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ehdiarjoune/Desktop/QRM_Exam_Arjoune/"/>
    </mc:Choice>
  </mc:AlternateContent>
  <xr:revisionPtr revIDLastSave="0" documentId="13_ncr:1_{C0568927-F5B9-844F-8F4A-559DC2C67E61}" xr6:coauthVersionLast="47" xr6:coauthVersionMax="47" xr10:uidLastSave="{00000000-0000-0000-0000-000000000000}"/>
  <bookViews>
    <workbookView xWindow="0" yWindow="500" windowWidth="28800" windowHeight="16260" activeTab="8" xr2:uid="{00000000-000D-0000-FFFF-FFFF00000000}"/>
  </bookViews>
  <sheets>
    <sheet name="Porfolio Structure Input" sheetId="8" r:id="rId1"/>
    <sheet name="All time Series" sheetId="4" r:id="rId2"/>
    <sheet name="Enel_eqty" sheetId="13" r:id="rId3"/>
    <sheet name="Barclays_eqty" sheetId="12" r:id="rId4"/>
    <sheet name="FxSwap Input" sheetId="5" r:id="rId5"/>
    <sheet name="EUR GBP" sheetId="11" r:id="rId6"/>
    <sheet name="Barclays" sheetId="9" r:id="rId7"/>
    <sheet name="Enel" sheetId="10" r:id="rId8"/>
    <sheet name="Porfolio Structure Output" sheetId="6" r:id="rId9"/>
  </sheets>
  <functionGroups builtInGroupCount="19"/>
  <externalReferences>
    <externalReference r:id="rId10"/>
    <externalReference r:id="rId11"/>
    <externalReference r:id="rId12"/>
  </externalReferences>
  <definedNames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6" l="1"/>
  <c r="K5" i="6"/>
  <c r="K4" i="6"/>
  <c r="B28" i="11"/>
  <c r="B10" i="12"/>
  <c r="B10" i="13"/>
  <c r="B26" i="11"/>
  <c r="B25" i="11"/>
  <c r="B24" i="11"/>
  <c r="B23" i="11"/>
  <c r="B22" i="11"/>
  <c r="B17" i="11"/>
  <c r="K8" i="6"/>
  <c r="Y3" i="11" l="1"/>
  <c r="AP3" i="11"/>
  <c r="K3" i="11" l="1"/>
  <c r="P3" i="9"/>
  <c r="K6" i="6"/>
  <c r="B16" i="6" s="1"/>
  <c r="I3" i="13"/>
  <c r="L5" i="6"/>
  <c r="L4" i="6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2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228" i="13"/>
  <c r="I229" i="13"/>
  <c r="I230" i="13"/>
  <c r="I231" i="13"/>
  <c r="I232" i="13"/>
  <c r="I233" i="13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I270" i="13"/>
  <c r="I271" i="13"/>
  <c r="I272" i="13"/>
  <c r="I273" i="13"/>
  <c r="I274" i="13"/>
  <c r="I275" i="13"/>
  <c r="I276" i="13"/>
  <c r="I277" i="13"/>
  <c r="I278" i="13"/>
  <c r="I279" i="13"/>
  <c r="I280" i="13"/>
  <c r="I281" i="13"/>
  <c r="I282" i="13"/>
  <c r="I283" i="13"/>
  <c r="I284" i="13"/>
  <c r="I285" i="13"/>
  <c r="I286" i="13"/>
  <c r="I287" i="13"/>
  <c r="I288" i="13"/>
  <c r="I289" i="13"/>
  <c r="I290" i="13"/>
  <c r="I291" i="13"/>
  <c r="I292" i="13"/>
  <c r="I293" i="13"/>
  <c r="I294" i="13"/>
  <c r="I295" i="13"/>
  <c r="I296" i="13"/>
  <c r="I297" i="13"/>
  <c r="I298" i="13"/>
  <c r="I299" i="13"/>
  <c r="I300" i="13"/>
  <c r="I301" i="13"/>
  <c r="I302" i="13"/>
  <c r="I303" i="13"/>
  <c r="I304" i="13"/>
  <c r="I305" i="13"/>
  <c r="I306" i="13"/>
  <c r="I307" i="13"/>
  <c r="I308" i="13"/>
  <c r="I309" i="13"/>
  <c r="I310" i="13"/>
  <c r="I311" i="13"/>
  <c r="I312" i="13"/>
  <c r="I313" i="13"/>
  <c r="I314" i="13"/>
  <c r="I315" i="13"/>
  <c r="I316" i="13"/>
  <c r="I317" i="13"/>
  <c r="I318" i="13"/>
  <c r="I319" i="13"/>
  <c r="I320" i="13"/>
  <c r="I321" i="13"/>
  <c r="I322" i="13"/>
  <c r="I323" i="13"/>
  <c r="I324" i="13"/>
  <c r="I325" i="13"/>
  <c r="I326" i="13"/>
  <c r="I327" i="13"/>
  <c r="I328" i="13"/>
  <c r="I329" i="13"/>
  <c r="I330" i="13"/>
  <c r="I331" i="13"/>
  <c r="I332" i="13"/>
  <c r="I333" i="13"/>
  <c r="I334" i="13"/>
  <c r="I335" i="13"/>
  <c r="I336" i="13"/>
  <c r="I337" i="13"/>
  <c r="I338" i="13"/>
  <c r="I339" i="13"/>
  <c r="I340" i="13"/>
  <c r="I341" i="13"/>
  <c r="I342" i="13"/>
  <c r="I343" i="13"/>
  <c r="I344" i="13"/>
  <c r="I345" i="13"/>
  <c r="I346" i="13"/>
  <c r="I347" i="13"/>
  <c r="I348" i="13"/>
  <c r="I349" i="13"/>
  <c r="I350" i="13"/>
  <c r="I351" i="13"/>
  <c r="I352" i="13"/>
  <c r="I353" i="13"/>
  <c r="I354" i="13"/>
  <c r="I355" i="13"/>
  <c r="I356" i="13"/>
  <c r="I357" i="13"/>
  <c r="I358" i="13"/>
  <c r="I359" i="13"/>
  <c r="I360" i="13"/>
  <c r="I361" i="13"/>
  <c r="I362" i="13"/>
  <c r="I363" i="13"/>
  <c r="I364" i="13"/>
  <c r="I365" i="13"/>
  <c r="I366" i="13"/>
  <c r="I367" i="13"/>
  <c r="I368" i="13"/>
  <c r="I369" i="13"/>
  <c r="I370" i="13"/>
  <c r="I371" i="13"/>
  <c r="I372" i="13"/>
  <c r="I373" i="13"/>
  <c r="I374" i="13"/>
  <c r="I375" i="13"/>
  <c r="I376" i="13"/>
  <c r="I377" i="13"/>
  <c r="I378" i="13"/>
  <c r="I379" i="13"/>
  <c r="I380" i="13"/>
  <c r="I381" i="13"/>
  <c r="I382" i="13"/>
  <c r="I383" i="13"/>
  <c r="I384" i="13"/>
  <c r="I385" i="13"/>
  <c r="I386" i="13"/>
  <c r="I387" i="13"/>
  <c r="I388" i="13"/>
  <c r="I389" i="13"/>
  <c r="I390" i="13"/>
  <c r="I391" i="13"/>
  <c r="I392" i="13"/>
  <c r="I393" i="13"/>
  <c r="I394" i="13"/>
  <c r="I395" i="13"/>
  <c r="I396" i="13"/>
  <c r="I397" i="13"/>
  <c r="I398" i="13"/>
  <c r="I399" i="13"/>
  <c r="I400" i="13"/>
  <c r="I401" i="13"/>
  <c r="I402" i="13"/>
  <c r="I403" i="13"/>
  <c r="I404" i="13"/>
  <c r="I405" i="13"/>
  <c r="I406" i="13"/>
  <c r="I407" i="13"/>
  <c r="I408" i="13"/>
  <c r="I409" i="13"/>
  <c r="I410" i="13"/>
  <c r="I411" i="13"/>
  <c r="I412" i="13"/>
  <c r="I413" i="13"/>
  <c r="I414" i="13"/>
  <c r="I415" i="13"/>
  <c r="I416" i="13"/>
  <c r="I417" i="13"/>
  <c r="I418" i="13"/>
  <c r="I419" i="13"/>
  <c r="I420" i="13"/>
  <c r="I421" i="13"/>
  <c r="I422" i="13"/>
  <c r="I423" i="13"/>
  <c r="I424" i="13"/>
  <c r="I425" i="13"/>
  <c r="I426" i="13"/>
  <c r="I427" i="13"/>
  <c r="I428" i="13"/>
  <c r="I429" i="13"/>
  <c r="I430" i="13"/>
  <c r="I431" i="13"/>
  <c r="I432" i="13"/>
  <c r="I433" i="13"/>
  <c r="I434" i="13"/>
  <c r="I435" i="13"/>
  <c r="I436" i="13"/>
  <c r="I437" i="13"/>
  <c r="I438" i="13"/>
  <c r="I439" i="13"/>
  <c r="I440" i="13"/>
  <c r="I441" i="13"/>
  <c r="I442" i="13"/>
  <c r="I443" i="13"/>
  <c r="I444" i="13"/>
  <c r="I445" i="13"/>
  <c r="I446" i="13"/>
  <c r="I447" i="13"/>
  <c r="I448" i="13"/>
  <c r="I449" i="13"/>
  <c r="I450" i="13"/>
  <c r="I451" i="13"/>
  <c r="I452" i="13"/>
  <c r="I453" i="13"/>
  <c r="I454" i="13"/>
  <c r="I455" i="13"/>
  <c r="I456" i="13"/>
  <c r="I457" i="13"/>
  <c r="I458" i="13"/>
  <c r="I459" i="13"/>
  <c r="I460" i="13"/>
  <c r="I461" i="13"/>
  <c r="I462" i="13"/>
  <c r="I463" i="13"/>
  <c r="I464" i="13"/>
  <c r="I465" i="13"/>
  <c r="I466" i="13"/>
  <c r="I467" i="13"/>
  <c r="I468" i="13"/>
  <c r="I469" i="13"/>
  <c r="I470" i="13"/>
  <c r="I471" i="13"/>
  <c r="I472" i="13"/>
  <c r="I473" i="13"/>
  <c r="I474" i="13"/>
  <c r="I475" i="13"/>
  <c r="I476" i="13"/>
  <c r="I477" i="13"/>
  <c r="I478" i="13"/>
  <c r="I479" i="13"/>
  <c r="I480" i="13"/>
  <c r="I481" i="13"/>
  <c r="I482" i="13"/>
  <c r="I483" i="13"/>
  <c r="I484" i="13"/>
  <c r="I485" i="13"/>
  <c r="I486" i="13"/>
  <c r="I487" i="13"/>
  <c r="I488" i="13"/>
  <c r="I489" i="13"/>
  <c r="I490" i="13"/>
  <c r="I491" i="13"/>
  <c r="I492" i="13"/>
  <c r="I493" i="13"/>
  <c r="I494" i="13"/>
  <c r="I495" i="13"/>
  <c r="I496" i="13"/>
  <c r="I497" i="13"/>
  <c r="I498" i="13"/>
  <c r="I499" i="13"/>
  <c r="I500" i="13"/>
  <c r="I501" i="13"/>
  <c r="I502" i="13"/>
  <c r="I503" i="13"/>
  <c r="I504" i="13"/>
  <c r="I505" i="13"/>
  <c r="I506" i="13"/>
  <c r="I507" i="13"/>
  <c r="I508" i="13"/>
  <c r="I509" i="13"/>
  <c r="I510" i="13"/>
  <c r="I511" i="13"/>
  <c r="I512" i="13"/>
  <c r="I513" i="13"/>
  <c r="I514" i="13"/>
  <c r="I515" i="13"/>
  <c r="I516" i="13"/>
  <c r="I517" i="13"/>
  <c r="I518" i="13"/>
  <c r="I519" i="13"/>
  <c r="I520" i="13"/>
  <c r="I521" i="13"/>
  <c r="I522" i="13"/>
  <c r="I523" i="13"/>
  <c r="I524" i="13"/>
  <c r="I525" i="13"/>
  <c r="I526" i="13"/>
  <c r="I527" i="13"/>
  <c r="I528" i="13"/>
  <c r="I529" i="13"/>
  <c r="I530" i="13"/>
  <c r="I531" i="13"/>
  <c r="I532" i="13"/>
  <c r="I533" i="13"/>
  <c r="I534" i="13"/>
  <c r="I535" i="13"/>
  <c r="I536" i="13"/>
  <c r="I537" i="13"/>
  <c r="I538" i="13"/>
  <c r="I539" i="13"/>
  <c r="I540" i="13"/>
  <c r="I541" i="13"/>
  <c r="I542" i="13"/>
  <c r="I543" i="13"/>
  <c r="I544" i="13"/>
  <c r="I545" i="13"/>
  <c r="I546" i="13"/>
  <c r="I547" i="13"/>
  <c r="I548" i="13"/>
  <c r="I549" i="13"/>
  <c r="I550" i="13"/>
  <c r="I551" i="13"/>
  <c r="I552" i="13"/>
  <c r="I553" i="13"/>
  <c r="I554" i="13"/>
  <c r="I555" i="13"/>
  <c r="I556" i="13"/>
  <c r="I557" i="13"/>
  <c r="I558" i="13"/>
  <c r="I559" i="13"/>
  <c r="I560" i="13"/>
  <c r="I561" i="13"/>
  <c r="I562" i="13"/>
  <c r="I563" i="13"/>
  <c r="I564" i="13"/>
  <c r="I565" i="13"/>
  <c r="I566" i="13"/>
  <c r="I567" i="13"/>
  <c r="I568" i="13"/>
  <c r="I569" i="13"/>
  <c r="I570" i="13"/>
  <c r="I571" i="13"/>
  <c r="I572" i="13"/>
  <c r="I573" i="13"/>
  <c r="I574" i="13"/>
  <c r="I575" i="13"/>
  <c r="I576" i="13"/>
  <c r="I577" i="13"/>
  <c r="I578" i="13"/>
  <c r="I579" i="13"/>
  <c r="I580" i="13"/>
  <c r="I581" i="13"/>
  <c r="I582" i="13"/>
  <c r="I583" i="13"/>
  <c r="I584" i="13"/>
  <c r="I585" i="13"/>
  <c r="I586" i="13"/>
  <c r="I587" i="13"/>
  <c r="I588" i="13"/>
  <c r="I589" i="13"/>
  <c r="I590" i="13"/>
  <c r="I591" i="13"/>
  <c r="I592" i="13"/>
  <c r="I593" i="13"/>
  <c r="I594" i="13"/>
  <c r="I595" i="13"/>
  <c r="I596" i="13"/>
  <c r="I597" i="13"/>
  <c r="I598" i="13"/>
  <c r="I599" i="13"/>
  <c r="I600" i="13"/>
  <c r="I601" i="13"/>
  <c r="I602" i="13"/>
  <c r="I603" i="13"/>
  <c r="I604" i="13"/>
  <c r="I605" i="13"/>
  <c r="I606" i="13"/>
  <c r="I607" i="13"/>
  <c r="I608" i="13"/>
  <c r="I609" i="13"/>
  <c r="I610" i="13"/>
  <c r="I611" i="13"/>
  <c r="I612" i="13"/>
  <c r="I613" i="13"/>
  <c r="I614" i="13"/>
  <c r="I615" i="13"/>
  <c r="I616" i="13"/>
  <c r="I617" i="13"/>
  <c r="I618" i="13"/>
  <c r="I619" i="13"/>
  <c r="I620" i="13"/>
  <c r="I621" i="13"/>
  <c r="I622" i="13"/>
  <c r="I623" i="13"/>
  <c r="I624" i="13"/>
  <c r="I625" i="13"/>
  <c r="I626" i="13"/>
  <c r="I627" i="13"/>
  <c r="I628" i="13"/>
  <c r="I629" i="13"/>
  <c r="I630" i="13"/>
  <c r="I631" i="13"/>
  <c r="I632" i="13"/>
  <c r="I633" i="13"/>
  <c r="I634" i="13"/>
  <c r="I635" i="13"/>
  <c r="I636" i="13"/>
  <c r="I637" i="13"/>
  <c r="I638" i="13"/>
  <c r="I639" i="13"/>
  <c r="I640" i="13"/>
  <c r="I641" i="13"/>
  <c r="I642" i="13"/>
  <c r="I643" i="13"/>
  <c r="I644" i="13"/>
  <c r="I645" i="13"/>
  <c r="I646" i="13"/>
  <c r="I647" i="13"/>
  <c r="I648" i="13"/>
  <c r="I649" i="13"/>
  <c r="I650" i="13"/>
  <c r="I651" i="13"/>
  <c r="I652" i="13"/>
  <c r="I653" i="13"/>
  <c r="I654" i="13"/>
  <c r="I655" i="13"/>
  <c r="I656" i="13"/>
  <c r="I657" i="13"/>
  <c r="I658" i="13"/>
  <c r="I659" i="13"/>
  <c r="I660" i="13"/>
  <c r="I661" i="13"/>
  <c r="I662" i="13"/>
  <c r="I663" i="13"/>
  <c r="I664" i="13"/>
  <c r="I665" i="13"/>
  <c r="I666" i="13"/>
  <c r="I667" i="13"/>
  <c r="I668" i="13"/>
  <c r="I669" i="13"/>
  <c r="I670" i="13"/>
  <c r="I671" i="13"/>
  <c r="I672" i="13"/>
  <c r="I673" i="13"/>
  <c r="I674" i="13"/>
  <c r="I675" i="13"/>
  <c r="I676" i="13"/>
  <c r="I677" i="13"/>
  <c r="I678" i="13"/>
  <c r="I679" i="13"/>
  <c r="I680" i="13"/>
  <c r="I681" i="13"/>
  <c r="I682" i="13"/>
  <c r="I683" i="13"/>
  <c r="I684" i="13"/>
  <c r="I685" i="13"/>
  <c r="I686" i="13"/>
  <c r="I687" i="13"/>
  <c r="I688" i="13"/>
  <c r="I689" i="13"/>
  <c r="I690" i="13"/>
  <c r="I691" i="13"/>
  <c r="I692" i="13"/>
  <c r="I693" i="13"/>
  <c r="I694" i="13"/>
  <c r="I695" i="13"/>
  <c r="I696" i="13"/>
  <c r="I697" i="13"/>
  <c r="I698" i="13"/>
  <c r="I699" i="13"/>
  <c r="I700" i="13"/>
  <c r="I701" i="13"/>
  <c r="I702" i="13"/>
  <c r="I703" i="13"/>
  <c r="I704" i="13"/>
  <c r="I705" i="13"/>
  <c r="I706" i="13"/>
  <c r="I707" i="13"/>
  <c r="I708" i="13"/>
  <c r="I709" i="13"/>
  <c r="I710" i="13"/>
  <c r="I711" i="13"/>
  <c r="I712" i="13"/>
  <c r="I713" i="13"/>
  <c r="I714" i="13"/>
  <c r="I715" i="13"/>
  <c r="I716" i="13"/>
  <c r="I717" i="13"/>
  <c r="I718" i="13"/>
  <c r="I719" i="13"/>
  <c r="I720" i="13"/>
  <c r="I721" i="13"/>
  <c r="I722" i="13"/>
  <c r="I723" i="13"/>
  <c r="I724" i="13"/>
  <c r="I725" i="13"/>
  <c r="I726" i="13"/>
  <c r="I727" i="13"/>
  <c r="I728" i="13"/>
  <c r="I729" i="13"/>
  <c r="I730" i="13"/>
  <c r="I731" i="13"/>
  <c r="I732" i="13"/>
  <c r="I733" i="13"/>
  <c r="I734" i="13"/>
  <c r="I735" i="13"/>
  <c r="I736" i="13"/>
  <c r="I737" i="13"/>
  <c r="I738" i="13"/>
  <c r="I739" i="13"/>
  <c r="I740" i="13"/>
  <c r="I741" i="13"/>
  <c r="I742" i="13"/>
  <c r="I743" i="13"/>
  <c r="I744" i="13"/>
  <c r="I745" i="13"/>
  <c r="I746" i="13"/>
  <c r="I747" i="13"/>
  <c r="I748" i="13"/>
  <c r="I749" i="13"/>
  <c r="I750" i="13"/>
  <c r="I751" i="13"/>
  <c r="I752" i="13"/>
  <c r="I753" i="13"/>
  <c r="I754" i="13"/>
  <c r="I755" i="13"/>
  <c r="I756" i="13"/>
  <c r="I757" i="13"/>
  <c r="I758" i="13"/>
  <c r="I759" i="13"/>
  <c r="I760" i="13"/>
  <c r="I761" i="13"/>
  <c r="I762" i="13"/>
  <c r="I763" i="13"/>
  <c r="I764" i="13"/>
  <c r="I765" i="13"/>
  <c r="I766" i="13"/>
  <c r="I767" i="13"/>
  <c r="I768" i="13"/>
  <c r="I769" i="13"/>
  <c r="I770" i="13"/>
  <c r="I771" i="13"/>
  <c r="I772" i="13"/>
  <c r="I773" i="13"/>
  <c r="I774" i="13"/>
  <c r="I775" i="13"/>
  <c r="I776" i="13"/>
  <c r="I777" i="13"/>
  <c r="I778" i="13"/>
  <c r="I779" i="13"/>
  <c r="I780" i="13"/>
  <c r="I781" i="13"/>
  <c r="I782" i="13"/>
  <c r="I783" i="13"/>
  <c r="I784" i="13"/>
  <c r="I785" i="13"/>
  <c r="I786" i="13"/>
  <c r="I787" i="13"/>
  <c r="I788" i="13"/>
  <c r="I789" i="13"/>
  <c r="I790" i="13"/>
  <c r="I791" i="13"/>
  <c r="I792" i="13"/>
  <c r="I793" i="13"/>
  <c r="I794" i="13"/>
  <c r="I795" i="13"/>
  <c r="I796" i="13"/>
  <c r="I797" i="13"/>
  <c r="I798" i="13"/>
  <c r="I799" i="13"/>
  <c r="I800" i="13"/>
  <c r="I801" i="13"/>
  <c r="I802" i="13"/>
  <c r="I803" i="13"/>
  <c r="I804" i="13"/>
  <c r="I805" i="13"/>
  <c r="I806" i="13"/>
  <c r="I807" i="13"/>
  <c r="I808" i="13"/>
  <c r="I809" i="13"/>
  <c r="I810" i="13"/>
  <c r="I811" i="13"/>
  <c r="I812" i="13"/>
  <c r="I813" i="13"/>
  <c r="I814" i="13"/>
  <c r="I815" i="13"/>
  <c r="I816" i="13"/>
  <c r="I817" i="13"/>
  <c r="I818" i="13"/>
  <c r="I819" i="13"/>
  <c r="I820" i="13"/>
  <c r="I821" i="13"/>
  <c r="I822" i="13"/>
  <c r="I823" i="13"/>
  <c r="I824" i="13"/>
  <c r="I825" i="13"/>
  <c r="I826" i="13"/>
  <c r="I827" i="13"/>
  <c r="I828" i="13"/>
  <c r="I829" i="13"/>
  <c r="I830" i="13"/>
  <c r="I831" i="13"/>
  <c r="I832" i="13"/>
  <c r="I833" i="13"/>
  <c r="I834" i="13"/>
  <c r="I835" i="13"/>
  <c r="I836" i="13"/>
  <c r="I837" i="13"/>
  <c r="I838" i="13"/>
  <c r="I839" i="13"/>
  <c r="I840" i="13"/>
  <c r="I841" i="13"/>
  <c r="I842" i="13"/>
  <c r="I843" i="13"/>
  <c r="I844" i="13"/>
  <c r="I845" i="13"/>
  <c r="I846" i="13"/>
  <c r="I847" i="13"/>
  <c r="I848" i="13"/>
  <c r="I849" i="13"/>
  <c r="I850" i="13"/>
  <c r="I851" i="13"/>
  <c r="I852" i="13"/>
  <c r="I853" i="13"/>
  <c r="I854" i="13"/>
  <c r="I855" i="13"/>
  <c r="I856" i="13"/>
  <c r="I857" i="13"/>
  <c r="I858" i="13"/>
  <c r="I859" i="13"/>
  <c r="I860" i="13"/>
  <c r="I861" i="13"/>
  <c r="I862" i="13"/>
  <c r="I863" i="13"/>
  <c r="I864" i="13"/>
  <c r="I865" i="13"/>
  <c r="I866" i="13"/>
  <c r="I867" i="13"/>
  <c r="I868" i="13"/>
  <c r="I869" i="13"/>
  <c r="I870" i="13"/>
  <c r="I871" i="13"/>
  <c r="I872" i="13"/>
  <c r="I873" i="13"/>
  <c r="I874" i="13"/>
  <c r="I875" i="13"/>
  <c r="I876" i="13"/>
  <c r="I877" i="13"/>
  <c r="I878" i="13"/>
  <c r="I879" i="13"/>
  <c r="I880" i="13"/>
  <c r="I881" i="13"/>
  <c r="I882" i="13"/>
  <c r="I883" i="13"/>
  <c r="I884" i="13"/>
  <c r="I885" i="13"/>
  <c r="I886" i="13"/>
  <c r="I887" i="13"/>
  <c r="I888" i="13"/>
  <c r="I889" i="13"/>
  <c r="I890" i="13"/>
  <c r="I891" i="13"/>
  <c r="I892" i="13"/>
  <c r="I893" i="13"/>
  <c r="I894" i="13"/>
  <c r="I895" i="13"/>
  <c r="I896" i="13"/>
  <c r="I897" i="13"/>
  <c r="I898" i="13"/>
  <c r="I899" i="13"/>
  <c r="I900" i="13"/>
  <c r="I901" i="13"/>
  <c r="I902" i="13"/>
  <c r="I903" i="13"/>
  <c r="I904" i="13"/>
  <c r="I905" i="13"/>
  <c r="I906" i="13"/>
  <c r="I907" i="13"/>
  <c r="I908" i="13"/>
  <c r="I909" i="13"/>
  <c r="I910" i="13"/>
  <c r="I911" i="13"/>
  <c r="I912" i="13"/>
  <c r="I913" i="13"/>
  <c r="I914" i="13"/>
  <c r="I915" i="13"/>
  <c r="I916" i="13"/>
  <c r="I917" i="13"/>
  <c r="I918" i="13"/>
  <c r="I919" i="13"/>
  <c r="I920" i="13"/>
  <c r="I921" i="13"/>
  <c r="I922" i="13"/>
  <c r="I923" i="13"/>
  <c r="I924" i="13"/>
  <c r="I925" i="13"/>
  <c r="I926" i="13"/>
  <c r="I927" i="13"/>
  <c r="I928" i="13"/>
  <c r="I929" i="13"/>
  <c r="I930" i="13"/>
  <c r="I931" i="13"/>
  <c r="I932" i="13"/>
  <c r="I933" i="13"/>
  <c r="I934" i="13"/>
  <c r="I935" i="13"/>
  <c r="I936" i="13"/>
  <c r="I937" i="13"/>
  <c r="I938" i="13"/>
  <c r="I939" i="13"/>
  <c r="I940" i="13"/>
  <c r="I941" i="13"/>
  <c r="I942" i="13"/>
  <c r="I943" i="13"/>
  <c r="I944" i="13"/>
  <c r="I945" i="13"/>
  <c r="I946" i="13"/>
  <c r="I947" i="13"/>
  <c r="I948" i="13"/>
  <c r="I949" i="13"/>
  <c r="I950" i="13"/>
  <c r="I951" i="13"/>
  <c r="I952" i="13"/>
  <c r="I953" i="13"/>
  <c r="I954" i="13"/>
  <c r="I955" i="13"/>
  <c r="I956" i="13"/>
  <c r="I957" i="13"/>
  <c r="I958" i="13"/>
  <c r="I959" i="13"/>
  <c r="I960" i="13"/>
  <c r="I961" i="13"/>
  <c r="I962" i="13"/>
  <c r="I963" i="13"/>
  <c r="I964" i="13"/>
  <c r="I965" i="13"/>
  <c r="I966" i="13"/>
  <c r="I967" i="13"/>
  <c r="I968" i="13"/>
  <c r="I969" i="13"/>
  <c r="I970" i="13"/>
  <c r="I971" i="13"/>
  <c r="I972" i="13"/>
  <c r="I973" i="13"/>
  <c r="I974" i="13"/>
  <c r="I975" i="13"/>
  <c r="I976" i="13"/>
  <c r="I977" i="13"/>
  <c r="I978" i="13"/>
  <c r="I979" i="13"/>
  <c r="I980" i="13"/>
  <c r="I981" i="13"/>
  <c r="I982" i="13"/>
  <c r="I983" i="13"/>
  <c r="I984" i="13"/>
  <c r="I985" i="13"/>
  <c r="I986" i="13"/>
  <c r="I987" i="13"/>
  <c r="I988" i="13"/>
  <c r="I989" i="13"/>
  <c r="I990" i="13"/>
  <c r="I991" i="13"/>
  <c r="I992" i="13"/>
  <c r="I993" i="13"/>
  <c r="I994" i="13"/>
  <c r="I995" i="13"/>
  <c r="I996" i="13"/>
  <c r="I997" i="13"/>
  <c r="I998" i="13"/>
  <c r="I999" i="13"/>
  <c r="I1000" i="13"/>
  <c r="I1001" i="13"/>
  <c r="I1002" i="13"/>
  <c r="I1003" i="13"/>
  <c r="I1004" i="13"/>
  <c r="I1005" i="13"/>
  <c r="I1006" i="13"/>
  <c r="I1007" i="13"/>
  <c r="I1008" i="13"/>
  <c r="I1009" i="13"/>
  <c r="I1010" i="13"/>
  <c r="I1011" i="13"/>
  <c r="I1012" i="13"/>
  <c r="I1013" i="13"/>
  <c r="I1014" i="13"/>
  <c r="I1015" i="13"/>
  <c r="I1016" i="13"/>
  <c r="I1017" i="13"/>
  <c r="I1018" i="13"/>
  <c r="I1019" i="13"/>
  <c r="I1020" i="13"/>
  <c r="I1021" i="13"/>
  <c r="I1022" i="13"/>
  <c r="I1023" i="13"/>
  <c r="I1024" i="13"/>
  <c r="I1025" i="13"/>
  <c r="I1026" i="13"/>
  <c r="I1027" i="13"/>
  <c r="I1028" i="13"/>
  <c r="I1029" i="13"/>
  <c r="I1030" i="13"/>
  <c r="I1031" i="13"/>
  <c r="I1032" i="13"/>
  <c r="I1033" i="13"/>
  <c r="I1034" i="13"/>
  <c r="I1035" i="13"/>
  <c r="I1036" i="13"/>
  <c r="I1037" i="13"/>
  <c r="I1038" i="13"/>
  <c r="I1039" i="13"/>
  <c r="I1040" i="13"/>
  <c r="I1041" i="13"/>
  <c r="I1042" i="13"/>
  <c r="I1043" i="13"/>
  <c r="I1044" i="13"/>
  <c r="I1045" i="13"/>
  <c r="I1046" i="13"/>
  <c r="I1047" i="13"/>
  <c r="I1048" i="13"/>
  <c r="I1049" i="13"/>
  <c r="I1050" i="13"/>
  <c r="I1051" i="13"/>
  <c r="I1052" i="13"/>
  <c r="I1053" i="13"/>
  <c r="I1054" i="13"/>
  <c r="I1055" i="13"/>
  <c r="I1056" i="13"/>
  <c r="I1057" i="13"/>
  <c r="I1058" i="13"/>
  <c r="I1059" i="13"/>
  <c r="I1060" i="13"/>
  <c r="I1061" i="13"/>
  <c r="I1062" i="13"/>
  <c r="I1063" i="13"/>
  <c r="I1064" i="13"/>
  <c r="I1065" i="13"/>
  <c r="I1066" i="13"/>
  <c r="I1067" i="13"/>
  <c r="I1068" i="13"/>
  <c r="I1069" i="13"/>
  <c r="I1070" i="13"/>
  <c r="I1071" i="13"/>
  <c r="I1072" i="13"/>
  <c r="I1073" i="13"/>
  <c r="I1074" i="13"/>
  <c r="I1075" i="13"/>
  <c r="I1076" i="13"/>
  <c r="I1077" i="13"/>
  <c r="I1078" i="13"/>
  <c r="I1079" i="13"/>
  <c r="I1080" i="13"/>
  <c r="I1081" i="13"/>
  <c r="I1082" i="13"/>
  <c r="I1083" i="13"/>
  <c r="I1084" i="13"/>
  <c r="I1085" i="13"/>
  <c r="I1086" i="13"/>
  <c r="I1087" i="13"/>
  <c r="I1088" i="13"/>
  <c r="I1089" i="13"/>
  <c r="I1090" i="13"/>
  <c r="I1091" i="13"/>
  <c r="I1092" i="13"/>
  <c r="I1093" i="13"/>
  <c r="I1094" i="13"/>
  <c r="I1095" i="13"/>
  <c r="I1096" i="13"/>
  <c r="I1097" i="13"/>
  <c r="I1098" i="13"/>
  <c r="I1099" i="13"/>
  <c r="I1100" i="13"/>
  <c r="I1101" i="13"/>
  <c r="I1102" i="13"/>
  <c r="I1103" i="13"/>
  <c r="I1104" i="13"/>
  <c r="I1105" i="13"/>
  <c r="I1106" i="13"/>
  <c r="I1107" i="13"/>
  <c r="I1108" i="13"/>
  <c r="I1109" i="13"/>
  <c r="I1110" i="13"/>
  <c r="I1111" i="13"/>
  <c r="I1112" i="13"/>
  <c r="I1113" i="13"/>
  <c r="I1114" i="13"/>
  <c r="I1115" i="13"/>
  <c r="I1116" i="13"/>
  <c r="I1117" i="13"/>
  <c r="I1118" i="13"/>
  <c r="I1119" i="13"/>
  <c r="I1120" i="13"/>
  <c r="I1121" i="13"/>
  <c r="I1122" i="13"/>
  <c r="I1123" i="13"/>
  <c r="I1124" i="13"/>
  <c r="I1125" i="13"/>
  <c r="I1126" i="13"/>
  <c r="I1127" i="13"/>
  <c r="I1128" i="13"/>
  <c r="I1129" i="13"/>
  <c r="I1130" i="13"/>
  <c r="I1131" i="13"/>
  <c r="I1132" i="13"/>
  <c r="I1133" i="13"/>
  <c r="I1134" i="13"/>
  <c r="I1135" i="13"/>
  <c r="I1136" i="13"/>
  <c r="I1137" i="13"/>
  <c r="I1138" i="13"/>
  <c r="I1139" i="13"/>
  <c r="I1140" i="13"/>
  <c r="I1141" i="13"/>
  <c r="I1142" i="13"/>
  <c r="I1143" i="13"/>
  <c r="I1144" i="13"/>
  <c r="I1145" i="13"/>
  <c r="I1146" i="13"/>
  <c r="I1147" i="13"/>
  <c r="I1148" i="13"/>
  <c r="I1149" i="13"/>
  <c r="I1150" i="13"/>
  <c r="I1151" i="13"/>
  <c r="I1152" i="13"/>
  <c r="I1153" i="13"/>
  <c r="I1154" i="13"/>
  <c r="I1155" i="13"/>
  <c r="I1156" i="13"/>
  <c r="I1157" i="13"/>
  <c r="I1158" i="13"/>
  <c r="I1159" i="13"/>
  <c r="I1160" i="13"/>
  <c r="I1161" i="13"/>
  <c r="I1162" i="13"/>
  <c r="I1163" i="13"/>
  <c r="I1164" i="13"/>
  <c r="I1165" i="13"/>
  <c r="I1166" i="13"/>
  <c r="I1167" i="13"/>
  <c r="I1168" i="13"/>
  <c r="I1169" i="13"/>
  <c r="I1170" i="13"/>
  <c r="I1171" i="13"/>
  <c r="I1172" i="13"/>
  <c r="I1173" i="13"/>
  <c r="I1174" i="13"/>
  <c r="I1175" i="13"/>
  <c r="I1176" i="13"/>
  <c r="I1177" i="13"/>
  <c r="I1178" i="13"/>
  <c r="I1179" i="13"/>
  <c r="I1180" i="13"/>
  <c r="I1181" i="13"/>
  <c r="I1182" i="13"/>
  <c r="I1183" i="13"/>
  <c r="I1184" i="13"/>
  <c r="I1185" i="13"/>
  <c r="I1186" i="13"/>
  <c r="I1187" i="13"/>
  <c r="I1188" i="13"/>
  <c r="I1189" i="13"/>
  <c r="I1190" i="13"/>
  <c r="I1191" i="13"/>
  <c r="I1192" i="13"/>
  <c r="I1193" i="13"/>
  <c r="I1194" i="13"/>
  <c r="I1195" i="13"/>
  <c r="I1196" i="13"/>
  <c r="I1197" i="13"/>
  <c r="I1198" i="13"/>
  <c r="I1199" i="13"/>
  <c r="I1200" i="13"/>
  <c r="I1201" i="13"/>
  <c r="I1202" i="13"/>
  <c r="I1203" i="13"/>
  <c r="I1204" i="13"/>
  <c r="I1205" i="13"/>
  <c r="I1206" i="13"/>
  <c r="I1207" i="13"/>
  <c r="I1208" i="13"/>
  <c r="I1209" i="13"/>
  <c r="I1210" i="13"/>
  <c r="I1211" i="13"/>
  <c r="I1212" i="13"/>
  <c r="I1213" i="13"/>
  <c r="I1214" i="13"/>
  <c r="I1215" i="13"/>
  <c r="I1216" i="13"/>
  <c r="I1217" i="13"/>
  <c r="I1218" i="13"/>
  <c r="I1219" i="13"/>
  <c r="I1220" i="13"/>
  <c r="I1221" i="13"/>
  <c r="I1222" i="13"/>
  <c r="I1223" i="13"/>
  <c r="I1224" i="13"/>
  <c r="I1225" i="13"/>
  <c r="I1226" i="13"/>
  <c r="I1227" i="13"/>
  <c r="I1228" i="13"/>
  <c r="I1229" i="13"/>
  <c r="I1230" i="13"/>
  <c r="I1231" i="13"/>
  <c r="I1232" i="13"/>
  <c r="I1233" i="13"/>
  <c r="I1234" i="13"/>
  <c r="I1235" i="13"/>
  <c r="I1236" i="13"/>
  <c r="I1237" i="13"/>
  <c r="I1238" i="13"/>
  <c r="I1239" i="13"/>
  <c r="I1240" i="13"/>
  <c r="I1241" i="13"/>
  <c r="I1242" i="13"/>
  <c r="I1243" i="13"/>
  <c r="I1244" i="13"/>
  <c r="I1245" i="13"/>
  <c r="I1246" i="13"/>
  <c r="I1247" i="13"/>
  <c r="I1248" i="13"/>
  <c r="I1249" i="13"/>
  <c r="I1250" i="13"/>
  <c r="I1251" i="13"/>
  <c r="I1252" i="13"/>
  <c r="I1253" i="13"/>
  <c r="I1254" i="13"/>
  <c r="I1255" i="13"/>
  <c r="I1256" i="13"/>
  <c r="I1257" i="13"/>
  <c r="I1258" i="13"/>
  <c r="I1259" i="13"/>
  <c r="I1260" i="13"/>
  <c r="I1261" i="13"/>
  <c r="I1262" i="13"/>
  <c r="I1263" i="13"/>
  <c r="I1264" i="13"/>
  <c r="I1265" i="13"/>
  <c r="I1266" i="13"/>
  <c r="I1267" i="13"/>
  <c r="I1268" i="13"/>
  <c r="I1269" i="13"/>
  <c r="I1270" i="13"/>
  <c r="I1271" i="13"/>
  <c r="I1272" i="13"/>
  <c r="I1273" i="13"/>
  <c r="I1274" i="13"/>
  <c r="I1275" i="13"/>
  <c r="I1276" i="13"/>
  <c r="I1277" i="13"/>
  <c r="I1278" i="13"/>
  <c r="I1279" i="13"/>
  <c r="I1280" i="13"/>
  <c r="I1281" i="13"/>
  <c r="I1282" i="13"/>
  <c r="I1283" i="13"/>
  <c r="I1284" i="13"/>
  <c r="I1285" i="13"/>
  <c r="I1286" i="13"/>
  <c r="I1287" i="13"/>
  <c r="I1288" i="13"/>
  <c r="I1289" i="13"/>
  <c r="I1290" i="13"/>
  <c r="I1291" i="13"/>
  <c r="I1292" i="13"/>
  <c r="I1293" i="13"/>
  <c r="I1294" i="13"/>
  <c r="I1295" i="13"/>
  <c r="I1296" i="13"/>
  <c r="I1297" i="13"/>
  <c r="I1298" i="13"/>
  <c r="I1299" i="13"/>
  <c r="I1300" i="13"/>
  <c r="I1301" i="13"/>
  <c r="I1302" i="13"/>
  <c r="I1303" i="13"/>
  <c r="I1304" i="13"/>
  <c r="I1305" i="13"/>
  <c r="I1306" i="13"/>
  <c r="I1307" i="13"/>
  <c r="I1308" i="13"/>
  <c r="I1309" i="13"/>
  <c r="I1310" i="13"/>
  <c r="I1311" i="13"/>
  <c r="I1312" i="13"/>
  <c r="I1313" i="13"/>
  <c r="I1314" i="13"/>
  <c r="I1315" i="13"/>
  <c r="I1316" i="13"/>
  <c r="I1317" i="13"/>
  <c r="I1318" i="13"/>
  <c r="I1319" i="13"/>
  <c r="I1320" i="13"/>
  <c r="I1321" i="13"/>
  <c r="I1322" i="13"/>
  <c r="I1323" i="13"/>
  <c r="I1324" i="13"/>
  <c r="I1325" i="13"/>
  <c r="I1326" i="13"/>
  <c r="I1327" i="13"/>
  <c r="I1328" i="13"/>
  <c r="I1329" i="13"/>
  <c r="I1330" i="13"/>
  <c r="I1331" i="13"/>
  <c r="I1332" i="13"/>
  <c r="I1333" i="13"/>
  <c r="I1334" i="13"/>
  <c r="I1335" i="13"/>
  <c r="I1336" i="13"/>
  <c r="I1337" i="13"/>
  <c r="I1338" i="13"/>
  <c r="I1339" i="13"/>
  <c r="I1340" i="13"/>
  <c r="I1341" i="13"/>
  <c r="I1342" i="13"/>
  <c r="I1343" i="13"/>
  <c r="I1344" i="13"/>
  <c r="I1345" i="13"/>
  <c r="I1346" i="13"/>
  <c r="I1347" i="13"/>
  <c r="I1348" i="13"/>
  <c r="I1349" i="13"/>
  <c r="I1350" i="13"/>
  <c r="I1351" i="13"/>
  <c r="I1352" i="13"/>
  <c r="I1353" i="13"/>
  <c r="I1354" i="13"/>
  <c r="I1355" i="13"/>
  <c r="I1356" i="13"/>
  <c r="I1357" i="13"/>
  <c r="I1358" i="13"/>
  <c r="I1359" i="13"/>
  <c r="I1360" i="13"/>
  <c r="I1361" i="13"/>
  <c r="I1362" i="13"/>
  <c r="I1363" i="13"/>
  <c r="I1364" i="13"/>
  <c r="I1365" i="13"/>
  <c r="I1366" i="13"/>
  <c r="I1367" i="13"/>
  <c r="I1368" i="13"/>
  <c r="I1369" i="13"/>
  <c r="I1370" i="13"/>
  <c r="I1371" i="13"/>
  <c r="I1372" i="13"/>
  <c r="I1373" i="13"/>
  <c r="I1374" i="13"/>
  <c r="I1375" i="13"/>
  <c r="I1376" i="13"/>
  <c r="I1377" i="13"/>
  <c r="I1378" i="13"/>
  <c r="I1379" i="13"/>
  <c r="I1380" i="13"/>
  <c r="I1381" i="13"/>
  <c r="I1382" i="13"/>
  <c r="I1383" i="13"/>
  <c r="I1384" i="13"/>
  <c r="I1385" i="13"/>
  <c r="I1386" i="13"/>
  <c r="I1387" i="13"/>
  <c r="I1388" i="13"/>
  <c r="I1389" i="13"/>
  <c r="I1390" i="13"/>
  <c r="I1391" i="13"/>
  <c r="I1392" i="13"/>
  <c r="I1393" i="13"/>
  <c r="I1394" i="13"/>
  <c r="I1395" i="13"/>
  <c r="I1396" i="13"/>
  <c r="I1397" i="13"/>
  <c r="I1398" i="13"/>
  <c r="I1399" i="13"/>
  <c r="I1400" i="13"/>
  <c r="I1401" i="13"/>
  <c r="I1402" i="13"/>
  <c r="I1403" i="13"/>
  <c r="I1404" i="13"/>
  <c r="I1405" i="13"/>
  <c r="I1406" i="13"/>
  <c r="I1407" i="13"/>
  <c r="I1408" i="13"/>
  <c r="I1409" i="13"/>
  <c r="I1410" i="13"/>
  <c r="I1411" i="13"/>
  <c r="I1412" i="13"/>
  <c r="I1413" i="13"/>
  <c r="I1414" i="13"/>
  <c r="I1415" i="13"/>
  <c r="I1416" i="13"/>
  <c r="I1417" i="13"/>
  <c r="I1418" i="13"/>
  <c r="I1419" i="13"/>
  <c r="I1420" i="13"/>
  <c r="I1421" i="13"/>
  <c r="I1422" i="13"/>
  <c r="I1423" i="13"/>
  <c r="I1424" i="13"/>
  <c r="I1425" i="13"/>
  <c r="I1426" i="13"/>
  <c r="I1427" i="13"/>
  <c r="I1428" i="13"/>
  <c r="I1429" i="13"/>
  <c r="I1430" i="13"/>
  <c r="I1431" i="13"/>
  <c r="I1432" i="13"/>
  <c r="I1433" i="13"/>
  <c r="I1434" i="13"/>
  <c r="I1435" i="13"/>
  <c r="I1436" i="13"/>
  <c r="I1437" i="13"/>
  <c r="I1438" i="13"/>
  <c r="I1439" i="13"/>
  <c r="I1440" i="13"/>
  <c r="I1441" i="13"/>
  <c r="I1442" i="13"/>
  <c r="I1443" i="13"/>
  <c r="I1444" i="13"/>
  <c r="I1445" i="13"/>
  <c r="I1446" i="13"/>
  <c r="I1447" i="13"/>
  <c r="I1448" i="13"/>
  <c r="I1449" i="13"/>
  <c r="I1450" i="13"/>
  <c r="I1451" i="13"/>
  <c r="I1452" i="13"/>
  <c r="I1453" i="13"/>
  <c r="I1454" i="13"/>
  <c r="I1455" i="13"/>
  <c r="I1456" i="13"/>
  <c r="I1457" i="13"/>
  <c r="I1458" i="13"/>
  <c r="I1459" i="13"/>
  <c r="I1460" i="13"/>
  <c r="I1461" i="13"/>
  <c r="I1462" i="13"/>
  <c r="I1463" i="13"/>
  <c r="I1464" i="13"/>
  <c r="I1465" i="13"/>
  <c r="I1466" i="13"/>
  <c r="I1467" i="13"/>
  <c r="I1468" i="13"/>
  <c r="I1469" i="13"/>
  <c r="I1470" i="13"/>
  <c r="I1471" i="13"/>
  <c r="I1472" i="13"/>
  <c r="I1473" i="13"/>
  <c r="I1474" i="13"/>
  <c r="I1475" i="13"/>
  <c r="I1476" i="13"/>
  <c r="I1477" i="13"/>
  <c r="I1478" i="13"/>
  <c r="I1479" i="13"/>
  <c r="I1480" i="13"/>
  <c r="I1481" i="13"/>
  <c r="I1482" i="13"/>
  <c r="I1483" i="13"/>
  <c r="I1484" i="13"/>
  <c r="I1485" i="13"/>
  <c r="I1486" i="13"/>
  <c r="I1487" i="13"/>
  <c r="I1488" i="13"/>
  <c r="I1489" i="13"/>
  <c r="I1490" i="13"/>
  <c r="I1491" i="13"/>
  <c r="I1492" i="13"/>
  <c r="I1493" i="13"/>
  <c r="I1494" i="13"/>
  <c r="I1495" i="13"/>
  <c r="I1496" i="13"/>
  <c r="I1497" i="13"/>
  <c r="I1498" i="13"/>
  <c r="I1499" i="13"/>
  <c r="I1500" i="13"/>
  <c r="I1501" i="13"/>
  <c r="I1502" i="13"/>
  <c r="I1503" i="13"/>
  <c r="I1504" i="13"/>
  <c r="I1505" i="13"/>
  <c r="I1506" i="13"/>
  <c r="I1507" i="13"/>
  <c r="I1508" i="13"/>
  <c r="I1509" i="13"/>
  <c r="I1510" i="13"/>
  <c r="I1511" i="13"/>
  <c r="I1512" i="13"/>
  <c r="I1513" i="13"/>
  <c r="I1514" i="13"/>
  <c r="I1515" i="13"/>
  <c r="I1516" i="13"/>
  <c r="I1517" i="13"/>
  <c r="I1518" i="13"/>
  <c r="I1519" i="13"/>
  <c r="I1520" i="13"/>
  <c r="I1521" i="13"/>
  <c r="I1522" i="13"/>
  <c r="I1523" i="13"/>
  <c r="I1524" i="13"/>
  <c r="I1525" i="13"/>
  <c r="I1526" i="13"/>
  <c r="I1527" i="13"/>
  <c r="I1528" i="13"/>
  <c r="I1529" i="13"/>
  <c r="I1530" i="13"/>
  <c r="I1531" i="13"/>
  <c r="I1532" i="13"/>
  <c r="I1533" i="13"/>
  <c r="I1534" i="13"/>
  <c r="I1535" i="13"/>
  <c r="I1536" i="13"/>
  <c r="I1537" i="13"/>
  <c r="I1538" i="13"/>
  <c r="I1539" i="13"/>
  <c r="I1540" i="13"/>
  <c r="I1541" i="13"/>
  <c r="I1542" i="13"/>
  <c r="I1543" i="13"/>
  <c r="I1544" i="13"/>
  <c r="I1545" i="13"/>
  <c r="I1546" i="13"/>
  <c r="I1547" i="13"/>
  <c r="I1548" i="13"/>
  <c r="I1549" i="13"/>
  <c r="I1550" i="13"/>
  <c r="I1551" i="13"/>
  <c r="I1552" i="13"/>
  <c r="I1553" i="13"/>
  <c r="I1554" i="13"/>
  <c r="I1555" i="13"/>
  <c r="I1556" i="13"/>
  <c r="I1557" i="13"/>
  <c r="I1558" i="13"/>
  <c r="I1559" i="13"/>
  <c r="I1560" i="13"/>
  <c r="I1561" i="13"/>
  <c r="I1562" i="13"/>
  <c r="I1563" i="13"/>
  <c r="I1564" i="13"/>
  <c r="I1565" i="13"/>
  <c r="I1566" i="13"/>
  <c r="I1567" i="13"/>
  <c r="I1568" i="13"/>
  <c r="I1569" i="13"/>
  <c r="I1570" i="13"/>
  <c r="I1571" i="13"/>
  <c r="I1572" i="13"/>
  <c r="I1573" i="13"/>
  <c r="I1574" i="13"/>
  <c r="I1575" i="13"/>
  <c r="I1576" i="13"/>
  <c r="I1577" i="13"/>
  <c r="I1578" i="13"/>
  <c r="I1579" i="13"/>
  <c r="I1580" i="13"/>
  <c r="I1581" i="13"/>
  <c r="I1582" i="13"/>
  <c r="I1583" i="13"/>
  <c r="I1584" i="13"/>
  <c r="I1585" i="13"/>
  <c r="I1586" i="13"/>
  <c r="I1587" i="13"/>
  <c r="I1588" i="13"/>
  <c r="I1589" i="13"/>
  <c r="I1590" i="13"/>
  <c r="I1591" i="13"/>
  <c r="I1592" i="13"/>
  <c r="I1593" i="13"/>
  <c r="I1594" i="13"/>
  <c r="I1595" i="13"/>
  <c r="I1596" i="13"/>
  <c r="I1597" i="13"/>
  <c r="I1598" i="13"/>
  <c r="I1599" i="13"/>
  <c r="I1600" i="13"/>
  <c r="I1601" i="13"/>
  <c r="I1602" i="13"/>
  <c r="I1603" i="13"/>
  <c r="I1604" i="13"/>
  <c r="I1605" i="13"/>
  <c r="I1606" i="13"/>
  <c r="I1607" i="13"/>
  <c r="I1608" i="13"/>
  <c r="I1609" i="13"/>
  <c r="I1610" i="13"/>
  <c r="I1611" i="13"/>
  <c r="I1612" i="13"/>
  <c r="I1613" i="13"/>
  <c r="I1614" i="13"/>
  <c r="I1615" i="13"/>
  <c r="I1616" i="13"/>
  <c r="I1617" i="13"/>
  <c r="I1618" i="13"/>
  <c r="I1619" i="13"/>
  <c r="I1620" i="13"/>
  <c r="I1621" i="13"/>
  <c r="I1622" i="13"/>
  <c r="I1623" i="13"/>
  <c r="I1624" i="13"/>
  <c r="I1625" i="13"/>
  <c r="I1626" i="13"/>
  <c r="I1627" i="13"/>
  <c r="I1628" i="13"/>
  <c r="I1629" i="13"/>
  <c r="I1630" i="13"/>
  <c r="I1631" i="13"/>
  <c r="I1632" i="13"/>
  <c r="I1633" i="13"/>
  <c r="I1634" i="13"/>
  <c r="I1635" i="13"/>
  <c r="I1636" i="13"/>
  <c r="I1637" i="13"/>
  <c r="I1638" i="13"/>
  <c r="I1639" i="13"/>
  <c r="I1640" i="13"/>
  <c r="I1641" i="13"/>
  <c r="I1642" i="13"/>
  <c r="I1643" i="13"/>
  <c r="I1644" i="13"/>
  <c r="I1645" i="13"/>
  <c r="I1646" i="13"/>
  <c r="I1647" i="13"/>
  <c r="I1648" i="13"/>
  <c r="I1649" i="13"/>
  <c r="I1650" i="13"/>
  <c r="I1651" i="13"/>
  <c r="I1652" i="13"/>
  <c r="I1653" i="13"/>
  <c r="I1654" i="13"/>
  <c r="I1655" i="13"/>
  <c r="I1656" i="13"/>
  <c r="I1657" i="13"/>
  <c r="I1658" i="13"/>
  <c r="I1659" i="13"/>
  <c r="I1660" i="13"/>
  <c r="I1661" i="13"/>
  <c r="I1662" i="13"/>
  <c r="I1663" i="13"/>
  <c r="I1664" i="13"/>
  <c r="I1665" i="13"/>
  <c r="I1666" i="13"/>
  <c r="I1667" i="13"/>
  <c r="I1668" i="13"/>
  <c r="I1669" i="13"/>
  <c r="I1670" i="13"/>
  <c r="I1671" i="13"/>
  <c r="I1672" i="13"/>
  <c r="I1673" i="13"/>
  <c r="I1674" i="13"/>
  <c r="I1675" i="13"/>
  <c r="I1676" i="13"/>
  <c r="I1677" i="13"/>
  <c r="I1678" i="13"/>
  <c r="I1679" i="13"/>
  <c r="I1680" i="13"/>
  <c r="I1681" i="13"/>
  <c r="I1682" i="13"/>
  <c r="I1683" i="13"/>
  <c r="I1684" i="13"/>
  <c r="I1685" i="13"/>
  <c r="I1686" i="13"/>
  <c r="I1687" i="13"/>
  <c r="I1688" i="13"/>
  <c r="I1689" i="13"/>
  <c r="I1690" i="13"/>
  <c r="I1691" i="13"/>
  <c r="I1692" i="13"/>
  <c r="I1693" i="13"/>
  <c r="I1694" i="13"/>
  <c r="I1695" i="13"/>
  <c r="I1696" i="13"/>
  <c r="I1697" i="13"/>
  <c r="I1698" i="13"/>
  <c r="I1699" i="13"/>
  <c r="I1700" i="13"/>
  <c r="I1701" i="13"/>
  <c r="I1702" i="13"/>
  <c r="I1703" i="13"/>
  <c r="I1704" i="13"/>
  <c r="I1705" i="13"/>
  <c r="I1706" i="13"/>
  <c r="I1707" i="13"/>
  <c r="I1708" i="13"/>
  <c r="I1709" i="13"/>
  <c r="I1710" i="13"/>
  <c r="I1711" i="13"/>
  <c r="I1712" i="13"/>
  <c r="I1713" i="13"/>
  <c r="I1714" i="13"/>
  <c r="I1715" i="13"/>
  <c r="I1716" i="13"/>
  <c r="I1717" i="13"/>
  <c r="I1718" i="13"/>
  <c r="I1719" i="13"/>
  <c r="I1720" i="13"/>
  <c r="I1721" i="13"/>
  <c r="I1722" i="13"/>
  <c r="I1723" i="13"/>
  <c r="I1724" i="13"/>
  <c r="I1725" i="13"/>
  <c r="I1726" i="13"/>
  <c r="I1727" i="13"/>
  <c r="I1728" i="13"/>
  <c r="I1729" i="13"/>
  <c r="I1730" i="13"/>
  <c r="I1731" i="13"/>
  <c r="I1732" i="13"/>
  <c r="I1733" i="13"/>
  <c r="I1734" i="13"/>
  <c r="I1735" i="13"/>
  <c r="I1736" i="13"/>
  <c r="I1737" i="13"/>
  <c r="I1738" i="13"/>
  <c r="I1739" i="13"/>
  <c r="I1740" i="13"/>
  <c r="I1741" i="13"/>
  <c r="I1742" i="13"/>
  <c r="I1743" i="13"/>
  <c r="I1744" i="13"/>
  <c r="I1745" i="13"/>
  <c r="I1746" i="13"/>
  <c r="I1747" i="13"/>
  <c r="I1748" i="13"/>
  <c r="I1749" i="13"/>
  <c r="I1750" i="13"/>
  <c r="I1751" i="13"/>
  <c r="I1752" i="13"/>
  <c r="I1753" i="13"/>
  <c r="I1754" i="13"/>
  <c r="I1755" i="13"/>
  <c r="I1756" i="13"/>
  <c r="I1757" i="13"/>
  <c r="I1758" i="13"/>
  <c r="I1759" i="13"/>
  <c r="I1760" i="13"/>
  <c r="I1761" i="13"/>
  <c r="I1762" i="13"/>
  <c r="I1763" i="13"/>
  <c r="I1764" i="13"/>
  <c r="I1765" i="13"/>
  <c r="I1766" i="13"/>
  <c r="I1767" i="13"/>
  <c r="I1768" i="13"/>
  <c r="I1769" i="13"/>
  <c r="I1770" i="13"/>
  <c r="I1771" i="13"/>
  <c r="I1772" i="13"/>
  <c r="I1773" i="13"/>
  <c r="I1774" i="13"/>
  <c r="I1775" i="13"/>
  <c r="I1776" i="13"/>
  <c r="I1777" i="13"/>
  <c r="I1778" i="13"/>
  <c r="I1779" i="13"/>
  <c r="I1780" i="13"/>
  <c r="I1781" i="13"/>
  <c r="I1782" i="13"/>
  <c r="I1783" i="13"/>
  <c r="I1784" i="13"/>
  <c r="I1785" i="13"/>
  <c r="I1786" i="13"/>
  <c r="I1787" i="13"/>
  <c r="I1788" i="13"/>
  <c r="I1789" i="13"/>
  <c r="I1790" i="13"/>
  <c r="I1791" i="13"/>
  <c r="I1792" i="13"/>
  <c r="I1793" i="13"/>
  <c r="I1794" i="13"/>
  <c r="I1795" i="13"/>
  <c r="I1796" i="13"/>
  <c r="I1797" i="13"/>
  <c r="I1798" i="13"/>
  <c r="I1799" i="13"/>
  <c r="I1800" i="13"/>
  <c r="I1801" i="13"/>
  <c r="I1802" i="13"/>
  <c r="I1803" i="13"/>
  <c r="I1804" i="13"/>
  <c r="I1805" i="13"/>
  <c r="I1806" i="13"/>
  <c r="I1807" i="13"/>
  <c r="I1808" i="13"/>
  <c r="I1809" i="13"/>
  <c r="I1810" i="13"/>
  <c r="I1811" i="13"/>
  <c r="I1812" i="13"/>
  <c r="I1813" i="13"/>
  <c r="I1814" i="13"/>
  <c r="I1815" i="13"/>
  <c r="I1816" i="13"/>
  <c r="I1817" i="13"/>
  <c r="I1818" i="13"/>
  <c r="I1819" i="13"/>
  <c r="I1820" i="13"/>
  <c r="I1821" i="13"/>
  <c r="I1822" i="13"/>
  <c r="I1823" i="13"/>
  <c r="I1824" i="13"/>
  <c r="I1825" i="13"/>
  <c r="I1826" i="13"/>
  <c r="I1827" i="13"/>
  <c r="I1828" i="13"/>
  <c r="I1829" i="13"/>
  <c r="I1830" i="13"/>
  <c r="I1831" i="13"/>
  <c r="I1832" i="13"/>
  <c r="I1833" i="13"/>
  <c r="I1834" i="13"/>
  <c r="I1835" i="13"/>
  <c r="I1836" i="13"/>
  <c r="I1837" i="13"/>
  <c r="I1838" i="13"/>
  <c r="I1839" i="13"/>
  <c r="I1840" i="13"/>
  <c r="I1841" i="13"/>
  <c r="I1842" i="13"/>
  <c r="I1843" i="13"/>
  <c r="I1844" i="13"/>
  <c r="I1845" i="13"/>
  <c r="I1846" i="13"/>
  <c r="I1847" i="13"/>
  <c r="I1848" i="13"/>
  <c r="I1849" i="13"/>
  <c r="I1850" i="13"/>
  <c r="I1851" i="13"/>
  <c r="I1852" i="13"/>
  <c r="I1853" i="13"/>
  <c r="I1854" i="13"/>
  <c r="I1855" i="13"/>
  <c r="I1856" i="13"/>
  <c r="I1857" i="13"/>
  <c r="I1858" i="13"/>
  <c r="I1859" i="13"/>
  <c r="I1860" i="13"/>
  <c r="I1861" i="13"/>
  <c r="I1862" i="13"/>
  <c r="I1863" i="13"/>
  <c r="I1864" i="13"/>
  <c r="I1865" i="13"/>
  <c r="I1866" i="13"/>
  <c r="I1867" i="13"/>
  <c r="I1868" i="13"/>
  <c r="I1869" i="13"/>
  <c r="I1870" i="13"/>
  <c r="I1871" i="13"/>
  <c r="I1872" i="13"/>
  <c r="I1873" i="13"/>
  <c r="I1874" i="13"/>
  <c r="I1875" i="13"/>
  <c r="I1876" i="13"/>
  <c r="I1877" i="13"/>
  <c r="I1878" i="13"/>
  <c r="I1879" i="13"/>
  <c r="I1880" i="13"/>
  <c r="I1881" i="13"/>
  <c r="I1882" i="13"/>
  <c r="I1883" i="13"/>
  <c r="I1884" i="13"/>
  <c r="I1885" i="13"/>
  <c r="I1886" i="13"/>
  <c r="I1887" i="13"/>
  <c r="I1888" i="13"/>
  <c r="I1889" i="13"/>
  <c r="I1890" i="13"/>
  <c r="I1891" i="13"/>
  <c r="I1892" i="13"/>
  <c r="I1893" i="13"/>
  <c r="I1894" i="13"/>
  <c r="I1895" i="13"/>
  <c r="I1896" i="13"/>
  <c r="I1897" i="13"/>
  <c r="I1898" i="13"/>
  <c r="I1899" i="13"/>
  <c r="I1900" i="13"/>
  <c r="I1901" i="13"/>
  <c r="I1902" i="13"/>
  <c r="I1903" i="13"/>
  <c r="I1904" i="13"/>
  <c r="I1905" i="13"/>
  <c r="I1906" i="13"/>
  <c r="I1907" i="13"/>
  <c r="I1908" i="13"/>
  <c r="I1909" i="13"/>
  <c r="I1910" i="13"/>
  <c r="I1911" i="13"/>
  <c r="I1912" i="13"/>
  <c r="I1913" i="13"/>
  <c r="I1914" i="13"/>
  <c r="I1915" i="13"/>
  <c r="I1916" i="13"/>
  <c r="I1917" i="13"/>
  <c r="I1918" i="13"/>
  <c r="I1919" i="13"/>
  <c r="I1920" i="13"/>
  <c r="I1921" i="13"/>
  <c r="I1922" i="13"/>
  <c r="I1923" i="13"/>
  <c r="I1924" i="13"/>
  <c r="I1925" i="13"/>
  <c r="I1926" i="13"/>
  <c r="I1927" i="13"/>
  <c r="I1928" i="13"/>
  <c r="I1929" i="13"/>
  <c r="I1930" i="13"/>
  <c r="I1931" i="13"/>
  <c r="I1932" i="13"/>
  <c r="I1933" i="13"/>
  <c r="I1934" i="13"/>
  <c r="I1935" i="13"/>
  <c r="I1936" i="13"/>
  <c r="I1937" i="13"/>
  <c r="I1938" i="13"/>
  <c r="I1939" i="13"/>
  <c r="I1940" i="13"/>
  <c r="I1941" i="13"/>
  <c r="I1942" i="13"/>
  <c r="I1943" i="13"/>
  <c r="I1944" i="13"/>
  <c r="I1945" i="13"/>
  <c r="I1946" i="13"/>
  <c r="I1947" i="13"/>
  <c r="I1948" i="13"/>
  <c r="I1949" i="13"/>
  <c r="I1950" i="13"/>
  <c r="I1951" i="13"/>
  <c r="I1952" i="13"/>
  <c r="I1953" i="13"/>
  <c r="I1954" i="13"/>
  <c r="I1955" i="13"/>
  <c r="I1956" i="13"/>
  <c r="I1957" i="13"/>
  <c r="I1958" i="13"/>
  <c r="I1959" i="13"/>
  <c r="I1960" i="13"/>
  <c r="I1961" i="13"/>
  <c r="I1962" i="13"/>
  <c r="I1963" i="13"/>
  <c r="I1964" i="13"/>
  <c r="I1965" i="13"/>
  <c r="I1966" i="13"/>
  <c r="I1967" i="13"/>
  <c r="I1968" i="13"/>
  <c r="I1969" i="13"/>
  <c r="I1970" i="13"/>
  <c r="I1971" i="13"/>
  <c r="I1972" i="13"/>
  <c r="I1973" i="13"/>
  <c r="I1974" i="13"/>
  <c r="I1975" i="13"/>
  <c r="I1976" i="13"/>
  <c r="I1977" i="13"/>
  <c r="I1978" i="13"/>
  <c r="I1979" i="13"/>
  <c r="I1980" i="13"/>
  <c r="I1981" i="13"/>
  <c r="I1982" i="13"/>
  <c r="I1983" i="13"/>
  <c r="I1984" i="13"/>
  <c r="I1985" i="13"/>
  <c r="I1986" i="13"/>
  <c r="I1987" i="13"/>
  <c r="I1988" i="13"/>
  <c r="I1989" i="13"/>
  <c r="I1990" i="13"/>
  <c r="I1991" i="13"/>
  <c r="I1992" i="13"/>
  <c r="I1993" i="13"/>
  <c r="I1994" i="13"/>
  <c r="I1995" i="13"/>
  <c r="I1996" i="13"/>
  <c r="I1997" i="13"/>
  <c r="I1998" i="13"/>
  <c r="I1999" i="13"/>
  <c r="I2000" i="13"/>
  <c r="I2001" i="13"/>
  <c r="I2" i="13"/>
  <c r="B3" i="13"/>
  <c r="F1" i="13"/>
  <c r="J6" i="12"/>
  <c r="J4" i="12"/>
  <c r="J5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866" i="12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J902" i="12"/>
  <c r="J903" i="12"/>
  <c r="J904" i="12"/>
  <c r="J905" i="12"/>
  <c r="J906" i="12"/>
  <c r="J907" i="12"/>
  <c r="J908" i="12"/>
  <c r="J909" i="12"/>
  <c r="J910" i="12"/>
  <c r="J911" i="12"/>
  <c r="J912" i="12"/>
  <c r="J913" i="12"/>
  <c r="J914" i="12"/>
  <c r="J915" i="12"/>
  <c r="J916" i="12"/>
  <c r="J917" i="12"/>
  <c r="J918" i="12"/>
  <c r="J919" i="12"/>
  <c r="J920" i="12"/>
  <c r="J921" i="12"/>
  <c r="J922" i="12"/>
  <c r="J923" i="12"/>
  <c r="J924" i="12"/>
  <c r="J925" i="12"/>
  <c r="J926" i="12"/>
  <c r="J927" i="12"/>
  <c r="J928" i="12"/>
  <c r="J929" i="12"/>
  <c r="J930" i="12"/>
  <c r="J931" i="12"/>
  <c r="J932" i="12"/>
  <c r="J933" i="12"/>
  <c r="J934" i="12"/>
  <c r="J935" i="12"/>
  <c r="J936" i="12"/>
  <c r="J937" i="12"/>
  <c r="J938" i="12"/>
  <c r="J939" i="12"/>
  <c r="J940" i="12"/>
  <c r="J941" i="12"/>
  <c r="J942" i="12"/>
  <c r="J943" i="12"/>
  <c r="J944" i="12"/>
  <c r="J945" i="12"/>
  <c r="J946" i="12"/>
  <c r="J947" i="12"/>
  <c r="J948" i="12"/>
  <c r="J949" i="12"/>
  <c r="J950" i="12"/>
  <c r="J951" i="12"/>
  <c r="J952" i="12"/>
  <c r="J953" i="12"/>
  <c r="J954" i="12"/>
  <c r="J955" i="12"/>
  <c r="J956" i="12"/>
  <c r="J957" i="12"/>
  <c r="J958" i="12"/>
  <c r="J959" i="12"/>
  <c r="J960" i="12"/>
  <c r="J961" i="12"/>
  <c r="J962" i="12"/>
  <c r="J963" i="12"/>
  <c r="J964" i="12"/>
  <c r="J965" i="12"/>
  <c r="J966" i="12"/>
  <c r="J967" i="12"/>
  <c r="J968" i="12"/>
  <c r="J969" i="12"/>
  <c r="J970" i="12"/>
  <c r="J971" i="12"/>
  <c r="J972" i="12"/>
  <c r="J973" i="12"/>
  <c r="J974" i="12"/>
  <c r="J975" i="12"/>
  <c r="J976" i="12"/>
  <c r="J977" i="12"/>
  <c r="J978" i="12"/>
  <c r="J979" i="12"/>
  <c r="J980" i="12"/>
  <c r="J981" i="12"/>
  <c r="J982" i="12"/>
  <c r="J983" i="12"/>
  <c r="J984" i="12"/>
  <c r="J985" i="12"/>
  <c r="J986" i="12"/>
  <c r="J987" i="12"/>
  <c r="J988" i="12"/>
  <c r="J989" i="12"/>
  <c r="J990" i="12"/>
  <c r="J991" i="12"/>
  <c r="J992" i="12"/>
  <c r="J993" i="12"/>
  <c r="J994" i="12"/>
  <c r="J995" i="12"/>
  <c r="J996" i="12"/>
  <c r="J997" i="12"/>
  <c r="J998" i="12"/>
  <c r="J999" i="12"/>
  <c r="J1000" i="12"/>
  <c r="J1001" i="12"/>
  <c r="J1002" i="12"/>
  <c r="J1003" i="12"/>
  <c r="J1004" i="12"/>
  <c r="J1005" i="12"/>
  <c r="J1006" i="12"/>
  <c r="J1007" i="12"/>
  <c r="J1008" i="12"/>
  <c r="J1009" i="12"/>
  <c r="J1010" i="12"/>
  <c r="J1011" i="12"/>
  <c r="J1012" i="12"/>
  <c r="J1013" i="12"/>
  <c r="J1014" i="12"/>
  <c r="J1015" i="12"/>
  <c r="J1016" i="12"/>
  <c r="J1017" i="12"/>
  <c r="J1018" i="12"/>
  <c r="J1019" i="12"/>
  <c r="J1020" i="12"/>
  <c r="J1021" i="12"/>
  <c r="J1022" i="12"/>
  <c r="J1023" i="12"/>
  <c r="J1024" i="12"/>
  <c r="J1025" i="12"/>
  <c r="J1026" i="12"/>
  <c r="J1027" i="12"/>
  <c r="J1028" i="12"/>
  <c r="J1029" i="12"/>
  <c r="J1030" i="12"/>
  <c r="J1031" i="12"/>
  <c r="J1032" i="12"/>
  <c r="J1033" i="12"/>
  <c r="J1034" i="12"/>
  <c r="J1035" i="12"/>
  <c r="J1036" i="12"/>
  <c r="J1037" i="12"/>
  <c r="J1038" i="12"/>
  <c r="J1039" i="12"/>
  <c r="J1040" i="12"/>
  <c r="J1041" i="12"/>
  <c r="J1042" i="12"/>
  <c r="J1043" i="12"/>
  <c r="J1044" i="12"/>
  <c r="J1045" i="12"/>
  <c r="J1046" i="12"/>
  <c r="J1047" i="12"/>
  <c r="J1048" i="12"/>
  <c r="J1049" i="12"/>
  <c r="J1050" i="12"/>
  <c r="J1051" i="12"/>
  <c r="J1052" i="12"/>
  <c r="J1053" i="12"/>
  <c r="J1054" i="12"/>
  <c r="J1055" i="12"/>
  <c r="J1056" i="12"/>
  <c r="J1057" i="12"/>
  <c r="J1058" i="12"/>
  <c r="J1059" i="12"/>
  <c r="J1060" i="12"/>
  <c r="J1061" i="12"/>
  <c r="J1062" i="12"/>
  <c r="J1063" i="12"/>
  <c r="J1064" i="12"/>
  <c r="J1065" i="12"/>
  <c r="J1066" i="12"/>
  <c r="J1067" i="12"/>
  <c r="J1068" i="12"/>
  <c r="J1069" i="12"/>
  <c r="J1070" i="12"/>
  <c r="J1071" i="12"/>
  <c r="J1072" i="12"/>
  <c r="J1073" i="12"/>
  <c r="J1074" i="12"/>
  <c r="J1075" i="12"/>
  <c r="J1076" i="12"/>
  <c r="J1077" i="12"/>
  <c r="J1078" i="12"/>
  <c r="J1079" i="12"/>
  <c r="J1080" i="12"/>
  <c r="J1081" i="12"/>
  <c r="J1082" i="12"/>
  <c r="J1083" i="12"/>
  <c r="J1084" i="12"/>
  <c r="J1085" i="12"/>
  <c r="J1086" i="12"/>
  <c r="J1087" i="12"/>
  <c r="J1088" i="12"/>
  <c r="J1089" i="12"/>
  <c r="J1090" i="12"/>
  <c r="J1091" i="12"/>
  <c r="J1092" i="12"/>
  <c r="J1093" i="12"/>
  <c r="J1094" i="12"/>
  <c r="J1095" i="12"/>
  <c r="J1096" i="12"/>
  <c r="J1097" i="12"/>
  <c r="J1098" i="12"/>
  <c r="J1099" i="12"/>
  <c r="J1100" i="12"/>
  <c r="J1101" i="12"/>
  <c r="J1102" i="12"/>
  <c r="J1103" i="12"/>
  <c r="J1104" i="12"/>
  <c r="J1105" i="12"/>
  <c r="J1106" i="12"/>
  <c r="J1107" i="12"/>
  <c r="J1108" i="12"/>
  <c r="J1109" i="12"/>
  <c r="J1110" i="12"/>
  <c r="J1111" i="12"/>
  <c r="J1112" i="12"/>
  <c r="J1113" i="12"/>
  <c r="J1114" i="12"/>
  <c r="J1115" i="12"/>
  <c r="J1116" i="12"/>
  <c r="J1117" i="12"/>
  <c r="J1118" i="12"/>
  <c r="J1119" i="12"/>
  <c r="J1120" i="12"/>
  <c r="J1121" i="12"/>
  <c r="J1122" i="12"/>
  <c r="J1123" i="12"/>
  <c r="J1124" i="12"/>
  <c r="J1125" i="12"/>
  <c r="J1126" i="12"/>
  <c r="J1127" i="12"/>
  <c r="J1128" i="12"/>
  <c r="J1129" i="12"/>
  <c r="J1130" i="12"/>
  <c r="J1131" i="12"/>
  <c r="J1132" i="12"/>
  <c r="J1133" i="12"/>
  <c r="J1134" i="12"/>
  <c r="J1135" i="12"/>
  <c r="J1136" i="12"/>
  <c r="J1137" i="12"/>
  <c r="J1138" i="12"/>
  <c r="J1139" i="12"/>
  <c r="J1140" i="12"/>
  <c r="J1141" i="12"/>
  <c r="J1142" i="12"/>
  <c r="J1143" i="12"/>
  <c r="J1144" i="12"/>
  <c r="J1145" i="12"/>
  <c r="J1146" i="12"/>
  <c r="J1147" i="12"/>
  <c r="J1148" i="12"/>
  <c r="J1149" i="12"/>
  <c r="J1150" i="12"/>
  <c r="J1151" i="12"/>
  <c r="J1152" i="12"/>
  <c r="J1153" i="12"/>
  <c r="J1154" i="12"/>
  <c r="J1155" i="12"/>
  <c r="J1156" i="12"/>
  <c r="J1157" i="12"/>
  <c r="J1158" i="12"/>
  <c r="J1159" i="12"/>
  <c r="J1160" i="12"/>
  <c r="J1161" i="12"/>
  <c r="J1162" i="12"/>
  <c r="J1163" i="12"/>
  <c r="J1164" i="12"/>
  <c r="J1165" i="12"/>
  <c r="J1166" i="12"/>
  <c r="J1167" i="12"/>
  <c r="J1168" i="12"/>
  <c r="J1169" i="12"/>
  <c r="J1170" i="12"/>
  <c r="J1171" i="12"/>
  <c r="J1172" i="12"/>
  <c r="J1173" i="12"/>
  <c r="J1174" i="12"/>
  <c r="J1175" i="12"/>
  <c r="J1176" i="12"/>
  <c r="J1177" i="12"/>
  <c r="J1178" i="12"/>
  <c r="J1179" i="12"/>
  <c r="J1180" i="12"/>
  <c r="J1181" i="12"/>
  <c r="J1182" i="12"/>
  <c r="J1183" i="12"/>
  <c r="J1184" i="12"/>
  <c r="J1185" i="12"/>
  <c r="J1186" i="12"/>
  <c r="J1187" i="12"/>
  <c r="J1188" i="12"/>
  <c r="J1189" i="12"/>
  <c r="J1190" i="12"/>
  <c r="J1191" i="12"/>
  <c r="J1192" i="12"/>
  <c r="J1193" i="12"/>
  <c r="J1194" i="12"/>
  <c r="J1195" i="12"/>
  <c r="J1196" i="12"/>
  <c r="J1197" i="12"/>
  <c r="J1198" i="12"/>
  <c r="J1199" i="12"/>
  <c r="J1200" i="12"/>
  <c r="J1201" i="12"/>
  <c r="J1202" i="12"/>
  <c r="J1203" i="12"/>
  <c r="J1204" i="12"/>
  <c r="J1205" i="12"/>
  <c r="J1206" i="12"/>
  <c r="J1207" i="12"/>
  <c r="J1208" i="12"/>
  <c r="J1209" i="12"/>
  <c r="J1210" i="12"/>
  <c r="J1211" i="12"/>
  <c r="J1212" i="12"/>
  <c r="J1213" i="12"/>
  <c r="J1214" i="12"/>
  <c r="J1215" i="12"/>
  <c r="J1216" i="12"/>
  <c r="J1217" i="12"/>
  <c r="J1218" i="12"/>
  <c r="J1219" i="12"/>
  <c r="J1220" i="12"/>
  <c r="J1221" i="12"/>
  <c r="J1222" i="12"/>
  <c r="J1223" i="12"/>
  <c r="J1224" i="12"/>
  <c r="J1225" i="12"/>
  <c r="J1226" i="12"/>
  <c r="J1227" i="12"/>
  <c r="J1228" i="12"/>
  <c r="J1229" i="12"/>
  <c r="J1230" i="12"/>
  <c r="J1231" i="12"/>
  <c r="J1232" i="12"/>
  <c r="J1233" i="12"/>
  <c r="J1234" i="12"/>
  <c r="J1235" i="12"/>
  <c r="J1236" i="12"/>
  <c r="J1237" i="12"/>
  <c r="J1238" i="12"/>
  <c r="J1239" i="12"/>
  <c r="J1240" i="12"/>
  <c r="J1241" i="12"/>
  <c r="J1242" i="12"/>
  <c r="J1243" i="12"/>
  <c r="J1244" i="12"/>
  <c r="J1245" i="12"/>
  <c r="J1246" i="12"/>
  <c r="J1247" i="12"/>
  <c r="J1248" i="12"/>
  <c r="J1249" i="12"/>
  <c r="J1250" i="12"/>
  <c r="J1251" i="12"/>
  <c r="J1252" i="12"/>
  <c r="J1253" i="12"/>
  <c r="J1254" i="12"/>
  <c r="J1255" i="12"/>
  <c r="J1256" i="12"/>
  <c r="J1257" i="12"/>
  <c r="J1258" i="12"/>
  <c r="J1259" i="12"/>
  <c r="J1260" i="12"/>
  <c r="J1261" i="12"/>
  <c r="J1262" i="12"/>
  <c r="J1263" i="12"/>
  <c r="J1264" i="12"/>
  <c r="J1265" i="12"/>
  <c r="J1266" i="12"/>
  <c r="J1267" i="12"/>
  <c r="J1268" i="12"/>
  <c r="J1269" i="12"/>
  <c r="J1270" i="12"/>
  <c r="J1271" i="12"/>
  <c r="J1272" i="12"/>
  <c r="J1273" i="12"/>
  <c r="J1274" i="12"/>
  <c r="J1275" i="12"/>
  <c r="J1276" i="12"/>
  <c r="J1277" i="12"/>
  <c r="J1278" i="12"/>
  <c r="J1279" i="12"/>
  <c r="J1280" i="12"/>
  <c r="J1281" i="12"/>
  <c r="J1282" i="12"/>
  <c r="J1283" i="12"/>
  <c r="J1284" i="12"/>
  <c r="J1285" i="12"/>
  <c r="J1286" i="12"/>
  <c r="J1287" i="12"/>
  <c r="J1288" i="12"/>
  <c r="J1289" i="12"/>
  <c r="J1290" i="12"/>
  <c r="J1291" i="12"/>
  <c r="J1292" i="12"/>
  <c r="J1293" i="12"/>
  <c r="J1294" i="12"/>
  <c r="J1295" i="12"/>
  <c r="J1296" i="12"/>
  <c r="J1297" i="12"/>
  <c r="J1298" i="12"/>
  <c r="J1299" i="12"/>
  <c r="J1300" i="12"/>
  <c r="J1301" i="12"/>
  <c r="J1302" i="12"/>
  <c r="J1303" i="12"/>
  <c r="J1304" i="12"/>
  <c r="J1305" i="12"/>
  <c r="J1306" i="12"/>
  <c r="J1307" i="12"/>
  <c r="J1308" i="12"/>
  <c r="J1309" i="12"/>
  <c r="J1310" i="12"/>
  <c r="J1311" i="12"/>
  <c r="J1312" i="12"/>
  <c r="J1313" i="12"/>
  <c r="J1314" i="12"/>
  <c r="J1315" i="12"/>
  <c r="J1316" i="12"/>
  <c r="J1317" i="12"/>
  <c r="J1318" i="12"/>
  <c r="J1319" i="12"/>
  <c r="J1320" i="12"/>
  <c r="J1321" i="12"/>
  <c r="J1322" i="12"/>
  <c r="J1323" i="12"/>
  <c r="J1324" i="12"/>
  <c r="J1325" i="12"/>
  <c r="J1326" i="12"/>
  <c r="J1327" i="12"/>
  <c r="J1328" i="12"/>
  <c r="J1329" i="12"/>
  <c r="J1330" i="12"/>
  <c r="J1331" i="12"/>
  <c r="J1332" i="12"/>
  <c r="J1333" i="12"/>
  <c r="J1334" i="12"/>
  <c r="J1335" i="12"/>
  <c r="J1336" i="12"/>
  <c r="J1337" i="12"/>
  <c r="J1338" i="12"/>
  <c r="J1339" i="12"/>
  <c r="J1340" i="12"/>
  <c r="J1341" i="12"/>
  <c r="J1342" i="12"/>
  <c r="J1343" i="12"/>
  <c r="J1344" i="12"/>
  <c r="J1345" i="12"/>
  <c r="J1346" i="12"/>
  <c r="J1347" i="12"/>
  <c r="J1348" i="12"/>
  <c r="J1349" i="12"/>
  <c r="J1350" i="12"/>
  <c r="J1351" i="12"/>
  <c r="J1352" i="12"/>
  <c r="J1353" i="12"/>
  <c r="J1354" i="12"/>
  <c r="J1355" i="12"/>
  <c r="J1356" i="12"/>
  <c r="J1357" i="12"/>
  <c r="J1358" i="12"/>
  <c r="J1359" i="12"/>
  <c r="J1360" i="12"/>
  <c r="J1361" i="12"/>
  <c r="J1362" i="12"/>
  <c r="J1363" i="12"/>
  <c r="J1364" i="12"/>
  <c r="J1365" i="12"/>
  <c r="J1366" i="12"/>
  <c r="J1367" i="12"/>
  <c r="J1368" i="12"/>
  <c r="J1369" i="12"/>
  <c r="J1370" i="12"/>
  <c r="J1371" i="12"/>
  <c r="J1372" i="12"/>
  <c r="J1373" i="12"/>
  <c r="J1374" i="12"/>
  <c r="J1375" i="12"/>
  <c r="J1376" i="12"/>
  <c r="J1377" i="12"/>
  <c r="J1378" i="12"/>
  <c r="J1379" i="12"/>
  <c r="J1380" i="12"/>
  <c r="J1381" i="12"/>
  <c r="J1382" i="12"/>
  <c r="J1383" i="12"/>
  <c r="J1384" i="12"/>
  <c r="J1385" i="12"/>
  <c r="J1386" i="12"/>
  <c r="J1387" i="12"/>
  <c r="J1388" i="12"/>
  <c r="J1389" i="12"/>
  <c r="J1390" i="12"/>
  <c r="J1391" i="12"/>
  <c r="J1392" i="12"/>
  <c r="J1393" i="12"/>
  <c r="J1394" i="12"/>
  <c r="J1395" i="12"/>
  <c r="J1396" i="12"/>
  <c r="J1397" i="12"/>
  <c r="J1398" i="12"/>
  <c r="J1399" i="12"/>
  <c r="J1400" i="12"/>
  <c r="J1401" i="12"/>
  <c r="J1402" i="12"/>
  <c r="J1403" i="12"/>
  <c r="J1404" i="12"/>
  <c r="J1405" i="12"/>
  <c r="J1406" i="12"/>
  <c r="J1407" i="12"/>
  <c r="J1408" i="12"/>
  <c r="J1409" i="12"/>
  <c r="J1410" i="12"/>
  <c r="J1411" i="12"/>
  <c r="J1412" i="12"/>
  <c r="J1413" i="12"/>
  <c r="J1414" i="12"/>
  <c r="J1415" i="12"/>
  <c r="J1416" i="12"/>
  <c r="J1417" i="12"/>
  <c r="J1418" i="12"/>
  <c r="J1419" i="12"/>
  <c r="J1420" i="12"/>
  <c r="J1421" i="12"/>
  <c r="J1422" i="12"/>
  <c r="J1423" i="12"/>
  <c r="J1424" i="12"/>
  <c r="J1425" i="12"/>
  <c r="J1426" i="12"/>
  <c r="J1427" i="12"/>
  <c r="J1428" i="12"/>
  <c r="J1429" i="12"/>
  <c r="J1430" i="12"/>
  <c r="J1431" i="12"/>
  <c r="J1432" i="12"/>
  <c r="J1433" i="12"/>
  <c r="J1434" i="12"/>
  <c r="J1435" i="12"/>
  <c r="J1436" i="12"/>
  <c r="J1437" i="12"/>
  <c r="J1438" i="12"/>
  <c r="J1439" i="12"/>
  <c r="J1440" i="12"/>
  <c r="J1441" i="12"/>
  <c r="J1442" i="12"/>
  <c r="J1443" i="12"/>
  <c r="J1444" i="12"/>
  <c r="J1445" i="12"/>
  <c r="J1446" i="12"/>
  <c r="J1447" i="12"/>
  <c r="J1448" i="12"/>
  <c r="J1449" i="12"/>
  <c r="J1450" i="12"/>
  <c r="J1451" i="12"/>
  <c r="J1452" i="12"/>
  <c r="J1453" i="12"/>
  <c r="J1454" i="12"/>
  <c r="J1455" i="12"/>
  <c r="J1456" i="12"/>
  <c r="J1457" i="12"/>
  <c r="J1458" i="12"/>
  <c r="J1459" i="12"/>
  <c r="J1460" i="12"/>
  <c r="J1461" i="12"/>
  <c r="J1462" i="12"/>
  <c r="J1463" i="12"/>
  <c r="J1464" i="12"/>
  <c r="J1465" i="12"/>
  <c r="J1466" i="12"/>
  <c r="J1467" i="12"/>
  <c r="J1468" i="12"/>
  <c r="J1469" i="12"/>
  <c r="J1470" i="12"/>
  <c r="J1471" i="12"/>
  <c r="J1472" i="12"/>
  <c r="J1473" i="12"/>
  <c r="J1474" i="12"/>
  <c r="J1475" i="12"/>
  <c r="J1476" i="12"/>
  <c r="J1477" i="12"/>
  <c r="J1478" i="12"/>
  <c r="J1479" i="12"/>
  <c r="J1480" i="12"/>
  <c r="J1481" i="12"/>
  <c r="J1482" i="12"/>
  <c r="J1483" i="12"/>
  <c r="J1484" i="12"/>
  <c r="J1485" i="12"/>
  <c r="J1486" i="12"/>
  <c r="J1487" i="12"/>
  <c r="J1488" i="12"/>
  <c r="J1489" i="12"/>
  <c r="J1490" i="12"/>
  <c r="J1491" i="12"/>
  <c r="J1492" i="12"/>
  <c r="J1493" i="12"/>
  <c r="J1494" i="12"/>
  <c r="J1495" i="12"/>
  <c r="J1496" i="12"/>
  <c r="J1497" i="12"/>
  <c r="J1498" i="12"/>
  <c r="J1499" i="12"/>
  <c r="J1500" i="12"/>
  <c r="J1501" i="12"/>
  <c r="J1502" i="12"/>
  <c r="J1503" i="12"/>
  <c r="J1504" i="12"/>
  <c r="J1505" i="12"/>
  <c r="J1506" i="12"/>
  <c r="J1507" i="12"/>
  <c r="J1508" i="12"/>
  <c r="J1509" i="12"/>
  <c r="J1510" i="12"/>
  <c r="J1511" i="12"/>
  <c r="J1512" i="12"/>
  <c r="J1513" i="12"/>
  <c r="J1514" i="12"/>
  <c r="J1515" i="12"/>
  <c r="J1516" i="12"/>
  <c r="J1517" i="12"/>
  <c r="J1518" i="12"/>
  <c r="J1519" i="12"/>
  <c r="J1520" i="12"/>
  <c r="J1521" i="12"/>
  <c r="J1522" i="12"/>
  <c r="J1523" i="12"/>
  <c r="J1524" i="12"/>
  <c r="J1525" i="12"/>
  <c r="J1526" i="12"/>
  <c r="J1527" i="12"/>
  <c r="J1528" i="12"/>
  <c r="J1529" i="12"/>
  <c r="J1530" i="12"/>
  <c r="J1531" i="12"/>
  <c r="J1532" i="12"/>
  <c r="J1533" i="12"/>
  <c r="J1534" i="12"/>
  <c r="J1535" i="12"/>
  <c r="J1536" i="12"/>
  <c r="J1537" i="12"/>
  <c r="J1538" i="12"/>
  <c r="J1539" i="12"/>
  <c r="J1540" i="12"/>
  <c r="J1541" i="12"/>
  <c r="J1542" i="12"/>
  <c r="J1543" i="12"/>
  <c r="J1544" i="12"/>
  <c r="J1545" i="12"/>
  <c r="J1546" i="12"/>
  <c r="J1547" i="12"/>
  <c r="J1548" i="12"/>
  <c r="J1549" i="12"/>
  <c r="J1550" i="12"/>
  <c r="J1551" i="12"/>
  <c r="J1552" i="12"/>
  <c r="J1553" i="12"/>
  <c r="J1554" i="12"/>
  <c r="J1555" i="12"/>
  <c r="J1556" i="12"/>
  <c r="J1557" i="12"/>
  <c r="J1558" i="12"/>
  <c r="J1559" i="12"/>
  <c r="J1560" i="12"/>
  <c r="J1561" i="12"/>
  <c r="J1562" i="12"/>
  <c r="J1563" i="12"/>
  <c r="J1564" i="12"/>
  <c r="J1565" i="12"/>
  <c r="J1566" i="12"/>
  <c r="J1567" i="12"/>
  <c r="J1568" i="12"/>
  <c r="J1569" i="12"/>
  <c r="J1570" i="12"/>
  <c r="J1571" i="12"/>
  <c r="J1572" i="12"/>
  <c r="J1573" i="12"/>
  <c r="J1574" i="12"/>
  <c r="J1575" i="12"/>
  <c r="J1576" i="12"/>
  <c r="J1577" i="12"/>
  <c r="J1578" i="12"/>
  <c r="J1579" i="12"/>
  <c r="J1580" i="12"/>
  <c r="J1581" i="12"/>
  <c r="J1582" i="12"/>
  <c r="J1583" i="12"/>
  <c r="J1584" i="12"/>
  <c r="J1585" i="12"/>
  <c r="J1586" i="12"/>
  <c r="J1587" i="12"/>
  <c r="J1588" i="12"/>
  <c r="J1589" i="12"/>
  <c r="J1590" i="12"/>
  <c r="J1591" i="12"/>
  <c r="J1592" i="12"/>
  <c r="J1593" i="12"/>
  <c r="J1594" i="12"/>
  <c r="J1595" i="12"/>
  <c r="J1596" i="12"/>
  <c r="J1597" i="12"/>
  <c r="J1598" i="12"/>
  <c r="J1599" i="12"/>
  <c r="J1600" i="12"/>
  <c r="J1601" i="12"/>
  <c r="J1602" i="12"/>
  <c r="J1603" i="12"/>
  <c r="J1604" i="12"/>
  <c r="J1605" i="12"/>
  <c r="J1606" i="12"/>
  <c r="J1607" i="12"/>
  <c r="J1608" i="12"/>
  <c r="J1609" i="12"/>
  <c r="J1610" i="12"/>
  <c r="J1611" i="12"/>
  <c r="J1612" i="12"/>
  <c r="J1613" i="12"/>
  <c r="J1614" i="12"/>
  <c r="J1615" i="12"/>
  <c r="J1616" i="12"/>
  <c r="J1617" i="12"/>
  <c r="J1618" i="12"/>
  <c r="J1619" i="12"/>
  <c r="J1620" i="12"/>
  <c r="J1621" i="12"/>
  <c r="J1622" i="12"/>
  <c r="J1623" i="12"/>
  <c r="J1624" i="12"/>
  <c r="J1625" i="12"/>
  <c r="J1626" i="12"/>
  <c r="J1627" i="12"/>
  <c r="J1628" i="12"/>
  <c r="J1629" i="12"/>
  <c r="J1630" i="12"/>
  <c r="J1631" i="12"/>
  <c r="J1632" i="12"/>
  <c r="J1633" i="12"/>
  <c r="J1634" i="12"/>
  <c r="J1635" i="12"/>
  <c r="J1636" i="12"/>
  <c r="J1637" i="12"/>
  <c r="J1638" i="12"/>
  <c r="J1639" i="12"/>
  <c r="J1640" i="12"/>
  <c r="J1641" i="12"/>
  <c r="J1642" i="12"/>
  <c r="J1643" i="12"/>
  <c r="J1644" i="12"/>
  <c r="J1645" i="12"/>
  <c r="J1646" i="12"/>
  <c r="J1647" i="12"/>
  <c r="J1648" i="12"/>
  <c r="J1649" i="12"/>
  <c r="J1650" i="12"/>
  <c r="J1651" i="12"/>
  <c r="J1652" i="12"/>
  <c r="J1653" i="12"/>
  <c r="J1654" i="12"/>
  <c r="J1655" i="12"/>
  <c r="J1656" i="12"/>
  <c r="J1657" i="12"/>
  <c r="J1658" i="12"/>
  <c r="J1659" i="12"/>
  <c r="J1660" i="12"/>
  <c r="J1661" i="12"/>
  <c r="J1662" i="12"/>
  <c r="J1663" i="12"/>
  <c r="J1664" i="12"/>
  <c r="J1665" i="12"/>
  <c r="J1666" i="12"/>
  <c r="J1667" i="12"/>
  <c r="J1668" i="12"/>
  <c r="J1669" i="12"/>
  <c r="J1670" i="12"/>
  <c r="J1671" i="12"/>
  <c r="J1672" i="12"/>
  <c r="J1673" i="12"/>
  <c r="J1674" i="12"/>
  <c r="J1675" i="12"/>
  <c r="J1676" i="12"/>
  <c r="J1677" i="12"/>
  <c r="J1678" i="12"/>
  <c r="J1679" i="12"/>
  <c r="J1680" i="12"/>
  <c r="J1681" i="12"/>
  <c r="J1682" i="12"/>
  <c r="J1683" i="12"/>
  <c r="J1684" i="12"/>
  <c r="J1685" i="12"/>
  <c r="J1686" i="12"/>
  <c r="J1687" i="12"/>
  <c r="J1688" i="12"/>
  <c r="J1689" i="12"/>
  <c r="J1690" i="12"/>
  <c r="J1691" i="12"/>
  <c r="J1692" i="12"/>
  <c r="J1693" i="12"/>
  <c r="J1694" i="12"/>
  <c r="J1695" i="12"/>
  <c r="J1696" i="12"/>
  <c r="J1697" i="12"/>
  <c r="J1698" i="12"/>
  <c r="J1699" i="12"/>
  <c r="J1700" i="12"/>
  <c r="J1701" i="12"/>
  <c r="J1702" i="12"/>
  <c r="J1703" i="12"/>
  <c r="J1704" i="12"/>
  <c r="J1705" i="12"/>
  <c r="J1706" i="12"/>
  <c r="J1707" i="12"/>
  <c r="J1708" i="12"/>
  <c r="J1709" i="12"/>
  <c r="J1710" i="12"/>
  <c r="J1711" i="12"/>
  <c r="J1712" i="12"/>
  <c r="J1713" i="12"/>
  <c r="J1714" i="12"/>
  <c r="J1715" i="12"/>
  <c r="J1716" i="12"/>
  <c r="J1717" i="12"/>
  <c r="J1718" i="12"/>
  <c r="J1719" i="12"/>
  <c r="J1720" i="12"/>
  <c r="J1721" i="12"/>
  <c r="J1722" i="12"/>
  <c r="J1723" i="12"/>
  <c r="J1724" i="12"/>
  <c r="J1725" i="12"/>
  <c r="J1726" i="12"/>
  <c r="J1727" i="12"/>
  <c r="J1728" i="12"/>
  <c r="J1729" i="12"/>
  <c r="J1730" i="12"/>
  <c r="J1731" i="12"/>
  <c r="J1732" i="12"/>
  <c r="J1733" i="12"/>
  <c r="J1734" i="12"/>
  <c r="J1735" i="12"/>
  <c r="J1736" i="12"/>
  <c r="J1737" i="12"/>
  <c r="J1738" i="12"/>
  <c r="J1739" i="12"/>
  <c r="J1740" i="12"/>
  <c r="J1741" i="12"/>
  <c r="J1742" i="12"/>
  <c r="J1743" i="12"/>
  <c r="J1744" i="12"/>
  <c r="J1745" i="12"/>
  <c r="J1746" i="12"/>
  <c r="J1747" i="12"/>
  <c r="J1748" i="12"/>
  <c r="J1749" i="12"/>
  <c r="J1750" i="12"/>
  <c r="J1751" i="12"/>
  <c r="J1752" i="12"/>
  <c r="J1753" i="12"/>
  <c r="J1754" i="12"/>
  <c r="J1755" i="12"/>
  <c r="J1756" i="12"/>
  <c r="J1757" i="12"/>
  <c r="J1758" i="12"/>
  <c r="J1759" i="12"/>
  <c r="J1760" i="12"/>
  <c r="J1761" i="12"/>
  <c r="J1762" i="12"/>
  <c r="J1763" i="12"/>
  <c r="J1764" i="12"/>
  <c r="J1765" i="12"/>
  <c r="J1766" i="12"/>
  <c r="J1767" i="12"/>
  <c r="J1768" i="12"/>
  <c r="J1769" i="12"/>
  <c r="J1770" i="12"/>
  <c r="J1771" i="12"/>
  <c r="J1772" i="12"/>
  <c r="J1773" i="12"/>
  <c r="J1774" i="12"/>
  <c r="J1775" i="12"/>
  <c r="J1776" i="12"/>
  <c r="J1777" i="12"/>
  <c r="J1778" i="12"/>
  <c r="J1779" i="12"/>
  <c r="J1780" i="12"/>
  <c r="J1781" i="12"/>
  <c r="J1782" i="12"/>
  <c r="J1783" i="12"/>
  <c r="J1784" i="12"/>
  <c r="J1785" i="12"/>
  <c r="J1786" i="12"/>
  <c r="J1787" i="12"/>
  <c r="J1788" i="12"/>
  <c r="J1789" i="12"/>
  <c r="J1790" i="12"/>
  <c r="J1791" i="12"/>
  <c r="J1792" i="12"/>
  <c r="J1793" i="12"/>
  <c r="J1794" i="12"/>
  <c r="J1795" i="12"/>
  <c r="J1796" i="12"/>
  <c r="J1797" i="12"/>
  <c r="J1798" i="12"/>
  <c r="J1799" i="12"/>
  <c r="J1800" i="12"/>
  <c r="J1801" i="12"/>
  <c r="J1802" i="12"/>
  <c r="J1803" i="12"/>
  <c r="J1804" i="12"/>
  <c r="J1805" i="12"/>
  <c r="J1806" i="12"/>
  <c r="J1807" i="12"/>
  <c r="J1808" i="12"/>
  <c r="J1809" i="12"/>
  <c r="J1810" i="12"/>
  <c r="J1811" i="12"/>
  <c r="J1812" i="12"/>
  <c r="J1813" i="12"/>
  <c r="J1814" i="12"/>
  <c r="J1815" i="12"/>
  <c r="J1816" i="12"/>
  <c r="J1817" i="12"/>
  <c r="J1818" i="12"/>
  <c r="J1819" i="12"/>
  <c r="J1820" i="12"/>
  <c r="J1821" i="12"/>
  <c r="J1822" i="12"/>
  <c r="J1823" i="12"/>
  <c r="J1824" i="12"/>
  <c r="J1825" i="12"/>
  <c r="J1826" i="12"/>
  <c r="J1827" i="12"/>
  <c r="J1828" i="12"/>
  <c r="J1829" i="12"/>
  <c r="J1830" i="12"/>
  <c r="J1831" i="12"/>
  <c r="J1832" i="12"/>
  <c r="J1833" i="12"/>
  <c r="J1834" i="12"/>
  <c r="J1835" i="12"/>
  <c r="J1836" i="12"/>
  <c r="J1837" i="12"/>
  <c r="J1838" i="12"/>
  <c r="J1839" i="12"/>
  <c r="J1840" i="12"/>
  <c r="J1841" i="12"/>
  <c r="J1842" i="12"/>
  <c r="J1843" i="12"/>
  <c r="J1844" i="12"/>
  <c r="J1845" i="12"/>
  <c r="J1846" i="12"/>
  <c r="J1847" i="12"/>
  <c r="J1848" i="12"/>
  <c r="J1849" i="12"/>
  <c r="J1850" i="12"/>
  <c r="J1851" i="12"/>
  <c r="J1852" i="12"/>
  <c r="J1853" i="12"/>
  <c r="J1854" i="12"/>
  <c r="J1855" i="12"/>
  <c r="J1856" i="12"/>
  <c r="J1857" i="12"/>
  <c r="J1858" i="12"/>
  <c r="J1859" i="12"/>
  <c r="J1860" i="12"/>
  <c r="J1861" i="12"/>
  <c r="J1862" i="12"/>
  <c r="J1863" i="12"/>
  <c r="J1864" i="12"/>
  <c r="J1865" i="12"/>
  <c r="J1866" i="12"/>
  <c r="J1867" i="12"/>
  <c r="J1868" i="12"/>
  <c r="J1869" i="12"/>
  <c r="J1870" i="12"/>
  <c r="J1871" i="12"/>
  <c r="J1872" i="12"/>
  <c r="J1873" i="12"/>
  <c r="J1874" i="12"/>
  <c r="J1875" i="12"/>
  <c r="J1876" i="12"/>
  <c r="J1877" i="12"/>
  <c r="J1878" i="12"/>
  <c r="J1879" i="12"/>
  <c r="J1880" i="12"/>
  <c r="J1881" i="12"/>
  <c r="J1882" i="12"/>
  <c r="J1883" i="12"/>
  <c r="J1884" i="12"/>
  <c r="J1885" i="12"/>
  <c r="J1886" i="12"/>
  <c r="J1887" i="12"/>
  <c r="J1888" i="12"/>
  <c r="J1889" i="12"/>
  <c r="J1890" i="12"/>
  <c r="J1891" i="12"/>
  <c r="J1892" i="12"/>
  <c r="J1893" i="12"/>
  <c r="J1894" i="12"/>
  <c r="J1895" i="12"/>
  <c r="J1896" i="12"/>
  <c r="J1897" i="12"/>
  <c r="J1898" i="12"/>
  <c r="J1899" i="12"/>
  <c r="J1900" i="12"/>
  <c r="J1901" i="12"/>
  <c r="J1902" i="12"/>
  <c r="J1903" i="12"/>
  <c r="J1904" i="12"/>
  <c r="J1905" i="12"/>
  <c r="J1906" i="12"/>
  <c r="J1907" i="12"/>
  <c r="J1908" i="12"/>
  <c r="J1909" i="12"/>
  <c r="J1910" i="12"/>
  <c r="J1911" i="12"/>
  <c r="J1912" i="12"/>
  <c r="J1913" i="12"/>
  <c r="J1914" i="12"/>
  <c r="J1915" i="12"/>
  <c r="J1916" i="12"/>
  <c r="J1917" i="12"/>
  <c r="J1918" i="12"/>
  <c r="J1919" i="12"/>
  <c r="J1920" i="12"/>
  <c r="J1921" i="12"/>
  <c r="J1922" i="12"/>
  <c r="J1923" i="12"/>
  <c r="J1924" i="12"/>
  <c r="J1925" i="12"/>
  <c r="J1926" i="12"/>
  <c r="J1927" i="12"/>
  <c r="J1928" i="12"/>
  <c r="J1929" i="12"/>
  <c r="J1930" i="12"/>
  <c r="J1931" i="12"/>
  <c r="J1932" i="12"/>
  <c r="J1933" i="12"/>
  <c r="J1934" i="12"/>
  <c r="J1935" i="12"/>
  <c r="J1936" i="12"/>
  <c r="J1937" i="12"/>
  <c r="J1938" i="12"/>
  <c r="J1939" i="12"/>
  <c r="J1940" i="12"/>
  <c r="J1941" i="12"/>
  <c r="J1942" i="12"/>
  <c r="J1943" i="12"/>
  <c r="J1944" i="12"/>
  <c r="J1945" i="12"/>
  <c r="J1946" i="12"/>
  <c r="J1947" i="12"/>
  <c r="J1948" i="12"/>
  <c r="J1949" i="12"/>
  <c r="J1950" i="12"/>
  <c r="J1951" i="12"/>
  <c r="J1952" i="12"/>
  <c r="J1953" i="12"/>
  <c r="J1954" i="12"/>
  <c r="J1955" i="12"/>
  <c r="J1956" i="12"/>
  <c r="J1957" i="12"/>
  <c r="J1958" i="12"/>
  <c r="J1959" i="12"/>
  <c r="J1960" i="12"/>
  <c r="J1961" i="12"/>
  <c r="J1962" i="12"/>
  <c r="J1963" i="12"/>
  <c r="J1964" i="12"/>
  <c r="J1965" i="12"/>
  <c r="J1966" i="12"/>
  <c r="J1967" i="12"/>
  <c r="J1968" i="12"/>
  <c r="J1969" i="12"/>
  <c r="J1970" i="12"/>
  <c r="J1971" i="12"/>
  <c r="J1972" i="12"/>
  <c r="J1973" i="12"/>
  <c r="J1974" i="12"/>
  <c r="J1975" i="12"/>
  <c r="J1976" i="12"/>
  <c r="J1977" i="12"/>
  <c r="J1978" i="12"/>
  <c r="J1979" i="12"/>
  <c r="J1980" i="12"/>
  <c r="J1981" i="12"/>
  <c r="J1982" i="12"/>
  <c r="J1983" i="12"/>
  <c r="J1984" i="12"/>
  <c r="J1985" i="12"/>
  <c r="J1986" i="12"/>
  <c r="J1987" i="12"/>
  <c r="J1988" i="12"/>
  <c r="J1989" i="12"/>
  <c r="J1990" i="12"/>
  <c r="J1991" i="12"/>
  <c r="J1992" i="12"/>
  <c r="J1993" i="12"/>
  <c r="J1994" i="12"/>
  <c r="J1995" i="12"/>
  <c r="J1996" i="12"/>
  <c r="J1997" i="12"/>
  <c r="J1998" i="12"/>
  <c r="J1999" i="12"/>
  <c r="J2000" i="12"/>
  <c r="J2001" i="12"/>
  <c r="J3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I902" i="12"/>
  <c r="I903" i="12"/>
  <c r="I904" i="12"/>
  <c r="I905" i="12"/>
  <c r="I906" i="12"/>
  <c r="I907" i="12"/>
  <c r="I908" i="12"/>
  <c r="I909" i="12"/>
  <c r="I910" i="12"/>
  <c r="I911" i="12"/>
  <c r="I912" i="12"/>
  <c r="I913" i="12"/>
  <c r="I914" i="12"/>
  <c r="I915" i="12"/>
  <c r="I916" i="12"/>
  <c r="I917" i="12"/>
  <c r="I918" i="12"/>
  <c r="I919" i="12"/>
  <c r="I920" i="12"/>
  <c r="I921" i="12"/>
  <c r="I922" i="12"/>
  <c r="I923" i="12"/>
  <c r="I924" i="12"/>
  <c r="I925" i="12"/>
  <c r="I926" i="12"/>
  <c r="I927" i="12"/>
  <c r="I928" i="12"/>
  <c r="I929" i="12"/>
  <c r="I930" i="12"/>
  <c r="I931" i="12"/>
  <c r="I932" i="12"/>
  <c r="I933" i="12"/>
  <c r="I934" i="12"/>
  <c r="I935" i="12"/>
  <c r="I936" i="12"/>
  <c r="I937" i="12"/>
  <c r="I938" i="12"/>
  <c r="I939" i="12"/>
  <c r="I940" i="12"/>
  <c r="I941" i="12"/>
  <c r="I942" i="12"/>
  <c r="I943" i="12"/>
  <c r="I944" i="12"/>
  <c r="I945" i="12"/>
  <c r="I946" i="12"/>
  <c r="I947" i="12"/>
  <c r="I948" i="12"/>
  <c r="I949" i="12"/>
  <c r="I950" i="12"/>
  <c r="I951" i="12"/>
  <c r="I952" i="12"/>
  <c r="I953" i="12"/>
  <c r="I954" i="12"/>
  <c r="I955" i="12"/>
  <c r="I956" i="12"/>
  <c r="I957" i="12"/>
  <c r="I958" i="12"/>
  <c r="I959" i="12"/>
  <c r="I960" i="12"/>
  <c r="I961" i="12"/>
  <c r="I962" i="12"/>
  <c r="I963" i="12"/>
  <c r="I964" i="12"/>
  <c r="I965" i="12"/>
  <c r="I966" i="12"/>
  <c r="I967" i="12"/>
  <c r="I968" i="12"/>
  <c r="I969" i="12"/>
  <c r="I970" i="12"/>
  <c r="I971" i="12"/>
  <c r="I972" i="12"/>
  <c r="I973" i="12"/>
  <c r="I974" i="12"/>
  <c r="I975" i="12"/>
  <c r="I976" i="12"/>
  <c r="I977" i="12"/>
  <c r="I978" i="12"/>
  <c r="I979" i="12"/>
  <c r="I980" i="12"/>
  <c r="I981" i="12"/>
  <c r="I982" i="12"/>
  <c r="I983" i="12"/>
  <c r="I984" i="12"/>
  <c r="I985" i="12"/>
  <c r="I986" i="12"/>
  <c r="I987" i="12"/>
  <c r="I988" i="12"/>
  <c r="I989" i="12"/>
  <c r="I990" i="12"/>
  <c r="I991" i="12"/>
  <c r="I992" i="12"/>
  <c r="I993" i="12"/>
  <c r="I994" i="12"/>
  <c r="I995" i="12"/>
  <c r="I996" i="12"/>
  <c r="I997" i="12"/>
  <c r="I998" i="12"/>
  <c r="I999" i="12"/>
  <c r="I1000" i="12"/>
  <c r="I1001" i="12"/>
  <c r="I1002" i="12"/>
  <c r="I1003" i="12"/>
  <c r="I1004" i="12"/>
  <c r="I1005" i="12"/>
  <c r="I1006" i="12"/>
  <c r="I1007" i="12"/>
  <c r="I1008" i="12"/>
  <c r="I1009" i="12"/>
  <c r="I1010" i="12"/>
  <c r="I1011" i="12"/>
  <c r="I1012" i="12"/>
  <c r="I1013" i="12"/>
  <c r="I1014" i="12"/>
  <c r="I1015" i="12"/>
  <c r="I1016" i="12"/>
  <c r="I1017" i="12"/>
  <c r="I1018" i="12"/>
  <c r="I1019" i="12"/>
  <c r="I1020" i="12"/>
  <c r="I1021" i="12"/>
  <c r="I1022" i="12"/>
  <c r="I1023" i="12"/>
  <c r="I1024" i="12"/>
  <c r="I1025" i="12"/>
  <c r="I1026" i="12"/>
  <c r="I1027" i="12"/>
  <c r="I1028" i="12"/>
  <c r="I1029" i="12"/>
  <c r="I1030" i="12"/>
  <c r="I1031" i="12"/>
  <c r="I1032" i="12"/>
  <c r="I1033" i="12"/>
  <c r="I1034" i="12"/>
  <c r="I1035" i="12"/>
  <c r="I1036" i="12"/>
  <c r="I1037" i="12"/>
  <c r="I1038" i="12"/>
  <c r="I1039" i="12"/>
  <c r="I1040" i="12"/>
  <c r="I1041" i="12"/>
  <c r="I1042" i="12"/>
  <c r="I1043" i="12"/>
  <c r="I1044" i="12"/>
  <c r="I1045" i="12"/>
  <c r="I1046" i="12"/>
  <c r="I1047" i="12"/>
  <c r="I1048" i="12"/>
  <c r="I1049" i="12"/>
  <c r="I1050" i="12"/>
  <c r="I1051" i="12"/>
  <c r="I1052" i="12"/>
  <c r="I1053" i="12"/>
  <c r="I1054" i="12"/>
  <c r="I1055" i="12"/>
  <c r="I1056" i="12"/>
  <c r="I1057" i="12"/>
  <c r="I1058" i="12"/>
  <c r="I1059" i="12"/>
  <c r="I1060" i="12"/>
  <c r="I1061" i="12"/>
  <c r="I1062" i="12"/>
  <c r="I1063" i="12"/>
  <c r="I1064" i="12"/>
  <c r="I1065" i="12"/>
  <c r="I1066" i="12"/>
  <c r="I1067" i="12"/>
  <c r="I1068" i="12"/>
  <c r="I1069" i="12"/>
  <c r="I1070" i="12"/>
  <c r="I1071" i="12"/>
  <c r="I1072" i="12"/>
  <c r="I1073" i="12"/>
  <c r="I1074" i="12"/>
  <c r="I1075" i="12"/>
  <c r="I1076" i="12"/>
  <c r="I1077" i="12"/>
  <c r="I1078" i="12"/>
  <c r="I1079" i="12"/>
  <c r="I1080" i="12"/>
  <c r="I1081" i="12"/>
  <c r="I1082" i="12"/>
  <c r="I1083" i="12"/>
  <c r="I1084" i="12"/>
  <c r="I1085" i="12"/>
  <c r="I1086" i="12"/>
  <c r="I1087" i="12"/>
  <c r="I1088" i="12"/>
  <c r="I1089" i="12"/>
  <c r="I1090" i="12"/>
  <c r="I1091" i="12"/>
  <c r="I1092" i="12"/>
  <c r="I1093" i="12"/>
  <c r="I1094" i="12"/>
  <c r="I1095" i="12"/>
  <c r="I1096" i="12"/>
  <c r="I1097" i="12"/>
  <c r="I1098" i="12"/>
  <c r="I1099" i="12"/>
  <c r="I1100" i="12"/>
  <c r="I1101" i="12"/>
  <c r="I1102" i="12"/>
  <c r="I1103" i="12"/>
  <c r="I1104" i="12"/>
  <c r="I1105" i="12"/>
  <c r="I1106" i="12"/>
  <c r="I1107" i="12"/>
  <c r="I1108" i="12"/>
  <c r="I1109" i="12"/>
  <c r="I1110" i="12"/>
  <c r="I1111" i="12"/>
  <c r="I1112" i="12"/>
  <c r="I1113" i="12"/>
  <c r="I1114" i="12"/>
  <c r="I1115" i="12"/>
  <c r="I1116" i="12"/>
  <c r="I1117" i="12"/>
  <c r="I1118" i="12"/>
  <c r="I1119" i="12"/>
  <c r="I1120" i="12"/>
  <c r="I1121" i="12"/>
  <c r="I1122" i="12"/>
  <c r="I1123" i="12"/>
  <c r="I1124" i="12"/>
  <c r="I1125" i="12"/>
  <c r="I1126" i="12"/>
  <c r="I1127" i="12"/>
  <c r="I1128" i="12"/>
  <c r="I1129" i="12"/>
  <c r="I1130" i="12"/>
  <c r="I1131" i="12"/>
  <c r="I1132" i="12"/>
  <c r="I1133" i="12"/>
  <c r="I1134" i="12"/>
  <c r="I1135" i="12"/>
  <c r="I1136" i="12"/>
  <c r="I1137" i="12"/>
  <c r="I1138" i="12"/>
  <c r="I1139" i="12"/>
  <c r="I1140" i="12"/>
  <c r="I1141" i="12"/>
  <c r="I1142" i="12"/>
  <c r="I1143" i="12"/>
  <c r="I1144" i="12"/>
  <c r="I1145" i="12"/>
  <c r="I1146" i="12"/>
  <c r="I1147" i="12"/>
  <c r="I1148" i="12"/>
  <c r="I1149" i="12"/>
  <c r="I1150" i="12"/>
  <c r="I1151" i="12"/>
  <c r="I1152" i="12"/>
  <c r="I1153" i="12"/>
  <c r="I1154" i="12"/>
  <c r="I1155" i="12"/>
  <c r="I1156" i="12"/>
  <c r="I1157" i="12"/>
  <c r="I1158" i="12"/>
  <c r="I1159" i="12"/>
  <c r="I1160" i="12"/>
  <c r="I1161" i="12"/>
  <c r="I1162" i="12"/>
  <c r="I1163" i="12"/>
  <c r="I1164" i="12"/>
  <c r="I1165" i="12"/>
  <c r="I1166" i="12"/>
  <c r="I1167" i="12"/>
  <c r="I1168" i="12"/>
  <c r="I1169" i="12"/>
  <c r="I1170" i="12"/>
  <c r="I1171" i="12"/>
  <c r="I1172" i="12"/>
  <c r="I1173" i="12"/>
  <c r="I1174" i="12"/>
  <c r="I1175" i="12"/>
  <c r="I1176" i="12"/>
  <c r="I1177" i="12"/>
  <c r="I1178" i="12"/>
  <c r="I1179" i="12"/>
  <c r="I1180" i="12"/>
  <c r="I1181" i="12"/>
  <c r="I1182" i="12"/>
  <c r="I1183" i="12"/>
  <c r="I1184" i="12"/>
  <c r="I1185" i="12"/>
  <c r="I1186" i="12"/>
  <c r="I1187" i="12"/>
  <c r="I1188" i="12"/>
  <c r="I1189" i="12"/>
  <c r="I1190" i="12"/>
  <c r="I1191" i="12"/>
  <c r="I1192" i="12"/>
  <c r="I1193" i="12"/>
  <c r="I1194" i="12"/>
  <c r="I1195" i="12"/>
  <c r="I1196" i="12"/>
  <c r="I1197" i="12"/>
  <c r="I1198" i="12"/>
  <c r="I1199" i="12"/>
  <c r="I1200" i="12"/>
  <c r="I1201" i="12"/>
  <c r="I1202" i="12"/>
  <c r="I1203" i="12"/>
  <c r="I1204" i="12"/>
  <c r="I1205" i="12"/>
  <c r="I1206" i="12"/>
  <c r="I1207" i="12"/>
  <c r="I1208" i="12"/>
  <c r="I1209" i="12"/>
  <c r="I1210" i="12"/>
  <c r="I1211" i="12"/>
  <c r="I1212" i="12"/>
  <c r="I1213" i="12"/>
  <c r="I1214" i="12"/>
  <c r="I1215" i="12"/>
  <c r="I1216" i="12"/>
  <c r="I1217" i="12"/>
  <c r="I1218" i="12"/>
  <c r="I1219" i="12"/>
  <c r="I1220" i="12"/>
  <c r="I1221" i="12"/>
  <c r="I1222" i="12"/>
  <c r="I1223" i="12"/>
  <c r="I1224" i="12"/>
  <c r="I1225" i="12"/>
  <c r="I1226" i="12"/>
  <c r="I1227" i="12"/>
  <c r="I1228" i="12"/>
  <c r="I1229" i="12"/>
  <c r="I1230" i="12"/>
  <c r="I1231" i="12"/>
  <c r="I1232" i="12"/>
  <c r="I1233" i="12"/>
  <c r="I1234" i="12"/>
  <c r="I1235" i="12"/>
  <c r="I1236" i="12"/>
  <c r="I1237" i="12"/>
  <c r="I1238" i="12"/>
  <c r="I1239" i="12"/>
  <c r="I1240" i="12"/>
  <c r="I1241" i="12"/>
  <c r="I1242" i="12"/>
  <c r="I1243" i="12"/>
  <c r="I1244" i="12"/>
  <c r="I1245" i="12"/>
  <c r="I1246" i="12"/>
  <c r="I1247" i="12"/>
  <c r="I1248" i="12"/>
  <c r="I1249" i="12"/>
  <c r="I1250" i="12"/>
  <c r="I1251" i="12"/>
  <c r="I1252" i="12"/>
  <c r="I1253" i="12"/>
  <c r="I1254" i="12"/>
  <c r="I1255" i="12"/>
  <c r="I1256" i="12"/>
  <c r="I1257" i="12"/>
  <c r="I1258" i="12"/>
  <c r="I1259" i="12"/>
  <c r="I1260" i="12"/>
  <c r="I1261" i="12"/>
  <c r="I1262" i="12"/>
  <c r="I1263" i="12"/>
  <c r="I1264" i="12"/>
  <c r="I1265" i="12"/>
  <c r="I1266" i="12"/>
  <c r="I1267" i="12"/>
  <c r="I1268" i="12"/>
  <c r="I1269" i="12"/>
  <c r="I1270" i="12"/>
  <c r="I1271" i="12"/>
  <c r="I1272" i="12"/>
  <c r="I1273" i="12"/>
  <c r="I1274" i="12"/>
  <c r="I1275" i="12"/>
  <c r="I1276" i="12"/>
  <c r="I1277" i="12"/>
  <c r="I1278" i="12"/>
  <c r="I1279" i="12"/>
  <c r="I1280" i="12"/>
  <c r="I1281" i="12"/>
  <c r="I1282" i="12"/>
  <c r="I1283" i="12"/>
  <c r="I1284" i="12"/>
  <c r="I1285" i="12"/>
  <c r="I1286" i="12"/>
  <c r="I1287" i="12"/>
  <c r="I1288" i="12"/>
  <c r="I1289" i="12"/>
  <c r="I1290" i="12"/>
  <c r="I1291" i="12"/>
  <c r="I1292" i="12"/>
  <c r="I1293" i="12"/>
  <c r="I1294" i="12"/>
  <c r="I1295" i="12"/>
  <c r="I1296" i="12"/>
  <c r="I1297" i="12"/>
  <c r="I1298" i="12"/>
  <c r="I1299" i="12"/>
  <c r="I1300" i="12"/>
  <c r="I1301" i="12"/>
  <c r="I1302" i="12"/>
  <c r="I1303" i="12"/>
  <c r="I1304" i="12"/>
  <c r="I1305" i="12"/>
  <c r="I1306" i="12"/>
  <c r="I1307" i="12"/>
  <c r="I1308" i="12"/>
  <c r="I1309" i="12"/>
  <c r="I1310" i="12"/>
  <c r="I1311" i="12"/>
  <c r="I1312" i="12"/>
  <c r="I1313" i="12"/>
  <c r="I1314" i="12"/>
  <c r="I1315" i="12"/>
  <c r="I1316" i="12"/>
  <c r="I1317" i="12"/>
  <c r="I1318" i="12"/>
  <c r="I1319" i="12"/>
  <c r="I1320" i="12"/>
  <c r="I1321" i="12"/>
  <c r="I1322" i="12"/>
  <c r="I1323" i="12"/>
  <c r="I1324" i="12"/>
  <c r="I1325" i="12"/>
  <c r="I1326" i="12"/>
  <c r="I1327" i="12"/>
  <c r="I1328" i="12"/>
  <c r="I1329" i="12"/>
  <c r="I1330" i="12"/>
  <c r="I1331" i="12"/>
  <c r="I1332" i="12"/>
  <c r="I1333" i="12"/>
  <c r="I1334" i="12"/>
  <c r="I1335" i="12"/>
  <c r="I1336" i="12"/>
  <c r="I1337" i="12"/>
  <c r="I1338" i="12"/>
  <c r="I1339" i="12"/>
  <c r="I1340" i="12"/>
  <c r="I1341" i="12"/>
  <c r="I1342" i="12"/>
  <c r="I1343" i="12"/>
  <c r="I1344" i="12"/>
  <c r="I1345" i="12"/>
  <c r="I1346" i="12"/>
  <c r="I1347" i="12"/>
  <c r="I1348" i="12"/>
  <c r="I1349" i="12"/>
  <c r="I1350" i="12"/>
  <c r="I1351" i="12"/>
  <c r="I1352" i="12"/>
  <c r="I1353" i="12"/>
  <c r="I1354" i="12"/>
  <c r="I1355" i="12"/>
  <c r="I1356" i="12"/>
  <c r="I1357" i="12"/>
  <c r="I1358" i="12"/>
  <c r="I1359" i="12"/>
  <c r="I1360" i="12"/>
  <c r="I1361" i="12"/>
  <c r="I1362" i="12"/>
  <c r="I1363" i="12"/>
  <c r="I1364" i="12"/>
  <c r="I1365" i="12"/>
  <c r="I1366" i="12"/>
  <c r="I1367" i="12"/>
  <c r="I1368" i="12"/>
  <c r="I1369" i="12"/>
  <c r="I1370" i="12"/>
  <c r="I1371" i="12"/>
  <c r="I1372" i="12"/>
  <c r="I1373" i="12"/>
  <c r="I1374" i="12"/>
  <c r="I1375" i="12"/>
  <c r="I1376" i="12"/>
  <c r="I1377" i="12"/>
  <c r="I1378" i="12"/>
  <c r="I1379" i="12"/>
  <c r="I1380" i="12"/>
  <c r="I1381" i="12"/>
  <c r="I1382" i="12"/>
  <c r="I1383" i="12"/>
  <c r="I1384" i="12"/>
  <c r="I1385" i="12"/>
  <c r="I1386" i="12"/>
  <c r="I1387" i="12"/>
  <c r="I1388" i="12"/>
  <c r="I1389" i="12"/>
  <c r="I1390" i="12"/>
  <c r="I1391" i="12"/>
  <c r="I1392" i="12"/>
  <c r="I1393" i="12"/>
  <c r="I1394" i="12"/>
  <c r="I1395" i="12"/>
  <c r="I1396" i="12"/>
  <c r="I1397" i="12"/>
  <c r="I1398" i="12"/>
  <c r="I1399" i="12"/>
  <c r="I1400" i="12"/>
  <c r="I1401" i="12"/>
  <c r="I1402" i="12"/>
  <c r="I1403" i="12"/>
  <c r="I1404" i="12"/>
  <c r="I1405" i="12"/>
  <c r="I1406" i="12"/>
  <c r="I1407" i="12"/>
  <c r="I1408" i="12"/>
  <c r="I1409" i="12"/>
  <c r="I1410" i="12"/>
  <c r="I1411" i="12"/>
  <c r="I1412" i="12"/>
  <c r="I1413" i="12"/>
  <c r="I1414" i="12"/>
  <c r="I1415" i="12"/>
  <c r="I1416" i="12"/>
  <c r="I1417" i="12"/>
  <c r="I1418" i="12"/>
  <c r="I1419" i="12"/>
  <c r="I1420" i="12"/>
  <c r="I1421" i="12"/>
  <c r="I1422" i="12"/>
  <c r="I1423" i="12"/>
  <c r="I1424" i="12"/>
  <c r="I1425" i="12"/>
  <c r="I1426" i="12"/>
  <c r="I1427" i="12"/>
  <c r="I1428" i="12"/>
  <c r="I1429" i="12"/>
  <c r="I1430" i="12"/>
  <c r="I1431" i="12"/>
  <c r="I1432" i="12"/>
  <c r="I1433" i="12"/>
  <c r="I1434" i="12"/>
  <c r="I1435" i="12"/>
  <c r="I1436" i="12"/>
  <c r="I1437" i="12"/>
  <c r="I1438" i="12"/>
  <c r="I1439" i="12"/>
  <c r="I1440" i="12"/>
  <c r="I1441" i="12"/>
  <c r="I1442" i="12"/>
  <c r="I1443" i="12"/>
  <c r="I1444" i="12"/>
  <c r="I1445" i="12"/>
  <c r="I1446" i="12"/>
  <c r="I1447" i="12"/>
  <c r="I1448" i="12"/>
  <c r="I1449" i="12"/>
  <c r="I1450" i="12"/>
  <c r="I1451" i="12"/>
  <c r="I1452" i="12"/>
  <c r="I1453" i="12"/>
  <c r="I1454" i="12"/>
  <c r="I1455" i="12"/>
  <c r="I1456" i="12"/>
  <c r="I1457" i="12"/>
  <c r="I1458" i="12"/>
  <c r="I1459" i="12"/>
  <c r="I1460" i="12"/>
  <c r="I1461" i="12"/>
  <c r="I1462" i="12"/>
  <c r="I1463" i="12"/>
  <c r="I1464" i="12"/>
  <c r="I1465" i="12"/>
  <c r="I1466" i="12"/>
  <c r="I1467" i="12"/>
  <c r="I1468" i="12"/>
  <c r="I1469" i="12"/>
  <c r="I1470" i="12"/>
  <c r="I1471" i="12"/>
  <c r="I1472" i="12"/>
  <c r="I1473" i="12"/>
  <c r="I1474" i="12"/>
  <c r="I1475" i="12"/>
  <c r="I1476" i="12"/>
  <c r="I1477" i="12"/>
  <c r="I1478" i="12"/>
  <c r="I1479" i="12"/>
  <c r="I1480" i="12"/>
  <c r="I1481" i="12"/>
  <c r="I1482" i="12"/>
  <c r="I1483" i="12"/>
  <c r="I1484" i="12"/>
  <c r="I1485" i="12"/>
  <c r="I1486" i="12"/>
  <c r="I1487" i="12"/>
  <c r="I1488" i="12"/>
  <c r="I1489" i="12"/>
  <c r="I1490" i="12"/>
  <c r="I1491" i="12"/>
  <c r="I1492" i="12"/>
  <c r="I1493" i="12"/>
  <c r="I1494" i="12"/>
  <c r="I1495" i="12"/>
  <c r="I1496" i="12"/>
  <c r="I1497" i="12"/>
  <c r="I1498" i="12"/>
  <c r="I1499" i="12"/>
  <c r="I1500" i="12"/>
  <c r="I1501" i="12"/>
  <c r="I1502" i="12"/>
  <c r="I1503" i="12"/>
  <c r="I1504" i="12"/>
  <c r="I1505" i="12"/>
  <c r="I1506" i="12"/>
  <c r="I1507" i="12"/>
  <c r="I1508" i="12"/>
  <c r="I1509" i="12"/>
  <c r="I1510" i="12"/>
  <c r="I1511" i="12"/>
  <c r="I1512" i="12"/>
  <c r="I1513" i="12"/>
  <c r="I1514" i="12"/>
  <c r="I1515" i="12"/>
  <c r="I1516" i="12"/>
  <c r="I1517" i="12"/>
  <c r="I1518" i="12"/>
  <c r="I1519" i="12"/>
  <c r="I1520" i="12"/>
  <c r="I1521" i="12"/>
  <c r="I1522" i="12"/>
  <c r="I1523" i="12"/>
  <c r="I1524" i="12"/>
  <c r="I1525" i="12"/>
  <c r="I1526" i="12"/>
  <c r="I1527" i="12"/>
  <c r="I1528" i="12"/>
  <c r="I1529" i="12"/>
  <c r="I1530" i="12"/>
  <c r="I1531" i="12"/>
  <c r="I1532" i="12"/>
  <c r="I1533" i="12"/>
  <c r="I1534" i="12"/>
  <c r="I1535" i="12"/>
  <c r="I1536" i="12"/>
  <c r="I1537" i="12"/>
  <c r="I1538" i="12"/>
  <c r="I1539" i="12"/>
  <c r="I1540" i="12"/>
  <c r="I1541" i="12"/>
  <c r="I1542" i="12"/>
  <c r="I1543" i="12"/>
  <c r="I1544" i="12"/>
  <c r="I1545" i="12"/>
  <c r="I1546" i="12"/>
  <c r="I1547" i="12"/>
  <c r="I1548" i="12"/>
  <c r="I1549" i="12"/>
  <c r="I1550" i="12"/>
  <c r="I1551" i="12"/>
  <c r="I1552" i="12"/>
  <c r="I1553" i="12"/>
  <c r="I1554" i="12"/>
  <c r="I1555" i="12"/>
  <c r="I1556" i="12"/>
  <c r="I1557" i="12"/>
  <c r="I1558" i="12"/>
  <c r="I1559" i="12"/>
  <c r="I1560" i="12"/>
  <c r="I1561" i="12"/>
  <c r="I1562" i="12"/>
  <c r="I1563" i="12"/>
  <c r="I1564" i="12"/>
  <c r="I1565" i="12"/>
  <c r="I1566" i="12"/>
  <c r="I1567" i="12"/>
  <c r="I1568" i="12"/>
  <c r="I1569" i="12"/>
  <c r="I1570" i="12"/>
  <c r="I1571" i="12"/>
  <c r="I1572" i="12"/>
  <c r="I1573" i="12"/>
  <c r="I1574" i="12"/>
  <c r="I1575" i="12"/>
  <c r="I1576" i="12"/>
  <c r="I1577" i="12"/>
  <c r="I1578" i="12"/>
  <c r="I1579" i="12"/>
  <c r="I1580" i="12"/>
  <c r="I1581" i="12"/>
  <c r="I1582" i="12"/>
  <c r="I1583" i="12"/>
  <c r="I1584" i="12"/>
  <c r="I1585" i="12"/>
  <c r="I1586" i="12"/>
  <c r="I1587" i="12"/>
  <c r="I1588" i="12"/>
  <c r="I1589" i="12"/>
  <c r="I1590" i="12"/>
  <c r="I1591" i="12"/>
  <c r="I1592" i="12"/>
  <c r="I1593" i="12"/>
  <c r="I1594" i="12"/>
  <c r="I1595" i="12"/>
  <c r="I1596" i="12"/>
  <c r="I1597" i="12"/>
  <c r="I1598" i="12"/>
  <c r="I1599" i="12"/>
  <c r="I1600" i="12"/>
  <c r="I1601" i="12"/>
  <c r="I1602" i="12"/>
  <c r="I1603" i="12"/>
  <c r="I1604" i="12"/>
  <c r="I1605" i="12"/>
  <c r="I1606" i="12"/>
  <c r="I1607" i="12"/>
  <c r="I1608" i="12"/>
  <c r="I1609" i="12"/>
  <c r="I1610" i="12"/>
  <c r="I1611" i="12"/>
  <c r="I1612" i="12"/>
  <c r="I1613" i="12"/>
  <c r="I1614" i="12"/>
  <c r="I1615" i="12"/>
  <c r="I1616" i="12"/>
  <c r="I1617" i="12"/>
  <c r="I1618" i="12"/>
  <c r="I1619" i="12"/>
  <c r="I1620" i="12"/>
  <c r="I1621" i="12"/>
  <c r="I1622" i="12"/>
  <c r="I1623" i="12"/>
  <c r="I1624" i="12"/>
  <c r="I1625" i="12"/>
  <c r="I1626" i="12"/>
  <c r="I1627" i="12"/>
  <c r="I1628" i="12"/>
  <c r="I1629" i="12"/>
  <c r="I1630" i="12"/>
  <c r="I1631" i="12"/>
  <c r="I1632" i="12"/>
  <c r="I1633" i="12"/>
  <c r="I1634" i="12"/>
  <c r="I1635" i="12"/>
  <c r="I1636" i="12"/>
  <c r="I1637" i="12"/>
  <c r="I1638" i="12"/>
  <c r="I1639" i="12"/>
  <c r="I1640" i="12"/>
  <c r="I1641" i="12"/>
  <c r="I1642" i="12"/>
  <c r="I1643" i="12"/>
  <c r="I1644" i="12"/>
  <c r="I1645" i="12"/>
  <c r="I1646" i="12"/>
  <c r="I1647" i="12"/>
  <c r="I1648" i="12"/>
  <c r="I1649" i="12"/>
  <c r="I1650" i="12"/>
  <c r="I1651" i="12"/>
  <c r="I1652" i="12"/>
  <c r="I1653" i="12"/>
  <c r="I1654" i="12"/>
  <c r="I1655" i="12"/>
  <c r="I1656" i="12"/>
  <c r="I1657" i="12"/>
  <c r="I1658" i="12"/>
  <c r="I1659" i="12"/>
  <c r="I1660" i="12"/>
  <c r="I1661" i="12"/>
  <c r="I1662" i="12"/>
  <c r="I1663" i="12"/>
  <c r="I1664" i="12"/>
  <c r="I1665" i="12"/>
  <c r="I1666" i="12"/>
  <c r="I1667" i="12"/>
  <c r="I1668" i="12"/>
  <c r="I1669" i="12"/>
  <c r="I1670" i="12"/>
  <c r="I1671" i="12"/>
  <c r="I1672" i="12"/>
  <c r="I1673" i="12"/>
  <c r="I1674" i="12"/>
  <c r="I1675" i="12"/>
  <c r="I1676" i="12"/>
  <c r="I1677" i="12"/>
  <c r="I1678" i="12"/>
  <c r="I1679" i="12"/>
  <c r="I1680" i="12"/>
  <c r="I1681" i="12"/>
  <c r="I1682" i="12"/>
  <c r="I1683" i="12"/>
  <c r="I1684" i="12"/>
  <c r="I1685" i="12"/>
  <c r="I1686" i="12"/>
  <c r="I1687" i="12"/>
  <c r="I1688" i="12"/>
  <c r="I1689" i="12"/>
  <c r="I1690" i="12"/>
  <c r="I1691" i="12"/>
  <c r="I1692" i="12"/>
  <c r="I1693" i="12"/>
  <c r="I1694" i="12"/>
  <c r="I1695" i="12"/>
  <c r="I1696" i="12"/>
  <c r="I1697" i="12"/>
  <c r="I1698" i="12"/>
  <c r="I1699" i="12"/>
  <c r="I1700" i="12"/>
  <c r="I1701" i="12"/>
  <c r="I1702" i="12"/>
  <c r="I1703" i="12"/>
  <c r="I1704" i="12"/>
  <c r="I1705" i="12"/>
  <c r="I1706" i="12"/>
  <c r="I1707" i="12"/>
  <c r="I1708" i="12"/>
  <c r="I1709" i="12"/>
  <c r="I1710" i="12"/>
  <c r="I1711" i="12"/>
  <c r="I1712" i="12"/>
  <c r="I1713" i="12"/>
  <c r="I1714" i="12"/>
  <c r="I1715" i="12"/>
  <c r="I1716" i="12"/>
  <c r="I1717" i="12"/>
  <c r="I1718" i="12"/>
  <c r="I1719" i="12"/>
  <c r="I1720" i="12"/>
  <c r="I1721" i="12"/>
  <c r="I1722" i="12"/>
  <c r="I1723" i="12"/>
  <c r="I1724" i="12"/>
  <c r="I1725" i="12"/>
  <c r="I1726" i="12"/>
  <c r="I1727" i="12"/>
  <c r="I1728" i="12"/>
  <c r="I1729" i="12"/>
  <c r="I1730" i="12"/>
  <c r="I1731" i="12"/>
  <c r="I1732" i="12"/>
  <c r="I1733" i="12"/>
  <c r="I1734" i="12"/>
  <c r="I1735" i="12"/>
  <c r="I1736" i="12"/>
  <c r="I1737" i="12"/>
  <c r="I1738" i="12"/>
  <c r="I1739" i="12"/>
  <c r="I1740" i="12"/>
  <c r="I1741" i="12"/>
  <c r="I1742" i="12"/>
  <c r="I1743" i="12"/>
  <c r="I1744" i="12"/>
  <c r="I1745" i="12"/>
  <c r="I1746" i="12"/>
  <c r="I1747" i="12"/>
  <c r="I1748" i="12"/>
  <c r="I1749" i="12"/>
  <c r="I1750" i="12"/>
  <c r="I1751" i="12"/>
  <c r="I1752" i="12"/>
  <c r="I1753" i="12"/>
  <c r="I1754" i="12"/>
  <c r="I1755" i="12"/>
  <c r="I1756" i="12"/>
  <c r="I1757" i="12"/>
  <c r="I1758" i="12"/>
  <c r="I1759" i="12"/>
  <c r="I1760" i="12"/>
  <c r="I1761" i="12"/>
  <c r="I1762" i="12"/>
  <c r="I1763" i="12"/>
  <c r="I1764" i="12"/>
  <c r="I1765" i="12"/>
  <c r="I1766" i="12"/>
  <c r="I1767" i="12"/>
  <c r="I1768" i="12"/>
  <c r="I1769" i="12"/>
  <c r="I1770" i="12"/>
  <c r="I1771" i="12"/>
  <c r="I1772" i="12"/>
  <c r="I1773" i="12"/>
  <c r="I1774" i="12"/>
  <c r="I1775" i="12"/>
  <c r="I1776" i="12"/>
  <c r="I1777" i="12"/>
  <c r="I1778" i="12"/>
  <c r="I1779" i="12"/>
  <c r="I1780" i="12"/>
  <c r="I1781" i="12"/>
  <c r="I1782" i="12"/>
  <c r="I1783" i="12"/>
  <c r="I1784" i="12"/>
  <c r="I1785" i="12"/>
  <c r="I1786" i="12"/>
  <c r="I1787" i="12"/>
  <c r="I1788" i="12"/>
  <c r="I1789" i="12"/>
  <c r="I1790" i="12"/>
  <c r="I1791" i="12"/>
  <c r="I1792" i="12"/>
  <c r="I1793" i="12"/>
  <c r="I1794" i="12"/>
  <c r="I1795" i="12"/>
  <c r="I1796" i="12"/>
  <c r="I1797" i="12"/>
  <c r="I1798" i="12"/>
  <c r="I1799" i="12"/>
  <c r="I1800" i="12"/>
  <c r="I1801" i="12"/>
  <c r="I1802" i="12"/>
  <c r="I1803" i="12"/>
  <c r="I1804" i="12"/>
  <c r="I1805" i="12"/>
  <c r="I1806" i="12"/>
  <c r="I1807" i="12"/>
  <c r="I1808" i="12"/>
  <c r="I1809" i="12"/>
  <c r="I1810" i="12"/>
  <c r="I1811" i="12"/>
  <c r="I1812" i="12"/>
  <c r="I1813" i="12"/>
  <c r="I1814" i="12"/>
  <c r="I1815" i="12"/>
  <c r="I1816" i="12"/>
  <c r="I1817" i="12"/>
  <c r="I1818" i="12"/>
  <c r="I1819" i="12"/>
  <c r="I1820" i="12"/>
  <c r="I1821" i="12"/>
  <c r="I1822" i="12"/>
  <c r="I1823" i="12"/>
  <c r="I1824" i="12"/>
  <c r="I1825" i="12"/>
  <c r="I1826" i="12"/>
  <c r="I1827" i="12"/>
  <c r="I1828" i="12"/>
  <c r="I1829" i="12"/>
  <c r="I1830" i="12"/>
  <c r="I1831" i="12"/>
  <c r="I1832" i="12"/>
  <c r="I1833" i="12"/>
  <c r="I1834" i="12"/>
  <c r="I1835" i="12"/>
  <c r="I1836" i="12"/>
  <c r="I1837" i="12"/>
  <c r="I1838" i="12"/>
  <c r="I1839" i="12"/>
  <c r="I1840" i="12"/>
  <c r="I1841" i="12"/>
  <c r="I1842" i="12"/>
  <c r="I1843" i="12"/>
  <c r="I1844" i="12"/>
  <c r="I1845" i="12"/>
  <c r="I1846" i="12"/>
  <c r="I1847" i="12"/>
  <c r="I1848" i="12"/>
  <c r="I1849" i="12"/>
  <c r="I1850" i="12"/>
  <c r="I1851" i="12"/>
  <c r="I1852" i="12"/>
  <c r="I1853" i="12"/>
  <c r="I1854" i="12"/>
  <c r="I1855" i="12"/>
  <c r="I1856" i="12"/>
  <c r="I1857" i="12"/>
  <c r="I1858" i="12"/>
  <c r="I1859" i="12"/>
  <c r="I1860" i="12"/>
  <c r="I1861" i="12"/>
  <c r="I1862" i="12"/>
  <c r="I1863" i="12"/>
  <c r="I1864" i="12"/>
  <c r="I1865" i="12"/>
  <c r="I1866" i="12"/>
  <c r="I1867" i="12"/>
  <c r="I1868" i="12"/>
  <c r="I1869" i="12"/>
  <c r="I1870" i="12"/>
  <c r="I1871" i="12"/>
  <c r="I1872" i="12"/>
  <c r="I1873" i="12"/>
  <c r="I1874" i="12"/>
  <c r="I1875" i="12"/>
  <c r="I1876" i="12"/>
  <c r="I1877" i="12"/>
  <c r="I1878" i="12"/>
  <c r="I1879" i="12"/>
  <c r="I1880" i="12"/>
  <c r="I1881" i="12"/>
  <c r="I1882" i="12"/>
  <c r="I1883" i="12"/>
  <c r="I1884" i="12"/>
  <c r="I1885" i="12"/>
  <c r="I1886" i="12"/>
  <c r="I1887" i="12"/>
  <c r="I1888" i="12"/>
  <c r="I1889" i="12"/>
  <c r="I1890" i="12"/>
  <c r="I1891" i="12"/>
  <c r="I1892" i="12"/>
  <c r="I1893" i="12"/>
  <c r="I1894" i="12"/>
  <c r="I1895" i="12"/>
  <c r="I1896" i="12"/>
  <c r="I1897" i="12"/>
  <c r="I1898" i="12"/>
  <c r="I1899" i="12"/>
  <c r="I1900" i="12"/>
  <c r="I1901" i="12"/>
  <c r="I1902" i="12"/>
  <c r="I1903" i="12"/>
  <c r="I1904" i="12"/>
  <c r="I1905" i="12"/>
  <c r="I1906" i="12"/>
  <c r="I1907" i="12"/>
  <c r="I1908" i="12"/>
  <c r="I1909" i="12"/>
  <c r="I1910" i="12"/>
  <c r="I1911" i="12"/>
  <c r="I1912" i="12"/>
  <c r="I1913" i="12"/>
  <c r="I1914" i="12"/>
  <c r="I1915" i="12"/>
  <c r="I1916" i="12"/>
  <c r="I1917" i="12"/>
  <c r="I1918" i="12"/>
  <c r="I1919" i="12"/>
  <c r="I1920" i="12"/>
  <c r="I1921" i="12"/>
  <c r="I1922" i="12"/>
  <c r="I1923" i="12"/>
  <c r="I1924" i="12"/>
  <c r="I1925" i="12"/>
  <c r="I1926" i="12"/>
  <c r="I1927" i="12"/>
  <c r="I1928" i="12"/>
  <c r="I1929" i="12"/>
  <c r="I1930" i="12"/>
  <c r="I1931" i="12"/>
  <c r="I1932" i="12"/>
  <c r="I1933" i="12"/>
  <c r="I1934" i="12"/>
  <c r="I1935" i="12"/>
  <c r="I1936" i="12"/>
  <c r="I1937" i="12"/>
  <c r="I1938" i="12"/>
  <c r="I1939" i="12"/>
  <c r="I1940" i="12"/>
  <c r="I1941" i="12"/>
  <c r="I1942" i="12"/>
  <c r="I1943" i="12"/>
  <c r="I1944" i="12"/>
  <c r="I1945" i="12"/>
  <c r="I1946" i="12"/>
  <c r="I1947" i="12"/>
  <c r="I1948" i="12"/>
  <c r="I1949" i="12"/>
  <c r="I1950" i="12"/>
  <c r="I1951" i="12"/>
  <c r="I1952" i="12"/>
  <c r="I1953" i="12"/>
  <c r="I1954" i="12"/>
  <c r="I1955" i="12"/>
  <c r="I1956" i="12"/>
  <c r="I1957" i="12"/>
  <c r="I1958" i="12"/>
  <c r="I1959" i="12"/>
  <c r="I1960" i="12"/>
  <c r="I1961" i="12"/>
  <c r="I1962" i="12"/>
  <c r="I1963" i="12"/>
  <c r="I1964" i="12"/>
  <c r="I1965" i="12"/>
  <c r="I1966" i="12"/>
  <c r="I1967" i="12"/>
  <c r="I1968" i="12"/>
  <c r="I1969" i="12"/>
  <c r="I1970" i="12"/>
  <c r="I1971" i="12"/>
  <c r="I1972" i="12"/>
  <c r="I1973" i="12"/>
  <c r="I1974" i="12"/>
  <c r="I1975" i="12"/>
  <c r="I1976" i="12"/>
  <c r="I1977" i="12"/>
  <c r="I1978" i="12"/>
  <c r="I1979" i="12"/>
  <c r="I1980" i="12"/>
  <c r="I1981" i="12"/>
  <c r="I1982" i="12"/>
  <c r="I1983" i="12"/>
  <c r="I1984" i="12"/>
  <c r="I1985" i="12"/>
  <c r="I1986" i="12"/>
  <c r="I1987" i="12"/>
  <c r="I1988" i="12"/>
  <c r="I1989" i="12"/>
  <c r="I1990" i="12"/>
  <c r="I1991" i="12"/>
  <c r="I1992" i="12"/>
  <c r="I1993" i="12"/>
  <c r="I1994" i="12"/>
  <c r="I1995" i="12"/>
  <c r="I1996" i="12"/>
  <c r="I1997" i="12"/>
  <c r="I1998" i="12"/>
  <c r="I1999" i="12"/>
  <c r="I2000" i="12"/>
  <c r="I2001" i="12"/>
  <c r="B5" i="12"/>
  <c r="B3" i="12"/>
  <c r="I2" i="12"/>
  <c r="F1" i="12"/>
  <c r="A2" i="4"/>
  <c r="N76" i="9" a="1"/>
  <c r="G10" i="9" a="1"/>
  <c r="N76" i="9" l="1"/>
  <c r="G10" i="9"/>
  <c r="O3" i="10"/>
  <c r="I3" i="11"/>
  <c r="H3" i="11"/>
  <c r="T3" i="10"/>
  <c r="AF3" i="9"/>
  <c r="AE3" i="9"/>
  <c r="AC3" i="9"/>
  <c r="V4" i="9"/>
  <c r="U4" i="9"/>
  <c r="U5" i="9"/>
  <c r="U6" i="9"/>
  <c r="U7" i="9"/>
  <c r="U8" i="9"/>
  <c r="U9" i="9"/>
  <c r="U10" i="9"/>
  <c r="U11" i="9"/>
  <c r="V10" i="9" s="1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V26" i="9" s="1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V74" i="9" s="1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V89" i="9" s="1"/>
  <c r="U91" i="9"/>
  <c r="U92" i="9"/>
  <c r="U93" i="9"/>
  <c r="U94" i="9"/>
  <c r="U95" i="9"/>
  <c r="V95" i="9" s="1"/>
  <c r="U96" i="9"/>
  <c r="U97" i="9"/>
  <c r="U98" i="9"/>
  <c r="U99" i="9"/>
  <c r="U100" i="9"/>
  <c r="U101" i="9"/>
  <c r="U102" i="9"/>
  <c r="U103" i="9"/>
  <c r="U104" i="9"/>
  <c r="U105" i="9"/>
  <c r="U106" i="9"/>
  <c r="V106" i="9" s="1"/>
  <c r="U107" i="9"/>
  <c r="U108" i="9"/>
  <c r="U109" i="9"/>
  <c r="U110" i="9"/>
  <c r="U111" i="9"/>
  <c r="V111" i="9" s="1"/>
  <c r="U112" i="9"/>
  <c r="U113" i="9"/>
  <c r="U114" i="9"/>
  <c r="V113" i="9" s="1"/>
  <c r="U115" i="9"/>
  <c r="U116" i="9"/>
  <c r="U117" i="9"/>
  <c r="U118" i="9"/>
  <c r="U119" i="9"/>
  <c r="U120" i="9"/>
  <c r="U121" i="9"/>
  <c r="U122" i="9"/>
  <c r="V121" i="9" s="1"/>
  <c r="U123" i="9"/>
  <c r="U124" i="9"/>
  <c r="U125" i="9"/>
  <c r="U126" i="9"/>
  <c r="U127" i="9"/>
  <c r="U128" i="9"/>
  <c r="U129" i="9"/>
  <c r="U130" i="9"/>
  <c r="V129" i="9" s="1"/>
  <c r="U131" i="9"/>
  <c r="V131" i="9" s="1"/>
  <c r="U132" i="9"/>
  <c r="U133" i="9"/>
  <c r="U134" i="9"/>
  <c r="U135" i="9"/>
  <c r="V135" i="9" s="1"/>
  <c r="U136" i="9"/>
  <c r="U137" i="9"/>
  <c r="U138" i="9"/>
  <c r="U139" i="9"/>
  <c r="U140" i="9"/>
  <c r="U141" i="9"/>
  <c r="U142" i="9"/>
  <c r="U143" i="9"/>
  <c r="V143" i="9" s="1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V161" i="9" s="1"/>
  <c r="U163" i="9"/>
  <c r="U164" i="9"/>
  <c r="U165" i="9"/>
  <c r="U166" i="9"/>
  <c r="U167" i="9"/>
  <c r="U168" i="9"/>
  <c r="U169" i="9"/>
  <c r="U170" i="9"/>
  <c r="V170" i="9" s="1"/>
  <c r="U171" i="9"/>
  <c r="U172" i="9"/>
  <c r="U173" i="9"/>
  <c r="U174" i="9"/>
  <c r="U175" i="9"/>
  <c r="U176" i="9"/>
  <c r="U177" i="9"/>
  <c r="V177" i="9" s="1"/>
  <c r="U178" i="9"/>
  <c r="U179" i="9"/>
  <c r="U180" i="9"/>
  <c r="U181" i="9"/>
  <c r="U182" i="9"/>
  <c r="U183" i="9"/>
  <c r="V183" i="9" s="1"/>
  <c r="U184" i="9"/>
  <c r="U185" i="9"/>
  <c r="V185" i="9" s="1"/>
  <c r="U186" i="9"/>
  <c r="U187" i="9"/>
  <c r="U188" i="9"/>
  <c r="U189" i="9"/>
  <c r="U190" i="9"/>
  <c r="U191" i="9"/>
  <c r="U192" i="9"/>
  <c r="U193" i="9"/>
  <c r="V193" i="9" s="1"/>
  <c r="U194" i="9"/>
  <c r="U195" i="9"/>
  <c r="V195" i="9" s="1"/>
  <c r="U196" i="9"/>
  <c r="U197" i="9"/>
  <c r="U198" i="9"/>
  <c r="U199" i="9"/>
  <c r="V199" i="9" s="1"/>
  <c r="U200" i="9"/>
  <c r="U201" i="9"/>
  <c r="U202" i="9"/>
  <c r="V202" i="9" s="1"/>
  <c r="U203" i="9"/>
  <c r="U204" i="9"/>
  <c r="U205" i="9"/>
  <c r="U206" i="9"/>
  <c r="U207" i="9"/>
  <c r="V206" i="9" s="1"/>
  <c r="U208" i="9"/>
  <c r="U209" i="9"/>
  <c r="V209" i="9" s="1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V222" i="9" s="1"/>
  <c r="U224" i="9"/>
  <c r="U225" i="9"/>
  <c r="V224" i="9" s="1"/>
  <c r="U226" i="9"/>
  <c r="U227" i="9"/>
  <c r="U228" i="9"/>
  <c r="U229" i="9"/>
  <c r="U230" i="9"/>
  <c r="U231" i="9"/>
  <c r="U232" i="9"/>
  <c r="U233" i="9"/>
  <c r="V232" i="9" s="1"/>
  <c r="U234" i="9"/>
  <c r="U235" i="9"/>
  <c r="U236" i="9"/>
  <c r="U237" i="9"/>
  <c r="U238" i="9"/>
  <c r="U239" i="9"/>
  <c r="V239" i="9" s="1"/>
  <c r="U240" i="9"/>
  <c r="U241" i="9"/>
  <c r="V240" i="9" s="1"/>
  <c r="U242" i="9"/>
  <c r="V242" i="9" s="1"/>
  <c r="U243" i="9"/>
  <c r="U244" i="9"/>
  <c r="U245" i="9"/>
  <c r="U246" i="9"/>
  <c r="U247" i="9"/>
  <c r="U248" i="9"/>
  <c r="U249" i="9"/>
  <c r="V249" i="9" s="1"/>
  <c r="U250" i="9"/>
  <c r="U251" i="9"/>
  <c r="V251" i="9" s="1"/>
  <c r="U252" i="9"/>
  <c r="U253" i="9"/>
  <c r="U254" i="9"/>
  <c r="U255" i="9"/>
  <c r="V255" i="9" s="1"/>
  <c r="U256" i="9"/>
  <c r="U257" i="9"/>
  <c r="U258" i="9"/>
  <c r="V258" i="9" s="1"/>
  <c r="U259" i="9"/>
  <c r="U260" i="9"/>
  <c r="U261" i="9"/>
  <c r="U262" i="9"/>
  <c r="U263" i="9"/>
  <c r="U264" i="9"/>
  <c r="U265" i="9"/>
  <c r="U266" i="9"/>
  <c r="V266" i="9" s="1"/>
  <c r="U267" i="9"/>
  <c r="V267" i="9" s="1"/>
  <c r="U268" i="9"/>
  <c r="U269" i="9"/>
  <c r="U270" i="9"/>
  <c r="U271" i="9"/>
  <c r="V271" i="9" s="1"/>
  <c r="U272" i="9"/>
  <c r="U273" i="9"/>
  <c r="U274" i="9"/>
  <c r="U275" i="9"/>
  <c r="U276" i="9"/>
  <c r="U277" i="9"/>
  <c r="U278" i="9"/>
  <c r="U279" i="9"/>
  <c r="V279" i="9" s="1"/>
  <c r="U280" i="9"/>
  <c r="U281" i="9"/>
  <c r="U282" i="9"/>
  <c r="V282" i="9" s="1"/>
  <c r="U283" i="9"/>
  <c r="U284" i="9"/>
  <c r="U285" i="9"/>
  <c r="U286" i="9"/>
  <c r="U287" i="9"/>
  <c r="V287" i="9" s="1"/>
  <c r="U288" i="9"/>
  <c r="U289" i="9"/>
  <c r="V289" i="9" s="1"/>
  <c r="U290" i="9"/>
  <c r="V290" i="9" s="1"/>
  <c r="U291" i="9"/>
  <c r="U292" i="9"/>
  <c r="U293" i="9"/>
  <c r="U294" i="9"/>
  <c r="U295" i="9"/>
  <c r="U296" i="9"/>
  <c r="U297" i="9"/>
  <c r="U298" i="9"/>
  <c r="V298" i="9" s="1"/>
  <c r="U299" i="9"/>
  <c r="V299" i="9" s="1"/>
  <c r="U300" i="9"/>
  <c r="U301" i="9"/>
  <c r="U302" i="9"/>
  <c r="U303" i="9"/>
  <c r="V303" i="9" s="1"/>
  <c r="U304" i="9"/>
  <c r="U305" i="9"/>
  <c r="U306" i="9"/>
  <c r="U307" i="9"/>
  <c r="U308" i="9"/>
  <c r="U309" i="9"/>
  <c r="U310" i="9"/>
  <c r="U311" i="9"/>
  <c r="V311" i="9" s="1"/>
  <c r="U312" i="9"/>
  <c r="U313" i="9"/>
  <c r="U314" i="9"/>
  <c r="V314" i="9" s="1"/>
  <c r="U315" i="9"/>
  <c r="U316" i="9"/>
  <c r="U317" i="9"/>
  <c r="U318" i="9"/>
  <c r="U319" i="9"/>
  <c r="V319" i="9" s="1"/>
  <c r="U320" i="9"/>
  <c r="U321" i="9"/>
  <c r="V321" i="9" s="1"/>
  <c r="U322" i="9"/>
  <c r="V322" i="9" s="1"/>
  <c r="U323" i="9"/>
  <c r="U324" i="9"/>
  <c r="U325" i="9"/>
  <c r="U326" i="9"/>
  <c r="U327" i="9"/>
  <c r="U328" i="9"/>
  <c r="U329" i="9"/>
  <c r="U330" i="9"/>
  <c r="V330" i="9" s="1"/>
  <c r="U331" i="9"/>
  <c r="V331" i="9" s="1"/>
  <c r="U332" i="9"/>
  <c r="U333" i="9"/>
  <c r="U334" i="9"/>
  <c r="U335" i="9"/>
  <c r="V335" i="9" s="1"/>
  <c r="U336" i="9"/>
  <c r="U337" i="9"/>
  <c r="U338" i="9"/>
  <c r="U339" i="9"/>
  <c r="U340" i="9"/>
  <c r="U341" i="9"/>
  <c r="U342" i="9"/>
  <c r="U343" i="9"/>
  <c r="V343" i="9" s="1"/>
  <c r="U344" i="9"/>
  <c r="U345" i="9"/>
  <c r="V345" i="9" s="1"/>
  <c r="U346" i="9"/>
  <c r="U347" i="9"/>
  <c r="U348" i="9"/>
  <c r="U349" i="9"/>
  <c r="U350" i="9"/>
  <c r="U351" i="9"/>
  <c r="V351" i="9" s="1"/>
  <c r="U352" i="9"/>
  <c r="U353" i="9"/>
  <c r="V352" i="9" s="1"/>
  <c r="U354" i="9"/>
  <c r="V354" i="9" s="1"/>
  <c r="U355" i="9"/>
  <c r="U356" i="9"/>
  <c r="U357" i="9"/>
  <c r="U358" i="9"/>
  <c r="U359" i="9"/>
  <c r="V359" i="9" s="1"/>
  <c r="U360" i="9"/>
  <c r="U361" i="9"/>
  <c r="V360" i="9" s="1"/>
  <c r="U362" i="9"/>
  <c r="U363" i="9"/>
  <c r="V363" i="9" s="1"/>
  <c r="U364" i="9"/>
  <c r="U365" i="9"/>
  <c r="U366" i="9"/>
  <c r="U367" i="9"/>
  <c r="U368" i="9"/>
  <c r="U369" i="9"/>
  <c r="V368" i="9" s="1"/>
  <c r="U370" i="9"/>
  <c r="V370" i="9" s="1"/>
  <c r="U371" i="9"/>
  <c r="U372" i="9"/>
  <c r="U373" i="9"/>
  <c r="U374" i="9"/>
  <c r="U375" i="9"/>
  <c r="U376" i="9"/>
  <c r="U377" i="9"/>
  <c r="V377" i="9" s="1"/>
  <c r="U378" i="9"/>
  <c r="V378" i="9" s="1"/>
  <c r="U379" i="9"/>
  <c r="V379" i="9" s="1"/>
  <c r="U380" i="9"/>
  <c r="U381" i="9"/>
  <c r="U382" i="9"/>
  <c r="U383" i="9"/>
  <c r="U384" i="9"/>
  <c r="U385" i="9"/>
  <c r="U386" i="9"/>
  <c r="V386" i="9" s="1"/>
  <c r="U387" i="9"/>
  <c r="V387" i="9" s="1"/>
  <c r="U388" i="9"/>
  <c r="U389" i="9"/>
  <c r="U390" i="9"/>
  <c r="U391" i="9"/>
  <c r="V391" i="9" s="1"/>
  <c r="U392" i="9"/>
  <c r="U393" i="9"/>
  <c r="U394" i="9"/>
  <c r="U395" i="9"/>
  <c r="V395" i="9" s="1"/>
  <c r="U396" i="9"/>
  <c r="U397" i="9"/>
  <c r="U398" i="9"/>
  <c r="U399" i="9"/>
  <c r="U400" i="9"/>
  <c r="U401" i="9"/>
  <c r="V400" i="9" s="1"/>
  <c r="U402" i="9"/>
  <c r="U403" i="9"/>
  <c r="U404" i="9"/>
  <c r="U405" i="9"/>
  <c r="U406" i="9"/>
  <c r="U407" i="9"/>
  <c r="V407" i="9" s="1"/>
  <c r="U408" i="9"/>
  <c r="U409" i="9"/>
  <c r="V409" i="9" s="1"/>
  <c r="U410" i="9"/>
  <c r="U411" i="9"/>
  <c r="U412" i="9"/>
  <c r="U413" i="9"/>
  <c r="U414" i="9"/>
  <c r="U415" i="9"/>
  <c r="V415" i="9" s="1"/>
  <c r="U416" i="9"/>
  <c r="U417" i="9"/>
  <c r="V416" i="9" s="1"/>
  <c r="U418" i="9"/>
  <c r="V418" i="9" s="1"/>
  <c r="U419" i="9"/>
  <c r="U420" i="9"/>
  <c r="U421" i="9"/>
  <c r="U422" i="9"/>
  <c r="U423" i="9"/>
  <c r="V423" i="9" s="1"/>
  <c r="U424" i="9"/>
  <c r="U425" i="9"/>
  <c r="V424" i="9" s="1"/>
  <c r="U426" i="9"/>
  <c r="U427" i="9"/>
  <c r="V427" i="9" s="1"/>
  <c r="U428" i="9"/>
  <c r="U429" i="9"/>
  <c r="U430" i="9"/>
  <c r="U431" i="9"/>
  <c r="U432" i="9"/>
  <c r="U433" i="9"/>
  <c r="V432" i="9" s="1"/>
  <c r="U434" i="9"/>
  <c r="V434" i="9" s="1"/>
  <c r="U435" i="9"/>
  <c r="U436" i="9"/>
  <c r="U437" i="9"/>
  <c r="U438" i="9"/>
  <c r="U439" i="9"/>
  <c r="U440" i="9"/>
  <c r="U441" i="9"/>
  <c r="U442" i="9"/>
  <c r="V442" i="9" s="1"/>
  <c r="U443" i="9"/>
  <c r="V443" i="9" s="1"/>
  <c r="U444" i="9"/>
  <c r="U445" i="9"/>
  <c r="U446" i="9"/>
  <c r="U447" i="9"/>
  <c r="U448" i="9"/>
  <c r="U449" i="9"/>
  <c r="V448" i="9" s="1"/>
  <c r="U450" i="9"/>
  <c r="U451" i="9"/>
  <c r="U452" i="9"/>
  <c r="U453" i="9"/>
  <c r="U454" i="9"/>
  <c r="U455" i="9"/>
  <c r="V455" i="9" s="1"/>
  <c r="U456" i="9"/>
  <c r="U457" i="9"/>
  <c r="V456" i="9" s="1"/>
  <c r="U458" i="9"/>
  <c r="V458" i="9" s="1"/>
  <c r="U459" i="9"/>
  <c r="U460" i="9"/>
  <c r="U461" i="9"/>
  <c r="U462" i="9"/>
  <c r="U463" i="9"/>
  <c r="U464" i="9"/>
  <c r="U465" i="9"/>
  <c r="V464" i="9" s="1"/>
  <c r="U466" i="9"/>
  <c r="V466" i="9" s="1"/>
  <c r="U467" i="9"/>
  <c r="U468" i="9"/>
  <c r="U469" i="9"/>
  <c r="U470" i="9"/>
  <c r="U471" i="9"/>
  <c r="U472" i="9"/>
  <c r="U473" i="9"/>
  <c r="V472" i="9" s="1"/>
  <c r="U474" i="9"/>
  <c r="U475" i="9"/>
  <c r="U476" i="9"/>
  <c r="U477" i="9"/>
  <c r="U478" i="9"/>
  <c r="U479" i="9"/>
  <c r="U480" i="9"/>
  <c r="U481" i="9"/>
  <c r="V480" i="9" s="1"/>
  <c r="U482" i="9"/>
  <c r="V482" i="9" s="1"/>
  <c r="U483" i="9"/>
  <c r="U484" i="9"/>
  <c r="U485" i="9"/>
  <c r="U486" i="9"/>
  <c r="U487" i="9"/>
  <c r="U488" i="9"/>
  <c r="U489" i="9"/>
  <c r="V488" i="9" s="1"/>
  <c r="U490" i="9"/>
  <c r="U491" i="9"/>
  <c r="U492" i="9"/>
  <c r="U493" i="9"/>
  <c r="U494" i="9"/>
  <c r="U495" i="9"/>
  <c r="U496" i="9"/>
  <c r="U497" i="9"/>
  <c r="V497" i="9" s="1"/>
  <c r="U498" i="9"/>
  <c r="V498" i="9" s="1"/>
  <c r="U499" i="9"/>
  <c r="U500" i="9"/>
  <c r="U501" i="9"/>
  <c r="U502" i="9"/>
  <c r="U503" i="9"/>
  <c r="V503" i="9" s="1"/>
  <c r="U3" i="9"/>
  <c r="M3" i="9"/>
  <c r="V9" i="9"/>
  <c r="V24" i="9"/>
  <c r="V25" i="9"/>
  <c r="V56" i="9"/>
  <c r="V57" i="9"/>
  <c r="V58" i="9"/>
  <c r="V88" i="9"/>
  <c r="V120" i="9"/>
  <c r="V122" i="9"/>
  <c r="V145" i="9"/>
  <c r="V146" i="9"/>
  <c r="V194" i="9"/>
  <c r="V233" i="9"/>
  <c r="V250" i="9"/>
  <c r="V7" i="9"/>
  <c r="V8" i="9"/>
  <c r="V11" i="9"/>
  <c r="V15" i="9"/>
  <c r="V16" i="9"/>
  <c r="V17" i="9"/>
  <c r="V19" i="9"/>
  <c r="V23" i="9"/>
  <c r="V27" i="9"/>
  <c r="V31" i="9"/>
  <c r="V32" i="9"/>
  <c r="V33" i="9"/>
  <c r="V39" i="9"/>
  <c r="V40" i="9"/>
  <c r="V41" i="9"/>
  <c r="V42" i="9"/>
  <c r="V47" i="9"/>
  <c r="V48" i="9"/>
  <c r="V49" i="9"/>
  <c r="V55" i="9"/>
  <c r="V63" i="9"/>
  <c r="V64" i="9"/>
  <c r="V65" i="9"/>
  <c r="V71" i="9"/>
  <c r="V72" i="9"/>
  <c r="V73" i="9"/>
  <c r="V76" i="9"/>
  <c r="V79" i="9"/>
  <c r="V80" i="9"/>
  <c r="V81" i="9"/>
  <c r="V84" i="9"/>
  <c r="V87" i="9"/>
  <c r="V92" i="9"/>
  <c r="V96" i="9"/>
  <c r="V97" i="9"/>
  <c r="V100" i="9"/>
  <c r="V103" i="9"/>
  <c r="V104" i="9"/>
  <c r="V105" i="9"/>
  <c r="V108" i="9"/>
  <c r="V112" i="9"/>
  <c r="V116" i="9"/>
  <c r="V119" i="9"/>
  <c r="V127" i="9"/>
  <c r="V128" i="9"/>
  <c r="V132" i="9"/>
  <c r="V136" i="9"/>
  <c r="V137" i="9"/>
  <c r="V140" i="9"/>
  <c r="V144" i="9"/>
  <c r="V148" i="9"/>
  <c r="V151" i="9"/>
  <c r="V152" i="9"/>
  <c r="V153" i="9"/>
  <c r="V159" i="9"/>
  <c r="V160" i="9"/>
  <c r="V164" i="9"/>
  <c r="V167" i="9"/>
  <c r="V168" i="9"/>
  <c r="V169" i="9"/>
  <c r="V171" i="9"/>
  <c r="V175" i="9"/>
  <c r="V180" i="9"/>
  <c r="V184" i="9"/>
  <c r="V186" i="9"/>
  <c r="V188" i="9"/>
  <c r="V191" i="9"/>
  <c r="V197" i="9"/>
  <c r="V201" i="9"/>
  <c r="V203" i="9"/>
  <c r="V204" i="9"/>
  <c r="V205" i="9"/>
  <c r="V212" i="9"/>
  <c r="V213" i="9"/>
  <c r="V214" i="9"/>
  <c r="V215" i="9"/>
  <c r="V217" i="9"/>
  <c r="V220" i="9"/>
  <c r="V221" i="9"/>
  <c r="V223" i="9"/>
  <c r="V228" i="9"/>
  <c r="V230" i="9"/>
  <c r="V231" i="9"/>
  <c r="V236" i="9"/>
  <c r="V241" i="9"/>
  <c r="V244" i="9"/>
  <c r="V247" i="9"/>
  <c r="V248" i="9"/>
  <c r="V257" i="9"/>
  <c r="V259" i="9"/>
  <c r="V261" i="9"/>
  <c r="V263" i="9"/>
  <c r="V268" i="9"/>
  <c r="V269" i="9"/>
  <c r="V273" i="9"/>
  <c r="V274" i="9"/>
  <c r="V275" i="9"/>
  <c r="V276" i="9"/>
  <c r="V277" i="9"/>
  <c r="V281" i="9"/>
  <c r="V283" i="9"/>
  <c r="V284" i="9"/>
  <c r="V285" i="9"/>
  <c r="V291" i="9"/>
  <c r="V292" i="9"/>
  <c r="V293" i="9"/>
  <c r="V295" i="9"/>
  <c r="V297" i="9"/>
  <c r="V300" i="9"/>
  <c r="V301" i="9"/>
  <c r="V305" i="9"/>
  <c r="V306" i="9"/>
  <c r="V307" i="9"/>
  <c r="V308" i="9"/>
  <c r="V309" i="9"/>
  <c r="V313" i="9"/>
  <c r="V315" i="9"/>
  <c r="V316" i="9"/>
  <c r="V317" i="9"/>
  <c r="V323" i="9"/>
  <c r="V324" i="9"/>
  <c r="V325" i="9"/>
  <c r="V327" i="9"/>
  <c r="V329" i="9"/>
  <c r="V332" i="9"/>
  <c r="V333" i="9"/>
  <c r="V337" i="9"/>
  <c r="V338" i="9"/>
  <c r="V339" i="9"/>
  <c r="V340" i="9"/>
  <c r="V341" i="9"/>
  <c r="V344" i="9"/>
  <c r="V346" i="9"/>
  <c r="V347" i="9"/>
  <c r="V348" i="9"/>
  <c r="V349" i="9"/>
  <c r="V353" i="9"/>
  <c r="V355" i="9"/>
  <c r="V356" i="9"/>
  <c r="V357" i="9"/>
  <c r="V362" i="9"/>
  <c r="V364" i="9"/>
  <c r="V365" i="9"/>
  <c r="V367" i="9"/>
  <c r="V371" i="9"/>
  <c r="V372" i="9"/>
  <c r="V373" i="9"/>
  <c r="V375" i="9"/>
  <c r="V376" i="9"/>
  <c r="V380" i="9"/>
  <c r="V381" i="9"/>
  <c r="V383" i="9"/>
  <c r="V384" i="9"/>
  <c r="V385" i="9"/>
  <c r="V388" i="9"/>
  <c r="V389" i="9"/>
  <c r="V392" i="9"/>
  <c r="V393" i="9"/>
  <c r="V394" i="9"/>
  <c r="V396" i="9"/>
  <c r="V397" i="9"/>
  <c r="V399" i="9"/>
  <c r="V401" i="9"/>
  <c r="V402" i="9"/>
  <c r="V403" i="9"/>
  <c r="V404" i="9"/>
  <c r="V405" i="9"/>
  <c r="V408" i="9"/>
  <c r="V410" i="9"/>
  <c r="V411" i="9"/>
  <c r="V412" i="9"/>
  <c r="V413" i="9"/>
  <c r="V417" i="9"/>
  <c r="V419" i="9"/>
  <c r="V420" i="9"/>
  <c r="V421" i="9"/>
  <c r="V426" i="9"/>
  <c r="V428" i="9"/>
  <c r="V429" i="9"/>
  <c r="V431" i="9"/>
  <c r="V435" i="9"/>
  <c r="V436" i="9"/>
  <c r="V439" i="9"/>
  <c r="V440" i="9"/>
  <c r="V441" i="9"/>
  <c r="V444" i="9"/>
  <c r="V447" i="9"/>
  <c r="V449" i="9"/>
  <c r="V450" i="9"/>
  <c r="V451" i="9"/>
  <c r="V452" i="9"/>
  <c r="V457" i="9"/>
  <c r="V459" i="9"/>
  <c r="V460" i="9"/>
  <c r="V463" i="9"/>
  <c r="V471" i="9"/>
  <c r="V473" i="9"/>
  <c r="V474" i="9"/>
  <c r="V479" i="9"/>
  <c r="V487" i="9"/>
  <c r="V490" i="9"/>
  <c r="V495" i="9"/>
  <c r="V496" i="9"/>
  <c r="U3" i="10"/>
  <c r="V3" i="10" s="1"/>
  <c r="W3" i="10" s="1"/>
  <c r="L3" i="10"/>
  <c r="W10" i="10"/>
  <c r="W18" i="10"/>
  <c r="W26" i="10"/>
  <c r="W34" i="10"/>
  <c r="W42" i="10"/>
  <c r="W50" i="10"/>
  <c r="W58" i="10"/>
  <c r="W66" i="10"/>
  <c r="W74" i="10"/>
  <c r="W82" i="10"/>
  <c r="W90" i="10"/>
  <c r="W98" i="10"/>
  <c r="W106" i="10"/>
  <c r="W114" i="10"/>
  <c r="W122" i="10"/>
  <c r="W130" i="10"/>
  <c r="W138" i="10"/>
  <c r="W146" i="10"/>
  <c r="W154" i="10"/>
  <c r="W162" i="10"/>
  <c r="W167" i="10"/>
  <c r="W170" i="10"/>
  <c r="W175" i="10"/>
  <c r="W177" i="10"/>
  <c r="W178" i="10"/>
  <c r="W183" i="10"/>
  <c r="W185" i="10"/>
  <c r="W186" i="10"/>
  <c r="W191" i="10"/>
  <c r="W193" i="10"/>
  <c r="W194" i="10"/>
  <c r="W199" i="10"/>
  <c r="W201" i="10"/>
  <c r="W202" i="10"/>
  <c r="W207" i="10"/>
  <c r="W209" i="10"/>
  <c r="W210" i="10"/>
  <c r="W215" i="10"/>
  <c r="W217" i="10"/>
  <c r="W218" i="10"/>
  <c r="W223" i="10"/>
  <c r="W225" i="10"/>
  <c r="W226" i="10"/>
  <c r="W231" i="10"/>
  <c r="W233" i="10"/>
  <c r="W234" i="10"/>
  <c r="W239" i="10"/>
  <c r="W241" i="10"/>
  <c r="W242" i="10"/>
  <c r="W247" i="10"/>
  <c r="W249" i="10"/>
  <c r="W250" i="10"/>
  <c r="W255" i="10"/>
  <c r="W257" i="10"/>
  <c r="W258" i="10"/>
  <c r="W263" i="10"/>
  <c r="W265" i="10"/>
  <c r="W266" i="10"/>
  <c r="W271" i="10"/>
  <c r="W273" i="10"/>
  <c r="W274" i="10"/>
  <c r="W279" i="10"/>
  <c r="W281" i="10"/>
  <c r="W282" i="10"/>
  <c r="W287" i="10"/>
  <c r="W289" i="10"/>
  <c r="W290" i="10"/>
  <c r="W295" i="10"/>
  <c r="W297" i="10"/>
  <c r="W298" i="10"/>
  <c r="W303" i="10"/>
  <c r="W305" i="10"/>
  <c r="W306" i="10"/>
  <c r="W311" i="10"/>
  <c r="W313" i="10"/>
  <c r="W314" i="10"/>
  <c r="W319" i="10"/>
  <c r="W321" i="10"/>
  <c r="W322" i="10"/>
  <c r="W327" i="10"/>
  <c r="W329" i="10"/>
  <c r="W330" i="10"/>
  <c r="W335" i="10"/>
  <c r="W337" i="10"/>
  <c r="W338" i="10"/>
  <c r="W343" i="10"/>
  <c r="W345" i="10"/>
  <c r="W346" i="10"/>
  <c r="W351" i="10"/>
  <c r="W353" i="10"/>
  <c r="W354" i="10"/>
  <c r="W359" i="10"/>
  <c r="W361" i="10"/>
  <c r="W362" i="10"/>
  <c r="W367" i="10"/>
  <c r="W369" i="10"/>
  <c r="W370" i="10"/>
  <c r="W375" i="10"/>
  <c r="W377" i="10"/>
  <c r="W378" i="10"/>
  <c r="W383" i="10"/>
  <c r="W385" i="10"/>
  <c r="W386" i="10"/>
  <c r="W391" i="10"/>
  <c r="W393" i="10"/>
  <c r="W394" i="10"/>
  <c r="W399" i="10"/>
  <c r="W401" i="10"/>
  <c r="W402" i="10"/>
  <c r="W407" i="10"/>
  <c r="W409" i="10"/>
  <c r="W410" i="10"/>
  <c r="W415" i="10"/>
  <c r="W417" i="10"/>
  <c r="W418" i="10"/>
  <c r="W423" i="10"/>
  <c r="W425" i="10"/>
  <c r="W426" i="10"/>
  <c r="W431" i="10"/>
  <c r="W433" i="10"/>
  <c r="W434" i="10"/>
  <c r="W439" i="10"/>
  <c r="W441" i="10"/>
  <c r="W442" i="10"/>
  <c r="W447" i="10"/>
  <c r="W449" i="10"/>
  <c r="W450" i="10"/>
  <c r="W455" i="10"/>
  <c r="W457" i="10"/>
  <c r="W458" i="10"/>
  <c r="W463" i="10"/>
  <c r="W465" i="10"/>
  <c r="W466" i="10"/>
  <c r="W471" i="10"/>
  <c r="W473" i="10"/>
  <c r="W474" i="10"/>
  <c r="W479" i="10"/>
  <c r="W481" i="10"/>
  <c r="W482" i="10"/>
  <c r="W487" i="10"/>
  <c r="W489" i="10"/>
  <c r="W490" i="10"/>
  <c r="W495" i="10"/>
  <c r="W497" i="10"/>
  <c r="W498" i="10"/>
  <c r="W503" i="10"/>
  <c r="V4" i="10"/>
  <c r="W4" i="10" s="1"/>
  <c r="V5" i="10"/>
  <c r="W5" i="10" s="1"/>
  <c r="V6" i="10"/>
  <c r="W6" i="10" s="1"/>
  <c r="V7" i="10"/>
  <c r="W7" i="10" s="1"/>
  <c r="V8" i="10"/>
  <c r="W8" i="10" s="1"/>
  <c r="V9" i="10"/>
  <c r="W9" i="10" s="1"/>
  <c r="V10" i="10"/>
  <c r="V11" i="10"/>
  <c r="W11" i="10" s="1"/>
  <c r="V12" i="10"/>
  <c r="W12" i="10" s="1"/>
  <c r="V13" i="10"/>
  <c r="W13" i="10" s="1"/>
  <c r="V14" i="10"/>
  <c r="W14" i="10" s="1"/>
  <c r="V15" i="10"/>
  <c r="W15" i="10" s="1"/>
  <c r="V16" i="10"/>
  <c r="W16" i="10" s="1"/>
  <c r="V17" i="10"/>
  <c r="W17" i="10" s="1"/>
  <c r="V18" i="10"/>
  <c r="V19" i="10"/>
  <c r="W19" i="10" s="1"/>
  <c r="V20" i="10"/>
  <c r="W20" i="10" s="1"/>
  <c r="V21" i="10"/>
  <c r="W21" i="10" s="1"/>
  <c r="V22" i="10"/>
  <c r="W22" i="10" s="1"/>
  <c r="V23" i="10"/>
  <c r="W23" i="10" s="1"/>
  <c r="V24" i="10"/>
  <c r="W24" i="10" s="1"/>
  <c r="V25" i="10"/>
  <c r="W25" i="10" s="1"/>
  <c r="V26" i="10"/>
  <c r="V27" i="10"/>
  <c r="W27" i="10" s="1"/>
  <c r="V28" i="10"/>
  <c r="W28" i="10" s="1"/>
  <c r="V29" i="10"/>
  <c r="W29" i="10" s="1"/>
  <c r="V30" i="10"/>
  <c r="W30" i="10" s="1"/>
  <c r="V31" i="10"/>
  <c r="W31" i="10" s="1"/>
  <c r="V32" i="10"/>
  <c r="W32" i="10" s="1"/>
  <c r="V33" i="10"/>
  <c r="W33" i="10" s="1"/>
  <c r="V34" i="10"/>
  <c r="V35" i="10"/>
  <c r="W35" i="10" s="1"/>
  <c r="V36" i="10"/>
  <c r="W36" i="10" s="1"/>
  <c r="V37" i="10"/>
  <c r="W37" i="10" s="1"/>
  <c r="V38" i="10"/>
  <c r="W38" i="10" s="1"/>
  <c r="V39" i="10"/>
  <c r="W39" i="10" s="1"/>
  <c r="V40" i="10"/>
  <c r="W40" i="10" s="1"/>
  <c r="V41" i="10"/>
  <c r="W41" i="10" s="1"/>
  <c r="V42" i="10"/>
  <c r="V43" i="10"/>
  <c r="W43" i="10" s="1"/>
  <c r="V44" i="10"/>
  <c r="W44" i="10" s="1"/>
  <c r="V45" i="10"/>
  <c r="W45" i="10" s="1"/>
  <c r="V46" i="10"/>
  <c r="W46" i="10" s="1"/>
  <c r="V47" i="10"/>
  <c r="W47" i="10" s="1"/>
  <c r="V48" i="10"/>
  <c r="W48" i="10" s="1"/>
  <c r="V49" i="10"/>
  <c r="W49" i="10" s="1"/>
  <c r="V50" i="10"/>
  <c r="V51" i="10"/>
  <c r="W51" i="10" s="1"/>
  <c r="V52" i="10"/>
  <c r="W52" i="10" s="1"/>
  <c r="V53" i="10"/>
  <c r="W53" i="10" s="1"/>
  <c r="V54" i="10"/>
  <c r="W54" i="10" s="1"/>
  <c r="V55" i="10"/>
  <c r="W55" i="10" s="1"/>
  <c r="V56" i="10"/>
  <c r="W56" i="10" s="1"/>
  <c r="V57" i="10"/>
  <c r="W57" i="10" s="1"/>
  <c r="V58" i="10"/>
  <c r="V59" i="10"/>
  <c r="W59" i="10" s="1"/>
  <c r="V60" i="10"/>
  <c r="W60" i="10" s="1"/>
  <c r="V61" i="10"/>
  <c r="W61" i="10" s="1"/>
  <c r="V62" i="10"/>
  <c r="W62" i="10" s="1"/>
  <c r="V63" i="10"/>
  <c r="W63" i="10" s="1"/>
  <c r="V64" i="10"/>
  <c r="W64" i="10" s="1"/>
  <c r="V65" i="10"/>
  <c r="W65" i="10" s="1"/>
  <c r="V66" i="10"/>
  <c r="V67" i="10"/>
  <c r="W67" i="10" s="1"/>
  <c r="V68" i="10"/>
  <c r="W68" i="10" s="1"/>
  <c r="V69" i="10"/>
  <c r="W69" i="10" s="1"/>
  <c r="V70" i="10"/>
  <c r="W70" i="10" s="1"/>
  <c r="V71" i="10"/>
  <c r="W71" i="10" s="1"/>
  <c r="V72" i="10"/>
  <c r="W72" i="10" s="1"/>
  <c r="V73" i="10"/>
  <c r="W73" i="10" s="1"/>
  <c r="V74" i="10"/>
  <c r="V75" i="10"/>
  <c r="W75" i="10" s="1"/>
  <c r="V76" i="10"/>
  <c r="W76" i="10" s="1"/>
  <c r="V77" i="10"/>
  <c r="W77" i="10" s="1"/>
  <c r="V78" i="10"/>
  <c r="W78" i="10" s="1"/>
  <c r="V79" i="10"/>
  <c r="W79" i="10" s="1"/>
  <c r="V80" i="10"/>
  <c r="W80" i="10" s="1"/>
  <c r="V81" i="10"/>
  <c r="W81" i="10" s="1"/>
  <c r="V82" i="10"/>
  <c r="V83" i="10"/>
  <c r="W83" i="10" s="1"/>
  <c r="V84" i="10"/>
  <c r="W84" i="10" s="1"/>
  <c r="V85" i="10"/>
  <c r="W85" i="10" s="1"/>
  <c r="V86" i="10"/>
  <c r="W86" i="10" s="1"/>
  <c r="V87" i="10"/>
  <c r="W87" i="10" s="1"/>
  <c r="V88" i="10"/>
  <c r="W88" i="10" s="1"/>
  <c r="V89" i="10"/>
  <c r="W89" i="10" s="1"/>
  <c r="V90" i="10"/>
  <c r="V91" i="10"/>
  <c r="W91" i="10" s="1"/>
  <c r="V92" i="10"/>
  <c r="W92" i="10" s="1"/>
  <c r="V93" i="10"/>
  <c r="W93" i="10" s="1"/>
  <c r="V94" i="10"/>
  <c r="W94" i="10" s="1"/>
  <c r="V95" i="10"/>
  <c r="W95" i="10" s="1"/>
  <c r="V96" i="10"/>
  <c r="W96" i="10" s="1"/>
  <c r="V97" i="10"/>
  <c r="W97" i="10" s="1"/>
  <c r="V98" i="10"/>
  <c r="V99" i="10"/>
  <c r="W99" i="10" s="1"/>
  <c r="V100" i="10"/>
  <c r="W100" i="10" s="1"/>
  <c r="V101" i="10"/>
  <c r="W101" i="10" s="1"/>
  <c r="V102" i="10"/>
  <c r="W102" i="10" s="1"/>
  <c r="V103" i="10"/>
  <c r="W103" i="10" s="1"/>
  <c r="V104" i="10"/>
  <c r="W104" i="10" s="1"/>
  <c r="V105" i="10"/>
  <c r="W105" i="10" s="1"/>
  <c r="V106" i="10"/>
  <c r="V107" i="10"/>
  <c r="W107" i="10" s="1"/>
  <c r="V108" i="10"/>
  <c r="W108" i="10" s="1"/>
  <c r="V109" i="10"/>
  <c r="W109" i="10" s="1"/>
  <c r="V110" i="10"/>
  <c r="W110" i="10" s="1"/>
  <c r="V111" i="10"/>
  <c r="W111" i="10" s="1"/>
  <c r="V112" i="10"/>
  <c r="W112" i="10" s="1"/>
  <c r="V113" i="10"/>
  <c r="W113" i="10" s="1"/>
  <c r="V114" i="10"/>
  <c r="V115" i="10"/>
  <c r="W115" i="10" s="1"/>
  <c r="V116" i="10"/>
  <c r="W116" i="10" s="1"/>
  <c r="V117" i="10"/>
  <c r="W117" i="10" s="1"/>
  <c r="V118" i="10"/>
  <c r="W118" i="10" s="1"/>
  <c r="V119" i="10"/>
  <c r="W119" i="10" s="1"/>
  <c r="V120" i="10"/>
  <c r="W120" i="10" s="1"/>
  <c r="V121" i="10"/>
  <c r="W121" i="10" s="1"/>
  <c r="V122" i="10"/>
  <c r="V123" i="10"/>
  <c r="W123" i="10" s="1"/>
  <c r="V124" i="10"/>
  <c r="W124" i="10" s="1"/>
  <c r="V125" i="10"/>
  <c r="W125" i="10" s="1"/>
  <c r="V126" i="10"/>
  <c r="W126" i="10" s="1"/>
  <c r="V127" i="10"/>
  <c r="W127" i="10" s="1"/>
  <c r="V128" i="10"/>
  <c r="W128" i="10" s="1"/>
  <c r="V129" i="10"/>
  <c r="W129" i="10" s="1"/>
  <c r="V130" i="10"/>
  <c r="V131" i="10"/>
  <c r="W131" i="10" s="1"/>
  <c r="V132" i="10"/>
  <c r="W132" i="10" s="1"/>
  <c r="V133" i="10"/>
  <c r="W133" i="10" s="1"/>
  <c r="V134" i="10"/>
  <c r="W134" i="10" s="1"/>
  <c r="V135" i="10"/>
  <c r="W135" i="10" s="1"/>
  <c r="V136" i="10"/>
  <c r="W136" i="10" s="1"/>
  <c r="V137" i="10"/>
  <c r="W137" i="10" s="1"/>
  <c r="V138" i="10"/>
  <c r="V139" i="10"/>
  <c r="W139" i="10" s="1"/>
  <c r="V140" i="10"/>
  <c r="W140" i="10" s="1"/>
  <c r="V141" i="10"/>
  <c r="W141" i="10" s="1"/>
  <c r="V142" i="10"/>
  <c r="W142" i="10" s="1"/>
  <c r="V143" i="10"/>
  <c r="W143" i="10" s="1"/>
  <c r="V144" i="10"/>
  <c r="W144" i="10" s="1"/>
  <c r="V145" i="10"/>
  <c r="W145" i="10" s="1"/>
  <c r="V146" i="10"/>
  <c r="V147" i="10"/>
  <c r="W147" i="10" s="1"/>
  <c r="V148" i="10"/>
  <c r="W148" i="10" s="1"/>
  <c r="V149" i="10"/>
  <c r="W149" i="10" s="1"/>
  <c r="V150" i="10"/>
  <c r="W150" i="10" s="1"/>
  <c r="V151" i="10"/>
  <c r="W151" i="10" s="1"/>
  <c r="V152" i="10"/>
  <c r="W152" i="10" s="1"/>
  <c r="V153" i="10"/>
  <c r="W153" i="10" s="1"/>
  <c r="V154" i="10"/>
  <c r="V155" i="10"/>
  <c r="W155" i="10" s="1"/>
  <c r="V156" i="10"/>
  <c r="W156" i="10" s="1"/>
  <c r="V157" i="10"/>
  <c r="W157" i="10" s="1"/>
  <c r="V158" i="10"/>
  <c r="W158" i="10" s="1"/>
  <c r="V159" i="10"/>
  <c r="W159" i="10" s="1"/>
  <c r="V160" i="10"/>
  <c r="W160" i="10" s="1"/>
  <c r="V161" i="10"/>
  <c r="W161" i="10" s="1"/>
  <c r="V162" i="10"/>
  <c r="V163" i="10"/>
  <c r="W163" i="10" s="1"/>
  <c r="V164" i="10"/>
  <c r="W164" i="10" s="1"/>
  <c r="V165" i="10"/>
  <c r="W165" i="10" s="1"/>
  <c r="V166" i="10"/>
  <c r="W166" i="10" s="1"/>
  <c r="V167" i="10"/>
  <c r="V168" i="10"/>
  <c r="W168" i="10" s="1"/>
  <c r="V169" i="10"/>
  <c r="W169" i="10" s="1"/>
  <c r="V170" i="10"/>
  <c r="V171" i="10"/>
  <c r="W171" i="10" s="1"/>
  <c r="V172" i="10"/>
  <c r="W172" i="10" s="1"/>
  <c r="V173" i="10"/>
  <c r="W173" i="10" s="1"/>
  <c r="V174" i="10"/>
  <c r="W174" i="10" s="1"/>
  <c r="V175" i="10"/>
  <c r="V176" i="10"/>
  <c r="W176" i="10" s="1"/>
  <c r="V177" i="10"/>
  <c r="V178" i="10"/>
  <c r="V179" i="10"/>
  <c r="W179" i="10" s="1"/>
  <c r="V180" i="10"/>
  <c r="W180" i="10" s="1"/>
  <c r="V181" i="10"/>
  <c r="W181" i="10" s="1"/>
  <c r="V182" i="10"/>
  <c r="W182" i="10" s="1"/>
  <c r="V183" i="10"/>
  <c r="V184" i="10"/>
  <c r="W184" i="10" s="1"/>
  <c r="V185" i="10"/>
  <c r="V186" i="10"/>
  <c r="V187" i="10"/>
  <c r="W187" i="10" s="1"/>
  <c r="V188" i="10"/>
  <c r="W188" i="10" s="1"/>
  <c r="V189" i="10"/>
  <c r="W189" i="10" s="1"/>
  <c r="V190" i="10"/>
  <c r="W190" i="10" s="1"/>
  <c r="V191" i="10"/>
  <c r="V192" i="10"/>
  <c r="W192" i="10" s="1"/>
  <c r="V193" i="10"/>
  <c r="V194" i="10"/>
  <c r="V195" i="10"/>
  <c r="W195" i="10" s="1"/>
  <c r="V196" i="10"/>
  <c r="W196" i="10" s="1"/>
  <c r="V197" i="10"/>
  <c r="W197" i="10" s="1"/>
  <c r="V198" i="10"/>
  <c r="W198" i="10" s="1"/>
  <c r="V199" i="10"/>
  <c r="V200" i="10"/>
  <c r="W200" i="10" s="1"/>
  <c r="V201" i="10"/>
  <c r="V202" i="10"/>
  <c r="V203" i="10"/>
  <c r="W203" i="10" s="1"/>
  <c r="V204" i="10"/>
  <c r="W204" i="10" s="1"/>
  <c r="V205" i="10"/>
  <c r="W205" i="10" s="1"/>
  <c r="V206" i="10"/>
  <c r="W206" i="10" s="1"/>
  <c r="V207" i="10"/>
  <c r="V208" i="10"/>
  <c r="W208" i="10" s="1"/>
  <c r="V209" i="10"/>
  <c r="V210" i="10"/>
  <c r="V211" i="10"/>
  <c r="W211" i="10" s="1"/>
  <c r="V212" i="10"/>
  <c r="W212" i="10" s="1"/>
  <c r="V213" i="10"/>
  <c r="W213" i="10" s="1"/>
  <c r="V214" i="10"/>
  <c r="W214" i="10" s="1"/>
  <c r="V215" i="10"/>
  <c r="V216" i="10"/>
  <c r="W216" i="10" s="1"/>
  <c r="V217" i="10"/>
  <c r="V218" i="10"/>
  <c r="V219" i="10"/>
  <c r="W219" i="10" s="1"/>
  <c r="V220" i="10"/>
  <c r="W220" i="10" s="1"/>
  <c r="V221" i="10"/>
  <c r="W221" i="10" s="1"/>
  <c r="V222" i="10"/>
  <c r="W222" i="10" s="1"/>
  <c r="V223" i="10"/>
  <c r="V224" i="10"/>
  <c r="W224" i="10" s="1"/>
  <c r="V225" i="10"/>
  <c r="V226" i="10"/>
  <c r="V227" i="10"/>
  <c r="W227" i="10" s="1"/>
  <c r="V228" i="10"/>
  <c r="W228" i="10" s="1"/>
  <c r="V229" i="10"/>
  <c r="W229" i="10" s="1"/>
  <c r="V230" i="10"/>
  <c r="W230" i="10" s="1"/>
  <c r="V231" i="10"/>
  <c r="V232" i="10"/>
  <c r="W232" i="10" s="1"/>
  <c r="V233" i="10"/>
  <c r="V234" i="10"/>
  <c r="V235" i="10"/>
  <c r="W235" i="10" s="1"/>
  <c r="V236" i="10"/>
  <c r="W236" i="10" s="1"/>
  <c r="V237" i="10"/>
  <c r="W237" i="10" s="1"/>
  <c r="V238" i="10"/>
  <c r="W238" i="10" s="1"/>
  <c r="V239" i="10"/>
  <c r="V240" i="10"/>
  <c r="W240" i="10" s="1"/>
  <c r="V241" i="10"/>
  <c r="V242" i="10"/>
  <c r="V243" i="10"/>
  <c r="W243" i="10" s="1"/>
  <c r="V244" i="10"/>
  <c r="W244" i="10" s="1"/>
  <c r="V245" i="10"/>
  <c r="W245" i="10" s="1"/>
  <c r="V246" i="10"/>
  <c r="W246" i="10" s="1"/>
  <c r="V247" i="10"/>
  <c r="V248" i="10"/>
  <c r="W248" i="10" s="1"/>
  <c r="V249" i="10"/>
  <c r="V250" i="10"/>
  <c r="V251" i="10"/>
  <c r="W251" i="10" s="1"/>
  <c r="V252" i="10"/>
  <c r="W252" i="10" s="1"/>
  <c r="V253" i="10"/>
  <c r="W253" i="10" s="1"/>
  <c r="V254" i="10"/>
  <c r="W254" i="10" s="1"/>
  <c r="V255" i="10"/>
  <c r="V256" i="10"/>
  <c r="W256" i="10" s="1"/>
  <c r="V257" i="10"/>
  <c r="V258" i="10"/>
  <c r="V259" i="10"/>
  <c r="W259" i="10" s="1"/>
  <c r="V260" i="10"/>
  <c r="W260" i="10" s="1"/>
  <c r="V261" i="10"/>
  <c r="W261" i="10" s="1"/>
  <c r="V262" i="10"/>
  <c r="W262" i="10" s="1"/>
  <c r="V263" i="10"/>
  <c r="V264" i="10"/>
  <c r="W264" i="10" s="1"/>
  <c r="V265" i="10"/>
  <c r="V266" i="10"/>
  <c r="V267" i="10"/>
  <c r="W267" i="10" s="1"/>
  <c r="V268" i="10"/>
  <c r="W268" i="10" s="1"/>
  <c r="V269" i="10"/>
  <c r="W269" i="10" s="1"/>
  <c r="V270" i="10"/>
  <c r="W270" i="10" s="1"/>
  <c r="V271" i="10"/>
  <c r="V272" i="10"/>
  <c r="W272" i="10" s="1"/>
  <c r="V273" i="10"/>
  <c r="V274" i="10"/>
  <c r="V275" i="10"/>
  <c r="W275" i="10" s="1"/>
  <c r="V276" i="10"/>
  <c r="W276" i="10" s="1"/>
  <c r="V277" i="10"/>
  <c r="W277" i="10" s="1"/>
  <c r="V278" i="10"/>
  <c r="W278" i="10" s="1"/>
  <c r="V279" i="10"/>
  <c r="V280" i="10"/>
  <c r="W280" i="10" s="1"/>
  <c r="V281" i="10"/>
  <c r="V282" i="10"/>
  <c r="V283" i="10"/>
  <c r="W283" i="10" s="1"/>
  <c r="V284" i="10"/>
  <c r="W284" i="10" s="1"/>
  <c r="V285" i="10"/>
  <c r="W285" i="10" s="1"/>
  <c r="V286" i="10"/>
  <c r="W286" i="10" s="1"/>
  <c r="V287" i="10"/>
  <c r="V288" i="10"/>
  <c r="W288" i="10" s="1"/>
  <c r="V289" i="10"/>
  <c r="V290" i="10"/>
  <c r="V291" i="10"/>
  <c r="W291" i="10" s="1"/>
  <c r="V292" i="10"/>
  <c r="W292" i="10" s="1"/>
  <c r="V293" i="10"/>
  <c r="W293" i="10" s="1"/>
  <c r="V294" i="10"/>
  <c r="W294" i="10" s="1"/>
  <c r="V295" i="10"/>
  <c r="V296" i="10"/>
  <c r="W296" i="10" s="1"/>
  <c r="V297" i="10"/>
  <c r="V298" i="10"/>
  <c r="V299" i="10"/>
  <c r="W299" i="10" s="1"/>
  <c r="V300" i="10"/>
  <c r="W300" i="10" s="1"/>
  <c r="V301" i="10"/>
  <c r="W301" i="10" s="1"/>
  <c r="V302" i="10"/>
  <c r="W302" i="10" s="1"/>
  <c r="V303" i="10"/>
  <c r="V304" i="10"/>
  <c r="W304" i="10" s="1"/>
  <c r="V305" i="10"/>
  <c r="V306" i="10"/>
  <c r="V307" i="10"/>
  <c r="W307" i="10" s="1"/>
  <c r="V308" i="10"/>
  <c r="W308" i="10" s="1"/>
  <c r="V309" i="10"/>
  <c r="W309" i="10" s="1"/>
  <c r="V310" i="10"/>
  <c r="W310" i="10" s="1"/>
  <c r="V311" i="10"/>
  <c r="V312" i="10"/>
  <c r="W312" i="10" s="1"/>
  <c r="V313" i="10"/>
  <c r="V314" i="10"/>
  <c r="V315" i="10"/>
  <c r="W315" i="10" s="1"/>
  <c r="V316" i="10"/>
  <c r="W316" i="10" s="1"/>
  <c r="V317" i="10"/>
  <c r="W317" i="10" s="1"/>
  <c r="V318" i="10"/>
  <c r="W318" i="10" s="1"/>
  <c r="V319" i="10"/>
  <c r="V320" i="10"/>
  <c r="W320" i="10" s="1"/>
  <c r="V321" i="10"/>
  <c r="V322" i="10"/>
  <c r="V323" i="10"/>
  <c r="W323" i="10" s="1"/>
  <c r="V324" i="10"/>
  <c r="W324" i="10" s="1"/>
  <c r="V325" i="10"/>
  <c r="W325" i="10" s="1"/>
  <c r="V326" i="10"/>
  <c r="W326" i="10" s="1"/>
  <c r="V327" i="10"/>
  <c r="V328" i="10"/>
  <c r="W328" i="10" s="1"/>
  <c r="V329" i="10"/>
  <c r="V330" i="10"/>
  <c r="V331" i="10"/>
  <c r="W331" i="10" s="1"/>
  <c r="V332" i="10"/>
  <c r="W332" i="10" s="1"/>
  <c r="V333" i="10"/>
  <c r="W333" i="10" s="1"/>
  <c r="V334" i="10"/>
  <c r="W334" i="10" s="1"/>
  <c r="V335" i="10"/>
  <c r="V336" i="10"/>
  <c r="W336" i="10" s="1"/>
  <c r="V337" i="10"/>
  <c r="V338" i="10"/>
  <c r="V339" i="10"/>
  <c r="W339" i="10" s="1"/>
  <c r="V340" i="10"/>
  <c r="W340" i="10" s="1"/>
  <c r="V341" i="10"/>
  <c r="W341" i="10" s="1"/>
  <c r="V342" i="10"/>
  <c r="W342" i="10" s="1"/>
  <c r="V343" i="10"/>
  <c r="V344" i="10"/>
  <c r="W344" i="10" s="1"/>
  <c r="V345" i="10"/>
  <c r="V346" i="10"/>
  <c r="V347" i="10"/>
  <c r="W347" i="10" s="1"/>
  <c r="V348" i="10"/>
  <c r="W348" i="10" s="1"/>
  <c r="V349" i="10"/>
  <c r="W349" i="10" s="1"/>
  <c r="V350" i="10"/>
  <c r="W350" i="10" s="1"/>
  <c r="V351" i="10"/>
  <c r="V352" i="10"/>
  <c r="W352" i="10" s="1"/>
  <c r="V353" i="10"/>
  <c r="V354" i="10"/>
  <c r="V355" i="10"/>
  <c r="W355" i="10" s="1"/>
  <c r="V356" i="10"/>
  <c r="W356" i="10" s="1"/>
  <c r="V357" i="10"/>
  <c r="W357" i="10" s="1"/>
  <c r="V358" i="10"/>
  <c r="W358" i="10" s="1"/>
  <c r="V359" i="10"/>
  <c r="V360" i="10"/>
  <c r="W360" i="10" s="1"/>
  <c r="V361" i="10"/>
  <c r="V362" i="10"/>
  <c r="V363" i="10"/>
  <c r="W363" i="10" s="1"/>
  <c r="V364" i="10"/>
  <c r="W364" i="10" s="1"/>
  <c r="V365" i="10"/>
  <c r="W365" i="10" s="1"/>
  <c r="V366" i="10"/>
  <c r="W366" i="10" s="1"/>
  <c r="V367" i="10"/>
  <c r="V368" i="10"/>
  <c r="W368" i="10" s="1"/>
  <c r="V369" i="10"/>
  <c r="V370" i="10"/>
  <c r="V371" i="10"/>
  <c r="W371" i="10" s="1"/>
  <c r="V372" i="10"/>
  <c r="W372" i="10" s="1"/>
  <c r="V373" i="10"/>
  <c r="W373" i="10" s="1"/>
  <c r="V374" i="10"/>
  <c r="W374" i="10" s="1"/>
  <c r="V375" i="10"/>
  <c r="V376" i="10"/>
  <c r="W376" i="10" s="1"/>
  <c r="V377" i="10"/>
  <c r="V378" i="10"/>
  <c r="V379" i="10"/>
  <c r="W379" i="10" s="1"/>
  <c r="V380" i="10"/>
  <c r="W380" i="10" s="1"/>
  <c r="V381" i="10"/>
  <c r="W381" i="10" s="1"/>
  <c r="V382" i="10"/>
  <c r="W382" i="10" s="1"/>
  <c r="V383" i="10"/>
  <c r="V384" i="10"/>
  <c r="W384" i="10" s="1"/>
  <c r="V385" i="10"/>
  <c r="V386" i="10"/>
  <c r="V387" i="10"/>
  <c r="W387" i="10" s="1"/>
  <c r="V388" i="10"/>
  <c r="W388" i="10" s="1"/>
  <c r="V389" i="10"/>
  <c r="W389" i="10" s="1"/>
  <c r="V390" i="10"/>
  <c r="W390" i="10" s="1"/>
  <c r="V391" i="10"/>
  <c r="V392" i="10"/>
  <c r="W392" i="10" s="1"/>
  <c r="V393" i="10"/>
  <c r="V394" i="10"/>
  <c r="V395" i="10"/>
  <c r="W395" i="10" s="1"/>
  <c r="V396" i="10"/>
  <c r="W396" i="10" s="1"/>
  <c r="V397" i="10"/>
  <c r="W397" i="10" s="1"/>
  <c r="V398" i="10"/>
  <c r="W398" i="10" s="1"/>
  <c r="V399" i="10"/>
  <c r="V400" i="10"/>
  <c r="W400" i="10" s="1"/>
  <c r="V401" i="10"/>
  <c r="V402" i="10"/>
  <c r="V403" i="10"/>
  <c r="W403" i="10" s="1"/>
  <c r="V404" i="10"/>
  <c r="W404" i="10" s="1"/>
  <c r="V405" i="10"/>
  <c r="W405" i="10" s="1"/>
  <c r="V406" i="10"/>
  <c r="W406" i="10" s="1"/>
  <c r="V407" i="10"/>
  <c r="V408" i="10"/>
  <c r="W408" i="10" s="1"/>
  <c r="V409" i="10"/>
  <c r="V410" i="10"/>
  <c r="V411" i="10"/>
  <c r="W411" i="10" s="1"/>
  <c r="V412" i="10"/>
  <c r="W412" i="10" s="1"/>
  <c r="V413" i="10"/>
  <c r="W413" i="10" s="1"/>
  <c r="V414" i="10"/>
  <c r="W414" i="10" s="1"/>
  <c r="V415" i="10"/>
  <c r="V416" i="10"/>
  <c r="W416" i="10" s="1"/>
  <c r="V417" i="10"/>
  <c r="V418" i="10"/>
  <c r="V419" i="10"/>
  <c r="W419" i="10" s="1"/>
  <c r="V420" i="10"/>
  <c r="W420" i="10" s="1"/>
  <c r="V421" i="10"/>
  <c r="W421" i="10" s="1"/>
  <c r="V422" i="10"/>
  <c r="W422" i="10" s="1"/>
  <c r="V423" i="10"/>
  <c r="V424" i="10"/>
  <c r="W424" i="10" s="1"/>
  <c r="V425" i="10"/>
  <c r="V426" i="10"/>
  <c r="V427" i="10"/>
  <c r="W427" i="10" s="1"/>
  <c r="V428" i="10"/>
  <c r="W428" i="10" s="1"/>
  <c r="V429" i="10"/>
  <c r="W429" i="10" s="1"/>
  <c r="V430" i="10"/>
  <c r="W430" i="10" s="1"/>
  <c r="V431" i="10"/>
  <c r="V432" i="10"/>
  <c r="W432" i="10" s="1"/>
  <c r="V433" i="10"/>
  <c r="V434" i="10"/>
  <c r="V435" i="10"/>
  <c r="W435" i="10" s="1"/>
  <c r="V436" i="10"/>
  <c r="W436" i="10" s="1"/>
  <c r="V437" i="10"/>
  <c r="W437" i="10" s="1"/>
  <c r="V438" i="10"/>
  <c r="W438" i="10" s="1"/>
  <c r="V439" i="10"/>
  <c r="V440" i="10"/>
  <c r="W440" i="10" s="1"/>
  <c r="V441" i="10"/>
  <c r="V442" i="10"/>
  <c r="V443" i="10"/>
  <c r="W443" i="10" s="1"/>
  <c r="V444" i="10"/>
  <c r="W444" i="10" s="1"/>
  <c r="V445" i="10"/>
  <c r="W445" i="10" s="1"/>
  <c r="V446" i="10"/>
  <c r="W446" i="10" s="1"/>
  <c r="V447" i="10"/>
  <c r="V448" i="10"/>
  <c r="W448" i="10" s="1"/>
  <c r="V449" i="10"/>
  <c r="V450" i="10"/>
  <c r="V451" i="10"/>
  <c r="W451" i="10" s="1"/>
  <c r="V452" i="10"/>
  <c r="W452" i="10" s="1"/>
  <c r="V453" i="10"/>
  <c r="W453" i="10" s="1"/>
  <c r="V454" i="10"/>
  <c r="W454" i="10" s="1"/>
  <c r="V455" i="10"/>
  <c r="V456" i="10"/>
  <c r="W456" i="10" s="1"/>
  <c r="V457" i="10"/>
  <c r="V458" i="10"/>
  <c r="V459" i="10"/>
  <c r="W459" i="10" s="1"/>
  <c r="V460" i="10"/>
  <c r="W460" i="10" s="1"/>
  <c r="V461" i="10"/>
  <c r="W461" i="10" s="1"/>
  <c r="V462" i="10"/>
  <c r="W462" i="10" s="1"/>
  <c r="V463" i="10"/>
  <c r="V464" i="10"/>
  <c r="W464" i="10" s="1"/>
  <c r="V465" i="10"/>
  <c r="V466" i="10"/>
  <c r="V467" i="10"/>
  <c r="W467" i="10" s="1"/>
  <c r="V468" i="10"/>
  <c r="W468" i="10" s="1"/>
  <c r="V469" i="10"/>
  <c r="W469" i="10" s="1"/>
  <c r="V470" i="10"/>
  <c r="W470" i="10" s="1"/>
  <c r="V471" i="10"/>
  <c r="V472" i="10"/>
  <c r="W472" i="10" s="1"/>
  <c r="V473" i="10"/>
  <c r="V474" i="10"/>
  <c r="V475" i="10"/>
  <c r="W475" i="10" s="1"/>
  <c r="V476" i="10"/>
  <c r="W476" i="10" s="1"/>
  <c r="V477" i="10"/>
  <c r="W477" i="10" s="1"/>
  <c r="V478" i="10"/>
  <c r="W478" i="10" s="1"/>
  <c r="V479" i="10"/>
  <c r="V480" i="10"/>
  <c r="W480" i="10" s="1"/>
  <c r="V481" i="10"/>
  <c r="V482" i="10"/>
  <c r="V483" i="10"/>
  <c r="W483" i="10" s="1"/>
  <c r="V484" i="10"/>
  <c r="W484" i="10" s="1"/>
  <c r="V485" i="10"/>
  <c r="W485" i="10" s="1"/>
  <c r="V486" i="10"/>
  <c r="W486" i="10" s="1"/>
  <c r="V487" i="10"/>
  <c r="V488" i="10"/>
  <c r="W488" i="10" s="1"/>
  <c r="V489" i="10"/>
  <c r="V490" i="10"/>
  <c r="V491" i="10"/>
  <c r="W491" i="10" s="1"/>
  <c r="V492" i="10"/>
  <c r="W492" i="10" s="1"/>
  <c r="V493" i="10"/>
  <c r="W493" i="10" s="1"/>
  <c r="V494" i="10"/>
  <c r="W494" i="10" s="1"/>
  <c r="V495" i="10"/>
  <c r="V496" i="10"/>
  <c r="W496" i="10" s="1"/>
  <c r="V497" i="10"/>
  <c r="V498" i="10"/>
  <c r="V499" i="10"/>
  <c r="W499" i="10" s="1"/>
  <c r="V500" i="10"/>
  <c r="W500" i="10" s="1"/>
  <c r="V501" i="10"/>
  <c r="W501" i="10" s="1"/>
  <c r="V502" i="10"/>
  <c r="W502" i="10" s="1"/>
  <c r="V503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U310" i="10"/>
  <c r="U311" i="10"/>
  <c r="U312" i="10"/>
  <c r="U313" i="10"/>
  <c r="U314" i="10"/>
  <c r="U315" i="10"/>
  <c r="U316" i="10"/>
  <c r="U317" i="10"/>
  <c r="U318" i="10"/>
  <c r="U319" i="10"/>
  <c r="U320" i="10"/>
  <c r="U321" i="10"/>
  <c r="U322" i="10"/>
  <c r="U323" i="10"/>
  <c r="U324" i="10"/>
  <c r="U325" i="10"/>
  <c r="U326" i="10"/>
  <c r="U327" i="10"/>
  <c r="U328" i="10"/>
  <c r="U329" i="10"/>
  <c r="U330" i="10"/>
  <c r="U331" i="10"/>
  <c r="U332" i="10"/>
  <c r="U333" i="10"/>
  <c r="U334" i="10"/>
  <c r="U335" i="10"/>
  <c r="U336" i="10"/>
  <c r="U337" i="10"/>
  <c r="U338" i="10"/>
  <c r="U339" i="10"/>
  <c r="U340" i="10"/>
  <c r="U341" i="10"/>
  <c r="U342" i="10"/>
  <c r="U343" i="10"/>
  <c r="U344" i="10"/>
  <c r="U345" i="10"/>
  <c r="U346" i="10"/>
  <c r="U347" i="10"/>
  <c r="U348" i="10"/>
  <c r="U349" i="10"/>
  <c r="U350" i="10"/>
  <c r="U351" i="10"/>
  <c r="U352" i="10"/>
  <c r="U353" i="10"/>
  <c r="U354" i="10"/>
  <c r="U355" i="10"/>
  <c r="U356" i="10"/>
  <c r="U357" i="10"/>
  <c r="U358" i="10"/>
  <c r="U359" i="10"/>
  <c r="U360" i="10"/>
  <c r="U361" i="10"/>
  <c r="U362" i="10"/>
  <c r="U363" i="10"/>
  <c r="U364" i="10"/>
  <c r="U365" i="10"/>
  <c r="U366" i="10"/>
  <c r="U367" i="10"/>
  <c r="U368" i="10"/>
  <c r="U369" i="10"/>
  <c r="U370" i="10"/>
  <c r="U371" i="10"/>
  <c r="U372" i="10"/>
  <c r="U373" i="10"/>
  <c r="U374" i="10"/>
  <c r="U375" i="10"/>
  <c r="U376" i="10"/>
  <c r="U377" i="10"/>
  <c r="U378" i="10"/>
  <c r="U379" i="10"/>
  <c r="U380" i="10"/>
  <c r="U381" i="10"/>
  <c r="U382" i="10"/>
  <c r="U383" i="10"/>
  <c r="U384" i="10"/>
  <c r="U385" i="10"/>
  <c r="U386" i="10"/>
  <c r="U387" i="10"/>
  <c r="U388" i="10"/>
  <c r="U389" i="10"/>
  <c r="U390" i="10"/>
  <c r="U391" i="10"/>
  <c r="U392" i="10"/>
  <c r="U393" i="10"/>
  <c r="U394" i="10"/>
  <c r="U395" i="10"/>
  <c r="U396" i="10"/>
  <c r="U397" i="10"/>
  <c r="U398" i="10"/>
  <c r="U399" i="10"/>
  <c r="U400" i="10"/>
  <c r="U401" i="10"/>
  <c r="U402" i="10"/>
  <c r="U403" i="10"/>
  <c r="U404" i="10"/>
  <c r="U405" i="10"/>
  <c r="U406" i="10"/>
  <c r="U407" i="10"/>
  <c r="U408" i="10"/>
  <c r="U409" i="10"/>
  <c r="U410" i="10"/>
  <c r="U411" i="10"/>
  <c r="U412" i="10"/>
  <c r="U413" i="10"/>
  <c r="U414" i="10"/>
  <c r="U415" i="10"/>
  <c r="U416" i="10"/>
  <c r="U417" i="10"/>
  <c r="U418" i="10"/>
  <c r="U419" i="10"/>
  <c r="U420" i="10"/>
  <c r="U421" i="10"/>
  <c r="U422" i="10"/>
  <c r="U423" i="10"/>
  <c r="U424" i="10"/>
  <c r="U425" i="10"/>
  <c r="U426" i="10"/>
  <c r="U427" i="10"/>
  <c r="U428" i="10"/>
  <c r="U429" i="10"/>
  <c r="U430" i="10"/>
  <c r="U431" i="10"/>
  <c r="U432" i="10"/>
  <c r="U433" i="10"/>
  <c r="U434" i="10"/>
  <c r="U435" i="10"/>
  <c r="U436" i="10"/>
  <c r="U437" i="10"/>
  <c r="U438" i="10"/>
  <c r="U439" i="10"/>
  <c r="U440" i="10"/>
  <c r="U441" i="10"/>
  <c r="U442" i="10"/>
  <c r="U443" i="10"/>
  <c r="U444" i="10"/>
  <c r="U445" i="10"/>
  <c r="U446" i="10"/>
  <c r="U447" i="10"/>
  <c r="U448" i="10"/>
  <c r="U449" i="10"/>
  <c r="U450" i="10"/>
  <c r="U451" i="10"/>
  <c r="U452" i="10"/>
  <c r="U453" i="10"/>
  <c r="U454" i="10"/>
  <c r="U455" i="10"/>
  <c r="U456" i="10"/>
  <c r="U457" i="10"/>
  <c r="U458" i="10"/>
  <c r="U459" i="10"/>
  <c r="U460" i="10"/>
  <c r="U461" i="10"/>
  <c r="U462" i="10"/>
  <c r="U463" i="10"/>
  <c r="U464" i="10"/>
  <c r="U465" i="10"/>
  <c r="U466" i="10"/>
  <c r="U467" i="10"/>
  <c r="U468" i="10"/>
  <c r="U469" i="10"/>
  <c r="U470" i="10"/>
  <c r="U471" i="10"/>
  <c r="U472" i="10"/>
  <c r="U473" i="10"/>
  <c r="U474" i="10"/>
  <c r="U475" i="10"/>
  <c r="U476" i="10"/>
  <c r="U477" i="10"/>
  <c r="U478" i="10"/>
  <c r="U479" i="10"/>
  <c r="U480" i="10"/>
  <c r="U481" i="10"/>
  <c r="U482" i="10"/>
  <c r="U483" i="10"/>
  <c r="U484" i="10"/>
  <c r="U485" i="10"/>
  <c r="U486" i="10"/>
  <c r="U487" i="10"/>
  <c r="U488" i="10"/>
  <c r="U489" i="10"/>
  <c r="U490" i="10"/>
  <c r="U491" i="10"/>
  <c r="U492" i="10"/>
  <c r="U493" i="10"/>
  <c r="U494" i="10"/>
  <c r="U495" i="10"/>
  <c r="U496" i="10"/>
  <c r="U497" i="10"/>
  <c r="U498" i="10"/>
  <c r="U499" i="10"/>
  <c r="U500" i="10"/>
  <c r="U501" i="10"/>
  <c r="U502" i="10"/>
  <c r="U503" i="10"/>
  <c r="AL3" i="11"/>
  <c r="AM3" i="11"/>
  <c r="U3" i="11"/>
  <c r="T4" i="10"/>
  <c r="T5" i="10"/>
  <c r="T6" i="10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T79" i="10"/>
  <c r="T80" i="10"/>
  <c r="T81" i="10"/>
  <c r="T82" i="10"/>
  <c r="T83" i="10"/>
  <c r="T84" i="10"/>
  <c r="T85" i="10"/>
  <c r="T86" i="10"/>
  <c r="T87" i="10"/>
  <c r="T88" i="10"/>
  <c r="T89" i="10"/>
  <c r="T90" i="10"/>
  <c r="T91" i="10"/>
  <c r="T92" i="10"/>
  <c r="T93" i="10"/>
  <c r="T94" i="10"/>
  <c r="T95" i="10"/>
  <c r="T96" i="10"/>
  <c r="T97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T145" i="10"/>
  <c r="T146" i="10"/>
  <c r="T147" i="10"/>
  <c r="T148" i="10"/>
  <c r="T149" i="10"/>
  <c r="T150" i="10"/>
  <c r="T151" i="10"/>
  <c r="T152" i="10"/>
  <c r="T153" i="10"/>
  <c r="T154" i="10"/>
  <c r="T155" i="10"/>
  <c r="T156" i="10"/>
  <c r="T157" i="10"/>
  <c r="T158" i="10"/>
  <c r="T159" i="10"/>
  <c r="T160" i="10"/>
  <c r="T161" i="10"/>
  <c r="T162" i="10"/>
  <c r="T163" i="10"/>
  <c r="T164" i="10"/>
  <c r="T165" i="10"/>
  <c r="T166" i="10"/>
  <c r="T167" i="10"/>
  <c r="T168" i="10"/>
  <c r="T169" i="10"/>
  <c r="T170" i="10"/>
  <c r="T171" i="10"/>
  <c r="T172" i="10"/>
  <c r="T173" i="10"/>
  <c r="T174" i="10"/>
  <c r="T175" i="10"/>
  <c r="T176" i="10"/>
  <c r="T177" i="10"/>
  <c r="T178" i="10"/>
  <c r="T179" i="10"/>
  <c r="T180" i="10"/>
  <c r="T181" i="10"/>
  <c r="T182" i="10"/>
  <c r="T183" i="10"/>
  <c r="T184" i="10"/>
  <c r="T185" i="10"/>
  <c r="T186" i="10"/>
  <c r="T187" i="10"/>
  <c r="T188" i="10"/>
  <c r="T189" i="10"/>
  <c r="T190" i="10"/>
  <c r="T191" i="10"/>
  <c r="T192" i="10"/>
  <c r="T193" i="10"/>
  <c r="T194" i="10"/>
  <c r="T195" i="10"/>
  <c r="T196" i="10"/>
  <c r="T197" i="10"/>
  <c r="T198" i="10"/>
  <c r="T199" i="10"/>
  <c r="T200" i="10"/>
  <c r="T201" i="10"/>
  <c r="T202" i="10"/>
  <c r="T203" i="10"/>
  <c r="T204" i="10"/>
  <c r="T205" i="10"/>
  <c r="T206" i="10"/>
  <c r="T207" i="10"/>
  <c r="T208" i="10"/>
  <c r="T209" i="10"/>
  <c r="T210" i="10"/>
  <c r="T211" i="10"/>
  <c r="T212" i="10"/>
  <c r="T213" i="10"/>
  <c r="T214" i="10"/>
  <c r="T215" i="10"/>
  <c r="T216" i="10"/>
  <c r="T217" i="10"/>
  <c r="T218" i="10"/>
  <c r="T219" i="10"/>
  <c r="T220" i="10"/>
  <c r="T221" i="10"/>
  <c r="T222" i="10"/>
  <c r="T223" i="10"/>
  <c r="T224" i="10"/>
  <c r="T225" i="10"/>
  <c r="T226" i="10"/>
  <c r="T227" i="10"/>
  <c r="T228" i="10"/>
  <c r="T229" i="10"/>
  <c r="T230" i="10"/>
  <c r="T231" i="10"/>
  <c r="T232" i="10"/>
  <c r="T233" i="10"/>
  <c r="T234" i="10"/>
  <c r="T235" i="10"/>
  <c r="T236" i="10"/>
  <c r="T237" i="10"/>
  <c r="T238" i="10"/>
  <c r="T239" i="10"/>
  <c r="T240" i="10"/>
  <c r="T241" i="10"/>
  <c r="T242" i="10"/>
  <c r="T243" i="10"/>
  <c r="T244" i="10"/>
  <c r="T245" i="10"/>
  <c r="T246" i="10"/>
  <c r="T247" i="10"/>
  <c r="T248" i="10"/>
  <c r="T249" i="10"/>
  <c r="T250" i="10"/>
  <c r="T251" i="10"/>
  <c r="T252" i="10"/>
  <c r="T253" i="10"/>
  <c r="T254" i="10"/>
  <c r="T255" i="10"/>
  <c r="T256" i="10"/>
  <c r="T257" i="10"/>
  <c r="T258" i="10"/>
  <c r="T259" i="10"/>
  <c r="T260" i="10"/>
  <c r="T261" i="10"/>
  <c r="T262" i="10"/>
  <c r="T263" i="10"/>
  <c r="T264" i="10"/>
  <c r="T265" i="10"/>
  <c r="T266" i="10"/>
  <c r="T267" i="10"/>
  <c r="T268" i="10"/>
  <c r="T269" i="10"/>
  <c r="T270" i="10"/>
  <c r="T271" i="10"/>
  <c r="T272" i="10"/>
  <c r="T273" i="10"/>
  <c r="T274" i="10"/>
  <c r="T275" i="10"/>
  <c r="T276" i="10"/>
  <c r="T277" i="10"/>
  <c r="T278" i="10"/>
  <c r="T279" i="10"/>
  <c r="T280" i="10"/>
  <c r="T281" i="10"/>
  <c r="T282" i="10"/>
  <c r="T283" i="10"/>
  <c r="T284" i="10"/>
  <c r="T285" i="10"/>
  <c r="T286" i="10"/>
  <c r="T287" i="10"/>
  <c r="T288" i="10"/>
  <c r="T289" i="10"/>
  <c r="T290" i="10"/>
  <c r="T291" i="10"/>
  <c r="T292" i="10"/>
  <c r="T293" i="10"/>
  <c r="T294" i="10"/>
  <c r="T295" i="10"/>
  <c r="T296" i="10"/>
  <c r="T297" i="10"/>
  <c r="T298" i="10"/>
  <c r="T299" i="10"/>
  <c r="T300" i="10"/>
  <c r="T301" i="10"/>
  <c r="T302" i="10"/>
  <c r="T303" i="10"/>
  <c r="T304" i="10"/>
  <c r="T305" i="10"/>
  <c r="T306" i="10"/>
  <c r="T307" i="10"/>
  <c r="T308" i="10"/>
  <c r="T309" i="10"/>
  <c r="T310" i="10"/>
  <c r="T311" i="10"/>
  <c r="T312" i="10"/>
  <c r="T313" i="10"/>
  <c r="T314" i="10"/>
  <c r="T315" i="10"/>
  <c r="T316" i="10"/>
  <c r="T317" i="10"/>
  <c r="T318" i="10"/>
  <c r="T319" i="10"/>
  <c r="T320" i="10"/>
  <c r="T321" i="10"/>
  <c r="T322" i="10"/>
  <c r="T323" i="10"/>
  <c r="T324" i="10"/>
  <c r="T325" i="10"/>
  <c r="T326" i="10"/>
  <c r="T327" i="10"/>
  <c r="T328" i="10"/>
  <c r="T329" i="10"/>
  <c r="T330" i="10"/>
  <c r="T331" i="10"/>
  <c r="T332" i="10"/>
  <c r="T333" i="10"/>
  <c r="T334" i="10"/>
  <c r="T335" i="10"/>
  <c r="T336" i="10"/>
  <c r="T337" i="10"/>
  <c r="T338" i="10"/>
  <c r="T339" i="10"/>
  <c r="T340" i="10"/>
  <c r="T341" i="10"/>
  <c r="T342" i="10"/>
  <c r="T343" i="10"/>
  <c r="T344" i="10"/>
  <c r="T345" i="10"/>
  <c r="T346" i="10"/>
  <c r="T347" i="10"/>
  <c r="T348" i="10"/>
  <c r="T349" i="10"/>
  <c r="T350" i="10"/>
  <c r="T351" i="10"/>
  <c r="T352" i="10"/>
  <c r="T353" i="10"/>
  <c r="T354" i="10"/>
  <c r="T355" i="10"/>
  <c r="T356" i="10"/>
  <c r="T357" i="10"/>
  <c r="T358" i="10"/>
  <c r="T359" i="10"/>
  <c r="T360" i="10"/>
  <c r="T361" i="10"/>
  <c r="T362" i="10"/>
  <c r="T363" i="10"/>
  <c r="T364" i="10"/>
  <c r="T365" i="10"/>
  <c r="T366" i="10"/>
  <c r="T367" i="10"/>
  <c r="T368" i="10"/>
  <c r="T369" i="10"/>
  <c r="T370" i="10"/>
  <c r="T371" i="10"/>
  <c r="T372" i="10"/>
  <c r="T373" i="10"/>
  <c r="T374" i="10"/>
  <c r="T375" i="10"/>
  <c r="T376" i="10"/>
  <c r="T377" i="10"/>
  <c r="T378" i="10"/>
  <c r="T379" i="10"/>
  <c r="T380" i="10"/>
  <c r="T381" i="10"/>
  <c r="T382" i="10"/>
  <c r="T383" i="10"/>
  <c r="T384" i="10"/>
  <c r="T385" i="10"/>
  <c r="T386" i="10"/>
  <c r="T387" i="10"/>
  <c r="T388" i="10"/>
  <c r="T389" i="10"/>
  <c r="T390" i="10"/>
  <c r="T391" i="10"/>
  <c r="T392" i="10"/>
  <c r="T393" i="10"/>
  <c r="T394" i="10"/>
  <c r="T395" i="10"/>
  <c r="T396" i="10"/>
  <c r="T397" i="10"/>
  <c r="T398" i="10"/>
  <c r="T399" i="10"/>
  <c r="T400" i="10"/>
  <c r="T401" i="10"/>
  <c r="T402" i="10"/>
  <c r="T403" i="10"/>
  <c r="T404" i="10"/>
  <c r="T405" i="10"/>
  <c r="T406" i="10"/>
  <c r="T407" i="10"/>
  <c r="T408" i="10"/>
  <c r="T409" i="10"/>
  <c r="T410" i="10"/>
  <c r="T411" i="10"/>
  <c r="T412" i="10"/>
  <c r="T413" i="10"/>
  <c r="T414" i="10"/>
  <c r="T415" i="10"/>
  <c r="T416" i="10"/>
  <c r="T417" i="10"/>
  <c r="T418" i="10"/>
  <c r="T419" i="10"/>
  <c r="T420" i="10"/>
  <c r="T421" i="10"/>
  <c r="T422" i="10"/>
  <c r="T423" i="10"/>
  <c r="T424" i="10"/>
  <c r="T425" i="10"/>
  <c r="T426" i="10"/>
  <c r="T427" i="10"/>
  <c r="T428" i="10"/>
  <c r="T429" i="10"/>
  <c r="T430" i="10"/>
  <c r="T431" i="10"/>
  <c r="T432" i="10"/>
  <c r="T433" i="10"/>
  <c r="T434" i="10"/>
  <c r="T435" i="10"/>
  <c r="T436" i="10"/>
  <c r="T437" i="10"/>
  <c r="T438" i="10"/>
  <c r="T439" i="10"/>
  <c r="T440" i="10"/>
  <c r="T441" i="10"/>
  <c r="T442" i="10"/>
  <c r="T443" i="10"/>
  <c r="T444" i="10"/>
  <c r="T445" i="10"/>
  <c r="T446" i="10"/>
  <c r="T447" i="10"/>
  <c r="T448" i="10"/>
  <c r="T449" i="10"/>
  <c r="T450" i="10"/>
  <c r="T451" i="10"/>
  <c r="T452" i="10"/>
  <c r="T453" i="10"/>
  <c r="T454" i="10"/>
  <c r="T455" i="10"/>
  <c r="T456" i="10"/>
  <c r="T457" i="10"/>
  <c r="T458" i="10"/>
  <c r="T459" i="10"/>
  <c r="T460" i="10"/>
  <c r="T461" i="10"/>
  <c r="T462" i="10"/>
  <c r="T463" i="10"/>
  <c r="T464" i="10"/>
  <c r="T465" i="10"/>
  <c r="T466" i="10"/>
  <c r="T467" i="10"/>
  <c r="T468" i="10"/>
  <c r="T469" i="10"/>
  <c r="T470" i="10"/>
  <c r="T471" i="10"/>
  <c r="T472" i="10"/>
  <c r="T473" i="10"/>
  <c r="T474" i="10"/>
  <c r="T475" i="10"/>
  <c r="T476" i="10"/>
  <c r="T477" i="10"/>
  <c r="T478" i="10"/>
  <c r="T479" i="10"/>
  <c r="T480" i="10"/>
  <c r="T481" i="10"/>
  <c r="T482" i="10"/>
  <c r="T483" i="10"/>
  <c r="T484" i="10"/>
  <c r="T485" i="10"/>
  <c r="T486" i="10"/>
  <c r="T487" i="10"/>
  <c r="T488" i="10"/>
  <c r="T489" i="10"/>
  <c r="T490" i="10"/>
  <c r="T491" i="10"/>
  <c r="T492" i="10"/>
  <c r="T493" i="10"/>
  <c r="T494" i="10"/>
  <c r="T495" i="10"/>
  <c r="T496" i="10"/>
  <c r="T497" i="10"/>
  <c r="T498" i="10"/>
  <c r="T499" i="10"/>
  <c r="T500" i="10"/>
  <c r="T501" i="10"/>
  <c r="T502" i="10"/>
  <c r="T503" i="10"/>
  <c r="H503" i="11"/>
  <c r="K3" i="10"/>
  <c r="L4" i="9"/>
  <c r="L5" i="9"/>
  <c r="L6" i="9"/>
  <c r="M6" i="9" s="1"/>
  <c r="P6" i="9" s="1"/>
  <c r="L7" i="9"/>
  <c r="L8" i="9"/>
  <c r="M8" i="9" s="1"/>
  <c r="P8" i="9" s="1"/>
  <c r="L9" i="9"/>
  <c r="L10" i="9"/>
  <c r="L11" i="9"/>
  <c r="L12" i="9"/>
  <c r="L13" i="9"/>
  <c r="L14" i="9"/>
  <c r="L15" i="9"/>
  <c r="M15" i="9" s="1"/>
  <c r="P15" i="9" s="1"/>
  <c r="L16" i="9"/>
  <c r="M16" i="9" s="1"/>
  <c r="P16" i="9" s="1"/>
  <c r="L17" i="9"/>
  <c r="L18" i="9"/>
  <c r="M18" i="9" s="1"/>
  <c r="P18" i="9" s="1"/>
  <c r="L19" i="9"/>
  <c r="M19" i="9" s="1"/>
  <c r="P19" i="9" s="1"/>
  <c r="L20" i="9"/>
  <c r="L21" i="9"/>
  <c r="L22" i="9"/>
  <c r="L23" i="9"/>
  <c r="M23" i="9" s="1"/>
  <c r="P23" i="9" s="1"/>
  <c r="L24" i="9"/>
  <c r="M24" i="9" s="1"/>
  <c r="P24" i="9" s="1"/>
  <c r="L25" i="9"/>
  <c r="L26" i="9"/>
  <c r="M26" i="9" s="1"/>
  <c r="P26" i="9" s="1"/>
  <c r="L27" i="9"/>
  <c r="L28" i="9"/>
  <c r="M28" i="9" s="1"/>
  <c r="P28" i="9" s="1"/>
  <c r="L29" i="9"/>
  <c r="L30" i="9"/>
  <c r="L31" i="9"/>
  <c r="M31" i="9" s="1"/>
  <c r="P31" i="9" s="1"/>
  <c r="L32" i="9"/>
  <c r="M32" i="9" s="1"/>
  <c r="P32" i="9" s="1"/>
  <c r="L33" i="9"/>
  <c r="L34" i="9"/>
  <c r="L35" i="9"/>
  <c r="L36" i="9"/>
  <c r="L37" i="9"/>
  <c r="M37" i="9" s="1"/>
  <c r="P37" i="9" s="1"/>
  <c r="L38" i="9"/>
  <c r="L39" i="9"/>
  <c r="M39" i="9" s="1"/>
  <c r="P39" i="9" s="1"/>
  <c r="L40" i="9"/>
  <c r="M40" i="9" s="1"/>
  <c r="P40" i="9" s="1"/>
  <c r="L41" i="9"/>
  <c r="L42" i="9"/>
  <c r="M42" i="9" s="1"/>
  <c r="P42" i="9" s="1"/>
  <c r="L43" i="9"/>
  <c r="L44" i="9"/>
  <c r="L45" i="9"/>
  <c r="L46" i="9"/>
  <c r="M46" i="9" s="1"/>
  <c r="P46" i="9" s="1"/>
  <c r="L47" i="9"/>
  <c r="M47" i="9" s="1"/>
  <c r="P47" i="9" s="1"/>
  <c r="L48" i="9"/>
  <c r="M48" i="9" s="1"/>
  <c r="P48" i="9" s="1"/>
  <c r="L49" i="9"/>
  <c r="L50" i="9"/>
  <c r="M50" i="9" s="1"/>
  <c r="P50" i="9" s="1"/>
  <c r="L51" i="9"/>
  <c r="L52" i="9"/>
  <c r="L53" i="9"/>
  <c r="L54" i="9"/>
  <c r="L55" i="9"/>
  <c r="M55" i="9" s="1"/>
  <c r="P55" i="9" s="1"/>
  <c r="L56" i="9"/>
  <c r="M56" i="9" s="1"/>
  <c r="P56" i="9" s="1"/>
  <c r="L57" i="9"/>
  <c r="L58" i="9"/>
  <c r="M58" i="9" s="1"/>
  <c r="P58" i="9" s="1"/>
  <c r="L59" i="9"/>
  <c r="L60" i="9"/>
  <c r="L61" i="9"/>
  <c r="L62" i="9"/>
  <c r="L63" i="9"/>
  <c r="M63" i="9" s="1"/>
  <c r="P63" i="9" s="1"/>
  <c r="L64" i="9"/>
  <c r="M64" i="9" s="1"/>
  <c r="P64" i="9" s="1"/>
  <c r="L65" i="9"/>
  <c r="L66" i="9"/>
  <c r="M66" i="9" s="1"/>
  <c r="P66" i="9" s="1"/>
  <c r="L67" i="9"/>
  <c r="L68" i="9"/>
  <c r="L69" i="9"/>
  <c r="L70" i="9"/>
  <c r="L71" i="9"/>
  <c r="M71" i="9" s="1"/>
  <c r="P71" i="9" s="1"/>
  <c r="L72" i="9"/>
  <c r="M72" i="9" s="1"/>
  <c r="P72" i="9" s="1"/>
  <c r="L73" i="9"/>
  <c r="L74" i="9"/>
  <c r="M74" i="9" s="1"/>
  <c r="P74" i="9" s="1"/>
  <c r="L75" i="9"/>
  <c r="L76" i="9"/>
  <c r="L77" i="9"/>
  <c r="L78" i="9"/>
  <c r="L79" i="9"/>
  <c r="M79" i="9" s="1"/>
  <c r="P79" i="9" s="1"/>
  <c r="L80" i="9"/>
  <c r="M80" i="9" s="1"/>
  <c r="P80" i="9" s="1"/>
  <c r="L81" i="9"/>
  <c r="L82" i="9"/>
  <c r="M82" i="9" s="1"/>
  <c r="P82" i="9" s="1"/>
  <c r="L83" i="9"/>
  <c r="M83" i="9" s="1"/>
  <c r="P83" i="9" s="1"/>
  <c r="L84" i="9"/>
  <c r="L85" i="9"/>
  <c r="L86" i="9"/>
  <c r="L87" i="9"/>
  <c r="M87" i="9" s="1"/>
  <c r="P87" i="9" s="1"/>
  <c r="L88" i="9"/>
  <c r="M88" i="9" s="1"/>
  <c r="P88" i="9" s="1"/>
  <c r="L89" i="9"/>
  <c r="L90" i="9"/>
  <c r="M90" i="9" s="1"/>
  <c r="P90" i="9" s="1"/>
  <c r="L91" i="9"/>
  <c r="L92" i="9"/>
  <c r="M92" i="9" s="1"/>
  <c r="P92" i="9" s="1"/>
  <c r="L93" i="9"/>
  <c r="L94" i="9"/>
  <c r="L95" i="9"/>
  <c r="M95" i="9" s="1"/>
  <c r="P95" i="9" s="1"/>
  <c r="L96" i="9"/>
  <c r="M96" i="9" s="1"/>
  <c r="P96" i="9" s="1"/>
  <c r="L97" i="9"/>
  <c r="L98" i="9"/>
  <c r="M98" i="9" s="1"/>
  <c r="P98" i="9" s="1"/>
  <c r="L99" i="9"/>
  <c r="L100" i="9"/>
  <c r="L101" i="9"/>
  <c r="M101" i="9" s="1"/>
  <c r="P101" i="9" s="1"/>
  <c r="L102" i="9"/>
  <c r="L103" i="9"/>
  <c r="M103" i="9" s="1"/>
  <c r="P103" i="9" s="1"/>
  <c r="L104" i="9"/>
  <c r="M104" i="9" s="1"/>
  <c r="P104" i="9" s="1"/>
  <c r="L105" i="9"/>
  <c r="L106" i="9"/>
  <c r="M106" i="9" s="1"/>
  <c r="P106" i="9" s="1"/>
  <c r="L107" i="9"/>
  <c r="L108" i="9"/>
  <c r="L109" i="9"/>
  <c r="L110" i="9"/>
  <c r="M110" i="9" s="1"/>
  <c r="P110" i="9" s="1"/>
  <c r="L111" i="9"/>
  <c r="M111" i="9" s="1"/>
  <c r="P111" i="9" s="1"/>
  <c r="L112" i="9"/>
  <c r="M112" i="9" s="1"/>
  <c r="P112" i="9" s="1"/>
  <c r="L113" i="9"/>
  <c r="L114" i="9"/>
  <c r="M114" i="9" s="1"/>
  <c r="P114" i="9" s="1"/>
  <c r="L115" i="9"/>
  <c r="L116" i="9"/>
  <c r="L117" i="9"/>
  <c r="L118" i="9"/>
  <c r="L119" i="9"/>
  <c r="M119" i="9" s="1"/>
  <c r="P119" i="9" s="1"/>
  <c r="L120" i="9"/>
  <c r="M120" i="9" s="1"/>
  <c r="P120" i="9" s="1"/>
  <c r="L121" i="9"/>
  <c r="L122" i="9"/>
  <c r="M122" i="9" s="1"/>
  <c r="P122" i="9" s="1"/>
  <c r="L123" i="9"/>
  <c r="L124" i="9"/>
  <c r="L125" i="9"/>
  <c r="L126" i="9"/>
  <c r="L127" i="9"/>
  <c r="M127" i="9" s="1"/>
  <c r="P127" i="9" s="1"/>
  <c r="L128" i="9"/>
  <c r="M128" i="9" s="1"/>
  <c r="P128" i="9" s="1"/>
  <c r="L129" i="9"/>
  <c r="L130" i="9"/>
  <c r="M130" i="9" s="1"/>
  <c r="P130" i="9" s="1"/>
  <c r="L131" i="9"/>
  <c r="L132" i="9"/>
  <c r="L133" i="9"/>
  <c r="L134" i="9"/>
  <c r="L135" i="9"/>
  <c r="M135" i="9" s="1"/>
  <c r="P135" i="9" s="1"/>
  <c r="L136" i="9"/>
  <c r="M136" i="9" s="1"/>
  <c r="P136" i="9" s="1"/>
  <c r="L137" i="9"/>
  <c r="L138" i="9"/>
  <c r="M138" i="9" s="1"/>
  <c r="P138" i="9" s="1"/>
  <c r="L139" i="9"/>
  <c r="L140" i="9"/>
  <c r="L141" i="9"/>
  <c r="L142" i="9"/>
  <c r="L143" i="9"/>
  <c r="M143" i="9" s="1"/>
  <c r="P143" i="9" s="1"/>
  <c r="L144" i="9"/>
  <c r="M144" i="9" s="1"/>
  <c r="P144" i="9" s="1"/>
  <c r="L145" i="9"/>
  <c r="L146" i="9"/>
  <c r="M146" i="9" s="1"/>
  <c r="P146" i="9" s="1"/>
  <c r="L147" i="9"/>
  <c r="M147" i="9" s="1"/>
  <c r="P147" i="9" s="1"/>
  <c r="L148" i="9"/>
  <c r="L149" i="9"/>
  <c r="L150" i="9"/>
  <c r="L151" i="9"/>
  <c r="M151" i="9" s="1"/>
  <c r="P151" i="9" s="1"/>
  <c r="L152" i="9"/>
  <c r="M152" i="9" s="1"/>
  <c r="P152" i="9" s="1"/>
  <c r="L153" i="9"/>
  <c r="L154" i="9"/>
  <c r="M154" i="9" s="1"/>
  <c r="P154" i="9" s="1"/>
  <c r="L155" i="9"/>
  <c r="L156" i="9"/>
  <c r="M156" i="9" s="1"/>
  <c r="P156" i="9" s="1"/>
  <c r="L157" i="9"/>
  <c r="L158" i="9"/>
  <c r="L159" i="9"/>
  <c r="M159" i="9" s="1"/>
  <c r="P159" i="9" s="1"/>
  <c r="L160" i="9"/>
  <c r="M160" i="9" s="1"/>
  <c r="P160" i="9" s="1"/>
  <c r="L161" i="9"/>
  <c r="L162" i="9"/>
  <c r="M162" i="9" s="1"/>
  <c r="P162" i="9" s="1"/>
  <c r="L163" i="9"/>
  <c r="L164" i="9"/>
  <c r="L165" i="9"/>
  <c r="M165" i="9" s="1"/>
  <c r="P165" i="9" s="1"/>
  <c r="L166" i="9"/>
  <c r="L167" i="9"/>
  <c r="M167" i="9" s="1"/>
  <c r="P167" i="9" s="1"/>
  <c r="L168" i="9"/>
  <c r="M168" i="9" s="1"/>
  <c r="P168" i="9" s="1"/>
  <c r="L169" i="9"/>
  <c r="L170" i="9"/>
  <c r="M170" i="9" s="1"/>
  <c r="P170" i="9" s="1"/>
  <c r="L171" i="9"/>
  <c r="L172" i="9"/>
  <c r="L173" i="9"/>
  <c r="L174" i="9"/>
  <c r="M174" i="9" s="1"/>
  <c r="P174" i="9" s="1"/>
  <c r="L175" i="9"/>
  <c r="M175" i="9" s="1"/>
  <c r="P175" i="9" s="1"/>
  <c r="L176" i="9"/>
  <c r="M176" i="9" s="1"/>
  <c r="P176" i="9" s="1"/>
  <c r="L177" i="9"/>
  <c r="L178" i="9"/>
  <c r="M178" i="9" s="1"/>
  <c r="P178" i="9" s="1"/>
  <c r="L179" i="9"/>
  <c r="L180" i="9"/>
  <c r="L181" i="9"/>
  <c r="L182" i="9"/>
  <c r="L183" i="9"/>
  <c r="M183" i="9" s="1"/>
  <c r="P183" i="9" s="1"/>
  <c r="L184" i="9"/>
  <c r="M184" i="9" s="1"/>
  <c r="P184" i="9" s="1"/>
  <c r="L185" i="9"/>
  <c r="L186" i="9"/>
  <c r="M186" i="9" s="1"/>
  <c r="P186" i="9" s="1"/>
  <c r="L187" i="9"/>
  <c r="L188" i="9"/>
  <c r="L189" i="9"/>
  <c r="L190" i="9"/>
  <c r="L191" i="9"/>
  <c r="M191" i="9" s="1"/>
  <c r="P191" i="9" s="1"/>
  <c r="L192" i="9"/>
  <c r="M192" i="9" s="1"/>
  <c r="P192" i="9" s="1"/>
  <c r="L193" i="9"/>
  <c r="L194" i="9"/>
  <c r="M194" i="9" s="1"/>
  <c r="P194" i="9" s="1"/>
  <c r="L195" i="9"/>
  <c r="L196" i="9"/>
  <c r="L197" i="9"/>
  <c r="L198" i="9"/>
  <c r="L199" i="9"/>
  <c r="M199" i="9" s="1"/>
  <c r="P199" i="9" s="1"/>
  <c r="L200" i="9"/>
  <c r="M200" i="9" s="1"/>
  <c r="P200" i="9" s="1"/>
  <c r="L201" i="9"/>
  <c r="L202" i="9"/>
  <c r="M202" i="9" s="1"/>
  <c r="P202" i="9" s="1"/>
  <c r="L203" i="9"/>
  <c r="L204" i="9"/>
  <c r="L205" i="9"/>
  <c r="L206" i="9"/>
  <c r="L207" i="9"/>
  <c r="M207" i="9" s="1"/>
  <c r="P207" i="9" s="1"/>
  <c r="L208" i="9"/>
  <c r="M208" i="9" s="1"/>
  <c r="P208" i="9" s="1"/>
  <c r="L209" i="9"/>
  <c r="L210" i="9"/>
  <c r="M210" i="9" s="1"/>
  <c r="P210" i="9" s="1"/>
  <c r="L211" i="9"/>
  <c r="M211" i="9" s="1"/>
  <c r="P211" i="9" s="1"/>
  <c r="L212" i="9"/>
  <c r="L213" i="9"/>
  <c r="L214" i="9"/>
  <c r="L215" i="9"/>
  <c r="M215" i="9" s="1"/>
  <c r="P215" i="9" s="1"/>
  <c r="L216" i="9"/>
  <c r="M216" i="9" s="1"/>
  <c r="P216" i="9" s="1"/>
  <c r="L217" i="9"/>
  <c r="L218" i="9"/>
  <c r="M218" i="9" s="1"/>
  <c r="P218" i="9" s="1"/>
  <c r="L219" i="9"/>
  <c r="L220" i="9"/>
  <c r="M220" i="9" s="1"/>
  <c r="P220" i="9" s="1"/>
  <c r="L221" i="9"/>
  <c r="L222" i="9"/>
  <c r="L223" i="9"/>
  <c r="M223" i="9" s="1"/>
  <c r="P223" i="9" s="1"/>
  <c r="L224" i="9"/>
  <c r="M224" i="9" s="1"/>
  <c r="P224" i="9" s="1"/>
  <c r="L225" i="9"/>
  <c r="L226" i="9"/>
  <c r="L227" i="9"/>
  <c r="L228" i="9"/>
  <c r="L229" i="9"/>
  <c r="M229" i="9" s="1"/>
  <c r="P229" i="9" s="1"/>
  <c r="L230" i="9"/>
  <c r="L231" i="9"/>
  <c r="M231" i="9" s="1"/>
  <c r="P231" i="9" s="1"/>
  <c r="L232" i="9"/>
  <c r="M232" i="9" s="1"/>
  <c r="P232" i="9" s="1"/>
  <c r="L233" i="9"/>
  <c r="L234" i="9"/>
  <c r="M234" i="9" s="1"/>
  <c r="P234" i="9" s="1"/>
  <c r="L235" i="9"/>
  <c r="L236" i="9"/>
  <c r="L237" i="9"/>
  <c r="L238" i="9"/>
  <c r="M238" i="9" s="1"/>
  <c r="P238" i="9" s="1"/>
  <c r="L239" i="9"/>
  <c r="M239" i="9" s="1"/>
  <c r="P239" i="9" s="1"/>
  <c r="L240" i="9"/>
  <c r="M240" i="9" s="1"/>
  <c r="P240" i="9" s="1"/>
  <c r="L241" i="9"/>
  <c r="L242" i="9"/>
  <c r="M242" i="9" s="1"/>
  <c r="P242" i="9" s="1"/>
  <c r="L243" i="9"/>
  <c r="L244" i="9"/>
  <c r="L245" i="9"/>
  <c r="L246" i="9"/>
  <c r="L247" i="9"/>
  <c r="M247" i="9" s="1"/>
  <c r="P247" i="9" s="1"/>
  <c r="L248" i="9"/>
  <c r="M248" i="9" s="1"/>
  <c r="P248" i="9" s="1"/>
  <c r="L249" i="9"/>
  <c r="L250" i="9"/>
  <c r="M250" i="9" s="1"/>
  <c r="P250" i="9" s="1"/>
  <c r="L251" i="9"/>
  <c r="L252" i="9"/>
  <c r="L253" i="9"/>
  <c r="L254" i="9"/>
  <c r="L255" i="9"/>
  <c r="M255" i="9" s="1"/>
  <c r="P255" i="9" s="1"/>
  <c r="L256" i="9"/>
  <c r="M256" i="9" s="1"/>
  <c r="P256" i="9" s="1"/>
  <c r="L257" i="9"/>
  <c r="M257" i="9" s="1"/>
  <c r="P257" i="9" s="1"/>
  <c r="L258" i="9"/>
  <c r="M258" i="9" s="1"/>
  <c r="P258" i="9" s="1"/>
  <c r="L259" i="9"/>
  <c r="L260" i="9"/>
  <c r="L261" i="9"/>
  <c r="L262" i="9"/>
  <c r="L263" i="9"/>
  <c r="M263" i="9" s="1"/>
  <c r="P263" i="9" s="1"/>
  <c r="L264" i="9"/>
  <c r="M264" i="9" s="1"/>
  <c r="P264" i="9" s="1"/>
  <c r="L265" i="9"/>
  <c r="M265" i="9" s="1"/>
  <c r="P265" i="9" s="1"/>
  <c r="L266" i="9"/>
  <c r="M266" i="9" s="1"/>
  <c r="P266" i="9" s="1"/>
  <c r="L267" i="9"/>
  <c r="L268" i="9"/>
  <c r="L269" i="9"/>
  <c r="L270" i="9"/>
  <c r="L271" i="9"/>
  <c r="M271" i="9" s="1"/>
  <c r="P271" i="9" s="1"/>
  <c r="L272" i="9"/>
  <c r="M272" i="9" s="1"/>
  <c r="P272" i="9" s="1"/>
  <c r="L273" i="9"/>
  <c r="M273" i="9" s="1"/>
  <c r="P273" i="9" s="1"/>
  <c r="L274" i="9"/>
  <c r="M274" i="9" s="1"/>
  <c r="P274" i="9" s="1"/>
  <c r="L275" i="9"/>
  <c r="L276" i="9"/>
  <c r="L277" i="9"/>
  <c r="L278" i="9"/>
  <c r="L279" i="9"/>
  <c r="M279" i="9" s="1"/>
  <c r="P279" i="9" s="1"/>
  <c r="L280" i="9"/>
  <c r="M280" i="9" s="1"/>
  <c r="P280" i="9" s="1"/>
  <c r="L281" i="9"/>
  <c r="M281" i="9" s="1"/>
  <c r="P281" i="9" s="1"/>
  <c r="L282" i="9"/>
  <c r="M282" i="9" s="1"/>
  <c r="P282" i="9" s="1"/>
  <c r="L283" i="9"/>
  <c r="L284" i="9"/>
  <c r="L285" i="9"/>
  <c r="L286" i="9"/>
  <c r="L287" i="9"/>
  <c r="M287" i="9" s="1"/>
  <c r="P287" i="9" s="1"/>
  <c r="L288" i="9"/>
  <c r="M288" i="9" s="1"/>
  <c r="P288" i="9" s="1"/>
  <c r="L289" i="9"/>
  <c r="M289" i="9" s="1"/>
  <c r="P289" i="9" s="1"/>
  <c r="L290" i="9"/>
  <c r="M290" i="9" s="1"/>
  <c r="P290" i="9" s="1"/>
  <c r="L291" i="9"/>
  <c r="L292" i="9"/>
  <c r="L293" i="9"/>
  <c r="L294" i="9"/>
  <c r="L295" i="9"/>
  <c r="M295" i="9" s="1"/>
  <c r="P295" i="9" s="1"/>
  <c r="L296" i="9"/>
  <c r="M296" i="9" s="1"/>
  <c r="P296" i="9" s="1"/>
  <c r="L297" i="9"/>
  <c r="M297" i="9" s="1"/>
  <c r="P297" i="9" s="1"/>
  <c r="L298" i="9"/>
  <c r="M298" i="9" s="1"/>
  <c r="P298" i="9" s="1"/>
  <c r="L299" i="9"/>
  <c r="L300" i="9"/>
  <c r="L301" i="9"/>
  <c r="L302" i="9"/>
  <c r="L303" i="9"/>
  <c r="M303" i="9" s="1"/>
  <c r="P303" i="9" s="1"/>
  <c r="L304" i="9"/>
  <c r="M304" i="9" s="1"/>
  <c r="P304" i="9" s="1"/>
  <c r="L305" i="9"/>
  <c r="M305" i="9" s="1"/>
  <c r="P305" i="9" s="1"/>
  <c r="L306" i="9"/>
  <c r="M306" i="9" s="1"/>
  <c r="P306" i="9" s="1"/>
  <c r="L307" i="9"/>
  <c r="L308" i="9"/>
  <c r="L309" i="9"/>
  <c r="L310" i="9"/>
  <c r="L311" i="9"/>
  <c r="M311" i="9" s="1"/>
  <c r="P311" i="9" s="1"/>
  <c r="L312" i="9"/>
  <c r="M312" i="9" s="1"/>
  <c r="P312" i="9" s="1"/>
  <c r="L313" i="9"/>
  <c r="M313" i="9" s="1"/>
  <c r="P313" i="9" s="1"/>
  <c r="L314" i="9"/>
  <c r="M314" i="9" s="1"/>
  <c r="P314" i="9" s="1"/>
  <c r="L315" i="9"/>
  <c r="L316" i="9"/>
  <c r="L317" i="9"/>
  <c r="L318" i="9"/>
  <c r="L319" i="9"/>
  <c r="M319" i="9" s="1"/>
  <c r="P319" i="9" s="1"/>
  <c r="L320" i="9"/>
  <c r="M320" i="9" s="1"/>
  <c r="P320" i="9" s="1"/>
  <c r="L321" i="9"/>
  <c r="M321" i="9" s="1"/>
  <c r="P321" i="9" s="1"/>
  <c r="L322" i="9"/>
  <c r="M322" i="9" s="1"/>
  <c r="P322" i="9" s="1"/>
  <c r="L323" i="9"/>
  <c r="L324" i="9"/>
  <c r="L325" i="9"/>
  <c r="L326" i="9"/>
  <c r="L327" i="9"/>
  <c r="M327" i="9" s="1"/>
  <c r="P327" i="9" s="1"/>
  <c r="L328" i="9"/>
  <c r="M328" i="9" s="1"/>
  <c r="P328" i="9" s="1"/>
  <c r="L329" i="9"/>
  <c r="M329" i="9" s="1"/>
  <c r="P329" i="9" s="1"/>
  <c r="L330" i="9"/>
  <c r="M330" i="9" s="1"/>
  <c r="P330" i="9" s="1"/>
  <c r="L331" i="9"/>
  <c r="L332" i="9"/>
  <c r="L333" i="9"/>
  <c r="L334" i="9"/>
  <c r="L335" i="9"/>
  <c r="M335" i="9" s="1"/>
  <c r="P335" i="9" s="1"/>
  <c r="L336" i="9"/>
  <c r="M336" i="9" s="1"/>
  <c r="P336" i="9" s="1"/>
  <c r="L337" i="9"/>
  <c r="M337" i="9" s="1"/>
  <c r="P337" i="9" s="1"/>
  <c r="L338" i="9"/>
  <c r="M338" i="9" s="1"/>
  <c r="P338" i="9" s="1"/>
  <c r="L339" i="9"/>
  <c r="L340" i="9"/>
  <c r="L341" i="9"/>
  <c r="L342" i="9"/>
  <c r="L343" i="9"/>
  <c r="M343" i="9" s="1"/>
  <c r="P343" i="9" s="1"/>
  <c r="L344" i="9"/>
  <c r="M344" i="9" s="1"/>
  <c r="P344" i="9" s="1"/>
  <c r="L345" i="9"/>
  <c r="M345" i="9" s="1"/>
  <c r="P345" i="9" s="1"/>
  <c r="L346" i="9"/>
  <c r="M346" i="9" s="1"/>
  <c r="P346" i="9" s="1"/>
  <c r="L347" i="9"/>
  <c r="L348" i="9"/>
  <c r="L349" i="9"/>
  <c r="L350" i="9"/>
  <c r="L351" i="9"/>
  <c r="M351" i="9" s="1"/>
  <c r="P351" i="9" s="1"/>
  <c r="L352" i="9"/>
  <c r="M352" i="9" s="1"/>
  <c r="P352" i="9" s="1"/>
  <c r="L353" i="9"/>
  <c r="M353" i="9" s="1"/>
  <c r="P353" i="9" s="1"/>
  <c r="L354" i="9"/>
  <c r="M354" i="9" s="1"/>
  <c r="P354" i="9" s="1"/>
  <c r="L355" i="9"/>
  <c r="L356" i="9"/>
  <c r="L357" i="9"/>
  <c r="L358" i="9"/>
  <c r="L359" i="9"/>
  <c r="M359" i="9" s="1"/>
  <c r="P359" i="9" s="1"/>
  <c r="L360" i="9"/>
  <c r="M360" i="9" s="1"/>
  <c r="P360" i="9" s="1"/>
  <c r="L361" i="9"/>
  <c r="M361" i="9" s="1"/>
  <c r="P361" i="9" s="1"/>
  <c r="L362" i="9"/>
  <c r="M362" i="9" s="1"/>
  <c r="P362" i="9" s="1"/>
  <c r="L363" i="9"/>
  <c r="L364" i="9"/>
  <c r="L365" i="9"/>
  <c r="L366" i="9"/>
  <c r="L367" i="9"/>
  <c r="M367" i="9" s="1"/>
  <c r="P367" i="9" s="1"/>
  <c r="L368" i="9"/>
  <c r="M368" i="9" s="1"/>
  <c r="P368" i="9" s="1"/>
  <c r="L369" i="9"/>
  <c r="M369" i="9" s="1"/>
  <c r="P369" i="9" s="1"/>
  <c r="L370" i="9"/>
  <c r="M370" i="9" s="1"/>
  <c r="P370" i="9" s="1"/>
  <c r="L371" i="9"/>
  <c r="L372" i="9"/>
  <c r="L373" i="9"/>
  <c r="L374" i="9"/>
  <c r="L375" i="9"/>
  <c r="M375" i="9" s="1"/>
  <c r="P375" i="9" s="1"/>
  <c r="L376" i="9"/>
  <c r="M376" i="9" s="1"/>
  <c r="P376" i="9" s="1"/>
  <c r="L377" i="9"/>
  <c r="M377" i="9" s="1"/>
  <c r="P377" i="9" s="1"/>
  <c r="L378" i="9"/>
  <c r="M378" i="9" s="1"/>
  <c r="P378" i="9" s="1"/>
  <c r="L379" i="9"/>
  <c r="L380" i="9"/>
  <c r="L381" i="9"/>
  <c r="L382" i="9"/>
  <c r="L383" i="9"/>
  <c r="M383" i="9" s="1"/>
  <c r="P383" i="9" s="1"/>
  <c r="L384" i="9"/>
  <c r="M384" i="9" s="1"/>
  <c r="P384" i="9" s="1"/>
  <c r="L385" i="9"/>
  <c r="M385" i="9" s="1"/>
  <c r="P385" i="9" s="1"/>
  <c r="L386" i="9"/>
  <c r="M386" i="9" s="1"/>
  <c r="P386" i="9" s="1"/>
  <c r="L387" i="9"/>
  <c r="L388" i="9"/>
  <c r="L389" i="9"/>
  <c r="L390" i="9"/>
  <c r="L391" i="9"/>
  <c r="M391" i="9" s="1"/>
  <c r="P391" i="9" s="1"/>
  <c r="L392" i="9"/>
  <c r="M392" i="9" s="1"/>
  <c r="P392" i="9" s="1"/>
  <c r="L393" i="9"/>
  <c r="M393" i="9" s="1"/>
  <c r="P393" i="9" s="1"/>
  <c r="L394" i="9"/>
  <c r="M394" i="9" s="1"/>
  <c r="P394" i="9" s="1"/>
  <c r="L395" i="9"/>
  <c r="M395" i="9" s="1"/>
  <c r="P395" i="9" s="1"/>
  <c r="L396" i="9"/>
  <c r="L397" i="9"/>
  <c r="L398" i="9"/>
  <c r="L399" i="9"/>
  <c r="M399" i="9" s="1"/>
  <c r="P399" i="9" s="1"/>
  <c r="L400" i="9"/>
  <c r="M400" i="9" s="1"/>
  <c r="P400" i="9" s="1"/>
  <c r="L401" i="9"/>
  <c r="M401" i="9" s="1"/>
  <c r="P401" i="9" s="1"/>
  <c r="L402" i="9"/>
  <c r="M402" i="9" s="1"/>
  <c r="P402" i="9" s="1"/>
  <c r="L403" i="9"/>
  <c r="M403" i="9" s="1"/>
  <c r="P403" i="9" s="1"/>
  <c r="L404" i="9"/>
  <c r="L405" i="9"/>
  <c r="L406" i="9"/>
  <c r="L407" i="9"/>
  <c r="M407" i="9" s="1"/>
  <c r="P407" i="9" s="1"/>
  <c r="L408" i="9"/>
  <c r="M408" i="9" s="1"/>
  <c r="P408" i="9" s="1"/>
  <c r="L409" i="9"/>
  <c r="M409" i="9" s="1"/>
  <c r="P409" i="9" s="1"/>
  <c r="L410" i="9"/>
  <c r="M410" i="9" s="1"/>
  <c r="P410" i="9" s="1"/>
  <c r="L411" i="9"/>
  <c r="M411" i="9" s="1"/>
  <c r="P411" i="9" s="1"/>
  <c r="L412" i="9"/>
  <c r="L413" i="9"/>
  <c r="L414" i="9"/>
  <c r="L415" i="9"/>
  <c r="M415" i="9" s="1"/>
  <c r="P415" i="9" s="1"/>
  <c r="L416" i="9"/>
  <c r="M416" i="9" s="1"/>
  <c r="P416" i="9" s="1"/>
  <c r="L417" i="9"/>
  <c r="M417" i="9" s="1"/>
  <c r="P417" i="9" s="1"/>
  <c r="L418" i="9"/>
  <c r="M418" i="9" s="1"/>
  <c r="P418" i="9" s="1"/>
  <c r="L419" i="9"/>
  <c r="M419" i="9" s="1"/>
  <c r="P419" i="9" s="1"/>
  <c r="L420" i="9"/>
  <c r="L421" i="9"/>
  <c r="L422" i="9"/>
  <c r="L423" i="9"/>
  <c r="M423" i="9" s="1"/>
  <c r="P423" i="9" s="1"/>
  <c r="L424" i="9"/>
  <c r="M424" i="9" s="1"/>
  <c r="P424" i="9" s="1"/>
  <c r="L425" i="9"/>
  <c r="M425" i="9" s="1"/>
  <c r="P425" i="9" s="1"/>
  <c r="L426" i="9"/>
  <c r="M426" i="9" s="1"/>
  <c r="P426" i="9" s="1"/>
  <c r="L427" i="9"/>
  <c r="M427" i="9" s="1"/>
  <c r="P427" i="9" s="1"/>
  <c r="L428" i="9"/>
  <c r="L429" i="9"/>
  <c r="L430" i="9"/>
  <c r="L431" i="9"/>
  <c r="L432" i="9"/>
  <c r="M432" i="9" s="1"/>
  <c r="P432" i="9" s="1"/>
  <c r="L433" i="9"/>
  <c r="M433" i="9" s="1"/>
  <c r="P433" i="9" s="1"/>
  <c r="L434" i="9"/>
  <c r="M434" i="9" s="1"/>
  <c r="P434" i="9" s="1"/>
  <c r="L435" i="9"/>
  <c r="M435" i="9" s="1"/>
  <c r="P435" i="9" s="1"/>
  <c r="L436" i="9"/>
  <c r="L437" i="9"/>
  <c r="L438" i="9"/>
  <c r="L439" i="9"/>
  <c r="M439" i="9" s="1"/>
  <c r="P439" i="9" s="1"/>
  <c r="L440" i="9"/>
  <c r="M440" i="9" s="1"/>
  <c r="P440" i="9" s="1"/>
  <c r="L441" i="9"/>
  <c r="M441" i="9" s="1"/>
  <c r="P441" i="9" s="1"/>
  <c r="L442" i="9"/>
  <c r="M442" i="9" s="1"/>
  <c r="P442" i="9" s="1"/>
  <c r="L443" i="9"/>
  <c r="M443" i="9" s="1"/>
  <c r="P443" i="9" s="1"/>
  <c r="L444" i="9"/>
  <c r="L445" i="9"/>
  <c r="L446" i="9"/>
  <c r="L447" i="9"/>
  <c r="M447" i="9" s="1"/>
  <c r="P447" i="9" s="1"/>
  <c r="L448" i="9"/>
  <c r="M448" i="9" s="1"/>
  <c r="P448" i="9" s="1"/>
  <c r="L449" i="9"/>
  <c r="M449" i="9" s="1"/>
  <c r="P449" i="9" s="1"/>
  <c r="L450" i="9"/>
  <c r="M450" i="9" s="1"/>
  <c r="P450" i="9" s="1"/>
  <c r="L451" i="9"/>
  <c r="M451" i="9" s="1"/>
  <c r="P451" i="9" s="1"/>
  <c r="L452" i="9"/>
  <c r="L453" i="9"/>
  <c r="L454" i="9"/>
  <c r="L455" i="9"/>
  <c r="M455" i="9" s="1"/>
  <c r="P455" i="9" s="1"/>
  <c r="L456" i="9"/>
  <c r="M456" i="9" s="1"/>
  <c r="P456" i="9" s="1"/>
  <c r="L457" i="9"/>
  <c r="M457" i="9" s="1"/>
  <c r="P457" i="9" s="1"/>
  <c r="L458" i="9"/>
  <c r="M458" i="9" s="1"/>
  <c r="P458" i="9" s="1"/>
  <c r="L459" i="9"/>
  <c r="M459" i="9" s="1"/>
  <c r="P459" i="9" s="1"/>
  <c r="L460" i="9"/>
  <c r="L461" i="9"/>
  <c r="L462" i="9"/>
  <c r="L463" i="9"/>
  <c r="M463" i="9" s="1"/>
  <c r="P463" i="9" s="1"/>
  <c r="L464" i="9"/>
  <c r="M464" i="9" s="1"/>
  <c r="P464" i="9" s="1"/>
  <c r="L465" i="9"/>
  <c r="M465" i="9" s="1"/>
  <c r="P465" i="9" s="1"/>
  <c r="L466" i="9"/>
  <c r="M466" i="9" s="1"/>
  <c r="P466" i="9" s="1"/>
  <c r="L467" i="9"/>
  <c r="M467" i="9" s="1"/>
  <c r="P467" i="9" s="1"/>
  <c r="L468" i="9"/>
  <c r="L469" i="9"/>
  <c r="L470" i="9"/>
  <c r="L471" i="9"/>
  <c r="M471" i="9" s="1"/>
  <c r="P471" i="9" s="1"/>
  <c r="L472" i="9"/>
  <c r="M472" i="9" s="1"/>
  <c r="P472" i="9" s="1"/>
  <c r="L473" i="9"/>
  <c r="M473" i="9" s="1"/>
  <c r="P473" i="9" s="1"/>
  <c r="L474" i="9"/>
  <c r="M474" i="9" s="1"/>
  <c r="P474" i="9" s="1"/>
  <c r="L475" i="9"/>
  <c r="M475" i="9" s="1"/>
  <c r="P475" i="9" s="1"/>
  <c r="L476" i="9"/>
  <c r="L477" i="9"/>
  <c r="L478" i="9"/>
  <c r="L479" i="9"/>
  <c r="M479" i="9" s="1"/>
  <c r="P479" i="9" s="1"/>
  <c r="L480" i="9"/>
  <c r="M480" i="9" s="1"/>
  <c r="P480" i="9" s="1"/>
  <c r="L481" i="9"/>
  <c r="M481" i="9" s="1"/>
  <c r="P481" i="9" s="1"/>
  <c r="L482" i="9"/>
  <c r="M482" i="9" s="1"/>
  <c r="P482" i="9" s="1"/>
  <c r="L483" i="9"/>
  <c r="M483" i="9" s="1"/>
  <c r="P483" i="9" s="1"/>
  <c r="L484" i="9"/>
  <c r="L485" i="9"/>
  <c r="L486" i="9"/>
  <c r="L487" i="9"/>
  <c r="M487" i="9" s="1"/>
  <c r="P487" i="9" s="1"/>
  <c r="L488" i="9"/>
  <c r="M488" i="9" s="1"/>
  <c r="P488" i="9" s="1"/>
  <c r="L489" i="9"/>
  <c r="M489" i="9" s="1"/>
  <c r="P489" i="9" s="1"/>
  <c r="L490" i="9"/>
  <c r="M490" i="9" s="1"/>
  <c r="P490" i="9" s="1"/>
  <c r="L491" i="9"/>
  <c r="M491" i="9" s="1"/>
  <c r="P491" i="9" s="1"/>
  <c r="L492" i="9"/>
  <c r="L493" i="9"/>
  <c r="L494" i="9"/>
  <c r="L495" i="9"/>
  <c r="L496" i="9"/>
  <c r="M496" i="9" s="1"/>
  <c r="P496" i="9" s="1"/>
  <c r="L497" i="9"/>
  <c r="M497" i="9" s="1"/>
  <c r="P497" i="9" s="1"/>
  <c r="L498" i="9"/>
  <c r="M498" i="9" s="1"/>
  <c r="P498" i="9" s="1"/>
  <c r="L499" i="9"/>
  <c r="M499" i="9" s="1"/>
  <c r="P499" i="9" s="1"/>
  <c r="L500" i="9"/>
  <c r="L501" i="9"/>
  <c r="L502" i="9"/>
  <c r="L503" i="9"/>
  <c r="M503" i="9" s="1"/>
  <c r="P503" i="9" s="1"/>
  <c r="L504" i="9"/>
  <c r="M504" i="9" s="1"/>
  <c r="P504" i="9" s="1"/>
  <c r="L505" i="9"/>
  <c r="M505" i="9" s="1"/>
  <c r="P505" i="9" s="1"/>
  <c r="L506" i="9"/>
  <c r="M506" i="9" s="1"/>
  <c r="P506" i="9" s="1"/>
  <c r="L507" i="9"/>
  <c r="M507" i="9" s="1"/>
  <c r="P507" i="9" s="1"/>
  <c r="L508" i="9"/>
  <c r="M508" i="9" s="1"/>
  <c r="P508" i="9" s="1"/>
  <c r="L509" i="9"/>
  <c r="M509" i="9" s="1"/>
  <c r="P509" i="9" s="1"/>
  <c r="L510" i="9"/>
  <c r="M510" i="9" s="1"/>
  <c r="P510" i="9" s="1"/>
  <c r="L511" i="9"/>
  <c r="M511" i="9" s="1"/>
  <c r="P511" i="9" s="1"/>
  <c r="L512" i="9"/>
  <c r="M512" i="9" s="1"/>
  <c r="P512" i="9" s="1"/>
  <c r="L513" i="9"/>
  <c r="M513" i="9" s="1"/>
  <c r="P513" i="9" s="1"/>
  <c r="L514" i="9"/>
  <c r="M514" i="9" s="1"/>
  <c r="P514" i="9" s="1"/>
  <c r="L515" i="9"/>
  <c r="M515" i="9" s="1"/>
  <c r="P515" i="9" s="1"/>
  <c r="L516" i="9"/>
  <c r="M516" i="9" s="1"/>
  <c r="P516" i="9" s="1"/>
  <c r="L517" i="9"/>
  <c r="M517" i="9" s="1"/>
  <c r="P517" i="9" s="1"/>
  <c r="L518" i="9"/>
  <c r="M518" i="9" s="1"/>
  <c r="P518" i="9" s="1"/>
  <c r="L519" i="9"/>
  <c r="M519" i="9" s="1"/>
  <c r="P519" i="9" s="1"/>
  <c r="L520" i="9"/>
  <c r="M520" i="9" s="1"/>
  <c r="P520" i="9" s="1"/>
  <c r="L521" i="9"/>
  <c r="M521" i="9" s="1"/>
  <c r="P521" i="9" s="1"/>
  <c r="L522" i="9"/>
  <c r="M522" i="9" s="1"/>
  <c r="P522" i="9" s="1"/>
  <c r="L523" i="9"/>
  <c r="M523" i="9" s="1"/>
  <c r="P523" i="9" s="1"/>
  <c r="L524" i="9"/>
  <c r="M524" i="9" s="1"/>
  <c r="P524" i="9" s="1"/>
  <c r="L525" i="9"/>
  <c r="M525" i="9" s="1"/>
  <c r="P525" i="9" s="1"/>
  <c r="L526" i="9"/>
  <c r="M526" i="9" s="1"/>
  <c r="P526" i="9" s="1"/>
  <c r="L527" i="9"/>
  <c r="M527" i="9" s="1"/>
  <c r="P527" i="9" s="1"/>
  <c r="L528" i="9"/>
  <c r="M528" i="9" s="1"/>
  <c r="P528" i="9" s="1"/>
  <c r="L529" i="9"/>
  <c r="M529" i="9" s="1"/>
  <c r="P529" i="9" s="1"/>
  <c r="L530" i="9"/>
  <c r="M530" i="9" s="1"/>
  <c r="P530" i="9" s="1"/>
  <c r="L531" i="9"/>
  <c r="M531" i="9" s="1"/>
  <c r="P531" i="9" s="1"/>
  <c r="L532" i="9"/>
  <c r="M532" i="9" s="1"/>
  <c r="P532" i="9" s="1"/>
  <c r="L533" i="9"/>
  <c r="M533" i="9" s="1"/>
  <c r="P533" i="9" s="1"/>
  <c r="L534" i="9"/>
  <c r="M534" i="9" s="1"/>
  <c r="P534" i="9" s="1"/>
  <c r="L535" i="9"/>
  <c r="M535" i="9" s="1"/>
  <c r="P535" i="9" s="1"/>
  <c r="L536" i="9"/>
  <c r="M536" i="9" s="1"/>
  <c r="P536" i="9" s="1"/>
  <c r="L537" i="9"/>
  <c r="M537" i="9" s="1"/>
  <c r="P537" i="9" s="1"/>
  <c r="L538" i="9"/>
  <c r="M538" i="9" s="1"/>
  <c r="P538" i="9" s="1"/>
  <c r="L539" i="9"/>
  <c r="M539" i="9" s="1"/>
  <c r="P539" i="9" s="1"/>
  <c r="L540" i="9"/>
  <c r="M540" i="9" s="1"/>
  <c r="P540" i="9" s="1"/>
  <c r="L541" i="9"/>
  <c r="M541" i="9" s="1"/>
  <c r="P541" i="9" s="1"/>
  <c r="L542" i="9"/>
  <c r="M542" i="9" s="1"/>
  <c r="P542" i="9" s="1"/>
  <c r="L543" i="9"/>
  <c r="M543" i="9" s="1"/>
  <c r="P543" i="9" s="1"/>
  <c r="L544" i="9"/>
  <c r="M544" i="9" s="1"/>
  <c r="P544" i="9" s="1"/>
  <c r="L545" i="9"/>
  <c r="M545" i="9" s="1"/>
  <c r="P545" i="9" s="1"/>
  <c r="L546" i="9"/>
  <c r="M546" i="9" s="1"/>
  <c r="P546" i="9" s="1"/>
  <c r="L547" i="9"/>
  <c r="M547" i="9" s="1"/>
  <c r="P547" i="9" s="1"/>
  <c r="L548" i="9"/>
  <c r="M548" i="9" s="1"/>
  <c r="P548" i="9" s="1"/>
  <c r="L549" i="9"/>
  <c r="M549" i="9" s="1"/>
  <c r="P549" i="9" s="1"/>
  <c r="L550" i="9"/>
  <c r="M550" i="9" s="1"/>
  <c r="P550" i="9" s="1"/>
  <c r="L551" i="9"/>
  <c r="M551" i="9" s="1"/>
  <c r="P551" i="9" s="1"/>
  <c r="L552" i="9"/>
  <c r="M552" i="9" s="1"/>
  <c r="P552" i="9" s="1"/>
  <c r="L553" i="9"/>
  <c r="M553" i="9" s="1"/>
  <c r="P553" i="9" s="1"/>
  <c r="L554" i="9"/>
  <c r="M554" i="9" s="1"/>
  <c r="P554" i="9" s="1"/>
  <c r="L555" i="9"/>
  <c r="M555" i="9" s="1"/>
  <c r="P555" i="9" s="1"/>
  <c r="L556" i="9"/>
  <c r="M556" i="9" s="1"/>
  <c r="P556" i="9" s="1"/>
  <c r="L557" i="9"/>
  <c r="M557" i="9" s="1"/>
  <c r="P557" i="9" s="1"/>
  <c r="L558" i="9"/>
  <c r="M558" i="9" s="1"/>
  <c r="P558" i="9" s="1"/>
  <c r="L559" i="9"/>
  <c r="M559" i="9" s="1"/>
  <c r="P559" i="9" s="1"/>
  <c r="L560" i="9"/>
  <c r="M560" i="9" s="1"/>
  <c r="P560" i="9" s="1"/>
  <c r="L561" i="9"/>
  <c r="M561" i="9" s="1"/>
  <c r="P561" i="9" s="1"/>
  <c r="L562" i="9"/>
  <c r="M562" i="9" s="1"/>
  <c r="P562" i="9" s="1"/>
  <c r="L563" i="9"/>
  <c r="M563" i="9" s="1"/>
  <c r="P563" i="9" s="1"/>
  <c r="L564" i="9"/>
  <c r="M564" i="9" s="1"/>
  <c r="P564" i="9" s="1"/>
  <c r="L565" i="9"/>
  <c r="M565" i="9" s="1"/>
  <c r="P565" i="9" s="1"/>
  <c r="L566" i="9"/>
  <c r="M566" i="9" s="1"/>
  <c r="P566" i="9" s="1"/>
  <c r="L567" i="9"/>
  <c r="M567" i="9" s="1"/>
  <c r="P567" i="9" s="1"/>
  <c r="L568" i="9"/>
  <c r="M568" i="9" s="1"/>
  <c r="P568" i="9" s="1"/>
  <c r="L569" i="9"/>
  <c r="M569" i="9" s="1"/>
  <c r="P569" i="9" s="1"/>
  <c r="L570" i="9"/>
  <c r="M570" i="9" s="1"/>
  <c r="P570" i="9" s="1"/>
  <c r="L571" i="9"/>
  <c r="M571" i="9" s="1"/>
  <c r="P571" i="9" s="1"/>
  <c r="L572" i="9"/>
  <c r="M572" i="9" s="1"/>
  <c r="P572" i="9" s="1"/>
  <c r="L573" i="9"/>
  <c r="M573" i="9" s="1"/>
  <c r="P573" i="9" s="1"/>
  <c r="L574" i="9"/>
  <c r="M574" i="9" s="1"/>
  <c r="P574" i="9" s="1"/>
  <c r="L575" i="9"/>
  <c r="M575" i="9" s="1"/>
  <c r="P575" i="9" s="1"/>
  <c r="L576" i="9"/>
  <c r="M576" i="9" s="1"/>
  <c r="P576" i="9" s="1"/>
  <c r="L577" i="9"/>
  <c r="M577" i="9" s="1"/>
  <c r="P577" i="9" s="1"/>
  <c r="L578" i="9"/>
  <c r="M578" i="9" s="1"/>
  <c r="P578" i="9" s="1"/>
  <c r="L579" i="9"/>
  <c r="M579" i="9" s="1"/>
  <c r="P579" i="9" s="1"/>
  <c r="L580" i="9"/>
  <c r="M580" i="9" s="1"/>
  <c r="P580" i="9" s="1"/>
  <c r="L581" i="9"/>
  <c r="M581" i="9" s="1"/>
  <c r="P581" i="9" s="1"/>
  <c r="L582" i="9"/>
  <c r="M582" i="9" s="1"/>
  <c r="P582" i="9" s="1"/>
  <c r="L583" i="9"/>
  <c r="M583" i="9" s="1"/>
  <c r="P583" i="9" s="1"/>
  <c r="L584" i="9"/>
  <c r="M584" i="9" s="1"/>
  <c r="P584" i="9" s="1"/>
  <c r="L585" i="9"/>
  <c r="M585" i="9" s="1"/>
  <c r="P585" i="9" s="1"/>
  <c r="L586" i="9"/>
  <c r="M586" i="9" s="1"/>
  <c r="P586" i="9" s="1"/>
  <c r="L587" i="9"/>
  <c r="M587" i="9" s="1"/>
  <c r="P587" i="9" s="1"/>
  <c r="L588" i="9"/>
  <c r="M588" i="9" s="1"/>
  <c r="P588" i="9" s="1"/>
  <c r="L589" i="9"/>
  <c r="M589" i="9" s="1"/>
  <c r="P589" i="9" s="1"/>
  <c r="L590" i="9"/>
  <c r="M590" i="9" s="1"/>
  <c r="P590" i="9" s="1"/>
  <c r="L591" i="9"/>
  <c r="M591" i="9" s="1"/>
  <c r="P591" i="9" s="1"/>
  <c r="L592" i="9"/>
  <c r="M592" i="9" s="1"/>
  <c r="P592" i="9" s="1"/>
  <c r="L593" i="9"/>
  <c r="M593" i="9" s="1"/>
  <c r="P593" i="9" s="1"/>
  <c r="L594" i="9"/>
  <c r="M594" i="9" s="1"/>
  <c r="P594" i="9" s="1"/>
  <c r="L595" i="9"/>
  <c r="M595" i="9" s="1"/>
  <c r="P595" i="9" s="1"/>
  <c r="L596" i="9"/>
  <c r="M596" i="9" s="1"/>
  <c r="P596" i="9" s="1"/>
  <c r="L597" i="9"/>
  <c r="M597" i="9" s="1"/>
  <c r="P597" i="9" s="1"/>
  <c r="L598" i="9"/>
  <c r="M598" i="9" s="1"/>
  <c r="P598" i="9" s="1"/>
  <c r="L599" i="9"/>
  <c r="M599" i="9" s="1"/>
  <c r="P599" i="9" s="1"/>
  <c r="L600" i="9"/>
  <c r="M600" i="9" s="1"/>
  <c r="P600" i="9" s="1"/>
  <c r="L601" i="9"/>
  <c r="M601" i="9" s="1"/>
  <c r="P601" i="9" s="1"/>
  <c r="L602" i="9"/>
  <c r="M602" i="9" s="1"/>
  <c r="P602" i="9" s="1"/>
  <c r="L603" i="9"/>
  <c r="M603" i="9" s="1"/>
  <c r="P603" i="9" s="1"/>
  <c r="L604" i="9"/>
  <c r="M604" i="9" s="1"/>
  <c r="P604" i="9" s="1"/>
  <c r="L605" i="9"/>
  <c r="M605" i="9" s="1"/>
  <c r="P605" i="9" s="1"/>
  <c r="L606" i="9"/>
  <c r="M606" i="9" s="1"/>
  <c r="P606" i="9" s="1"/>
  <c r="L607" i="9"/>
  <c r="M607" i="9" s="1"/>
  <c r="P607" i="9" s="1"/>
  <c r="L608" i="9"/>
  <c r="M608" i="9" s="1"/>
  <c r="P608" i="9" s="1"/>
  <c r="L609" i="9"/>
  <c r="M609" i="9" s="1"/>
  <c r="P609" i="9" s="1"/>
  <c r="L610" i="9"/>
  <c r="M610" i="9" s="1"/>
  <c r="P610" i="9" s="1"/>
  <c r="L611" i="9"/>
  <c r="M611" i="9" s="1"/>
  <c r="P611" i="9" s="1"/>
  <c r="L612" i="9"/>
  <c r="M612" i="9" s="1"/>
  <c r="P612" i="9" s="1"/>
  <c r="L613" i="9"/>
  <c r="M613" i="9" s="1"/>
  <c r="P613" i="9" s="1"/>
  <c r="L614" i="9"/>
  <c r="M614" i="9" s="1"/>
  <c r="P614" i="9" s="1"/>
  <c r="L615" i="9"/>
  <c r="M615" i="9" s="1"/>
  <c r="P615" i="9" s="1"/>
  <c r="L616" i="9"/>
  <c r="M616" i="9" s="1"/>
  <c r="P616" i="9" s="1"/>
  <c r="L617" i="9"/>
  <c r="M617" i="9" s="1"/>
  <c r="P617" i="9" s="1"/>
  <c r="L618" i="9"/>
  <c r="M618" i="9" s="1"/>
  <c r="P618" i="9" s="1"/>
  <c r="L619" i="9"/>
  <c r="M619" i="9" s="1"/>
  <c r="P619" i="9" s="1"/>
  <c r="L620" i="9"/>
  <c r="M620" i="9" s="1"/>
  <c r="P620" i="9" s="1"/>
  <c r="L621" i="9"/>
  <c r="M621" i="9" s="1"/>
  <c r="P621" i="9" s="1"/>
  <c r="L622" i="9"/>
  <c r="M622" i="9" s="1"/>
  <c r="P622" i="9" s="1"/>
  <c r="L623" i="9"/>
  <c r="M623" i="9" s="1"/>
  <c r="P623" i="9" s="1"/>
  <c r="L624" i="9"/>
  <c r="M624" i="9" s="1"/>
  <c r="P624" i="9" s="1"/>
  <c r="L625" i="9"/>
  <c r="M625" i="9" s="1"/>
  <c r="P625" i="9" s="1"/>
  <c r="L626" i="9"/>
  <c r="M626" i="9" s="1"/>
  <c r="P626" i="9" s="1"/>
  <c r="L627" i="9"/>
  <c r="M627" i="9" s="1"/>
  <c r="P627" i="9" s="1"/>
  <c r="L628" i="9"/>
  <c r="M628" i="9" s="1"/>
  <c r="P628" i="9" s="1"/>
  <c r="L629" i="9"/>
  <c r="M629" i="9" s="1"/>
  <c r="P629" i="9" s="1"/>
  <c r="L630" i="9"/>
  <c r="M630" i="9" s="1"/>
  <c r="P630" i="9" s="1"/>
  <c r="L631" i="9"/>
  <c r="M631" i="9" s="1"/>
  <c r="P631" i="9" s="1"/>
  <c r="L632" i="9"/>
  <c r="M632" i="9" s="1"/>
  <c r="P632" i="9" s="1"/>
  <c r="L633" i="9"/>
  <c r="M633" i="9" s="1"/>
  <c r="P633" i="9" s="1"/>
  <c r="L634" i="9"/>
  <c r="M634" i="9" s="1"/>
  <c r="P634" i="9" s="1"/>
  <c r="L635" i="9"/>
  <c r="M635" i="9" s="1"/>
  <c r="P635" i="9" s="1"/>
  <c r="L636" i="9"/>
  <c r="M636" i="9" s="1"/>
  <c r="P636" i="9" s="1"/>
  <c r="L637" i="9"/>
  <c r="M637" i="9" s="1"/>
  <c r="P637" i="9" s="1"/>
  <c r="L638" i="9"/>
  <c r="M638" i="9" s="1"/>
  <c r="P638" i="9" s="1"/>
  <c r="L639" i="9"/>
  <c r="M639" i="9" s="1"/>
  <c r="P639" i="9" s="1"/>
  <c r="L640" i="9"/>
  <c r="M640" i="9" s="1"/>
  <c r="P640" i="9" s="1"/>
  <c r="L641" i="9"/>
  <c r="M641" i="9" s="1"/>
  <c r="P641" i="9" s="1"/>
  <c r="L642" i="9"/>
  <c r="M642" i="9" s="1"/>
  <c r="P642" i="9" s="1"/>
  <c r="L643" i="9"/>
  <c r="M643" i="9" s="1"/>
  <c r="P643" i="9" s="1"/>
  <c r="L644" i="9"/>
  <c r="M644" i="9" s="1"/>
  <c r="P644" i="9" s="1"/>
  <c r="L645" i="9"/>
  <c r="M645" i="9" s="1"/>
  <c r="P645" i="9" s="1"/>
  <c r="L646" i="9"/>
  <c r="M646" i="9" s="1"/>
  <c r="P646" i="9" s="1"/>
  <c r="L647" i="9"/>
  <c r="M647" i="9" s="1"/>
  <c r="P647" i="9" s="1"/>
  <c r="L648" i="9"/>
  <c r="M648" i="9" s="1"/>
  <c r="P648" i="9" s="1"/>
  <c r="L649" i="9"/>
  <c r="M649" i="9" s="1"/>
  <c r="P649" i="9" s="1"/>
  <c r="L650" i="9"/>
  <c r="M650" i="9" s="1"/>
  <c r="P650" i="9" s="1"/>
  <c r="L651" i="9"/>
  <c r="M651" i="9" s="1"/>
  <c r="P651" i="9" s="1"/>
  <c r="L652" i="9"/>
  <c r="M652" i="9" s="1"/>
  <c r="P652" i="9" s="1"/>
  <c r="L653" i="9"/>
  <c r="M653" i="9" s="1"/>
  <c r="P653" i="9" s="1"/>
  <c r="L654" i="9"/>
  <c r="M654" i="9" s="1"/>
  <c r="P654" i="9" s="1"/>
  <c r="L655" i="9"/>
  <c r="M655" i="9" s="1"/>
  <c r="P655" i="9" s="1"/>
  <c r="L656" i="9"/>
  <c r="M656" i="9" s="1"/>
  <c r="P656" i="9" s="1"/>
  <c r="L657" i="9"/>
  <c r="M657" i="9" s="1"/>
  <c r="P657" i="9" s="1"/>
  <c r="L658" i="9"/>
  <c r="M658" i="9" s="1"/>
  <c r="P658" i="9" s="1"/>
  <c r="L659" i="9"/>
  <c r="M659" i="9" s="1"/>
  <c r="P659" i="9" s="1"/>
  <c r="L660" i="9"/>
  <c r="M660" i="9" s="1"/>
  <c r="P660" i="9" s="1"/>
  <c r="L661" i="9"/>
  <c r="M661" i="9" s="1"/>
  <c r="P661" i="9" s="1"/>
  <c r="L662" i="9"/>
  <c r="M662" i="9" s="1"/>
  <c r="P662" i="9" s="1"/>
  <c r="L663" i="9"/>
  <c r="M663" i="9" s="1"/>
  <c r="P663" i="9" s="1"/>
  <c r="L664" i="9"/>
  <c r="M664" i="9" s="1"/>
  <c r="P664" i="9" s="1"/>
  <c r="L665" i="9"/>
  <c r="M665" i="9" s="1"/>
  <c r="P665" i="9" s="1"/>
  <c r="L666" i="9"/>
  <c r="M666" i="9" s="1"/>
  <c r="P666" i="9" s="1"/>
  <c r="L667" i="9"/>
  <c r="M667" i="9" s="1"/>
  <c r="P667" i="9" s="1"/>
  <c r="L668" i="9"/>
  <c r="M668" i="9" s="1"/>
  <c r="P668" i="9" s="1"/>
  <c r="L669" i="9"/>
  <c r="M669" i="9" s="1"/>
  <c r="P669" i="9" s="1"/>
  <c r="L670" i="9"/>
  <c r="M670" i="9" s="1"/>
  <c r="P670" i="9" s="1"/>
  <c r="L671" i="9"/>
  <c r="M671" i="9" s="1"/>
  <c r="P671" i="9" s="1"/>
  <c r="L672" i="9"/>
  <c r="M672" i="9" s="1"/>
  <c r="P672" i="9" s="1"/>
  <c r="L673" i="9"/>
  <c r="M673" i="9" s="1"/>
  <c r="P673" i="9" s="1"/>
  <c r="L674" i="9"/>
  <c r="M674" i="9" s="1"/>
  <c r="P674" i="9" s="1"/>
  <c r="L675" i="9"/>
  <c r="M675" i="9" s="1"/>
  <c r="P675" i="9" s="1"/>
  <c r="L676" i="9"/>
  <c r="M676" i="9" s="1"/>
  <c r="P676" i="9" s="1"/>
  <c r="L677" i="9"/>
  <c r="M677" i="9" s="1"/>
  <c r="P677" i="9" s="1"/>
  <c r="L678" i="9"/>
  <c r="M678" i="9" s="1"/>
  <c r="P678" i="9" s="1"/>
  <c r="L679" i="9"/>
  <c r="M679" i="9" s="1"/>
  <c r="P679" i="9" s="1"/>
  <c r="L680" i="9"/>
  <c r="M680" i="9" s="1"/>
  <c r="P680" i="9" s="1"/>
  <c r="L681" i="9"/>
  <c r="M681" i="9" s="1"/>
  <c r="P681" i="9" s="1"/>
  <c r="L682" i="9"/>
  <c r="M682" i="9" s="1"/>
  <c r="P682" i="9" s="1"/>
  <c r="L683" i="9"/>
  <c r="M683" i="9" s="1"/>
  <c r="P683" i="9" s="1"/>
  <c r="L684" i="9"/>
  <c r="M684" i="9" s="1"/>
  <c r="P684" i="9" s="1"/>
  <c r="L685" i="9"/>
  <c r="M685" i="9" s="1"/>
  <c r="P685" i="9" s="1"/>
  <c r="L686" i="9"/>
  <c r="M686" i="9" s="1"/>
  <c r="P686" i="9" s="1"/>
  <c r="L687" i="9"/>
  <c r="M687" i="9" s="1"/>
  <c r="P687" i="9" s="1"/>
  <c r="L688" i="9"/>
  <c r="M688" i="9" s="1"/>
  <c r="P688" i="9" s="1"/>
  <c r="L689" i="9"/>
  <c r="M689" i="9" s="1"/>
  <c r="P689" i="9" s="1"/>
  <c r="L690" i="9"/>
  <c r="M690" i="9" s="1"/>
  <c r="P690" i="9" s="1"/>
  <c r="L691" i="9"/>
  <c r="M691" i="9" s="1"/>
  <c r="P691" i="9" s="1"/>
  <c r="L692" i="9"/>
  <c r="M692" i="9" s="1"/>
  <c r="P692" i="9" s="1"/>
  <c r="L693" i="9"/>
  <c r="M693" i="9" s="1"/>
  <c r="P693" i="9" s="1"/>
  <c r="L694" i="9"/>
  <c r="M694" i="9" s="1"/>
  <c r="P694" i="9" s="1"/>
  <c r="L695" i="9"/>
  <c r="M695" i="9" s="1"/>
  <c r="P695" i="9" s="1"/>
  <c r="L696" i="9"/>
  <c r="M696" i="9" s="1"/>
  <c r="P696" i="9" s="1"/>
  <c r="L697" i="9"/>
  <c r="M697" i="9" s="1"/>
  <c r="P697" i="9" s="1"/>
  <c r="L698" i="9"/>
  <c r="M698" i="9" s="1"/>
  <c r="P698" i="9" s="1"/>
  <c r="L699" i="9"/>
  <c r="M699" i="9" s="1"/>
  <c r="P699" i="9" s="1"/>
  <c r="L700" i="9"/>
  <c r="M700" i="9" s="1"/>
  <c r="P700" i="9" s="1"/>
  <c r="L701" i="9"/>
  <c r="M701" i="9" s="1"/>
  <c r="P701" i="9" s="1"/>
  <c r="L702" i="9"/>
  <c r="M702" i="9" s="1"/>
  <c r="P702" i="9" s="1"/>
  <c r="L703" i="9"/>
  <c r="M703" i="9" s="1"/>
  <c r="P703" i="9" s="1"/>
  <c r="L704" i="9"/>
  <c r="M704" i="9" s="1"/>
  <c r="P704" i="9" s="1"/>
  <c r="L705" i="9"/>
  <c r="M705" i="9" s="1"/>
  <c r="P705" i="9" s="1"/>
  <c r="L706" i="9"/>
  <c r="M706" i="9" s="1"/>
  <c r="P706" i="9" s="1"/>
  <c r="L707" i="9"/>
  <c r="M707" i="9" s="1"/>
  <c r="P707" i="9" s="1"/>
  <c r="L708" i="9"/>
  <c r="M708" i="9" s="1"/>
  <c r="P708" i="9" s="1"/>
  <c r="L709" i="9"/>
  <c r="M709" i="9" s="1"/>
  <c r="P709" i="9" s="1"/>
  <c r="L710" i="9"/>
  <c r="M710" i="9" s="1"/>
  <c r="P710" i="9" s="1"/>
  <c r="L711" i="9"/>
  <c r="M711" i="9" s="1"/>
  <c r="P711" i="9" s="1"/>
  <c r="L712" i="9"/>
  <c r="M712" i="9" s="1"/>
  <c r="P712" i="9" s="1"/>
  <c r="L713" i="9"/>
  <c r="M713" i="9" s="1"/>
  <c r="P713" i="9" s="1"/>
  <c r="L714" i="9"/>
  <c r="M714" i="9" s="1"/>
  <c r="P714" i="9" s="1"/>
  <c r="L715" i="9"/>
  <c r="M715" i="9" s="1"/>
  <c r="P715" i="9" s="1"/>
  <c r="L716" i="9"/>
  <c r="M716" i="9" s="1"/>
  <c r="P716" i="9" s="1"/>
  <c r="L717" i="9"/>
  <c r="M717" i="9" s="1"/>
  <c r="P717" i="9" s="1"/>
  <c r="L718" i="9"/>
  <c r="M718" i="9" s="1"/>
  <c r="P718" i="9" s="1"/>
  <c r="L719" i="9"/>
  <c r="M719" i="9" s="1"/>
  <c r="P719" i="9" s="1"/>
  <c r="L720" i="9"/>
  <c r="M720" i="9" s="1"/>
  <c r="P720" i="9" s="1"/>
  <c r="L721" i="9"/>
  <c r="M721" i="9" s="1"/>
  <c r="P721" i="9" s="1"/>
  <c r="L722" i="9"/>
  <c r="M722" i="9" s="1"/>
  <c r="P722" i="9" s="1"/>
  <c r="L723" i="9"/>
  <c r="M723" i="9" s="1"/>
  <c r="P723" i="9" s="1"/>
  <c r="L724" i="9"/>
  <c r="M724" i="9" s="1"/>
  <c r="P724" i="9" s="1"/>
  <c r="L725" i="9"/>
  <c r="M725" i="9" s="1"/>
  <c r="P725" i="9" s="1"/>
  <c r="L726" i="9"/>
  <c r="M726" i="9" s="1"/>
  <c r="P726" i="9" s="1"/>
  <c r="L727" i="9"/>
  <c r="M727" i="9" s="1"/>
  <c r="P727" i="9" s="1"/>
  <c r="L728" i="9"/>
  <c r="M728" i="9" s="1"/>
  <c r="P728" i="9" s="1"/>
  <c r="L729" i="9"/>
  <c r="M729" i="9" s="1"/>
  <c r="P729" i="9" s="1"/>
  <c r="L730" i="9"/>
  <c r="M730" i="9" s="1"/>
  <c r="P730" i="9" s="1"/>
  <c r="L731" i="9"/>
  <c r="M731" i="9" s="1"/>
  <c r="P731" i="9" s="1"/>
  <c r="L732" i="9"/>
  <c r="M732" i="9" s="1"/>
  <c r="P732" i="9" s="1"/>
  <c r="L733" i="9"/>
  <c r="M733" i="9" s="1"/>
  <c r="P733" i="9" s="1"/>
  <c r="L734" i="9"/>
  <c r="M734" i="9" s="1"/>
  <c r="P734" i="9" s="1"/>
  <c r="L735" i="9"/>
  <c r="M735" i="9" s="1"/>
  <c r="P735" i="9" s="1"/>
  <c r="L736" i="9"/>
  <c r="M736" i="9" s="1"/>
  <c r="P736" i="9" s="1"/>
  <c r="L737" i="9"/>
  <c r="M737" i="9" s="1"/>
  <c r="P737" i="9" s="1"/>
  <c r="L738" i="9"/>
  <c r="M738" i="9" s="1"/>
  <c r="P738" i="9" s="1"/>
  <c r="L739" i="9"/>
  <c r="M739" i="9" s="1"/>
  <c r="P739" i="9" s="1"/>
  <c r="L740" i="9"/>
  <c r="M740" i="9" s="1"/>
  <c r="P740" i="9" s="1"/>
  <c r="L741" i="9"/>
  <c r="M741" i="9" s="1"/>
  <c r="P741" i="9" s="1"/>
  <c r="L742" i="9"/>
  <c r="M742" i="9" s="1"/>
  <c r="P742" i="9" s="1"/>
  <c r="L743" i="9"/>
  <c r="M743" i="9" s="1"/>
  <c r="P743" i="9" s="1"/>
  <c r="L744" i="9"/>
  <c r="M744" i="9" s="1"/>
  <c r="P744" i="9" s="1"/>
  <c r="L745" i="9"/>
  <c r="M745" i="9" s="1"/>
  <c r="P745" i="9" s="1"/>
  <c r="L746" i="9"/>
  <c r="M746" i="9" s="1"/>
  <c r="P746" i="9" s="1"/>
  <c r="L747" i="9"/>
  <c r="M747" i="9" s="1"/>
  <c r="P747" i="9" s="1"/>
  <c r="L748" i="9"/>
  <c r="M748" i="9" s="1"/>
  <c r="P748" i="9" s="1"/>
  <c r="L749" i="9"/>
  <c r="M749" i="9" s="1"/>
  <c r="P749" i="9" s="1"/>
  <c r="L750" i="9"/>
  <c r="M750" i="9" s="1"/>
  <c r="P750" i="9" s="1"/>
  <c r="L751" i="9"/>
  <c r="M751" i="9" s="1"/>
  <c r="P751" i="9" s="1"/>
  <c r="L752" i="9"/>
  <c r="M752" i="9" s="1"/>
  <c r="P752" i="9" s="1"/>
  <c r="L753" i="9"/>
  <c r="M753" i="9" s="1"/>
  <c r="P753" i="9" s="1"/>
  <c r="L754" i="9"/>
  <c r="M754" i="9" s="1"/>
  <c r="P754" i="9" s="1"/>
  <c r="L755" i="9"/>
  <c r="M755" i="9" s="1"/>
  <c r="P755" i="9" s="1"/>
  <c r="L756" i="9"/>
  <c r="M756" i="9" s="1"/>
  <c r="P756" i="9" s="1"/>
  <c r="L757" i="9"/>
  <c r="M757" i="9" s="1"/>
  <c r="P757" i="9" s="1"/>
  <c r="L758" i="9"/>
  <c r="M758" i="9" s="1"/>
  <c r="P758" i="9" s="1"/>
  <c r="L759" i="9"/>
  <c r="M759" i="9" s="1"/>
  <c r="P759" i="9" s="1"/>
  <c r="L760" i="9"/>
  <c r="M760" i="9" s="1"/>
  <c r="P760" i="9" s="1"/>
  <c r="L761" i="9"/>
  <c r="M761" i="9" s="1"/>
  <c r="P761" i="9" s="1"/>
  <c r="L762" i="9"/>
  <c r="M762" i="9" s="1"/>
  <c r="P762" i="9" s="1"/>
  <c r="L763" i="9"/>
  <c r="M763" i="9" s="1"/>
  <c r="P763" i="9" s="1"/>
  <c r="L764" i="9"/>
  <c r="M764" i="9" s="1"/>
  <c r="P764" i="9" s="1"/>
  <c r="L765" i="9"/>
  <c r="M765" i="9" s="1"/>
  <c r="P765" i="9" s="1"/>
  <c r="L766" i="9"/>
  <c r="M766" i="9" s="1"/>
  <c r="P766" i="9" s="1"/>
  <c r="L767" i="9"/>
  <c r="M767" i="9" s="1"/>
  <c r="P767" i="9" s="1"/>
  <c r="L768" i="9"/>
  <c r="M768" i="9" s="1"/>
  <c r="P768" i="9" s="1"/>
  <c r="L769" i="9"/>
  <c r="M769" i="9" s="1"/>
  <c r="P769" i="9" s="1"/>
  <c r="L770" i="9"/>
  <c r="M770" i="9" s="1"/>
  <c r="P770" i="9" s="1"/>
  <c r="L771" i="9"/>
  <c r="M771" i="9" s="1"/>
  <c r="P771" i="9" s="1"/>
  <c r="L772" i="9"/>
  <c r="M772" i="9" s="1"/>
  <c r="P772" i="9" s="1"/>
  <c r="L773" i="9"/>
  <c r="M773" i="9" s="1"/>
  <c r="P773" i="9" s="1"/>
  <c r="L774" i="9"/>
  <c r="M774" i="9" s="1"/>
  <c r="P774" i="9" s="1"/>
  <c r="L775" i="9"/>
  <c r="M775" i="9" s="1"/>
  <c r="P775" i="9" s="1"/>
  <c r="L776" i="9"/>
  <c r="M776" i="9" s="1"/>
  <c r="P776" i="9" s="1"/>
  <c r="L777" i="9"/>
  <c r="M777" i="9" s="1"/>
  <c r="P777" i="9" s="1"/>
  <c r="L778" i="9"/>
  <c r="M778" i="9" s="1"/>
  <c r="P778" i="9" s="1"/>
  <c r="L779" i="9"/>
  <c r="M779" i="9" s="1"/>
  <c r="P779" i="9" s="1"/>
  <c r="L780" i="9"/>
  <c r="M780" i="9" s="1"/>
  <c r="P780" i="9" s="1"/>
  <c r="L781" i="9"/>
  <c r="M781" i="9" s="1"/>
  <c r="P781" i="9" s="1"/>
  <c r="L782" i="9"/>
  <c r="M782" i="9" s="1"/>
  <c r="P782" i="9" s="1"/>
  <c r="L783" i="9"/>
  <c r="M783" i="9" s="1"/>
  <c r="P783" i="9" s="1"/>
  <c r="L784" i="9"/>
  <c r="M784" i="9" s="1"/>
  <c r="P784" i="9" s="1"/>
  <c r="L785" i="9"/>
  <c r="M785" i="9" s="1"/>
  <c r="P785" i="9" s="1"/>
  <c r="L786" i="9"/>
  <c r="M786" i="9" s="1"/>
  <c r="P786" i="9" s="1"/>
  <c r="L787" i="9"/>
  <c r="M787" i="9" s="1"/>
  <c r="P787" i="9" s="1"/>
  <c r="L788" i="9"/>
  <c r="M788" i="9" s="1"/>
  <c r="P788" i="9" s="1"/>
  <c r="L789" i="9"/>
  <c r="M789" i="9" s="1"/>
  <c r="P789" i="9" s="1"/>
  <c r="L790" i="9"/>
  <c r="M790" i="9" s="1"/>
  <c r="P790" i="9" s="1"/>
  <c r="L791" i="9"/>
  <c r="M791" i="9" s="1"/>
  <c r="P791" i="9" s="1"/>
  <c r="L792" i="9"/>
  <c r="M792" i="9" s="1"/>
  <c r="P792" i="9" s="1"/>
  <c r="L793" i="9"/>
  <c r="M793" i="9" s="1"/>
  <c r="P793" i="9" s="1"/>
  <c r="L794" i="9"/>
  <c r="M794" i="9" s="1"/>
  <c r="P794" i="9" s="1"/>
  <c r="L795" i="9"/>
  <c r="M795" i="9" s="1"/>
  <c r="P795" i="9" s="1"/>
  <c r="L796" i="9"/>
  <c r="M796" i="9" s="1"/>
  <c r="P796" i="9" s="1"/>
  <c r="L797" i="9"/>
  <c r="M797" i="9" s="1"/>
  <c r="P797" i="9" s="1"/>
  <c r="L798" i="9"/>
  <c r="M798" i="9" s="1"/>
  <c r="P798" i="9" s="1"/>
  <c r="L799" i="9"/>
  <c r="M799" i="9" s="1"/>
  <c r="P799" i="9" s="1"/>
  <c r="L800" i="9"/>
  <c r="M800" i="9" s="1"/>
  <c r="P800" i="9" s="1"/>
  <c r="L801" i="9"/>
  <c r="M801" i="9" s="1"/>
  <c r="P801" i="9" s="1"/>
  <c r="L802" i="9"/>
  <c r="M802" i="9" s="1"/>
  <c r="P802" i="9" s="1"/>
  <c r="L803" i="9"/>
  <c r="M803" i="9" s="1"/>
  <c r="P803" i="9" s="1"/>
  <c r="L804" i="9"/>
  <c r="M804" i="9" s="1"/>
  <c r="P804" i="9" s="1"/>
  <c r="L805" i="9"/>
  <c r="M805" i="9" s="1"/>
  <c r="P805" i="9" s="1"/>
  <c r="L806" i="9"/>
  <c r="M806" i="9" s="1"/>
  <c r="P806" i="9" s="1"/>
  <c r="L807" i="9"/>
  <c r="M807" i="9" s="1"/>
  <c r="P807" i="9" s="1"/>
  <c r="L808" i="9"/>
  <c r="M808" i="9" s="1"/>
  <c r="P808" i="9" s="1"/>
  <c r="L809" i="9"/>
  <c r="M809" i="9" s="1"/>
  <c r="P809" i="9" s="1"/>
  <c r="L810" i="9"/>
  <c r="M810" i="9" s="1"/>
  <c r="P810" i="9" s="1"/>
  <c r="L811" i="9"/>
  <c r="M811" i="9" s="1"/>
  <c r="P811" i="9" s="1"/>
  <c r="L812" i="9"/>
  <c r="M812" i="9" s="1"/>
  <c r="P812" i="9" s="1"/>
  <c r="L813" i="9"/>
  <c r="M813" i="9" s="1"/>
  <c r="P813" i="9" s="1"/>
  <c r="L814" i="9"/>
  <c r="M814" i="9" s="1"/>
  <c r="P814" i="9" s="1"/>
  <c r="L815" i="9"/>
  <c r="M815" i="9" s="1"/>
  <c r="P815" i="9" s="1"/>
  <c r="L816" i="9"/>
  <c r="M816" i="9" s="1"/>
  <c r="P816" i="9" s="1"/>
  <c r="L817" i="9"/>
  <c r="M817" i="9" s="1"/>
  <c r="P817" i="9" s="1"/>
  <c r="L818" i="9"/>
  <c r="M818" i="9" s="1"/>
  <c r="P818" i="9" s="1"/>
  <c r="L819" i="9"/>
  <c r="M819" i="9" s="1"/>
  <c r="P819" i="9" s="1"/>
  <c r="L820" i="9"/>
  <c r="M820" i="9" s="1"/>
  <c r="P820" i="9" s="1"/>
  <c r="L821" i="9"/>
  <c r="M821" i="9" s="1"/>
  <c r="P821" i="9" s="1"/>
  <c r="L822" i="9"/>
  <c r="M822" i="9" s="1"/>
  <c r="P822" i="9" s="1"/>
  <c r="L823" i="9"/>
  <c r="M823" i="9" s="1"/>
  <c r="P823" i="9" s="1"/>
  <c r="L824" i="9"/>
  <c r="M824" i="9" s="1"/>
  <c r="P824" i="9" s="1"/>
  <c r="L825" i="9"/>
  <c r="M825" i="9" s="1"/>
  <c r="P825" i="9" s="1"/>
  <c r="L826" i="9"/>
  <c r="M826" i="9" s="1"/>
  <c r="P826" i="9" s="1"/>
  <c r="L827" i="9"/>
  <c r="M827" i="9" s="1"/>
  <c r="P827" i="9" s="1"/>
  <c r="L828" i="9"/>
  <c r="M828" i="9" s="1"/>
  <c r="P828" i="9" s="1"/>
  <c r="L829" i="9"/>
  <c r="M829" i="9" s="1"/>
  <c r="P829" i="9" s="1"/>
  <c r="L830" i="9"/>
  <c r="M830" i="9" s="1"/>
  <c r="P830" i="9" s="1"/>
  <c r="L831" i="9"/>
  <c r="M831" i="9" s="1"/>
  <c r="P831" i="9" s="1"/>
  <c r="L832" i="9"/>
  <c r="M832" i="9" s="1"/>
  <c r="P832" i="9" s="1"/>
  <c r="L833" i="9"/>
  <c r="M833" i="9" s="1"/>
  <c r="P833" i="9" s="1"/>
  <c r="L834" i="9"/>
  <c r="M834" i="9" s="1"/>
  <c r="P834" i="9" s="1"/>
  <c r="L835" i="9"/>
  <c r="M835" i="9" s="1"/>
  <c r="P835" i="9" s="1"/>
  <c r="L836" i="9"/>
  <c r="M836" i="9" s="1"/>
  <c r="P836" i="9" s="1"/>
  <c r="L837" i="9"/>
  <c r="M837" i="9" s="1"/>
  <c r="P837" i="9" s="1"/>
  <c r="L838" i="9"/>
  <c r="M838" i="9" s="1"/>
  <c r="P838" i="9" s="1"/>
  <c r="L839" i="9"/>
  <c r="M839" i="9" s="1"/>
  <c r="P839" i="9" s="1"/>
  <c r="L840" i="9"/>
  <c r="M840" i="9" s="1"/>
  <c r="P840" i="9" s="1"/>
  <c r="L841" i="9"/>
  <c r="M841" i="9" s="1"/>
  <c r="P841" i="9" s="1"/>
  <c r="L842" i="9"/>
  <c r="M842" i="9" s="1"/>
  <c r="P842" i="9" s="1"/>
  <c r="L843" i="9"/>
  <c r="M843" i="9" s="1"/>
  <c r="P843" i="9" s="1"/>
  <c r="L844" i="9"/>
  <c r="M844" i="9" s="1"/>
  <c r="P844" i="9" s="1"/>
  <c r="L845" i="9"/>
  <c r="M845" i="9" s="1"/>
  <c r="P845" i="9" s="1"/>
  <c r="L846" i="9"/>
  <c r="M846" i="9" s="1"/>
  <c r="P846" i="9" s="1"/>
  <c r="L847" i="9"/>
  <c r="M847" i="9" s="1"/>
  <c r="P847" i="9" s="1"/>
  <c r="L848" i="9"/>
  <c r="M848" i="9" s="1"/>
  <c r="P848" i="9" s="1"/>
  <c r="L849" i="9"/>
  <c r="M849" i="9" s="1"/>
  <c r="P849" i="9" s="1"/>
  <c r="L850" i="9"/>
  <c r="M850" i="9" s="1"/>
  <c r="P850" i="9" s="1"/>
  <c r="L851" i="9"/>
  <c r="M851" i="9" s="1"/>
  <c r="P851" i="9" s="1"/>
  <c r="L852" i="9"/>
  <c r="M852" i="9" s="1"/>
  <c r="P852" i="9" s="1"/>
  <c r="L853" i="9"/>
  <c r="M853" i="9" s="1"/>
  <c r="P853" i="9" s="1"/>
  <c r="L854" i="9"/>
  <c r="M854" i="9" s="1"/>
  <c r="P854" i="9" s="1"/>
  <c r="L855" i="9"/>
  <c r="M855" i="9" s="1"/>
  <c r="P855" i="9" s="1"/>
  <c r="L856" i="9"/>
  <c r="M856" i="9" s="1"/>
  <c r="P856" i="9" s="1"/>
  <c r="L857" i="9"/>
  <c r="M857" i="9" s="1"/>
  <c r="P857" i="9" s="1"/>
  <c r="L858" i="9"/>
  <c r="M858" i="9" s="1"/>
  <c r="P858" i="9" s="1"/>
  <c r="L859" i="9"/>
  <c r="M859" i="9" s="1"/>
  <c r="P859" i="9" s="1"/>
  <c r="L860" i="9"/>
  <c r="M860" i="9" s="1"/>
  <c r="P860" i="9" s="1"/>
  <c r="L861" i="9"/>
  <c r="M861" i="9" s="1"/>
  <c r="P861" i="9" s="1"/>
  <c r="L862" i="9"/>
  <c r="M862" i="9" s="1"/>
  <c r="P862" i="9" s="1"/>
  <c r="L863" i="9"/>
  <c r="M863" i="9" s="1"/>
  <c r="P863" i="9" s="1"/>
  <c r="L864" i="9"/>
  <c r="M864" i="9" s="1"/>
  <c r="P864" i="9" s="1"/>
  <c r="L865" i="9"/>
  <c r="M865" i="9" s="1"/>
  <c r="P865" i="9" s="1"/>
  <c r="L866" i="9"/>
  <c r="M866" i="9" s="1"/>
  <c r="P866" i="9" s="1"/>
  <c r="L867" i="9"/>
  <c r="M867" i="9" s="1"/>
  <c r="P867" i="9" s="1"/>
  <c r="L868" i="9"/>
  <c r="M868" i="9" s="1"/>
  <c r="P868" i="9" s="1"/>
  <c r="L869" i="9"/>
  <c r="M869" i="9" s="1"/>
  <c r="P869" i="9" s="1"/>
  <c r="L870" i="9"/>
  <c r="M870" i="9" s="1"/>
  <c r="P870" i="9" s="1"/>
  <c r="L871" i="9"/>
  <c r="M871" i="9" s="1"/>
  <c r="P871" i="9" s="1"/>
  <c r="L872" i="9"/>
  <c r="M872" i="9" s="1"/>
  <c r="P872" i="9" s="1"/>
  <c r="L873" i="9"/>
  <c r="M873" i="9" s="1"/>
  <c r="P873" i="9" s="1"/>
  <c r="L874" i="9"/>
  <c r="M874" i="9" s="1"/>
  <c r="P874" i="9" s="1"/>
  <c r="L875" i="9"/>
  <c r="M875" i="9" s="1"/>
  <c r="P875" i="9" s="1"/>
  <c r="L876" i="9"/>
  <c r="M876" i="9" s="1"/>
  <c r="P876" i="9" s="1"/>
  <c r="L877" i="9"/>
  <c r="M877" i="9" s="1"/>
  <c r="P877" i="9" s="1"/>
  <c r="L878" i="9"/>
  <c r="M878" i="9" s="1"/>
  <c r="P878" i="9" s="1"/>
  <c r="L879" i="9"/>
  <c r="M879" i="9" s="1"/>
  <c r="P879" i="9" s="1"/>
  <c r="L880" i="9"/>
  <c r="M880" i="9" s="1"/>
  <c r="P880" i="9" s="1"/>
  <c r="L881" i="9"/>
  <c r="M881" i="9" s="1"/>
  <c r="P881" i="9" s="1"/>
  <c r="L882" i="9"/>
  <c r="M882" i="9" s="1"/>
  <c r="P882" i="9" s="1"/>
  <c r="L883" i="9"/>
  <c r="M883" i="9" s="1"/>
  <c r="P883" i="9" s="1"/>
  <c r="L884" i="9"/>
  <c r="M884" i="9" s="1"/>
  <c r="P884" i="9" s="1"/>
  <c r="L885" i="9"/>
  <c r="M885" i="9" s="1"/>
  <c r="P885" i="9" s="1"/>
  <c r="L886" i="9"/>
  <c r="M886" i="9" s="1"/>
  <c r="P886" i="9" s="1"/>
  <c r="L887" i="9"/>
  <c r="M887" i="9" s="1"/>
  <c r="P887" i="9" s="1"/>
  <c r="L888" i="9"/>
  <c r="M888" i="9" s="1"/>
  <c r="P888" i="9" s="1"/>
  <c r="L889" i="9"/>
  <c r="M889" i="9" s="1"/>
  <c r="P889" i="9" s="1"/>
  <c r="L890" i="9"/>
  <c r="M890" i="9" s="1"/>
  <c r="P890" i="9" s="1"/>
  <c r="L891" i="9"/>
  <c r="M891" i="9" s="1"/>
  <c r="P891" i="9" s="1"/>
  <c r="L892" i="9"/>
  <c r="M892" i="9" s="1"/>
  <c r="P892" i="9" s="1"/>
  <c r="L893" i="9"/>
  <c r="M893" i="9" s="1"/>
  <c r="P893" i="9" s="1"/>
  <c r="L894" i="9"/>
  <c r="M894" i="9" s="1"/>
  <c r="P894" i="9" s="1"/>
  <c r="L895" i="9"/>
  <c r="M895" i="9" s="1"/>
  <c r="P895" i="9" s="1"/>
  <c r="L896" i="9"/>
  <c r="M896" i="9" s="1"/>
  <c r="P896" i="9" s="1"/>
  <c r="L897" i="9"/>
  <c r="M897" i="9" s="1"/>
  <c r="P897" i="9" s="1"/>
  <c r="L898" i="9"/>
  <c r="M898" i="9" s="1"/>
  <c r="P898" i="9" s="1"/>
  <c r="L899" i="9"/>
  <c r="M899" i="9" s="1"/>
  <c r="P899" i="9" s="1"/>
  <c r="L900" i="9"/>
  <c r="M900" i="9" s="1"/>
  <c r="P900" i="9" s="1"/>
  <c r="L901" i="9"/>
  <c r="M901" i="9" s="1"/>
  <c r="P901" i="9" s="1"/>
  <c r="L902" i="9"/>
  <c r="M902" i="9" s="1"/>
  <c r="P902" i="9" s="1"/>
  <c r="L903" i="9"/>
  <c r="M903" i="9" s="1"/>
  <c r="P903" i="9" s="1"/>
  <c r="L904" i="9"/>
  <c r="M904" i="9" s="1"/>
  <c r="P904" i="9" s="1"/>
  <c r="L905" i="9"/>
  <c r="M905" i="9" s="1"/>
  <c r="P905" i="9" s="1"/>
  <c r="L906" i="9"/>
  <c r="M906" i="9" s="1"/>
  <c r="P906" i="9" s="1"/>
  <c r="L907" i="9"/>
  <c r="M907" i="9" s="1"/>
  <c r="P907" i="9" s="1"/>
  <c r="L908" i="9"/>
  <c r="M908" i="9" s="1"/>
  <c r="P908" i="9" s="1"/>
  <c r="L909" i="9"/>
  <c r="M909" i="9" s="1"/>
  <c r="P909" i="9" s="1"/>
  <c r="L910" i="9"/>
  <c r="M910" i="9" s="1"/>
  <c r="P910" i="9" s="1"/>
  <c r="L911" i="9"/>
  <c r="M911" i="9" s="1"/>
  <c r="P911" i="9" s="1"/>
  <c r="L912" i="9"/>
  <c r="M912" i="9" s="1"/>
  <c r="P912" i="9" s="1"/>
  <c r="L913" i="9"/>
  <c r="M913" i="9" s="1"/>
  <c r="P913" i="9" s="1"/>
  <c r="L914" i="9"/>
  <c r="M914" i="9" s="1"/>
  <c r="P914" i="9" s="1"/>
  <c r="L915" i="9"/>
  <c r="M915" i="9" s="1"/>
  <c r="P915" i="9" s="1"/>
  <c r="L916" i="9"/>
  <c r="M916" i="9" s="1"/>
  <c r="P916" i="9" s="1"/>
  <c r="L917" i="9"/>
  <c r="M917" i="9" s="1"/>
  <c r="P917" i="9" s="1"/>
  <c r="L918" i="9"/>
  <c r="M918" i="9" s="1"/>
  <c r="P918" i="9" s="1"/>
  <c r="L919" i="9"/>
  <c r="M919" i="9" s="1"/>
  <c r="P919" i="9" s="1"/>
  <c r="L920" i="9"/>
  <c r="M920" i="9" s="1"/>
  <c r="P920" i="9" s="1"/>
  <c r="L921" i="9"/>
  <c r="M921" i="9" s="1"/>
  <c r="P921" i="9" s="1"/>
  <c r="L922" i="9"/>
  <c r="M922" i="9" s="1"/>
  <c r="P922" i="9" s="1"/>
  <c r="L923" i="9"/>
  <c r="M923" i="9" s="1"/>
  <c r="P923" i="9" s="1"/>
  <c r="L924" i="9"/>
  <c r="M924" i="9" s="1"/>
  <c r="P924" i="9" s="1"/>
  <c r="L925" i="9"/>
  <c r="M925" i="9" s="1"/>
  <c r="P925" i="9" s="1"/>
  <c r="L926" i="9"/>
  <c r="M926" i="9" s="1"/>
  <c r="P926" i="9" s="1"/>
  <c r="L927" i="9"/>
  <c r="M927" i="9" s="1"/>
  <c r="P927" i="9" s="1"/>
  <c r="L928" i="9"/>
  <c r="M928" i="9" s="1"/>
  <c r="P928" i="9" s="1"/>
  <c r="L929" i="9"/>
  <c r="M929" i="9" s="1"/>
  <c r="P929" i="9" s="1"/>
  <c r="L930" i="9"/>
  <c r="M930" i="9" s="1"/>
  <c r="P930" i="9" s="1"/>
  <c r="L931" i="9"/>
  <c r="M931" i="9" s="1"/>
  <c r="P931" i="9" s="1"/>
  <c r="L932" i="9"/>
  <c r="M932" i="9" s="1"/>
  <c r="P932" i="9" s="1"/>
  <c r="L933" i="9"/>
  <c r="M933" i="9" s="1"/>
  <c r="P933" i="9" s="1"/>
  <c r="L934" i="9"/>
  <c r="M934" i="9" s="1"/>
  <c r="P934" i="9" s="1"/>
  <c r="L935" i="9"/>
  <c r="M935" i="9" s="1"/>
  <c r="P935" i="9" s="1"/>
  <c r="L936" i="9"/>
  <c r="M936" i="9" s="1"/>
  <c r="P936" i="9" s="1"/>
  <c r="L937" i="9"/>
  <c r="M937" i="9" s="1"/>
  <c r="P937" i="9" s="1"/>
  <c r="L938" i="9"/>
  <c r="M938" i="9" s="1"/>
  <c r="P938" i="9" s="1"/>
  <c r="L939" i="9"/>
  <c r="M939" i="9" s="1"/>
  <c r="P939" i="9" s="1"/>
  <c r="L940" i="9"/>
  <c r="M940" i="9" s="1"/>
  <c r="P940" i="9" s="1"/>
  <c r="L941" i="9"/>
  <c r="M941" i="9" s="1"/>
  <c r="P941" i="9" s="1"/>
  <c r="L942" i="9"/>
  <c r="M942" i="9" s="1"/>
  <c r="P942" i="9" s="1"/>
  <c r="L943" i="9"/>
  <c r="M943" i="9" s="1"/>
  <c r="P943" i="9" s="1"/>
  <c r="L944" i="9"/>
  <c r="M944" i="9" s="1"/>
  <c r="P944" i="9" s="1"/>
  <c r="L945" i="9"/>
  <c r="M945" i="9" s="1"/>
  <c r="P945" i="9" s="1"/>
  <c r="L946" i="9"/>
  <c r="M946" i="9" s="1"/>
  <c r="P946" i="9" s="1"/>
  <c r="L947" i="9"/>
  <c r="M947" i="9" s="1"/>
  <c r="P947" i="9" s="1"/>
  <c r="L948" i="9"/>
  <c r="M948" i="9" s="1"/>
  <c r="P948" i="9" s="1"/>
  <c r="L949" i="9"/>
  <c r="M949" i="9" s="1"/>
  <c r="P949" i="9" s="1"/>
  <c r="L950" i="9"/>
  <c r="M950" i="9" s="1"/>
  <c r="P950" i="9" s="1"/>
  <c r="L951" i="9"/>
  <c r="M951" i="9" s="1"/>
  <c r="P951" i="9" s="1"/>
  <c r="L952" i="9"/>
  <c r="M952" i="9" s="1"/>
  <c r="P952" i="9" s="1"/>
  <c r="L953" i="9"/>
  <c r="M953" i="9" s="1"/>
  <c r="P953" i="9" s="1"/>
  <c r="L954" i="9"/>
  <c r="M954" i="9" s="1"/>
  <c r="P954" i="9" s="1"/>
  <c r="L955" i="9"/>
  <c r="M955" i="9" s="1"/>
  <c r="P955" i="9" s="1"/>
  <c r="L956" i="9"/>
  <c r="M956" i="9" s="1"/>
  <c r="P956" i="9" s="1"/>
  <c r="L957" i="9"/>
  <c r="M957" i="9" s="1"/>
  <c r="P957" i="9" s="1"/>
  <c r="L958" i="9"/>
  <c r="M958" i="9" s="1"/>
  <c r="P958" i="9" s="1"/>
  <c r="L959" i="9"/>
  <c r="M959" i="9" s="1"/>
  <c r="P959" i="9" s="1"/>
  <c r="L960" i="9"/>
  <c r="M960" i="9" s="1"/>
  <c r="P960" i="9" s="1"/>
  <c r="L961" i="9"/>
  <c r="M961" i="9" s="1"/>
  <c r="P961" i="9" s="1"/>
  <c r="L962" i="9"/>
  <c r="M962" i="9" s="1"/>
  <c r="P962" i="9" s="1"/>
  <c r="L963" i="9"/>
  <c r="M963" i="9" s="1"/>
  <c r="P963" i="9" s="1"/>
  <c r="L964" i="9"/>
  <c r="M964" i="9" s="1"/>
  <c r="P964" i="9" s="1"/>
  <c r="L965" i="9"/>
  <c r="M965" i="9" s="1"/>
  <c r="P965" i="9" s="1"/>
  <c r="L966" i="9"/>
  <c r="M966" i="9" s="1"/>
  <c r="P966" i="9" s="1"/>
  <c r="L967" i="9"/>
  <c r="M967" i="9" s="1"/>
  <c r="P967" i="9" s="1"/>
  <c r="L968" i="9"/>
  <c r="M968" i="9" s="1"/>
  <c r="P968" i="9" s="1"/>
  <c r="L969" i="9"/>
  <c r="M969" i="9" s="1"/>
  <c r="P969" i="9" s="1"/>
  <c r="L970" i="9"/>
  <c r="M970" i="9" s="1"/>
  <c r="P970" i="9" s="1"/>
  <c r="L971" i="9"/>
  <c r="M971" i="9" s="1"/>
  <c r="P971" i="9" s="1"/>
  <c r="L972" i="9"/>
  <c r="M972" i="9" s="1"/>
  <c r="P972" i="9" s="1"/>
  <c r="L973" i="9"/>
  <c r="M973" i="9" s="1"/>
  <c r="P973" i="9" s="1"/>
  <c r="L974" i="9"/>
  <c r="M974" i="9" s="1"/>
  <c r="P974" i="9" s="1"/>
  <c r="L975" i="9"/>
  <c r="M975" i="9" s="1"/>
  <c r="P975" i="9" s="1"/>
  <c r="L976" i="9"/>
  <c r="M976" i="9" s="1"/>
  <c r="P976" i="9" s="1"/>
  <c r="L977" i="9"/>
  <c r="M977" i="9" s="1"/>
  <c r="P977" i="9" s="1"/>
  <c r="L978" i="9"/>
  <c r="M978" i="9" s="1"/>
  <c r="P978" i="9" s="1"/>
  <c r="L979" i="9"/>
  <c r="M979" i="9" s="1"/>
  <c r="P979" i="9" s="1"/>
  <c r="L980" i="9"/>
  <c r="M980" i="9" s="1"/>
  <c r="P980" i="9" s="1"/>
  <c r="L981" i="9"/>
  <c r="M981" i="9" s="1"/>
  <c r="P981" i="9" s="1"/>
  <c r="L982" i="9"/>
  <c r="M982" i="9" s="1"/>
  <c r="P982" i="9" s="1"/>
  <c r="L983" i="9"/>
  <c r="M983" i="9" s="1"/>
  <c r="P983" i="9" s="1"/>
  <c r="L984" i="9"/>
  <c r="M984" i="9" s="1"/>
  <c r="P984" i="9" s="1"/>
  <c r="L985" i="9"/>
  <c r="M985" i="9" s="1"/>
  <c r="P985" i="9" s="1"/>
  <c r="L986" i="9"/>
  <c r="M986" i="9" s="1"/>
  <c r="P986" i="9" s="1"/>
  <c r="L987" i="9"/>
  <c r="M987" i="9" s="1"/>
  <c r="P987" i="9" s="1"/>
  <c r="L988" i="9"/>
  <c r="M988" i="9" s="1"/>
  <c r="P988" i="9" s="1"/>
  <c r="L989" i="9"/>
  <c r="M989" i="9" s="1"/>
  <c r="P989" i="9" s="1"/>
  <c r="L990" i="9"/>
  <c r="M990" i="9" s="1"/>
  <c r="P990" i="9" s="1"/>
  <c r="L991" i="9"/>
  <c r="M991" i="9" s="1"/>
  <c r="P991" i="9" s="1"/>
  <c r="L992" i="9"/>
  <c r="M992" i="9" s="1"/>
  <c r="P992" i="9" s="1"/>
  <c r="L993" i="9"/>
  <c r="M993" i="9" s="1"/>
  <c r="P993" i="9" s="1"/>
  <c r="L994" i="9"/>
  <c r="M994" i="9" s="1"/>
  <c r="P994" i="9" s="1"/>
  <c r="L995" i="9"/>
  <c r="M995" i="9" s="1"/>
  <c r="P995" i="9" s="1"/>
  <c r="L996" i="9"/>
  <c r="M996" i="9" s="1"/>
  <c r="P996" i="9" s="1"/>
  <c r="L997" i="9"/>
  <c r="M997" i="9" s="1"/>
  <c r="P997" i="9" s="1"/>
  <c r="L998" i="9"/>
  <c r="M998" i="9" s="1"/>
  <c r="P998" i="9" s="1"/>
  <c r="L999" i="9"/>
  <c r="M999" i="9" s="1"/>
  <c r="P999" i="9" s="1"/>
  <c r="L1000" i="9"/>
  <c r="M1000" i="9" s="1"/>
  <c r="P1000" i="9" s="1"/>
  <c r="L1001" i="9"/>
  <c r="M1001" i="9" s="1"/>
  <c r="P1001" i="9" s="1"/>
  <c r="L1002" i="9"/>
  <c r="M1002" i="9" s="1"/>
  <c r="P1002" i="9" s="1"/>
  <c r="L1003" i="9"/>
  <c r="M1003" i="9" s="1"/>
  <c r="P1003" i="9" s="1"/>
  <c r="L1004" i="9"/>
  <c r="M1004" i="9" s="1"/>
  <c r="P1004" i="9" s="1"/>
  <c r="L1005" i="9"/>
  <c r="M1005" i="9" s="1"/>
  <c r="P1005" i="9" s="1"/>
  <c r="L1006" i="9"/>
  <c r="M1006" i="9" s="1"/>
  <c r="P1006" i="9" s="1"/>
  <c r="L1007" i="9"/>
  <c r="M1007" i="9" s="1"/>
  <c r="P1007" i="9" s="1"/>
  <c r="L1008" i="9"/>
  <c r="M1008" i="9" s="1"/>
  <c r="P1008" i="9" s="1"/>
  <c r="L1009" i="9"/>
  <c r="M1009" i="9" s="1"/>
  <c r="P1009" i="9" s="1"/>
  <c r="L1010" i="9"/>
  <c r="M1010" i="9" s="1"/>
  <c r="P1010" i="9" s="1"/>
  <c r="L1011" i="9"/>
  <c r="M1011" i="9" s="1"/>
  <c r="P1011" i="9" s="1"/>
  <c r="L1012" i="9"/>
  <c r="M1012" i="9" s="1"/>
  <c r="P1012" i="9" s="1"/>
  <c r="L1013" i="9"/>
  <c r="M1013" i="9" s="1"/>
  <c r="P1013" i="9" s="1"/>
  <c r="L1014" i="9"/>
  <c r="M1014" i="9" s="1"/>
  <c r="P1014" i="9" s="1"/>
  <c r="L1015" i="9"/>
  <c r="M1015" i="9" s="1"/>
  <c r="P1015" i="9" s="1"/>
  <c r="L1016" i="9"/>
  <c r="M1016" i="9" s="1"/>
  <c r="P1016" i="9" s="1"/>
  <c r="L1017" i="9"/>
  <c r="M1017" i="9" s="1"/>
  <c r="P1017" i="9" s="1"/>
  <c r="L1018" i="9"/>
  <c r="M1018" i="9" s="1"/>
  <c r="P1018" i="9" s="1"/>
  <c r="L1019" i="9"/>
  <c r="M1019" i="9" s="1"/>
  <c r="P1019" i="9" s="1"/>
  <c r="L1020" i="9"/>
  <c r="M1020" i="9" s="1"/>
  <c r="P1020" i="9" s="1"/>
  <c r="L1021" i="9"/>
  <c r="M1021" i="9" s="1"/>
  <c r="P1021" i="9" s="1"/>
  <c r="L1022" i="9"/>
  <c r="M1022" i="9" s="1"/>
  <c r="P1022" i="9" s="1"/>
  <c r="L1023" i="9"/>
  <c r="M1023" i="9" s="1"/>
  <c r="P1023" i="9" s="1"/>
  <c r="L1024" i="9"/>
  <c r="M1024" i="9" s="1"/>
  <c r="P1024" i="9" s="1"/>
  <c r="L1025" i="9"/>
  <c r="M1025" i="9" s="1"/>
  <c r="P1025" i="9" s="1"/>
  <c r="L1026" i="9"/>
  <c r="M1026" i="9" s="1"/>
  <c r="P1026" i="9" s="1"/>
  <c r="L1027" i="9"/>
  <c r="M1027" i="9" s="1"/>
  <c r="P1027" i="9" s="1"/>
  <c r="L1028" i="9"/>
  <c r="M1028" i="9" s="1"/>
  <c r="P1028" i="9" s="1"/>
  <c r="L1029" i="9"/>
  <c r="M1029" i="9" s="1"/>
  <c r="P1029" i="9" s="1"/>
  <c r="L1030" i="9"/>
  <c r="M1030" i="9" s="1"/>
  <c r="P1030" i="9" s="1"/>
  <c r="L1031" i="9"/>
  <c r="M1031" i="9" s="1"/>
  <c r="P1031" i="9" s="1"/>
  <c r="L1032" i="9"/>
  <c r="M1032" i="9" s="1"/>
  <c r="P1032" i="9" s="1"/>
  <c r="L1033" i="9"/>
  <c r="M1033" i="9" s="1"/>
  <c r="P1033" i="9" s="1"/>
  <c r="L1034" i="9"/>
  <c r="M1034" i="9" s="1"/>
  <c r="P1034" i="9" s="1"/>
  <c r="L1035" i="9"/>
  <c r="M1035" i="9" s="1"/>
  <c r="P1035" i="9" s="1"/>
  <c r="L1036" i="9"/>
  <c r="M1036" i="9" s="1"/>
  <c r="P1036" i="9" s="1"/>
  <c r="L1037" i="9"/>
  <c r="M1037" i="9" s="1"/>
  <c r="P1037" i="9" s="1"/>
  <c r="L1038" i="9"/>
  <c r="M1038" i="9" s="1"/>
  <c r="P1038" i="9" s="1"/>
  <c r="L1039" i="9"/>
  <c r="M1039" i="9" s="1"/>
  <c r="P1039" i="9" s="1"/>
  <c r="L1040" i="9"/>
  <c r="M1040" i="9" s="1"/>
  <c r="P1040" i="9" s="1"/>
  <c r="L1041" i="9"/>
  <c r="M1041" i="9" s="1"/>
  <c r="P1041" i="9" s="1"/>
  <c r="L1042" i="9"/>
  <c r="M1042" i="9" s="1"/>
  <c r="P1042" i="9" s="1"/>
  <c r="L1043" i="9"/>
  <c r="M1043" i="9" s="1"/>
  <c r="P1043" i="9" s="1"/>
  <c r="L1044" i="9"/>
  <c r="M1044" i="9" s="1"/>
  <c r="P1044" i="9" s="1"/>
  <c r="L1045" i="9"/>
  <c r="M1045" i="9" s="1"/>
  <c r="P1045" i="9" s="1"/>
  <c r="L1046" i="9"/>
  <c r="M1046" i="9" s="1"/>
  <c r="P1046" i="9" s="1"/>
  <c r="L1047" i="9"/>
  <c r="M1047" i="9" s="1"/>
  <c r="P1047" i="9" s="1"/>
  <c r="L1048" i="9"/>
  <c r="M1048" i="9" s="1"/>
  <c r="P1048" i="9" s="1"/>
  <c r="L1049" i="9"/>
  <c r="M1049" i="9" s="1"/>
  <c r="P1049" i="9" s="1"/>
  <c r="L1050" i="9"/>
  <c r="M1050" i="9" s="1"/>
  <c r="P1050" i="9" s="1"/>
  <c r="L1051" i="9"/>
  <c r="M1051" i="9" s="1"/>
  <c r="P1051" i="9" s="1"/>
  <c r="L1052" i="9"/>
  <c r="M1052" i="9" s="1"/>
  <c r="P1052" i="9" s="1"/>
  <c r="L1053" i="9"/>
  <c r="M1053" i="9" s="1"/>
  <c r="P1053" i="9" s="1"/>
  <c r="L1054" i="9"/>
  <c r="M1054" i="9" s="1"/>
  <c r="P1054" i="9" s="1"/>
  <c r="L1055" i="9"/>
  <c r="M1055" i="9" s="1"/>
  <c r="P1055" i="9" s="1"/>
  <c r="L1056" i="9"/>
  <c r="M1056" i="9" s="1"/>
  <c r="P1056" i="9" s="1"/>
  <c r="L1057" i="9"/>
  <c r="M1057" i="9" s="1"/>
  <c r="P1057" i="9" s="1"/>
  <c r="L1058" i="9"/>
  <c r="M1058" i="9" s="1"/>
  <c r="P1058" i="9" s="1"/>
  <c r="L1059" i="9"/>
  <c r="M1059" i="9" s="1"/>
  <c r="P1059" i="9" s="1"/>
  <c r="L1060" i="9"/>
  <c r="M1060" i="9" s="1"/>
  <c r="P1060" i="9" s="1"/>
  <c r="L1061" i="9"/>
  <c r="M1061" i="9" s="1"/>
  <c r="P1061" i="9" s="1"/>
  <c r="L1062" i="9"/>
  <c r="M1062" i="9" s="1"/>
  <c r="P1062" i="9" s="1"/>
  <c r="L1063" i="9"/>
  <c r="M1063" i="9" s="1"/>
  <c r="P1063" i="9" s="1"/>
  <c r="L1064" i="9"/>
  <c r="M1064" i="9" s="1"/>
  <c r="P1064" i="9" s="1"/>
  <c r="L1065" i="9"/>
  <c r="M1065" i="9" s="1"/>
  <c r="P1065" i="9" s="1"/>
  <c r="L1066" i="9"/>
  <c r="M1066" i="9" s="1"/>
  <c r="P1066" i="9" s="1"/>
  <c r="L1067" i="9"/>
  <c r="M1067" i="9" s="1"/>
  <c r="P1067" i="9" s="1"/>
  <c r="L1068" i="9"/>
  <c r="M1068" i="9" s="1"/>
  <c r="P1068" i="9" s="1"/>
  <c r="L1069" i="9"/>
  <c r="M1069" i="9" s="1"/>
  <c r="P1069" i="9" s="1"/>
  <c r="L1070" i="9"/>
  <c r="M1070" i="9" s="1"/>
  <c r="P1070" i="9" s="1"/>
  <c r="L1071" i="9"/>
  <c r="M1071" i="9" s="1"/>
  <c r="P1071" i="9" s="1"/>
  <c r="L1072" i="9"/>
  <c r="M1072" i="9" s="1"/>
  <c r="P1072" i="9" s="1"/>
  <c r="L1073" i="9"/>
  <c r="M1073" i="9" s="1"/>
  <c r="P1073" i="9" s="1"/>
  <c r="L1074" i="9"/>
  <c r="M1074" i="9" s="1"/>
  <c r="P1074" i="9" s="1"/>
  <c r="L1075" i="9"/>
  <c r="M1075" i="9" s="1"/>
  <c r="P1075" i="9" s="1"/>
  <c r="L1076" i="9"/>
  <c r="M1076" i="9" s="1"/>
  <c r="P1076" i="9" s="1"/>
  <c r="L1077" i="9"/>
  <c r="M1077" i="9" s="1"/>
  <c r="P1077" i="9" s="1"/>
  <c r="L1078" i="9"/>
  <c r="M1078" i="9" s="1"/>
  <c r="P1078" i="9" s="1"/>
  <c r="L1079" i="9"/>
  <c r="M1079" i="9" s="1"/>
  <c r="P1079" i="9" s="1"/>
  <c r="L1080" i="9"/>
  <c r="M1080" i="9" s="1"/>
  <c r="P1080" i="9" s="1"/>
  <c r="L1081" i="9"/>
  <c r="M1081" i="9" s="1"/>
  <c r="P1081" i="9" s="1"/>
  <c r="L1082" i="9"/>
  <c r="M1082" i="9" s="1"/>
  <c r="P1082" i="9" s="1"/>
  <c r="L1083" i="9"/>
  <c r="M1083" i="9" s="1"/>
  <c r="P1083" i="9" s="1"/>
  <c r="L1084" i="9"/>
  <c r="M1084" i="9" s="1"/>
  <c r="P1084" i="9" s="1"/>
  <c r="L1085" i="9"/>
  <c r="M1085" i="9" s="1"/>
  <c r="P1085" i="9" s="1"/>
  <c r="L1086" i="9"/>
  <c r="M1086" i="9" s="1"/>
  <c r="P1086" i="9" s="1"/>
  <c r="L1087" i="9"/>
  <c r="M1087" i="9" s="1"/>
  <c r="P1087" i="9" s="1"/>
  <c r="L1088" i="9"/>
  <c r="M1088" i="9" s="1"/>
  <c r="P1088" i="9" s="1"/>
  <c r="L1089" i="9"/>
  <c r="M1089" i="9" s="1"/>
  <c r="P1089" i="9" s="1"/>
  <c r="L1090" i="9"/>
  <c r="M1090" i="9" s="1"/>
  <c r="P1090" i="9" s="1"/>
  <c r="L1091" i="9"/>
  <c r="M1091" i="9" s="1"/>
  <c r="P1091" i="9" s="1"/>
  <c r="L1092" i="9"/>
  <c r="M1092" i="9" s="1"/>
  <c r="P1092" i="9" s="1"/>
  <c r="L1093" i="9"/>
  <c r="M1093" i="9" s="1"/>
  <c r="P1093" i="9" s="1"/>
  <c r="L1094" i="9"/>
  <c r="M1094" i="9" s="1"/>
  <c r="P1094" i="9" s="1"/>
  <c r="L1095" i="9"/>
  <c r="M1095" i="9" s="1"/>
  <c r="P1095" i="9" s="1"/>
  <c r="L1096" i="9"/>
  <c r="M1096" i="9" s="1"/>
  <c r="P1096" i="9" s="1"/>
  <c r="L1097" i="9"/>
  <c r="M1097" i="9" s="1"/>
  <c r="P1097" i="9" s="1"/>
  <c r="L1098" i="9"/>
  <c r="M1098" i="9" s="1"/>
  <c r="P1098" i="9" s="1"/>
  <c r="L1099" i="9"/>
  <c r="M1099" i="9" s="1"/>
  <c r="P1099" i="9" s="1"/>
  <c r="L1100" i="9"/>
  <c r="M1100" i="9" s="1"/>
  <c r="P1100" i="9" s="1"/>
  <c r="L1101" i="9"/>
  <c r="M1101" i="9" s="1"/>
  <c r="P1101" i="9" s="1"/>
  <c r="L1102" i="9"/>
  <c r="M1102" i="9" s="1"/>
  <c r="P1102" i="9" s="1"/>
  <c r="L1103" i="9"/>
  <c r="M1103" i="9" s="1"/>
  <c r="P1103" i="9" s="1"/>
  <c r="L1104" i="9"/>
  <c r="M1104" i="9" s="1"/>
  <c r="P1104" i="9" s="1"/>
  <c r="L1105" i="9"/>
  <c r="M1105" i="9" s="1"/>
  <c r="P1105" i="9" s="1"/>
  <c r="L1106" i="9"/>
  <c r="M1106" i="9" s="1"/>
  <c r="P1106" i="9" s="1"/>
  <c r="L1107" i="9"/>
  <c r="M1107" i="9" s="1"/>
  <c r="P1107" i="9" s="1"/>
  <c r="L1108" i="9"/>
  <c r="M1108" i="9" s="1"/>
  <c r="P1108" i="9" s="1"/>
  <c r="L1109" i="9"/>
  <c r="M1109" i="9" s="1"/>
  <c r="P1109" i="9" s="1"/>
  <c r="L1110" i="9"/>
  <c r="M1110" i="9" s="1"/>
  <c r="P1110" i="9" s="1"/>
  <c r="L1111" i="9"/>
  <c r="M1111" i="9" s="1"/>
  <c r="P1111" i="9" s="1"/>
  <c r="L1112" i="9"/>
  <c r="M1112" i="9" s="1"/>
  <c r="P1112" i="9" s="1"/>
  <c r="L1113" i="9"/>
  <c r="M1113" i="9" s="1"/>
  <c r="P1113" i="9" s="1"/>
  <c r="L1114" i="9"/>
  <c r="M1114" i="9" s="1"/>
  <c r="P1114" i="9" s="1"/>
  <c r="L1115" i="9"/>
  <c r="M1115" i="9" s="1"/>
  <c r="P1115" i="9" s="1"/>
  <c r="L1116" i="9"/>
  <c r="M1116" i="9" s="1"/>
  <c r="P1116" i="9" s="1"/>
  <c r="L1117" i="9"/>
  <c r="M1117" i="9" s="1"/>
  <c r="P1117" i="9" s="1"/>
  <c r="L1118" i="9"/>
  <c r="M1118" i="9" s="1"/>
  <c r="P1118" i="9" s="1"/>
  <c r="L1119" i="9"/>
  <c r="M1119" i="9" s="1"/>
  <c r="P1119" i="9" s="1"/>
  <c r="L1120" i="9"/>
  <c r="M1120" i="9" s="1"/>
  <c r="P1120" i="9" s="1"/>
  <c r="L1121" i="9"/>
  <c r="M1121" i="9" s="1"/>
  <c r="P1121" i="9" s="1"/>
  <c r="L1122" i="9"/>
  <c r="M1122" i="9" s="1"/>
  <c r="P1122" i="9" s="1"/>
  <c r="L1123" i="9"/>
  <c r="M1123" i="9" s="1"/>
  <c r="P1123" i="9" s="1"/>
  <c r="L1124" i="9"/>
  <c r="M1124" i="9" s="1"/>
  <c r="P1124" i="9" s="1"/>
  <c r="L1125" i="9"/>
  <c r="M1125" i="9" s="1"/>
  <c r="P1125" i="9" s="1"/>
  <c r="L1126" i="9"/>
  <c r="M1126" i="9" s="1"/>
  <c r="P1126" i="9" s="1"/>
  <c r="L1127" i="9"/>
  <c r="M1127" i="9" s="1"/>
  <c r="P1127" i="9" s="1"/>
  <c r="L1128" i="9"/>
  <c r="M1128" i="9" s="1"/>
  <c r="P1128" i="9" s="1"/>
  <c r="L1129" i="9"/>
  <c r="M1129" i="9" s="1"/>
  <c r="P1129" i="9" s="1"/>
  <c r="L1130" i="9"/>
  <c r="M1130" i="9" s="1"/>
  <c r="P1130" i="9" s="1"/>
  <c r="L1131" i="9"/>
  <c r="M1131" i="9" s="1"/>
  <c r="P1131" i="9" s="1"/>
  <c r="L1132" i="9"/>
  <c r="M1132" i="9" s="1"/>
  <c r="P1132" i="9" s="1"/>
  <c r="L1133" i="9"/>
  <c r="M1133" i="9" s="1"/>
  <c r="P1133" i="9" s="1"/>
  <c r="L1134" i="9"/>
  <c r="M1134" i="9" s="1"/>
  <c r="P1134" i="9" s="1"/>
  <c r="L1135" i="9"/>
  <c r="M1135" i="9" s="1"/>
  <c r="P1135" i="9" s="1"/>
  <c r="L1136" i="9"/>
  <c r="M1136" i="9" s="1"/>
  <c r="P1136" i="9" s="1"/>
  <c r="L1137" i="9"/>
  <c r="M1137" i="9" s="1"/>
  <c r="P1137" i="9" s="1"/>
  <c r="L1138" i="9"/>
  <c r="M1138" i="9" s="1"/>
  <c r="P1138" i="9" s="1"/>
  <c r="L1139" i="9"/>
  <c r="M1139" i="9" s="1"/>
  <c r="P1139" i="9" s="1"/>
  <c r="L1140" i="9"/>
  <c r="M1140" i="9" s="1"/>
  <c r="P1140" i="9" s="1"/>
  <c r="L1141" i="9"/>
  <c r="M1141" i="9" s="1"/>
  <c r="P1141" i="9" s="1"/>
  <c r="L1142" i="9"/>
  <c r="M1142" i="9" s="1"/>
  <c r="P1142" i="9" s="1"/>
  <c r="L1143" i="9"/>
  <c r="M1143" i="9" s="1"/>
  <c r="P1143" i="9" s="1"/>
  <c r="L1144" i="9"/>
  <c r="M1144" i="9" s="1"/>
  <c r="P1144" i="9" s="1"/>
  <c r="L1145" i="9"/>
  <c r="M1145" i="9" s="1"/>
  <c r="P1145" i="9" s="1"/>
  <c r="L1146" i="9"/>
  <c r="M1146" i="9" s="1"/>
  <c r="P1146" i="9" s="1"/>
  <c r="L1147" i="9"/>
  <c r="M1147" i="9" s="1"/>
  <c r="P1147" i="9" s="1"/>
  <c r="L1148" i="9"/>
  <c r="M1148" i="9" s="1"/>
  <c r="P1148" i="9" s="1"/>
  <c r="L1149" i="9"/>
  <c r="M1149" i="9" s="1"/>
  <c r="P1149" i="9" s="1"/>
  <c r="L1150" i="9"/>
  <c r="M1150" i="9" s="1"/>
  <c r="P1150" i="9" s="1"/>
  <c r="L1151" i="9"/>
  <c r="M1151" i="9" s="1"/>
  <c r="P1151" i="9" s="1"/>
  <c r="L1152" i="9"/>
  <c r="M1152" i="9" s="1"/>
  <c r="P1152" i="9" s="1"/>
  <c r="L1153" i="9"/>
  <c r="M1153" i="9" s="1"/>
  <c r="P1153" i="9" s="1"/>
  <c r="L1154" i="9"/>
  <c r="M1154" i="9" s="1"/>
  <c r="P1154" i="9" s="1"/>
  <c r="L1155" i="9"/>
  <c r="M1155" i="9" s="1"/>
  <c r="P1155" i="9" s="1"/>
  <c r="L1156" i="9"/>
  <c r="M1156" i="9" s="1"/>
  <c r="P1156" i="9" s="1"/>
  <c r="L1157" i="9"/>
  <c r="M1157" i="9" s="1"/>
  <c r="P1157" i="9" s="1"/>
  <c r="L1158" i="9"/>
  <c r="M1158" i="9" s="1"/>
  <c r="P1158" i="9" s="1"/>
  <c r="L1159" i="9"/>
  <c r="M1159" i="9" s="1"/>
  <c r="P1159" i="9" s="1"/>
  <c r="L1160" i="9"/>
  <c r="M1160" i="9" s="1"/>
  <c r="P1160" i="9" s="1"/>
  <c r="L1161" i="9"/>
  <c r="M1161" i="9" s="1"/>
  <c r="P1161" i="9" s="1"/>
  <c r="L1162" i="9"/>
  <c r="M1162" i="9" s="1"/>
  <c r="P1162" i="9" s="1"/>
  <c r="L1163" i="9"/>
  <c r="M1163" i="9" s="1"/>
  <c r="P1163" i="9" s="1"/>
  <c r="L1164" i="9"/>
  <c r="M1164" i="9" s="1"/>
  <c r="P1164" i="9" s="1"/>
  <c r="L1165" i="9"/>
  <c r="M1165" i="9" s="1"/>
  <c r="P1165" i="9" s="1"/>
  <c r="L1166" i="9"/>
  <c r="M1166" i="9" s="1"/>
  <c r="P1166" i="9" s="1"/>
  <c r="L1167" i="9"/>
  <c r="M1167" i="9" s="1"/>
  <c r="P1167" i="9" s="1"/>
  <c r="L1168" i="9"/>
  <c r="M1168" i="9" s="1"/>
  <c r="P1168" i="9" s="1"/>
  <c r="L1169" i="9"/>
  <c r="M1169" i="9" s="1"/>
  <c r="P1169" i="9" s="1"/>
  <c r="L1170" i="9"/>
  <c r="M1170" i="9" s="1"/>
  <c r="P1170" i="9" s="1"/>
  <c r="L1171" i="9"/>
  <c r="M1171" i="9" s="1"/>
  <c r="P1171" i="9" s="1"/>
  <c r="L1172" i="9"/>
  <c r="M1172" i="9" s="1"/>
  <c r="P1172" i="9" s="1"/>
  <c r="L1173" i="9"/>
  <c r="M1173" i="9" s="1"/>
  <c r="P1173" i="9" s="1"/>
  <c r="L1174" i="9"/>
  <c r="M1174" i="9" s="1"/>
  <c r="P1174" i="9" s="1"/>
  <c r="L1175" i="9"/>
  <c r="M1175" i="9" s="1"/>
  <c r="P1175" i="9" s="1"/>
  <c r="L1176" i="9"/>
  <c r="M1176" i="9" s="1"/>
  <c r="P1176" i="9" s="1"/>
  <c r="L1177" i="9"/>
  <c r="M1177" i="9" s="1"/>
  <c r="P1177" i="9" s="1"/>
  <c r="L1178" i="9"/>
  <c r="M1178" i="9" s="1"/>
  <c r="P1178" i="9" s="1"/>
  <c r="L1179" i="9"/>
  <c r="M1179" i="9" s="1"/>
  <c r="P1179" i="9" s="1"/>
  <c r="L1180" i="9"/>
  <c r="M1180" i="9" s="1"/>
  <c r="P1180" i="9" s="1"/>
  <c r="L1181" i="9"/>
  <c r="M1181" i="9" s="1"/>
  <c r="P1181" i="9" s="1"/>
  <c r="L1182" i="9"/>
  <c r="M1182" i="9" s="1"/>
  <c r="P1182" i="9" s="1"/>
  <c r="L1183" i="9"/>
  <c r="M1183" i="9" s="1"/>
  <c r="P1183" i="9" s="1"/>
  <c r="L1184" i="9"/>
  <c r="M1184" i="9" s="1"/>
  <c r="P1184" i="9" s="1"/>
  <c r="L1185" i="9"/>
  <c r="M1185" i="9" s="1"/>
  <c r="P1185" i="9" s="1"/>
  <c r="L1186" i="9"/>
  <c r="M1186" i="9" s="1"/>
  <c r="P1186" i="9" s="1"/>
  <c r="L1187" i="9"/>
  <c r="M1187" i="9" s="1"/>
  <c r="P1187" i="9" s="1"/>
  <c r="L1188" i="9"/>
  <c r="M1188" i="9" s="1"/>
  <c r="P1188" i="9" s="1"/>
  <c r="L1189" i="9"/>
  <c r="M1189" i="9" s="1"/>
  <c r="P1189" i="9" s="1"/>
  <c r="L1190" i="9"/>
  <c r="M1190" i="9" s="1"/>
  <c r="P1190" i="9" s="1"/>
  <c r="L1191" i="9"/>
  <c r="M1191" i="9" s="1"/>
  <c r="P1191" i="9" s="1"/>
  <c r="L1192" i="9"/>
  <c r="M1192" i="9" s="1"/>
  <c r="P1192" i="9" s="1"/>
  <c r="L1193" i="9"/>
  <c r="M1193" i="9" s="1"/>
  <c r="P1193" i="9" s="1"/>
  <c r="L1194" i="9"/>
  <c r="M1194" i="9" s="1"/>
  <c r="P1194" i="9" s="1"/>
  <c r="L1195" i="9"/>
  <c r="M1195" i="9" s="1"/>
  <c r="P1195" i="9" s="1"/>
  <c r="L1196" i="9"/>
  <c r="M1196" i="9" s="1"/>
  <c r="P1196" i="9" s="1"/>
  <c r="L1197" i="9"/>
  <c r="M1197" i="9" s="1"/>
  <c r="P1197" i="9" s="1"/>
  <c r="L1198" i="9"/>
  <c r="M1198" i="9" s="1"/>
  <c r="P1198" i="9" s="1"/>
  <c r="L1199" i="9"/>
  <c r="M1199" i="9" s="1"/>
  <c r="P1199" i="9" s="1"/>
  <c r="L1200" i="9"/>
  <c r="M1200" i="9" s="1"/>
  <c r="P1200" i="9" s="1"/>
  <c r="L1201" i="9"/>
  <c r="M1201" i="9" s="1"/>
  <c r="P1201" i="9" s="1"/>
  <c r="L1202" i="9"/>
  <c r="M1202" i="9" s="1"/>
  <c r="P1202" i="9" s="1"/>
  <c r="L1203" i="9"/>
  <c r="M1203" i="9" s="1"/>
  <c r="P1203" i="9" s="1"/>
  <c r="L1204" i="9"/>
  <c r="M1204" i="9" s="1"/>
  <c r="P1204" i="9" s="1"/>
  <c r="L1205" i="9"/>
  <c r="M1205" i="9" s="1"/>
  <c r="P1205" i="9" s="1"/>
  <c r="L1206" i="9"/>
  <c r="M1206" i="9" s="1"/>
  <c r="P1206" i="9" s="1"/>
  <c r="L1207" i="9"/>
  <c r="M1207" i="9" s="1"/>
  <c r="P1207" i="9" s="1"/>
  <c r="L1208" i="9"/>
  <c r="M1208" i="9" s="1"/>
  <c r="P1208" i="9" s="1"/>
  <c r="L1209" i="9"/>
  <c r="M1209" i="9" s="1"/>
  <c r="P1209" i="9" s="1"/>
  <c r="L1210" i="9"/>
  <c r="M1210" i="9" s="1"/>
  <c r="P1210" i="9" s="1"/>
  <c r="L1211" i="9"/>
  <c r="M1211" i="9" s="1"/>
  <c r="P1211" i="9" s="1"/>
  <c r="L1212" i="9"/>
  <c r="M1212" i="9" s="1"/>
  <c r="P1212" i="9" s="1"/>
  <c r="L1213" i="9"/>
  <c r="M1213" i="9" s="1"/>
  <c r="P1213" i="9" s="1"/>
  <c r="L1214" i="9"/>
  <c r="M1214" i="9" s="1"/>
  <c r="P1214" i="9" s="1"/>
  <c r="L1215" i="9"/>
  <c r="M1215" i="9" s="1"/>
  <c r="P1215" i="9" s="1"/>
  <c r="L1216" i="9"/>
  <c r="M1216" i="9" s="1"/>
  <c r="P1216" i="9" s="1"/>
  <c r="L1217" i="9"/>
  <c r="M1217" i="9" s="1"/>
  <c r="P1217" i="9" s="1"/>
  <c r="L1218" i="9"/>
  <c r="M1218" i="9" s="1"/>
  <c r="P1218" i="9" s="1"/>
  <c r="L1219" i="9"/>
  <c r="M1219" i="9" s="1"/>
  <c r="P1219" i="9" s="1"/>
  <c r="L1220" i="9"/>
  <c r="M1220" i="9" s="1"/>
  <c r="P1220" i="9" s="1"/>
  <c r="L1221" i="9"/>
  <c r="M1221" i="9" s="1"/>
  <c r="P1221" i="9" s="1"/>
  <c r="L1222" i="9"/>
  <c r="M1222" i="9" s="1"/>
  <c r="P1222" i="9" s="1"/>
  <c r="L1223" i="9"/>
  <c r="M1223" i="9" s="1"/>
  <c r="P1223" i="9" s="1"/>
  <c r="L1224" i="9"/>
  <c r="M1224" i="9" s="1"/>
  <c r="P1224" i="9" s="1"/>
  <c r="L1225" i="9"/>
  <c r="M1225" i="9" s="1"/>
  <c r="P1225" i="9" s="1"/>
  <c r="L1226" i="9"/>
  <c r="M1226" i="9" s="1"/>
  <c r="P1226" i="9" s="1"/>
  <c r="L1227" i="9"/>
  <c r="M1227" i="9" s="1"/>
  <c r="P1227" i="9" s="1"/>
  <c r="L1228" i="9"/>
  <c r="M1228" i="9" s="1"/>
  <c r="P1228" i="9" s="1"/>
  <c r="L1229" i="9"/>
  <c r="M1229" i="9" s="1"/>
  <c r="P1229" i="9" s="1"/>
  <c r="L1230" i="9"/>
  <c r="M1230" i="9" s="1"/>
  <c r="P1230" i="9" s="1"/>
  <c r="L1231" i="9"/>
  <c r="M1231" i="9" s="1"/>
  <c r="P1231" i="9" s="1"/>
  <c r="L1232" i="9"/>
  <c r="M1232" i="9" s="1"/>
  <c r="P1232" i="9" s="1"/>
  <c r="L1233" i="9"/>
  <c r="M1233" i="9" s="1"/>
  <c r="P1233" i="9" s="1"/>
  <c r="L1234" i="9"/>
  <c r="M1234" i="9" s="1"/>
  <c r="P1234" i="9" s="1"/>
  <c r="L1235" i="9"/>
  <c r="M1235" i="9" s="1"/>
  <c r="P1235" i="9" s="1"/>
  <c r="L1236" i="9"/>
  <c r="M1236" i="9" s="1"/>
  <c r="P1236" i="9" s="1"/>
  <c r="L1237" i="9"/>
  <c r="M1237" i="9" s="1"/>
  <c r="P1237" i="9" s="1"/>
  <c r="L1238" i="9"/>
  <c r="M1238" i="9" s="1"/>
  <c r="P1238" i="9" s="1"/>
  <c r="L1239" i="9"/>
  <c r="M1239" i="9" s="1"/>
  <c r="P1239" i="9" s="1"/>
  <c r="L1240" i="9"/>
  <c r="M1240" i="9" s="1"/>
  <c r="P1240" i="9" s="1"/>
  <c r="L1241" i="9"/>
  <c r="M1241" i="9" s="1"/>
  <c r="P1241" i="9" s="1"/>
  <c r="L1242" i="9"/>
  <c r="M1242" i="9" s="1"/>
  <c r="P1242" i="9" s="1"/>
  <c r="L1243" i="9"/>
  <c r="M1243" i="9" s="1"/>
  <c r="P1243" i="9" s="1"/>
  <c r="L1244" i="9"/>
  <c r="M1244" i="9" s="1"/>
  <c r="P1244" i="9" s="1"/>
  <c r="L1245" i="9"/>
  <c r="M1245" i="9" s="1"/>
  <c r="P1245" i="9" s="1"/>
  <c r="L1246" i="9"/>
  <c r="M1246" i="9" s="1"/>
  <c r="P1246" i="9" s="1"/>
  <c r="L1247" i="9"/>
  <c r="M1247" i="9" s="1"/>
  <c r="P1247" i="9" s="1"/>
  <c r="L1248" i="9"/>
  <c r="M1248" i="9" s="1"/>
  <c r="P1248" i="9" s="1"/>
  <c r="L1249" i="9"/>
  <c r="M1249" i="9" s="1"/>
  <c r="P1249" i="9" s="1"/>
  <c r="L1250" i="9"/>
  <c r="M1250" i="9" s="1"/>
  <c r="P1250" i="9" s="1"/>
  <c r="L1251" i="9"/>
  <c r="M1251" i="9" s="1"/>
  <c r="P1251" i="9" s="1"/>
  <c r="L1252" i="9"/>
  <c r="M1252" i="9" s="1"/>
  <c r="P1252" i="9" s="1"/>
  <c r="L1253" i="9"/>
  <c r="M1253" i="9" s="1"/>
  <c r="P1253" i="9" s="1"/>
  <c r="L1254" i="9"/>
  <c r="M1254" i="9" s="1"/>
  <c r="P1254" i="9" s="1"/>
  <c r="L1255" i="9"/>
  <c r="M1255" i="9" s="1"/>
  <c r="P1255" i="9" s="1"/>
  <c r="L1256" i="9"/>
  <c r="M1256" i="9" s="1"/>
  <c r="P1256" i="9" s="1"/>
  <c r="L1257" i="9"/>
  <c r="M1257" i="9" s="1"/>
  <c r="P1257" i="9" s="1"/>
  <c r="L1258" i="9"/>
  <c r="M1258" i="9" s="1"/>
  <c r="P1258" i="9" s="1"/>
  <c r="L1259" i="9"/>
  <c r="M1259" i="9" s="1"/>
  <c r="P1259" i="9" s="1"/>
  <c r="L1260" i="9"/>
  <c r="M1260" i="9" s="1"/>
  <c r="P1260" i="9" s="1"/>
  <c r="L1261" i="9"/>
  <c r="M1261" i="9" s="1"/>
  <c r="P1261" i="9" s="1"/>
  <c r="L1262" i="9"/>
  <c r="M1262" i="9" s="1"/>
  <c r="P1262" i="9" s="1"/>
  <c r="L1263" i="9"/>
  <c r="M1263" i="9" s="1"/>
  <c r="P1263" i="9" s="1"/>
  <c r="L1264" i="9"/>
  <c r="M1264" i="9" s="1"/>
  <c r="P1264" i="9" s="1"/>
  <c r="L1265" i="9"/>
  <c r="M1265" i="9" s="1"/>
  <c r="P1265" i="9" s="1"/>
  <c r="L1266" i="9"/>
  <c r="M1266" i="9" s="1"/>
  <c r="P1266" i="9" s="1"/>
  <c r="L1267" i="9"/>
  <c r="M1267" i="9" s="1"/>
  <c r="P1267" i="9" s="1"/>
  <c r="L1268" i="9"/>
  <c r="M1268" i="9" s="1"/>
  <c r="P1268" i="9" s="1"/>
  <c r="L1269" i="9"/>
  <c r="M1269" i="9" s="1"/>
  <c r="P1269" i="9" s="1"/>
  <c r="L1270" i="9"/>
  <c r="M1270" i="9" s="1"/>
  <c r="P1270" i="9" s="1"/>
  <c r="L1271" i="9"/>
  <c r="M1271" i="9" s="1"/>
  <c r="P1271" i="9" s="1"/>
  <c r="L1272" i="9"/>
  <c r="M1272" i="9" s="1"/>
  <c r="P1272" i="9" s="1"/>
  <c r="L1273" i="9"/>
  <c r="M1273" i="9" s="1"/>
  <c r="P1273" i="9" s="1"/>
  <c r="L1274" i="9"/>
  <c r="M1274" i="9" s="1"/>
  <c r="P1274" i="9" s="1"/>
  <c r="L1275" i="9"/>
  <c r="M1275" i="9" s="1"/>
  <c r="P1275" i="9" s="1"/>
  <c r="L1276" i="9"/>
  <c r="M1276" i="9" s="1"/>
  <c r="P1276" i="9" s="1"/>
  <c r="L1277" i="9"/>
  <c r="M1277" i="9" s="1"/>
  <c r="P1277" i="9" s="1"/>
  <c r="L1278" i="9"/>
  <c r="M1278" i="9" s="1"/>
  <c r="P1278" i="9" s="1"/>
  <c r="L1279" i="9"/>
  <c r="M1279" i="9" s="1"/>
  <c r="P1279" i="9" s="1"/>
  <c r="L1280" i="9"/>
  <c r="M1280" i="9" s="1"/>
  <c r="P1280" i="9" s="1"/>
  <c r="L1281" i="9"/>
  <c r="M1281" i="9" s="1"/>
  <c r="P1281" i="9" s="1"/>
  <c r="L1282" i="9"/>
  <c r="M1282" i="9" s="1"/>
  <c r="P1282" i="9" s="1"/>
  <c r="L1283" i="9"/>
  <c r="M1283" i="9" s="1"/>
  <c r="P1283" i="9" s="1"/>
  <c r="L1284" i="9"/>
  <c r="M1284" i="9" s="1"/>
  <c r="P1284" i="9" s="1"/>
  <c r="L1285" i="9"/>
  <c r="M1285" i="9" s="1"/>
  <c r="P1285" i="9" s="1"/>
  <c r="L1286" i="9"/>
  <c r="M1286" i="9" s="1"/>
  <c r="P1286" i="9" s="1"/>
  <c r="L1287" i="9"/>
  <c r="M1287" i="9" s="1"/>
  <c r="P1287" i="9" s="1"/>
  <c r="L1288" i="9"/>
  <c r="M1288" i="9" s="1"/>
  <c r="P1288" i="9" s="1"/>
  <c r="L1289" i="9"/>
  <c r="M1289" i="9" s="1"/>
  <c r="P1289" i="9" s="1"/>
  <c r="L1290" i="9"/>
  <c r="M1290" i="9" s="1"/>
  <c r="P1290" i="9" s="1"/>
  <c r="L1291" i="9"/>
  <c r="M1291" i="9" s="1"/>
  <c r="P1291" i="9" s="1"/>
  <c r="L1292" i="9"/>
  <c r="M1292" i="9" s="1"/>
  <c r="P1292" i="9" s="1"/>
  <c r="L1293" i="9"/>
  <c r="M1293" i="9" s="1"/>
  <c r="P1293" i="9" s="1"/>
  <c r="L1294" i="9"/>
  <c r="M1294" i="9" s="1"/>
  <c r="P1294" i="9" s="1"/>
  <c r="L1295" i="9"/>
  <c r="M1295" i="9" s="1"/>
  <c r="P1295" i="9" s="1"/>
  <c r="L1296" i="9"/>
  <c r="M1296" i="9" s="1"/>
  <c r="P1296" i="9" s="1"/>
  <c r="L1297" i="9"/>
  <c r="M1297" i="9" s="1"/>
  <c r="P1297" i="9" s="1"/>
  <c r="L1298" i="9"/>
  <c r="M1298" i="9" s="1"/>
  <c r="P1298" i="9" s="1"/>
  <c r="L1299" i="9"/>
  <c r="M1299" i="9" s="1"/>
  <c r="P1299" i="9" s="1"/>
  <c r="L1300" i="9"/>
  <c r="M1300" i="9" s="1"/>
  <c r="P1300" i="9" s="1"/>
  <c r="L1301" i="9"/>
  <c r="M1301" i="9" s="1"/>
  <c r="P1301" i="9" s="1"/>
  <c r="L1302" i="9"/>
  <c r="M1302" i="9" s="1"/>
  <c r="P1302" i="9" s="1"/>
  <c r="L1303" i="9"/>
  <c r="M1303" i="9" s="1"/>
  <c r="P1303" i="9" s="1"/>
  <c r="L1304" i="9"/>
  <c r="M1304" i="9" s="1"/>
  <c r="P1304" i="9" s="1"/>
  <c r="L1305" i="9"/>
  <c r="M1305" i="9" s="1"/>
  <c r="P1305" i="9" s="1"/>
  <c r="L1306" i="9"/>
  <c r="M1306" i="9" s="1"/>
  <c r="P1306" i="9" s="1"/>
  <c r="L1307" i="9"/>
  <c r="M1307" i="9" s="1"/>
  <c r="P1307" i="9" s="1"/>
  <c r="L1308" i="9"/>
  <c r="M1308" i="9" s="1"/>
  <c r="P1308" i="9" s="1"/>
  <c r="L1309" i="9"/>
  <c r="M1309" i="9" s="1"/>
  <c r="P1309" i="9" s="1"/>
  <c r="L1310" i="9"/>
  <c r="M1310" i="9" s="1"/>
  <c r="P1310" i="9" s="1"/>
  <c r="L1311" i="9"/>
  <c r="M1311" i="9" s="1"/>
  <c r="P1311" i="9" s="1"/>
  <c r="L1312" i="9"/>
  <c r="M1312" i="9" s="1"/>
  <c r="P1312" i="9" s="1"/>
  <c r="L1313" i="9"/>
  <c r="M1313" i="9" s="1"/>
  <c r="P1313" i="9" s="1"/>
  <c r="L1314" i="9"/>
  <c r="M1314" i="9" s="1"/>
  <c r="P1314" i="9" s="1"/>
  <c r="L1315" i="9"/>
  <c r="M1315" i="9" s="1"/>
  <c r="P1315" i="9" s="1"/>
  <c r="L1316" i="9"/>
  <c r="M1316" i="9" s="1"/>
  <c r="P1316" i="9" s="1"/>
  <c r="L1317" i="9"/>
  <c r="M1317" i="9" s="1"/>
  <c r="P1317" i="9" s="1"/>
  <c r="L1318" i="9"/>
  <c r="M1318" i="9" s="1"/>
  <c r="P1318" i="9" s="1"/>
  <c r="L1319" i="9"/>
  <c r="M1319" i="9" s="1"/>
  <c r="P1319" i="9" s="1"/>
  <c r="L1320" i="9"/>
  <c r="M1320" i="9" s="1"/>
  <c r="P1320" i="9" s="1"/>
  <c r="L1321" i="9"/>
  <c r="M1321" i="9" s="1"/>
  <c r="P1321" i="9" s="1"/>
  <c r="L1322" i="9"/>
  <c r="M1322" i="9" s="1"/>
  <c r="P1322" i="9" s="1"/>
  <c r="L1323" i="9"/>
  <c r="M1323" i="9" s="1"/>
  <c r="P1323" i="9" s="1"/>
  <c r="L1324" i="9"/>
  <c r="M1324" i="9" s="1"/>
  <c r="P1324" i="9" s="1"/>
  <c r="L1325" i="9"/>
  <c r="M1325" i="9" s="1"/>
  <c r="P1325" i="9" s="1"/>
  <c r="L1326" i="9"/>
  <c r="M1326" i="9" s="1"/>
  <c r="P1326" i="9" s="1"/>
  <c r="L1327" i="9"/>
  <c r="M1327" i="9" s="1"/>
  <c r="P1327" i="9" s="1"/>
  <c r="L1328" i="9"/>
  <c r="M1328" i="9" s="1"/>
  <c r="P1328" i="9" s="1"/>
  <c r="L1329" i="9"/>
  <c r="M1329" i="9" s="1"/>
  <c r="P1329" i="9" s="1"/>
  <c r="L1330" i="9"/>
  <c r="M1330" i="9" s="1"/>
  <c r="P1330" i="9" s="1"/>
  <c r="L1331" i="9"/>
  <c r="M1331" i="9" s="1"/>
  <c r="P1331" i="9" s="1"/>
  <c r="L1332" i="9"/>
  <c r="M1332" i="9" s="1"/>
  <c r="P1332" i="9" s="1"/>
  <c r="L1333" i="9"/>
  <c r="M1333" i="9" s="1"/>
  <c r="P1333" i="9" s="1"/>
  <c r="L1334" i="9"/>
  <c r="M1334" i="9" s="1"/>
  <c r="P1334" i="9" s="1"/>
  <c r="L1335" i="9"/>
  <c r="M1335" i="9" s="1"/>
  <c r="P1335" i="9" s="1"/>
  <c r="L1336" i="9"/>
  <c r="M1336" i="9" s="1"/>
  <c r="P1336" i="9" s="1"/>
  <c r="L1337" i="9"/>
  <c r="M1337" i="9" s="1"/>
  <c r="P1337" i="9" s="1"/>
  <c r="L1338" i="9"/>
  <c r="M1338" i="9" s="1"/>
  <c r="P1338" i="9" s="1"/>
  <c r="L1339" i="9"/>
  <c r="M1339" i="9" s="1"/>
  <c r="P1339" i="9" s="1"/>
  <c r="L1340" i="9"/>
  <c r="M1340" i="9" s="1"/>
  <c r="P1340" i="9" s="1"/>
  <c r="L1341" i="9"/>
  <c r="M1341" i="9" s="1"/>
  <c r="P1341" i="9" s="1"/>
  <c r="L1342" i="9"/>
  <c r="M1342" i="9" s="1"/>
  <c r="P1342" i="9" s="1"/>
  <c r="L1343" i="9"/>
  <c r="M1343" i="9" s="1"/>
  <c r="P1343" i="9" s="1"/>
  <c r="L1344" i="9"/>
  <c r="M1344" i="9" s="1"/>
  <c r="P1344" i="9" s="1"/>
  <c r="L1345" i="9"/>
  <c r="M1345" i="9" s="1"/>
  <c r="P1345" i="9" s="1"/>
  <c r="L1346" i="9"/>
  <c r="M1346" i="9" s="1"/>
  <c r="P1346" i="9" s="1"/>
  <c r="L1347" i="9"/>
  <c r="M1347" i="9" s="1"/>
  <c r="P1347" i="9" s="1"/>
  <c r="L1348" i="9"/>
  <c r="M1348" i="9" s="1"/>
  <c r="P1348" i="9" s="1"/>
  <c r="L1349" i="9"/>
  <c r="M1349" i="9" s="1"/>
  <c r="P1349" i="9" s="1"/>
  <c r="L1350" i="9"/>
  <c r="M1350" i="9" s="1"/>
  <c r="P1350" i="9" s="1"/>
  <c r="L1351" i="9"/>
  <c r="M1351" i="9" s="1"/>
  <c r="P1351" i="9" s="1"/>
  <c r="L1352" i="9"/>
  <c r="M1352" i="9" s="1"/>
  <c r="P1352" i="9" s="1"/>
  <c r="L1353" i="9"/>
  <c r="M1353" i="9" s="1"/>
  <c r="P1353" i="9" s="1"/>
  <c r="L1354" i="9"/>
  <c r="M1354" i="9" s="1"/>
  <c r="P1354" i="9" s="1"/>
  <c r="L1355" i="9"/>
  <c r="M1355" i="9" s="1"/>
  <c r="P1355" i="9" s="1"/>
  <c r="L1356" i="9"/>
  <c r="M1356" i="9" s="1"/>
  <c r="P1356" i="9" s="1"/>
  <c r="L1357" i="9"/>
  <c r="M1357" i="9" s="1"/>
  <c r="P1357" i="9" s="1"/>
  <c r="L1358" i="9"/>
  <c r="M1358" i="9" s="1"/>
  <c r="P1358" i="9" s="1"/>
  <c r="L1359" i="9"/>
  <c r="M1359" i="9" s="1"/>
  <c r="P1359" i="9" s="1"/>
  <c r="L1360" i="9"/>
  <c r="M1360" i="9" s="1"/>
  <c r="P1360" i="9" s="1"/>
  <c r="L1361" i="9"/>
  <c r="M1361" i="9" s="1"/>
  <c r="P1361" i="9" s="1"/>
  <c r="L1362" i="9"/>
  <c r="M1362" i="9" s="1"/>
  <c r="P1362" i="9" s="1"/>
  <c r="L1363" i="9"/>
  <c r="M1363" i="9" s="1"/>
  <c r="P1363" i="9" s="1"/>
  <c r="L1364" i="9"/>
  <c r="M1364" i="9" s="1"/>
  <c r="P1364" i="9" s="1"/>
  <c r="L1365" i="9"/>
  <c r="M1365" i="9" s="1"/>
  <c r="P1365" i="9" s="1"/>
  <c r="L1366" i="9"/>
  <c r="M1366" i="9" s="1"/>
  <c r="P1366" i="9" s="1"/>
  <c r="L1367" i="9"/>
  <c r="M1367" i="9" s="1"/>
  <c r="P1367" i="9" s="1"/>
  <c r="L1368" i="9"/>
  <c r="M1368" i="9" s="1"/>
  <c r="P1368" i="9" s="1"/>
  <c r="L1369" i="9"/>
  <c r="M1369" i="9" s="1"/>
  <c r="P1369" i="9" s="1"/>
  <c r="L1370" i="9"/>
  <c r="M1370" i="9" s="1"/>
  <c r="P1370" i="9" s="1"/>
  <c r="L1371" i="9"/>
  <c r="M1371" i="9" s="1"/>
  <c r="P1371" i="9" s="1"/>
  <c r="L1372" i="9"/>
  <c r="M1372" i="9" s="1"/>
  <c r="P1372" i="9" s="1"/>
  <c r="L1373" i="9"/>
  <c r="M1373" i="9" s="1"/>
  <c r="P1373" i="9" s="1"/>
  <c r="L1374" i="9"/>
  <c r="M1374" i="9" s="1"/>
  <c r="P1374" i="9" s="1"/>
  <c r="L1375" i="9"/>
  <c r="M1375" i="9" s="1"/>
  <c r="P1375" i="9" s="1"/>
  <c r="L1376" i="9"/>
  <c r="M1376" i="9" s="1"/>
  <c r="P1376" i="9" s="1"/>
  <c r="L1377" i="9"/>
  <c r="M1377" i="9" s="1"/>
  <c r="P1377" i="9" s="1"/>
  <c r="L1378" i="9"/>
  <c r="M1378" i="9" s="1"/>
  <c r="P1378" i="9" s="1"/>
  <c r="L1379" i="9"/>
  <c r="M1379" i="9" s="1"/>
  <c r="P1379" i="9" s="1"/>
  <c r="L1380" i="9"/>
  <c r="M1380" i="9" s="1"/>
  <c r="P1380" i="9" s="1"/>
  <c r="L1381" i="9"/>
  <c r="M1381" i="9" s="1"/>
  <c r="P1381" i="9" s="1"/>
  <c r="L1382" i="9"/>
  <c r="M1382" i="9" s="1"/>
  <c r="P1382" i="9" s="1"/>
  <c r="L1383" i="9"/>
  <c r="M1383" i="9" s="1"/>
  <c r="P1383" i="9" s="1"/>
  <c r="L1384" i="9"/>
  <c r="M1384" i="9" s="1"/>
  <c r="P1384" i="9" s="1"/>
  <c r="L1385" i="9"/>
  <c r="M1385" i="9" s="1"/>
  <c r="P1385" i="9" s="1"/>
  <c r="L1386" i="9"/>
  <c r="M1386" i="9" s="1"/>
  <c r="P1386" i="9" s="1"/>
  <c r="L1387" i="9"/>
  <c r="M1387" i="9" s="1"/>
  <c r="P1387" i="9" s="1"/>
  <c r="L1388" i="9"/>
  <c r="M1388" i="9" s="1"/>
  <c r="P1388" i="9" s="1"/>
  <c r="L1389" i="9"/>
  <c r="M1389" i="9" s="1"/>
  <c r="P1389" i="9" s="1"/>
  <c r="L1390" i="9"/>
  <c r="M1390" i="9" s="1"/>
  <c r="P1390" i="9" s="1"/>
  <c r="L1391" i="9"/>
  <c r="M1391" i="9" s="1"/>
  <c r="P1391" i="9" s="1"/>
  <c r="L1392" i="9"/>
  <c r="M1392" i="9" s="1"/>
  <c r="P1392" i="9" s="1"/>
  <c r="L1393" i="9"/>
  <c r="M1393" i="9" s="1"/>
  <c r="P1393" i="9" s="1"/>
  <c r="L1394" i="9"/>
  <c r="M1394" i="9" s="1"/>
  <c r="P1394" i="9" s="1"/>
  <c r="L1395" i="9"/>
  <c r="M1395" i="9" s="1"/>
  <c r="P1395" i="9" s="1"/>
  <c r="L1396" i="9"/>
  <c r="M1396" i="9" s="1"/>
  <c r="P1396" i="9" s="1"/>
  <c r="L1397" i="9"/>
  <c r="M1397" i="9" s="1"/>
  <c r="P1397" i="9" s="1"/>
  <c r="L1398" i="9"/>
  <c r="M1398" i="9" s="1"/>
  <c r="P1398" i="9" s="1"/>
  <c r="L1399" i="9"/>
  <c r="M1399" i="9" s="1"/>
  <c r="P1399" i="9" s="1"/>
  <c r="L1400" i="9"/>
  <c r="M1400" i="9" s="1"/>
  <c r="P1400" i="9" s="1"/>
  <c r="L1401" i="9"/>
  <c r="M1401" i="9" s="1"/>
  <c r="P1401" i="9" s="1"/>
  <c r="L1402" i="9"/>
  <c r="M1402" i="9" s="1"/>
  <c r="P1402" i="9" s="1"/>
  <c r="L1403" i="9"/>
  <c r="M1403" i="9" s="1"/>
  <c r="P1403" i="9" s="1"/>
  <c r="L1404" i="9"/>
  <c r="M1404" i="9" s="1"/>
  <c r="P1404" i="9" s="1"/>
  <c r="L1405" i="9"/>
  <c r="M1405" i="9" s="1"/>
  <c r="P1405" i="9" s="1"/>
  <c r="L1406" i="9"/>
  <c r="M1406" i="9" s="1"/>
  <c r="P1406" i="9" s="1"/>
  <c r="L1407" i="9"/>
  <c r="M1407" i="9" s="1"/>
  <c r="P1407" i="9" s="1"/>
  <c r="L1408" i="9"/>
  <c r="M1408" i="9" s="1"/>
  <c r="P1408" i="9" s="1"/>
  <c r="L1409" i="9"/>
  <c r="M1409" i="9" s="1"/>
  <c r="P1409" i="9" s="1"/>
  <c r="L1410" i="9"/>
  <c r="M1410" i="9" s="1"/>
  <c r="P1410" i="9" s="1"/>
  <c r="L1411" i="9"/>
  <c r="M1411" i="9" s="1"/>
  <c r="P1411" i="9" s="1"/>
  <c r="L1412" i="9"/>
  <c r="M1412" i="9" s="1"/>
  <c r="P1412" i="9" s="1"/>
  <c r="L1413" i="9"/>
  <c r="M1413" i="9" s="1"/>
  <c r="P1413" i="9" s="1"/>
  <c r="L1414" i="9"/>
  <c r="M1414" i="9" s="1"/>
  <c r="P1414" i="9" s="1"/>
  <c r="L1415" i="9"/>
  <c r="M1415" i="9" s="1"/>
  <c r="P1415" i="9" s="1"/>
  <c r="L1416" i="9"/>
  <c r="M1416" i="9" s="1"/>
  <c r="P1416" i="9" s="1"/>
  <c r="L1417" i="9"/>
  <c r="M1417" i="9" s="1"/>
  <c r="P1417" i="9" s="1"/>
  <c r="L1418" i="9"/>
  <c r="M1418" i="9" s="1"/>
  <c r="P1418" i="9" s="1"/>
  <c r="L1419" i="9"/>
  <c r="M1419" i="9" s="1"/>
  <c r="P1419" i="9" s="1"/>
  <c r="L1420" i="9"/>
  <c r="M1420" i="9" s="1"/>
  <c r="P1420" i="9" s="1"/>
  <c r="L1421" i="9"/>
  <c r="M1421" i="9" s="1"/>
  <c r="P1421" i="9" s="1"/>
  <c r="L1422" i="9"/>
  <c r="M1422" i="9" s="1"/>
  <c r="P1422" i="9" s="1"/>
  <c r="L1423" i="9"/>
  <c r="M1423" i="9" s="1"/>
  <c r="P1423" i="9" s="1"/>
  <c r="L1424" i="9"/>
  <c r="M1424" i="9" s="1"/>
  <c r="P1424" i="9" s="1"/>
  <c r="L1425" i="9"/>
  <c r="M1425" i="9" s="1"/>
  <c r="P1425" i="9" s="1"/>
  <c r="L1426" i="9"/>
  <c r="M1426" i="9" s="1"/>
  <c r="P1426" i="9" s="1"/>
  <c r="L1427" i="9"/>
  <c r="M1427" i="9" s="1"/>
  <c r="P1427" i="9" s="1"/>
  <c r="L1428" i="9"/>
  <c r="M1428" i="9" s="1"/>
  <c r="P1428" i="9" s="1"/>
  <c r="L1429" i="9"/>
  <c r="M1429" i="9" s="1"/>
  <c r="P1429" i="9" s="1"/>
  <c r="L1430" i="9"/>
  <c r="M1430" i="9" s="1"/>
  <c r="P1430" i="9" s="1"/>
  <c r="L1431" i="9"/>
  <c r="M1431" i="9" s="1"/>
  <c r="P1431" i="9" s="1"/>
  <c r="L1432" i="9"/>
  <c r="M1432" i="9" s="1"/>
  <c r="P1432" i="9" s="1"/>
  <c r="L1433" i="9"/>
  <c r="M1433" i="9" s="1"/>
  <c r="P1433" i="9" s="1"/>
  <c r="L1434" i="9"/>
  <c r="M1434" i="9" s="1"/>
  <c r="P1434" i="9" s="1"/>
  <c r="L1435" i="9"/>
  <c r="M1435" i="9" s="1"/>
  <c r="P1435" i="9" s="1"/>
  <c r="L1436" i="9"/>
  <c r="M1436" i="9" s="1"/>
  <c r="P1436" i="9" s="1"/>
  <c r="L1437" i="9"/>
  <c r="M1437" i="9" s="1"/>
  <c r="P1437" i="9" s="1"/>
  <c r="L1438" i="9"/>
  <c r="M1438" i="9" s="1"/>
  <c r="P1438" i="9" s="1"/>
  <c r="L1439" i="9"/>
  <c r="M1439" i="9" s="1"/>
  <c r="P1439" i="9" s="1"/>
  <c r="L1440" i="9"/>
  <c r="M1440" i="9" s="1"/>
  <c r="P1440" i="9" s="1"/>
  <c r="L1441" i="9"/>
  <c r="M1441" i="9" s="1"/>
  <c r="P1441" i="9" s="1"/>
  <c r="L1442" i="9"/>
  <c r="M1442" i="9" s="1"/>
  <c r="P1442" i="9" s="1"/>
  <c r="L1443" i="9"/>
  <c r="M1443" i="9" s="1"/>
  <c r="P1443" i="9" s="1"/>
  <c r="L1444" i="9"/>
  <c r="M1444" i="9" s="1"/>
  <c r="P1444" i="9" s="1"/>
  <c r="L1445" i="9"/>
  <c r="M1445" i="9" s="1"/>
  <c r="P1445" i="9" s="1"/>
  <c r="L1446" i="9"/>
  <c r="M1446" i="9" s="1"/>
  <c r="P1446" i="9" s="1"/>
  <c r="L1447" i="9"/>
  <c r="M1447" i="9" s="1"/>
  <c r="P1447" i="9" s="1"/>
  <c r="L1448" i="9"/>
  <c r="M1448" i="9" s="1"/>
  <c r="P1448" i="9" s="1"/>
  <c r="L1449" i="9"/>
  <c r="M1449" i="9" s="1"/>
  <c r="P1449" i="9" s="1"/>
  <c r="L1450" i="9"/>
  <c r="M1450" i="9" s="1"/>
  <c r="P1450" i="9" s="1"/>
  <c r="L1451" i="9"/>
  <c r="M1451" i="9" s="1"/>
  <c r="P1451" i="9" s="1"/>
  <c r="L1452" i="9"/>
  <c r="M1452" i="9" s="1"/>
  <c r="P1452" i="9" s="1"/>
  <c r="L1453" i="9"/>
  <c r="M1453" i="9" s="1"/>
  <c r="P1453" i="9" s="1"/>
  <c r="L1454" i="9"/>
  <c r="M1454" i="9" s="1"/>
  <c r="P1454" i="9" s="1"/>
  <c r="L1455" i="9"/>
  <c r="M1455" i="9" s="1"/>
  <c r="P1455" i="9" s="1"/>
  <c r="L1456" i="9"/>
  <c r="M1456" i="9" s="1"/>
  <c r="P1456" i="9" s="1"/>
  <c r="L1457" i="9"/>
  <c r="M1457" i="9" s="1"/>
  <c r="P1457" i="9" s="1"/>
  <c r="L1458" i="9"/>
  <c r="M1458" i="9" s="1"/>
  <c r="P1458" i="9" s="1"/>
  <c r="L1459" i="9"/>
  <c r="M1459" i="9" s="1"/>
  <c r="P1459" i="9" s="1"/>
  <c r="L1460" i="9"/>
  <c r="M1460" i="9" s="1"/>
  <c r="P1460" i="9" s="1"/>
  <c r="L1461" i="9"/>
  <c r="M1461" i="9" s="1"/>
  <c r="P1461" i="9" s="1"/>
  <c r="L1462" i="9"/>
  <c r="M1462" i="9" s="1"/>
  <c r="P1462" i="9" s="1"/>
  <c r="L1463" i="9"/>
  <c r="M1463" i="9" s="1"/>
  <c r="P1463" i="9" s="1"/>
  <c r="L1464" i="9"/>
  <c r="M1464" i="9" s="1"/>
  <c r="P1464" i="9" s="1"/>
  <c r="L1465" i="9"/>
  <c r="M1465" i="9" s="1"/>
  <c r="P1465" i="9" s="1"/>
  <c r="L1466" i="9"/>
  <c r="M1466" i="9" s="1"/>
  <c r="P1466" i="9" s="1"/>
  <c r="L1467" i="9"/>
  <c r="M1467" i="9" s="1"/>
  <c r="P1467" i="9" s="1"/>
  <c r="L1468" i="9"/>
  <c r="M1468" i="9" s="1"/>
  <c r="P1468" i="9" s="1"/>
  <c r="L1469" i="9"/>
  <c r="M1469" i="9" s="1"/>
  <c r="P1469" i="9" s="1"/>
  <c r="L1470" i="9"/>
  <c r="M1470" i="9" s="1"/>
  <c r="P1470" i="9" s="1"/>
  <c r="L1471" i="9"/>
  <c r="M1471" i="9" s="1"/>
  <c r="P1471" i="9" s="1"/>
  <c r="L1472" i="9"/>
  <c r="M1472" i="9" s="1"/>
  <c r="P1472" i="9" s="1"/>
  <c r="L1473" i="9"/>
  <c r="M1473" i="9" s="1"/>
  <c r="P1473" i="9" s="1"/>
  <c r="L1474" i="9"/>
  <c r="M1474" i="9" s="1"/>
  <c r="P1474" i="9" s="1"/>
  <c r="L1475" i="9"/>
  <c r="M1475" i="9" s="1"/>
  <c r="P1475" i="9" s="1"/>
  <c r="L1476" i="9"/>
  <c r="M1476" i="9" s="1"/>
  <c r="P1476" i="9" s="1"/>
  <c r="L1477" i="9"/>
  <c r="M1477" i="9" s="1"/>
  <c r="P1477" i="9" s="1"/>
  <c r="L1478" i="9"/>
  <c r="M1478" i="9" s="1"/>
  <c r="P1478" i="9" s="1"/>
  <c r="L1479" i="9"/>
  <c r="M1479" i="9" s="1"/>
  <c r="P1479" i="9" s="1"/>
  <c r="L1480" i="9"/>
  <c r="M1480" i="9" s="1"/>
  <c r="P1480" i="9" s="1"/>
  <c r="L1481" i="9"/>
  <c r="M1481" i="9" s="1"/>
  <c r="P1481" i="9" s="1"/>
  <c r="L1482" i="9"/>
  <c r="M1482" i="9" s="1"/>
  <c r="P1482" i="9" s="1"/>
  <c r="L1483" i="9"/>
  <c r="M1483" i="9" s="1"/>
  <c r="P1483" i="9" s="1"/>
  <c r="L1484" i="9"/>
  <c r="M1484" i="9" s="1"/>
  <c r="P1484" i="9" s="1"/>
  <c r="L1485" i="9"/>
  <c r="M1485" i="9" s="1"/>
  <c r="P1485" i="9" s="1"/>
  <c r="L1486" i="9"/>
  <c r="M1486" i="9" s="1"/>
  <c r="P1486" i="9" s="1"/>
  <c r="L1487" i="9"/>
  <c r="M1487" i="9" s="1"/>
  <c r="P1487" i="9" s="1"/>
  <c r="L1488" i="9"/>
  <c r="M1488" i="9" s="1"/>
  <c r="P1488" i="9" s="1"/>
  <c r="L1489" i="9"/>
  <c r="M1489" i="9" s="1"/>
  <c r="P1489" i="9" s="1"/>
  <c r="L1490" i="9"/>
  <c r="M1490" i="9" s="1"/>
  <c r="P1490" i="9" s="1"/>
  <c r="L1491" i="9"/>
  <c r="M1491" i="9" s="1"/>
  <c r="P1491" i="9" s="1"/>
  <c r="L1492" i="9"/>
  <c r="M1492" i="9" s="1"/>
  <c r="P1492" i="9" s="1"/>
  <c r="L1493" i="9"/>
  <c r="M1493" i="9" s="1"/>
  <c r="P1493" i="9" s="1"/>
  <c r="L1494" i="9"/>
  <c r="M1494" i="9" s="1"/>
  <c r="P1494" i="9" s="1"/>
  <c r="L1495" i="9"/>
  <c r="M1495" i="9" s="1"/>
  <c r="P1495" i="9" s="1"/>
  <c r="L1496" i="9"/>
  <c r="M1496" i="9" s="1"/>
  <c r="P1496" i="9" s="1"/>
  <c r="L1497" i="9"/>
  <c r="M1497" i="9" s="1"/>
  <c r="P1497" i="9" s="1"/>
  <c r="L1498" i="9"/>
  <c r="M1498" i="9" s="1"/>
  <c r="P1498" i="9" s="1"/>
  <c r="L1499" i="9"/>
  <c r="M1499" i="9" s="1"/>
  <c r="P1499" i="9" s="1"/>
  <c r="L1500" i="9"/>
  <c r="M1500" i="9" s="1"/>
  <c r="P1500" i="9" s="1"/>
  <c r="L1501" i="9"/>
  <c r="M1501" i="9" s="1"/>
  <c r="P1501" i="9" s="1"/>
  <c r="L1502" i="9"/>
  <c r="M1502" i="9" s="1"/>
  <c r="P1502" i="9" s="1"/>
  <c r="L1503" i="9"/>
  <c r="M1503" i="9" s="1"/>
  <c r="P1503" i="9" s="1"/>
  <c r="L1504" i="9"/>
  <c r="M1504" i="9" s="1"/>
  <c r="P1504" i="9" s="1"/>
  <c r="L1505" i="9"/>
  <c r="M1505" i="9" s="1"/>
  <c r="P1505" i="9" s="1"/>
  <c r="L1506" i="9"/>
  <c r="M1506" i="9" s="1"/>
  <c r="P1506" i="9" s="1"/>
  <c r="L1507" i="9"/>
  <c r="M1507" i="9" s="1"/>
  <c r="P1507" i="9" s="1"/>
  <c r="L1508" i="9"/>
  <c r="M1508" i="9" s="1"/>
  <c r="P1508" i="9" s="1"/>
  <c r="L1509" i="9"/>
  <c r="M1509" i="9" s="1"/>
  <c r="P1509" i="9" s="1"/>
  <c r="L1510" i="9"/>
  <c r="M1510" i="9" s="1"/>
  <c r="P1510" i="9" s="1"/>
  <c r="L1511" i="9"/>
  <c r="M1511" i="9" s="1"/>
  <c r="P1511" i="9" s="1"/>
  <c r="L1512" i="9"/>
  <c r="M1512" i="9" s="1"/>
  <c r="P1512" i="9" s="1"/>
  <c r="L1513" i="9"/>
  <c r="M1513" i="9" s="1"/>
  <c r="P1513" i="9" s="1"/>
  <c r="L1514" i="9"/>
  <c r="M1514" i="9" s="1"/>
  <c r="P1514" i="9" s="1"/>
  <c r="L1515" i="9"/>
  <c r="M1515" i="9" s="1"/>
  <c r="P1515" i="9" s="1"/>
  <c r="L1516" i="9"/>
  <c r="M1516" i="9" s="1"/>
  <c r="P1516" i="9" s="1"/>
  <c r="L1517" i="9"/>
  <c r="M1517" i="9" s="1"/>
  <c r="P1517" i="9" s="1"/>
  <c r="L1518" i="9"/>
  <c r="M1518" i="9" s="1"/>
  <c r="P1518" i="9" s="1"/>
  <c r="L1519" i="9"/>
  <c r="M1519" i="9" s="1"/>
  <c r="P1519" i="9" s="1"/>
  <c r="L1520" i="9"/>
  <c r="M1520" i="9" s="1"/>
  <c r="P1520" i="9" s="1"/>
  <c r="L1521" i="9"/>
  <c r="M1521" i="9" s="1"/>
  <c r="P1521" i="9" s="1"/>
  <c r="L1522" i="9"/>
  <c r="M1522" i="9" s="1"/>
  <c r="P1522" i="9" s="1"/>
  <c r="L1523" i="9"/>
  <c r="M1523" i="9" s="1"/>
  <c r="P1523" i="9" s="1"/>
  <c r="L1524" i="9"/>
  <c r="M1524" i="9" s="1"/>
  <c r="P1524" i="9" s="1"/>
  <c r="L1525" i="9"/>
  <c r="M1525" i="9" s="1"/>
  <c r="P1525" i="9" s="1"/>
  <c r="L1526" i="9"/>
  <c r="M1526" i="9" s="1"/>
  <c r="P1526" i="9" s="1"/>
  <c r="L1527" i="9"/>
  <c r="M1527" i="9" s="1"/>
  <c r="P1527" i="9" s="1"/>
  <c r="L1528" i="9"/>
  <c r="M1528" i="9" s="1"/>
  <c r="P1528" i="9" s="1"/>
  <c r="L1529" i="9"/>
  <c r="M1529" i="9" s="1"/>
  <c r="P1529" i="9" s="1"/>
  <c r="L1530" i="9"/>
  <c r="M1530" i="9" s="1"/>
  <c r="P1530" i="9" s="1"/>
  <c r="L1531" i="9"/>
  <c r="M1531" i="9" s="1"/>
  <c r="P1531" i="9" s="1"/>
  <c r="L1532" i="9"/>
  <c r="M1532" i="9" s="1"/>
  <c r="P1532" i="9" s="1"/>
  <c r="L1533" i="9"/>
  <c r="M1533" i="9" s="1"/>
  <c r="P1533" i="9" s="1"/>
  <c r="L1534" i="9"/>
  <c r="M1534" i="9" s="1"/>
  <c r="P1534" i="9" s="1"/>
  <c r="L1535" i="9"/>
  <c r="M1535" i="9" s="1"/>
  <c r="P1535" i="9" s="1"/>
  <c r="L1536" i="9"/>
  <c r="M1536" i="9" s="1"/>
  <c r="P1536" i="9" s="1"/>
  <c r="L1537" i="9"/>
  <c r="M1537" i="9" s="1"/>
  <c r="P1537" i="9" s="1"/>
  <c r="L1538" i="9"/>
  <c r="M1538" i="9" s="1"/>
  <c r="P1538" i="9" s="1"/>
  <c r="L1539" i="9"/>
  <c r="M1539" i="9" s="1"/>
  <c r="P1539" i="9" s="1"/>
  <c r="L1540" i="9"/>
  <c r="M1540" i="9" s="1"/>
  <c r="P1540" i="9" s="1"/>
  <c r="L1541" i="9"/>
  <c r="M1541" i="9" s="1"/>
  <c r="P1541" i="9" s="1"/>
  <c r="L1542" i="9"/>
  <c r="M1542" i="9" s="1"/>
  <c r="P1542" i="9" s="1"/>
  <c r="L1543" i="9"/>
  <c r="M1543" i="9" s="1"/>
  <c r="P1543" i="9" s="1"/>
  <c r="L1544" i="9"/>
  <c r="M1544" i="9" s="1"/>
  <c r="P1544" i="9" s="1"/>
  <c r="L1545" i="9"/>
  <c r="M1545" i="9" s="1"/>
  <c r="P1545" i="9" s="1"/>
  <c r="L1546" i="9"/>
  <c r="M1546" i="9" s="1"/>
  <c r="P1546" i="9" s="1"/>
  <c r="L1547" i="9"/>
  <c r="M1547" i="9" s="1"/>
  <c r="P1547" i="9" s="1"/>
  <c r="L1548" i="9"/>
  <c r="M1548" i="9" s="1"/>
  <c r="P1548" i="9" s="1"/>
  <c r="L1549" i="9"/>
  <c r="M1549" i="9" s="1"/>
  <c r="P1549" i="9" s="1"/>
  <c r="L1550" i="9"/>
  <c r="M1550" i="9" s="1"/>
  <c r="P1550" i="9" s="1"/>
  <c r="L1551" i="9"/>
  <c r="M1551" i="9" s="1"/>
  <c r="P1551" i="9" s="1"/>
  <c r="L1552" i="9"/>
  <c r="M1552" i="9" s="1"/>
  <c r="P1552" i="9" s="1"/>
  <c r="L1553" i="9"/>
  <c r="M1553" i="9" s="1"/>
  <c r="P1553" i="9" s="1"/>
  <c r="L1554" i="9"/>
  <c r="M1554" i="9" s="1"/>
  <c r="P1554" i="9" s="1"/>
  <c r="L1555" i="9"/>
  <c r="M1555" i="9" s="1"/>
  <c r="P1555" i="9" s="1"/>
  <c r="L1556" i="9"/>
  <c r="M1556" i="9" s="1"/>
  <c r="P1556" i="9" s="1"/>
  <c r="L1557" i="9"/>
  <c r="M1557" i="9" s="1"/>
  <c r="P1557" i="9" s="1"/>
  <c r="L1558" i="9"/>
  <c r="M1558" i="9" s="1"/>
  <c r="P1558" i="9" s="1"/>
  <c r="L1559" i="9"/>
  <c r="M1559" i="9" s="1"/>
  <c r="P1559" i="9" s="1"/>
  <c r="L1560" i="9"/>
  <c r="M1560" i="9" s="1"/>
  <c r="P1560" i="9" s="1"/>
  <c r="L1561" i="9"/>
  <c r="M1561" i="9" s="1"/>
  <c r="P1561" i="9" s="1"/>
  <c r="L1562" i="9"/>
  <c r="M1562" i="9" s="1"/>
  <c r="P1562" i="9" s="1"/>
  <c r="L1563" i="9"/>
  <c r="M1563" i="9" s="1"/>
  <c r="P1563" i="9" s="1"/>
  <c r="L1564" i="9"/>
  <c r="M1564" i="9" s="1"/>
  <c r="P1564" i="9" s="1"/>
  <c r="L1565" i="9"/>
  <c r="M1565" i="9" s="1"/>
  <c r="P1565" i="9" s="1"/>
  <c r="L1566" i="9"/>
  <c r="M1566" i="9" s="1"/>
  <c r="P1566" i="9" s="1"/>
  <c r="L1567" i="9"/>
  <c r="M1567" i="9" s="1"/>
  <c r="P1567" i="9" s="1"/>
  <c r="L1568" i="9"/>
  <c r="M1568" i="9" s="1"/>
  <c r="P1568" i="9" s="1"/>
  <c r="L1569" i="9"/>
  <c r="M1569" i="9" s="1"/>
  <c r="P1569" i="9" s="1"/>
  <c r="L1570" i="9"/>
  <c r="M1570" i="9" s="1"/>
  <c r="P1570" i="9" s="1"/>
  <c r="L1571" i="9"/>
  <c r="M1571" i="9" s="1"/>
  <c r="P1571" i="9" s="1"/>
  <c r="L1572" i="9"/>
  <c r="M1572" i="9" s="1"/>
  <c r="P1572" i="9" s="1"/>
  <c r="L1573" i="9"/>
  <c r="M1573" i="9" s="1"/>
  <c r="P1573" i="9" s="1"/>
  <c r="L1574" i="9"/>
  <c r="M1574" i="9" s="1"/>
  <c r="P1574" i="9" s="1"/>
  <c r="L1575" i="9"/>
  <c r="M1575" i="9" s="1"/>
  <c r="P1575" i="9" s="1"/>
  <c r="L1576" i="9"/>
  <c r="M1576" i="9" s="1"/>
  <c r="P1576" i="9" s="1"/>
  <c r="L1577" i="9"/>
  <c r="M1577" i="9" s="1"/>
  <c r="P1577" i="9" s="1"/>
  <c r="L1578" i="9"/>
  <c r="M1578" i="9" s="1"/>
  <c r="P1578" i="9" s="1"/>
  <c r="L1579" i="9"/>
  <c r="M1579" i="9" s="1"/>
  <c r="P1579" i="9" s="1"/>
  <c r="L1580" i="9"/>
  <c r="M1580" i="9" s="1"/>
  <c r="P1580" i="9" s="1"/>
  <c r="L1581" i="9"/>
  <c r="M1581" i="9" s="1"/>
  <c r="P1581" i="9" s="1"/>
  <c r="L1582" i="9"/>
  <c r="M1582" i="9" s="1"/>
  <c r="P1582" i="9" s="1"/>
  <c r="L1583" i="9"/>
  <c r="M1583" i="9" s="1"/>
  <c r="P1583" i="9" s="1"/>
  <c r="L1584" i="9"/>
  <c r="M1584" i="9" s="1"/>
  <c r="P1584" i="9" s="1"/>
  <c r="L1585" i="9"/>
  <c r="M1585" i="9" s="1"/>
  <c r="P1585" i="9" s="1"/>
  <c r="L1586" i="9"/>
  <c r="M1586" i="9" s="1"/>
  <c r="P1586" i="9" s="1"/>
  <c r="L1587" i="9"/>
  <c r="M1587" i="9" s="1"/>
  <c r="P1587" i="9" s="1"/>
  <c r="L1588" i="9"/>
  <c r="M1588" i="9" s="1"/>
  <c r="P1588" i="9" s="1"/>
  <c r="L1589" i="9"/>
  <c r="M1589" i="9" s="1"/>
  <c r="P1589" i="9" s="1"/>
  <c r="L1590" i="9"/>
  <c r="M1590" i="9" s="1"/>
  <c r="P1590" i="9" s="1"/>
  <c r="L1591" i="9"/>
  <c r="M1591" i="9" s="1"/>
  <c r="P1591" i="9" s="1"/>
  <c r="L1592" i="9"/>
  <c r="M1592" i="9" s="1"/>
  <c r="P1592" i="9" s="1"/>
  <c r="L1593" i="9"/>
  <c r="M1593" i="9" s="1"/>
  <c r="P1593" i="9" s="1"/>
  <c r="L1594" i="9"/>
  <c r="M1594" i="9" s="1"/>
  <c r="P1594" i="9" s="1"/>
  <c r="L1595" i="9"/>
  <c r="M1595" i="9" s="1"/>
  <c r="P1595" i="9" s="1"/>
  <c r="L1596" i="9"/>
  <c r="M1596" i="9" s="1"/>
  <c r="P1596" i="9" s="1"/>
  <c r="L1597" i="9"/>
  <c r="M1597" i="9" s="1"/>
  <c r="P1597" i="9" s="1"/>
  <c r="L1598" i="9"/>
  <c r="M1598" i="9" s="1"/>
  <c r="P1598" i="9" s="1"/>
  <c r="L1599" i="9"/>
  <c r="M1599" i="9" s="1"/>
  <c r="P1599" i="9" s="1"/>
  <c r="L1600" i="9"/>
  <c r="M1600" i="9" s="1"/>
  <c r="P1600" i="9" s="1"/>
  <c r="L1601" i="9"/>
  <c r="M1601" i="9" s="1"/>
  <c r="P1601" i="9" s="1"/>
  <c r="L1602" i="9"/>
  <c r="M1602" i="9" s="1"/>
  <c r="P1602" i="9" s="1"/>
  <c r="L1603" i="9"/>
  <c r="M1603" i="9" s="1"/>
  <c r="P1603" i="9" s="1"/>
  <c r="L1604" i="9"/>
  <c r="M1604" i="9" s="1"/>
  <c r="P1604" i="9" s="1"/>
  <c r="L1605" i="9"/>
  <c r="M1605" i="9" s="1"/>
  <c r="P1605" i="9" s="1"/>
  <c r="L1606" i="9"/>
  <c r="M1606" i="9" s="1"/>
  <c r="P1606" i="9" s="1"/>
  <c r="L1607" i="9"/>
  <c r="M1607" i="9" s="1"/>
  <c r="P1607" i="9" s="1"/>
  <c r="L1608" i="9"/>
  <c r="M1608" i="9" s="1"/>
  <c r="P1608" i="9" s="1"/>
  <c r="L1609" i="9"/>
  <c r="M1609" i="9" s="1"/>
  <c r="P1609" i="9" s="1"/>
  <c r="L1610" i="9"/>
  <c r="M1610" i="9" s="1"/>
  <c r="P1610" i="9" s="1"/>
  <c r="L1611" i="9"/>
  <c r="M1611" i="9" s="1"/>
  <c r="P1611" i="9" s="1"/>
  <c r="L1612" i="9"/>
  <c r="M1612" i="9" s="1"/>
  <c r="P1612" i="9" s="1"/>
  <c r="L1613" i="9"/>
  <c r="M1613" i="9" s="1"/>
  <c r="P1613" i="9" s="1"/>
  <c r="L1614" i="9"/>
  <c r="M1614" i="9" s="1"/>
  <c r="P1614" i="9" s="1"/>
  <c r="L1615" i="9"/>
  <c r="M1615" i="9" s="1"/>
  <c r="P1615" i="9" s="1"/>
  <c r="L1616" i="9"/>
  <c r="M1616" i="9" s="1"/>
  <c r="P1616" i="9" s="1"/>
  <c r="L1617" i="9"/>
  <c r="M1617" i="9" s="1"/>
  <c r="P1617" i="9" s="1"/>
  <c r="L1618" i="9"/>
  <c r="M1618" i="9" s="1"/>
  <c r="P1618" i="9" s="1"/>
  <c r="L1619" i="9"/>
  <c r="M1619" i="9" s="1"/>
  <c r="P1619" i="9" s="1"/>
  <c r="L1620" i="9"/>
  <c r="M1620" i="9" s="1"/>
  <c r="P1620" i="9" s="1"/>
  <c r="L1621" i="9"/>
  <c r="M1621" i="9" s="1"/>
  <c r="P1621" i="9" s="1"/>
  <c r="L1622" i="9"/>
  <c r="M1622" i="9" s="1"/>
  <c r="P1622" i="9" s="1"/>
  <c r="L1623" i="9"/>
  <c r="M1623" i="9" s="1"/>
  <c r="P1623" i="9" s="1"/>
  <c r="L1624" i="9"/>
  <c r="M1624" i="9" s="1"/>
  <c r="P1624" i="9" s="1"/>
  <c r="L1625" i="9"/>
  <c r="M1625" i="9" s="1"/>
  <c r="P1625" i="9" s="1"/>
  <c r="L1626" i="9"/>
  <c r="M1626" i="9" s="1"/>
  <c r="P1626" i="9" s="1"/>
  <c r="L1627" i="9"/>
  <c r="M1627" i="9" s="1"/>
  <c r="P1627" i="9" s="1"/>
  <c r="L1628" i="9"/>
  <c r="M1628" i="9" s="1"/>
  <c r="P1628" i="9" s="1"/>
  <c r="L1629" i="9"/>
  <c r="M1629" i="9" s="1"/>
  <c r="P1629" i="9" s="1"/>
  <c r="L1630" i="9"/>
  <c r="M1630" i="9" s="1"/>
  <c r="P1630" i="9" s="1"/>
  <c r="L1631" i="9"/>
  <c r="M1631" i="9" s="1"/>
  <c r="P1631" i="9" s="1"/>
  <c r="L1632" i="9"/>
  <c r="M1632" i="9" s="1"/>
  <c r="P1632" i="9" s="1"/>
  <c r="L1633" i="9"/>
  <c r="M1633" i="9" s="1"/>
  <c r="P1633" i="9" s="1"/>
  <c r="L1634" i="9"/>
  <c r="M1634" i="9" s="1"/>
  <c r="P1634" i="9" s="1"/>
  <c r="L1635" i="9"/>
  <c r="M1635" i="9" s="1"/>
  <c r="P1635" i="9" s="1"/>
  <c r="L1636" i="9"/>
  <c r="M1636" i="9" s="1"/>
  <c r="P1636" i="9" s="1"/>
  <c r="L1637" i="9"/>
  <c r="M1637" i="9" s="1"/>
  <c r="P1637" i="9" s="1"/>
  <c r="L1638" i="9"/>
  <c r="M1638" i="9" s="1"/>
  <c r="P1638" i="9" s="1"/>
  <c r="L1639" i="9"/>
  <c r="M1639" i="9" s="1"/>
  <c r="P1639" i="9" s="1"/>
  <c r="L1640" i="9"/>
  <c r="M1640" i="9" s="1"/>
  <c r="P1640" i="9" s="1"/>
  <c r="L1641" i="9"/>
  <c r="M1641" i="9" s="1"/>
  <c r="P1641" i="9" s="1"/>
  <c r="L1642" i="9"/>
  <c r="M1642" i="9" s="1"/>
  <c r="P1642" i="9" s="1"/>
  <c r="L1643" i="9"/>
  <c r="M1643" i="9" s="1"/>
  <c r="P1643" i="9" s="1"/>
  <c r="L1644" i="9"/>
  <c r="M1644" i="9" s="1"/>
  <c r="P1644" i="9" s="1"/>
  <c r="L1645" i="9"/>
  <c r="M1645" i="9" s="1"/>
  <c r="P1645" i="9" s="1"/>
  <c r="L1646" i="9"/>
  <c r="M1646" i="9" s="1"/>
  <c r="P1646" i="9" s="1"/>
  <c r="L1647" i="9"/>
  <c r="M1647" i="9" s="1"/>
  <c r="P1647" i="9" s="1"/>
  <c r="L1648" i="9"/>
  <c r="M1648" i="9" s="1"/>
  <c r="P1648" i="9" s="1"/>
  <c r="L1649" i="9"/>
  <c r="M1649" i="9" s="1"/>
  <c r="P1649" i="9" s="1"/>
  <c r="L1650" i="9"/>
  <c r="M1650" i="9" s="1"/>
  <c r="P1650" i="9" s="1"/>
  <c r="L1651" i="9"/>
  <c r="M1651" i="9" s="1"/>
  <c r="P1651" i="9" s="1"/>
  <c r="L1652" i="9"/>
  <c r="M1652" i="9" s="1"/>
  <c r="P1652" i="9" s="1"/>
  <c r="L1653" i="9"/>
  <c r="M1653" i="9" s="1"/>
  <c r="P1653" i="9" s="1"/>
  <c r="L1654" i="9"/>
  <c r="M1654" i="9" s="1"/>
  <c r="P1654" i="9" s="1"/>
  <c r="L1655" i="9"/>
  <c r="M1655" i="9" s="1"/>
  <c r="P1655" i="9" s="1"/>
  <c r="L1656" i="9"/>
  <c r="M1656" i="9" s="1"/>
  <c r="P1656" i="9" s="1"/>
  <c r="L1657" i="9"/>
  <c r="M1657" i="9" s="1"/>
  <c r="P1657" i="9" s="1"/>
  <c r="L1658" i="9"/>
  <c r="M1658" i="9" s="1"/>
  <c r="P1658" i="9" s="1"/>
  <c r="L1659" i="9"/>
  <c r="M1659" i="9" s="1"/>
  <c r="P1659" i="9" s="1"/>
  <c r="L1660" i="9"/>
  <c r="M1660" i="9" s="1"/>
  <c r="P1660" i="9" s="1"/>
  <c r="L1661" i="9"/>
  <c r="M1661" i="9" s="1"/>
  <c r="P1661" i="9" s="1"/>
  <c r="L1662" i="9"/>
  <c r="M1662" i="9" s="1"/>
  <c r="P1662" i="9" s="1"/>
  <c r="L1663" i="9"/>
  <c r="M1663" i="9" s="1"/>
  <c r="P1663" i="9" s="1"/>
  <c r="L1664" i="9"/>
  <c r="M1664" i="9" s="1"/>
  <c r="P1664" i="9" s="1"/>
  <c r="L1665" i="9"/>
  <c r="M1665" i="9" s="1"/>
  <c r="P1665" i="9" s="1"/>
  <c r="L1666" i="9"/>
  <c r="M1666" i="9" s="1"/>
  <c r="P1666" i="9" s="1"/>
  <c r="L1667" i="9"/>
  <c r="M1667" i="9" s="1"/>
  <c r="P1667" i="9" s="1"/>
  <c r="L1668" i="9"/>
  <c r="M1668" i="9" s="1"/>
  <c r="P1668" i="9" s="1"/>
  <c r="L1669" i="9"/>
  <c r="M1669" i="9" s="1"/>
  <c r="P1669" i="9" s="1"/>
  <c r="L1670" i="9"/>
  <c r="M1670" i="9" s="1"/>
  <c r="P1670" i="9" s="1"/>
  <c r="L1671" i="9"/>
  <c r="M1671" i="9" s="1"/>
  <c r="P1671" i="9" s="1"/>
  <c r="L1672" i="9"/>
  <c r="M1672" i="9" s="1"/>
  <c r="P1672" i="9" s="1"/>
  <c r="L1673" i="9"/>
  <c r="M1673" i="9" s="1"/>
  <c r="P1673" i="9" s="1"/>
  <c r="L1674" i="9"/>
  <c r="M1674" i="9" s="1"/>
  <c r="P1674" i="9" s="1"/>
  <c r="L1675" i="9"/>
  <c r="M1675" i="9" s="1"/>
  <c r="P1675" i="9" s="1"/>
  <c r="L1676" i="9"/>
  <c r="M1676" i="9" s="1"/>
  <c r="P1676" i="9" s="1"/>
  <c r="L1677" i="9"/>
  <c r="M1677" i="9" s="1"/>
  <c r="P1677" i="9" s="1"/>
  <c r="L1678" i="9"/>
  <c r="M1678" i="9" s="1"/>
  <c r="P1678" i="9" s="1"/>
  <c r="L1679" i="9"/>
  <c r="M1679" i="9" s="1"/>
  <c r="P1679" i="9" s="1"/>
  <c r="L1680" i="9"/>
  <c r="M1680" i="9" s="1"/>
  <c r="P1680" i="9" s="1"/>
  <c r="L1681" i="9"/>
  <c r="M1681" i="9" s="1"/>
  <c r="P1681" i="9" s="1"/>
  <c r="L1682" i="9"/>
  <c r="M1682" i="9" s="1"/>
  <c r="P1682" i="9" s="1"/>
  <c r="L1683" i="9"/>
  <c r="M1683" i="9" s="1"/>
  <c r="P1683" i="9" s="1"/>
  <c r="L1684" i="9"/>
  <c r="M1684" i="9" s="1"/>
  <c r="P1684" i="9" s="1"/>
  <c r="L1685" i="9"/>
  <c r="M1685" i="9" s="1"/>
  <c r="P1685" i="9" s="1"/>
  <c r="L1686" i="9"/>
  <c r="M1686" i="9" s="1"/>
  <c r="P1686" i="9" s="1"/>
  <c r="L1687" i="9"/>
  <c r="M1687" i="9" s="1"/>
  <c r="P1687" i="9" s="1"/>
  <c r="L1688" i="9"/>
  <c r="M1688" i="9" s="1"/>
  <c r="P1688" i="9" s="1"/>
  <c r="L1689" i="9"/>
  <c r="M1689" i="9" s="1"/>
  <c r="P1689" i="9" s="1"/>
  <c r="L1690" i="9"/>
  <c r="M1690" i="9" s="1"/>
  <c r="P1690" i="9" s="1"/>
  <c r="L1691" i="9"/>
  <c r="M1691" i="9" s="1"/>
  <c r="P1691" i="9" s="1"/>
  <c r="L1692" i="9"/>
  <c r="M1692" i="9" s="1"/>
  <c r="P1692" i="9" s="1"/>
  <c r="L1693" i="9"/>
  <c r="M1693" i="9" s="1"/>
  <c r="P1693" i="9" s="1"/>
  <c r="L1694" i="9"/>
  <c r="M1694" i="9" s="1"/>
  <c r="P1694" i="9" s="1"/>
  <c r="L1695" i="9"/>
  <c r="M1695" i="9" s="1"/>
  <c r="P1695" i="9" s="1"/>
  <c r="L1696" i="9"/>
  <c r="M1696" i="9" s="1"/>
  <c r="P1696" i="9" s="1"/>
  <c r="L1697" i="9"/>
  <c r="M1697" i="9" s="1"/>
  <c r="P1697" i="9" s="1"/>
  <c r="L1698" i="9"/>
  <c r="M1698" i="9" s="1"/>
  <c r="P1698" i="9" s="1"/>
  <c r="L1699" i="9"/>
  <c r="M1699" i="9" s="1"/>
  <c r="P1699" i="9" s="1"/>
  <c r="L1700" i="9"/>
  <c r="M1700" i="9" s="1"/>
  <c r="P1700" i="9" s="1"/>
  <c r="L1701" i="9"/>
  <c r="M1701" i="9" s="1"/>
  <c r="P1701" i="9" s="1"/>
  <c r="L1702" i="9"/>
  <c r="M1702" i="9" s="1"/>
  <c r="P1702" i="9" s="1"/>
  <c r="L1703" i="9"/>
  <c r="M1703" i="9" s="1"/>
  <c r="P1703" i="9" s="1"/>
  <c r="L1704" i="9"/>
  <c r="M1704" i="9" s="1"/>
  <c r="P1704" i="9" s="1"/>
  <c r="L1705" i="9"/>
  <c r="M1705" i="9" s="1"/>
  <c r="P1705" i="9" s="1"/>
  <c r="L1706" i="9"/>
  <c r="M1706" i="9" s="1"/>
  <c r="P1706" i="9" s="1"/>
  <c r="L1707" i="9"/>
  <c r="M1707" i="9" s="1"/>
  <c r="P1707" i="9" s="1"/>
  <c r="L1708" i="9"/>
  <c r="M1708" i="9" s="1"/>
  <c r="P1708" i="9" s="1"/>
  <c r="L1709" i="9"/>
  <c r="M1709" i="9" s="1"/>
  <c r="P1709" i="9" s="1"/>
  <c r="L1710" i="9"/>
  <c r="M1710" i="9" s="1"/>
  <c r="P1710" i="9" s="1"/>
  <c r="L1711" i="9"/>
  <c r="M1711" i="9" s="1"/>
  <c r="P1711" i="9" s="1"/>
  <c r="L1712" i="9"/>
  <c r="M1712" i="9" s="1"/>
  <c r="P1712" i="9" s="1"/>
  <c r="L1713" i="9"/>
  <c r="M1713" i="9" s="1"/>
  <c r="P1713" i="9" s="1"/>
  <c r="L1714" i="9"/>
  <c r="M1714" i="9" s="1"/>
  <c r="P1714" i="9" s="1"/>
  <c r="L1715" i="9"/>
  <c r="M1715" i="9" s="1"/>
  <c r="P1715" i="9" s="1"/>
  <c r="L1716" i="9"/>
  <c r="M1716" i="9" s="1"/>
  <c r="P1716" i="9" s="1"/>
  <c r="L1717" i="9"/>
  <c r="M1717" i="9" s="1"/>
  <c r="P1717" i="9" s="1"/>
  <c r="L1718" i="9"/>
  <c r="M1718" i="9" s="1"/>
  <c r="P1718" i="9" s="1"/>
  <c r="L1719" i="9"/>
  <c r="M1719" i="9" s="1"/>
  <c r="P1719" i="9" s="1"/>
  <c r="L1720" i="9"/>
  <c r="M1720" i="9" s="1"/>
  <c r="P1720" i="9" s="1"/>
  <c r="L1721" i="9"/>
  <c r="M1721" i="9" s="1"/>
  <c r="P1721" i="9" s="1"/>
  <c r="L1722" i="9"/>
  <c r="M1722" i="9" s="1"/>
  <c r="P1722" i="9" s="1"/>
  <c r="L1723" i="9"/>
  <c r="M1723" i="9" s="1"/>
  <c r="P1723" i="9" s="1"/>
  <c r="L1724" i="9"/>
  <c r="M1724" i="9" s="1"/>
  <c r="P1724" i="9" s="1"/>
  <c r="L1725" i="9"/>
  <c r="M1725" i="9" s="1"/>
  <c r="P1725" i="9" s="1"/>
  <c r="L1726" i="9"/>
  <c r="M1726" i="9" s="1"/>
  <c r="P1726" i="9" s="1"/>
  <c r="L1727" i="9"/>
  <c r="M1727" i="9" s="1"/>
  <c r="P1727" i="9" s="1"/>
  <c r="L1728" i="9"/>
  <c r="M1728" i="9" s="1"/>
  <c r="P1728" i="9" s="1"/>
  <c r="L1729" i="9"/>
  <c r="M1729" i="9" s="1"/>
  <c r="P1729" i="9" s="1"/>
  <c r="L1730" i="9"/>
  <c r="M1730" i="9" s="1"/>
  <c r="P1730" i="9" s="1"/>
  <c r="L1731" i="9"/>
  <c r="M1731" i="9" s="1"/>
  <c r="P1731" i="9" s="1"/>
  <c r="L1732" i="9"/>
  <c r="M1732" i="9" s="1"/>
  <c r="P1732" i="9" s="1"/>
  <c r="L1733" i="9"/>
  <c r="M1733" i="9" s="1"/>
  <c r="P1733" i="9" s="1"/>
  <c r="L1734" i="9"/>
  <c r="M1734" i="9" s="1"/>
  <c r="P1734" i="9" s="1"/>
  <c r="L1735" i="9"/>
  <c r="M1735" i="9" s="1"/>
  <c r="P1735" i="9" s="1"/>
  <c r="L1736" i="9"/>
  <c r="M1736" i="9" s="1"/>
  <c r="P1736" i="9" s="1"/>
  <c r="L1737" i="9"/>
  <c r="M1737" i="9" s="1"/>
  <c r="P1737" i="9" s="1"/>
  <c r="L1738" i="9"/>
  <c r="M1738" i="9" s="1"/>
  <c r="P1738" i="9" s="1"/>
  <c r="L1739" i="9"/>
  <c r="M1739" i="9" s="1"/>
  <c r="P1739" i="9" s="1"/>
  <c r="L1740" i="9"/>
  <c r="M1740" i="9" s="1"/>
  <c r="P1740" i="9" s="1"/>
  <c r="L1741" i="9"/>
  <c r="M1741" i="9" s="1"/>
  <c r="P1741" i="9" s="1"/>
  <c r="L1742" i="9"/>
  <c r="M1742" i="9" s="1"/>
  <c r="P1742" i="9" s="1"/>
  <c r="L1743" i="9"/>
  <c r="M1743" i="9" s="1"/>
  <c r="P1743" i="9" s="1"/>
  <c r="L1744" i="9"/>
  <c r="M1744" i="9" s="1"/>
  <c r="P1744" i="9" s="1"/>
  <c r="L1745" i="9"/>
  <c r="M1745" i="9" s="1"/>
  <c r="P1745" i="9" s="1"/>
  <c r="L1746" i="9"/>
  <c r="M1746" i="9" s="1"/>
  <c r="P1746" i="9" s="1"/>
  <c r="L1747" i="9"/>
  <c r="M1747" i="9" s="1"/>
  <c r="P1747" i="9" s="1"/>
  <c r="L1748" i="9"/>
  <c r="M1748" i="9" s="1"/>
  <c r="P1748" i="9" s="1"/>
  <c r="L1749" i="9"/>
  <c r="M1749" i="9" s="1"/>
  <c r="P1749" i="9" s="1"/>
  <c r="L1750" i="9"/>
  <c r="M1750" i="9" s="1"/>
  <c r="P1750" i="9" s="1"/>
  <c r="L1751" i="9"/>
  <c r="M1751" i="9" s="1"/>
  <c r="P1751" i="9" s="1"/>
  <c r="L1752" i="9"/>
  <c r="M1752" i="9" s="1"/>
  <c r="P1752" i="9" s="1"/>
  <c r="L1753" i="9"/>
  <c r="M1753" i="9" s="1"/>
  <c r="P1753" i="9" s="1"/>
  <c r="L1754" i="9"/>
  <c r="M1754" i="9" s="1"/>
  <c r="P1754" i="9" s="1"/>
  <c r="L1755" i="9"/>
  <c r="M1755" i="9" s="1"/>
  <c r="P1755" i="9" s="1"/>
  <c r="L1756" i="9"/>
  <c r="M1756" i="9" s="1"/>
  <c r="P1756" i="9" s="1"/>
  <c r="L1757" i="9"/>
  <c r="M1757" i="9" s="1"/>
  <c r="P1757" i="9" s="1"/>
  <c r="L1758" i="9"/>
  <c r="M1758" i="9" s="1"/>
  <c r="P1758" i="9" s="1"/>
  <c r="L1759" i="9"/>
  <c r="M1759" i="9" s="1"/>
  <c r="P1759" i="9" s="1"/>
  <c r="L1760" i="9"/>
  <c r="M1760" i="9" s="1"/>
  <c r="P1760" i="9" s="1"/>
  <c r="L1761" i="9"/>
  <c r="M1761" i="9" s="1"/>
  <c r="P1761" i="9" s="1"/>
  <c r="L1762" i="9"/>
  <c r="M1762" i="9" s="1"/>
  <c r="P1762" i="9" s="1"/>
  <c r="L1763" i="9"/>
  <c r="M1763" i="9" s="1"/>
  <c r="P1763" i="9" s="1"/>
  <c r="L1764" i="9"/>
  <c r="M1764" i="9" s="1"/>
  <c r="P1764" i="9" s="1"/>
  <c r="L1765" i="9"/>
  <c r="M1765" i="9" s="1"/>
  <c r="P1765" i="9" s="1"/>
  <c r="L1766" i="9"/>
  <c r="M1766" i="9" s="1"/>
  <c r="P1766" i="9" s="1"/>
  <c r="L1767" i="9"/>
  <c r="M1767" i="9" s="1"/>
  <c r="P1767" i="9" s="1"/>
  <c r="L1768" i="9"/>
  <c r="M1768" i="9" s="1"/>
  <c r="P1768" i="9" s="1"/>
  <c r="L1769" i="9"/>
  <c r="M1769" i="9" s="1"/>
  <c r="P1769" i="9" s="1"/>
  <c r="L1770" i="9"/>
  <c r="M1770" i="9" s="1"/>
  <c r="P1770" i="9" s="1"/>
  <c r="L1771" i="9"/>
  <c r="M1771" i="9" s="1"/>
  <c r="P1771" i="9" s="1"/>
  <c r="L1772" i="9"/>
  <c r="M1772" i="9" s="1"/>
  <c r="P1772" i="9" s="1"/>
  <c r="L1773" i="9"/>
  <c r="M1773" i="9" s="1"/>
  <c r="P1773" i="9" s="1"/>
  <c r="L1774" i="9"/>
  <c r="M1774" i="9" s="1"/>
  <c r="P1774" i="9" s="1"/>
  <c r="L1775" i="9"/>
  <c r="M1775" i="9" s="1"/>
  <c r="P1775" i="9" s="1"/>
  <c r="L1776" i="9"/>
  <c r="M1776" i="9" s="1"/>
  <c r="P1776" i="9" s="1"/>
  <c r="L1777" i="9"/>
  <c r="M1777" i="9" s="1"/>
  <c r="P1777" i="9" s="1"/>
  <c r="L1778" i="9"/>
  <c r="M1778" i="9" s="1"/>
  <c r="P1778" i="9" s="1"/>
  <c r="L1779" i="9"/>
  <c r="M1779" i="9" s="1"/>
  <c r="P1779" i="9" s="1"/>
  <c r="L1780" i="9"/>
  <c r="M1780" i="9" s="1"/>
  <c r="P1780" i="9" s="1"/>
  <c r="L1781" i="9"/>
  <c r="M1781" i="9" s="1"/>
  <c r="P1781" i="9" s="1"/>
  <c r="L1782" i="9"/>
  <c r="M1782" i="9" s="1"/>
  <c r="P1782" i="9" s="1"/>
  <c r="L1783" i="9"/>
  <c r="M1783" i="9" s="1"/>
  <c r="P1783" i="9" s="1"/>
  <c r="L1784" i="9"/>
  <c r="M1784" i="9" s="1"/>
  <c r="P1784" i="9" s="1"/>
  <c r="L1785" i="9"/>
  <c r="M1785" i="9" s="1"/>
  <c r="P1785" i="9" s="1"/>
  <c r="L1786" i="9"/>
  <c r="M1786" i="9" s="1"/>
  <c r="P1786" i="9" s="1"/>
  <c r="L1787" i="9"/>
  <c r="M1787" i="9" s="1"/>
  <c r="P1787" i="9" s="1"/>
  <c r="L1788" i="9"/>
  <c r="M1788" i="9" s="1"/>
  <c r="P1788" i="9" s="1"/>
  <c r="L1789" i="9"/>
  <c r="M1789" i="9" s="1"/>
  <c r="P1789" i="9" s="1"/>
  <c r="L1790" i="9"/>
  <c r="M1790" i="9" s="1"/>
  <c r="P1790" i="9" s="1"/>
  <c r="L1791" i="9"/>
  <c r="M1791" i="9" s="1"/>
  <c r="P1791" i="9" s="1"/>
  <c r="L1792" i="9"/>
  <c r="M1792" i="9" s="1"/>
  <c r="P1792" i="9" s="1"/>
  <c r="L1793" i="9"/>
  <c r="M1793" i="9" s="1"/>
  <c r="P1793" i="9" s="1"/>
  <c r="L1794" i="9"/>
  <c r="M1794" i="9" s="1"/>
  <c r="P1794" i="9" s="1"/>
  <c r="L1795" i="9"/>
  <c r="M1795" i="9" s="1"/>
  <c r="P1795" i="9" s="1"/>
  <c r="L1796" i="9"/>
  <c r="M1796" i="9" s="1"/>
  <c r="P1796" i="9" s="1"/>
  <c r="L1797" i="9"/>
  <c r="M1797" i="9" s="1"/>
  <c r="P1797" i="9" s="1"/>
  <c r="L1798" i="9"/>
  <c r="M1798" i="9" s="1"/>
  <c r="P1798" i="9" s="1"/>
  <c r="L1799" i="9"/>
  <c r="M1799" i="9" s="1"/>
  <c r="P1799" i="9" s="1"/>
  <c r="L1800" i="9"/>
  <c r="M1800" i="9" s="1"/>
  <c r="P1800" i="9" s="1"/>
  <c r="L1801" i="9"/>
  <c r="M1801" i="9" s="1"/>
  <c r="P1801" i="9" s="1"/>
  <c r="L1802" i="9"/>
  <c r="M1802" i="9" s="1"/>
  <c r="P1802" i="9" s="1"/>
  <c r="L1803" i="9"/>
  <c r="M1803" i="9" s="1"/>
  <c r="P1803" i="9" s="1"/>
  <c r="L1804" i="9"/>
  <c r="M1804" i="9" s="1"/>
  <c r="P1804" i="9" s="1"/>
  <c r="L1805" i="9"/>
  <c r="M1805" i="9" s="1"/>
  <c r="P1805" i="9" s="1"/>
  <c r="L1806" i="9"/>
  <c r="M1806" i="9" s="1"/>
  <c r="P1806" i="9" s="1"/>
  <c r="L1807" i="9"/>
  <c r="M1807" i="9" s="1"/>
  <c r="P1807" i="9" s="1"/>
  <c r="L1808" i="9"/>
  <c r="M1808" i="9" s="1"/>
  <c r="P1808" i="9" s="1"/>
  <c r="L1809" i="9"/>
  <c r="M1809" i="9" s="1"/>
  <c r="P1809" i="9" s="1"/>
  <c r="L1810" i="9"/>
  <c r="M1810" i="9" s="1"/>
  <c r="P1810" i="9" s="1"/>
  <c r="L1811" i="9"/>
  <c r="M1811" i="9" s="1"/>
  <c r="P1811" i="9" s="1"/>
  <c r="L1812" i="9"/>
  <c r="M1812" i="9" s="1"/>
  <c r="P1812" i="9" s="1"/>
  <c r="L1813" i="9"/>
  <c r="M1813" i="9" s="1"/>
  <c r="P1813" i="9" s="1"/>
  <c r="L1814" i="9"/>
  <c r="M1814" i="9" s="1"/>
  <c r="P1814" i="9" s="1"/>
  <c r="L1815" i="9"/>
  <c r="M1815" i="9" s="1"/>
  <c r="P1815" i="9" s="1"/>
  <c r="L1816" i="9"/>
  <c r="M1816" i="9" s="1"/>
  <c r="P1816" i="9" s="1"/>
  <c r="L1817" i="9"/>
  <c r="M1817" i="9" s="1"/>
  <c r="P1817" i="9" s="1"/>
  <c r="L1818" i="9"/>
  <c r="M1818" i="9" s="1"/>
  <c r="P1818" i="9" s="1"/>
  <c r="L1819" i="9"/>
  <c r="M1819" i="9" s="1"/>
  <c r="P1819" i="9" s="1"/>
  <c r="L1820" i="9"/>
  <c r="M1820" i="9" s="1"/>
  <c r="P1820" i="9" s="1"/>
  <c r="L1821" i="9"/>
  <c r="M1821" i="9" s="1"/>
  <c r="P1821" i="9" s="1"/>
  <c r="L1822" i="9"/>
  <c r="M1822" i="9" s="1"/>
  <c r="P1822" i="9" s="1"/>
  <c r="L1823" i="9"/>
  <c r="M1823" i="9" s="1"/>
  <c r="P1823" i="9" s="1"/>
  <c r="L1824" i="9"/>
  <c r="M1824" i="9" s="1"/>
  <c r="P1824" i="9" s="1"/>
  <c r="L1825" i="9"/>
  <c r="M1825" i="9" s="1"/>
  <c r="P1825" i="9" s="1"/>
  <c r="L1826" i="9"/>
  <c r="M1826" i="9" s="1"/>
  <c r="P1826" i="9" s="1"/>
  <c r="L1827" i="9"/>
  <c r="M1827" i="9" s="1"/>
  <c r="P1827" i="9" s="1"/>
  <c r="L1828" i="9"/>
  <c r="M1828" i="9" s="1"/>
  <c r="P1828" i="9" s="1"/>
  <c r="L1829" i="9"/>
  <c r="M1829" i="9" s="1"/>
  <c r="P1829" i="9" s="1"/>
  <c r="L1830" i="9"/>
  <c r="M1830" i="9" s="1"/>
  <c r="P1830" i="9" s="1"/>
  <c r="L1831" i="9"/>
  <c r="M1831" i="9" s="1"/>
  <c r="P1831" i="9" s="1"/>
  <c r="L1832" i="9"/>
  <c r="M1832" i="9" s="1"/>
  <c r="P1832" i="9" s="1"/>
  <c r="L1833" i="9"/>
  <c r="M1833" i="9" s="1"/>
  <c r="P1833" i="9" s="1"/>
  <c r="L1834" i="9"/>
  <c r="M1834" i="9" s="1"/>
  <c r="P1834" i="9" s="1"/>
  <c r="L1835" i="9"/>
  <c r="M1835" i="9" s="1"/>
  <c r="P1835" i="9" s="1"/>
  <c r="L1836" i="9"/>
  <c r="M1836" i="9" s="1"/>
  <c r="P1836" i="9" s="1"/>
  <c r="L1837" i="9"/>
  <c r="M1837" i="9" s="1"/>
  <c r="P1837" i="9" s="1"/>
  <c r="L1838" i="9"/>
  <c r="M1838" i="9" s="1"/>
  <c r="P1838" i="9" s="1"/>
  <c r="L1839" i="9"/>
  <c r="M1839" i="9" s="1"/>
  <c r="P1839" i="9" s="1"/>
  <c r="L1840" i="9"/>
  <c r="M1840" i="9" s="1"/>
  <c r="P1840" i="9" s="1"/>
  <c r="L1841" i="9"/>
  <c r="M1841" i="9" s="1"/>
  <c r="P1841" i="9" s="1"/>
  <c r="L1842" i="9"/>
  <c r="M1842" i="9" s="1"/>
  <c r="P1842" i="9" s="1"/>
  <c r="L1843" i="9"/>
  <c r="M1843" i="9" s="1"/>
  <c r="P1843" i="9" s="1"/>
  <c r="L1844" i="9"/>
  <c r="M1844" i="9" s="1"/>
  <c r="P1844" i="9" s="1"/>
  <c r="L1845" i="9"/>
  <c r="M1845" i="9" s="1"/>
  <c r="P1845" i="9" s="1"/>
  <c r="L1846" i="9"/>
  <c r="M1846" i="9" s="1"/>
  <c r="P1846" i="9" s="1"/>
  <c r="L1847" i="9"/>
  <c r="M1847" i="9" s="1"/>
  <c r="P1847" i="9" s="1"/>
  <c r="L1848" i="9"/>
  <c r="M1848" i="9" s="1"/>
  <c r="P1848" i="9" s="1"/>
  <c r="L1849" i="9"/>
  <c r="M1849" i="9" s="1"/>
  <c r="P1849" i="9" s="1"/>
  <c r="L1850" i="9"/>
  <c r="M1850" i="9" s="1"/>
  <c r="P1850" i="9" s="1"/>
  <c r="L1851" i="9"/>
  <c r="M1851" i="9" s="1"/>
  <c r="P1851" i="9" s="1"/>
  <c r="L1852" i="9"/>
  <c r="M1852" i="9" s="1"/>
  <c r="P1852" i="9" s="1"/>
  <c r="L1853" i="9"/>
  <c r="M1853" i="9" s="1"/>
  <c r="P1853" i="9" s="1"/>
  <c r="L1854" i="9"/>
  <c r="M1854" i="9" s="1"/>
  <c r="P1854" i="9" s="1"/>
  <c r="L1855" i="9"/>
  <c r="M1855" i="9" s="1"/>
  <c r="P1855" i="9" s="1"/>
  <c r="L1856" i="9"/>
  <c r="M1856" i="9" s="1"/>
  <c r="P1856" i="9" s="1"/>
  <c r="L1857" i="9"/>
  <c r="M1857" i="9" s="1"/>
  <c r="P1857" i="9" s="1"/>
  <c r="L1858" i="9"/>
  <c r="M1858" i="9" s="1"/>
  <c r="P1858" i="9" s="1"/>
  <c r="L1859" i="9"/>
  <c r="M1859" i="9" s="1"/>
  <c r="P1859" i="9" s="1"/>
  <c r="L1860" i="9"/>
  <c r="M1860" i="9" s="1"/>
  <c r="P1860" i="9" s="1"/>
  <c r="L1861" i="9"/>
  <c r="M1861" i="9" s="1"/>
  <c r="P1861" i="9" s="1"/>
  <c r="L1862" i="9"/>
  <c r="M1862" i="9" s="1"/>
  <c r="P1862" i="9" s="1"/>
  <c r="L1863" i="9"/>
  <c r="M1863" i="9" s="1"/>
  <c r="P1863" i="9" s="1"/>
  <c r="L1864" i="9"/>
  <c r="M1864" i="9" s="1"/>
  <c r="P1864" i="9" s="1"/>
  <c r="L1865" i="9"/>
  <c r="M1865" i="9" s="1"/>
  <c r="P1865" i="9" s="1"/>
  <c r="L1866" i="9"/>
  <c r="M1866" i="9" s="1"/>
  <c r="P1866" i="9" s="1"/>
  <c r="L1867" i="9"/>
  <c r="M1867" i="9" s="1"/>
  <c r="P1867" i="9" s="1"/>
  <c r="L1868" i="9"/>
  <c r="M1868" i="9" s="1"/>
  <c r="P1868" i="9" s="1"/>
  <c r="L1869" i="9"/>
  <c r="M1869" i="9" s="1"/>
  <c r="P1869" i="9" s="1"/>
  <c r="L1870" i="9"/>
  <c r="M1870" i="9" s="1"/>
  <c r="P1870" i="9" s="1"/>
  <c r="L1871" i="9"/>
  <c r="M1871" i="9" s="1"/>
  <c r="P1871" i="9" s="1"/>
  <c r="L1872" i="9"/>
  <c r="M1872" i="9" s="1"/>
  <c r="P1872" i="9" s="1"/>
  <c r="L1873" i="9"/>
  <c r="M1873" i="9" s="1"/>
  <c r="P1873" i="9" s="1"/>
  <c r="L1874" i="9"/>
  <c r="M1874" i="9" s="1"/>
  <c r="P1874" i="9" s="1"/>
  <c r="L1875" i="9"/>
  <c r="M1875" i="9" s="1"/>
  <c r="P1875" i="9" s="1"/>
  <c r="L1876" i="9"/>
  <c r="M1876" i="9" s="1"/>
  <c r="P1876" i="9" s="1"/>
  <c r="L1877" i="9"/>
  <c r="M1877" i="9" s="1"/>
  <c r="P1877" i="9" s="1"/>
  <c r="L1878" i="9"/>
  <c r="M1878" i="9" s="1"/>
  <c r="P1878" i="9" s="1"/>
  <c r="L1879" i="9"/>
  <c r="M1879" i="9" s="1"/>
  <c r="P1879" i="9" s="1"/>
  <c r="L1880" i="9"/>
  <c r="M1880" i="9" s="1"/>
  <c r="P1880" i="9" s="1"/>
  <c r="L1881" i="9"/>
  <c r="M1881" i="9" s="1"/>
  <c r="P1881" i="9" s="1"/>
  <c r="L1882" i="9"/>
  <c r="M1882" i="9" s="1"/>
  <c r="P1882" i="9" s="1"/>
  <c r="L1883" i="9"/>
  <c r="M1883" i="9" s="1"/>
  <c r="P1883" i="9" s="1"/>
  <c r="L1884" i="9"/>
  <c r="M1884" i="9" s="1"/>
  <c r="P1884" i="9" s="1"/>
  <c r="L1885" i="9"/>
  <c r="M1885" i="9" s="1"/>
  <c r="P1885" i="9" s="1"/>
  <c r="L1886" i="9"/>
  <c r="M1886" i="9" s="1"/>
  <c r="P1886" i="9" s="1"/>
  <c r="L1887" i="9"/>
  <c r="M1887" i="9" s="1"/>
  <c r="P1887" i="9" s="1"/>
  <c r="L1888" i="9"/>
  <c r="M1888" i="9" s="1"/>
  <c r="P1888" i="9" s="1"/>
  <c r="L1889" i="9"/>
  <c r="M1889" i="9" s="1"/>
  <c r="P1889" i="9" s="1"/>
  <c r="L1890" i="9"/>
  <c r="M1890" i="9" s="1"/>
  <c r="P1890" i="9" s="1"/>
  <c r="L1891" i="9"/>
  <c r="M1891" i="9" s="1"/>
  <c r="P1891" i="9" s="1"/>
  <c r="L1892" i="9"/>
  <c r="M1892" i="9" s="1"/>
  <c r="P1892" i="9" s="1"/>
  <c r="L1893" i="9"/>
  <c r="M1893" i="9" s="1"/>
  <c r="P1893" i="9" s="1"/>
  <c r="L1894" i="9"/>
  <c r="M1894" i="9" s="1"/>
  <c r="P1894" i="9" s="1"/>
  <c r="L1895" i="9"/>
  <c r="M1895" i="9" s="1"/>
  <c r="P1895" i="9" s="1"/>
  <c r="L1896" i="9"/>
  <c r="M1896" i="9" s="1"/>
  <c r="P1896" i="9" s="1"/>
  <c r="L1897" i="9"/>
  <c r="M1897" i="9" s="1"/>
  <c r="P1897" i="9" s="1"/>
  <c r="L1898" i="9"/>
  <c r="M1898" i="9" s="1"/>
  <c r="P1898" i="9" s="1"/>
  <c r="L1899" i="9"/>
  <c r="M1899" i="9" s="1"/>
  <c r="P1899" i="9" s="1"/>
  <c r="L1900" i="9"/>
  <c r="M1900" i="9" s="1"/>
  <c r="P1900" i="9" s="1"/>
  <c r="L1901" i="9"/>
  <c r="M1901" i="9" s="1"/>
  <c r="P1901" i="9" s="1"/>
  <c r="L1902" i="9"/>
  <c r="M1902" i="9" s="1"/>
  <c r="P1902" i="9" s="1"/>
  <c r="L1903" i="9"/>
  <c r="M1903" i="9" s="1"/>
  <c r="P1903" i="9" s="1"/>
  <c r="L1904" i="9"/>
  <c r="M1904" i="9" s="1"/>
  <c r="P1904" i="9" s="1"/>
  <c r="L1905" i="9"/>
  <c r="M1905" i="9" s="1"/>
  <c r="P1905" i="9" s="1"/>
  <c r="L1906" i="9"/>
  <c r="M1906" i="9" s="1"/>
  <c r="P1906" i="9" s="1"/>
  <c r="L1907" i="9"/>
  <c r="M1907" i="9" s="1"/>
  <c r="P1907" i="9" s="1"/>
  <c r="L1908" i="9"/>
  <c r="M1908" i="9" s="1"/>
  <c r="P1908" i="9" s="1"/>
  <c r="L1909" i="9"/>
  <c r="M1909" i="9" s="1"/>
  <c r="P1909" i="9" s="1"/>
  <c r="L1910" i="9"/>
  <c r="M1910" i="9" s="1"/>
  <c r="P1910" i="9" s="1"/>
  <c r="L1911" i="9"/>
  <c r="M1911" i="9" s="1"/>
  <c r="P1911" i="9" s="1"/>
  <c r="L1912" i="9"/>
  <c r="M1912" i="9" s="1"/>
  <c r="P1912" i="9" s="1"/>
  <c r="L1913" i="9"/>
  <c r="M1913" i="9" s="1"/>
  <c r="P1913" i="9" s="1"/>
  <c r="L1914" i="9"/>
  <c r="M1914" i="9" s="1"/>
  <c r="P1914" i="9" s="1"/>
  <c r="L1915" i="9"/>
  <c r="M1915" i="9" s="1"/>
  <c r="P1915" i="9" s="1"/>
  <c r="L1916" i="9"/>
  <c r="M1916" i="9" s="1"/>
  <c r="P1916" i="9" s="1"/>
  <c r="L1917" i="9"/>
  <c r="M1917" i="9" s="1"/>
  <c r="P1917" i="9" s="1"/>
  <c r="L1918" i="9"/>
  <c r="M1918" i="9" s="1"/>
  <c r="P1918" i="9" s="1"/>
  <c r="L1919" i="9"/>
  <c r="M1919" i="9" s="1"/>
  <c r="P1919" i="9" s="1"/>
  <c r="L1920" i="9"/>
  <c r="M1920" i="9" s="1"/>
  <c r="P1920" i="9" s="1"/>
  <c r="L1921" i="9"/>
  <c r="M1921" i="9" s="1"/>
  <c r="P1921" i="9" s="1"/>
  <c r="L1922" i="9"/>
  <c r="M1922" i="9" s="1"/>
  <c r="P1922" i="9" s="1"/>
  <c r="L1923" i="9"/>
  <c r="M1923" i="9" s="1"/>
  <c r="P1923" i="9" s="1"/>
  <c r="L1924" i="9"/>
  <c r="M1924" i="9" s="1"/>
  <c r="P1924" i="9" s="1"/>
  <c r="L1925" i="9"/>
  <c r="M1925" i="9" s="1"/>
  <c r="P1925" i="9" s="1"/>
  <c r="L1926" i="9"/>
  <c r="M1926" i="9" s="1"/>
  <c r="P1926" i="9" s="1"/>
  <c r="L1927" i="9"/>
  <c r="M1927" i="9" s="1"/>
  <c r="P1927" i="9" s="1"/>
  <c r="L1928" i="9"/>
  <c r="M1928" i="9" s="1"/>
  <c r="P1928" i="9" s="1"/>
  <c r="L1929" i="9"/>
  <c r="M1929" i="9" s="1"/>
  <c r="P1929" i="9" s="1"/>
  <c r="L1930" i="9"/>
  <c r="M1930" i="9" s="1"/>
  <c r="P1930" i="9" s="1"/>
  <c r="L1931" i="9"/>
  <c r="M1931" i="9" s="1"/>
  <c r="P1931" i="9" s="1"/>
  <c r="L1932" i="9"/>
  <c r="M1932" i="9" s="1"/>
  <c r="P1932" i="9" s="1"/>
  <c r="L1933" i="9"/>
  <c r="M1933" i="9" s="1"/>
  <c r="P1933" i="9" s="1"/>
  <c r="L1934" i="9"/>
  <c r="M1934" i="9" s="1"/>
  <c r="P1934" i="9" s="1"/>
  <c r="L1935" i="9"/>
  <c r="M1935" i="9" s="1"/>
  <c r="P1935" i="9" s="1"/>
  <c r="L1936" i="9"/>
  <c r="M1936" i="9" s="1"/>
  <c r="P1936" i="9" s="1"/>
  <c r="L1937" i="9"/>
  <c r="M1937" i="9" s="1"/>
  <c r="P1937" i="9" s="1"/>
  <c r="L1938" i="9"/>
  <c r="M1938" i="9" s="1"/>
  <c r="P1938" i="9" s="1"/>
  <c r="L1939" i="9"/>
  <c r="M1939" i="9" s="1"/>
  <c r="P1939" i="9" s="1"/>
  <c r="L1940" i="9"/>
  <c r="M1940" i="9" s="1"/>
  <c r="P1940" i="9" s="1"/>
  <c r="L1941" i="9"/>
  <c r="M1941" i="9" s="1"/>
  <c r="P1941" i="9" s="1"/>
  <c r="L1942" i="9"/>
  <c r="M1942" i="9" s="1"/>
  <c r="P1942" i="9" s="1"/>
  <c r="L1943" i="9"/>
  <c r="M1943" i="9" s="1"/>
  <c r="P1943" i="9" s="1"/>
  <c r="L1944" i="9"/>
  <c r="M1944" i="9" s="1"/>
  <c r="P1944" i="9" s="1"/>
  <c r="L1945" i="9"/>
  <c r="M1945" i="9" s="1"/>
  <c r="P1945" i="9" s="1"/>
  <c r="L1946" i="9"/>
  <c r="M1946" i="9" s="1"/>
  <c r="P1946" i="9" s="1"/>
  <c r="L1947" i="9"/>
  <c r="M1947" i="9" s="1"/>
  <c r="P1947" i="9" s="1"/>
  <c r="L1948" i="9"/>
  <c r="M1948" i="9" s="1"/>
  <c r="P1948" i="9" s="1"/>
  <c r="L1949" i="9"/>
  <c r="M1949" i="9" s="1"/>
  <c r="P1949" i="9" s="1"/>
  <c r="L1950" i="9"/>
  <c r="M1950" i="9" s="1"/>
  <c r="P1950" i="9" s="1"/>
  <c r="L1951" i="9"/>
  <c r="M1951" i="9" s="1"/>
  <c r="P1951" i="9" s="1"/>
  <c r="L1952" i="9"/>
  <c r="M1952" i="9" s="1"/>
  <c r="P1952" i="9" s="1"/>
  <c r="L1953" i="9"/>
  <c r="M1953" i="9" s="1"/>
  <c r="P1953" i="9" s="1"/>
  <c r="L1954" i="9"/>
  <c r="M1954" i="9" s="1"/>
  <c r="P1954" i="9" s="1"/>
  <c r="L1955" i="9"/>
  <c r="M1955" i="9" s="1"/>
  <c r="P1955" i="9" s="1"/>
  <c r="L1956" i="9"/>
  <c r="M1956" i="9" s="1"/>
  <c r="P1956" i="9" s="1"/>
  <c r="L1957" i="9"/>
  <c r="M1957" i="9" s="1"/>
  <c r="P1957" i="9" s="1"/>
  <c r="L1958" i="9"/>
  <c r="M1958" i="9" s="1"/>
  <c r="P1958" i="9" s="1"/>
  <c r="L1959" i="9"/>
  <c r="M1959" i="9" s="1"/>
  <c r="P1959" i="9" s="1"/>
  <c r="L1960" i="9"/>
  <c r="M1960" i="9" s="1"/>
  <c r="P1960" i="9" s="1"/>
  <c r="L1961" i="9"/>
  <c r="M1961" i="9" s="1"/>
  <c r="P1961" i="9" s="1"/>
  <c r="L1962" i="9"/>
  <c r="M1962" i="9" s="1"/>
  <c r="P1962" i="9" s="1"/>
  <c r="L1963" i="9"/>
  <c r="M1963" i="9" s="1"/>
  <c r="P1963" i="9" s="1"/>
  <c r="L1964" i="9"/>
  <c r="M1964" i="9" s="1"/>
  <c r="P1964" i="9" s="1"/>
  <c r="L1965" i="9"/>
  <c r="M1965" i="9" s="1"/>
  <c r="P1965" i="9" s="1"/>
  <c r="L1966" i="9"/>
  <c r="M1966" i="9" s="1"/>
  <c r="P1966" i="9" s="1"/>
  <c r="L1967" i="9"/>
  <c r="M1967" i="9" s="1"/>
  <c r="P1967" i="9" s="1"/>
  <c r="L1968" i="9"/>
  <c r="M1968" i="9" s="1"/>
  <c r="P1968" i="9" s="1"/>
  <c r="L1969" i="9"/>
  <c r="M1969" i="9" s="1"/>
  <c r="P1969" i="9" s="1"/>
  <c r="L1970" i="9"/>
  <c r="M1970" i="9" s="1"/>
  <c r="P1970" i="9" s="1"/>
  <c r="L1971" i="9"/>
  <c r="M1971" i="9" s="1"/>
  <c r="P1971" i="9" s="1"/>
  <c r="L1972" i="9"/>
  <c r="M1972" i="9" s="1"/>
  <c r="P1972" i="9" s="1"/>
  <c r="L1973" i="9"/>
  <c r="M1973" i="9" s="1"/>
  <c r="P1973" i="9" s="1"/>
  <c r="L1974" i="9"/>
  <c r="M1974" i="9" s="1"/>
  <c r="P1974" i="9" s="1"/>
  <c r="L1975" i="9"/>
  <c r="M1975" i="9" s="1"/>
  <c r="P1975" i="9" s="1"/>
  <c r="L1976" i="9"/>
  <c r="M1976" i="9" s="1"/>
  <c r="P1976" i="9" s="1"/>
  <c r="L1977" i="9"/>
  <c r="M1977" i="9" s="1"/>
  <c r="P1977" i="9" s="1"/>
  <c r="L1978" i="9"/>
  <c r="M1978" i="9" s="1"/>
  <c r="P1978" i="9" s="1"/>
  <c r="L1979" i="9"/>
  <c r="M1979" i="9" s="1"/>
  <c r="P1979" i="9" s="1"/>
  <c r="L1980" i="9"/>
  <c r="M1980" i="9" s="1"/>
  <c r="P1980" i="9" s="1"/>
  <c r="L1981" i="9"/>
  <c r="M1981" i="9" s="1"/>
  <c r="P1981" i="9" s="1"/>
  <c r="L1982" i="9"/>
  <c r="M1982" i="9" s="1"/>
  <c r="P1982" i="9" s="1"/>
  <c r="L1983" i="9"/>
  <c r="M1983" i="9" s="1"/>
  <c r="P1983" i="9" s="1"/>
  <c r="L1984" i="9"/>
  <c r="M1984" i="9" s="1"/>
  <c r="P1984" i="9" s="1"/>
  <c r="L1985" i="9"/>
  <c r="M1985" i="9" s="1"/>
  <c r="P1985" i="9" s="1"/>
  <c r="L1986" i="9"/>
  <c r="M1986" i="9" s="1"/>
  <c r="P1986" i="9" s="1"/>
  <c r="L1987" i="9"/>
  <c r="M1987" i="9" s="1"/>
  <c r="P1987" i="9" s="1"/>
  <c r="L1988" i="9"/>
  <c r="M1988" i="9" s="1"/>
  <c r="P1988" i="9" s="1"/>
  <c r="L1989" i="9"/>
  <c r="M1989" i="9" s="1"/>
  <c r="P1989" i="9" s="1"/>
  <c r="L1990" i="9"/>
  <c r="M1990" i="9" s="1"/>
  <c r="P1990" i="9" s="1"/>
  <c r="L1991" i="9"/>
  <c r="M1991" i="9" s="1"/>
  <c r="P1991" i="9" s="1"/>
  <c r="L1992" i="9"/>
  <c r="M1992" i="9" s="1"/>
  <c r="P1992" i="9" s="1"/>
  <c r="L1993" i="9"/>
  <c r="M1993" i="9" s="1"/>
  <c r="P1993" i="9" s="1"/>
  <c r="L1994" i="9"/>
  <c r="M1994" i="9" s="1"/>
  <c r="P1994" i="9" s="1"/>
  <c r="L1995" i="9"/>
  <c r="M1995" i="9" s="1"/>
  <c r="P1995" i="9" s="1"/>
  <c r="L1996" i="9"/>
  <c r="M1996" i="9" s="1"/>
  <c r="P1996" i="9" s="1"/>
  <c r="L1997" i="9"/>
  <c r="M1997" i="9" s="1"/>
  <c r="P1997" i="9" s="1"/>
  <c r="L1998" i="9"/>
  <c r="M1998" i="9" s="1"/>
  <c r="P1998" i="9" s="1"/>
  <c r="L1999" i="9"/>
  <c r="M1999" i="9" s="1"/>
  <c r="P1999" i="9" s="1"/>
  <c r="L2000" i="9"/>
  <c r="M2000" i="9" s="1"/>
  <c r="P2000" i="9" s="1"/>
  <c r="L2001" i="9"/>
  <c r="M2001" i="9" s="1"/>
  <c r="P2001" i="9" s="1"/>
  <c r="L3" i="9"/>
  <c r="G3" i="9"/>
  <c r="V425" i="9" l="1"/>
  <c r="V361" i="9"/>
  <c r="V90" i="9"/>
  <c r="V481" i="9"/>
  <c r="V465" i="9"/>
  <c r="V433" i="9"/>
  <c r="W433" i="9" s="1"/>
  <c r="X433" i="9" s="1"/>
  <c r="V369" i="9"/>
  <c r="V207" i="9"/>
  <c r="W207" i="9" s="1"/>
  <c r="X207" i="9" s="1"/>
  <c r="V162" i="9"/>
  <c r="V176" i="9"/>
  <c r="V502" i="9"/>
  <c r="V494" i="9"/>
  <c r="V486" i="9"/>
  <c r="V478" i="9"/>
  <c r="V470" i="9"/>
  <c r="W470" i="9" s="1"/>
  <c r="X470" i="9" s="1"/>
  <c r="V462" i="9"/>
  <c r="W462" i="9" s="1"/>
  <c r="X462" i="9" s="1"/>
  <c r="V454" i="9"/>
  <c r="W454" i="9" s="1"/>
  <c r="X454" i="9" s="1"/>
  <c r="V446" i="9"/>
  <c r="V438" i="9"/>
  <c r="V501" i="9"/>
  <c r="V493" i="9"/>
  <c r="V485" i="9"/>
  <c r="V477" i="9"/>
  <c r="V469" i="9"/>
  <c r="V461" i="9"/>
  <c r="W461" i="9" s="1"/>
  <c r="X461" i="9" s="1"/>
  <c r="V453" i="9"/>
  <c r="V445" i="9"/>
  <c r="V437" i="9"/>
  <c r="V500" i="9"/>
  <c r="W500" i="9" s="1"/>
  <c r="X500" i="9" s="1"/>
  <c r="V492" i="9"/>
  <c r="W492" i="9" s="1"/>
  <c r="X492" i="9" s="1"/>
  <c r="V484" i="9"/>
  <c r="V476" i="9"/>
  <c r="V468" i="9"/>
  <c r="V499" i="9"/>
  <c r="V491" i="9"/>
  <c r="V483" i="9"/>
  <c r="V475" i="9"/>
  <c r="V467" i="9"/>
  <c r="W467" i="9" s="1"/>
  <c r="X467" i="9" s="1"/>
  <c r="W76" i="9"/>
  <c r="X76" i="9" s="1"/>
  <c r="W84" i="9"/>
  <c r="X84" i="9" s="1"/>
  <c r="W92" i="9"/>
  <c r="X92" i="9" s="1"/>
  <c r="W100" i="9"/>
  <c r="X100" i="9" s="1"/>
  <c r="W108" i="9"/>
  <c r="X108" i="9" s="1"/>
  <c r="W116" i="9"/>
  <c r="X116" i="9" s="1"/>
  <c r="W132" i="9"/>
  <c r="X132" i="9" s="1"/>
  <c r="W140" i="9"/>
  <c r="X140" i="9" s="1"/>
  <c r="W148" i="9"/>
  <c r="X148" i="9" s="1"/>
  <c r="W164" i="9"/>
  <c r="X164" i="9" s="1"/>
  <c r="W180" i="9"/>
  <c r="X180" i="9" s="1"/>
  <c r="G5" i="9"/>
  <c r="W10" i="9"/>
  <c r="X10" i="9" s="1"/>
  <c r="W24" i="9"/>
  <c r="X24" i="9" s="1"/>
  <c r="W49" i="9"/>
  <c r="X49" i="9" s="1"/>
  <c r="W71" i="9"/>
  <c r="X71" i="9" s="1"/>
  <c r="W81" i="9"/>
  <c r="X81" i="9" s="1"/>
  <c r="W90" i="9"/>
  <c r="X90" i="9" s="1"/>
  <c r="W127" i="9"/>
  <c r="X127" i="9" s="1"/>
  <c r="W136" i="9"/>
  <c r="X136" i="9" s="1"/>
  <c r="W145" i="9"/>
  <c r="X145" i="9" s="1"/>
  <c r="W206" i="9"/>
  <c r="X206" i="9" s="1"/>
  <c r="W214" i="9"/>
  <c r="X214" i="9" s="1"/>
  <c r="W11" i="9"/>
  <c r="X11" i="9" s="1"/>
  <c r="W25" i="9"/>
  <c r="X25" i="9" s="1"/>
  <c r="W39" i="9"/>
  <c r="X39" i="9" s="1"/>
  <c r="W72" i="9"/>
  <c r="X72" i="9" s="1"/>
  <c r="W119" i="9"/>
  <c r="X119" i="9" s="1"/>
  <c r="W128" i="9"/>
  <c r="X128" i="9" s="1"/>
  <c r="W137" i="9"/>
  <c r="X137" i="9" s="1"/>
  <c r="W146" i="9"/>
  <c r="X146" i="9" s="1"/>
  <c r="W183" i="9"/>
  <c r="X183" i="9" s="1"/>
  <c r="W191" i="9"/>
  <c r="X191" i="9" s="1"/>
  <c r="W199" i="9"/>
  <c r="X199" i="9" s="1"/>
  <c r="W215" i="9"/>
  <c r="X215" i="9" s="1"/>
  <c r="W15" i="9"/>
  <c r="X15" i="9" s="1"/>
  <c r="W26" i="9"/>
  <c r="X26" i="9" s="1"/>
  <c r="W40" i="9"/>
  <c r="X40" i="9" s="1"/>
  <c r="W63" i="9"/>
  <c r="X63" i="9" s="1"/>
  <c r="W73" i="9"/>
  <c r="X73" i="9" s="1"/>
  <c r="W111" i="9"/>
  <c r="X111" i="9" s="1"/>
  <c r="W120" i="9"/>
  <c r="X120" i="9" s="1"/>
  <c r="W129" i="9"/>
  <c r="X129" i="9" s="1"/>
  <c r="W175" i="9"/>
  <c r="X175" i="9" s="1"/>
  <c r="W184" i="9"/>
  <c r="X184" i="9" s="1"/>
  <c r="W9" i="9"/>
  <c r="X9" i="9" s="1"/>
  <c r="W23" i="9"/>
  <c r="X23" i="9" s="1"/>
  <c r="W48" i="9"/>
  <c r="X48" i="9" s="1"/>
  <c r="W58" i="9"/>
  <c r="X58" i="9" s="1"/>
  <c r="W80" i="9"/>
  <c r="X80" i="9" s="1"/>
  <c r="W89" i="9"/>
  <c r="X89" i="9" s="1"/>
  <c r="W135" i="9"/>
  <c r="X135" i="9" s="1"/>
  <c r="W144" i="9"/>
  <c r="X144" i="9" s="1"/>
  <c r="W153" i="9"/>
  <c r="X153" i="9" s="1"/>
  <c r="W162" i="9"/>
  <c r="X162" i="9" s="1"/>
  <c r="W171" i="9"/>
  <c r="X171" i="9" s="1"/>
  <c r="W197" i="9"/>
  <c r="X197" i="9" s="1"/>
  <c r="W205" i="9"/>
  <c r="X205" i="9" s="1"/>
  <c r="W213" i="9"/>
  <c r="X213" i="9" s="1"/>
  <c r="W221" i="9"/>
  <c r="X221" i="9" s="1"/>
  <c r="W261" i="9"/>
  <c r="X261" i="9" s="1"/>
  <c r="W269" i="9"/>
  <c r="X269" i="9" s="1"/>
  <c r="W277" i="9"/>
  <c r="X277" i="9" s="1"/>
  <c r="W285" i="9"/>
  <c r="X285" i="9" s="1"/>
  <c r="W293" i="9"/>
  <c r="X293" i="9" s="1"/>
  <c r="W301" i="9"/>
  <c r="X301" i="9" s="1"/>
  <c r="W309" i="9"/>
  <c r="X309" i="9" s="1"/>
  <c r="W317" i="9"/>
  <c r="X317" i="9" s="1"/>
  <c r="W325" i="9"/>
  <c r="X325" i="9" s="1"/>
  <c r="W333" i="9"/>
  <c r="X333" i="9" s="1"/>
  <c r="W341" i="9"/>
  <c r="X341" i="9" s="1"/>
  <c r="W349" i="9"/>
  <c r="X349" i="9" s="1"/>
  <c r="W357" i="9"/>
  <c r="X357" i="9" s="1"/>
  <c r="W365" i="9"/>
  <c r="X365" i="9" s="1"/>
  <c r="W373" i="9"/>
  <c r="X373" i="9" s="1"/>
  <c r="W381" i="9"/>
  <c r="X381" i="9" s="1"/>
  <c r="W389" i="9"/>
  <c r="X389" i="9" s="1"/>
  <c r="W397" i="9"/>
  <c r="X397" i="9" s="1"/>
  <c r="W405" i="9"/>
  <c r="X405" i="9" s="1"/>
  <c r="W413" i="9"/>
  <c r="X413" i="9" s="1"/>
  <c r="W421" i="9"/>
  <c r="X421" i="9" s="1"/>
  <c r="W429" i="9"/>
  <c r="X429" i="9" s="1"/>
  <c r="W87" i="9"/>
  <c r="X87" i="9" s="1"/>
  <c r="W105" i="9"/>
  <c r="X105" i="9" s="1"/>
  <c r="W160" i="9"/>
  <c r="X160" i="9" s="1"/>
  <c r="W195" i="9"/>
  <c r="X195" i="9" s="1"/>
  <c r="W224" i="9"/>
  <c r="X224" i="9" s="1"/>
  <c r="W233" i="9"/>
  <c r="X233" i="9" s="1"/>
  <c r="W242" i="9"/>
  <c r="X242" i="9" s="1"/>
  <c r="W251" i="9"/>
  <c r="X251" i="9" s="1"/>
  <c r="W279" i="9"/>
  <c r="X279" i="9" s="1"/>
  <c r="W297" i="9"/>
  <c r="X297" i="9" s="1"/>
  <c r="W306" i="9"/>
  <c r="X306" i="9" s="1"/>
  <c r="W315" i="9"/>
  <c r="X315" i="9" s="1"/>
  <c r="W324" i="9"/>
  <c r="X324" i="9" s="1"/>
  <c r="W343" i="9"/>
  <c r="X343" i="9" s="1"/>
  <c r="W352" i="9"/>
  <c r="X352" i="9" s="1"/>
  <c r="W361" i="9"/>
  <c r="X361" i="9" s="1"/>
  <c r="W370" i="9"/>
  <c r="X370" i="9" s="1"/>
  <c r="W379" i="9"/>
  <c r="X379" i="9" s="1"/>
  <c r="W388" i="9"/>
  <c r="X388" i="9" s="1"/>
  <c r="W407" i="9"/>
  <c r="X407" i="9" s="1"/>
  <c r="W416" i="9"/>
  <c r="X416" i="9" s="1"/>
  <c r="W425" i="9"/>
  <c r="X425" i="9" s="1"/>
  <c r="W434" i="9"/>
  <c r="X434" i="9" s="1"/>
  <c r="W442" i="9"/>
  <c r="X442" i="9" s="1"/>
  <c r="W450" i="9"/>
  <c r="X450" i="9" s="1"/>
  <c r="W458" i="9"/>
  <c r="X458" i="9" s="1"/>
  <c r="W466" i="9"/>
  <c r="X466" i="9" s="1"/>
  <c r="W474" i="9"/>
  <c r="X474" i="9" s="1"/>
  <c r="W482" i="9"/>
  <c r="X482" i="9" s="1"/>
  <c r="W490" i="9"/>
  <c r="X490" i="9" s="1"/>
  <c r="W498" i="9"/>
  <c r="X498" i="9" s="1"/>
  <c r="W19" i="9"/>
  <c r="X19" i="9" s="1"/>
  <c r="W47" i="9"/>
  <c r="X47" i="9" s="1"/>
  <c r="W88" i="9"/>
  <c r="X88" i="9" s="1"/>
  <c r="W106" i="9"/>
  <c r="X106" i="9" s="1"/>
  <c r="W143" i="9"/>
  <c r="X143" i="9" s="1"/>
  <c r="W161" i="9"/>
  <c r="X161" i="9" s="1"/>
  <c r="W196" i="9"/>
  <c r="X196" i="9" s="1"/>
  <c r="W212" i="9"/>
  <c r="X212" i="9" s="1"/>
  <c r="W225" i="9"/>
  <c r="X225" i="9" s="1"/>
  <c r="W271" i="9"/>
  <c r="X271" i="9" s="1"/>
  <c r="W289" i="9"/>
  <c r="X289" i="9" s="1"/>
  <c r="W298" i="9"/>
  <c r="X298" i="9" s="1"/>
  <c r="W307" i="9"/>
  <c r="X307" i="9" s="1"/>
  <c r="W316" i="9"/>
  <c r="X316" i="9" s="1"/>
  <c r="W335" i="9"/>
  <c r="X335" i="9" s="1"/>
  <c r="W344" i="9"/>
  <c r="X344" i="9" s="1"/>
  <c r="W353" i="9"/>
  <c r="X353" i="9" s="1"/>
  <c r="W362" i="9"/>
  <c r="X362" i="9" s="1"/>
  <c r="W371" i="9"/>
  <c r="X371" i="9" s="1"/>
  <c r="W380" i="9"/>
  <c r="X380" i="9" s="1"/>
  <c r="W399" i="9"/>
  <c r="X399" i="9" s="1"/>
  <c r="W408" i="9"/>
  <c r="X408" i="9" s="1"/>
  <c r="W417" i="9"/>
  <c r="X417" i="9" s="1"/>
  <c r="W426" i="9"/>
  <c r="X426" i="9" s="1"/>
  <c r="W435" i="9"/>
  <c r="X435" i="9" s="1"/>
  <c r="W443" i="9"/>
  <c r="X443" i="9" s="1"/>
  <c r="W451" i="9"/>
  <c r="X451" i="9" s="1"/>
  <c r="W459" i="9"/>
  <c r="X459" i="9" s="1"/>
  <c r="W475" i="9"/>
  <c r="X475" i="9" s="1"/>
  <c r="W483" i="9"/>
  <c r="X483" i="9" s="1"/>
  <c r="W491" i="9"/>
  <c r="X491" i="9" s="1"/>
  <c r="W499" i="9"/>
  <c r="X499" i="9" s="1"/>
  <c r="W27" i="9"/>
  <c r="X27" i="9" s="1"/>
  <c r="W74" i="9"/>
  <c r="X74" i="9" s="1"/>
  <c r="W112" i="9"/>
  <c r="X112" i="9" s="1"/>
  <c r="W167" i="9"/>
  <c r="X167" i="9" s="1"/>
  <c r="W185" i="9"/>
  <c r="X185" i="9" s="1"/>
  <c r="W201" i="9"/>
  <c r="X201" i="9" s="1"/>
  <c r="W217" i="9"/>
  <c r="X217" i="9" s="1"/>
  <c r="W244" i="9"/>
  <c r="X244" i="9" s="1"/>
  <c r="W263" i="9"/>
  <c r="X263" i="9" s="1"/>
  <c r="W281" i="9"/>
  <c r="X281" i="9" s="1"/>
  <c r="W290" i="9"/>
  <c r="X290" i="9" s="1"/>
  <c r="W299" i="9"/>
  <c r="X299" i="9" s="1"/>
  <c r="W308" i="9"/>
  <c r="X308" i="9" s="1"/>
  <c r="W327" i="9"/>
  <c r="X327" i="9" s="1"/>
  <c r="W345" i="9"/>
  <c r="X345" i="9" s="1"/>
  <c r="W354" i="9"/>
  <c r="X354" i="9" s="1"/>
  <c r="W363" i="9"/>
  <c r="X363" i="9" s="1"/>
  <c r="W372" i="9"/>
  <c r="X372" i="9" s="1"/>
  <c r="W391" i="9"/>
  <c r="X391" i="9" s="1"/>
  <c r="W400" i="9"/>
  <c r="X400" i="9" s="1"/>
  <c r="W409" i="9"/>
  <c r="X409" i="9" s="1"/>
  <c r="W418" i="9"/>
  <c r="X418" i="9" s="1"/>
  <c r="W427" i="9"/>
  <c r="X427" i="9" s="1"/>
  <c r="W436" i="9"/>
  <c r="X436" i="9" s="1"/>
  <c r="W444" i="9"/>
  <c r="X444" i="9" s="1"/>
  <c r="W452" i="9"/>
  <c r="X452" i="9" s="1"/>
  <c r="W460" i="9"/>
  <c r="X460" i="9" s="1"/>
  <c r="W468" i="9"/>
  <c r="X468" i="9" s="1"/>
  <c r="W476" i="9"/>
  <c r="X476" i="9" s="1"/>
  <c r="W484" i="9"/>
  <c r="X484" i="9" s="1"/>
  <c r="W17" i="9"/>
  <c r="X17" i="9" s="1"/>
  <c r="W42" i="9"/>
  <c r="X42" i="9" s="1"/>
  <c r="W65" i="9"/>
  <c r="X65" i="9" s="1"/>
  <c r="W104" i="9"/>
  <c r="X104" i="9" s="1"/>
  <c r="W122" i="9"/>
  <c r="X122" i="9" s="1"/>
  <c r="W159" i="9"/>
  <c r="X159" i="9" s="1"/>
  <c r="W177" i="9"/>
  <c r="X177" i="9" s="1"/>
  <c r="W194" i="9"/>
  <c r="X194" i="9" s="1"/>
  <c r="W223" i="9"/>
  <c r="X223" i="9" s="1"/>
  <c r="W232" i="9"/>
  <c r="X232" i="9" s="1"/>
  <c r="W241" i="9"/>
  <c r="X241" i="9" s="1"/>
  <c r="W250" i="9"/>
  <c r="X250" i="9" s="1"/>
  <c r="W259" i="9"/>
  <c r="X259" i="9" s="1"/>
  <c r="W268" i="9"/>
  <c r="X268" i="9" s="1"/>
  <c r="W287" i="9"/>
  <c r="X287" i="9" s="1"/>
  <c r="W305" i="9"/>
  <c r="X305" i="9" s="1"/>
  <c r="W314" i="9"/>
  <c r="X314" i="9" s="1"/>
  <c r="W323" i="9"/>
  <c r="X323" i="9" s="1"/>
  <c r="W332" i="9"/>
  <c r="X332" i="9" s="1"/>
  <c r="W351" i="9"/>
  <c r="X351" i="9" s="1"/>
  <c r="W360" i="9"/>
  <c r="X360" i="9" s="1"/>
  <c r="W369" i="9"/>
  <c r="X369" i="9" s="1"/>
  <c r="W378" i="9"/>
  <c r="X378" i="9" s="1"/>
  <c r="W387" i="9"/>
  <c r="X387" i="9" s="1"/>
  <c r="W396" i="9"/>
  <c r="X396" i="9" s="1"/>
  <c r="W415" i="9"/>
  <c r="X415" i="9" s="1"/>
  <c r="W424" i="9"/>
  <c r="X424" i="9" s="1"/>
  <c r="W441" i="9"/>
  <c r="X441" i="9" s="1"/>
  <c r="W449" i="9"/>
  <c r="X449" i="9" s="1"/>
  <c r="W457" i="9"/>
  <c r="X457" i="9" s="1"/>
  <c r="W465" i="9"/>
  <c r="X465" i="9" s="1"/>
  <c r="W473" i="9"/>
  <c r="X473" i="9" s="1"/>
  <c r="W481" i="9"/>
  <c r="X481" i="9" s="1"/>
  <c r="W497" i="9"/>
  <c r="X497" i="9" s="1"/>
  <c r="W33" i="9"/>
  <c r="X33" i="9" s="1"/>
  <c r="W79" i="9"/>
  <c r="X79" i="9" s="1"/>
  <c r="W152" i="9"/>
  <c r="X152" i="9" s="1"/>
  <c r="W188" i="9"/>
  <c r="X188" i="9" s="1"/>
  <c r="W220" i="9"/>
  <c r="X220" i="9" s="1"/>
  <c r="W239" i="9"/>
  <c r="X239" i="9" s="1"/>
  <c r="W257" i="9"/>
  <c r="X257" i="9" s="1"/>
  <c r="W275" i="9"/>
  <c r="X275" i="9" s="1"/>
  <c r="W330" i="9"/>
  <c r="X330" i="9" s="1"/>
  <c r="W348" i="9"/>
  <c r="X348" i="9" s="1"/>
  <c r="W367" i="9"/>
  <c r="X367" i="9" s="1"/>
  <c r="W385" i="9"/>
  <c r="X385" i="9" s="1"/>
  <c r="W403" i="9"/>
  <c r="X403" i="9" s="1"/>
  <c r="W439" i="9"/>
  <c r="X439" i="9" s="1"/>
  <c r="W455" i="9"/>
  <c r="X455" i="9" s="1"/>
  <c r="W471" i="9"/>
  <c r="X471" i="9" s="1"/>
  <c r="W487" i="9"/>
  <c r="X487" i="9" s="1"/>
  <c r="W503" i="9"/>
  <c r="X503" i="9" s="1"/>
  <c r="W41" i="9"/>
  <c r="X41" i="9" s="1"/>
  <c r="W121" i="9"/>
  <c r="X121" i="9" s="1"/>
  <c r="W193" i="9"/>
  <c r="X193" i="9" s="1"/>
  <c r="W222" i="9"/>
  <c r="X222" i="9" s="1"/>
  <c r="W240" i="9"/>
  <c r="X240" i="9" s="1"/>
  <c r="W258" i="9"/>
  <c r="X258" i="9" s="1"/>
  <c r="W276" i="9"/>
  <c r="X276" i="9" s="1"/>
  <c r="W295" i="9"/>
  <c r="X295" i="9" s="1"/>
  <c r="W313" i="9"/>
  <c r="X313" i="9" s="1"/>
  <c r="W331" i="9"/>
  <c r="X331" i="9" s="1"/>
  <c r="W350" i="9"/>
  <c r="X350" i="9" s="1"/>
  <c r="W368" i="9"/>
  <c r="X368" i="9" s="1"/>
  <c r="W386" i="9"/>
  <c r="X386" i="9" s="1"/>
  <c r="W404" i="9"/>
  <c r="X404" i="9" s="1"/>
  <c r="W423" i="9"/>
  <c r="X423" i="9" s="1"/>
  <c r="W440" i="9"/>
  <c r="X440" i="9" s="1"/>
  <c r="W456" i="9"/>
  <c r="X456" i="9" s="1"/>
  <c r="W472" i="9"/>
  <c r="X472" i="9" s="1"/>
  <c r="W488" i="9"/>
  <c r="X488" i="9" s="1"/>
  <c r="V3" i="9"/>
  <c r="W3" i="9" s="1"/>
  <c r="X3" i="9" s="1"/>
  <c r="W55" i="9"/>
  <c r="X55" i="9" s="1"/>
  <c r="W95" i="9"/>
  <c r="X95" i="9" s="1"/>
  <c r="W131" i="9"/>
  <c r="X131" i="9" s="1"/>
  <c r="W168" i="9"/>
  <c r="X168" i="9" s="1"/>
  <c r="W202" i="9"/>
  <c r="X202" i="9" s="1"/>
  <c r="W282" i="9"/>
  <c r="X282" i="9" s="1"/>
  <c r="W300" i="9"/>
  <c r="X300" i="9" s="1"/>
  <c r="W319" i="9"/>
  <c r="X319" i="9" s="1"/>
  <c r="W337" i="9"/>
  <c r="X337" i="9" s="1"/>
  <c r="W355" i="9"/>
  <c r="X355" i="9" s="1"/>
  <c r="W392" i="9"/>
  <c r="X392" i="9" s="1"/>
  <c r="W410" i="9"/>
  <c r="X410" i="9" s="1"/>
  <c r="W428" i="9"/>
  <c r="X428" i="9" s="1"/>
  <c r="W445" i="9"/>
  <c r="X445" i="9" s="1"/>
  <c r="W477" i="9"/>
  <c r="X477" i="9" s="1"/>
  <c r="W493" i="9"/>
  <c r="X493" i="9" s="1"/>
  <c r="W32" i="9"/>
  <c r="X32" i="9" s="1"/>
  <c r="W78" i="9"/>
  <c r="X78" i="9" s="1"/>
  <c r="W151" i="9"/>
  <c r="X151" i="9" s="1"/>
  <c r="W274" i="9"/>
  <c r="X274" i="9" s="1"/>
  <c r="W292" i="9"/>
  <c r="X292" i="9" s="1"/>
  <c r="W311" i="9"/>
  <c r="X311" i="9" s="1"/>
  <c r="W329" i="9"/>
  <c r="X329" i="9" s="1"/>
  <c r="W347" i="9"/>
  <c r="X347" i="9" s="1"/>
  <c r="W384" i="9"/>
  <c r="X384" i="9" s="1"/>
  <c r="W402" i="9"/>
  <c r="X402" i="9" s="1"/>
  <c r="W420" i="9"/>
  <c r="X420" i="9" s="1"/>
  <c r="W438" i="9"/>
  <c r="X438" i="9" s="1"/>
  <c r="W486" i="9"/>
  <c r="X486" i="9" s="1"/>
  <c r="W502" i="9"/>
  <c r="X502" i="9" s="1"/>
  <c r="V336" i="9"/>
  <c r="W336" i="9" s="1"/>
  <c r="X336" i="9" s="1"/>
  <c r="V328" i="9"/>
  <c r="W328" i="9" s="1"/>
  <c r="X328" i="9" s="1"/>
  <c r="V320" i="9"/>
  <c r="W320" i="9" s="1"/>
  <c r="X320" i="9" s="1"/>
  <c r="V312" i="9"/>
  <c r="W312" i="9" s="1"/>
  <c r="X312" i="9" s="1"/>
  <c r="V304" i="9"/>
  <c r="V296" i="9"/>
  <c r="W296" i="9" s="1"/>
  <c r="X296" i="9" s="1"/>
  <c r="V288" i="9"/>
  <c r="W288" i="9" s="1"/>
  <c r="X288" i="9" s="1"/>
  <c r="V280" i="9"/>
  <c r="W280" i="9" s="1"/>
  <c r="X280" i="9" s="1"/>
  <c r="V272" i="9"/>
  <c r="W272" i="9" s="1"/>
  <c r="X272" i="9" s="1"/>
  <c r="V264" i="9"/>
  <c r="W264" i="9" s="1"/>
  <c r="X264" i="9" s="1"/>
  <c r="V256" i="9"/>
  <c r="W256" i="9" s="1"/>
  <c r="X256" i="9" s="1"/>
  <c r="V216" i="9"/>
  <c r="W216" i="9" s="1"/>
  <c r="X216" i="9" s="1"/>
  <c r="V208" i="9"/>
  <c r="W208" i="9" s="1"/>
  <c r="X208" i="9" s="1"/>
  <c r="V200" i="9"/>
  <c r="W200" i="9" s="1"/>
  <c r="X200" i="9" s="1"/>
  <c r="V192" i="9"/>
  <c r="W192" i="9" s="1"/>
  <c r="X192" i="9" s="1"/>
  <c r="W479" i="9"/>
  <c r="X479" i="9" s="1"/>
  <c r="W447" i="9"/>
  <c r="X447" i="9" s="1"/>
  <c r="W412" i="9"/>
  <c r="X412" i="9" s="1"/>
  <c r="W376" i="9"/>
  <c r="X376" i="9" s="1"/>
  <c r="W339" i="9"/>
  <c r="X339" i="9" s="1"/>
  <c r="W303" i="9"/>
  <c r="X303" i="9" s="1"/>
  <c r="W266" i="9"/>
  <c r="X266" i="9" s="1"/>
  <c r="W230" i="9"/>
  <c r="X230" i="9" s="1"/>
  <c r="W170" i="9"/>
  <c r="X170" i="9" s="1"/>
  <c r="W97" i="9"/>
  <c r="X97" i="9" s="1"/>
  <c r="W8" i="9"/>
  <c r="X8" i="9" s="1"/>
  <c r="W478" i="9"/>
  <c r="X478" i="9" s="1"/>
  <c r="W446" i="9"/>
  <c r="X446" i="9" s="1"/>
  <c r="W411" i="9"/>
  <c r="X411" i="9" s="1"/>
  <c r="W375" i="9"/>
  <c r="X375" i="9" s="1"/>
  <c r="W338" i="9"/>
  <c r="X338" i="9" s="1"/>
  <c r="W228" i="9"/>
  <c r="X228" i="9" s="1"/>
  <c r="W169" i="9"/>
  <c r="X169" i="9" s="1"/>
  <c r="W96" i="9"/>
  <c r="X96" i="9" s="1"/>
  <c r="W7" i="9"/>
  <c r="X7" i="9" s="1"/>
  <c r="V430" i="9"/>
  <c r="V422" i="9"/>
  <c r="W422" i="9" s="1"/>
  <c r="X422" i="9" s="1"/>
  <c r="V414" i="9"/>
  <c r="V406" i="9"/>
  <c r="W406" i="9" s="1"/>
  <c r="X406" i="9" s="1"/>
  <c r="V398" i="9"/>
  <c r="W398" i="9" s="1"/>
  <c r="X398" i="9" s="1"/>
  <c r="V390" i="9"/>
  <c r="W390" i="9" s="1"/>
  <c r="X390" i="9" s="1"/>
  <c r="V382" i="9"/>
  <c r="W382" i="9" s="1"/>
  <c r="X382" i="9" s="1"/>
  <c r="V374" i="9"/>
  <c r="W374" i="9" s="1"/>
  <c r="X374" i="9" s="1"/>
  <c r="V366" i="9"/>
  <c r="W366" i="9" s="1"/>
  <c r="X366" i="9" s="1"/>
  <c r="V358" i="9"/>
  <c r="W358" i="9" s="1"/>
  <c r="X358" i="9" s="1"/>
  <c r="V350" i="9"/>
  <c r="V342" i="9"/>
  <c r="W342" i="9" s="1"/>
  <c r="X342" i="9" s="1"/>
  <c r="V334" i="9"/>
  <c r="W334" i="9" s="1"/>
  <c r="X334" i="9" s="1"/>
  <c r="V326" i="9"/>
  <c r="W326" i="9" s="1"/>
  <c r="X326" i="9" s="1"/>
  <c r="V318" i="9"/>
  <c r="W318" i="9" s="1"/>
  <c r="X318" i="9" s="1"/>
  <c r="V310" i="9"/>
  <c r="W310" i="9" s="1"/>
  <c r="X310" i="9" s="1"/>
  <c r="V302" i="9"/>
  <c r="W302" i="9" s="1"/>
  <c r="X302" i="9" s="1"/>
  <c r="V294" i="9"/>
  <c r="W294" i="9" s="1"/>
  <c r="X294" i="9" s="1"/>
  <c r="V286" i="9"/>
  <c r="V278" i="9"/>
  <c r="W278" i="9" s="1"/>
  <c r="X278" i="9" s="1"/>
  <c r="V270" i="9"/>
  <c r="W270" i="9" s="1"/>
  <c r="X270" i="9" s="1"/>
  <c r="V262" i="9"/>
  <c r="W262" i="9" s="1"/>
  <c r="X262" i="9" s="1"/>
  <c r="V254" i="9"/>
  <c r="W254" i="9" s="1"/>
  <c r="X254" i="9" s="1"/>
  <c r="V246" i="9"/>
  <c r="W246" i="9" s="1"/>
  <c r="X246" i="9" s="1"/>
  <c r="V238" i="9"/>
  <c r="W238" i="9" s="1"/>
  <c r="X238" i="9" s="1"/>
  <c r="V198" i="9"/>
  <c r="W198" i="9" s="1"/>
  <c r="X198" i="9" s="1"/>
  <c r="V190" i="9"/>
  <c r="W190" i="9" s="1"/>
  <c r="X190" i="9" s="1"/>
  <c r="V182" i="9"/>
  <c r="W182" i="9" s="1"/>
  <c r="X182" i="9" s="1"/>
  <c r="V174" i="9"/>
  <c r="W174" i="9" s="1"/>
  <c r="X174" i="9" s="1"/>
  <c r="V166" i="9"/>
  <c r="W166" i="9" s="1"/>
  <c r="X166" i="9" s="1"/>
  <c r="V158" i="9"/>
  <c r="W158" i="9" s="1"/>
  <c r="X158" i="9" s="1"/>
  <c r="V150" i="9"/>
  <c r="W150" i="9" s="1"/>
  <c r="X150" i="9" s="1"/>
  <c r="V142" i="9"/>
  <c r="W142" i="9" s="1"/>
  <c r="X142" i="9" s="1"/>
  <c r="V134" i="9"/>
  <c r="V126" i="9"/>
  <c r="W126" i="9" s="1"/>
  <c r="X126" i="9" s="1"/>
  <c r="V118" i="9"/>
  <c r="W118" i="9" s="1"/>
  <c r="X118" i="9" s="1"/>
  <c r="V110" i="9"/>
  <c r="W110" i="9" s="1"/>
  <c r="X110" i="9" s="1"/>
  <c r="V102" i="9"/>
  <c r="W102" i="9" s="1"/>
  <c r="X102" i="9" s="1"/>
  <c r="V94" i="9"/>
  <c r="W94" i="9" s="1"/>
  <c r="X94" i="9" s="1"/>
  <c r="V86" i="9"/>
  <c r="W86" i="9" s="1"/>
  <c r="X86" i="9" s="1"/>
  <c r="V78" i="9"/>
  <c r="V70" i="9"/>
  <c r="W70" i="9" s="1"/>
  <c r="X70" i="9" s="1"/>
  <c r="V62" i="9"/>
  <c r="W62" i="9" s="1"/>
  <c r="X62" i="9" s="1"/>
  <c r="V54" i="9"/>
  <c r="W54" i="9" s="1"/>
  <c r="X54" i="9" s="1"/>
  <c r="V46" i="9"/>
  <c r="W46" i="9" s="1"/>
  <c r="X46" i="9" s="1"/>
  <c r="V38" i="9"/>
  <c r="W38" i="9" s="1"/>
  <c r="X38" i="9" s="1"/>
  <c r="V30" i="9"/>
  <c r="W30" i="9" s="1"/>
  <c r="X30" i="9" s="1"/>
  <c r="V22" i="9"/>
  <c r="W22" i="9" s="1"/>
  <c r="X22" i="9" s="1"/>
  <c r="V14" i="9"/>
  <c r="W14" i="9" s="1"/>
  <c r="X14" i="9" s="1"/>
  <c r="V6" i="9"/>
  <c r="W6" i="9" s="1"/>
  <c r="X6" i="9" s="1"/>
  <c r="V147" i="9"/>
  <c r="W147" i="9" s="1"/>
  <c r="X147" i="9" s="1"/>
  <c r="W501" i="9"/>
  <c r="X501" i="9" s="1"/>
  <c r="W469" i="9"/>
  <c r="X469" i="9" s="1"/>
  <c r="W437" i="9"/>
  <c r="X437" i="9" s="1"/>
  <c r="W401" i="9"/>
  <c r="X401" i="9" s="1"/>
  <c r="W364" i="9"/>
  <c r="X364" i="9" s="1"/>
  <c r="W291" i="9"/>
  <c r="X291" i="9" s="1"/>
  <c r="W255" i="9"/>
  <c r="X255" i="9" s="1"/>
  <c r="V253" i="9"/>
  <c r="W253" i="9" s="1"/>
  <c r="X253" i="9" s="1"/>
  <c r="V245" i="9"/>
  <c r="W245" i="9" s="1"/>
  <c r="X245" i="9" s="1"/>
  <c r="V237" i="9"/>
  <c r="W237" i="9" s="1"/>
  <c r="X237" i="9" s="1"/>
  <c r="V229" i="9"/>
  <c r="W229" i="9" s="1"/>
  <c r="X229" i="9" s="1"/>
  <c r="V189" i="9"/>
  <c r="W189" i="9" s="1"/>
  <c r="X189" i="9" s="1"/>
  <c r="V181" i="9"/>
  <c r="W181" i="9" s="1"/>
  <c r="X181" i="9" s="1"/>
  <c r="V173" i="9"/>
  <c r="W173" i="9" s="1"/>
  <c r="X173" i="9" s="1"/>
  <c r="V165" i="9"/>
  <c r="W165" i="9" s="1"/>
  <c r="X165" i="9" s="1"/>
  <c r="V157" i="9"/>
  <c r="W157" i="9" s="1"/>
  <c r="X157" i="9" s="1"/>
  <c r="V149" i="9"/>
  <c r="W149" i="9" s="1"/>
  <c r="X149" i="9" s="1"/>
  <c r="V141" i="9"/>
  <c r="W141" i="9" s="1"/>
  <c r="X141" i="9" s="1"/>
  <c r="V133" i="9"/>
  <c r="V125" i="9"/>
  <c r="W125" i="9" s="1"/>
  <c r="X125" i="9" s="1"/>
  <c r="V117" i="9"/>
  <c r="W117" i="9" s="1"/>
  <c r="X117" i="9" s="1"/>
  <c r="V109" i="9"/>
  <c r="W109" i="9" s="1"/>
  <c r="X109" i="9" s="1"/>
  <c r="V101" i="9"/>
  <c r="W101" i="9" s="1"/>
  <c r="X101" i="9" s="1"/>
  <c r="V93" i="9"/>
  <c r="W93" i="9" s="1"/>
  <c r="X93" i="9" s="1"/>
  <c r="V85" i="9"/>
  <c r="W85" i="9" s="1"/>
  <c r="X85" i="9" s="1"/>
  <c r="V77" i="9"/>
  <c r="W77" i="9" s="1"/>
  <c r="X77" i="9" s="1"/>
  <c r="V69" i="9"/>
  <c r="W69" i="9" s="1"/>
  <c r="X69" i="9" s="1"/>
  <c r="V61" i="9"/>
  <c r="W61" i="9" s="1"/>
  <c r="X61" i="9" s="1"/>
  <c r="V53" i="9"/>
  <c r="W53" i="9" s="1"/>
  <c r="X53" i="9" s="1"/>
  <c r="V45" i="9"/>
  <c r="W45" i="9" s="1"/>
  <c r="X45" i="9" s="1"/>
  <c r="V37" i="9"/>
  <c r="W37" i="9" s="1"/>
  <c r="X37" i="9" s="1"/>
  <c r="V29" i="9"/>
  <c r="W29" i="9" s="1"/>
  <c r="X29" i="9" s="1"/>
  <c r="V21" i="9"/>
  <c r="W21" i="9" s="1"/>
  <c r="X21" i="9" s="1"/>
  <c r="V13" i="9"/>
  <c r="W13" i="9" s="1"/>
  <c r="X13" i="9" s="1"/>
  <c r="V5" i="9"/>
  <c r="W5" i="9" s="1"/>
  <c r="X5" i="9" s="1"/>
  <c r="W496" i="9"/>
  <c r="X496" i="9" s="1"/>
  <c r="W464" i="9"/>
  <c r="X464" i="9" s="1"/>
  <c r="W432" i="9"/>
  <c r="X432" i="9" s="1"/>
  <c r="W395" i="9"/>
  <c r="X395" i="9" s="1"/>
  <c r="W359" i="9"/>
  <c r="X359" i="9" s="1"/>
  <c r="W322" i="9"/>
  <c r="X322" i="9" s="1"/>
  <c r="W286" i="9"/>
  <c r="X286" i="9" s="1"/>
  <c r="W249" i="9"/>
  <c r="X249" i="9" s="1"/>
  <c r="W209" i="9"/>
  <c r="X209" i="9" s="1"/>
  <c r="W64" i="9"/>
  <c r="X64" i="9" s="1"/>
  <c r="V260" i="9"/>
  <c r="W260" i="9" s="1"/>
  <c r="X260" i="9" s="1"/>
  <c r="V252" i="9"/>
  <c r="W252" i="9" s="1"/>
  <c r="X252" i="9" s="1"/>
  <c r="V196" i="9"/>
  <c r="V172" i="9"/>
  <c r="W172" i="9" s="1"/>
  <c r="X172" i="9" s="1"/>
  <c r="V156" i="9"/>
  <c r="W156" i="9" s="1"/>
  <c r="X156" i="9" s="1"/>
  <c r="V124" i="9"/>
  <c r="W124" i="9" s="1"/>
  <c r="X124" i="9" s="1"/>
  <c r="V68" i="9"/>
  <c r="W68" i="9" s="1"/>
  <c r="X68" i="9" s="1"/>
  <c r="V60" i="9"/>
  <c r="W60" i="9" s="1"/>
  <c r="X60" i="9" s="1"/>
  <c r="V52" i="9"/>
  <c r="W52" i="9" s="1"/>
  <c r="X52" i="9" s="1"/>
  <c r="V44" i="9"/>
  <c r="W44" i="9" s="1"/>
  <c r="X44" i="9" s="1"/>
  <c r="V36" i="9"/>
  <c r="W36" i="9" s="1"/>
  <c r="X36" i="9" s="1"/>
  <c r="V211" i="9"/>
  <c r="W211" i="9" s="1"/>
  <c r="X211" i="9" s="1"/>
  <c r="W495" i="9"/>
  <c r="X495" i="9" s="1"/>
  <c r="W463" i="9"/>
  <c r="X463" i="9" s="1"/>
  <c r="W431" i="9"/>
  <c r="X431" i="9" s="1"/>
  <c r="W394" i="9"/>
  <c r="X394" i="9" s="1"/>
  <c r="W321" i="9"/>
  <c r="X321" i="9" s="1"/>
  <c r="W284" i="9"/>
  <c r="X284" i="9" s="1"/>
  <c r="W248" i="9"/>
  <c r="X248" i="9" s="1"/>
  <c r="W204" i="9"/>
  <c r="X204" i="9" s="1"/>
  <c r="W134" i="9"/>
  <c r="X134" i="9" s="1"/>
  <c r="W57" i="9"/>
  <c r="X57" i="9" s="1"/>
  <c r="V243" i="9"/>
  <c r="W243" i="9" s="1"/>
  <c r="X243" i="9" s="1"/>
  <c r="V235" i="9"/>
  <c r="W235" i="9" s="1"/>
  <c r="X235" i="9" s="1"/>
  <c r="V227" i="9"/>
  <c r="W227" i="9" s="1"/>
  <c r="X227" i="9" s="1"/>
  <c r="V219" i="9"/>
  <c r="W219" i="9" s="1"/>
  <c r="X219" i="9" s="1"/>
  <c r="V187" i="9"/>
  <c r="W187" i="9" s="1"/>
  <c r="X187" i="9" s="1"/>
  <c r="V179" i="9"/>
  <c r="W179" i="9" s="1"/>
  <c r="X179" i="9" s="1"/>
  <c r="V163" i="9"/>
  <c r="W163" i="9" s="1"/>
  <c r="X163" i="9" s="1"/>
  <c r="V155" i="9"/>
  <c r="W155" i="9" s="1"/>
  <c r="X155" i="9" s="1"/>
  <c r="V139" i="9"/>
  <c r="W139" i="9" s="1"/>
  <c r="X139" i="9" s="1"/>
  <c r="V123" i="9"/>
  <c r="W123" i="9" s="1"/>
  <c r="X123" i="9" s="1"/>
  <c r="V115" i="9"/>
  <c r="W115" i="9" s="1"/>
  <c r="X115" i="9" s="1"/>
  <c r="V107" i="9"/>
  <c r="W107" i="9" s="1"/>
  <c r="X107" i="9" s="1"/>
  <c r="V99" i="9"/>
  <c r="W99" i="9" s="1"/>
  <c r="X99" i="9" s="1"/>
  <c r="V91" i="9"/>
  <c r="W91" i="9" s="1"/>
  <c r="X91" i="9" s="1"/>
  <c r="V83" i="9"/>
  <c r="W83" i="9" s="1"/>
  <c r="X83" i="9" s="1"/>
  <c r="V75" i="9"/>
  <c r="W75" i="9" s="1"/>
  <c r="X75" i="9" s="1"/>
  <c r="V67" i="9"/>
  <c r="W67" i="9" s="1"/>
  <c r="X67" i="9" s="1"/>
  <c r="V59" i="9"/>
  <c r="W59" i="9" s="1"/>
  <c r="X59" i="9" s="1"/>
  <c r="V51" i="9"/>
  <c r="W51" i="9" s="1"/>
  <c r="X51" i="9" s="1"/>
  <c r="V43" i="9"/>
  <c r="W43" i="9" s="1"/>
  <c r="X43" i="9" s="1"/>
  <c r="V35" i="9"/>
  <c r="W35" i="9" s="1"/>
  <c r="X35" i="9" s="1"/>
  <c r="W494" i="9"/>
  <c r="X494" i="9" s="1"/>
  <c r="W430" i="9"/>
  <c r="X430" i="9" s="1"/>
  <c r="W393" i="9"/>
  <c r="X393" i="9" s="1"/>
  <c r="W356" i="9"/>
  <c r="X356" i="9" s="1"/>
  <c r="W283" i="9"/>
  <c r="X283" i="9" s="1"/>
  <c r="W247" i="9"/>
  <c r="X247" i="9" s="1"/>
  <c r="W203" i="9"/>
  <c r="X203" i="9" s="1"/>
  <c r="W133" i="9"/>
  <c r="X133" i="9" s="1"/>
  <c r="W56" i="9"/>
  <c r="X56" i="9" s="1"/>
  <c r="V234" i="9"/>
  <c r="W234" i="9" s="1"/>
  <c r="X234" i="9" s="1"/>
  <c r="V226" i="9"/>
  <c r="W226" i="9" s="1"/>
  <c r="X226" i="9" s="1"/>
  <c r="V218" i="9"/>
  <c r="W218" i="9" s="1"/>
  <c r="X218" i="9" s="1"/>
  <c r="V210" i="9"/>
  <c r="W210" i="9" s="1"/>
  <c r="X210" i="9" s="1"/>
  <c r="V178" i="9"/>
  <c r="W178" i="9" s="1"/>
  <c r="X178" i="9" s="1"/>
  <c r="V154" i="9"/>
  <c r="W154" i="9" s="1"/>
  <c r="X154" i="9" s="1"/>
  <c r="V138" i="9"/>
  <c r="W138" i="9" s="1"/>
  <c r="X138" i="9" s="1"/>
  <c r="V130" i="9"/>
  <c r="W130" i="9" s="1"/>
  <c r="X130" i="9" s="1"/>
  <c r="V114" i="9"/>
  <c r="W114" i="9" s="1"/>
  <c r="X114" i="9" s="1"/>
  <c r="V98" i="9"/>
  <c r="W98" i="9" s="1"/>
  <c r="X98" i="9" s="1"/>
  <c r="V82" i="9"/>
  <c r="W82" i="9" s="1"/>
  <c r="X82" i="9" s="1"/>
  <c r="V66" i="9"/>
  <c r="W66" i="9" s="1"/>
  <c r="X66" i="9" s="1"/>
  <c r="V50" i="9"/>
  <c r="W50" i="9" s="1"/>
  <c r="X50" i="9" s="1"/>
  <c r="V34" i="9"/>
  <c r="W34" i="9" s="1"/>
  <c r="X34" i="9" s="1"/>
  <c r="V18" i="9"/>
  <c r="W18" i="9" s="1"/>
  <c r="X18" i="9" s="1"/>
  <c r="W485" i="9"/>
  <c r="X485" i="9" s="1"/>
  <c r="W453" i="9"/>
  <c r="X453" i="9" s="1"/>
  <c r="W419" i="9"/>
  <c r="X419" i="9" s="1"/>
  <c r="W383" i="9"/>
  <c r="X383" i="9" s="1"/>
  <c r="W346" i="9"/>
  <c r="X346" i="9" s="1"/>
  <c r="W273" i="9"/>
  <c r="X273" i="9" s="1"/>
  <c r="W236" i="9"/>
  <c r="X236" i="9" s="1"/>
  <c r="W186" i="9"/>
  <c r="X186" i="9" s="1"/>
  <c r="W113" i="9"/>
  <c r="X113" i="9" s="1"/>
  <c r="W31" i="9"/>
  <c r="X31" i="9" s="1"/>
  <c r="V489" i="9"/>
  <c r="W489" i="9" s="1"/>
  <c r="X489" i="9" s="1"/>
  <c r="V265" i="9"/>
  <c r="W265" i="9" s="1"/>
  <c r="X265" i="9" s="1"/>
  <c r="V225" i="9"/>
  <c r="W480" i="9"/>
  <c r="X480" i="9" s="1"/>
  <c r="W448" i="9"/>
  <c r="X448" i="9" s="1"/>
  <c r="W414" i="9"/>
  <c r="X414" i="9" s="1"/>
  <c r="W377" i="9"/>
  <c r="X377" i="9" s="1"/>
  <c r="W340" i="9"/>
  <c r="X340" i="9" s="1"/>
  <c r="W304" i="9"/>
  <c r="X304" i="9" s="1"/>
  <c r="W267" i="9"/>
  <c r="X267" i="9" s="1"/>
  <c r="W231" i="9"/>
  <c r="X231" i="9" s="1"/>
  <c r="W176" i="9"/>
  <c r="X176" i="9" s="1"/>
  <c r="W103" i="9"/>
  <c r="X103" i="9" s="1"/>
  <c r="W16" i="9"/>
  <c r="X16" i="9" s="1"/>
  <c r="V28" i="9"/>
  <c r="W28" i="9" s="1"/>
  <c r="X28" i="9" s="1"/>
  <c r="V20" i="9"/>
  <c r="W20" i="9" s="1"/>
  <c r="X20" i="9" s="1"/>
  <c r="V12" i="9"/>
  <c r="W12" i="9" s="1"/>
  <c r="X12" i="9" s="1"/>
  <c r="W4" i="9"/>
  <c r="X4" i="9" s="1"/>
  <c r="AC264" i="9"/>
  <c r="AC192" i="9"/>
  <c r="AC119" i="9"/>
  <c r="AC386" i="9"/>
  <c r="AC352" i="9"/>
  <c r="AC344" i="9"/>
  <c r="AC328" i="9"/>
  <c r="AC288" i="9"/>
  <c r="AC280" i="9"/>
  <c r="AC138" i="9"/>
  <c r="AC74" i="9"/>
  <c r="AC496" i="9"/>
  <c r="AC491" i="9"/>
  <c r="AC480" i="9"/>
  <c r="AC464" i="9"/>
  <c r="AC459" i="9"/>
  <c r="AC448" i="9"/>
  <c r="AC443" i="9"/>
  <c r="AC432" i="9"/>
  <c r="AC427" i="9"/>
  <c r="AC416" i="9"/>
  <c r="AC400" i="9"/>
  <c r="AC395" i="9"/>
  <c r="AC384" i="9"/>
  <c r="AC376" i="9"/>
  <c r="AC368" i="9"/>
  <c r="AC320" i="9"/>
  <c r="AC312" i="9"/>
  <c r="AC304" i="9"/>
  <c r="AC256" i="9"/>
  <c r="AC247" i="9"/>
  <c r="AC183" i="9"/>
  <c r="AC165" i="9"/>
  <c r="AC101" i="9"/>
  <c r="AC92" i="9"/>
  <c r="AC37" i="9"/>
  <c r="AC28" i="9"/>
  <c r="AC19" i="9"/>
  <c r="M478" i="9"/>
  <c r="P478" i="9" s="1"/>
  <c r="AC478" i="9"/>
  <c r="M414" i="9"/>
  <c r="P414" i="9" s="1"/>
  <c r="AC414" i="9"/>
  <c r="M206" i="9"/>
  <c r="P206" i="9" s="1"/>
  <c r="AC206" i="9"/>
  <c r="AC226" i="9"/>
  <c r="AC34" i="9"/>
  <c r="AC499" i="9"/>
  <c r="AC483" i="9"/>
  <c r="AC467" i="9"/>
  <c r="AC451" i="9"/>
  <c r="AC435" i="9"/>
  <c r="AC419" i="9"/>
  <c r="AC403" i="9"/>
  <c r="AC46" i="9"/>
  <c r="AC498" i="9"/>
  <c r="AD498" i="9" s="1"/>
  <c r="AC482" i="9"/>
  <c r="AD482" i="9" s="1"/>
  <c r="AC466" i="9"/>
  <c r="AD466" i="9" s="1"/>
  <c r="AC450" i="9"/>
  <c r="AD450" i="9" s="1"/>
  <c r="AC434" i="9"/>
  <c r="AD434" i="9" s="1"/>
  <c r="AC418" i="9"/>
  <c r="AD418" i="9" s="1"/>
  <c r="AC402" i="9"/>
  <c r="AD402" i="9" s="1"/>
  <c r="AC110" i="9"/>
  <c r="AC497" i="9"/>
  <c r="AD497" i="9" s="1"/>
  <c r="AC481" i="9"/>
  <c r="AD481" i="9" s="1"/>
  <c r="AC465" i="9"/>
  <c r="AD465" i="9" s="1"/>
  <c r="AC449" i="9"/>
  <c r="AD449" i="9" s="1"/>
  <c r="AC433" i="9"/>
  <c r="AD433" i="9" s="1"/>
  <c r="AC417" i="9"/>
  <c r="AD417" i="9" s="1"/>
  <c r="AC401" i="9"/>
  <c r="AD401" i="9" s="1"/>
  <c r="AC174" i="9"/>
  <c r="AC495" i="9"/>
  <c r="AC431" i="9"/>
  <c r="AD431" i="9" s="1"/>
  <c r="AC238" i="9"/>
  <c r="M454" i="9"/>
  <c r="P454" i="9" s="1"/>
  <c r="AC454" i="9"/>
  <c r="M406" i="9"/>
  <c r="P406" i="9" s="1"/>
  <c r="AC406" i="9"/>
  <c r="M390" i="9"/>
  <c r="P390" i="9" s="1"/>
  <c r="AC390" i="9"/>
  <c r="M374" i="9"/>
  <c r="P374" i="9" s="1"/>
  <c r="AC374" i="9"/>
  <c r="M366" i="9"/>
  <c r="P366" i="9" s="1"/>
  <c r="AC366" i="9"/>
  <c r="M358" i="9"/>
  <c r="P358" i="9" s="1"/>
  <c r="AC358" i="9"/>
  <c r="M350" i="9"/>
  <c r="P350" i="9" s="1"/>
  <c r="AC350" i="9"/>
  <c r="M342" i="9"/>
  <c r="P342" i="9" s="1"/>
  <c r="AC342" i="9"/>
  <c r="M334" i="9"/>
  <c r="P334" i="9" s="1"/>
  <c r="AC334" i="9"/>
  <c r="M326" i="9"/>
  <c r="P326" i="9" s="1"/>
  <c r="AC326" i="9"/>
  <c r="M318" i="9"/>
  <c r="P318" i="9" s="1"/>
  <c r="AC318" i="9"/>
  <c r="AC310" i="9"/>
  <c r="M310" i="9"/>
  <c r="P310" i="9" s="1"/>
  <c r="M302" i="9"/>
  <c r="P302" i="9" s="1"/>
  <c r="AC302" i="9"/>
  <c r="M294" i="9"/>
  <c r="P294" i="9" s="1"/>
  <c r="AC294" i="9"/>
  <c r="M286" i="9"/>
  <c r="P286" i="9" s="1"/>
  <c r="AC286" i="9"/>
  <c r="M278" i="9"/>
  <c r="P278" i="9" s="1"/>
  <c r="AC278" i="9"/>
  <c r="M270" i="9"/>
  <c r="P270" i="9" s="1"/>
  <c r="AC270" i="9"/>
  <c r="M262" i="9"/>
  <c r="P262" i="9" s="1"/>
  <c r="AC262" i="9"/>
  <c r="M254" i="9"/>
  <c r="P254" i="9" s="1"/>
  <c r="AC254" i="9"/>
  <c r="AC246" i="9"/>
  <c r="M246" i="9"/>
  <c r="P246" i="9" s="1"/>
  <c r="M230" i="9"/>
  <c r="P230" i="9" s="1"/>
  <c r="AC230" i="9"/>
  <c r="M222" i="9"/>
  <c r="P222" i="9" s="1"/>
  <c r="AC222" i="9"/>
  <c r="M214" i="9"/>
  <c r="P214" i="9" s="1"/>
  <c r="AC214" i="9"/>
  <c r="M198" i="9"/>
  <c r="P198" i="9" s="1"/>
  <c r="AC198" i="9"/>
  <c r="M166" i="9"/>
  <c r="P166" i="9" s="1"/>
  <c r="AC166" i="9"/>
  <c r="M158" i="9"/>
  <c r="P158" i="9" s="1"/>
  <c r="AC158" i="9"/>
  <c r="M150" i="9"/>
  <c r="P150" i="9" s="1"/>
  <c r="AC150" i="9"/>
  <c r="M142" i="9"/>
  <c r="P142" i="9" s="1"/>
  <c r="AC142" i="9"/>
  <c r="M134" i="9"/>
  <c r="P134" i="9" s="1"/>
  <c r="AC134" i="9"/>
  <c r="M126" i="9"/>
  <c r="P126" i="9" s="1"/>
  <c r="AC126" i="9"/>
  <c r="AC118" i="9"/>
  <c r="AD118" i="9" s="1"/>
  <c r="M118" i="9"/>
  <c r="P118" i="9" s="1"/>
  <c r="M102" i="9"/>
  <c r="P102" i="9" s="1"/>
  <c r="AC102" i="9"/>
  <c r="AD101" i="9" s="1"/>
  <c r="M94" i="9"/>
  <c r="P94" i="9" s="1"/>
  <c r="AC94" i="9"/>
  <c r="M86" i="9"/>
  <c r="P86" i="9" s="1"/>
  <c r="AC86" i="9"/>
  <c r="M78" i="9"/>
  <c r="P78" i="9" s="1"/>
  <c r="AC78" i="9"/>
  <c r="M70" i="9"/>
  <c r="P70" i="9" s="1"/>
  <c r="AC70" i="9"/>
  <c r="M62" i="9"/>
  <c r="P62" i="9" s="1"/>
  <c r="AC62" i="9"/>
  <c r="M54" i="9"/>
  <c r="P54" i="9" s="1"/>
  <c r="AC54" i="9"/>
  <c r="M38" i="9"/>
  <c r="P38" i="9" s="1"/>
  <c r="AC38" i="9"/>
  <c r="M30" i="9"/>
  <c r="P30" i="9" s="1"/>
  <c r="AC30" i="9"/>
  <c r="M22" i="9"/>
  <c r="P22" i="9" s="1"/>
  <c r="AC22" i="9"/>
  <c r="M14" i="9"/>
  <c r="P14" i="9" s="1"/>
  <c r="AC14" i="9"/>
  <c r="AC475" i="9"/>
  <c r="AC411" i="9"/>
  <c r="AC360" i="9"/>
  <c r="AC296" i="9"/>
  <c r="AC229" i="9"/>
  <c r="AC156" i="9"/>
  <c r="AC83" i="9"/>
  <c r="AC6" i="9"/>
  <c r="M502" i="9"/>
  <c r="P502" i="9" s="1"/>
  <c r="AC502" i="9"/>
  <c r="M470" i="9"/>
  <c r="P470" i="9" s="1"/>
  <c r="AC470" i="9"/>
  <c r="M446" i="9"/>
  <c r="P446" i="9" s="1"/>
  <c r="AC446" i="9"/>
  <c r="M430" i="9"/>
  <c r="P430" i="9" s="1"/>
  <c r="AC430" i="9"/>
  <c r="M398" i="9"/>
  <c r="P398" i="9" s="1"/>
  <c r="AC398" i="9"/>
  <c r="M382" i="9"/>
  <c r="P382" i="9" s="1"/>
  <c r="AC382" i="9"/>
  <c r="M501" i="9"/>
  <c r="P501" i="9" s="1"/>
  <c r="AC501" i="9"/>
  <c r="M493" i="9"/>
  <c r="P493" i="9" s="1"/>
  <c r="AC493" i="9"/>
  <c r="AD493" i="9" s="1"/>
  <c r="M485" i="9"/>
  <c r="P485" i="9" s="1"/>
  <c r="AC485" i="9"/>
  <c r="M477" i="9"/>
  <c r="P477" i="9" s="1"/>
  <c r="AC477" i="9"/>
  <c r="M469" i="9"/>
  <c r="P469" i="9" s="1"/>
  <c r="AC469" i="9"/>
  <c r="AD469" i="9" s="1"/>
  <c r="M461" i="9"/>
  <c r="P461" i="9" s="1"/>
  <c r="AC461" i="9"/>
  <c r="M453" i="9"/>
  <c r="P453" i="9" s="1"/>
  <c r="AC453" i="9"/>
  <c r="AC445" i="9"/>
  <c r="M445" i="9"/>
  <c r="P445" i="9" s="1"/>
  <c r="M437" i="9"/>
  <c r="P437" i="9" s="1"/>
  <c r="AC437" i="9"/>
  <c r="M429" i="9"/>
  <c r="P429" i="9" s="1"/>
  <c r="AC429" i="9"/>
  <c r="AD429" i="9" s="1"/>
  <c r="M421" i="9"/>
  <c r="P421" i="9" s="1"/>
  <c r="AC421" i="9"/>
  <c r="M413" i="9"/>
  <c r="P413" i="9" s="1"/>
  <c r="AC413" i="9"/>
  <c r="M405" i="9"/>
  <c r="P405" i="9" s="1"/>
  <c r="AC405" i="9"/>
  <c r="M397" i="9"/>
  <c r="P397" i="9" s="1"/>
  <c r="AC397" i="9"/>
  <c r="M389" i="9"/>
  <c r="P389" i="9" s="1"/>
  <c r="AC389" i="9"/>
  <c r="AD389" i="9" s="1"/>
  <c r="AC381" i="9"/>
  <c r="M381" i="9"/>
  <c r="P381" i="9" s="1"/>
  <c r="M373" i="9"/>
  <c r="P373" i="9" s="1"/>
  <c r="AC373" i="9"/>
  <c r="AD373" i="9" s="1"/>
  <c r="M365" i="9"/>
  <c r="P365" i="9" s="1"/>
  <c r="AC365" i="9"/>
  <c r="AD365" i="9" s="1"/>
  <c r="M357" i="9"/>
  <c r="P357" i="9" s="1"/>
  <c r="AC357" i="9"/>
  <c r="M349" i="9"/>
  <c r="P349" i="9" s="1"/>
  <c r="AC349" i="9"/>
  <c r="M341" i="9"/>
  <c r="P341" i="9" s="1"/>
  <c r="AC341" i="9"/>
  <c r="AD341" i="9" s="1"/>
  <c r="M333" i="9"/>
  <c r="P333" i="9" s="1"/>
  <c r="AC333" i="9"/>
  <c r="AD333" i="9" s="1"/>
  <c r="M325" i="9"/>
  <c r="P325" i="9" s="1"/>
  <c r="AC325" i="9"/>
  <c r="M317" i="9"/>
  <c r="P317" i="9" s="1"/>
  <c r="AC317" i="9"/>
  <c r="M309" i="9"/>
  <c r="P309" i="9" s="1"/>
  <c r="AC309" i="9"/>
  <c r="M301" i="9"/>
  <c r="P301" i="9" s="1"/>
  <c r="AC301" i="9"/>
  <c r="AD301" i="9" s="1"/>
  <c r="M293" i="9"/>
  <c r="P293" i="9" s="1"/>
  <c r="AC293" i="9"/>
  <c r="M285" i="9"/>
  <c r="P285" i="9" s="1"/>
  <c r="AC285" i="9"/>
  <c r="M277" i="9"/>
  <c r="P277" i="9" s="1"/>
  <c r="AC277" i="9"/>
  <c r="AD277" i="9" s="1"/>
  <c r="M269" i="9"/>
  <c r="P269" i="9" s="1"/>
  <c r="AC269" i="9"/>
  <c r="AD269" i="9" s="1"/>
  <c r="M261" i="9"/>
  <c r="P261" i="9" s="1"/>
  <c r="AC261" i="9"/>
  <c r="M253" i="9"/>
  <c r="P253" i="9" s="1"/>
  <c r="AC253" i="9"/>
  <c r="M245" i="9"/>
  <c r="P245" i="9" s="1"/>
  <c r="AC245" i="9"/>
  <c r="M237" i="9"/>
  <c r="P237" i="9" s="1"/>
  <c r="AC237" i="9"/>
  <c r="AD237" i="9" s="1"/>
  <c r="M221" i="9"/>
  <c r="P221" i="9" s="1"/>
  <c r="AC221" i="9"/>
  <c r="M213" i="9"/>
  <c r="P213" i="9" s="1"/>
  <c r="AC213" i="9"/>
  <c r="M205" i="9"/>
  <c r="P205" i="9" s="1"/>
  <c r="AC205" i="9"/>
  <c r="M197" i="9"/>
  <c r="P197" i="9" s="1"/>
  <c r="AC197" i="9"/>
  <c r="AD197" i="9" s="1"/>
  <c r="M189" i="9"/>
  <c r="P189" i="9" s="1"/>
  <c r="AC189" i="9"/>
  <c r="M181" i="9"/>
  <c r="P181" i="9" s="1"/>
  <c r="AC181" i="9"/>
  <c r="M173" i="9"/>
  <c r="P173" i="9" s="1"/>
  <c r="AC173" i="9"/>
  <c r="M157" i="9"/>
  <c r="P157" i="9" s="1"/>
  <c r="AC157" i="9"/>
  <c r="AD157" i="9" s="1"/>
  <c r="M149" i="9"/>
  <c r="P149" i="9" s="1"/>
  <c r="AC149" i="9"/>
  <c r="AD149" i="9" s="1"/>
  <c r="M141" i="9"/>
  <c r="P141" i="9" s="1"/>
  <c r="AC141" i="9"/>
  <c r="AD141" i="9" s="1"/>
  <c r="M133" i="9"/>
  <c r="P133" i="9" s="1"/>
  <c r="AC133" i="9"/>
  <c r="AD133" i="9" s="1"/>
  <c r="M125" i="9"/>
  <c r="P125" i="9" s="1"/>
  <c r="AC125" i="9"/>
  <c r="AD125" i="9" s="1"/>
  <c r="M117" i="9"/>
  <c r="P117" i="9" s="1"/>
  <c r="AC117" i="9"/>
  <c r="AD117" i="9" s="1"/>
  <c r="M109" i="9"/>
  <c r="P109" i="9" s="1"/>
  <c r="AC109" i="9"/>
  <c r="M93" i="9"/>
  <c r="P93" i="9" s="1"/>
  <c r="AC93" i="9"/>
  <c r="AD93" i="9" s="1"/>
  <c r="M85" i="9"/>
  <c r="P85" i="9" s="1"/>
  <c r="AC85" i="9"/>
  <c r="AD85" i="9" s="1"/>
  <c r="M77" i="9"/>
  <c r="P77" i="9" s="1"/>
  <c r="AC77" i="9"/>
  <c r="AD77" i="9" s="1"/>
  <c r="M69" i="9"/>
  <c r="P69" i="9" s="1"/>
  <c r="AC69" i="9"/>
  <c r="AD69" i="9" s="1"/>
  <c r="M61" i="9"/>
  <c r="P61" i="9" s="1"/>
  <c r="AC61" i="9"/>
  <c r="AD61" i="9" s="1"/>
  <c r="M53" i="9"/>
  <c r="P53" i="9" s="1"/>
  <c r="AC53" i="9"/>
  <c r="AD53" i="9" s="1"/>
  <c r="M45" i="9"/>
  <c r="P45" i="9" s="1"/>
  <c r="AC45" i="9"/>
  <c r="AD45" i="9" s="1"/>
  <c r="M29" i="9"/>
  <c r="P29" i="9" s="1"/>
  <c r="AC29" i="9"/>
  <c r="AD29" i="9" s="1"/>
  <c r="M21" i="9"/>
  <c r="P21" i="9" s="1"/>
  <c r="AC21" i="9"/>
  <c r="AD21" i="9" s="1"/>
  <c r="M13" i="9"/>
  <c r="P13" i="9" s="1"/>
  <c r="AC13" i="9"/>
  <c r="AD13" i="9" s="1"/>
  <c r="AC5" i="9"/>
  <c r="M5" i="9"/>
  <c r="P5" i="9" s="1"/>
  <c r="AC490" i="9"/>
  <c r="AD490" i="9" s="1"/>
  <c r="AC474" i="9"/>
  <c r="AC458" i="9"/>
  <c r="AC442" i="9"/>
  <c r="AD442" i="9" s="1"/>
  <c r="AC426" i="9"/>
  <c r="AD426" i="9" s="1"/>
  <c r="AC410" i="9"/>
  <c r="AC394" i="9"/>
  <c r="AD394" i="9" s="1"/>
  <c r="AC220" i="9"/>
  <c r="AD220" i="9" s="1"/>
  <c r="AC147" i="9"/>
  <c r="M494" i="9"/>
  <c r="P494" i="9" s="1"/>
  <c r="AC494" i="9"/>
  <c r="AC438" i="9"/>
  <c r="M438" i="9"/>
  <c r="P438" i="9" s="1"/>
  <c r="M182" i="9"/>
  <c r="P182" i="9" s="1"/>
  <c r="AC182" i="9"/>
  <c r="M500" i="9"/>
  <c r="P500" i="9" s="1"/>
  <c r="AC500" i="9"/>
  <c r="M492" i="9"/>
  <c r="P492" i="9" s="1"/>
  <c r="AC492" i="9"/>
  <c r="M484" i="9"/>
  <c r="P484" i="9" s="1"/>
  <c r="AC484" i="9"/>
  <c r="M476" i="9"/>
  <c r="P476" i="9" s="1"/>
  <c r="AC476" i="9"/>
  <c r="AD476" i="9" s="1"/>
  <c r="M468" i="9"/>
  <c r="P468" i="9" s="1"/>
  <c r="AC468" i="9"/>
  <c r="M460" i="9"/>
  <c r="P460" i="9" s="1"/>
  <c r="AC460" i="9"/>
  <c r="M452" i="9"/>
  <c r="P452" i="9" s="1"/>
  <c r="AC452" i="9"/>
  <c r="M444" i="9"/>
  <c r="P444" i="9" s="1"/>
  <c r="AC444" i="9"/>
  <c r="AD444" i="9" s="1"/>
  <c r="M436" i="9"/>
  <c r="P436" i="9" s="1"/>
  <c r="AC436" i="9"/>
  <c r="M428" i="9"/>
  <c r="P428" i="9" s="1"/>
  <c r="AC428" i="9"/>
  <c r="M420" i="9"/>
  <c r="P420" i="9" s="1"/>
  <c r="AC420" i="9"/>
  <c r="M412" i="9"/>
  <c r="P412" i="9" s="1"/>
  <c r="AC412" i="9"/>
  <c r="AD412" i="9" s="1"/>
  <c r="M404" i="9"/>
  <c r="P404" i="9" s="1"/>
  <c r="AC404" i="9"/>
  <c r="M396" i="9"/>
  <c r="P396" i="9" s="1"/>
  <c r="AC396" i="9"/>
  <c r="M388" i="9"/>
  <c r="P388" i="9" s="1"/>
  <c r="AC388" i="9"/>
  <c r="M380" i="9"/>
  <c r="P380" i="9" s="1"/>
  <c r="AC380" i="9"/>
  <c r="AD380" i="9" s="1"/>
  <c r="M372" i="9"/>
  <c r="P372" i="9" s="1"/>
  <c r="AC372" i="9"/>
  <c r="M364" i="9"/>
  <c r="P364" i="9" s="1"/>
  <c r="AC364" i="9"/>
  <c r="M356" i="9"/>
  <c r="P356" i="9" s="1"/>
  <c r="AC356" i="9"/>
  <c r="M348" i="9"/>
  <c r="P348" i="9" s="1"/>
  <c r="AC348" i="9"/>
  <c r="AD348" i="9" s="1"/>
  <c r="M340" i="9"/>
  <c r="P340" i="9" s="1"/>
  <c r="AC340" i="9"/>
  <c r="M332" i="9"/>
  <c r="P332" i="9" s="1"/>
  <c r="AC332" i="9"/>
  <c r="M324" i="9"/>
  <c r="P324" i="9" s="1"/>
  <c r="AC324" i="9"/>
  <c r="M316" i="9"/>
  <c r="P316" i="9" s="1"/>
  <c r="AC316" i="9"/>
  <c r="AD316" i="9" s="1"/>
  <c r="M308" i="9"/>
  <c r="P308" i="9" s="1"/>
  <c r="AC308" i="9"/>
  <c r="M300" i="9"/>
  <c r="P300" i="9" s="1"/>
  <c r="AC300" i="9"/>
  <c r="M292" i="9"/>
  <c r="P292" i="9" s="1"/>
  <c r="AC292" i="9"/>
  <c r="M284" i="9"/>
  <c r="P284" i="9" s="1"/>
  <c r="AC284" i="9"/>
  <c r="AD284" i="9" s="1"/>
  <c r="M276" i="9"/>
  <c r="P276" i="9" s="1"/>
  <c r="AC276" i="9"/>
  <c r="M268" i="9"/>
  <c r="P268" i="9" s="1"/>
  <c r="AC268" i="9"/>
  <c r="M260" i="9"/>
  <c r="P260" i="9" s="1"/>
  <c r="AC260" i="9"/>
  <c r="M252" i="9"/>
  <c r="P252" i="9" s="1"/>
  <c r="AC252" i="9"/>
  <c r="AD252" i="9" s="1"/>
  <c r="M244" i="9"/>
  <c r="P244" i="9" s="1"/>
  <c r="AC244" i="9"/>
  <c r="M236" i="9"/>
  <c r="P236" i="9" s="1"/>
  <c r="AC236" i="9"/>
  <c r="M228" i="9"/>
  <c r="P228" i="9" s="1"/>
  <c r="AC228" i="9"/>
  <c r="AD228" i="9" s="1"/>
  <c r="M212" i="9"/>
  <c r="P212" i="9" s="1"/>
  <c r="AC212" i="9"/>
  <c r="AD212" i="9" s="1"/>
  <c r="M204" i="9"/>
  <c r="P204" i="9" s="1"/>
  <c r="AC204" i="9"/>
  <c r="M196" i="9"/>
  <c r="P196" i="9" s="1"/>
  <c r="AC196" i="9"/>
  <c r="M188" i="9"/>
  <c r="P188" i="9" s="1"/>
  <c r="AC188" i="9"/>
  <c r="M180" i="9"/>
  <c r="P180" i="9" s="1"/>
  <c r="AC180" i="9"/>
  <c r="AD180" i="9" s="1"/>
  <c r="M172" i="9"/>
  <c r="P172" i="9" s="1"/>
  <c r="AC172" i="9"/>
  <c r="M164" i="9"/>
  <c r="P164" i="9" s="1"/>
  <c r="AC164" i="9"/>
  <c r="AD164" i="9" s="1"/>
  <c r="AC148" i="9"/>
  <c r="M148" i="9"/>
  <c r="P148" i="9" s="1"/>
  <c r="M140" i="9"/>
  <c r="P140" i="9" s="1"/>
  <c r="AC140" i="9"/>
  <c r="AD140" i="9" s="1"/>
  <c r="M132" i="9"/>
  <c r="P132" i="9" s="1"/>
  <c r="AC132" i="9"/>
  <c r="M124" i="9"/>
  <c r="P124" i="9" s="1"/>
  <c r="AC124" i="9"/>
  <c r="M116" i="9"/>
  <c r="P116" i="9" s="1"/>
  <c r="AC116" i="9"/>
  <c r="M108" i="9"/>
  <c r="P108" i="9" s="1"/>
  <c r="AC108" i="9"/>
  <c r="AD108" i="9" s="1"/>
  <c r="M100" i="9"/>
  <c r="P100" i="9" s="1"/>
  <c r="AC100" i="9"/>
  <c r="AD100" i="9" s="1"/>
  <c r="M84" i="9"/>
  <c r="P84" i="9" s="1"/>
  <c r="AC84" i="9"/>
  <c r="M76" i="9"/>
  <c r="P76" i="9" s="1"/>
  <c r="AC76" i="9"/>
  <c r="M68" i="9"/>
  <c r="P68" i="9" s="1"/>
  <c r="AC68" i="9"/>
  <c r="AD68" i="9" s="1"/>
  <c r="M60" i="9"/>
  <c r="P60" i="9" s="1"/>
  <c r="AC60" i="9"/>
  <c r="M52" i="9"/>
  <c r="P52" i="9" s="1"/>
  <c r="AC52" i="9"/>
  <c r="M44" i="9"/>
  <c r="P44" i="9" s="1"/>
  <c r="AC44" i="9"/>
  <c r="M36" i="9"/>
  <c r="P36" i="9" s="1"/>
  <c r="AC36" i="9"/>
  <c r="AD36" i="9" s="1"/>
  <c r="M20" i="9"/>
  <c r="P20" i="9" s="1"/>
  <c r="AC20" i="9"/>
  <c r="M12" i="9"/>
  <c r="P12" i="9" s="1"/>
  <c r="AC12" i="9"/>
  <c r="M4" i="9"/>
  <c r="P4" i="9" s="1"/>
  <c r="AC4" i="9"/>
  <c r="AD4" i="9" s="1"/>
  <c r="AC489" i="9"/>
  <c r="AC473" i="9"/>
  <c r="AD473" i="9" s="1"/>
  <c r="AC457" i="9"/>
  <c r="AC441" i="9"/>
  <c r="AC425" i="9"/>
  <c r="AC409" i="9"/>
  <c r="AC393" i="9"/>
  <c r="AC211" i="9"/>
  <c r="AC64" i="9"/>
  <c r="M486" i="9"/>
  <c r="P486" i="9" s="1"/>
  <c r="AC486" i="9"/>
  <c r="M462" i="9"/>
  <c r="P462" i="9" s="1"/>
  <c r="AC462" i="9"/>
  <c r="M422" i="9"/>
  <c r="P422" i="9" s="1"/>
  <c r="AC422" i="9"/>
  <c r="M190" i="9"/>
  <c r="P190" i="9" s="1"/>
  <c r="AC190" i="9"/>
  <c r="M387" i="9"/>
  <c r="P387" i="9" s="1"/>
  <c r="AC385" i="9"/>
  <c r="AD385" i="9" s="1"/>
  <c r="AC387" i="9"/>
  <c r="M379" i="9"/>
  <c r="P379" i="9" s="1"/>
  <c r="AC377" i="9"/>
  <c r="AD376" i="9" s="1"/>
  <c r="AC378" i="9"/>
  <c r="AC379" i="9"/>
  <c r="AD379" i="9" s="1"/>
  <c r="M371" i="9"/>
  <c r="P371" i="9" s="1"/>
  <c r="AC369" i="9"/>
  <c r="AC370" i="9"/>
  <c r="AD370" i="9" s="1"/>
  <c r="AC371" i="9"/>
  <c r="AD371" i="9" s="1"/>
  <c r="M363" i="9"/>
  <c r="P363" i="9" s="1"/>
  <c r="AC361" i="9"/>
  <c r="AC362" i="9"/>
  <c r="AC363" i="9"/>
  <c r="AD363" i="9" s="1"/>
  <c r="M355" i="9"/>
  <c r="P355" i="9" s="1"/>
  <c r="AC353" i="9"/>
  <c r="AD352" i="9" s="1"/>
  <c r="AC354" i="9"/>
  <c r="AD354" i="9" s="1"/>
  <c r="AC355" i="9"/>
  <c r="M347" i="9"/>
  <c r="P347" i="9" s="1"/>
  <c r="AC345" i="9"/>
  <c r="AD344" i="9" s="1"/>
  <c r="AC346" i="9"/>
  <c r="AC347" i="9"/>
  <c r="AD347" i="9" s="1"/>
  <c r="M339" i="9"/>
  <c r="P339" i="9" s="1"/>
  <c r="AC337" i="9"/>
  <c r="AC338" i="9"/>
  <c r="AD338" i="9" s="1"/>
  <c r="AC339" i="9"/>
  <c r="AD339" i="9" s="1"/>
  <c r="M331" i="9"/>
  <c r="P331" i="9" s="1"/>
  <c r="AC329" i="9"/>
  <c r="AD328" i="9" s="1"/>
  <c r="AC330" i="9"/>
  <c r="AC331" i="9"/>
  <c r="AD331" i="9" s="1"/>
  <c r="M323" i="9"/>
  <c r="P323" i="9" s="1"/>
  <c r="AC321" i="9"/>
  <c r="AC322" i="9"/>
  <c r="AD322" i="9" s="1"/>
  <c r="AC323" i="9"/>
  <c r="M315" i="9"/>
  <c r="P315" i="9" s="1"/>
  <c r="AC313" i="9"/>
  <c r="AC314" i="9"/>
  <c r="AC315" i="9"/>
  <c r="M307" i="9"/>
  <c r="P307" i="9" s="1"/>
  <c r="AC305" i="9"/>
  <c r="AC306" i="9"/>
  <c r="AD306" i="9" s="1"/>
  <c r="AC307" i="9"/>
  <c r="AD307" i="9" s="1"/>
  <c r="M299" i="9"/>
  <c r="P299" i="9" s="1"/>
  <c r="AC297" i="9"/>
  <c r="AC298" i="9"/>
  <c r="AC299" i="9"/>
  <c r="AD299" i="9" s="1"/>
  <c r="M291" i="9"/>
  <c r="P291" i="9" s="1"/>
  <c r="AC289" i="9"/>
  <c r="AC290" i="9"/>
  <c r="AD290" i="9" s="1"/>
  <c r="AC291" i="9"/>
  <c r="M283" i="9"/>
  <c r="P283" i="9" s="1"/>
  <c r="AC281" i="9"/>
  <c r="AC282" i="9"/>
  <c r="AC283" i="9"/>
  <c r="M275" i="9"/>
  <c r="P275" i="9" s="1"/>
  <c r="AC273" i="9"/>
  <c r="AC274" i="9"/>
  <c r="AD274" i="9" s="1"/>
  <c r="AC275" i="9"/>
  <c r="AD275" i="9" s="1"/>
  <c r="M267" i="9"/>
  <c r="P267" i="9" s="1"/>
  <c r="AC265" i="9"/>
  <c r="AD264" i="9" s="1"/>
  <c r="AC266" i="9"/>
  <c r="AC267" i="9"/>
  <c r="AD267" i="9" s="1"/>
  <c r="M259" i="9"/>
  <c r="P259" i="9" s="1"/>
  <c r="AC257" i="9"/>
  <c r="AD256" i="9" s="1"/>
  <c r="AC258" i="9"/>
  <c r="AD258" i="9" s="1"/>
  <c r="AC259" i="9"/>
  <c r="M251" i="9"/>
  <c r="P251" i="9" s="1"/>
  <c r="AC248" i="9"/>
  <c r="AD247" i="9" s="1"/>
  <c r="AC250" i="9"/>
  <c r="AC251" i="9"/>
  <c r="M243" i="9"/>
  <c r="P243" i="9" s="1"/>
  <c r="AC239" i="9"/>
  <c r="AC240" i="9"/>
  <c r="AC242" i="9"/>
  <c r="AD242" i="9" s="1"/>
  <c r="AC243" i="9"/>
  <c r="M235" i="9"/>
  <c r="P235" i="9" s="1"/>
  <c r="AC235" i="9"/>
  <c r="AD235" i="9" s="1"/>
  <c r="AC231" i="9"/>
  <c r="AC232" i="9"/>
  <c r="M227" i="9"/>
  <c r="P227" i="9" s="1"/>
  <c r="AC227" i="9"/>
  <c r="AC223" i="9"/>
  <c r="M219" i="9"/>
  <c r="P219" i="9" s="1"/>
  <c r="AC219" i="9"/>
  <c r="M203" i="9"/>
  <c r="P203" i="9" s="1"/>
  <c r="AC203" i="9"/>
  <c r="AD203" i="9" s="1"/>
  <c r="M195" i="9"/>
  <c r="P195" i="9" s="1"/>
  <c r="AC194" i="9"/>
  <c r="AC195" i="9"/>
  <c r="M187" i="9"/>
  <c r="P187" i="9" s="1"/>
  <c r="AC184" i="9"/>
  <c r="AC186" i="9"/>
  <c r="AC187" i="9"/>
  <c r="M179" i="9"/>
  <c r="P179" i="9" s="1"/>
  <c r="AC175" i="9"/>
  <c r="AC176" i="9"/>
  <c r="AC178" i="9"/>
  <c r="AD178" i="9" s="1"/>
  <c r="AC179" i="9"/>
  <c r="M171" i="9"/>
  <c r="P171" i="9" s="1"/>
  <c r="AC171" i="9"/>
  <c r="AC167" i="9"/>
  <c r="AC168" i="9"/>
  <c r="M163" i="9"/>
  <c r="P163" i="9" s="1"/>
  <c r="AC163" i="9"/>
  <c r="AC159" i="9"/>
  <c r="M155" i="9"/>
  <c r="P155" i="9" s="1"/>
  <c r="AC155" i="9"/>
  <c r="M139" i="9"/>
  <c r="P139" i="9" s="1"/>
  <c r="AC139" i="9"/>
  <c r="M131" i="9"/>
  <c r="P131" i="9" s="1"/>
  <c r="AC130" i="9"/>
  <c r="AC131" i="9"/>
  <c r="AD131" i="9" s="1"/>
  <c r="M123" i="9"/>
  <c r="P123" i="9" s="1"/>
  <c r="AC120" i="9"/>
  <c r="AC122" i="9"/>
  <c r="AC123" i="9"/>
  <c r="AD123" i="9" s="1"/>
  <c r="M115" i="9"/>
  <c r="P115" i="9" s="1"/>
  <c r="AC111" i="9"/>
  <c r="AC112" i="9"/>
  <c r="AC114" i="9"/>
  <c r="AC115" i="9"/>
  <c r="M107" i="9"/>
  <c r="P107" i="9" s="1"/>
  <c r="AC107" i="9"/>
  <c r="AC103" i="9"/>
  <c r="AC104" i="9"/>
  <c r="M99" i="9"/>
  <c r="P99" i="9" s="1"/>
  <c r="AC99" i="9"/>
  <c r="AC95" i="9"/>
  <c r="M91" i="9"/>
  <c r="P91" i="9" s="1"/>
  <c r="AC91" i="9"/>
  <c r="AD91" i="9" s="1"/>
  <c r="M75" i="9"/>
  <c r="P75" i="9" s="1"/>
  <c r="AC75" i="9"/>
  <c r="AD74" i="9" s="1"/>
  <c r="M67" i="9"/>
  <c r="P67" i="9" s="1"/>
  <c r="AC66" i="9"/>
  <c r="AC67" i="9"/>
  <c r="M59" i="9"/>
  <c r="P59" i="9" s="1"/>
  <c r="AC56" i="9"/>
  <c r="AC58" i="9"/>
  <c r="AD58" i="9" s="1"/>
  <c r="AC59" i="9"/>
  <c r="M51" i="9"/>
  <c r="P51" i="9" s="1"/>
  <c r="AC47" i="9"/>
  <c r="AC48" i="9"/>
  <c r="AC50" i="9"/>
  <c r="AC51" i="9"/>
  <c r="M43" i="9"/>
  <c r="P43" i="9" s="1"/>
  <c r="AC43" i="9"/>
  <c r="AC39" i="9"/>
  <c r="AC40" i="9"/>
  <c r="M35" i="9"/>
  <c r="P35" i="9" s="1"/>
  <c r="AC35" i="9"/>
  <c r="AC31" i="9"/>
  <c r="M27" i="9"/>
  <c r="P27" i="9" s="1"/>
  <c r="AC27" i="9"/>
  <c r="AD27" i="9" s="1"/>
  <c r="M11" i="9"/>
  <c r="P11" i="9" s="1"/>
  <c r="AC11" i="9"/>
  <c r="AC8" i="9"/>
  <c r="AC488" i="9"/>
  <c r="AC472" i="9"/>
  <c r="AC456" i="9"/>
  <c r="AC440" i="9"/>
  <c r="AD440" i="9" s="1"/>
  <c r="AC424" i="9"/>
  <c r="AD424" i="9" s="1"/>
  <c r="AC408" i="9"/>
  <c r="AC392" i="9"/>
  <c r="AC336" i="9"/>
  <c r="AC272" i="9"/>
  <c r="AC202" i="9"/>
  <c r="AC128" i="9"/>
  <c r="AC55" i="9"/>
  <c r="AD55" i="9" s="1"/>
  <c r="M7" i="9"/>
  <c r="P7" i="9" s="1"/>
  <c r="AC7" i="9"/>
  <c r="AC234" i="9"/>
  <c r="AC224" i="9"/>
  <c r="AC215" i="9"/>
  <c r="AC170" i="9"/>
  <c r="AD170" i="9" s="1"/>
  <c r="AC160" i="9"/>
  <c r="AC151" i="9"/>
  <c r="AC106" i="9"/>
  <c r="AD106" i="9" s="1"/>
  <c r="AC96" i="9"/>
  <c r="AC87" i="9"/>
  <c r="AC42" i="9"/>
  <c r="AC32" i="9"/>
  <c r="AD32" i="9" s="1"/>
  <c r="AC23" i="9"/>
  <c r="M431" i="9"/>
  <c r="P431" i="9" s="1"/>
  <c r="M495" i="9"/>
  <c r="P495" i="9" s="1"/>
  <c r="M10" i="9"/>
  <c r="P10" i="9" s="1"/>
  <c r="AC10" i="9"/>
  <c r="AD10" i="9" s="1"/>
  <c r="AC503" i="9"/>
  <c r="AD503" i="9" s="1"/>
  <c r="AC487" i="9"/>
  <c r="AC479" i="9"/>
  <c r="AD479" i="9" s="1"/>
  <c r="AC471" i="9"/>
  <c r="AC463" i="9"/>
  <c r="AD463" i="9" s="1"/>
  <c r="AC455" i="9"/>
  <c r="AD455" i="9" s="1"/>
  <c r="AC447" i="9"/>
  <c r="AD447" i="9" s="1"/>
  <c r="AC439" i="9"/>
  <c r="AC423" i="9"/>
  <c r="AC415" i="9"/>
  <c r="AD415" i="9" s="1"/>
  <c r="AC407" i="9"/>
  <c r="AD407" i="9" s="1"/>
  <c r="AC399" i="9"/>
  <c r="AD399" i="9" s="1"/>
  <c r="AC391" i="9"/>
  <c r="AC383" i="9"/>
  <c r="AD383" i="9" s="1"/>
  <c r="AC375" i="9"/>
  <c r="AD375" i="9" s="1"/>
  <c r="AC367" i="9"/>
  <c r="AD367" i="9" s="1"/>
  <c r="AC359" i="9"/>
  <c r="AD359" i="9" s="1"/>
  <c r="AC351" i="9"/>
  <c r="AD351" i="9" s="1"/>
  <c r="AC343" i="9"/>
  <c r="AD343" i="9" s="1"/>
  <c r="AC335" i="9"/>
  <c r="AD335" i="9" s="1"/>
  <c r="AC327" i="9"/>
  <c r="AD327" i="9" s="1"/>
  <c r="AC319" i="9"/>
  <c r="AD319" i="9" s="1"/>
  <c r="AC311" i="9"/>
  <c r="AD311" i="9" s="1"/>
  <c r="AC303" i="9"/>
  <c r="AD303" i="9" s="1"/>
  <c r="AC295" i="9"/>
  <c r="AD295" i="9" s="1"/>
  <c r="AC287" i="9"/>
  <c r="AD287" i="9" s="1"/>
  <c r="AC279" i="9"/>
  <c r="AD279" i="9" s="1"/>
  <c r="AC271" i="9"/>
  <c r="AC263" i="9"/>
  <c r="AD263" i="9" s="1"/>
  <c r="AC255" i="9"/>
  <c r="AD255" i="9" s="1"/>
  <c r="AC210" i="9"/>
  <c r="AC200" i="9"/>
  <c r="AC191" i="9"/>
  <c r="AD191" i="9" s="1"/>
  <c r="AC146" i="9"/>
  <c r="AD146" i="9" s="1"/>
  <c r="AC136" i="9"/>
  <c r="AC127" i="9"/>
  <c r="AC82" i="9"/>
  <c r="AD82" i="9" s="1"/>
  <c r="AC72" i="9"/>
  <c r="AC63" i="9"/>
  <c r="AC18" i="9"/>
  <c r="AD18" i="9" s="1"/>
  <c r="M34" i="9"/>
  <c r="P34" i="9" s="1"/>
  <c r="M249" i="9"/>
  <c r="P249" i="9" s="1"/>
  <c r="AC249" i="9"/>
  <c r="AD249" i="9" s="1"/>
  <c r="M241" i="9"/>
  <c r="P241" i="9" s="1"/>
  <c r="AC241" i="9"/>
  <c r="AD241" i="9" s="1"/>
  <c r="M233" i="9"/>
  <c r="P233" i="9" s="1"/>
  <c r="AC233" i="9"/>
  <c r="M225" i="9"/>
  <c r="P225" i="9" s="1"/>
  <c r="AC225" i="9"/>
  <c r="AD225" i="9" s="1"/>
  <c r="M217" i="9"/>
  <c r="P217" i="9" s="1"/>
  <c r="AC217" i="9"/>
  <c r="AD217" i="9" s="1"/>
  <c r="M209" i="9"/>
  <c r="P209" i="9" s="1"/>
  <c r="AC209" i="9"/>
  <c r="M201" i="9"/>
  <c r="P201" i="9" s="1"/>
  <c r="AC201" i="9"/>
  <c r="M193" i="9"/>
  <c r="P193" i="9" s="1"/>
  <c r="AC193" i="9"/>
  <c r="AD192" i="9" s="1"/>
  <c r="M185" i="9"/>
  <c r="P185" i="9" s="1"/>
  <c r="AC185" i="9"/>
  <c r="AD185" i="9" s="1"/>
  <c r="M177" i="9"/>
  <c r="P177" i="9" s="1"/>
  <c r="AC177" i="9"/>
  <c r="M169" i="9"/>
  <c r="P169" i="9" s="1"/>
  <c r="AC169" i="9"/>
  <c r="M161" i="9"/>
  <c r="P161" i="9" s="1"/>
  <c r="AC161" i="9"/>
  <c r="M153" i="9"/>
  <c r="P153" i="9" s="1"/>
  <c r="AC153" i="9"/>
  <c r="M145" i="9"/>
  <c r="P145" i="9" s="1"/>
  <c r="AC145" i="9"/>
  <c r="M137" i="9"/>
  <c r="P137" i="9" s="1"/>
  <c r="AC137" i="9"/>
  <c r="AD137" i="9" s="1"/>
  <c r="M129" i="9"/>
  <c r="P129" i="9" s="1"/>
  <c r="AC129" i="9"/>
  <c r="M121" i="9"/>
  <c r="P121" i="9" s="1"/>
  <c r="AC121" i="9"/>
  <c r="AD121" i="9" s="1"/>
  <c r="M113" i="9"/>
  <c r="P113" i="9" s="1"/>
  <c r="AC113" i="9"/>
  <c r="AD113" i="9" s="1"/>
  <c r="M105" i="9"/>
  <c r="P105" i="9" s="1"/>
  <c r="AC105" i="9"/>
  <c r="AD105" i="9" s="1"/>
  <c r="M97" i="9"/>
  <c r="P97" i="9" s="1"/>
  <c r="AC97" i="9"/>
  <c r="M89" i="9"/>
  <c r="P89" i="9" s="1"/>
  <c r="AC89" i="9"/>
  <c r="M81" i="9"/>
  <c r="P81" i="9" s="1"/>
  <c r="AC81" i="9"/>
  <c r="M73" i="9"/>
  <c r="P73" i="9" s="1"/>
  <c r="AC73" i="9"/>
  <c r="AD73" i="9" s="1"/>
  <c r="M65" i="9"/>
  <c r="P65" i="9" s="1"/>
  <c r="AC65" i="9"/>
  <c r="M57" i="9"/>
  <c r="P57" i="9" s="1"/>
  <c r="AC57" i="9"/>
  <c r="M49" i="9"/>
  <c r="P49" i="9" s="1"/>
  <c r="AC49" i="9"/>
  <c r="M41" i="9"/>
  <c r="P41" i="9" s="1"/>
  <c r="AC41" i="9"/>
  <c r="M33" i="9"/>
  <c r="P33" i="9" s="1"/>
  <c r="AC33" i="9"/>
  <c r="AD33" i="9" s="1"/>
  <c r="M25" i="9"/>
  <c r="P25" i="9" s="1"/>
  <c r="AC25" i="9"/>
  <c r="AD25" i="9" s="1"/>
  <c r="M17" i="9"/>
  <c r="P17" i="9" s="1"/>
  <c r="AC17" i="9"/>
  <c r="AD17" i="9" s="1"/>
  <c r="M9" i="9"/>
  <c r="P9" i="9" s="1"/>
  <c r="AC9" i="9"/>
  <c r="AD9" i="9" s="1"/>
  <c r="AC218" i="9"/>
  <c r="AC208" i="9"/>
  <c r="AC199" i="9"/>
  <c r="AD199" i="9" s="1"/>
  <c r="AC154" i="9"/>
  <c r="AD154" i="9" s="1"/>
  <c r="AC144" i="9"/>
  <c r="AC135" i="9"/>
  <c r="AC90" i="9"/>
  <c r="AD90" i="9" s="1"/>
  <c r="AC80" i="9"/>
  <c r="AC71" i="9"/>
  <c r="AC26" i="9"/>
  <c r="AC16" i="9"/>
  <c r="M226" i="9"/>
  <c r="P226" i="9" s="1"/>
  <c r="AC216" i="9"/>
  <c r="AC207" i="9"/>
  <c r="AC162" i="9"/>
  <c r="AD162" i="9" s="1"/>
  <c r="AC152" i="9"/>
  <c r="AC143" i="9"/>
  <c r="AC98" i="9"/>
  <c r="AC88" i="9"/>
  <c r="AC79" i="9"/>
  <c r="AC24" i="9"/>
  <c r="AC15" i="9"/>
  <c r="G4" i="9"/>
  <c r="G8" i="9"/>
  <c r="G7" i="9"/>
  <c r="B5" i="9"/>
  <c r="B4" i="9"/>
  <c r="B3" i="9"/>
  <c r="G9" i="9"/>
  <c r="K25" i="10"/>
  <c r="N370" i="9" a="1"/>
  <c r="N975" i="9" a="1"/>
  <c r="N473" i="9" a="1"/>
  <c r="N338" i="9" a="1"/>
  <c r="N407" i="9" a="1"/>
  <c r="N563" i="9" a="1"/>
  <c r="N1217" i="9" a="1"/>
  <c r="N1939" i="9" a="1"/>
  <c r="N328" i="9" a="1"/>
  <c r="N1079" i="9" a="1"/>
  <c r="N116" i="9" a="1"/>
  <c r="N1132" i="9" a="1"/>
  <c r="N512" i="9" a="1"/>
  <c r="N1083" i="9" a="1"/>
  <c r="N274" i="9" a="1"/>
  <c r="N221" i="9" a="1"/>
  <c r="N43" i="9" a="1"/>
  <c r="N52" i="9" a="1"/>
  <c r="N341" i="9" a="1"/>
  <c r="N608" i="9" a="1"/>
  <c r="N681" i="9" a="1"/>
  <c r="N621" i="9" a="1"/>
  <c r="N1464" i="9" a="1"/>
  <c r="N50" i="9" a="1"/>
  <c r="N1183" i="9" a="1"/>
  <c r="N369" i="9" a="1"/>
  <c r="N1256" i="9" a="1"/>
  <c r="N737" i="9" a="1"/>
  <c r="N1237" i="9" a="1"/>
  <c r="N362" i="9" a="1"/>
  <c r="N874" i="9" a="1"/>
  <c r="N435" i="9" a="1"/>
  <c r="N228" i="9" a="1"/>
  <c r="N120" i="9" a="1"/>
  <c r="N717" i="9" a="1"/>
  <c r="N853" i="9" a="1"/>
  <c r="N687" i="9" a="1"/>
  <c r="N1880" i="9" a="1"/>
  <c r="N690" i="9" a="1"/>
  <c r="N695" i="9" a="1"/>
  <c r="N859" i="9" a="1"/>
  <c r="N1003" i="9" a="1"/>
  <c r="N1014" i="9" a="1"/>
  <c r="N711" i="9" a="1"/>
  <c r="N44" i="9" a="1"/>
  <c r="N304" i="9" a="1"/>
  <c r="N80" i="9" a="1"/>
  <c r="N429" i="9" a="1"/>
  <c r="N96" i="9" a="1"/>
  <c r="N243" i="9" a="1"/>
  <c r="N580" i="9" a="1"/>
  <c r="N1131" i="9" a="1"/>
  <c r="N1704" i="9" a="1"/>
  <c r="N439" i="9" a="1"/>
  <c r="N1015" i="9" a="1"/>
  <c r="N523" i="9" a="1"/>
  <c r="N1149" i="9" a="1"/>
  <c r="N317" i="9" a="1"/>
  <c r="N1218" i="9" a="1"/>
  <c r="N826" i="9" a="1"/>
  <c r="N899" i="9" a="1"/>
  <c r="N599" i="9" a="1"/>
  <c r="N1046" i="9" a="1"/>
  <c r="N282" i="9" a="1"/>
  <c r="N78" i="9" a="1"/>
  <c r="N467" i="9" a="1"/>
  <c r="N534" i="9" a="1"/>
  <c r="N1742" i="9" a="1"/>
  <c r="N1009" i="9" a="1"/>
  <c r="N1752" i="9" a="1"/>
  <c r="N248" i="9" a="1"/>
  <c r="N1082" i="9" a="1"/>
  <c r="N12" i="9" a="1"/>
  <c r="N48" i="9" a="1"/>
  <c r="N157" i="9" a="1"/>
  <c r="N516" i="9" a="1"/>
  <c r="N1661" i="9" a="1"/>
  <c r="N777" i="9" a="1"/>
  <c r="N1036" i="9" a="1"/>
  <c r="N788" i="9" a="1"/>
  <c r="N1043" i="9" a="1"/>
  <c r="N1996" i="9" a="1"/>
  <c r="N1567" i="9" a="1"/>
  <c r="N1701" i="9" a="1"/>
  <c r="N878" i="9" a="1"/>
  <c r="N1994" i="9" a="1"/>
  <c r="N662" i="9" a="1"/>
  <c r="N735" i="9" a="1"/>
  <c r="N145" i="9" a="1"/>
  <c r="N829" i="9" a="1"/>
  <c r="N59" i="9" a="1"/>
  <c r="N203" i="9" a="1"/>
  <c r="N286" i="9" a="1"/>
  <c r="N302" i="9" a="1"/>
  <c r="N1091" i="9" a="1"/>
  <c r="N800" i="9" a="1"/>
  <c r="N995" i="9" a="1"/>
  <c r="N365" i="9" a="1"/>
  <c r="N1605" i="9" a="1"/>
  <c r="N131" i="9" a="1"/>
  <c r="N204" i="9" a="1"/>
  <c r="N581" i="9" a="1"/>
  <c r="N780" i="9" a="1"/>
  <c r="N1405" i="9" a="1"/>
  <c r="N790" i="9" a="1"/>
  <c r="N161" i="9" a="1"/>
  <c r="N376" i="9" a="1"/>
  <c r="N1227" i="9" a="1"/>
  <c r="N299" i="9" a="1"/>
  <c r="N154" i="9" a="1"/>
  <c r="N740" i="9" a="1"/>
  <c r="N773" i="9" a="1"/>
  <c r="N1374" i="9" a="1"/>
  <c r="N1316" i="9" a="1"/>
  <c r="N430" i="9" a="1"/>
  <c r="N241" i="9" a="1"/>
  <c r="N1740" i="9" a="1"/>
  <c r="N441" i="9" a="1"/>
  <c r="N646" i="9" a="1"/>
  <c r="N1225" i="9" a="1"/>
  <c r="N1301" i="9" a="1"/>
  <c r="N1896" i="9" a="1"/>
  <c r="N1459" i="9" a="1"/>
  <c r="N1976" i="9" a="1"/>
  <c r="N1108" i="9" a="1"/>
  <c r="N1918" i="9" a="1"/>
  <c r="N1252" i="9" a="1"/>
  <c r="N423" i="9" a="1"/>
  <c r="N21" i="9" a="1"/>
  <c r="N550" i="9" a="1"/>
  <c r="N34" i="9" a="1"/>
  <c r="N357" i="9" a="1"/>
  <c r="N160" i="9" a="1"/>
  <c r="N1174" i="9" a="1"/>
  <c r="N1747" i="9" a="1"/>
  <c r="N519" i="9" a="1"/>
  <c r="N1133" i="9" a="1"/>
  <c r="N587" i="9" a="1"/>
  <c r="N1244" i="9" a="1"/>
  <c r="N537" i="9" a="1"/>
  <c r="N1315" i="9" a="1"/>
  <c r="N352" i="9" a="1"/>
  <c r="N256" i="9" a="1"/>
  <c r="N425" i="9" a="1"/>
  <c r="N337" i="9" a="1"/>
  <c r="N374" i="9" a="1"/>
  <c r="N689" i="9" a="1"/>
  <c r="N993" i="9" a="1"/>
  <c r="N1507" i="9" a="1"/>
  <c r="N1577" i="9" a="1"/>
  <c r="N141" i="9" a="1"/>
  <c r="N1426" i="9" a="1"/>
  <c r="N466" i="9" a="1"/>
  <c r="N1462" i="9" a="1"/>
  <c r="N865" i="9" a="1"/>
  <c r="N1439" i="9" a="1"/>
  <c r="N524" i="9" a="1"/>
  <c r="N1188" i="9" a="1"/>
  <c r="N560" i="9" a="1"/>
  <c r="N279" i="9" a="1"/>
  <c r="N296" i="9" a="1"/>
  <c r="N41" i="9" a="1"/>
  <c r="N1234" i="9" a="1"/>
  <c r="N1655" i="9" a="1"/>
  <c r="N1760" i="9" a="1"/>
  <c r="N997" i="9" a="1"/>
  <c r="N1511" i="9" a="1"/>
  <c r="N109" i="9" a="1"/>
  <c r="N63" i="9" a="1"/>
  <c r="N1116" i="9" a="1"/>
  <c r="N948" i="9" a="1"/>
  <c r="N323" i="9" a="1"/>
  <c r="N334" i="9" a="1"/>
  <c r="N54" i="9" a="1"/>
  <c r="N461" i="9" a="1"/>
  <c r="N748" i="9" a="1"/>
  <c r="N488" i="9" a="1"/>
  <c r="N744" i="9" a="1"/>
  <c r="N1390" i="9" a="1"/>
  <c r="N1630" i="9" a="1"/>
  <c r="N536" i="9" a="1"/>
  <c r="N1094" i="9" a="1"/>
  <c r="N189" i="9" a="1"/>
  <c r="N1142" i="9" a="1"/>
  <c r="N396" i="9" a="1"/>
  <c r="N1044" i="9" a="1"/>
  <c r="N481" i="9" a="1"/>
  <c r="N736" i="9" a="1"/>
  <c r="N118" i="9" a="1"/>
  <c r="N1055" i="9" a="1"/>
  <c r="N344" i="9" a="1"/>
  <c r="N476" i="9" a="1"/>
  <c r="N703" i="9" a="1"/>
  <c r="N809" i="9" a="1"/>
  <c r="N1472" i="9" a="1"/>
  <c r="N1202" i="9" a="1"/>
  <c r="N1860" i="9" a="1"/>
  <c r="N405" i="9" a="1"/>
  <c r="N1379" i="9" a="1"/>
  <c r="N87" i="9" a="1"/>
  <c r="N159" i="9" a="1"/>
  <c r="N776" i="9" a="1"/>
  <c r="N664" i="9" a="1"/>
  <c r="N1679" i="9" a="1"/>
  <c r="N1051" i="9" a="1"/>
  <c r="N1099" i="9" a="1"/>
  <c r="N418" i="9" a="1"/>
  <c r="N1817" i="9" a="1"/>
  <c r="N179" i="9" a="1"/>
  <c r="N1343" i="9" a="1"/>
  <c r="N1792" i="9" a="1"/>
  <c r="N908" i="9" a="1"/>
  <c r="N3" i="9" a="1"/>
  <c r="N654" i="9" a="1"/>
  <c r="N25" i="9" a="1"/>
  <c r="N725" i="9" a="1"/>
  <c r="N1173" i="9" a="1"/>
  <c r="N586" i="9" a="1"/>
  <c r="N702" i="9" a="1"/>
  <c r="N672" i="9" a="1"/>
  <c r="N1198" i="9" a="1"/>
  <c r="N1352" i="9" a="1"/>
  <c r="N823" i="9" a="1"/>
  <c r="N1351" i="9" a="1"/>
  <c r="N968" i="9" a="1"/>
  <c r="N1525" i="9" a="1"/>
  <c r="N167" i="9" a="1"/>
  <c r="N244" i="9" a="1"/>
  <c r="N620" i="9" a="1"/>
  <c r="N424" i="9" a="1"/>
  <c r="N1589" i="9" a="1"/>
  <c r="N870" i="9" a="1"/>
  <c r="N89" i="9" a="1"/>
  <c r="N181" i="9" a="1"/>
  <c r="N1377" i="9" a="1"/>
  <c r="N280" i="9" a="1"/>
  <c r="N390" i="9" a="1"/>
  <c r="N38" i="9" a="1"/>
  <c r="N683" i="9" a="1"/>
  <c r="N1744" i="9" a="1"/>
  <c r="N1299" i="9" a="1"/>
  <c r="N532" i="9" a="1"/>
  <c r="N262" i="9" a="1"/>
  <c r="N1368" i="9" a="1"/>
  <c r="N1321" i="9" a="1"/>
  <c r="N401" i="9" a="1"/>
  <c r="N433" i="9" a="1"/>
  <c r="N784" i="9" a="1"/>
  <c r="N1806" i="9" a="1"/>
  <c r="N1054" i="9" a="1"/>
  <c r="N1924" i="9" a="1"/>
  <c r="N1619" i="9" a="1"/>
  <c r="N1897" i="9" a="1"/>
  <c r="N366" i="9" a="1"/>
  <c r="N46" i="9" a="1"/>
  <c r="N455" i="9" a="1"/>
  <c r="N121" i="9" a="1"/>
  <c r="N578" i="9" a="1"/>
  <c r="N812" i="9" a="1"/>
  <c r="N520" i="9" a="1"/>
  <c r="N872" i="9" a="1"/>
  <c r="N1422" i="9" a="1"/>
  <c r="N1758" i="9" a="1"/>
  <c r="N178" i="9" a="1"/>
  <c r="N1136" i="9" a="1"/>
  <c r="N66" i="9" a="1"/>
  <c r="N1192" i="9" a="1"/>
  <c r="N659" i="9" a="1"/>
  <c r="N1130" i="9" a="1"/>
  <c r="N252" i="9" a="1"/>
  <c r="N779" i="9" a="1"/>
  <c r="N371" i="9" a="1"/>
  <c r="N164" i="9" a="1"/>
  <c r="N77" i="9" a="1"/>
  <c r="N653" i="9" a="1"/>
  <c r="N715" i="9" a="1"/>
  <c r="N815" i="9" a="1"/>
  <c r="N1712" i="9" a="1"/>
  <c r="N438" i="9" a="1"/>
  <c r="N1355" i="9" a="1"/>
  <c r="N745" i="9" a="1"/>
  <c r="N732" i="9" a="1"/>
  <c r="N940" i="9" a="1"/>
  <c r="N251" i="9" a="1"/>
  <c r="N549" i="9" a="1"/>
  <c r="N210" i="9" a="1"/>
  <c r="N901" i="9" a="1"/>
  <c r="N283" i="9" a="1"/>
  <c r="N20" i="9" a="1"/>
  <c r="N904" i="9" a="1"/>
  <c r="N542" i="9" a="1"/>
  <c r="N409" i="9" a="1"/>
  <c r="N1350" i="9" a="1"/>
  <c r="N1400" i="9" a="1"/>
  <c r="N785" i="9" a="1"/>
  <c r="N1394" i="9" a="1"/>
  <c r="N182" i="9" a="1"/>
  <c r="N1430" i="9" a="1"/>
  <c r="N764" i="9" a="1"/>
  <c r="N1407" i="9" a="1"/>
  <c r="N492" i="9" a="1"/>
  <c r="N1073" i="9" a="1"/>
  <c r="N528" i="9" a="1"/>
  <c r="N165" i="9" a="1"/>
  <c r="N232" i="9" a="1"/>
  <c r="N68" i="9" a="1"/>
  <c r="N1153" i="9" a="1"/>
  <c r="N1604" i="9" a="1"/>
  <c r="N1550" i="9" a="1"/>
  <c r="N961" i="9" a="1"/>
  <c r="N1479" i="9" a="1"/>
  <c r="N1001" i="9" a="1"/>
  <c r="N1515" i="9" a="1"/>
  <c r="N922" i="9" a="1"/>
  <c r="N377" i="9" a="1"/>
  <c r="N634" i="9" a="1"/>
  <c r="N1165" i="9" a="1"/>
  <c r="N261" i="9" a="1"/>
  <c r="N1013" i="9" a="1"/>
  <c r="N361" i="9" a="1"/>
  <c r="N273" i="9" a="1"/>
  <c r="N193" i="9" a="1"/>
  <c r="N569" i="9" a="1"/>
  <c r="N957" i="9" a="1"/>
  <c r="N1475" i="9" a="1"/>
  <c r="N1505" i="9" a="1"/>
  <c r="N769" i="9" a="1"/>
  <c r="N1255" i="9" a="1"/>
  <c r="N452" i="9" a="1"/>
  <c r="N1360" i="9" a="1"/>
  <c r="N850" i="9" a="1"/>
  <c r="N342" i="9" a="1"/>
  <c r="N420" i="9" a="1"/>
  <c r="N1095" i="9" a="1"/>
  <c r="N574" i="9" a="1"/>
  <c r="N611" i="9" a="1"/>
  <c r="N91" i="9" a="1"/>
  <c r="N196" i="9" a="1"/>
  <c r="N1170" i="9" a="1"/>
  <c r="N1460" i="9" a="1"/>
  <c r="N1893" i="9" a="1"/>
  <c r="N529" i="9" a="1"/>
  <c r="N1049" i="9" a="1"/>
  <c r="N761" i="9" a="1"/>
  <c r="N278" i="9" a="1"/>
  <c r="N1068" i="9" a="1"/>
  <c r="N49" i="9" a="1"/>
  <c r="N609" i="9" a="1"/>
  <c r="N123" i="9" a="1"/>
  <c r="N651" i="9" a="1"/>
  <c r="N289" i="9" a="1"/>
  <c r="N100" i="9" a="1"/>
  <c r="N45" i="9" a="1"/>
  <c r="N604" i="9" a="1"/>
  <c r="N490" i="9" a="1"/>
  <c r="N1026" i="9" a="1"/>
  <c r="N1986" i="9" a="1"/>
  <c r="N886" i="9" a="1"/>
  <c r="N1447" i="9" a="1"/>
  <c r="N965" i="9" a="1"/>
  <c r="N1483" i="9" a="1"/>
  <c r="N665" i="9" a="1"/>
  <c r="N106" i="9" a="1"/>
  <c r="N465" i="9" a="1"/>
  <c r="N1037" i="9" a="1"/>
  <c r="N643" i="9" a="1"/>
  <c r="N399" i="9" a="1"/>
  <c r="N471" i="9" a="1"/>
  <c r="N627" i="9" a="1"/>
  <c r="N1290" i="9" a="1"/>
  <c r="N1971" i="9" a="1"/>
  <c r="N24" i="9" a="1"/>
  <c r="N1030" i="9" a="1"/>
  <c r="N92" i="9" a="1"/>
  <c r="N1179" i="9" a="1"/>
  <c r="N495" i="9" a="1"/>
  <c r="N1101" i="9" a="1"/>
  <c r="N174" i="9" a="1"/>
  <c r="N682" i="9" a="1"/>
  <c r="N246" i="9" a="1"/>
  <c r="N755" i="9" a="1"/>
  <c r="N386" i="9" a="1"/>
  <c r="N114" i="9" a="1"/>
  <c r="N598" i="9" a="1"/>
  <c r="N1486" i="9" a="1"/>
  <c r="N1011" i="9" a="1"/>
  <c r="N176" i="9" a="1"/>
  <c r="N1308" i="9" a="1"/>
  <c r="N394" i="9" a="1"/>
  <c r="N590" i="9" a="1"/>
  <c r="N395" i="9" a="1"/>
  <c r="N1345" i="9" a="1"/>
  <c r="N1219" i="9" a="1"/>
  <c r="N385" i="9" a="1"/>
  <c r="N882" i="9" a="1"/>
  <c r="N454" i="9" a="1"/>
  <c r="N249" i="9" a="1"/>
  <c r="N105" i="9" a="1"/>
  <c r="N546" i="9" a="1"/>
  <c r="N931" i="9" a="1"/>
  <c r="N1123" i="9" a="1"/>
  <c r="N1889" i="9" a="1"/>
  <c r="N892" i="9" a="1"/>
  <c r="N1038" i="9" a="1"/>
  <c r="N272" i="9" a="1"/>
  <c r="N22" i="9" a="1"/>
  <c r="N704" i="9" a="1"/>
  <c r="N23" i="9" a="1"/>
  <c r="N95" i="9" a="1"/>
  <c r="N712" i="9" a="1"/>
  <c r="N404" i="9" a="1"/>
  <c r="N1636" i="9" a="1"/>
  <c r="N818" i="9" a="1"/>
  <c r="N1056" i="9" a="1"/>
  <c r="N1514" i="9" a="1"/>
  <c r="N1761" i="9" a="1"/>
  <c r="N9" i="9" a="1"/>
  <c r="N1181" i="9" a="1"/>
  <c r="N1614" i="9" a="1"/>
  <c r="N905" i="9" a="1"/>
  <c r="N1969" i="9" a="1"/>
  <c r="N699" i="9" a="1"/>
  <c r="N827" i="9" a="1"/>
  <c r="N326" i="9" a="1"/>
  <c r="N1140" i="9" a="1"/>
  <c r="N472" i="9" a="1"/>
  <c r="N540" i="9" a="1"/>
  <c r="N831" i="9" a="1"/>
  <c r="N1090" i="9" a="1"/>
  <c r="N1092" i="9" a="1"/>
  <c r="N1348" i="9" a="1"/>
  <c r="N1112" i="9" a="1"/>
  <c r="N833" i="9" a="1"/>
  <c r="N1453" i="9" a="1"/>
  <c r="N103" i="9" a="1"/>
  <c r="N172" i="9" a="1"/>
  <c r="N557" i="9" a="1"/>
  <c r="N925" i="9" a="1"/>
  <c r="N1269" i="9" a="1"/>
  <c r="N1311" i="9" a="1"/>
  <c r="N877" i="9" a="1"/>
  <c r="N577" i="9" a="1"/>
  <c r="N1186" i="9" a="1"/>
  <c r="N94" i="9" a="1"/>
  <c r="N1102" i="9" a="1"/>
  <c r="N1765" i="9" a="1"/>
  <c r="N526" i="9" a="1"/>
  <c r="N33" i="9" a="1"/>
  <c r="N782" i="9" a="1"/>
  <c r="N57" i="9" a="1"/>
  <c r="N789" i="9" a="1"/>
  <c r="N1292" i="9" a="1"/>
  <c r="N235" i="9" a="1"/>
  <c r="N308" i="9" a="1"/>
  <c r="N676" i="9" a="1"/>
  <c r="N636" i="9" a="1"/>
  <c r="N1093" i="9" a="1"/>
  <c r="N561" i="9" a="1"/>
  <c r="N183" i="9" a="1"/>
  <c r="N447" i="9" a="1"/>
  <c r="N1359" i="9" a="1"/>
  <c r="N762" i="9" a="1"/>
  <c r="N835" i="9" a="1"/>
  <c r="N567" i="9" a="1"/>
  <c r="N802" i="9" a="1"/>
  <c r="N152" i="9" a="1"/>
  <c r="N291" i="9" a="1"/>
  <c r="N336" i="9" a="1"/>
  <c r="N1005" i="9" a="1"/>
  <c r="N1600" i="9" a="1"/>
  <c r="N982" i="9" a="1"/>
  <c r="N1774" i="9" a="1"/>
  <c r="N806" i="9" a="1"/>
  <c r="N1061" i="9" a="1"/>
  <c r="N358" i="9" a="1"/>
  <c r="N496" i="9" a="1"/>
  <c r="N1022" i="9" a="1"/>
  <c r="N887" i="9" a="1"/>
  <c r="N17" i="9" a="1"/>
  <c r="N173" i="9" a="1"/>
  <c r="N1789" i="9" a="1"/>
  <c r="N1189" i="9" a="1"/>
  <c r="N558" i="9" a="1"/>
  <c r="N671" i="9" a="1"/>
  <c r="N156" i="9" a="1"/>
  <c r="N848" i="9" a="1"/>
  <c r="N474" i="9" a="1"/>
  <c r="N445" i="9" a="1"/>
  <c r="N67" i="9" a="1"/>
  <c r="N559" i="9" a="1"/>
  <c r="N1471" i="9" a="1"/>
  <c r="N133" i="9" a="1"/>
  <c r="N852" i="9" a="1"/>
  <c r="N39" i="9" a="1"/>
  <c r="N414" i="9" a="1"/>
  <c r="N1074" i="9" a="1"/>
  <c r="N1441" i="9" a="1"/>
  <c r="N950" i="9" a="1"/>
  <c r="N891" i="9" a="1"/>
  <c r="N626" i="9" a="1"/>
  <c r="N539" i="9" a="1"/>
  <c r="N483" i="9" a="1"/>
  <c r="N722" i="9" a="1"/>
  <c r="N150" i="9" a="1"/>
  <c r="N411" i="9" a="1"/>
  <c r="N1863" i="9" a="1"/>
  <c r="N1470" i="9" a="1"/>
  <c r="N107" i="9" a="1"/>
  <c r="N1958" i="9" a="1"/>
  <c r="N607" i="9" a="1"/>
  <c r="N415" i="9" a="1"/>
  <c r="N1669" i="9" a="1"/>
  <c r="N897" i="9" a="1"/>
  <c r="N792" i="9" a="1"/>
  <c r="N134" i="9" a="1"/>
  <c r="N1363" i="9" a="1"/>
  <c r="N1560" i="9" a="1"/>
  <c r="N613" i="9" a="1"/>
  <c r="N436" i="9" a="1"/>
  <c r="N1064" i="9" a="1"/>
  <c r="N987" i="9" a="1"/>
  <c r="N1164" i="9" a="1"/>
  <c r="N1795" i="9" a="1"/>
  <c r="N1615" i="9" a="1"/>
  <c r="N589" i="9" a="1"/>
  <c r="N315" i="9" a="1"/>
  <c r="N743" i="9" a="1"/>
  <c r="N281" i="9" a="1"/>
  <c r="N195" i="9" a="1"/>
  <c r="N119" i="9" a="1"/>
  <c r="N1020" i="9" a="1"/>
  <c r="N98" i="9" a="1"/>
  <c r="N684" i="9" a="1"/>
  <c r="N1411" i="9" a="1"/>
  <c r="N31" i="9" a="1"/>
  <c r="N171" i="9" a="1"/>
  <c r="N1858" i="9" a="1"/>
  <c r="N254" i="9" a="1"/>
  <c r="N803" i="9" a="1"/>
  <c r="N531" i="9" a="1"/>
  <c r="N1480" i="9" a="1"/>
  <c r="N1412" i="9" a="1"/>
  <c r="N101" i="9" a="1"/>
  <c r="N663" i="9" a="1"/>
  <c r="N1466" i="9" a="1"/>
  <c r="N1207" i="9" a="1"/>
  <c r="N998" i="9" a="1"/>
  <c r="N591" i="9" a="1"/>
  <c r="N730" i="9" a="1"/>
  <c r="N1859" i="9" a="1"/>
  <c r="N1467" i="9" a="1"/>
  <c r="N1048" i="9" a="1"/>
  <c r="N1508" i="9" a="1"/>
  <c r="N288" i="9" a="1"/>
  <c r="N775" i="9" a="1"/>
  <c r="N1663" i="9" a="1"/>
  <c r="N1586" i="9" a="1"/>
  <c r="N1911" i="9" a="1"/>
  <c r="N263" i="9" a="1"/>
  <c r="N1276" i="9" a="1"/>
  <c r="N1071" i="9" a="1"/>
  <c r="N1564" i="9" a="1"/>
  <c r="N1537" i="9" a="1"/>
  <c r="N310" i="9" a="1"/>
  <c r="N102" i="9" a="1"/>
  <c r="N1193" i="9" a="1"/>
  <c r="N709" i="9" a="1"/>
  <c r="N813" i="9" a="1"/>
  <c r="N69" i="9" a="1"/>
  <c r="N458" i="9" a="1"/>
  <c r="N1145" i="9" a="1"/>
  <c r="N1163" i="9" a="1"/>
  <c r="N1434" i="9" a="1"/>
  <c r="N1118" i="9" a="1"/>
  <c r="N693" i="9" a="1"/>
  <c r="N811" i="9" a="1"/>
  <c r="N1627" i="9" a="1"/>
  <c r="N1306" i="9" a="1"/>
  <c r="N1307" i="9" a="1"/>
  <c r="N1273" i="9" a="1"/>
  <c r="N1468" i="9" a="1"/>
  <c r="N1553" i="9" a="1"/>
  <c r="N771" i="9" a="1"/>
  <c r="N738" i="9" a="1"/>
  <c r="N1611" i="9" a="1"/>
  <c r="N387" i="9" a="1"/>
  <c r="N746" i="9" a="1"/>
  <c r="N163" i="9" a="1"/>
  <c r="N912" i="9" a="1"/>
  <c r="N285" i="9" a="1"/>
  <c r="N585" i="9" a="1"/>
  <c r="N1201" i="9" a="1"/>
  <c r="N527" i="9" a="1"/>
  <c r="N7" i="9" a="1"/>
  <c r="N1909" i="9" a="1"/>
  <c r="N227" i="9" a="1"/>
  <c r="N382" i="9" a="1"/>
  <c r="N927" i="9" a="1"/>
  <c r="N381" i="9" a="1"/>
  <c r="N655" i="9" a="1"/>
  <c r="N692" i="9" a="1"/>
  <c r="N135" i="9" a="1"/>
  <c r="N1111" i="9" a="1"/>
  <c r="N973" i="9" a="1"/>
  <c r="N1309" i="9" a="1"/>
  <c r="N1999" i="9" a="1"/>
  <c r="N1622" i="9" a="1"/>
  <c r="N1552" i="9" a="1"/>
  <c r="N275" i="9" a="1"/>
  <c r="N1825" i="9" a="1"/>
  <c r="N513" i="9" a="1"/>
  <c r="N1478" i="9" a="1"/>
  <c r="N1554" i="9" a="1"/>
  <c r="N1991" i="9" a="1"/>
  <c r="N1358" i="9" a="1"/>
  <c r="N305" i="9" a="1"/>
  <c r="N1314" i="9" a="1"/>
  <c r="N1641" i="9" a="1"/>
  <c r="N1442" i="9" a="1"/>
  <c r="N1431" i="9" a="1"/>
  <c r="N1905" i="9" a="1"/>
  <c r="N1998" i="9" a="1"/>
  <c r="N1771" i="9" a="1"/>
  <c r="N747" i="9" a="1"/>
  <c r="N795" i="9" a="1"/>
  <c r="N1972" i="9" a="1"/>
  <c r="N638" i="9" a="1"/>
  <c r="N1334" i="9" a="1"/>
  <c r="N1572" i="9" a="1"/>
  <c r="N367" i="9" a="1"/>
  <c r="N1304" i="9" a="1"/>
  <c r="N1894" i="9" a="1"/>
  <c r="N508" i="9" a="1"/>
  <c r="N1295" i="9" a="1"/>
  <c r="N468" i="9" a="1"/>
  <c r="N1811" i="9" a="1"/>
  <c r="N895" i="9" a="1"/>
  <c r="N1776" i="9" a="1"/>
  <c r="N1799" i="9" a="1"/>
  <c r="N1711" i="9" a="1"/>
  <c r="N635" i="9" a="1"/>
  <c r="N1354" i="9" a="1"/>
  <c r="N208" i="9" a="1"/>
  <c r="N861" i="9" a="1"/>
  <c r="N1845" i="9" a="1"/>
  <c r="N1245" i="9" a="1"/>
  <c r="N1271" i="9" a="1"/>
  <c r="N674" i="9" a="1"/>
  <c r="N1576" i="9" a="1"/>
  <c r="N325" i="9" a="1"/>
  <c r="N1461" i="9" a="1"/>
  <c r="N1847" i="9" a="1"/>
  <c r="N838" i="9" a="1"/>
  <c r="N1556" i="9" a="1"/>
  <c r="N1288" i="9" a="1"/>
  <c r="N1516" i="9" a="1"/>
  <c r="N354" i="9" a="1"/>
  <c r="N894" i="9" a="1"/>
  <c r="N727" i="9" a="1"/>
  <c r="N1648" i="9" a="1"/>
  <c r="N1677" i="9" a="1"/>
  <c r="N1493" i="9" a="1"/>
  <c r="N1900" i="9" a="1"/>
  <c r="N1409" i="9" a="1"/>
  <c r="N1421" i="9" a="1"/>
  <c r="N1763" i="9" a="1"/>
  <c r="N1115" i="9" a="1"/>
  <c r="N909" i="9" a="1"/>
  <c r="N346" i="9" a="1"/>
  <c r="N1578" i="9" a="1"/>
  <c r="N1156" i="9" a="1"/>
  <c r="N1555" i="9" a="1"/>
  <c r="N828" i="9" a="1"/>
  <c r="N796" i="9" a="1"/>
  <c r="N1717" i="9" a="1"/>
  <c r="N1639" i="9" a="1"/>
  <c r="N1923" i="9" a="1"/>
  <c r="N876" i="9" a="1"/>
  <c r="N226" i="9" a="1"/>
  <c r="N329" i="9" a="1"/>
  <c r="N1979" i="9" a="1"/>
  <c r="N42" i="9" a="1"/>
  <c r="N686" i="9" a="1"/>
  <c r="N624" i="9" a="1"/>
  <c r="N440" i="9" a="1"/>
  <c r="N170" i="9" a="1"/>
  <c r="N90" i="9" a="1"/>
  <c r="N1062" i="9" a="1"/>
  <c r="N137" i="9" a="1"/>
  <c r="N1697" i="9" a="1"/>
  <c r="N979" i="9" a="1"/>
  <c r="N1623" i="9" a="1"/>
  <c r="N462" i="9" a="1"/>
  <c r="N1726" i="9" a="1"/>
  <c r="N1397" i="9" a="1"/>
  <c r="N914" i="9" a="1"/>
  <c r="N1973" i="9" a="1"/>
  <c r="N1835" i="9" a="1"/>
  <c r="N1716" i="9" a="1"/>
  <c r="N1000" i="9" a="1"/>
  <c r="N622" i="9" a="1"/>
  <c r="N1395" i="9" a="1"/>
  <c r="N36" i="9" a="1"/>
  <c r="N1883" i="9" a="1"/>
  <c r="N856" i="9" a="1"/>
  <c r="N117" i="9" a="1"/>
  <c r="N821" i="9" a="1"/>
  <c r="N1251" i="9" a="1"/>
  <c r="N502" i="9" a="1"/>
  <c r="N1437" i="9" a="1"/>
  <c r="N138" i="9" a="1"/>
  <c r="N863" i="9" a="1"/>
  <c r="N126" i="9" a="1"/>
  <c r="N1100" i="9" a="1"/>
  <c r="N457" i="9" a="1"/>
  <c r="N303" i="9" a="1"/>
  <c r="N1274" i="9" a="1"/>
  <c r="N1259" i="9" a="1"/>
  <c r="N1959" i="9" a="1"/>
  <c r="N1365" i="9" a="1"/>
  <c r="N1399" i="9" a="1"/>
  <c r="N1698" i="9" a="1"/>
  <c r="N1498" i="9" a="1"/>
  <c r="N1427" i="9" a="1"/>
  <c r="N721" i="9" a="1"/>
  <c r="N1148" i="9" a="1"/>
  <c r="N1683" i="9" a="1"/>
  <c r="N1340" i="9" a="1"/>
  <c r="N1429" i="9" a="1"/>
  <c r="N1809" i="9" a="1"/>
  <c r="N428" i="9" a="1"/>
  <c r="N1122" i="9" a="1"/>
  <c r="N28" i="9" a="1"/>
  <c r="N110" i="9" a="1"/>
  <c r="N247" i="9" a="1"/>
  <c r="N1842" i="9" a="1"/>
  <c r="N1313" i="9" a="1"/>
  <c r="N509" i="9" a="1"/>
  <c r="N84" i="9" a="1"/>
  <c r="N503" i="9" a="1"/>
  <c r="N1029" i="9" a="1"/>
  <c r="N1846" i="9" a="1"/>
  <c r="N752" i="9" a="1"/>
  <c r="N592" i="9" a="1"/>
  <c r="N139" i="9" a="1"/>
  <c r="N212" i="9" a="1"/>
  <c r="N603" i="9" a="1"/>
  <c r="N219" i="9" a="1"/>
  <c r="N547" i="9" a="1"/>
  <c r="N459" i="9" a="1"/>
  <c r="N1117" i="9" a="1"/>
  <c r="N1954" i="9" a="1"/>
  <c r="N1328" i="9" a="1"/>
  <c r="N966" i="9" a="1"/>
  <c r="N719" i="9" a="1"/>
  <c r="N149" i="9" a="1"/>
  <c r="N564" i="9" a="1"/>
  <c r="N522" i="9" a="1"/>
  <c r="N731" i="9" a="1"/>
  <c r="N1298" i="9" a="1"/>
  <c r="N1693" i="9" a="1"/>
  <c r="N1523" i="9" a="1"/>
  <c r="N1106" i="9" a="1"/>
  <c r="N384" i="9" a="1"/>
  <c r="N130" i="9" a="1"/>
  <c r="N158" i="9" a="1"/>
  <c r="N70" i="9" a="1"/>
  <c r="N1162" i="9" a="1"/>
  <c r="N1261" i="9" a="1"/>
  <c r="N772" i="9" a="1"/>
  <c r="N1878" i="9" a="1"/>
  <c r="N1337" i="9" a="1"/>
  <c r="N952" i="9" a="1"/>
  <c r="N184" i="9" a="1"/>
  <c r="N1598" i="9" a="1"/>
  <c r="N724" i="9" a="1"/>
  <c r="N1229" i="9" a="1"/>
  <c r="N1874" i="9" a="1"/>
  <c r="N1404" i="9" a="1"/>
  <c r="N970" i="9" a="1"/>
  <c r="N588" i="9" a="1"/>
  <c r="N799" i="9" a="1"/>
  <c r="N980" i="9" a="1"/>
  <c r="N166" i="9" a="1"/>
  <c r="N444" i="9" a="1"/>
  <c r="N883" i="9" a="1"/>
  <c r="N944" i="9" a="1"/>
  <c r="N224" i="9" a="1"/>
  <c r="N1875" i="9" a="1"/>
  <c r="N543" i="9" a="1"/>
  <c r="N881" i="9" a="1"/>
  <c r="N1884" i="9" a="1"/>
  <c r="N889" i="9" a="1"/>
  <c r="N1339" i="9" a="1"/>
  <c r="N808" i="9" a="1"/>
  <c r="N1718" i="9" a="1"/>
  <c r="N1983" i="9" a="1"/>
  <c r="N115" i="9" a="1"/>
  <c r="N923" i="9" a="1"/>
  <c r="N1080" i="9" a="1"/>
  <c r="N857" i="9" a="1"/>
  <c r="N1410" i="9" a="1"/>
  <c r="N639" i="9" a="1"/>
  <c r="N860" i="9" a="1"/>
  <c r="N1688" i="9" a="1"/>
  <c r="N1777" i="9" a="1"/>
  <c r="N1500" i="9" a="1"/>
  <c r="N1413" i="9" a="1"/>
  <c r="N645" i="9" a="1"/>
  <c r="N976" i="9" a="1"/>
  <c r="N1982" i="9" a="1"/>
  <c r="N1195" i="9" a="1"/>
  <c r="N1864" i="9" a="1"/>
  <c r="N175" i="9" a="1"/>
  <c r="N1446" i="9" a="1"/>
  <c r="N1812" i="9" a="1"/>
  <c r="N1775" i="9" a="1"/>
  <c r="N1791" i="9" a="1"/>
  <c r="N498" i="9" a="1"/>
  <c r="N470" i="9" a="1"/>
  <c r="N1087" i="9" a="1"/>
  <c r="N967" i="9" a="1"/>
  <c r="N1353" i="9" a="1"/>
  <c r="N544" i="9" a="1"/>
  <c r="N694" i="9" a="1"/>
  <c r="N1931" i="9" a="1"/>
  <c r="N924" i="9" a="1"/>
  <c r="N1107" i="9" a="1"/>
  <c r="N1887" i="9" a="1"/>
  <c r="N947" i="9" a="1"/>
  <c r="N1230" i="9" a="1"/>
  <c r="N1873" i="9" a="1"/>
  <c r="N1961" i="9" a="1"/>
  <c r="N1733" i="9" a="1"/>
  <c r="N140" i="9" a="1"/>
  <c r="N1327" i="9" a="1"/>
  <c r="N1445" i="9" a="1"/>
  <c r="N535" i="9" a="1"/>
  <c r="N1344" i="9" a="1"/>
  <c r="N1540" i="9" a="1"/>
  <c r="N1666" i="9" a="1"/>
  <c r="N309" i="9" a="1"/>
  <c r="N758" i="9" a="1"/>
  <c r="N660" i="9" a="1"/>
  <c r="N1291" i="9" a="1"/>
  <c r="N637" i="9" a="1"/>
  <c r="N331" i="9" a="1"/>
  <c r="N770" i="9" a="1"/>
  <c r="N220" i="9" a="1"/>
  <c r="N505" i="9" a="1"/>
  <c r="N822" i="9" a="1"/>
  <c r="N197" i="9" a="1"/>
  <c r="N1708" i="9" a="1"/>
  <c r="N610" i="9" a="1"/>
  <c r="N900" i="9" a="1"/>
  <c r="N733" i="9" a="1"/>
  <c r="N911" i="9" a="1"/>
  <c r="N1546" i="9" a="1"/>
  <c r="N1335" i="9" a="1"/>
  <c r="N837" i="9" a="1"/>
  <c r="N1588" i="9" a="1"/>
  <c r="N1182" i="9" a="1"/>
  <c r="N1548" i="9" a="1"/>
  <c r="N417" i="9" a="1"/>
  <c r="N986" i="9" a="1"/>
  <c r="N1491" i="9" a="1"/>
  <c r="N1266" i="9" a="1"/>
  <c r="N1027" i="9" a="1"/>
  <c r="N1930" i="9" a="1"/>
  <c r="N1963" i="9" a="1"/>
  <c r="N714" i="9" a="1"/>
  <c r="N1233" i="9" a="1"/>
  <c r="N1749" i="9" a="1"/>
  <c r="N903" i="9" a="1"/>
  <c r="N1751" i="9" a="1"/>
  <c r="N1423" i="9" a="1"/>
  <c r="N1547" i="9" a="1"/>
  <c r="N75" i="9" a="1"/>
  <c r="N1532" i="9" a="1"/>
  <c r="N1687" i="9" a="1"/>
  <c r="N1579" i="9" a="1"/>
  <c r="N920" i="9" a="1"/>
  <c r="N1103" i="9" a="1"/>
  <c r="N1832" i="9" a="1"/>
  <c r="N186" i="9" a="1"/>
  <c r="N1906" i="9" a="1"/>
  <c r="N910" i="9" a="1"/>
  <c r="N597" i="9" a="1"/>
  <c r="N816" i="9" a="1"/>
  <c r="N1376" i="9" a="1"/>
  <c r="N1949" i="9" a="1"/>
  <c r="N320" i="9" a="1"/>
  <c r="N1420" i="9" a="1"/>
  <c r="N1633" i="9" a="1"/>
  <c r="N1831" i="9" a="1"/>
  <c r="N1159" i="9" a="1"/>
  <c r="N1155" i="9" a="1"/>
  <c r="N1336" i="9" a="1"/>
  <c r="N1284" i="9" a="1"/>
  <c r="N1849" i="9" a="1"/>
  <c r="N1932" i="9" a="1"/>
  <c r="N1053" i="9" a="1"/>
  <c r="N1707" i="9" a="1"/>
  <c r="N1856" i="9" a="1"/>
  <c r="N199" i="9" a="1"/>
  <c r="N1531" i="9" a="1"/>
  <c r="N1731" i="9" a="1"/>
  <c r="N1477" i="9" a="1"/>
  <c r="N482" i="9" a="1"/>
  <c r="N1184" i="9" a="1"/>
  <c r="N943" i="9" a="1"/>
  <c r="N1642" i="9" a="1"/>
  <c r="N1265" i="9" a="1"/>
  <c r="N51" i="9" a="1"/>
  <c r="N734" i="9" a="1"/>
  <c r="N1254" i="9" a="1"/>
  <c r="N1533" i="9" a="1"/>
  <c r="N836" i="9" a="1"/>
  <c r="N768" i="9" a="1"/>
  <c r="N921" i="9" a="1"/>
  <c r="N1372" i="9" a="1"/>
  <c r="N1387" i="9" a="1"/>
  <c r="N1086" i="9" a="1"/>
  <c r="N913" i="9" a="1"/>
  <c r="N1715" i="9" a="1"/>
  <c r="N1401" i="9" a="1"/>
  <c r="N1002" i="9" a="1"/>
  <c r="N1755" i="9" a="1"/>
  <c r="N213" i="9" a="1"/>
  <c r="N1499" i="9" a="1"/>
  <c r="N1675" i="9" a="1"/>
  <c r="N708" i="9" a="1"/>
  <c r="N1610" i="9" a="1"/>
  <c r="N1538" i="9" a="1"/>
  <c r="N368" i="9" a="1"/>
  <c r="N1492" i="9" a="1"/>
  <c r="N1819" i="9" a="1"/>
  <c r="N955" i="9" a="1"/>
  <c r="N375" i="9" a="1"/>
  <c r="N916" i="9" a="1"/>
  <c r="N1433" i="9" a="1"/>
  <c r="N276" i="9" a="1"/>
  <c r="N1517" i="9" a="1"/>
  <c r="N1330" i="9" a="1"/>
  <c r="N1050" i="9" a="1"/>
  <c r="N533" i="9" a="1"/>
  <c r="N1402" i="9" a="1"/>
  <c r="N397" i="9" a="1"/>
  <c r="N1778" i="9" a="1"/>
  <c r="N1587" i="9" a="1"/>
  <c r="N1294" i="9" a="1"/>
  <c r="N1631" i="9" a="1"/>
  <c r="N1938" i="9" a="1"/>
  <c r="N1995" i="9" a="1"/>
  <c r="N710" i="9" a="1"/>
  <c r="N1146" i="9" a="1"/>
  <c r="N1658" i="9" a="1"/>
  <c r="N1902" i="9" a="1"/>
  <c r="N1937" i="9" a="1"/>
  <c r="N1119" i="9" a="1"/>
  <c r="N1672" i="9" a="1"/>
  <c r="N223" i="9" a="1"/>
  <c r="N1319" i="9" a="1"/>
  <c r="N656" i="9" a="1"/>
  <c r="N313" i="9" a="1"/>
  <c r="N1346" i="9" a="1"/>
  <c r="N554" i="9" a="1"/>
  <c r="N525" i="9" a="1"/>
  <c r="N421" i="9" a="1"/>
  <c r="N111" i="9" a="1"/>
  <c r="N576" i="9" a="1"/>
  <c r="N1138" i="9" a="1"/>
  <c r="N62" i="9" a="1"/>
  <c r="N26" i="9" a="1"/>
  <c r="N1239" i="9" a="1"/>
  <c r="N677" i="9" a="1"/>
  <c r="N1169" i="9" a="1"/>
  <c r="N630" i="9" a="1"/>
  <c r="N867" i="9" a="1"/>
  <c r="N960" i="9" a="1"/>
  <c r="N129" i="9" a="1"/>
  <c r="N270" i="9" a="1"/>
  <c r="N198" i="9" a="1"/>
  <c r="N518" i="9" a="1"/>
  <c r="N1246" i="9" a="1"/>
  <c r="N1830" i="9" a="1"/>
  <c r="N1151" i="9" a="1"/>
  <c r="N1084" i="9" a="1"/>
  <c r="N1012" i="9" a="1"/>
  <c r="N855" i="9" a="1"/>
  <c r="N40" i="9" a="1"/>
  <c r="N1783" i="9" a="1"/>
  <c r="N1607" i="9" a="1"/>
  <c r="N477" i="9" a="1"/>
  <c r="N1702" i="9" a="1"/>
  <c r="N1822" i="9" a="1"/>
  <c r="N1158" i="9" a="1"/>
  <c r="N530" i="9" a="1"/>
  <c r="N318" i="9" a="1"/>
  <c r="N236" i="9" a="1"/>
  <c r="N1391" i="9" a="1"/>
  <c r="N573" i="9" a="1"/>
  <c r="N297" i="9" a="1"/>
  <c r="N1673" i="9" a="1"/>
  <c r="N1260" i="9" a="1"/>
  <c r="N631" i="9" a="1"/>
  <c r="N579" i="9" a="1"/>
  <c r="N1396" i="9" a="1"/>
  <c r="N1041" i="9" a="1"/>
  <c r="N553" i="9" a="1"/>
  <c r="N552" i="9" a="1"/>
  <c r="N583" i="9" a="1"/>
  <c r="N739" i="9" a="1"/>
  <c r="N85" i="9" a="1"/>
  <c r="N155" i="9" a="1"/>
  <c r="N661" i="9" a="1"/>
  <c r="N541" i="9" a="1"/>
  <c r="N1670" i="9" a="1"/>
  <c r="N1175" i="9" a="1"/>
  <c r="N869" i="9" a="1"/>
  <c r="N953" i="9" a="1"/>
  <c r="N432" i="9" a="1"/>
  <c r="N202" i="9" a="1"/>
  <c r="N144" i="9" a="1"/>
  <c r="N840" i="9" a="1"/>
  <c r="N287" i="9" a="1"/>
  <c r="N1443" i="9" a="1"/>
  <c r="N200" i="9" a="1"/>
  <c r="N1415" i="9" a="1"/>
  <c r="N1398" i="9" a="1"/>
  <c r="N873" i="9" a="1"/>
  <c r="N1380" i="9" a="1"/>
  <c r="N143" i="9" a="1"/>
  <c r="N1618" i="9" a="1"/>
  <c r="N489" i="9" a="1"/>
  <c r="N5" i="9" a="1"/>
  <c r="N1968" i="9" a="1"/>
  <c r="N1903" i="9" a="1"/>
  <c r="N1329" i="9" a="1"/>
  <c r="N571" i="9" a="1"/>
  <c r="N319" i="9" a="1"/>
  <c r="N941" i="9" a="1"/>
  <c r="N774" i="9" a="1"/>
  <c r="N253" i="9" a="1"/>
  <c r="N1899" i="9" a="1"/>
  <c r="N678" i="9" a="1"/>
  <c r="N478" i="9" a="1"/>
  <c r="N1449" i="9" a="1"/>
  <c r="N136" i="9" a="1"/>
  <c r="N781" i="9" a="1"/>
  <c r="N1944" i="9" a="1"/>
  <c r="N956" i="9" a="1"/>
  <c r="N514" i="9" a="1"/>
  <c r="N1780" i="9" a="1"/>
  <c r="N1632" i="9" a="1"/>
  <c r="N1676" i="9" a="1"/>
  <c r="N670" i="9" a="1"/>
  <c r="N380" i="9" a="1"/>
  <c r="N1018" i="9" a="1"/>
  <c r="N1016" i="9" a="1"/>
  <c r="N314" i="9" a="1"/>
  <c r="N1827" i="9" a="1"/>
  <c r="N332" i="9" a="1"/>
  <c r="N349" i="9" a="1"/>
  <c r="N301" i="9" a="1"/>
  <c r="N506" i="9" a="1"/>
  <c r="N617" i="9" a="1"/>
  <c r="N749" i="9" a="1"/>
  <c r="N37" i="9" a="1"/>
  <c r="N449" i="9" a="1"/>
  <c r="N169" i="9" a="1"/>
  <c r="N1953" i="9" a="1"/>
  <c r="N153" i="9" a="1"/>
  <c r="N53" i="9" a="1"/>
  <c r="N316" i="9" a="1"/>
  <c r="N1127" i="9" a="1"/>
  <c r="N1126" i="9" a="1"/>
  <c r="N108" i="9" a="1"/>
  <c r="N463" i="9" a="1"/>
  <c r="N753" i="9" a="1"/>
  <c r="N1302" i="9" a="1"/>
  <c r="N1957" i="9" a="1"/>
  <c r="N1247" i="9" a="1"/>
  <c r="N1257" i="9" a="1"/>
  <c r="N464" i="9" a="1"/>
  <c r="N936" i="9" a="1"/>
  <c r="N819" i="9" a="1"/>
  <c r="N347" i="9" a="1"/>
  <c r="N804" i="9" a="1"/>
  <c r="N499" i="9" a="1"/>
  <c r="N866" i="9" a="1"/>
  <c r="N657" i="9" a="1"/>
  <c r="N1364" i="9" a="1"/>
  <c r="N1264" i="9" a="1"/>
  <c r="N1040" i="9" a="1"/>
  <c r="N16" i="9" a="1"/>
  <c r="N293" i="9" a="1"/>
  <c r="N1890" i="9" a="1"/>
  <c r="N783" i="9" a="1"/>
  <c r="N486" i="9" a="1"/>
  <c r="N1916" i="9" a="1"/>
  <c r="N1114" i="9" a="1"/>
  <c r="N1367" i="9" a="1"/>
  <c r="N192" i="9" a="1"/>
  <c r="N515" i="9" a="1"/>
  <c r="N1088" i="9" a="1"/>
  <c r="N1066" i="9" a="1"/>
  <c r="N606" i="9" a="1"/>
  <c r="N1741" i="9" a="1"/>
  <c r="N1534" i="9" a="1"/>
  <c r="N797" i="9" a="1"/>
  <c r="N555" i="9" a="1"/>
  <c r="N58" i="9" a="1"/>
  <c r="N151" i="9" a="1"/>
  <c r="N1653" i="9" a="1"/>
  <c r="N402" i="9" a="1"/>
  <c r="N1282" i="9" a="1"/>
  <c r="N484" i="9" a="1"/>
  <c r="N1914" i="9" a="1"/>
  <c r="N1682" i="9" a="1"/>
  <c r="N726" i="9" a="1"/>
  <c r="N250" i="9" a="1"/>
  <c r="N1150" i="9" a="1"/>
  <c r="N238" i="9" a="1"/>
  <c r="N122" i="9" a="1"/>
  <c r="N1469" i="9" a="1"/>
  <c r="N230" i="9" a="1"/>
  <c r="N398" i="9" a="1"/>
  <c r="N507" i="9" a="1"/>
  <c r="N190" i="9" a="1"/>
  <c r="N1385" i="9" a="1"/>
  <c r="N601" i="9" a="1"/>
  <c r="N593" i="9" a="1"/>
  <c r="N339" i="9" a="1"/>
  <c r="N27" i="9" a="1"/>
  <c r="N1753" i="9" a="1"/>
  <c r="N393" i="9" a="1"/>
  <c r="N185" i="9" a="1"/>
  <c r="N372" i="9" a="1"/>
  <c r="N1226" i="9" a="1"/>
  <c r="N1386" i="9" a="1"/>
  <c r="N479" i="9" a="1"/>
  <c r="N355" i="9" a="1"/>
  <c r="N19" i="9" a="1"/>
  <c r="N971" i="9" a="1"/>
  <c r="N88" i="9" a="1"/>
  <c r="N1458" i="9" a="1"/>
  <c r="N1262" i="9" a="1"/>
  <c r="N1212" i="9" a="1"/>
  <c r="N266" i="9" a="1"/>
  <c r="N981" i="9" a="1"/>
  <c r="N378" i="9" a="1"/>
  <c r="N13" i="9" a="1"/>
  <c r="N760" i="9" a="1"/>
  <c r="N1241" i="9" a="1"/>
  <c r="N673" i="9" a="1"/>
  <c r="N333" i="9" a="1"/>
  <c r="N1451" i="9" a="1"/>
  <c r="N1366" i="9" a="1"/>
  <c r="N575" i="9" a="1"/>
  <c r="N30" i="9" a="1"/>
  <c r="N1948" i="9" a="1"/>
  <c r="N793" i="9" a="1"/>
  <c r="N1147" i="9" a="1"/>
  <c r="N234" i="9" a="1"/>
  <c r="N1826" i="9" a="1"/>
  <c r="N1484" i="9" a="1"/>
  <c r="N890" i="9" a="1"/>
  <c r="N72" i="9" a="1"/>
  <c r="N942" i="9" a="1"/>
  <c r="N669" i="9" a="1"/>
  <c r="N1371" i="9" a="1"/>
  <c r="N1851" i="9" a="1"/>
  <c r="N1204" i="9" a="1"/>
  <c r="N1216" i="9" a="1"/>
  <c r="N858" i="9" a="1"/>
  <c r="N679" i="9" a="1"/>
  <c r="N652" i="9" a="1"/>
  <c r="N854" i="9" a="1"/>
  <c r="N1210" i="9" a="1"/>
  <c r="N1455" i="9" a="1"/>
  <c r="N521" i="9" a="1"/>
  <c r="N1881" i="9" a="1"/>
  <c r="N1268" i="9" a="1"/>
  <c r="N984" i="9" a="1"/>
  <c r="N290" i="9" a="1"/>
  <c r="N1730" i="9" a="1"/>
  <c r="N268" i="9" a="1"/>
  <c r="N324" i="9" a="1"/>
  <c r="N1801" i="9" a="1"/>
  <c r="N345" i="9" a="1"/>
  <c r="N562" i="9" a="1"/>
  <c r="N125" i="9" a="1"/>
  <c r="N648" i="9" a="1"/>
  <c r="N658" i="9" a="1"/>
  <c r="N1522" i="9" a="1"/>
  <c r="N1025" i="9" a="1"/>
  <c r="N1645" i="9" a="1"/>
  <c r="N1767" i="9" a="1"/>
  <c r="N851" i="9" a="1"/>
  <c r="N766" i="9" a="1"/>
  <c r="N741" i="9" a="1"/>
  <c r="N729" i="9" a="1"/>
  <c r="N1901" i="9" a="1"/>
  <c r="N1990" i="9" a="1"/>
  <c r="N1734" i="9" a="1"/>
  <c r="N568" i="9" a="1"/>
  <c r="N1435" i="9" a="1"/>
  <c r="N1960" i="9" a="1"/>
  <c r="N1933" i="9" a="1"/>
  <c r="N642" i="9" a="1"/>
  <c r="N500" i="9" a="1"/>
  <c r="N820" i="9" a="1"/>
  <c r="N1530" i="9" a="1"/>
  <c r="N565" i="9" a="1"/>
  <c r="N1211" i="9" a="1"/>
  <c r="N403" i="9" a="1"/>
  <c r="N356" i="9" a="1"/>
  <c r="N1895" i="9" a="1"/>
  <c r="N1583" i="9" a="1"/>
  <c r="N713" i="9" a="1"/>
  <c r="N1746" i="9" a="1"/>
  <c r="N1033" i="9" a="1"/>
  <c r="N1137" i="9" a="1"/>
  <c r="N1743" i="9" a="1"/>
  <c r="N1408" i="9" a="1"/>
  <c r="N1134" i="9" a="1"/>
  <c r="N124" i="9" a="1"/>
  <c r="N1510" i="9" a="1"/>
  <c r="N1870" i="9" a="1"/>
  <c r="N1977" i="9" a="1"/>
  <c r="N1865" i="9" a="1"/>
  <c r="N632" i="9" a="1"/>
  <c r="N992" i="9" a="1"/>
  <c r="N1519" i="9" a="1"/>
  <c r="N884" i="9" a="1"/>
  <c r="N556" i="9" a="1"/>
  <c r="N1160" i="9" a="1"/>
  <c r="N754" i="9" a="1"/>
  <c r="N825" i="9" a="1"/>
  <c r="N930" i="9" a="1"/>
  <c r="N1236" i="9" a="1"/>
  <c r="N1283" i="9" a="1"/>
  <c r="N716" i="9" a="1"/>
  <c r="N307" i="9" a="1"/>
  <c r="N625" i="9" a="1"/>
  <c r="N989" i="9" a="1"/>
  <c r="N1497" i="9" a="1"/>
  <c r="N1590" i="9" a="1"/>
  <c r="N188" i="9" a="1"/>
  <c r="N510" i="9" a="1"/>
  <c r="N1341" i="9" a="1"/>
  <c r="N1060" i="9" a="1"/>
  <c r="N1813" i="9" a="1"/>
  <c r="N844" i="9" a="1"/>
  <c r="N862" i="9" a="1"/>
  <c r="N1383" i="9" a="1"/>
  <c r="N1305" i="9" a="1"/>
  <c r="N1570" i="9" a="1"/>
  <c r="N675" i="9" a="1"/>
  <c r="N1573" i="9" a="1"/>
  <c r="N1487" i="9" a="1"/>
  <c r="N688" i="9" a="1"/>
  <c r="N1058" i="9" a="1"/>
  <c r="N1987" i="9" a="1"/>
  <c r="N1457" i="9" a="1"/>
  <c r="N214" i="9" a="1"/>
  <c r="N1378" i="9" a="1"/>
  <c r="N312" i="9" a="1"/>
  <c r="N1004" i="9" a="1"/>
  <c r="N1285" i="9" a="1"/>
  <c r="N1667" i="9" a="1"/>
  <c r="N1915" i="9" a="1"/>
  <c r="N1709" i="9" a="1"/>
  <c r="N1120" i="9" a="1"/>
  <c r="N1750" i="9" a="1"/>
  <c r="N1545" i="9" a="1"/>
  <c r="N1280" i="9" a="1"/>
  <c r="N1925" i="9" a="1"/>
  <c r="N1495" i="9" a="1"/>
  <c r="N1695" i="9" a="1"/>
  <c r="N245" i="9" a="1"/>
  <c r="N1542" i="9" a="1"/>
  <c r="N750" i="9" a="1"/>
  <c r="N132" i="9" a="1"/>
  <c r="N1501" i="9" a="1"/>
  <c r="N1504" i="9" a="1"/>
  <c r="N1416" i="9" a="1"/>
  <c r="N1034" i="9" a="1"/>
  <c r="N1748" i="9" a="1"/>
  <c r="N1820" i="9" a="1"/>
  <c r="N728" i="9" a="1"/>
  <c r="N1096" i="9" a="1"/>
  <c r="N898" i="9" a="1"/>
  <c r="N1078" i="9" a="1"/>
  <c r="N1850" i="9" a="1"/>
  <c r="N1432" i="9" a="1"/>
  <c r="N1703" i="9" a="1"/>
  <c r="N97" i="9" a="1"/>
  <c r="N1657" i="9" a="1"/>
  <c r="N1624" i="9" a="1"/>
  <c r="N701" i="9" a="1"/>
  <c r="N1818" i="9" a="1"/>
  <c r="N1045" i="9" a="1"/>
  <c r="N600" i="9" a="1"/>
  <c r="N1626" i="9" a="1"/>
  <c r="N1638" i="9" a="1"/>
  <c r="N1154" i="9" a="1"/>
  <c r="N1549" i="9" a="1"/>
  <c r="N1680" i="9" a="1"/>
  <c r="N1853" i="9" a="1"/>
  <c r="N1617" i="9" a="1"/>
  <c r="N1705" i="9" a="1"/>
  <c r="N1866" i="9" a="1"/>
  <c r="N805" i="9" a="1"/>
  <c r="N1706" i="9" a="1"/>
  <c r="N1551" i="9" a="1"/>
  <c r="N1297" i="9" a="1"/>
  <c r="N1664" i="9" a="1"/>
  <c r="N907" i="9" a="1"/>
  <c r="N1691" i="9" a="1"/>
  <c r="N1997" i="9" a="1"/>
  <c r="N1232" i="9" a="1"/>
  <c r="N1652" i="9" a="1"/>
  <c r="N990" i="9" a="1"/>
  <c r="N240" i="9" a="1"/>
  <c r="N242" i="9" a="1"/>
  <c r="N348" i="9" a="1"/>
  <c r="N1320" i="9" a="1"/>
  <c r="N906" i="9" a="1"/>
  <c r="N791" i="9" a="1"/>
  <c r="N18" i="9" a="1"/>
  <c r="N832" i="9" a="1"/>
  <c r="N935" i="9" a="1"/>
  <c r="N168" i="9" a="1"/>
  <c r="N81" i="9" a="1"/>
  <c r="N191" i="9" a="1"/>
  <c r="N1521" i="9" a="1"/>
  <c r="N330" i="9" a="1"/>
  <c r="N1007" i="9" a="1"/>
  <c r="N1575" i="9" a="1"/>
  <c r="N1185" i="9" a="1"/>
  <c r="N1637" i="9" a="1"/>
  <c r="N647" i="9" a="1"/>
  <c r="N1296" i="9" a="1"/>
  <c r="N680" i="9" a="1"/>
  <c r="N1456" i="9" a="1"/>
  <c r="N1393" i="9" a="1"/>
  <c r="N1382" i="9" a="1"/>
  <c r="N217" i="9" a="1"/>
  <c r="N55" i="9" a="1"/>
  <c r="N1139" i="9" a="1"/>
  <c r="N996" i="9" a="1"/>
  <c r="N1231" i="9" a="1"/>
  <c r="N1580" i="9" a="1"/>
  <c r="N1349" i="9" a="1"/>
  <c r="N1289" i="9" a="1"/>
  <c r="N450" i="9" a="1"/>
  <c r="N1438" i="9" a="1"/>
  <c r="N11" i="9" a="1"/>
  <c r="N1369" i="9" a="1"/>
  <c r="N1028" i="9" a="1"/>
  <c r="N843" i="9" a="1"/>
  <c r="N666" i="9" a="1"/>
  <c r="N954" i="9" a="1"/>
  <c r="N1490" i="9" a="1"/>
  <c r="N451" i="9" a="1"/>
  <c r="N373" i="9" a="1"/>
  <c r="N1738" i="9" a="1"/>
  <c r="N1609" i="9" a="1"/>
  <c r="N1361" i="9" a="1"/>
  <c r="N1796" i="9" a="1"/>
  <c r="N453" i="9" a="1"/>
  <c r="N2000" i="9" a="1"/>
  <c r="N1277" i="9" a="1"/>
  <c r="N1762" i="9" a="1"/>
  <c r="N1621" i="9" a="1"/>
  <c r="N1220" i="9" a="1"/>
  <c r="N1172" i="9" a="1"/>
  <c r="N127" i="9" a="1"/>
  <c r="N1565" i="9" a="1"/>
  <c r="N1069" i="9" a="1"/>
  <c r="N1347" i="9" a="1"/>
  <c r="N1224" i="9" a="1"/>
  <c r="N1782" i="9" a="1"/>
  <c r="N379" i="9" a="1"/>
  <c r="N1724" i="9" a="1"/>
  <c r="N972" i="9" a="1"/>
  <c r="N1772" i="9" a="1"/>
  <c r="N1942" i="9" a="1"/>
  <c r="N1647" i="9" a="1"/>
  <c r="N933" i="9" a="1"/>
  <c r="N1684" i="9" a="1"/>
  <c r="N615" i="9" a="1"/>
  <c r="N584" i="9" a="1"/>
  <c r="N879" i="9" a="1"/>
  <c r="N1602" i="9" a="1"/>
  <c r="N360" i="9" a="1"/>
  <c r="N1803" i="9" a="1"/>
  <c r="N1196" i="9" a="1"/>
  <c r="N1644" i="9" a="1"/>
  <c r="N497" i="9" a="1"/>
  <c r="N1370" i="9" a="1"/>
  <c r="N880" i="9" a="1"/>
  <c r="N962" i="9" a="1"/>
  <c r="N1166" i="9" a="1"/>
  <c r="N194" i="9" a="1"/>
  <c r="N1286" i="9" a="1"/>
  <c r="N1862" i="9" a="1"/>
  <c r="N640" i="9" a="1"/>
  <c r="N977" i="9" a="1"/>
  <c r="N1569" i="9" a="1"/>
  <c r="N180" i="9" a="1"/>
  <c r="N1272" i="9" a="1"/>
  <c r="N1440" i="9" a="1"/>
  <c r="N1768" i="9" a="1"/>
  <c r="N1857" i="9" a="1"/>
  <c r="N1528" i="9" a="1"/>
  <c r="N1506" i="9" a="1"/>
  <c r="N834" i="9" a="1"/>
  <c r="N1841" i="9" a="1"/>
  <c r="N915" i="9" a="1"/>
  <c r="N1694" i="9" a="1"/>
  <c r="N1214" i="9" a="1"/>
  <c r="N265" i="9" a="1"/>
  <c r="N201" i="9" a="1"/>
  <c r="N1171" i="9" a="1"/>
  <c r="N215" i="9" a="1"/>
  <c r="N1482" i="9" a="1"/>
  <c r="N300" i="9" a="1"/>
  <c r="N1981" i="9" a="1"/>
  <c r="N939" i="9" a="1"/>
  <c r="N1023" i="9" a="1"/>
  <c r="N1736" i="9" a="1"/>
  <c r="N566" i="9" a="1"/>
  <c r="N1882" i="9" a="1"/>
  <c r="N1384" i="9" a="1"/>
  <c r="N959" i="9" a="1"/>
  <c r="N1141" i="9" a="1"/>
  <c r="N668" i="9" a="1"/>
  <c r="N623" i="9" a="1"/>
  <c r="N1318" i="9" a="1"/>
  <c r="N83" i="9" a="1"/>
  <c r="N1823" i="9" a="1"/>
  <c r="N1802" i="9" a="1"/>
  <c r="N1912" i="9" a="1"/>
  <c r="N896" i="9" a="1"/>
  <c r="N926" i="9" a="1"/>
  <c r="N1952" i="9" a="1"/>
  <c r="N1988" i="9" a="1"/>
  <c r="N1249" i="9" a="1"/>
  <c r="N1541" i="9" a="1"/>
  <c r="N1805" i="9" a="1"/>
  <c r="N1654" i="9" a="1"/>
  <c r="N501" i="9" a="1"/>
  <c r="N868" i="9" a="1"/>
  <c r="N1287" i="9" a="1"/>
  <c r="N1678" i="9" a="1"/>
  <c r="N1424" i="9" a="1"/>
  <c r="N1779" i="9" a="1"/>
  <c r="N1240" i="9" a="1"/>
  <c r="N1828" i="9" a="1"/>
  <c r="N327" i="9" a="1"/>
  <c r="N295" i="9" a="1"/>
  <c r="N849" i="9" a="1"/>
  <c r="N383" i="9" a="1"/>
  <c r="N1671" i="9" a="1"/>
  <c r="N1837" i="9" a="1"/>
  <c r="N1543" i="9" a="1"/>
  <c r="N1333" i="9" a="1"/>
  <c r="N427" i="9" a="1"/>
  <c r="N146" i="9" a="1"/>
  <c r="N1194" i="9" a="1"/>
  <c r="N1017" i="9" a="1"/>
  <c r="N1816" i="9" a="1"/>
  <c r="N6" i="9" a="1"/>
  <c r="N1787" i="9" a="1"/>
  <c r="N1113" i="9" a="1"/>
  <c r="N1926" i="9" a="1"/>
  <c r="N1176" i="9" a="1"/>
  <c r="N1844" i="9" a="1"/>
  <c r="N1876" i="9" a="1"/>
  <c r="N1527" i="9" a="1"/>
  <c r="N93" i="9" a="1"/>
  <c r="N801" i="9" a="1"/>
  <c r="N487" i="9" a="1"/>
  <c r="N814" i="9" a="1"/>
  <c r="N1373" i="9" a="1"/>
  <c r="N594" i="9" a="1"/>
  <c r="N1921" i="9" a="1"/>
  <c r="N1465" i="9" a="1"/>
  <c r="N1965" i="9" a="1"/>
  <c r="N1616" i="9" a="1"/>
  <c r="N570" i="9" a="1"/>
  <c r="N1729" i="9" a="1"/>
  <c r="N1838" i="9" a="1"/>
  <c r="N1129" i="9" a="1"/>
  <c r="N1719" i="9" a="1"/>
  <c r="N1784" i="9" a="1"/>
  <c r="N846" i="9" a="1"/>
  <c r="N1563" i="9" a="1"/>
  <c r="N1322" i="9" a="1"/>
  <c r="N1503" i="9" a="1"/>
  <c r="N1950" i="9" a="1"/>
  <c r="N1888" i="9" a="1"/>
  <c r="N1700" i="9" a="1"/>
  <c r="N1836" i="9" a="1"/>
  <c r="N1964" i="9" a="1"/>
  <c r="N1019" i="9" a="1"/>
  <c r="N1125" i="9" a="1"/>
  <c r="N1886" i="9" a="1"/>
  <c r="N1941" i="9" a="1"/>
  <c r="N1955" i="9" a="1"/>
  <c r="N1124" i="9" a="1"/>
  <c r="N1769" i="9" a="1"/>
  <c r="N1223" i="9" a="1"/>
  <c r="N1974" i="9" a="1"/>
  <c r="N1242" i="9" a="1"/>
  <c r="N1592" i="9" a="1"/>
  <c r="N1157" i="9" a="1"/>
  <c r="N284" i="9" a="1"/>
  <c r="N1877" i="9" a="1"/>
  <c r="N1178" i="9" a="1"/>
  <c r="N413" i="9" a="1"/>
  <c r="N969" i="9" a="1"/>
  <c r="N1599" i="9" a="1"/>
  <c r="N1463" i="9" a="1"/>
  <c r="N885" i="9" a="1"/>
  <c r="N824" i="9" a="1"/>
  <c r="N545" i="9" a="1"/>
  <c r="N1885" i="9" a="1"/>
  <c r="N1739" i="9" a="1"/>
  <c r="N1815" i="9" a="1"/>
  <c r="N1764" i="9" a="1"/>
  <c r="N1745" i="9" a="1"/>
  <c r="N469" i="9" a="1"/>
  <c r="N480" i="9" a="1"/>
  <c r="N696" i="9" a="1"/>
  <c r="N757" i="9" a="1"/>
  <c r="N1562" i="9" a="1"/>
  <c r="N321" i="9" a="1"/>
  <c r="N1756" i="9" a="1"/>
  <c r="N1278" i="9" a="1"/>
  <c r="N1814" i="9" a="1"/>
  <c r="N218" i="9" a="1"/>
  <c r="N1089" i="9" a="1"/>
  <c r="N400" i="9" a="1"/>
  <c r="N964" i="9" a="1"/>
  <c r="N934" i="9" a="1"/>
  <c r="N1720" i="9" a="1"/>
  <c r="N1855" i="9" a="1"/>
  <c r="N1984" i="9" a="1"/>
  <c r="N697" i="9" a="1"/>
  <c r="N1843" i="9" a="1"/>
  <c r="N1594" i="9" a="1"/>
  <c r="N1436" i="9" a="1"/>
  <c r="N841" i="9" a="1"/>
  <c r="N1473" i="9" a="1"/>
  <c r="N1110" i="9" a="1"/>
  <c r="N1786" i="9" a="1"/>
  <c r="N1199" i="9" a="1"/>
  <c r="N958" i="9" a="1"/>
  <c r="N187" i="9" a="1"/>
  <c r="N517" i="9" a="1"/>
  <c r="N1494" i="9" a="1"/>
  <c r="N209" i="9" a="1"/>
  <c r="N720" i="9" a="1"/>
  <c r="N255" i="9" a="1"/>
  <c r="N1039" i="9" a="1"/>
  <c r="N667" i="9" a="1"/>
  <c r="N767" i="9" a="1"/>
  <c r="N426" i="9" a="1"/>
  <c r="N706" i="9" a="1"/>
  <c r="N1770" i="9" a="1"/>
  <c r="N807" i="9" a="1"/>
  <c r="N1323" i="9" a="1"/>
  <c r="N353" i="9" a="1"/>
  <c r="N1406" i="9" a="1"/>
  <c r="N267" i="9" a="1"/>
  <c r="N929" i="9" a="1"/>
  <c r="N1668" i="9" a="1"/>
  <c r="N264" i="9" a="1"/>
  <c r="N1686" i="9" a="1"/>
  <c r="N1985" i="9" a="1"/>
  <c r="N448" i="9" a="1"/>
  <c r="N351" i="9" a="1"/>
  <c r="N32" i="9" a="1"/>
  <c r="N1808" i="9" a="1"/>
  <c r="N1097" i="9" a="1"/>
  <c r="N389" i="9" a="1"/>
  <c r="N1177" i="9" a="1"/>
  <c r="N1947" i="9" a="1"/>
  <c r="N419" i="9" a="1"/>
  <c r="N1389" i="9" a="1"/>
  <c r="N475" i="9" a="1"/>
  <c r="N787" i="9" a="1"/>
  <c r="N718" i="9" a="1"/>
  <c r="N1303" i="9" a="1"/>
  <c r="N1643" i="9" a="1"/>
  <c r="N410" i="9" a="1"/>
  <c r="N1513" i="9" a="1"/>
  <c r="N1526" i="9" a="1"/>
  <c r="N1804" i="9" a="1"/>
  <c r="N759" i="9" a="1"/>
  <c r="N1317" i="9" a="1"/>
  <c r="N231" i="9" a="1"/>
  <c r="N1640" i="9" a="1"/>
  <c r="N1326" i="9" a="1"/>
  <c r="N1109" i="9" a="1"/>
  <c r="N1512" i="9" a="1"/>
  <c r="N1722" i="9" a="1"/>
  <c r="N1656" i="9" a="1"/>
  <c r="N1529" i="9" a="1"/>
  <c r="N1047" i="9" a="1"/>
  <c r="N442" i="9" a="1"/>
  <c r="N572" i="9" a="1"/>
  <c r="N1591" i="9" a="1"/>
  <c r="N1448" i="9" a="1"/>
  <c r="N1635" i="9" a="1"/>
  <c r="N1417" i="9" a="1"/>
  <c r="N1732" i="9" a="1"/>
  <c r="N1962" i="9" a="1"/>
  <c r="N216" i="9" a="1"/>
  <c r="N1488" i="9" a="1"/>
  <c r="N1006" i="9" a="1"/>
  <c r="N1710" i="9" a="1"/>
  <c r="N1324" i="9" a="1"/>
  <c r="N1081" i="9" a="1"/>
  <c r="N1481" i="9" a="1"/>
  <c r="N1721" i="9" a="1"/>
  <c r="N794" i="9" a="1"/>
  <c r="N493" i="9" a="1"/>
  <c r="N292" i="9" a="1"/>
  <c r="N1248" i="9" a="1"/>
  <c r="N277" i="9" a="1"/>
  <c r="N1867" i="9" a="1"/>
  <c r="N225" i="9" a="1"/>
  <c r="N723" i="9" a="1"/>
  <c r="N1206" i="9" a="1"/>
  <c r="N1228" i="9" a="1"/>
  <c r="N1714" i="9" a="1"/>
  <c r="N1727" i="9" a="1"/>
  <c r="N1559" i="9" a="1"/>
  <c r="N511" i="9" a="1"/>
  <c r="N983" i="9" a="1"/>
  <c r="N551" i="9" a="1"/>
  <c r="N1852" i="9" a="1"/>
  <c r="N1606" i="9" a="1"/>
  <c r="N1356" i="9" a="1"/>
  <c r="N1593" i="9" a="1"/>
  <c r="N1660" i="9" a="1"/>
  <c r="N918" i="9" a="1"/>
  <c r="N460" i="9" a="1"/>
  <c r="N1205" i="9" a="1"/>
  <c r="N1629" i="9" a="1"/>
  <c r="N1824" i="9" a="1"/>
  <c r="N340" i="9" a="1"/>
  <c r="N82" i="9" a="1"/>
  <c r="N548" i="9" a="1"/>
  <c r="N1267" i="9" a="1"/>
  <c r="N1854" i="9" a="1"/>
  <c r="N1797" i="9" a="1"/>
  <c r="N1520" i="9" a="1"/>
  <c r="N2001" i="9" a="1"/>
  <c r="N1773" i="9" a="1"/>
  <c r="N1927" i="9" a="1"/>
  <c r="N978" i="9" a="1"/>
  <c r="N994" i="9" a="1"/>
  <c r="N1908" i="9" a="1"/>
  <c r="N765" i="9" a="1"/>
  <c r="N229" i="9" a="1"/>
  <c r="N491" i="9" a="1"/>
  <c r="N1419" i="9" a="1"/>
  <c r="N595" i="9" a="1"/>
  <c r="N1561" i="9" a="1"/>
  <c r="N335" i="9" a="1"/>
  <c r="N1869" i="9" a="1"/>
  <c r="N1388" i="9" a="1"/>
  <c r="N1180" i="9" a="1"/>
  <c r="N700" i="9" a="1"/>
  <c r="N1281" i="9" a="1"/>
  <c r="N1620" i="9" a="1"/>
  <c r="N1558" i="9" a="1"/>
  <c r="N1215" i="9" a="1"/>
  <c r="N73" i="9" a="1"/>
  <c r="N1077" i="9" a="1"/>
  <c r="N810" i="9" a="1"/>
  <c r="N257" i="9" a="1"/>
  <c r="N1951" i="9" a="1"/>
  <c r="N14" i="9" a="1"/>
  <c r="N1829" i="9" a="1"/>
  <c r="N928" i="9" a="1"/>
  <c r="N1597" i="9" a="1"/>
  <c r="N1940" i="9" a="1"/>
  <c r="N1662" i="9" a="1"/>
  <c r="N1128" i="9" a="1"/>
  <c r="N1868" i="9" a="1"/>
  <c r="N1861" i="9" a="1"/>
  <c r="N945" i="9" a="1"/>
  <c r="N1848" i="9" a="1"/>
  <c r="N596" i="9" a="1"/>
  <c r="N412" i="9" a="1"/>
  <c r="N1057" i="9" a="1"/>
  <c r="N15" i="9" a="1"/>
  <c r="N698" i="9" a="1"/>
  <c r="N239" i="9" a="1"/>
  <c r="N207" i="9" a="1"/>
  <c r="N408" i="9" a="1"/>
  <c r="N1696" i="9" a="1"/>
  <c r="N456" i="9" a="1"/>
  <c r="N311" i="9" a="1"/>
  <c r="N1649" i="9" a="1"/>
  <c r="N1105" i="9" a="1"/>
  <c r="N1757" i="9" a="1"/>
  <c r="N685" i="9" a="1"/>
  <c r="N388" i="9" a="1"/>
  <c r="N269" i="9" a="1"/>
  <c r="N902" i="9" a="1"/>
  <c r="N1833" i="9" a="1"/>
  <c r="N1428" i="9" a="1"/>
  <c r="N1187" i="9" a="1"/>
  <c r="N1690" i="9" a="1"/>
  <c r="N946" i="9" a="1"/>
  <c r="N612" i="9" a="1"/>
  <c r="N1208" i="9" a="1"/>
  <c r="N1934" i="9" a="1"/>
  <c r="N1975" i="9" a="1"/>
  <c r="N1502" i="9" a="1"/>
  <c r="N1608" i="9" a="1"/>
  <c r="N1879" i="9" a="1"/>
  <c r="N446" i="9" a="1"/>
  <c r="N1213" i="9" a="1"/>
  <c r="N871" i="9" a="1"/>
  <c r="N1362" i="9" a="1"/>
  <c r="N1989" i="9" a="1"/>
  <c r="N1031" i="9" a="1"/>
  <c r="N742" i="9" a="1"/>
  <c r="N963" i="9" a="1"/>
  <c r="N65" i="9" a="1"/>
  <c r="N1332" i="9" a="1"/>
  <c r="N1253" i="9" a="1"/>
  <c r="N74" i="9" a="1"/>
  <c r="N1144" i="9" a="1"/>
  <c r="N650" i="9" a="1"/>
  <c r="N1167" i="9" a="1"/>
  <c r="N1121" i="9" a="1"/>
  <c r="N443" i="9" a="1"/>
  <c r="N1544" i="9" a="1"/>
  <c r="N1476" i="9" a="1"/>
  <c r="N1263" i="9" a="1"/>
  <c r="N1839" i="9" a="1"/>
  <c r="N1785" i="9" a="1"/>
  <c r="N1919" i="9" a="1"/>
  <c r="N1920" i="9" a="1"/>
  <c r="N842" i="9" a="1"/>
  <c r="N1725" i="9" a="1"/>
  <c r="N1967" i="9" a="1"/>
  <c r="N1793" i="9" a="1"/>
  <c r="N839" i="9" a="1"/>
  <c r="N1585" i="9" a="1"/>
  <c r="N1444" i="9" a="1"/>
  <c r="N919" i="9" a="1"/>
  <c r="N1929" i="9" a="1"/>
  <c r="N1685" i="9" a="1"/>
  <c r="N932" i="9" a="1"/>
  <c r="N35" i="9" a="1"/>
  <c r="N1539" i="9" a="1"/>
  <c r="N1168" i="9" a="1"/>
  <c r="N431" i="9" a="1"/>
  <c r="N1821" i="9" a="1"/>
  <c r="N705" i="9" a="1"/>
  <c r="N1059" i="9" a="1"/>
  <c r="N1754" i="9" a="1"/>
  <c r="N1910" i="9" a="1"/>
  <c r="N999" i="9" a="1"/>
  <c r="N416" i="9" a="1"/>
  <c r="N1524" i="9" a="1"/>
  <c r="N1418" i="9" a="1"/>
  <c r="N343" i="9" a="1"/>
  <c r="N778" i="9" a="1"/>
  <c r="N756" i="9" a="1"/>
  <c r="N162" i="9" a="1"/>
  <c r="N112" i="9" a="1"/>
  <c r="N1728" i="9" a="1"/>
  <c r="N298" i="9" a="1"/>
  <c r="N1935" i="9" a="1"/>
  <c r="N177" i="9" a="1"/>
  <c r="N1535" i="9" a="1"/>
  <c r="N1699" i="9" a="1"/>
  <c r="N1203" i="9" a="1"/>
  <c r="N306" i="9" a="1"/>
  <c r="N847" i="9" a="1"/>
  <c r="N1788" i="9" a="1"/>
  <c r="N1898" i="9" a="1"/>
  <c r="N1936" i="9" a="1"/>
  <c r="N1646" i="9" a="1"/>
  <c r="N614" i="9" a="1"/>
  <c r="N618" i="9" a="1"/>
  <c r="N233" i="9" a="1"/>
  <c r="N1665" i="9" a="1"/>
  <c r="N875" i="9" a="1"/>
  <c r="N206" i="9" a="1"/>
  <c r="N222" i="9" a="1"/>
  <c r="N1759" i="9" a="1"/>
  <c r="N1840" i="9" a="1"/>
  <c r="N1943" i="9" a="1"/>
  <c r="N938" i="9" a="1"/>
  <c r="N1067" i="9" a="1"/>
  <c r="N271" i="9" a="1"/>
  <c r="N259" i="9" a="1"/>
  <c r="N8" i="9" a="1"/>
  <c r="N1713" i="9" a="1"/>
  <c r="N504" i="9" a="1"/>
  <c r="N322" i="9" a="1"/>
  <c r="N1613" i="9" a="1"/>
  <c r="N1871" i="9" a="1"/>
  <c r="N1085" i="9" a="1"/>
  <c r="N1496" i="9" a="1"/>
  <c r="N1993" i="9" a="1"/>
  <c r="N113" i="9" a="1"/>
  <c r="N29" i="9" a="1"/>
  <c r="N60" i="9" a="1"/>
  <c r="N64" i="9" a="1"/>
  <c r="N1798" i="9" a="1"/>
  <c r="N1293" i="9" a="1"/>
  <c r="N1452" i="9" a="1"/>
  <c r="N1331" i="9" a="1"/>
  <c r="N1634" i="9" a="1"/>
  <c r="N1913" i="9" a="1"/>
  <c r="N602" i="9" a="1"/>
  <c r="N1052" i="9" a="1"/>
  <c r="N691" i="9" a="1"/>
  <c r="N707" i="9" a="1"/>
  <c r="N363" i="9" a="1"/>
  <c r="N148" i="9" a="1"/>
  <c r="N949" i="9" a="1"/>
  <c r="N422" i="9" a="1"/>
  <c r="N628" i="9" a="1"/>
  <c r="N47" i="9" a="1"/>
  <c r="N1922" i="9" a="1"/>
  <c r="N1800" i="9" a="1"/>
  <c r="N294" i="9" a="1"/>
  <c r="N1098" i="9" a="1"/>
  <c r="N845" i="9" a="1"/>
  <c r="N798" i="9" a="1"/>
  <c r="N79" i="9" a="1"/>
  <c r="N1794" i="9" a="1"/>
  <c r="N641" i="9" a="1"/>
  <c r="N494" i="9" a="1"/>
  <c r="N1946" i="9" a="1"/>
  <c r="N1790" i="9" a="1"/>
  <c r="N1381" i="9" a="1"/>
  <c r="N1992" i="9" a="1"/>
  <c r="N1235" i="9" a="1"/>
  <c r="N974" i="9" a="1"/>
  <c r="N582" i="9" a="1"/>
  <c r="N619" i="9" a="1"/>
  <c r="N751" i="9" a="1"/>
  <c r="N786" i="9" a="1"/>
  <c r="N364" i="9" a="1"/>
  <c r="N1651" i="9" a="1"/>
  <c r="N644" i="9" a="1"/>
  <c r="N1070" i="9" a="1"/>
  <c r="N1810" i="9" a="1"/>
  <c r="N1075" i="9" a="1"/>
  <c r="N391" i="9" a="1"/>
  <c r="N988" i="9" a="1"/>
  <c r="N1945" i="9" a="1"/>
  <c r="N392" i="9" a="1"/>
  <c r="N1425" i="9" a="1"/>
  <c r="N1518" i="9" a="1"/>
  <c r="N1650" i="9" a="1"/>
  <c r="N817" i="9" a="1"/>
  <c r="N1338" i="9" a="1"/>
  <c r="N1300" i="9" a="1"/>
  <c r="N616" i="9" a="1"/>
  <c r="N1681" i="9" a="1"/>
  <c r="N1557" i="9" a="1"/>
  <c r="N1737" i="9" a="1"/>
  <c r="N1275" i="9" a="1"/>
  <c r="N1891" i="9" a="1"/>
  <c r="N1035" i="9" a="1"/>
  <c r="N1596" i="9" a="1"/>
  <c r="N1723" i="9" a="1"/>
  <c r="N1485" i="9" a="1"/>
  <c r="N1414" i="9" a="1"/>
  <c r="N1042" i="9" a="1"/>
  <c r="N1928" i="9" a="1"/>
  <c r="N56" i="9" a="1"/>
  <c r="N1807" i="9" a="1"/>
  <c r="N1010" i="9" a="1"/>
  <c r="N1258" i="9" a="1"/>
  <c r="N649" i="9" a="1"/>
  <c r="N1692" i="9" a="1"/>
  <c r="N1063" i="9" a="1"/>
  <c r="N1966" i="9" a="1"/>
  <c r="N1104" i="9" a="1"/>
  <c r="N1735" i="9" a="1"/>
  <c r="N1135" i="9" a="1"/>
  <c r="N1978" i="9" a="1"/>
  <c r="N1659" i="9" a="1"/>
  <c r="N1781" i="9" a="1"/>
  <c r="N1689" i="9" a="1"/>
  <c r="N1595" i="9" a="1"/>
  <c r="N991" i="9" a="1"/>
  <c r="N1582" i="9" a="1"/>
  <c r="N1674" i="9" a="1"/>
  <c r="N1980" i="9" a="1"/>
  <c r="N1357" i="9" a="1"/>
  <c r="N359" i="9" a="1"/>
  <c r="N917" i="9" a="1"/>
  <c r="N1574" i="9" a="1"/>
  <c r="N1222" i="9" a="1"/>
  <c r="N1892" i="9" a="1"/>
  <c r="N1581" i="9" a="1"/>
  <c r="N4" i="9" a="1"/>
  <c r="N1238" i="9" a="1"/>
  <c r="N437" i="9" a="1"/>
  <c r="N888" i="9" a="1"/>
  <c r="N434" i="9" a="1"/>
  <c r="N1907" i="9" a="1"/>
  <c r="N86" i="9" a="1"/>
  <c r="N1076" i="9" a="1"/>
  <c r="N1625" i="9" a="1"/>
  <c r="N205" i="9" a="1"/>
  <c r="N1279" i="9" a="1"/>
  <c r="N864" i="9" a="1"/>
  <c r="N258" i="9" a="1"/>
  <c r="N1536" i="9" a="1"/>
  <c r="N147" i="9" a="1"/>
  <c r="N1603" i="9" a="1"/>
  <c r="N1392" i="9" a="1"/>
  <c r="N1072" i="9" a="1"/>
  <c r="N1310" i="9" a="1"/>
  <c r="N260" i="9" a="1"/>
  <c r="N142" i="9" a="1"/>
  <c r="N951" i="9" a="1"/>
  <c r="N633" i="9" a="1"/>
  <c r="N10" i="9" a="1"/>
  <c r="N1325" i="9" a="1"/>
  <c r="N1474" i="9" a="1"/>
  <c r="N985" i="9" a="1"/>
  <c r="N1312" i="9" a="1"/>
  <c r="N1568" i="9" a="1"/>
  <c r="N1450" i="9" a="1"/>
  <c r="N1904" i="9" a="1"/>
  <c r="N629" i="9" a="1"/>
  <c r="N1342" i="9" a="1"/>
  <c r="N1766" i="9" a="1"/>
  <c r="N830" i="9" a="1"/>
  <c r="N1152" i="9" a="1"/>
  <c r="N1032" i="9" a="1"/>
  <c r="N406" i="9" a="1"/>
  <c r="N1024" i="9" a="1"/>
  <c r="N1601" i="9" a="1"/>
  <c r="N61" i="9" a="1"/>
  <c r="N1509" i="9" a="1"/>
  <c r="N1571" i="9" a="1"/>
  <c r="N1008" i="9" a="1"/>
  <c r="N1612" i="9" a="1"/>
  <c r="N485" i="9" a="1"/>
  <c r="N1566" i="9" a="1"/>
  <c r="N1403" i="9" a="1"/>
  <c r="N350" i="9" a="1"/>
  <c r="N1200" i="9" a="1"/>
  <c r="N128" i="9" a="1"/>
  <c r="N538" i="9" a="1"/>
  <c r="N211" i="9" a="1"/>
  <c r="N605" i="9" a="1"/>
  <c r="N71" i="9" a="1"/>
  <c r="N1454" i="9" a="1"/>
  <c r="N893" i="9" a="1"/>
  <c r="N1250" i="9" a="1"/>
  <c r="N104" i="9" a="1"/>
  <c r="N1628" i="9" a="1"/>
  <c r="N1834" i="9" a="1"/>
  <c r="N1584" i="9" a="1"/>
  <c r="N763" i="9" a="1"/>
  <c r="N1197" i="9" a="1"/>
  <c r="N1190" i="9" a="1"/>
  <c r="N237" i="9" a="1"/>
  <c r="N99" i="9" a="1"/>
  <c r="N1065" i="9" a="1"/>
  <c r="N1270" i="9" a="1"/>
  <c r="N1243" i="9" a="1"/>
  <c r="N1209" i="9" a="1"/>
  <c r="N1191" i="9" a="1"/>
  <c r="N1161" i="9" a="1"/>
  <c r="N1143" i="9" a="1"/>
  <c r="N937" i="9" a="1"/>
  <c r="N1489" i="9" a="1"/>
  <c r="N1970" i="9" a="1"/>
  <c r="N1375" i="9" a="1"/>
  <c r="N1956" i="9" a="1"/>
  <c r="N1221" i="9" a="1"/>
  <c r="N1872" i="9" a="1"/>
  <c r="N1917" i="9" a="1"/>
  <c r="N1021" i="9" a="1"/>
  <c r="M49" i="10" a="1"/>
  <c r="M79" i="10" a="1"/>
  <c r="M122" i="10" a="1"/>
  <c r="G18" i="9" a="1"/>
  <c r="M80" i="10" a="1"/>
  <c r="G10" i="10" a="1"/>
  <c r="M77" i="10" a="1"/>
  <c r="M950" i="10" a="1"/>
  <c r="M6" i="10" a="1"/>
  <c r="M116" i="10" a="1"/>
  <c r="M718" i="10" a="1"/>
  <c r="M439" i="10" a="1"/>
  <c r="M1056" i="10" a="1"/>
  <c r="M134" i="10" a="1"/>
  <c r="M383" i="10" a="1"/>
  <c r="M1062" i="10" a="1"/>
  <c r="M107" i="10" a="1"/>
  <c r="M285" i="10" a="1"/>
  <c r="M1230" i="10" a="1"/>
  <c r="M830" i="10" a="1"/>
  <c r="M635" i="10" a="1"/>
  <c r="M473" i="10" a="1"/>
  <c r="M135" i="10" a="1"/>
  <c r="M1176" i="10" a="1"/>
  <c r="M1501" i="10" a="1"/>
  <c r="M44" i="10" a="1"/>
  <c r="M584" i="10" a="1"/>
  <c r="M605" i="10" a="1"/>
  <c r="M291" i="10" a="1"/>
  <c r="M783" i="10" a="1"/>
  <c r="M289" i="10" a="1"/>
  <c r="M816" i="10" a="1"/>
  <c r="M366" i="10" a="1"/>
  <c r="M192" i="10" a="1"/>
  <c r="M998" i="10" a="1"/>
  <c r="M759" i="10" a="1"/>
  <c r="M693" i="10" a="1"/>
  <c r="M1342" i="10" a="1"/>
  <c r="M152" i="10" a="1"/>
  <c r="M623" i="10" a="1"/>
  <c r="M140" i="10" a="1"/>
  <c r="M298" i="10" a="1"/>
  <c r="M249" i="10" a="1"/>
  <c r="M640" i="10" a="1"/>
  <c r="M417" i="10" a="1"/>
  <c r="M1297" i="10" a="1"/>
  <c r="M149" i="10" a="1"/>
  <c r="M1402" i="10" a="1"/>
  <c r="M1796" i="10" a="1"/>
  <c r="M1353" i="10" a="1"/>
  <c r="M480" i="10" a="1"/>
  <c r="M180" i="10" a="1"/>
  <c r="M457" i="10" a="1"/>
  <c r="M595" i="10" a="1"/>
  <c r="M99" i="10" a="1"/>
  <c r="M1043" i="10" a="1"/>
  <c r="M699" i="10" a="1"/>
  <c r="M1681" i="10" a="1"/>
  <c r="M682" i="10" a="1"/>
  <c r="M507" i="10" a="1"/>
  <c r="M121" i="10" a="1"/>
  <c r="M565" i="10" a="1"/>
  <c r="M723" i="10" a="1"/>
  <c r="M1066" i="10" a="1"/>
  <c r="M1472" i="10" a="1"/>
  <c r="M747" i="10" a="1"/>
  <c r="M576" i="10" a="1"/>
  <c r="M962" i="10" a="1"/>
  <c r="M969" i="10" a="1"/>
  <c r="M92" i="10" a="1"/>
  <c r="M1598" i="10" a="1"/>
  <c r="M495" i="10" a="1"/>
  <c r="M347" i="10" a="1"/>
  <c r="M292" i="10" a="1"/>
  <c r="M1167" i="10" a="1"/>
  <c r="M262" i="10" a="1"/>
  <c r="M393" i="10" a="1"/>
  <c r="M1073" i="10" a="1"/>
  <c r="M1193" i="10" a="1"/>
  <c r="M81" i="10" a="1"/>
  <c r="M530" i="10" a="1"/>
  <c r="M697" i="10" a="1"/>
  <c r="M315" i="10" a="1"/>
  <c r="M792" i="10" a="1"/>
  <c r="M1088" i="10" a="1"/>
  <c r="M1222" i="10" a="1"/>
  <c r="M1829" i="10" a="1"/>
  <c r="M1801" i="10" a="1"/>
  <c r="M1261" i="10" a="1"/>
  <c r="M1524" i="10" a="1"/>
  <c r="M897" i="10" a="1"/>
  <c r="M1574" i="10" a="1"/>
  <c r="M1870" i="10" a="1"/>
  <c r="M849" i="10" a="1"/>
  <c r="M1735" i="10" a="1"/>
  <c r="M1357" i="10" a="1"/>
  <c r="M1666" i="10" a="1"/>
  <c r="M323" i="10" a="1"/>
  <c r="M424" i="10" a="1"/>
  <c r="M1392" i="10" a="1"/>
  <c r="M1977" i="10" a="1"/>
  <c r="M1852" i="10" a="1"/>
  <c r="M1741" i="10" a="1"/>
  <c r="M1938" i="10" a="1"/>
  <c r="M1896" i="10" a="1"/>
  <c r="M1590" i="10" a="1"/>
  <c r="M1939" i="10" a="1"/>
  <c r="M1670" i="10" a="1"/>
  <c r="M1253" i="10" a="1"/>
  <c r="M790" i="10" a="1"/>
  <c r="M1151" i="10" a="1"/>
  <c r="M905" i="10" a="1"/>
  <c r="M38" i="10" a="1"/>
  <c r="M30" i="10" a="1"/>
  <c r="M551" i="10" a="1"/>
  <c r="M376" i="10" a="1"/>
  <c r="M1790" i="10" a="1"/>
  <c r="M1718" i="10" a="1"/>
  <c r="M1648" i="10" a="1"/>
  <c r="M1409" i="10" a="1"/>
  <c r="M948" i="10" a="1"/>
  <c r="M1599" i="10" a="1"/>
  <c r="M1369" i="10" a="1"/>
  <c r="M1208" i="10" a="1"/>
  <c r="M1746" i="10" a="1"/>
  <c r="M1964" i="10" a="1"/>
  <c r="M728" i="10" a="1"/>
  <c r="M188" i="10" a="1"/>
  <c r="M252" i="10" a="1"/>
  <c r="M316" i="10" a="1"/>
  <c r="M312" i="10" a="1"/>
  <c r="M549" i="10" a="1"/>
  <c r="M114" i="10" a="1"/>
  <c r="M394" i="10" a="1"/>
  <c r="M645" i="10" a="1"/>
  <c r="M48" i="10" a="1"/>
  <c r="M642" i="10" a="1"/>
  <c r="M907" i="10" a="1"/>
  <c r="M409" i="10" a="1"/>
  <c r="M454" i="10" a="1"/>
  <c r="M1107" i="10" a="1"/>
  <c r="M1437" i="10" a="1"/>
  <c r="M4" i="10" a="1"/>
  <c r="M388" i="10" a="1"/>
  <c r="M8" i="10" a="1"/>
  <c r="M541" i="10" a="1"/>
  <c r="M120" i="10" a="1"/>
  <c r="M672" i="10" a="1"/>
  <c r="M211" i="10" a="1"/>
  <c r="M504" i="10" a="1"/>
  <c r="M522" i="10" a="1"/>
  <c r="M873" i="10" a="1"/>
  <c r="M306" i="10" a="1"/>
  <c r="M726" i="10" a="1"/>
  <c r="M578" i="10" a="1"/>
  <c r="M156" i="10" a="1"/>
  <c r="M894" i="10" a="1"/>
  <c r="M607" i="10" a="1"/>
  <c r="M205" i="10" a="1"/>
  <c r="M838" i="10" a="1"/>
  <c r="M411" i="10" a="1"/>
  <c r="M139" i="10" a="1"/>
  <c r="M1013" i="10" a="1"/>
  <c r="M200" i="10" a="1"/>
  <c r="M124" i="10" a="1"/>
  <c r="M204" i="10" a="1"/>
  <c r="M74" i="10" a="1"/>
  <c r="M862" i="10" a="1"/>
  <c r="M461" i="10" a="1"/>
  <c r="M407" i="10" a="1"/>
  <c r="M419" i="10" a="1"/>
  <c r="M798" i="10" a="1"/>
  <c r="M1548" i="10" a="1"/>
  <c r="M1677" i="10" a="1"/>
  <c r="M575" i="10" a="1"/>
  <c r="M131" i="10" a="1"/>
  <c r="M689" i="10" a="1"/>
  <c r="M713" i="10" a="1"/>
  <c r="M534" i="10" a="1"/>
  <c r="M973" i="10" a="1"/>
  <c r="M1344" i="10" a="1"/>
  <c r="M866" i="10" a="1"/>
  <c r="M719" i="10" a="1"/>
  <c r="M505" i="10" a="1"/>
  <c r="M109" i="10" a="1"/>
  <c r="M138" i="10" a="1"/>
  <c r="M926" i="10" a="1"/>
  <c r="M891" i="10" a="1"/>
  <c r="M1560" i="10" a="1"/>
  <c r="M914" i="10" a="1"/>
  <c r="M1010" i="10" a="1"/>
  <c r="M303" i="10" a="1"/>
  <c r="M1566" i="10" a="1"/>
  <c r="M392" i="10" a="1"/>
  <c r="M270" i="10" a="1"/>
  <c r="M284" i="10" a="1"/>
  <c r="M963" i="10" a="1"/>
  <c r="M661" i="10" a="1"/>
  <c r="M242" i="10" a="1"/>
  <c r="M441" i="10" a="1"/>
  <c r="M1129" i="10" a="1"/>
  <c r="M852" i="10" a="1"/>
  <c r="M827" i="10" a="1"/>
  <c r="M354" i="10" a="1"/>
  <c r="M742" i="10" a="1"/>
  <c r="M42" i="10" a="1"/>
  <c r="M104" i="10" a="1"/>
  <c r="M1493" i="10" a="1"/>
  <c r="M1374" i="10" a="1"/>
  <c r="M1932" i="10" a="1"/>
  <c r="M1496" i="10" a="1"/>
  <c r="M1643" i="10" a="1"/>
  <c r="M1895" i="10" a="1"/>
  <c r="M1515" i="10" a="1"/>
  <c r="M1110" i="10" a="1"/>
  <c r="M749" i="10" a="1"/>
  <c r="M1098" i="10" a="1"/>
  <c r="M1490" i="10" a="1"/>
  <c r="M1988" i="10" a="1"/>
  <c r="M1175" i="10" a="1"/>
  <c r="M1594" i="10" a="1"/>
  <c r="M1421" i="10" a="1"/>
  <c r="M930" i="10" a="1"/>
  <c r="M1378" i="10" a="1"/>
  <c r="M959" i="10" a="1"/>
  <c r="M764" i="10" a="1"/>
  <c r="M1284" i="10" a="1"/>
  <c r="M1356" i="10" a="1"/>
  <c r="M1046" i="10" a="1"/>
  <c r="M1027" i="10" a="1"/>
  <c r="M264" i="10" a="1"/>
  <c r="M1538" i="10" a="1"/>
  <c r="M1526" i="10" a="1"/>
  <c r="M396" i="10" a="1"/>
  <c r="M234" i="10" a="1"/>
  <c r="M858" i="10" a="1"/>
  <c r="M1078" i="10" a="1"/>
  <c r="M883" i="10" a="1"/>
  <c r="M1828" i="10" a="1"/>
  <c r="M223" i="10" a="1"/>
  <c r="M814" i="10" a="1"/>
  <c r="M1363" i="10" a="1"/>
  <c r="M1633" i="10" a="1"/>
  <c r="M982" i="10" a="1"/>
  <c r="M1640" i="10" a="1"/>
  <c r="M1115" i="10" a="1"/>
  <c r="M302" i="10" a="1"/>
  <c r="M27" i="10" a="1"/>
  <c r="M36" i="10" a="1"/>
  <c r="M687" i="10" a="1"/>
  <c r="M428" i="10" a="1"/>
  <c r="M1089" i="10" a="1"/>
  <c r="M45" i="10" a="1"/>
  <c r="M784" i="10" a="1"/>
  <c r="M248" i="10" a="1"/>
  <c r="M488" i="10" a="1"/>
  <c r="M979" i="10" a="1"/>
  <c r="M438" i="10" a="1"/>
  <c r="M446" i="10" a="1"/>
  <c r="M452" i="10" a="1"/>
  <c r="M96" i="10" a="1"/>
  <c r="M112" i="10" a="1"/>
  <c r="M310" i="10" a="1"/>
  <c r="M374" i="10" a="1"/>
  <c r="M704" i="10" a="1"/>
  <c r="M233" i="10" a="1"/>
  <c r="M833" i="10" a="1"/>
  <c r="M319" i="10" a="1"/>
  <c r="M87" i="10" a="1"/>
  <c r="M455" i="10" a="1"/>
  <c r="M1217" i="10" a="1"/>
  <c r="M848" i="10" a="1"/>
  <c r="M430" i="10" a="1"/>
  <c r="M261" i="10" a="1"/>
  <c r="M159" i="10" a="1"/>
  <c r="M825" i="10" a="1"/>
  <c r="M1512" i="10" a="1"/>
  <c r="M110" i="10" a="1"/>
  <c r="M241" i="10" a="1"/>
  <c r="M268" i="10" a="1"/>
  <c r="M474" i="10" a="1"/>
  <c r="M194" i="10" a="1"/>
  <c r="M916" i="10" a="1"/>
  <c r="M988" i="10" a="1"/>
  <c r="M1300" i="10" a="1"/>
  <c r="M633" i="10" a="1"/>
  <c r="M1541" i="10" a="1"/>
  <c r="M1659" i="10" a="1"/>
  <c r="M1836" i="10" a="1"/>
  <c r="M794" i="10" a="1"/>
  <c r="M643" i="10" a="1"/>
  <c r="M168" i="10" a="1"/>
  <c r="M809" i="10" a="1"/>
  <c r="M37" i="10" a="1"/>
  <c r="M787" i="10" a="1"/>
  <c r="M799" i="10" a="1"/>
  <c r="M902" i="10" a="1"/>
  <c r="M145" i="10" a="1"/>
  <c r="M620" i="10" a="1"/>
  <c r="M238" i="10" a="1"/>
  <c r="M142" i="10" a="1"/>
  <c r="M331" i="10" a="1"/>
  <c r="M999" i="10" a="1"/>
  <c r="M197" i="10" a="1"/>
  <c r="M1401" i="10" a="1"/>
  <c r="M955" i="10" a="1"/>
  <c r="M216" i="10" a="1"/>
  <c r="M1278" i="10" a="1"/>
  <c r="M451" i="10" a="1"/>
  <c r="M183" i="10" a="1"/>
  <c r="M202" i="10" a="1"/>
  <c r="M878" i="10" a="1"/>
  <c r="M625" i="10" a="1"/>
  <c r="M51" i="10" a="1"/>
  <c r="M450" i="10" a="1"/>
  <c r="M464" i="10" a="1"/>
  <c r="M467" i="10" a="1"/>
  <c r="M67" i="10" a="1"/>
  <c r="M1456" i="10" a="1"/>
  <c r="M352" i="10" a="1"/>
  <c r="M1069" i="10" a="1"/>
  <c r="M532" i="10" a="1"/>
  <c r="M1405" i="10" a="1"/>
  <c r="M98" i="10" a="1"/>
  <c r="M502" i="10" a="1"/>
  <c r="M60" i="10" a="1"/>
  <c r="M931" i="10" a="1"/>
  <c r="M484" i="10" a="1"/>
  <c r="M1781" i="10" a="1"/>
  <c r="M1771" i="10" a="1"/>
  <c r="M855" i="10" a="1"/>
  <c r="M974" i="10" a="1"/>
  <c r="M1881" i="10" a="1"/>
  <c r="M1455" i="10" a="1"/>
  <c r="M913" i="10" a="1"/>
  <c r="M1576" i="10" a="1"/>
  <c r="M744" i="10" a="1"/>
  <c r="M41" i="10" a="1"/>
  <c r="M175" i="10" a="1"/>
  <c r="M588" i="10" a="1"/>
  <c r="M1122" i="10" a="1"/>
  <c r="M1457" i="10" a="1"/>
  <c r="M1904" i="10" a="1"/>
  <c r="M1603" i="10" a="1"/>
  <c r="M1440" i="10" a="1"/>
  <c r="M1637" i="10" a="1"/>
  <c r="M1674" i="10" a="1"/>
  <c r="M506" i="10" a="1"/>
  <c r="M1917" i="10" a="1"/>
  <c r="M422" i="10" a="1"/>
  <c r="M1642" i="10" a="1"/>
  <c r="M1596" i="10" a="1"/>
  <c r="M304" i="10" a="1"/>
  <c r="M622" i="10" a="1"/>
  <c r="M1767" i="10" a="1"/>
  <c r="M598" i="10" a="1"/>
  <c r="M1173" i="10" a="1"/>
  <c r="M960" i="10" a="1"/>
  <c r="M210" i="10" a="1"/>
  <c r="M1972" i="10" a="1"/>
  <c r="M1911" i="10" a="1"/>
  <c r="M1281" i="10" a="1"/>
  <c r="M1520" i="10" a="1"/>
  <c r="M1354" i="10" a="1"/>
  <c r="M1446" i="10" a="1"/>
  <c r="M66" i="10" a="1"/>
  <c r="M213" i="10" a="1"/>
  <c r="M604" i="10" a="1"/>
  <c r="M1060" i="10" a="1"/>
  <c r="M54" i="10" a="1"/>
  <c r="M293" i="10" a="1"/>
  <c r="M445" i="10" a="1"/>
  <c r="M17" i="10" a="1"/>
  <c r="M482" i="10" a="1"/>
  <c r="M1126" i="10" a="1"/>
  <c r="M179" i="10" a="1"/>
  <c r="M557" i="10" a="1"/>
  <c r="M609" i="10" a="1"/>
  <c r="M1254" i="10" a="1"/>
  <c r="M250" i="10" a="1"/>
  <c r="M967" i="10" a="1"/>
  <c r="M247" i="10" a="1"/>
  <c r="M263" i="10" a="1"/>
  <c r="M710" i="10" a="1"/>
  <c r="M353" i="10" a="1"/>
  <c r="M399" i="10" a="1"/>
  <c r="M155" i="10" a="1"/>
  <c r="M35" i="10" a="1"/>
  <c r="M498" i="10" a="1"/>
  <c r="M922" i="10" a="1"/>
  <c r="M712" i="10" a="1"/>
  <c r="M72" i="10" a="1"/>
  <c r="M277" i="10" a="1"/>
  <c r="M360" i="10" a="1"/>
  <c r="M1549" i="10" a="1"/>
  <c r="M25" i="10" a="1"/>
  <c r="M688" i="10" a="1"/>
  <c r="M510" i="10" a="1"/>
  <c r="M329" i="10" a="1"/>
  <c r="M771" i="10" a="1"/>
  <c r="M1093" i="10" a="1"/>
  <c r="M725" i="10" a="1"/>
  <c r="M466" i="10" a="1"/>
  <c r="M1346" i="10" a="1"/>
  <c r="M146" i="10" a="1"/>
  <c r="M1282" i="10" a="1"/>
  <c r="M459" i="10" a="1"/>
  <c r="M52" i="10" a="1"/>
  <c r="M129" i="10" a="1"/>
  <c r="M1075" i="10" a="1"/>
  <c r="M64" i="10" a="1"/>
  <c r="M371" i="10" a="1"/>
  <c r="M1550" i="10" a="1"/>
  <c r="M1479" i="10" a="1"/>
  <c r="M1119" i="10" a="1"/>
  <c r="M1517" i="10" a="1"/>
  <c r="M403" i="10" a="1"/>
  <c r="M387" i="10" a="1"/>
  <c r="M554" i="10" a="1"/>
  <c r="M413" i="10" a="1"/>
  <c r="M1100" i="10" a="1"/>
  <c r="M1070" i="10" a="1"/>
  <c r="M78" i="10" a="1"/>
  <c r="M1577" i="10" a="1"/>
  <c r="M558" i="10" a="1"/>
  <c r="M420" i="10" a="1"/>
  <c r="M537" i="10" a="1"/>
  <c r="M490" i="10" a="1"/>
  <c r="M774" i="10" a="1"/>
  <c r="M1121" i="10" a="1"/>
  <c r="M702" i="10" a="1"/>
  <c r="M1724" i="10" a="1"/>
  <c r="M621" i="10" a="1"/>
  <c r="M614" i="10" a="1"/>
  <c r="M789" i="10" a="1"/>
  <c r="M629" i="10" a="1"/>
  <c r="M850" i="10" a="1"/>
  <c r="M65" i="10" a="1"/>
  <c r="M1099" i="10" a="1"/>
  <c r="M267" i="10" a="1"/>
  <c r="M275" i="10" a="1"/>
  <c r="M935" i="10" a="1"/>
  <c r="M314" i="10" a="1"/>
  <c r="M1420" i="10" a="1"/>
  <c r="M239" i="10" a="1"/>
  <c r="M1287" i="10" a="1"/>
  <c r="M1630" i="10" a="1"/>
  <c r="M572" i="10" a="1"/>
  <c r="M220" i="10" a="1"/>
  <c r="M670" i="10" a="1"/>
  <c r="M1570" i="10" a="1"/>
  <c r="M903" i="10" a="1"/>
  <c r="M817" i="10" a="1"/>
  <c r="M1458" i="10" a="1"/>
  <c r="M1225" i="10" a="1"/>
  <c r="M1625" i="10" a="1"/>
  <c r="M1154" i="10" a="1"/>
  <c r="M1080" i="10" a="1"/>
  <c r="M1955" i="10" a="1"/>
  <c r="M1366" i="10" a="1"/>
  <c r="M724" i="10" a="1"/>
  <c r="M1621" i="10" a="1"/>
  <c r="M1655" i="10" a="1"/>
  <c r="M1361" i="10" a="1"/>
  <c r="M509" i="10" a="1"/>
  <c r="M881" i="10" a="1"/>
  <c r="M1552" i="10" a="1"/>
  <c r="M1773" i="10" a="1"/>
  <c r="M1382" i="10" a="1"/>
  <c r="M1682" i="10" a="1"/>
  <c r="M1747" i="10" a="1"/>
  <c r="M1601" i="10" a="1"/>
  <c r="M523" i="10" a="1"/>
  <c r="M1700" i="10" a="1"/>
  <c r="M93" i="10" a="1"/>
  <c r="M311" i="10" a="1"/>
  <c r="M1740" i="10" a="1"/>
  <c r="M1780" i="10" a="1"/>
  <c r="M675" i="10" a="1"/>
  <c r="M1072" i="10" a="1"/>
  <c r="M966" i="10" a="1"/>
  <c r="M1893" i="10" a="1"/>
  <c r="M1855" i="10" a="1"/>
  <c r="M1187" i="10" a="1"/>
  <c r="M1179" i="10" a="1"/>
  <c r="M977" i="10" a="1"/>
  <c r="M1064" i="10" a="1"/>
  <c r="M540" i="10" a="1"/>
  <c r="M1020" i="10" a="1"/>
  <c r="M1777" i="10" a="1"/>
  <c r="M1684" i="10" a="1"/>
  <c r="M1077" i="10" a="1"/>
  <c r="M531" i="10" a="1"/>
  <c r="M171" i="10" a="1"/>
  <c r="M1025" i="10" a="1"/>
  <c r="M613" i="10" a="1"/>
  <c r="M1153" i="10" a="1"/>
  <c r="M733" i="10" a="1"/>
  <c r="M927" i="10" a="1"/>
  <c r="M164" i="10" a="1"/>
  <c r="M807" i="10" a="1"/>
  <c r="M1018" i="10" a="1"/>
  <c r="M351" i="10" a="1"/>
  <c r="M567" i="10" a="1"/>
  <c r="M227" i="10" a="1"/>
  <c r="M276" i="10" a="1"/>
  <c r="M677" i="10" a="1"/>
  <c r="M1083" i="10" a="1"/>
  <c r="M1411" i="10" a="1"/>
  <c r="M20" i="10" a="1"/>
  <c r="M1224" i="10" a="1"/>
  <c r="M198" i="10" a="1"/>
  <c r="M1162" i="10" a="1"/>
  <c r="M585" i="10" a="1"/>
  <c r="M68" i="10" a="1"/>
  <c r="M436" i="10" a="1"/>
  <c r="M296" i="10" a="1"/>
  <c r="M1166" i="10" a="1"/>
  <c r="M137" i="10" a="1"/>
  <c r="M984" i="10" a="1"/>
  <c r="M634" i="10" a="1"/>
  <c r="M191" i="10" a="1"/>
  <c r="M1001" i="10" a="1"/>
  <c r="M597" i="10" a="1"/>
  <c r="M796" i="10" a="1"/>
  <c r="M174" i="10" a="1"/>
  <c r="M483" i="10" a="1"/>
  <c r="M648" i="10" a="1"/>
  <c r="M754" i="10" a="1"/>
  <c r="M1241" i="10" a="1"/>
  <c r="M715" i="10" a="1"/>
  <c r="M1745" i="10" a="1"/>
  <c r="M944" i="10" a="1"/>
  <c r="M431" i="10" a="1"/>
  <c r="M358" i="10" a="1"/>
  <c r="M1057" i="10" a="1"/>
  <c r="M1142" i="10" a="1"/>
  <c r="M561" i="10" a="1"/>
  <c r="M496" i="10" a="1"/>
  <c r="M1885" i="10" a="1"/>
  <c r="M508" i="10" a="1"/>
  <c r="M1542" i="10" a="1"/>
  <c r="M88" i="10" a="1"/>
  <c r="M1815" i="10" a="1"/>
  <c r="M1522" i="10" a="1"/>
  <c r="M1339" i="10" a="1"/>
  <c r="M1505" i="10" a="1"/>
  <c r="M404" i="10" a="1"/>
  <c r="M1488" i="10" a="1"/>
  <c r="M1547" i="10" a="1"/>
  <c r="M1130" i="10" a="1"/>
  <c r="M921" i="10" a="1"/>
  <c r="M1368" i="10" a="1"/>
  <c r="M1845" i="10" a="1"/>
  <c r="M666" i="10" a="1"/>
  <c r="M1144" i="10" a="1"/>
  <c r="M1348" i="10" a="1"/>
  <c r="M736" i="10" a="1"/>
  <c r="M181" i="10" a="1"/>
  <c r="M1809" i="10" a="1"/>
  <c r="M857" i="10" a="1"/>
  <c r="M1476" i="10" a="1"/>
  <c r="M879" i="10" a="1"/>
  <c r="M203" i="10" a="1"/>
  <c r="M1568" i="10" a="1"/>
  <c r="M1887" i="10" a="1"/>
  <c r="M1868" i="10" a="1"/>
  <c r="M980" i="10" a="1"/>
  <c r="M1726" i="10" a="1"/>
  <c r="M1165" i="10" a="1"/>
  <c r="M453" i="10" a="1"/>
  <c r="M477" i="10" a="1"/>
  <c r="M550" i="10" a="1"/>
  <c r="M1191" i="10" a="1"/>
  <c r="M1686" i="10" a="1"/>
  <c r="M1249" i="10" a="1"/>
  <c r="M956" i="10" a="1"/>
  <c r="M1076" i="10" a="1"/>
  <c r="M1579" i="10" a="1"/>
  <c r="M1228" i="10" a="1"/>
  <c r="M1343" i="10" a="1"/>
  <c r="M1432" i="10" a="1"/>
  <c r="M472" i="10" a="1"/>
  <c r="M1137" i="10" a="1"/>
  <c r="M936" i="10" a="1"/>
  <c r="M1212" i="10" a="1"/>
  <c r="M1422" i="10" a="1"/>
  <c r="M1311" i="10" a="1"/>
  <c r="M1889" i="10" a="1"/>
  <c r="M938" i="10" a="1"/>
  <c r="M1879" i="10" a="1"/>
  <c r="M520" i="10" a="1"/>
  <c r="M1990" i="10" a="1"/>
  <c r="M533" i="10" a="1"/>
  <c r="M1807" i="10" a="1"/>
  <c r="M1597" i="10" a="1"/>
  <c r="M745" i="10" a="1"/>
  <c r="M257" i="10" a="1"/>
  <c r="M334" i="10" a="1"/>
  <c r="M76" i="10" a="1"/>
  <c r="M286" i="10" a="1"/>
  <c r="M325" i="10" a="1"/>
  <c r="M299" i="10" a="1"/>
  <c r="M386" i="10" a="1"/>
  <c r="M750" i="10" a="1"/>
  <c r="M761" i="10" a="1"/>
  <c r="M1120" i="10" a="1"/>
  <c r="M115" i="10" a="1"/>
  <c r="M207" i="10" a="1"/>
  <c r="M671" i="10" a="1"/>
  <c r="M577" i="10" a="1"/>
  <c r="M187" i="10" a="1"/>
  <c r="M56" i="10" a="1"/>
  <c r="M1335" i="10" a="1"/>
  <c r="M40" i="10" a="1"/>
  <c r="M363" i="10" a="1"/>
  <c r="M775" i="10" a="1"/>
  <c r="M1586" i="10" a="1"/>
  <c r="M437" i="10" a="1"/>
  <c r="M859" i="10" a="1"/>
  <c r="M1622" i="10" a="1"/>
  <c r="M189" i="10" a="1"/>
  <c r="M377" i="10" a="1"/>
  <c r="M752" i="10" a="1"/>
  <c r="M141" i="10" a="1"/>
  <c r="M544" i="10" a="1"/>
  <c r="M762" i="10" a="1"/>
  <c r="M1355" i="10" a="1"/>
  <c r="M1103" i="10" a="1"/>
  <c r="M1006" i="10" a="1"/>
  <c r="M390" i="10" a="1"/>
  <c r="M237" i="10" a="1"/>
  <c r="M1414" i="10" a="1"/>
  <c r="M1408" i="10" a="1"/>
  <c r="M1481" i="10" a="1"/>
  <c r="M1831" i="10" a="1"/>
  <c r="M2000" i="10" a="1"/>
  <c r="M685" i="10" a="1"/>
  <c r="M570" i="10" a="1"/>
  <c r="M1113" i="10" a="1"/>
  <c r="M1891" i="10" a="1"/>
  <c r="M1304" i="10" a="1"/>
  <c r="M1571" i="10" a="1"/>
  <c r="M968" i="10" a="1"/>
  <c r="M845" i="10" a="1"/>
  <c r="M610" i="10" a="1"/>
  <c r="M15" i="10" a="1"/>
  <c r="M1372" i="10" a="1"/>
  <c r="M574" i="10" a="1"/>
  <c r="M1992" i="10" a="1"/>
  <c r="M251" i="10" a="1"/>
  <c r="M147" i="10" a="1"/>
  <c r="M669" i="10" a="1"/>
  <c r="M662" i="10" a="1"/>
  <c r="M255" i="10" a="1"/>
  <c r="M1321" i="10" a="1"/>
  <c r="M899" i="10" a="1"/>
  <c r="M1912" i="10" a="1"/>
  <c r="M1953" i="10" a="1"/>
  <c r="M1858" i="10" a="1"/>
  <c r="M1161" i="10" a="1"/>
  <c r="M1882" i="10" a="1"/>
  <c r="M1256" i="10" a="1"/>
  <c r="M804" i="10" a="1"/>
  <c r="M734" i="10" a="1"/>
  <c r="M144" i="10" a="1"/>
  <c r="M1624" i="10" a="1"/>
  <c r="M1585" i="10" a="1"/>
  <c r="M1701" i="10" a="1"/>
  <c r="M1399" i="10" a="1"/>
  <c r="M573" i="10" a="1"/>
  <c r="M1303" i="10" a="1"/>
  <c r="M1011" i="10" a="1"/>
  <c r="M885" i="10" a="1"/>
  <c r="M1971" i="10" a="1"/>
  <c r="M1758" i="10" a="1"/>
  <c r="M440" i="10" a="1"/>
  <c r="M1139" i="10" a="1"/>
  <c r="M478" i="10" a="1"/>
  <c r="M1223" i="10" a="1"/>
  <c r="M1975" i="10" a="1"/>
  <c r="M1486" i="10" a="1"/>
  <c r="M1756" i="10" a="1"/>
  <c r="M1786" i="10" a="1"/>
  <c r="M1995" i="10" a="1"/>
  <c r="M1888" i="10" a="1"/>
  <c r="M1427" i="10" a="1"/>
  <c r="M182" i="10" a="1"/>
  <c r="M70" i="10" a="1"/>
  <c r="M566" i="10" a="1"/>
  <c r="M1273" i="10" a="1"/>
  <c r="M226" i="10" a="1"/>
  <c r="M1838" i="10" a="1"/>
  <c r="M1467" i="10" a="1"/>
  <c r="M1812" i="10" a="1"/>
  <c r="M1793" i="10" a="1"/>
  <c r="M547" i="10" a="1"/>
  <c r="M57" i="10" a="1"/>
  <c r="M1038" i="10" a="1"/>
  <c r="M335" i="10" a="1"/>
  <c r="M1715" i="10" a="1"/>
  <c r="M1247" i="10" a="1"/>
  <c r="M1787" i="10" a="1"/>
  <c r="M1886" i="10" a="1"/>
  <c r="M1190" i="10" a="1"/>
  <c r="M201" i="10" a="1"/>
  <c r="M294" i="10" a="1"/>
  <c r="M546" i="10" a="1"/>
  <c r="M300" i="10" a="1"/>
  <c r="M89" i="10" a="1"/>
  <c r="M412" i="10" a="1"/>
  <c r="M221" i="10" a="1"/>
  <c r="M690" i="10" a="1"/>
  <c r="M153" i="10" a="1"/>
  <c r="M362" i="10" a="1"/>
  <c r="M372" i="10" a="1"/>
  <c r="M1373" i="10" a="1"/>
  <c r="M564" i="10" a="1"/>
  <c r="M957" i="10" a="1"/>
  <c r="M1854" i="10" a="1"/>
  <c r="M228" i="10" a="1"/>
  <c r="M355" i="10" a="1"/>
  <c r="M1008" i="10" a="1"/>
  <c r="M1370" i="10" a="1"/>
  <c r="M170" i="10" a="1"/>
  <c r="M21" i="10" a="1"/>
  <c r="M47" i="10" a="1"/>
  <c r="M1145" i="10" a="1"/>
  <c r="M1443" i="10" a="1"/>
  <c r="M410" i="10" a="1"/>
  <c r="M61" i="10" a="1"/>
  <c r="M106" i="10" a="1"/>
  <c r="M591" i="10" a="1"/>
  <c r="M665" i="10" a="1"/>
  <c r="M751" i="10" a="1"/>
  <c r="M908" i="10" a="1"/>
  <c r="M835" i="10" a="1"/>
  <c r="M1053" i="10" a="1"/>
  <c r="M75" i="10" a="1"/>
  <c r="M1729" i="10" a="1"/>
  <c r="M1817" i="10" a="1"/>
  <c r="M1759" i="10" a="1"/>
  <c r="M1032" i="10" a="1"/>
  <c r="M305" i="10" a="1"/>
  <c r="M1609" i="10" a="1"/>
  <c r="M1775" i="10" a="1"/>
  <c r="M1462" i="10" a="1"/>
  <c r="M1608" i="10" a="1"/>
  <c r="M923" i="10" a="1"/>
  <c r="M942" i="10" a="1"/>
  <c r="M1578" i="10" a="1"/>
  <c r="M288" i="10" a="1"/>
  <c r="M997" i="10" a="1"/>
  <c r="M1473" i="10" a="1"/>
  <c r="M548" i="10" a="1"/>
  <c r="M1734" i="10" a="1"/>
  <c r="M308" i="10" a="1"/>
  <c r="M1618" i="10" a="1"/>
  <c r="M513" i="10" a="1"/>
  <c r="M397" i="10" a="1"/>
  <c r="M1450" i="10" a="1"/>
  <c r="M1778" i="10" a="1"/>
  <c r="M1662" i="10" a="1"/>
  <c r="M964" i="10" a="1"/>
  <c r="M1660" i="10" a="1"/>
  <c r="M1327" i="10" a="1"/>
  <c r="M1704" i="10" a="1"/>
  <c r="M1732" i="10" a="1"/>
  <c r="M132" i="10" a="1"/>
  <c r="M1007" i="10" a="1"/>
  <c r="M559" i="10" a="1"/>
  <c r="M1336" i="10" a="1"/>
  <c r="M1871" i="10" a="1"/>
  <c r="M108" i="10" a="1"/>
  <c r="M1105" i="10" a="1"/>
  <c r="M556" i="10" a="1"/>
  <c r="M1482" i="10" a="1"/>
  <c r="M739" i="10" a="1"/>
  <c r="M212" i="10" a="1"/>
  <c r="M867" i="10" a="1"/>
  <c r="M1030" i="10" a="1"/>
  <c r="M1996" i="10" a="1"/>
  <c r="M208" i="10" a="1"/>
  <c r="M1102" i="10" a="1"/>
  <c r="M1804" i="10" a="1"/>
  <c r="M1943" i="10" a="1"/>
  <c r="M772" i="10" a="1"/>
  <c r="M1866" i="10" a="1"/>
  <c r="M1283" i="10" a="1"/>
  <c r="M1751" i="10" a="1"/>
  <c r="M344" i="10" a="1"/>
  <c r="M1814" i="10" a="1"/>
  <c r="M1564" i="10" a="1"/>
  <c r="M19" i="10" a="1"/>
  <c r="M992" i="10" a="1"/>
  <c r="M364" i="10" a="1"/>
  <c r="M281" i="10" a="1"/>
  <c r="M9" i="10" a="1"/>
  <c r="M525" i="10" a="1"/>
  <c r="M545" i="10" a="1"/>
  <c r="M1221" i="10" a="1"/>
  <c r="M272" i="10" a="1"/>
  <c r="M631" i="10" a="1"/>
  <c r="M1157" i="10" a="1"/>
  <c r="M826" i="10" a="1"/>
  <c r="M1406" i="10" a="1"/>
  <c r="M882" i="10" a="1"/>
  <c r="M1470" i="10" a="1"/>
  <c r="M619" i="10" a="1"/>
  <c r="M646" i="10" a="1"/>
  <c r="M265" i="10" a="1"/>
  <c r="M499" i="10" a="1"/>
  <c r="M165" i="10" a="1"/>
  <c r="M290" i="10" a="1"/>
  <c r="M1204" i="10" a="1"/>
  <c r="M828" i="10" a="1"/>
  <c r="M1606" i="10" a="1"/>
  <c r="M1639" i="10" a="1"/>
  <c r="M406" i="10" a="1"/>
  <c r="M154" i="10" a="1"/>
  <c r="M1198" i="10" a="1"/>
  <c r="M720" i="10" a="1"/>
  <c r="M933" i="10" a="1"/>
  <c r="M1124" i="10" a="1"/>
  <c r="M460" i="10" a="1"/>
  <c r="M280" i="10" a="1"/>
  <c r="M176" i="10" a="1"/>
  <c r="M215" i="10" a="1"/>
  <c r="M785" i="10" a="1"/>
  <c r="M1613" i="10" a="1"/>
  <c r="M1220" i="10" a="1"/>
  <c r="M172" i="10" a="1"/>
  <c r="M1309" i="10" a="1"/>
  <c r="M391" i="10" a="1"/>
  <c r="M876" i="10" a="1"/>
  <c r="M350" i="10" a="1"/>
  <c r="M13" i="10" a="1"/>
  <c r="M218" i="10" a="1"/>
  <c r="M1039" i="10" a="1"/>
  <c r="M757" i="10" a="1"/>
  <c r="M993" i="10" a="1"/>
  <c r="M593" i="10" a="1"/>
  <c r="M1555" i="10" a="1"/>
  <c r="M732" i="10" a="1"/>
  <c r="M674" i="10" a="1"/>
  <c r="M753" i="10" a="1"/>
  <c r="M896" i="10" a="1"/>
  <c r="M1925" i="10" a="1"/>
  <c r="M676" i="10" a="1"/>
  <c r="M1924" i="10" a="1"/>
  <c r="M1255" i="10" a="1"/>
  <c r="M1937" i="10" a="1"/>
  <c r="M1840" i="10" a="1"/>
  <c r="M934" i="10" a="1"/>
  <c r="M1403" i="10" a="1"/>
  <c r="M11" i="10" a="1"/>
  <c r="M1545" i="10" a="1"/>
  <c r="M1867" i="10" a="1"/>
  <c r="M1194" i="10" a="1"/>
  <c r="M1689" i="10" a="1"/>
  <c r="M1092" i="10" a="1"/>
  <c r="M779" i="10" a="1"/>
  <c r="M961" i="10" a="1"/>
  <c r="M1197" i="10" a="1"/>
  <c r="M1883" i="10" a="1"/>
  <c r="M1033" i="10" a="1"/>
  <c r="M199" i="10" a="1"/>
  <c r="M1398" i="10" a="1"/>
  <c r="M485" i="10" a="1"/>
  <c r="M1665" i="10" a="1"/>
  <c r="M1944" i="10" a="1"/>
  <c r="M190" i="10" a="1"/>
  <c r="M113" i="10" a="1"/>
  <c r="M954" i="10" a="1"/>
  <c r="M1226" i="10" a="1"/>
  <c r="M1388" i="10" a="1"/>
  <c r="M1969" i="10" a="1"/>
  <c r="M379" i="10" a="1"/>
  <c r="M1087" i="10" a="1"/>
  <c r="M1850" i="10" a="1"/>
  <c r="M1551" i="10" a="1"/>
  <c r="M1097" i="10" a="1"/>
  <c r="M1683" i="10" a="1"/>
  <c r="M1360" i="10" a="1"/>
  <c r="M339" i="10" a="1"/>
  <c r="M23" i="10" a="1"/>
  <c r="M811" i="10" a="1"/>
  <c r="M1449" i="10" a="1"/>
  <c r="M721" i="10" a="1"/>
  <c r="M1832" i="10" a="1"/>
  <c r="M1367" i="10" a="1"/>
  <c r="M1874" i="10" a="1"/>
  <c r="M928" i="10" a="1"/>
  <c r="M1109" i="10" a="1"/>
  <c r="M1539" i="10" a="1"/>
  <c r="M1919" i="10" a="1"/>
  <c r="M398" i="10" a="1"/>
  <c r="M1387" i="10" a="1"/>
  <c r="M580" i="10" a="1"/>
  <c r="M162" i="10" a="1"/>
  <c r="M1711" i="10" a="1"/>
  <c r="M1632" i="10" a="1"/>
  <c r="M889" i="10" a="1"/>
  <c r="M924" i="10" a="1"/>
  <c r="M1487" i="10" a="1"/>
  <c r="M260" i="10" a="1"/>
  <c r="M1183" i="10" a="1"/>
  <c r="M1478" i="10" a="1"/>
  <c r="M1610" i="10" a="1"/>
  <c r="M1851" i="10" a="1"/>
  <c r="M1257" i="10" a="1"/>
  <c r="M1055" i="10" a="1"/>
  <c r="M1769" i="10" a="1"/>
  <c r="M1967" i="10" a="1"/>
  <c r="M458" i="10" a="1"/>
  <c r="M823" i="10" a="1"/>
  <c r="M1185" i="10" a="1"/>
  <c r="M1331" i="10" a="1"/>
  <c r="M1563" i="10" a="1"/>
  <c r="M1922" i="10" a="1"/>
  <c r="M910" i="10" a="1"/>
  <c r="M1231" i="10" a="1"/>
  <c r="M1251" i="10" a="1"/>
  <c r="M1989" i="10" a="1"/>
  <c r="M837" i="10" a="1"/>
  <c r="M240" i="10" a="1"/>
  <c r="M971" i="10" a="1"/>
  <c r="M91" i="10" a="1"/>
  <c r="M652" i="10" a="1"/>
  <c r="M1410" i="10" a="1"/>
  <c r="M527" i="10" a="1"/>
  <c r="M169" i="10" a="1"/>
  <c r="M501" i="10" a="1"/>
  <c r="M62" i="10" a="1"/>
  <c r="M330" i="10" a="1"/>
  <c r="M491" i="10" a="1"/>
  <c r="M1079" i="10" a="1"/>
  <c r="M1497" i="10" a="1"/>
  <c r="M1200" i="10" a="1"/>
  <c r="M884" i="10" a="1"/>
  <c r="M58" i="10" a="1"/>
  <c r="M29" i="10" a="1"/>
  <c r="M214" i="10" a="1"/>
  <c r="M380" i="10" a="1"/>
  <c r="M1054" i="10" a="1"/>
  <c r="M836" i="10" a="1"/>
  <c r="M395" i="10" a="1"/>
  <c r="M722" i="10" a="1"/>
  <c r="M258" i="10" a="1"/>
  <c r="M555" i="10" a="1"/>
  <c r="M157" i="10" a="1"/>
  <c r="M111" i="10" a="1"/>
  <c r="M375" i="10" a="1"/>
  <c r="M842" i="10" a="1"/>
  <c r="M1963" i="10" a="1"/>
  <c r="M444" i="10" a="1"/>
  <c r="M1250" i="10" a="1"/>
  <c r="M1243" i="10" a="1"/>
  <c r="M1112" i="10" a="1"/>
  <c r="M1435" i="10" a="1"/>
  <c r="M958" i="10" a="1"/>
  <c r="M1582" i="10" a="1"/>
  <c r="M274" i="10" a="1"/>
  <c r="M1407" i="10" a="1"/>
  <c r="M1958" i="10" a="1"/>
  <c r="M1706" i="10" a="1"/>
  <c r="M1616" i="10" a="1"/>
  <c r="M1675" i="10" a="1"/>
  <c r="M1170" i="10" a="1"/>
  <c r="M1651" i="10" a="1"/>
  <c r="M127" i="10" a="1"/>
  <c r="M243" i="10" a="1"/>
  <c r="M1957" i="10" a="1"/>
  <c r="M1641" i="10" a="1"/>
  <c r="M738" i="10" a="1"/>
  <c r="M1049" i="10" a="1"/>
  <c r="M1267" i="10" a="1"/>
  <c r="M1172" i="10" a="1"/>
  <c r="M708" i="10" a="1"/>
  <c r="M1803" i="10" a="1"/>
  <c r="M1906" i="10" a="1"/>
  <c r="M1350" i="10" a="1"/>
  <c r="M1375" i="10" a="1"/>
  <c r="M1085" i="10" a="1"/>
  <c r="M880" i="10" a="1"/>
  <c r="M1464" i="10" a="1"/>
  <c r="M1679" i="10" a="1"/>
  <c r="M1652" i="10" a="1"/>
  <c r="M587" i="10" a="1"/>
  <c r="M426" i="10" a="1"/>
  <c r="M1792" i="10" a="1"/>
  <c r="M1371" i="10" a="1"/>
  <c r="M1927" i="10" a="1"/>
  <c r="M847" i="10" a="1"/>
  <c r="M900" i="10" a="1"/>
  <c r="M729" i="10" a="1"/>
  <c r="M14" i="10" a="1"/>
  <c r="M1827" i="10" a="1"/>
  <c r="M1805" i="10" a="1"/>
  <c r="M1050" i="10" a="1"/>
  <c r="M1583" i="10" a="1"/>
  <c r="M209" i="10" a="1"/>
  <c r="M33" i="10" a="1"/>
  <c r="M606" i="10" a="1"/>
  <c r="M802" i="10" a="1"/>
  <c r="M659" i="10" a="1"/>
  <c r="M185" i="10" a="1"/>
  <c r="M1302" i="10" a="1"/>
  <c r="M1844" i="10" a="1"/>
  <c r="M1186" i="10" a="1"/>
  <c r="M1865" i="10" a="1"/>
  <c r="M471" i="10" a="1"/>
  <c r="M1376" i="10" a="1"/>
  <c r="M1629" i="10" a="1"/>
  <c r="M34" i="10" a="1"/>
  <c r="M524" i="10" a="1"/>
  <c r="M953" i="10" a="1"/>
  <c r="M1909" i="10" a="1"/>
  <c r="M1993" i="10" a="1"/>
  <c r="M892" i="10" a="1"/>
  <c r="M1498" i="10" a="1"/>
  <c r="M1731" i="10" a="1"/>
  <c r="M1014" i="10" a="1"/>
  <c r="M831" i="10" a="1"/>
  <c r="M1509" i="10" a="1"/>
  <c r="M904" i="10" a="1"/>
  <c r="M160" i="10" a="1"/>
  <c r="M1480" i="10" a="1"/>
  <c r="M1841" i="10" a="1"/>
  <c r="M917" i="10" a="1"/>
  <c r="M1445" i="10" a="1"/>
  <c r="M1290" i="10" a="1"/>
  <c r="M1743" i="10" a="1"/>
  <c r="M1021" i="10" a="1"/>
  <c r="M929" i="10" a="1"/>
  <c r="M400" i="10" a="1"/>
  <c r="M402" i="10" a="1"/>
  <c r="M1280" i="10" a="1"/>
  <c r="M1461" i="10" a="1"/>
  <c r="M1091" i="10" a="1"/>
  <c r="M901" i="10" a="1"/>
  <c r="M173" i="10" a="1"/>
  <c r="M1316" i="10" a="1"/>
  <c r="M1833" i="10" a="1"/>
  <c r="M626" i="10" a="1"/>
  <c r="M1132" i="10" a="1"/>
  <c r="M1638" i="10" a="1"/>
  <c r="M1417" i="10" a="1"/>
  <c r="M1184" i="10" a="1"/>
  <c r="M1695" i="10" a="1"/>
  <c r="M384" i="10" a="1"/>
  <c r="M1326" i="10" a="1"/>
  <c r="M1544" i="10" a="1"/>
  <c r="M1516" i="10" a="1"/>
  <c r="M1678" i="10" a="1"/>
  <c r="M1503" i="10" a="1"/>
  <c r="M1106" i="10" a="1"/>
  <c r="M1090" i="10" a="1"/>
  <c r="M1620" i="10" a="1"/>
  <c r="M1884" i="10" a="1"/>
  <c r="M952" i="10" a="1"/>
  <c r="M1968" i="10" a="1"/>
  <c r="M1921" i="10" a="1"/>
  <c r="M861" i="10" a="1"/>
  <c r="M1980" i="10" a="1"/>
  <c r="M1755" i="10" a="1"/>
  <c r="M1074" i="10" a="1"/>
  <c r="M31" i="10" a="1"/>
  <c r="M743" i="10" a="1"/>
  <c r="M822" i="10" a="1"/>
  <c r="M1318" i="10" a="1"/>
  <c r="M1426" i="10" a="1"/>
  <c r="M1933" i="10" a="1"/>
  <c r="M1572" i="10" a="1"/>
  <c r="M786" i="10" a="1"/>
  <c r="M1513" i="10" a="1"/>
  <c r="M359" i="10" a="1"/>
  <c r="M1005" i="10" a="1"/>
  <c r="M196" i="10" a="1"/>
  <c r="M1431" i="10" a="1"/>
  <c r="M5" i="10" a="1"/>
  <c r="M937" i="10" a="1"/>
  <c r="M560" i="10" a="1"/>
  <c r="M1188" i="10" a="1"/>
  <c r="M1359" i="10" a="1"/>
  <c r="M898" i="10" a="1"/>
  <c r="M1950" i="10" a="1"/>
  <c r="M1380" i="10" a="1"/>
  <c r="M1818" i="10" a="1"/>
  <c r="M266" i="10" a="1"/>
  <c r="M1999" i="10" a="1"/>
  <c r="M1656" i="10" a="1"/>
  <c r="M1936" i="10" a="1"/>
  <c r="M1003" i="10" a="1"/>
  <c r="M324" i="10" a="1"/>
  <c r="M357" i="10" a="1"/>
  <c r="M1205" i="10" a="1"/>
  <c r="M1788" i="10" a="1"/>
  <c r="M1915" i="10" a="1"/>
  <c r="M985" i="10" a="1"/>
  <c r="M12" i="10" a="1"/>
  <c r="M1140" i="10" a="1"/>
  <c r="M236" i="10" a="1"/>
  <c r="M1469" i="10" a="1"/>
  <c r="M1048" i="10" a="1"/>
  <c r="M813" i="10" a="1"/>
  <c r="M1313" i="10" a="1"/>
  <c r="M1705" i="10" a="1"/>
  <c r="M1657" i="10" a="1"/>
  <c r="M1900" i="10" a="1"/>
  <c r="M348" i="10" a="1"/>
  <c r="M1748" i="10" a="1"/>
  <c r="M1104" i="10" a="1"/>
  <c r="M1413" i="10" a="1"/>
  <c r="M1607" i="10" a="1"/>
  <c r="M425" i="10" a="1"/>
  <c r="M727" i="10" a="1"/>
  <c r="M1553" i="10" a="1"/>
  <c r="M1974" i="10" a="1"/>
  <c r="M1252" i="10" a="1"/>
  <c r="M1349" i="10" a="1"/>
  <c r="M1189" i="10" a="1"/>
  <c r="M1848" i="10" a="1"/>
  <c r="M1227" i="10" a="1"/>
  <c r="M1923" i="10" a="1"/>
  <c r="M1940" i="10" a="1"/>
  <c r="M283" i="10" a="1"/>
  <c r="M126" i="10" a="1"/>
  <c r="M167" i="10" a="1"/>
  <c r="M1877" i="10" a="1"/>
  <c r="M382" i="10" a="1"/>
  <c r="M1448" i="10" a="1"/>
  <c r="M136" i="10" a="1"/>
  <c r="M7" i="10" a="1"/>
  <c r="M1890" i="10" a="1"/>
  <c r="M820" i="10" a="1"/>
  <c r="M972" i="10" a="1"/>
  <c r="M630" i="10" a="1"/>
  <c r="M1907" i="10" a="1"/>
  <c r="M497" i="10" a="1"/>
  <c r="M494" i="10" a="1"/>
  <c r="M295" i="10" a="1"/>
  <c r="M148" i="10" a="1"/>
  <c r="M369" i="10" a="1"/>
  <c r="M349" i="10" a="1"/>
  <c r="M707" i="10" a="1"/>
  <c r="M1135" i="10" a="1"/>
  <c r="M1960" i="10" a="1"/>
  <c r="M1264" i="10" a="1"/>
  <c r="M119" i="10" a="1"/>
  <c r="M97" i="10" a="1"/>
  <c r="M90" i="10" a="1"/>
  <c r="M590" i="10" a="1"/>
  <c r="M1305" i="10" a="1"/>
  <c r="M1320" i="10" a="1"/>
  <c r="M489" i="10" a="1"/>
  <c r="M529" i="10" a="1"/>
  <c r="M421" i="10" a="1"/>
  <c r="M701" i="10" a="1"/>
  <c r="M668" i="10" a="1"/>
  <c r="M636" i="10" a="1"/>
  <c r="M1377" i="10" a="1"/>
  <c r="M1319" i="10" a="1"/>
  <c r="M1322" i="10" a="1"/>
  <c r="M946" i="10" a="1"/>
  <c r="M1149" i="10" a="1"/>
  <c r="M1463" i="10" a="1"/>
  <c r="M1016" i="10" a="1"/>
  <c r="M178" i="10" a="1"/>
  <c r="M1802" i="10" a="1"/>
  <c r="M1532" i="10" a="1"/>
  <c r="M1295" i="10" a="1"/>
  <c r="M871" i="10" a="1"/>
  <c r="M282" i="10" a="1"/>
  <c r="M1612" i="10" a="1"/>
  <c r="M1259" i="10" a="1"/>
  <c r="M1158" i="10" a="1"/>
  <c r="M1725" i="10" a="1"/>
  <c r="M542" i="10" a="1"/>
  <c r="M1245" i="10" a="1"/>
  <c r="M758" i="10" a="1"/>
  <c r="M1248" i="10" a="1"/>
  <c r="M1898" i="10" a="1"/>
  <c r="M839" i="10" a="1"/>
  <c r="M663" i="10" a="1"/>
  <c r="M82" i="10" a="1"/>
  <c r="M1846" i="10" a="1"/>
  <c r="M681" i="10" a="1"/>
  <c r="M1345" i="10" a="1"/>
  <c r="M195" i="10" a="1"/>
  <c r="M46" i="10" a="1"/>
  <c r="M1383" i="10" a="1"/>
  <c r="M492" i="10" a="1"/>
  <c r="M1863" i="10" a="1"/>
  <c r="M512" i="10" a="1"/>
  <c r="M1808" i="10" a="1"/>
  <c r="M649" i="10" a="1"/>
  <c r="M405" i="10" a="1"/>
  <c r="M1315" i="10" a="1"/>
  <c r="M1626" i="10" a="1"/>
  <c r="M1514" i="10" a="1"/>
  <c r="M1328" i="10" a="1"/>
  <c r="M423" i="10" a="1"/>
  <c r="M911" i="10" a="1"/>
  <c r="M1707" i="10" a="1"/>
  <c r="M1928" i="10" a="1"/>
  <c r="M151" i="10" a="1"/>
  <c r="M1325" i="10" a="1"/>
  <c r="M1095" i="10" a="1"/>
  <c r="M1797" i="10" a="1"/>
  <c r="M1177" i="10" a="1"/>
  <c r="M1588" i="10" a="1"/>
  <c r="M1195" i="10" a="1"/>
  <c r="M611" i="10" a="1"/>
  <c r="M161" i="10" a="1"/>
  <c r="M1495" i="10" a="1"/>
  <c r="M1123" i="10" a="1"/>
  <c r="M654" i="10" a="1"/>
  <c r="M143" i="10" a="1"/>
  <c r="M769" i="10" a="1"/>
  <c r="M117" i="10" a="1"/>
  <c r="M756" i="10" a="1"/>
  <c r="M1206" i="10" a="1"/>
  <c r="M158" i="10" a="1"/>
  <c r="M1779" i="10" a="1"/>
  <c r="M1914" i="10" a="1"/>
  <c r="M1619" i="10" a="1"/>
  <c r="M655" i="10" a="1"/>
  <c r="M1593" i="10" a="1"/>
  <c r="M596" i="10" a="1"/>
  <c r="M416" i="10" a="1"/>
  <c r="M1438" i="10" a="1"/>
  <c r="M381" i="10" a="1"/>
  <c r="M337" i="10" a="1"/>
  <c r="M1534" i="10" a="1"/>
  <c r="M85" i="10" a="1"/>
  <c r="M1029" i="10" a="1"/>
  <c r="M373" i="10" a="1"/>
  <c r="M1983" i="10" a="1"/>
  <c r="M996" i="10" a="1"/>
  <c r="M800" i="10" a="1"/>
  <c r="M313" i="10" a="1"/>
  <c r="M1004" i="10" a="1"/>
  <c r="M1554" i="10" a="1"/>
  <c r="M657" i="10" a="1"/>
  <c r="M650" i="10" a="1"/>
  <c r="M638" i="10" a="1"/>
  <c r="M1837" i="10" a="1"/>
  <c r="M562" i="10" a="1"/>
  <c r="M986" i="10" a="1"/>
  <c r="M1947" i="10" a="1"/>
  <c r="M1317" i="10" a="1"/>
  <c r="M740" i="10" a="1"/>
  <c r="M767" i="10" a="1"/>
  <c r="M1211" i="10" a="1"/>
  <c r="M217" i="10" a="1"/>
  <c r="M824" i="10" a="1"/>
  <c r="M788" i="10" a="1"/>
  <c r="M1738" i="10" a="1"/>
  <c r="M1765" i="10" a="1"/>
  <c r="M735" i="10" a="1"/>
  <c r="M1298" i="10" a="1"/>
  <c r="M301" i="10" a="1"/>
  <c r="M568" i="10" a="1"/>
  <c r="M1500" i="10" a="1"/>
  <c r="M797" i="10" a="1"/>
  <c r="M1127" i="10" a="1"/>
  <c r="M1246" i="10" a="1"/>
  <c r="M1820" i="10" a="1"/>
  <c r="M1600" i="10" a="1"/>
  <c r="M231" i="10" a="1"/>
  <c r="M1826" i="10" a="1"/>
  <c r="M1045" i="10" a="1"/>
  <c r="M1623" i="10" a="1"/>
  <c r="M840" i="10" a="1"/>
  <c r="M32" i="10" a="1"/>
  <c r="M118" i="10" a="1"/>
  <c r="M1558" i="10" a="1"/>
  <c r="M987" i="10" a="1"/>
  <c r="M71" i="10" a="1"/>
  <c r="M1529" i="10" a="1"/>
  <c r="M1117" i="10" a="1"/>
  <c r="M1026" i="10" a="1"/>
  <c r="M1720" i="10" a="1"/>
  <c r="M462" i="10" a="1"/>
  <c r="M569" i="10" a="1"/>
  <c r="M1721" i="10" a="1"/>
  <c r="M1527" i="10" a="1"/>
  <c r="M695" i="10" a="1"/>
  <c r="M320" i="10" a="1"/>
  <c r="M918" i="10" a="1"/>
  <c r="M367" i="10" a="1"/>
  <c r="M808" i="10" a="1"/>
  <c r="M1842" i="10" a="1"/>
  <c r="M1856" i="10" a="1"/>
  <c r="M1451" i="10" a="1"/>
  <c r="M186" i="10" a="1"/>
  <c r="M1965" i="10" a="1"/>
  <c r="M1519" i="10" a="1"/>
  <c r="M514" i="10" a="1"/>
  <c r="M515" i="10" a="1"/>
  <c r="M886" i="10" a="1"/>
  <c r="M716" i="10" a="1"/>
  <c r="M1459" i="10" a="1"/>
  <c r="M1673" i="10" a="1"/>
  <c r="M1584" i="10" a="1"/>
  <c r="M890" i="10" a="1"/>
  <c r="M656" i="10" a="1"/>
  <c r="M990" i="10" a="1"/>
  <c r="M1920" i="10" a="1"/>
  <c r="M487" i="10" a="1"/>
  <c r="M442" i="10" a="1"/>
  <c r="M1899" i="10" a="1"/>
  <c r="M1341" i="10" a="1"/>
  <c r="M1468" i="10" a="1"/>
  <c r="M1894" i="10" a="1"/>
  <c r="M389" i="10" a="1"/>
  <c r="M1627" i="10" a="1"/>
  <c r="M746" i="10" a="1"/>
  <c r="M1562" i="10" a="1"/>
  <c r="M1504" i="10" a="1"/>
  <c r="M1592" i="10" a="1"/>
  <c r="M601" i="10" a="1"/>
  <c r="M581" i="10" a="1"/>
  <c r="M717" i="10" a="1"/>
  <c r="M1573" i="10" a="1"/>
  <c r="M1819" i="10" a="1"/>
  <c r="M1587" i="10" a="1"/>
  <c r="M1028" i="10" a="1"/>
  <c r="M1391" i="10" a="1"/>
  <c r="M1671" i="10" a="1"/>
  <c r="M1880" i="10" a="1"/>
  <c r="M486" i="10" a="1"/>
  <c r="M1423" i="10" a="1"/>
  <c r="M599" i="10" a="1"/>
  <c r="M103" i="10" a="1"/>
  <c r="M1954" i="10" a="1"/>
  <c r="M1483" i="10" a="1"/>
  <c r="M1789" i="10" a="1"/>
  <c r="M1795" i="10" a="1"/>
  <c r="M1934" i="10" a="1"/>
  <c r="M698" i="10" a="1"/>
  <c r="M59" i="10" a="1"/>
  <c r="M1628" i="10" a="1"/>
  <c r="M1061" i="10" a="1"/>
  <c r="M448" i="10" a="1"/>
  <c r="M1810" i="10" a="1"/>
  <c r="M1712" i="10" a="1"/>
  <c r="M1872" i="10" a="1"/>
  <c r="M644" i="10" a="1"/>
  <c r="M55" i="10" a="1"/>
  <c r="M1973" i="10" a="1"/>
  <c r="M235" i="10" a="1"/>
  <c r="M906" i="10" a="1"/>
  <c r="M1658" i="10" a="1"/>
  <c r="M244" i="10" a="1"/>
  <c r="M1111" i="10" a="1"/>
  <c r="M1710" i="10" a="1"/>
  <c r="M1853" i="10" a="1"/>
  <c r="M627" i="10" a="1"/>
  <c r="M709" i="10" a="1"/>
  <c r="M536" i="10" a="1"/>
  <c r="M801" i="10" a="1"/>
  <c r="M1146" i="10" a="1"/>
  <c r="M888" i="10" a="1"/>
  <c r="M563" i="10" a="1"/>
  <c r="M447" i="10" a="1"/>
  <c r="M1416" i="10" a="1"/>
  <c r="M1489" i="10" a="1"/>
  <c r="M22" i="10" a="1"/>
  <c r="M16" i="10" a="1"/>
  <c r="M229" i="10" a="1"/>
  <c r="M700" i="10" a="1"/>
  <c r="M768" i="10" a="1"/>
  <c r="M476" i="10" a="1"/>
  <c r="M760" i="10" a="1"/>
  <c r="M184" i="10" a="1"/>
  <c r="M336" i="10" a="1"/>
  <c r="M163" i="10" a="1"/>
  <c r="M694" i="10" a="1"/>
  <c r="M415" i="10" a="1"/>
  <c r="M94" i="10" a="1"/>
  <c r="M133" i="10" a="1"/>
  <c r="M1034" i="10" a="1"/>
  <c r="M730" i="10" a="1"/>
  <c r="M101" i="10" a="1"/>
  <c r="M763" i="10" a="1"/>
  <c r="M222" i="10" a="1"/>
  <c r="M518" i="10" a="1"/>
  <c r="M553" i="10" a="1"/>
  <c r="M925" i="10" a="1"/>
  <c r="M940" i="10" a="1"/>
  <c r="M538" i="10" a="1"/>
  <c r="M50" i="10" a="1"/>
  <c r="M1152" i="10" a="1"/>
  <c r="M1474" i="10" a="1"/>
  <c r="M600" i="10" a="1"/>
  <c r="M865" i="10" a="1"/>
  <c r="M678" i="10" a="1"/>
  <c r="M43" i="10" a="1"/>
  <c r="M832" i="10" a="1"/>
  <c r="M653" i="10" a="1"/>
  <c r="M63" i="10" a="1"/>
  <c r="M624" i="10" a="1"/>
  <c r="M854" i="10" a="1"/>
  <c r="M86" i="10" a="1"/>
  <c r="M338" i="10" a="1"/>
  <c r="M73" i="10" a="1"/>
  <c r="M345" i="10" a="1"/>
  <c r="M150" i="10" a="1"/>
  <c r="M696" i="10" a="1"/>
  <c r="M684" i="10" a="1"/>
  <c r="M317" i="10" a="1"/>
  <c r="M1581" i="10" a="1"/>
  <c r="M401" i="10" a="1"/>
  <c r="M166" i="10" a="1"/>
  <c r="M1926" i="10" a="1"/>
  <c r="M18" i="10" a="1"/>
  <c r="M1168" i="10" a="1"/>
  <c r="M1760" i="10" a="1"/>
  <c r="M1614" i="10" a="1"/>
  <c r="M872" i="10" a="1"/>
  <c r="M1719" i="10" a="1"/>
  <c r="M1441" i="10" a="1"/>
  <c r="M1044" i="10" a="1"/>
  <c r="M947" i="10" a="1"/>
  <c r="M895" i="10" a="1"/>
  <c r="M1234" i="10" a="1"/>
  <c r="M1352" i="10" a="1"/>
  <c r="M1059" i="10" a="1"/>
  <c r="M1698" i="10" a="1"/>
  <c r="M1959" i="10" a="1"/>
  <c r="M628" i="10" a="1"/>
  <c r="M1485" i="10" a="1"/>
  <c r="M1294" i="10" a="1"/>
  <c r="M1697" i="10" a="1"/>
  <c r="M1125" i="10" a="1"/>
  <c r="M1650" i="10" a="1"/>
  <c r="M770" i="10" a="1"/>
  <c r="M432" i="10" a="1"/>
  <c r="M1364" i="10" a="1"/>
  <c r="M1051" i="10" a="1"/>
  <c r="M1742" i="10" a="1"/>
  <c r="M1114" i="10" a="1"/>
  <c r="M616" i="10" a="1"/>
  <c r="M1395" i="10" a="1"/>
  <c r="M612" i="10" a="1"/>
  <c r="M949" i="10" a="1"/>
  <c r="M1672" i="10" a="1"/>
  <c r="M1776" i="10" a="1"/>
  <c r="M1766" i="10" a="1"/>
  <c r="M741" i="10" a="1"/>
  <c r="M28" i="10" a="1"/>
  <c r="M1956" i="10" a="1"/>
  <c r="M639" i="10" a="1"/>
  <c r="M1823" i="10" a="1"/>
  <c r="M1484" i="10" a="1"/>
  <c r="M1910" i="10" a="1"/>
  <c r="M647" i="10" a="1"/>
  <c r="M418" i="10" a="1"/>
  <c r="M1757" i="10" a="1"/>
  <c r="M1730" i="10" a="1"/>
  <c r="M975" i="10" a="1"/>
  <c r="M1876" i="10" a="1"/>
  <c r="M449" i="10" a="1"/>
  <c r="M1385" i="10" a="1"/>
  <c r="M1329" i="10" a="1"/>
  <c r="M812" i="10" a="1"/>
  <c r="M341" i="10" a="1"/>
  <c r="M225" i="10" a="1"/>
  <c r="M1800" i="10" a="1"/>
  <c r="M1644" i="10" a="1"/>
  <c r="M1979" i="10" a="1"/>
  <c r="M1216" i="10" a="1"/>
  <c r="M641" i="10" a="1"/>
  <c r="M1941" i="10" a="1"/>
  <c r="M370" i="10" a="1"/>
  <c r="M279" i="10" a="1"/>
  <c r="M1351" i="10" a="1"/>
  <c r="M1118" i="10" a="1"/>
  <c r="M1749" i="10" a="1"/>
  <c r="M1232" i="10" a="1"/>
  <c r="M1723" i="10" a="1"/>
  <c r="M1699" i="10" a="1"/>
  <c r="M1419" i="10" a="1"/>
  <c r="M1510" i="10" a="1"/>
  <c r="M870" i="10" a="1"/>
  <c r="M983" i="10" a="1"/>
  <c r="M1362" i="10" a="1"/>
  <c r="M1987" i="10" a="1"/>
  <c r="M1737" i="10" a="1"/>
  <c r="M83" i="10" a="1"/>
  <c r="M1546" i="10" a="1"/>
  <c r="M1293" i="10" a="1"/>
  <c r="M1052" i="10" a="1"/>
  <c r="M875" i="10" a="1"/>
  <c r="M1063" i="10" a="1"/>
  <c r="M1379" i="10" a="1"/>
  <c r="M860" i="10" a="1"/>
  <c r="M1717" i="10" a="1"/>
  <c r="M1785" i="10" a="1"/>
  <c r="M356" i="10" a="1"/>
  <c r="M1688" i="10" a="1"/>
  <c r="M1094" i="10" a="1"/>
  <c r="M1272" i="10" a="1"/>
  <c r="M1447" i="10" a="1"/>
  <c r="M1806" i="10" a="1"/>
  <c r="M1849" i="10" a="1"/>
  <c r="M1985" i="10" a="1"/>
  <c r="M1708" i="10" a="1"/>
  <c r="M1537" i="10" a="1"/>
  <c r="M1605" i="10" a="1"/>
  <c r="M1754" i="10" a="1"/>
  <c r="M1782" i="10" a="1"/>
  <c r="M1722" i="10" a="1"/>
  <c r="M1774" i="10" a="1"/>
  <c r="M1471" i="10" a="1"/>
  <c r="M1713" i="10" a="1"/>
  <c r="M1567" i="10" a="1"/>
  <c r="M1654" i="10" a="1"/>
  <c r="M24" i="10" a="1"/>
  <c r="M1174" i="10" a="1"/>
  <c r="M1182" i="10" a="1"/>
  <c r="M1381" i="10" a="1"/>
  <c r="M1798" i="10" a="1"/>
  <c r="M1262" i="10" a="1"/>
  <c r="M1822" i="10" a="1"/>
  <c r="M1696" i="10" a="1"/>
  <c r="M1892" i="10" a="1"/>
  <c r="M1540" i="10" a="1"/>
  <c r="M327" i="10" a="1"/>
  <c r="M1116" i="10" a="1"/>
  <c r="M1213" i="10" a="1"/>
  <c r="M69" i="10" a="1"/>
  <c r="M1178" i="10" a="1"/>
  <c r="M26" i="10" a="1"/>
  <c r="M1275" i="10" a="1"/>
  <c r="M500" i="10" a="1"/>
  <c r="M703" i="10" a="1"/>
  <c r="M1394" i="10" a="1"/>
  <c r="M1215" i="10" a="1"/>
  <c r="M1065" i="10" a="1"/>
  <c r="M1347" i="10" a="1"/>
  <c r="M1453" i="10" a="1"/>
  <c r="M932" i="10" a="1"/>
  <c r="M1332" i="10" a="1"/>
  <c r="M1286" i="10" a="1"/>
  <c r="M1338" i="10" a="1"/>
  <c r="M915" i="10" a="1"/>
  <c r="M1108" i="10" a="1"/>
  <c r="M1274" i="10" a="1"/>
  <c r="M1506" i="10" a="1"/>
  <c r="M1961" i="10" a="1"/>
  <c r="M1986" i="10" a="1"/>
  <c r="M1081" i="10" a="1"/>
  <c r="M843" i="10" a="1"/>
  <c r="M1860" i="10" a="1"/>
  <c r="M1518" i="10" a="1"/>
  <c r="M368" i="10" a="1"/>
  <c r="M939" i="10" a="1"/>
  <c r="M1430" i="10" a="1"/>
  <c r="M1511" i="10" a="1"/>
  <c r="M346" i="10" a="1"/>
  <c r="M1429" i="10" a="1"/>
  <c r="M130" i="10" a="1"/>
  <c r="M1491" i="10" a="1"/>
  <c r="M692" i="10" a="1"/>
  <c r="M1733" i="10" a="1"/>
  <c r="M1067" i="10" a="1"/>
  <c r="M1685" i="10" a="1"/>
  <c r="M1784" i="10" a="1"/>
  <c r="M1334" i="10" a="1"/>
  <c r="M909" i="10" a="1"/>
  <c r="M1948" i="10" a="1"/>
  <c r="M1791" i="10" a="1"/>
  <c r="M1465" i="10" a="1"/>
  <c r="M232" i="10" a="1"/>
  <c r="M479" i="10" a="1"/>
  <c r="M1930" i="10" a="1"/>
  <c r="M1265" i="10" a="1"/>
  <c r="M318" i="10" a="1"/>
  <c r="M1412" i="10" a="1"/>
  <c r="M2001" i="10" a="1"/>
  <c r="M1897" i="10" a="1"/>
  <c r="M1333" i="10" a="1"/>
  <c r="M920" i="10" a="1"/>
  <c r="M1285" i="10" a="1"/>
  <c r="M778" i="10" a="1"/>
  <c r="M1492" i="10" a="1"/>
  <c r="M1770" i="10" a="1"/>
  <c r="M309" i="10" a="1"/>
  <c r="M1240" i="10" a="1"/>
  <c r="M1150" i="10" a="1"/>
  <c r="M269" i="10" a="1"/>
  <c r="M1068" i="10" a="1"/>
  <c r="M1192" i="10" a="1"/>
  <c r="M579" i="10" a="1"/>
  <c r="M219" i="10" a="1"/>
  <c r="M1012" i="10" a="1"/>
  <c r="M1466" i="10" a="1"/>
  <c r="M1984" i="10" a="1"/>
  <c r="M1687" i="10" a="1"/>
  <c r="M1634" i="10" a="1"/>
  <c r="M1875" i="10" a="1"/>
  <c r="M1768" i="10" a="1"/>
  <c r="M1649" i="10" a="1"/>
  <c r="M608" i="10" a="1"/>
  <c r="M1905" i="10" a="1"/>
  <c r="M1163" i="10" a="1"/>
  <c r="M1525" i="10" a="1"/>
  <c r="M806" i="10" a="1"/>
  <c r="M1595" i="10" a="1"/>
  <c r="M853" i="10" a="1"/>
  <c r="M1667" i="10" a="1"/>
  <c r="M1164" i="10" a="1"/>
  <c r="M1794" i="10" a="1"/>
  <c r="M1739" i="10" a="1"/>
  <c r="M660" i="10" a="1"/>
  <c r="M427" i="10" a="1"/>
  <c r="M1692" i="10" a="1"/>
  <c r="M1997" i="10" a="1"/>
  <c r="M970" i="10" a="1"/>
  <c r="M1276" i="10" a="1"/>
  <c r="M782" i="10" a="1"/>
  <c r="M535" i="10" a="1"/>
  <c r="M95" i="10" a="1"/>
  <c r="M53" i="10" a="1"/>
  <c r="M287" i="10" a="1"/>
  <c r="M1499" i="10" a="1"/>
  <c r="M1521" i="10" a="1"/>
  <c r="M1864" i="10" a="1"/>
  <c r="M1308" i="10" a="1"/>
  <c r="M1024" i="10" a="1"/>
  <c r="M1307" i="10" a="1"/>
  <c r="M1830" i="10" a="1"/>
  <c r="M1945" i="10" a="1"/>
  <c r="M1237" i="10" a="1"/>
  <c r="M328" i="10" a="1"/>
  <c r="M1396" i="10" a="1"/>
  <c r="M841" i="10" a="1"/>
  <c r="M1761" i="10" a="1"/>
  <c r="M1000" i="10" a="1"/>
  <c r="M1611" i="10" a="1"/>
  <c r="M3" i="10" a="1"/>
  <c r="M1209" i="10" a="1"/>
  <c r="M1523" i="10" a="1"/>
  <c r="M1664" i="10" a="1"/>
  <c r="M1384" i="10" a="1"/>
  <c r="M326" i="10" a="1"/>
  <c r="M1533" i="10" a="1"/>
  <c r="M856" i="10" a="1"/>
  <c r="M1271" i="10" a="1"/>
  <c r="M714" i="10" a="1"/>
  <c r="M1268" i="10" a="1"/>
  <c r="M1096" i="10" a="1"/>
  <c r="M863" i="10" a="1"/>
  <c r="M711" i="10" a="1"/>
  <c r="M1270" i="10" a="1"/>
  <c r="M731" i="10" a="1"/>
  <c r="M1646" i="10" a="1"/>
  <c r="M332" i="10" a="1"/>
  <c r="M1862" i="10" a="1"/>
  <c r="M1693" i="10" a="1"/>
  <c r="M1306" i="10" a="1"/>
  <c r="M1744" i="10" a="1"/>
  <c r="M1035" i="10" a="1"/>
  <c r="M777" i="10" a="1"/>
  <c r="M125" i="10" a="1"/>
  <c r="M470" i="10" a="1"/>
  <c r="M1218" i="10" a="1"/>
  <c r="M463" i="10" a="1"/>
  <c r="M1736" i="10" a="1"/>
  <c r="M1397" i="10" a="1"/>
  <c r="M1235" i="10" a="1"/>
  <c r="M1946" i="10" a="1"/>
  <c r="M224" i="10" a="1"/>
  <c r="M1477" i="10" a="1"/>
  <c r="M582" i="10" a="1"/>
  <c r="M1330" i="10" a="1"/>
  <c r="M1557" i="10" a="1"/>
  <c r="M766" i="10" a="1"/>
  <c r="M1543" i="10" a="1"/>
  <c r="M1507" i="10" a="1"/>
  <c r="M1266" i="10" a="1"/>
  <c r="M340" i="10" a="1"/>
  <c r="M951" i="10" a="1"/>
  <c r="M1442" i="10" a="1"/>
  <c r="M1084" i="10" a="1"/>
  <c r="M543" i="10" a="1"/>
  <c r="M1690" i="10" a="1"/>
  <c r="M1591" i="10" a="1"/>
  <c r="M1058" i="10" a="1"/>
  <c r="M1839" i="10" a="1"/>
  <c r="M1143" i="10" a="1"/>
  <c r="M414" i="10" a="1"/>
  <c r="M1559" i="10" a="1"/>
  <c r="M1604" i="10" a="1"/>
  <c r="M705" i="10" a="1"/>
  <c r="M1418" i="10" a="1"/>
  <c r="M1636" i="10" a="1"/>
  <c r="M846" i="10" a="1"/>
  <c r="M322" i="10" a="1"/>
  <c r="M539" i="10" a="1"/>
  <c r="M1289" i="10" a="1"/>
  <c r="M844" i="10" a="1"/>
  <c r="M321" i="10" a="1"/>
  <c r="M84" i="10" a="1"/>
  <c r="M737" i="10" a="1"/>
  <c r="M1037" i="10" a="1"/>
  <c r="M821" i="10" a="1"/>
  <c r="M592" i="10" a="1"/>
  <c r="M1835" i="10" a="1"/>
  <c r="M1141" i="10" a="1"/>
  <c r="M528" i="10" a="1"/>
  <c r="M1702" i="10" a="1"/>
  <c r="M978" i="10" a="1"/>
  <c r="M965" i="10" a="1"/>
  <c r="M791" i="10" a="1"/>
  <c r="M1799" i="10" a="1"/>
  <c r="M664" i="10" a="1"/>
  <c r="M1635" i="10" a="1"/>
  <c r="M1661" i="10" a="1"/>
  <c r="M1569" i="10" a="1"/>
  <c r="M408" i="10" a="1"/>
  <c r="M246" i="10" a="1"/>
  <c r="M945" i="10" a="1"/>
  <c r="M343" i="10" a="1"/>
  <c r="M1433" i="10" a="1"/>
  <c r="M632" i="10" a="1"/>
  <c r="M1202" i="10" a="1"/>
  <c r="M683" i="10" a="1"/>
  <c r="M658" i="10" a="1"/>
  <c r="M1753" i="10" a="1"/>
  <c r="M1244" i="10" a="1"/>
  <c r="M991" i="10" a="1"/>
  <c r="M1263" i="10" a="1"/>
  <c r="M1323" i="10" a="1"/>
  <c r="M102" i="10" a="1"/>
  <c r="M1669" i="10" a="1"/>
  <c r="M1296" i="10" a="1"/>
  <c r="M1358" i="10" a="1"/>
  <c r="M589" i="10" a="1"/>
  <c r="M1047" i="10" a="1"/>
  <c r="M521" i="10" a="1"/>
  <c r="M1982" i="10" a="1"/>
  <c r="M1133" i="10" a="1"/>
  <c r="M1847" i="10" a="1"/>
  <c r="M39" i="10" a="1"/>
  <c r="M994" i="10" a="1"/>
  <c r="M1444" i="10" a="1"/>
  <c r="M1908" i="10" a="1"/>
  <c r="M1903" i="10" a="1"/>
  <c r="M1404" i="10" a="1"/>
  <c r="M1147" i="10" a="1"/>
  <c r="M1288" i="10" a="1"/>
  <c r="M552" i="10" a="1"/>
  <c r="M1994" i="10" a="1"/>
  <c r="M1825" i="10" a="1"/>
  <c r="M618" i="10" a="1"/>
  <c r="M253" i="10" a="1"/>
  <c r="M1424" i="10" a="1"/>
  <c r="M1009" i="10" a="1"/>
  <c r="M1772" i="10" a="1"/>
  <c r="M481" i="10" a="1"/>
  <c r="M1340" i="10" a="1"/>
  <c r="M586" i="10" a="1"/>
  <c r="M1857" i="10" a="1"/>
  <c r="M1128" i="10" a="1"/>
  <c r="M1136" i="10" a="1"/>
  <c r="M1811" i="10" a="1"/>
  <c r="M829" i="10" a="1"/>
  <c r="M429" i="10" a="1"/>
  <c r="M1301" i="10" a="1"/>
  <c r="M1978" i="10" a="1"/>
  <c r="M1148" i="10" a="1"/>
  <c r="M259" i="10" a="1"/>
  <c r="M1575" i="10" a="1"/>
  <c r="M465" i="10" a="1"/>
  <c r="M765" i="10" a="1"/>
  <c r="M1233" i="10" a="1"/>
  <c r="M1291" i="10" a="1"/>
  <c r="M691" i="10" a="1"/>
  <c r="M1668" i="10" a="1"/>
  <c r="M1434" i="10" a="1"/>
  <c r="M1873" i="10" a="1"/>
  <c r="M511" i="10" a="1"/>
  <c r="M805" i="10" a="1"/>
  <c r="M868" i="10" a="1"/>
  <c r="M1694" i="10" a="1"/>
  <c r="M1580" i="10" a="1"/>
  <c r="M365" i="10" a="1"/>
  <c r="M1878" i="10" a="1"/>
  <c r="M941" i="10" a="1"/>
  <c r="M469" i="10" a="1"/>
  <c r="M680" i="10" a="1"/>
  <c r="M1816" i="10" a="1"/>
  <c r="M1528" i="10" a="1"/>
  <c r="M571" i="10" a="1"/>
  <c r="M1645" i="10" a="1"/>
  <c r="M1196" i="10" a="1"/>
  <c r="M793" i="10" a="1"/>
  <c r="M1199" i="10" a="1"/>
  <c r="M1976" i="10" a="1"/>
  <c r="M1312" i="10" a="1"/>
  <c r="M517" i="10" a="1"/>
  <c r="M667" i="10" a="1"/>
  <c r="M1508" i="10" a="1"/>
  <c r="M1031" i="10" a="1"/>
  <c r="M519" i="10" a="1"/>
  <c r="M1783" i="10" a="1"/>
  <c r="M443" i="10" a="1"/>
  <c r="M1617" i="10" a="1"/>
  <c r="M679" i="10" a="1"/>
  <c r="M1714" i="10" a="1"/>
  <c r="M810" i="10" a="1"/>
  <c r="M1071" i="10" a="1"/>
  <c r="M815" i="10" a="1"/>
  <c r="M1561" i="10" a="1"/>
  <c r="M128" i="10" a="1"/>
  <c r="M1727" i="10" a="1"/>
  <c r="M1171" i="10" a="1"/>
  <c r="M1834" i="10" a="1"/>
  <c r="M1942" i="10" a="1"/>
  <c r="M1935" i="10" a="1"/>
  <c r="M1219" i="10" a="1"/>
  <c r="M1022" i="10" a="1"/>
  <c r="M1970" i="10" a="1"/>
  <c r="M1676" i="10" a="1"/>
  <c r="M123" i="10" a="1"/>
  <c r="M1762" i="10" a="1"/>
  <c r="M976" i="10" a="1"/>
  <c r="M1475" i="10" a="1"/>
  <c r="M834" i="10" a="1"/>
  <c r="M1530" i="10" a="1"/>
  <c r="M874" i="10" a="1"/>
  <c r="M493" i="10" a="1"/>
  <c r="M919" i="10" a="1"/>
  <c r="M1902" i="10" a="1"/>
  <c r="M1966" i="10" a="1"/>
  <c r="M1040" i="10" a="1"/>
  <c r="M1425" i="10" a="1"/>
  <c r="M583" i="10" a="1"/>
  <c r="M1691" i="10" a="1"/>
  <c r="M1615" i="10" a="1"/>
  <c r="M503" i="10" a="1"/>
  <c r="M617" i="10" a="1"/>
  <c r="M773" i="10" a="1"/>
  <c r="M943" i="10" a="1"/>
  <c r="M818" i="10" a="1"/>
  <c r="M706" i="10" a="1"/>
  <c r="M256" i="10" a="1"/>
  <c r="M434" i="10" a="1"/>
  <c r="M206" i="10" a="1"/>
  <c r="M297" i="10" a="1"/>
  <c r="M673" i="10" a="1"/>
  <c r="M230" i="10" a="1"/>
  <c r="M594" i="10" a="1"/>
  <c r="M1269" i="10" a="1"/>
  <c r="M526" i="10" a="1"/>
  <c r="M1138" i="10" a="1"/>
  <c r="M803" i="10" a="1"/>
  <c r="M995" i="10" a="1"/>
  <c r="M1239" i="10" a="1"/>
  <c r="M893" i="10" a="1"/>
  <c r="M475" i="10" a="1"/>
  <c r="M468" i="10" a="1"/>
  <c r="M637" i="10" a="1"/>
  <c r="M1238" i="10" a="1"/>
  <c r="M342" i="10" a="1"/>
  <c r="M278" i="10" a="1"/>
  <c r="M456" i="10" a="1"/>
  <c r="M1023" i="10" a="1"/>
  <c r="M1203" i="10" a="1"/>
  <c r="M1015" i="10" a="1"/>
  <c r="M1041" i="10" a="1"/>
  <c r="M1728" i="10" a="1"/>
  <c r="M1229" i="10" a="1"/>
  <c r="M1134" i="10" a="1"/>
  <c r="M1535" i="10" a="1"/>
  <c r="M254" i="10" a="1"/>
  <c r="M1981" i="10" a="1"/>
  <c r="M981" i="10" a="1"/>
  <c r="M1019" i="10" a="1"/>
  <c r="M1680" i="10" a="1"/>
  <c r="M615" i="10" a="1"/>
  <c r="M1180" i="10" a="1"/>
  <c r="M1389" i="10" a="1"/>
  <c r="M433" i="10" a="1"/>
  <c r="M869" i="10" a="1"/>
  <c r="M1236" i="10" a="1"/>
  <c r="M851" i="10" a="1"/>
  <c r="M1556" i="10" a="1"/>
  <c r="M1436" i="10" a="1"/>
  <c r="M1277" i="10" a="1"/>
  <c r="M193" i="10" a="1"/>
  <c r="M1452" i="10" a="1"/>
  <c r="M748" i="10" a="1"/>
  <c r="M1918" i="10" a="1"/>
  <c r="M1813" i="10" a="1"/>
  <c r="M1415" i="10" a="1"/>
  <c r="M385" i="10" a="1"/>
  <c r="M1279" i="10" a="1"/>
  <c r="M1002" i="10" a="1"/>
  <c r="M1913" i="10" a="1"/>
  <c r="M1536" i="10" a="1"/>
  <c r="M1929" i="10" a="1"/>
  <c r="M1494" i="10" a="1"/>
  <c r="M1901" i="10" a="1"/>
  <c r="M516" i="10" a="1"/>
  <c r="M1101" i="10" a="1"/>
  <c r="M819" i="10" a="1"/>
  <c r="M1082" i="10" a="1"/>
  <c r="M378" i="10" a="1"/>
  <c r="M1160" i="10" a="1"/>
  <c r="M1916" i="10" a="1"/>
  <c r="M1861" i="10" a="1"/>
  <c r="M1951" i="10" a="1"/>
  <c r="M1260" i="10" a="1"/>
  <c r="M1824" i="10" a="1"/>
  <c r="M105" i="10" a="1"/>
  <c r="M1821" i="10" a="1"/>
  <c r="M1017" i="10" a="1"/>
  <c r="M1258" i="10" a="1"/>
  <c r="M1337" i="10" a="1"/>
  <c r="M1750" i="10" a="1"/>
  <c r="M1647" i="10" a="1"/>
  <c r="M1589" i="10" a="1"/>
  <c r="M1386" i="10" a="1"/>
  <c r="M1207" i="10" a="1"/>
  <c r="M795" i="10" a="1"/>
  <c r="M1155" i="10" a="1"/>
  <c r="M1531" i="10" a="1"/>
  <c r="M887" i="10" a="1"/>
  <c r="M1602" i="10" a="1"/>
  <c r="M651" i="10" a="1"/>
  <c r="M1843" i="10" a="1"/>
  <c r="M1292" i="10" a="1"/>
  <c r="M1131" i="10" a="1"/>
  <c r="M1952" i="10" a="1"/>
  <c r="M1214" i="10" a="1"/>
  <c r="M864" i="10" a="1"/>
  <c r="M1201" i="10" a="1"/>
  <c r="M1653" i="10" a="1"/>
  <c r="M100" i="10" a="1"/>
  <c r="M1390" i="10" a="1"/>
  <c r="M1764" i="10" a="1"/>
  <c r="M1393" i="10" a="1"/>
  <c r="M1365" i="10" a="1"/>
  <c r="M1314" i="10" a="1"/>
  <c r="M1299" i="10" a="1"/>
  <c r="M1962" i="10" a="1"/>
  <c r="M1439" i="10" a="1"/>
  <c r="M1310" i="10" a="1"/>
  <c r="M1400" i="10" a="1"/>
  <c r="M177" i="10" a="1"/>
  <c r="M1324" i="10" a="1"/>
  <c r="M877" i="10" a="1"/>
  <c r="M1991" i="10" a="1"/>
  <c r="M307" i="10" a="1"/>
  <c r="M1181" i="10" a="1"/>
  <c r="M273" i="10" a="1"/>
  <c r="M1631" i="10" a="1"/>
  <c r="M271" i="10" a="1"/>
  <c r="M1709" i="10" a="1"/>
  <c r="M602" i="10" a="1"/>
  <c r="M1086" i="10" a="1"/>
  <c r="M1763" i="10" a="1"/>
  <c r="M1169" i="10" a="1"/>
  <c r="M1949" i="10" a="1"/>
  <c r="M10" i="10" a="1"/>
  <c r="M1998" i="10" a="1"/>
  <c r="M1156" i="10" a="1"/>
  <c r="M1460" i="10" a="1"/>
  <c r="M1036" i="10" a="1"/>
  <c r="M1428" i="10" a="1"/>
  <c r="M1869" i="10" a="1"/>
  <c r="M1159" i="10" a="1"/>
  <c r="M361" i="10" a="1"/>
  <c r="M776" i="10" a="1"/>
  <c r="M780" i="10" a="1"/>
  <c r="M1931" i="10" a="1"/>
  <c r="M603" i="10" a="1"/>
  <c r="M1210" i="10" a="1"/>
  <c r="M435" i="10" a="1"/>
  <c r="M1752" i="10" a="1"/>
  <c r="M1042" i="10" a="1"/>
  <c r="M245" i="10" a="1"/>
  <c r="M1454" i="10" a="1"/>
  <c r="M1663" i="10" a="1"/>
  <c r="M1859" i="10" a="1"/>
  <c r="M912" i="10" a="1"/>
  <c r="M989" i="10" a="1"/>
  <c r="M755" i="10" a="1"/>
  <c r="M1565" i="10" a="1"/>
  <c r="M1502" i="10" a="1"/>
  <c r="M1703" i="10" a="1"/>
  <c r="M1716" i="10" a="1"/>
  <c r="M781" i="10" a="1"/>
  <c r="M333" i="10" a="1"/>
  <c r="M1242" i="10" a="1"/>
  <c r="M686" i="10" a="1"/>
  <c r="M1189" i="10" l="1"/>
  <c r="M861" i="10"/>
  <c r="M1540" i="10"/>
  <c r="M1258" i="10"/>
  <c r="N1581" i="9"/>
  <c r="M1811" i="10"/>
  <c r="M1994" i="10"/>
  <c r="M1877" i="10"/>
  <c r="M1349" i="10"/>
  <c r="M1921" i="10"/>
  <c r="N1652" i="9"/>
  <c r="M1312" i="10"/>
  <c r="M1289" i="10"/>
  <c r="M1285" i="10"/>
  <c r="M1017" i="10"/>
  <c r="M644" i="10"/>
  <c r="M1495" i="10"/>
  <c r="M1968" i="10"/>
  <c r="M1892" i="10"/>
  <c r="M1752" i="10"/>
  <c r="M583" i="10"/>
  <c r="M1475" i="10"/>
  <c r="M1163" i="10"/>
  <c r="M769" i="10"/>
  <c r="M1252" i="10"/>
  <c r="M952" i="10"/>
  <c r="M1696" i="10"/>
  <c r="M945" i="10"/>
  <c r="M539" i="10"/>
  <c r="M920" i="10"/>
  <c r="M1821" i="10"/>
  <c r="M167" i="10"/>
  <c r="M1974" i="10"/>
  <c r="M1884" i="10"/>
  <c r="M1822" i="10"/>
  <c r="M1210" i="10"/>
  <c r="M1396" i="10"/>
  <c r="M1365" i="10"/>
  <c r="M887" i="10"/>
  <c r="M143" i="10"/>
  <c r="M161" i="10"/>
  <c r="N1178" i="9"/>
  <c r="M1262" i="10"/>
  <c r="M322" i="10"/>
  <c r="M1333" i="10"/>
  <c r="M105" i="10"/>
  <c r="M1428" i="10"/>
  <c r="M1872" i="10"/>
  <c r="M1553" i="10"/>
  <c r="M1620" i="10"/>
  <c r="M1798" i="10"/>
  <c r="M328" i="10"/>
  <c r="M535" i="10"/>
  <c r="M1047" i="10"/>
  <c r="N1838" i="9"/>
  <c r="M126" i="10"/>
  <c r="M727" i="10"/>
  <c r="M1090" i="10"/>
  <c r="M1381" i="10"/>
  <c r="M846" i="10"/>
  <c r="M1897" i="10"/>
  <c r="M1824" i="10"/>
  <c r="M686" i="10"/>
  <c r="M654" i="10"/>
  <c r="M425" i="10"/>
  <c r="M1106" i="10"/>
  <c r="M1182" i="10"/>
  <c r="M1425" i="10"/>
  <c r="M552" i="10"/>
  <c r="M1727" i="10"/>
  <c r="M246" i="10"/>
  <c r="M283" i="10"/>
  <c r="M611" i="10"/>
  <c r="M1503" i="10"/>
  <c r="M1174" i="10"/>
  <c r="M1636" i="10"/>
  <c r="M2001" i="10"/>
  <c r="M1260" i="10"/>
  <c r="M1502" i="10"/>
  <c r="M1712" i="10"/>
  <c r="M1607" i="10"/>
  <c r="M1678" i="10"/>
  <c r="M24" i="10"/>
  <c r="N1908" i="9"/>
  <c r="M976" i="10"/>
  <c r="M1905" i="10"/>
  <c r="M1770" i="10"/>
  <c r="M1940" i="10"/>
  <c r="M1413" i="10"/>
  <c r="N1923" i="9"/>
  <c r="M1654" i="10"/>
  <c r="M1412" i="10"/>
  <c r="M1951" i="10"/>
  <c r="M603" i="10"/>
  <c r="N1421" i="9"/>
  <c r="M1123" i="10"/>
  <c r="M1104" i="10"/>
  <c r="M1516" i="10"/>
  <c r="M1567" i="10"/>
  <c r="M1393" i="10"/>
  <c r="M1531" i="10"/>
  <c r="M1976" i="10"/>
  <c r="M1418" i="10"/>
  <c r="M1810" i="10"/>
  <c r="M1195" i="10"/>
  <c r="M1544" i="10"/>
  <c r="M1713" i="10"/>
  <c r="M318" i="10"/>
  <c r="M1861" i="10"/>
  <c r="M1036" i="10"/>
  <c r="M1237" i="10"/>
  <c r="M1923" i="10"/>
  <c r="M1748" i="10"/>
  <c r="M1326" i="10"/>
  <c r="M1471" i="10"/>
  <c r="M1288" i="10"/>
  <c r="M589" i="10"/>
  <c r="M408" i="10"/>
  <c r="M705" i="10"/>
  <c r="M448" i="10"/>
  <c r="M348" i="10"/>
  <c r="M384" i="10"/>
  <c r="M1774" i="10"/>
  <c r="M1265" i="10"/>
  <c r="M1916" i="10"/>
  <c r="M1998" i="10"/>
  <c r="M1040" i="10"/>
  <c r="M1227" i="10"/>
  <c r="M1588" i="10"/>
  <c r="M1695" i="10"/>
  <c r="M1722" i="10"/>
  <c r="M782" i="10"/>
  <c r="M128" i="10"/>
  <c r="M1492" i="10"/>
  <c r="M1604" i="10"/>
  <c r="M1061" i="10"/>
  <c r="M1900" i="10"/>
  <c r="M1184" i="10"/>
  <c r="M1782" i="10"/>
  <c r="M1930" i="10"/>
  <c r="M1160" i="10"/>
  <c r="M1242" i="10"/>
  <c r="M1631" i="10"/>
  <c r="N1214" i="9"/>
  <c r="M1657" i="10"/>
  <c r="M1417" i="10"/>
  <c r="M1754" i="10"/>
  <c r="M608" i="10"/>
  <c r="M1569" i="10"/>
  <c r="M1559" i="10"/>
  <c r="M479" i="10"/>
  <c r="M1848" i="10"/>
  <c r="M1177" i="10"/>
  <c r="M1638" i="10"/>
  <c r="M1605" i="10"/>
  <c r="M378" i="10"/>
  <c r="M1859" i="10"/>
  <c r="M1136" i="10"/>
  <c r="M1762" i="10"/>
  <c r="M1628" i="10"/>
  <c r="M1705" i="10"/>
  <c r="M1132" i="10"/>
  <c r="M1537" i="10"/>
  <c r="M1155" i="10"/>
  <c r="M1199" i="10"/>
  <c r="M414" i="10"/>
  <c r="M232" i="10"/>
  <c r="M59" i="10"/>
  <c r="N1862" i="9"/>
  <c r="M626" i="10"/>
  <c r="M1708" i="10"/>
  <c r="M1931" i="10"/>
  <c r="M1945" i="10"/>
  <c r="M1764" i="10"/>
  <c r="M1649" i="10"/>
  <c r="M698" i="10"/>
  <c r="M1797" i="10"/>
  <c r="M1833" i="10"/>
  <c r="M1985" i="10"/>
  <c r="M778" i="10"/>
  <c r="M1143" i="10"/>
  <c r="M1465" i="10"/>
  <c r="M1082" i="10"/>
  <c r="M1934" i="10"/>
  <c r="M1313" i="10"/>
  <c r="M1316" i="10"/>
  <c r="M1849" i="10"/>
  <c r="M361" i="10"/>
  <c r="M1966" i="10"/>
  <c r="M1276" i="10"/>
  <c r="M1561" i="10"/>
  <c r="M1795" i="10"/>
  <c r="M813" i="10"/>
  <c r="M173" i="10"/>
  <c r="M1806" i="10"/>
  <c r="M1661" i="10"/>
  <c r="M1839" i="10"/>
  <c r="M1791" i="10"/>
  <c r="M819" i="10"/>
  <c r="M1789" i="10"/>
  <c r="M1095" i="10"/>
  <c r="M901" i="10"/>
  <c r="M1447" i="10"/>
  <c r="M1460" i="10"/>
  <c r="M1128" i="10"/>
  <c r="M1147" i="10"/>
  <c r="M795" i="10"/>
  <c r="M1483" i="10"/>
  <c r="M1048" i="10"/>
  <c r="M1091" i="10"/>
  <c r="M1272" i="10"/>
  <c r="M793" i="10"/>
  <c r="M1058" i="10"/>
  <c r="M1948" i="10"/>
  <c r="M1101" i="10"/>
  <c r="M1954" i="10"/>
  <c r="M1469" i="10"/>
  <c r="M1461" i="10"/>
  <c r="M1094" i="10"/>
  <c r="M10" i="10"/>
  <c r="M273" i="10"/>
  <c r="M123" i="10"/>
  <c r="N1232" i="9"/>
  <c r="M103" i="10"/>
  <c r="M1325" i="10"/>
  <c r="M1280" i="10"/>
  <c r="M1688" i="10"/>
  <c r="M1635" i="10"/>
  <c r="M1591" i="10"/>
  <c r="M909" i="10"/>
  <c r="M516" i="10"/>
  <c r="M599" i="10"/>
  <c r="M236" i="10"/>
  <c r="M402" i="10"/>
  <c r="M356" i="10"/>
  <c r="M1565" i="10"/>
  <c r="M1830" i="10"/>
  <c r="M1390" i="10"/>
  <c r="M1768" i="10"/>
  <c r="M1423" i="10"/>
  <c r="M1140" i="10"/>
  <c r="M400" i="10"/>
  <c r="M1785" i="10"/>
  <c r="M1196" i="10"/>
  <c r="M1690" i="10"/>
  <c r="M1334" i="10"/>
  <c r="M1901" i="10"/>
  <c r="M486" i="10"/>
  <c r="M151" i="10"/>
  <c r="M929" i="10"/>
  <c r="M1717" i="10"/>
  <c r="M1663" i="10"/>
  <c r="M1857" i="10"/>
  <c r="M970" i="10"/>
  <c r="M1207" i="10"/>
  <c r="N1685" i="9"/>
  <c r="M12" i="10"/>
  <c r="N963" i="9"/>
  <c r="M860" i="10"/>
  <c r="M1784" i="10"/>
  <c r="M1494" i="10"/>
  <c r="M1159" i="10"/>
  <c r="M1902" i="10"/>
  <c r="M1880" i="10"/>
  <c r="M985" i="10"/>
  <c r="M1021" i="10"/>
  <c r="N1892" i="9"/>
  <c r="M1358" i="10"/>
  <c r="M664" i="10"/>
  <c r="M543" i="10"/>
  <c r="M1685" i="10"/>
  <c r="M1671" i="10"/>
  <c r="M1928" i="10"/>
  <c r="M1743" i="10"/>
  <c r="M1379" i="10"/>
  <c r="M1929" i="10"/>
  <c r="M1949" i="10"/>
  <c r="M1181" i="10"/>
  <c r="M1404" i="10"/>
  <c r="M1391" i="10"/>
  <c r="M1915" i="10"/>
  <c r="M1290" i="10"/>
  <c r="M1063" i="10"/>
  <c r="M1875" i="10"/>
  <c r="M1799" i="10"/>
  <c r="M1084" i="10"/>
  <c r="M1067" i="10"/>
  <c r="M1028" i="10"/>
  <c r="M1707" i="10"/>
  <c r="M1445" i="10"/>
  <c r="M875" i="10"/>
  <c r="M1536" i="10"/>
  <c r="M333" i="10"/>
  <c r="M755" i="10"/>
  <c r="M1997" i="10"/>
  <c r="M1587" i="10"/>
  <c r="M1788" i="10"/>
  <c r="M917" i="10"/>
  <c r="M1052" i="10"/>
  <c r="M1386" i="10"/>
  <c r="M1645" i="10"/>
  <c r="M1442" i="10"/>
  <c r="M1733" i="10"/>
  <c r="M1819" i="10"/>
  <c r="M1205" i="10"/>
  <c r="M1841" i="10"/>
  <c r="M1293" i="10"/>
  <c r="M1913" i="10"/>
  <c r="M1454" i="10"/>
  <c r="M1307" i="10"/>
  <c r="M1676" i="10"/>
  <c r="M1573" i="10"/>
  <c r="M911" i="10"/>
  <c r="M1480" i="10"/>
  <c r="M1546" i="10"/>
  <c r="M1296" i="10"/>
  <c r="M791" i="10"/>
  <c r="M951" i="10"/>
  <c r="M692" i="10"/>
  <c r="M717" i="10"/>
  <c r="M357" i="10"/>
  <c r="M160" i="10"/>
  <c r="N1477" i="9"/>
  <c r="M780" i="10"/>
  <c r="M586" i="10"/>
  <c r="M100" i="10"/>
  <c r="N1409" i="9"/>
  <c r="M581" i="10"/>
  <c r="M324" i="10"/>
  <c r="N1934" i="9"/>
  <c r="M83" i="10"/>
  <c r="M340" i="10"/>
  <c r="N1848" i="9"/>
  <c r="M1002" i="10"/>
  <c r="M781" i="10"/>
  <c r="M601" i="10"/>
  <c r="M423" i="10"/>
  <c r="N1997" i="9"/>
  <c r="M1737" i="10"/>
  <c r="M1903" i="10"/>
  <c r="M1634" i="10"/>
  <c r="M571" i="10"/>
  <c r="M1266" i="10"/>
  <c r="M1592" i="10"/>
  <c r="M1003" i="10"/>
  <c r="M904" i="10"/>
  <c r="M1987" i="10"/>
  <c r="M1491" i="10"/>
  <c r="M1279" i="10"/>
  <c r="M245" i="10"/>
  <c r="M919" i="10"/>
  <c r="M1504" i="10"/>
  <c r="M1936" i="10"/>
  <c r="M1509" i="10"/>
  <c r="M1362" i="10"/>
  <c r="M1692" i="10"/>
  <c r="M1589" i="10"/>
  <c r="M965" i="10"/>
  <c r="M1507" i="10"/>
  <c r="M1562" i="10"/>
  <c r="M1328" i="10"/>
  <c r="M831" i="10"/>
  <c r="M983" i="10"/>
  <c r="M130" i="10"/>
  <c r="M385" i="10"/>
  <c r="M435" i="10"/>
  <c r="M307" i="10"/>
  <c r="N1828" i="9"/>
  <c r="M1656" i="10"/>
  <c r="M1014" i="10"/>
  <c r="M870" i="10"/>
  <c r="M1669" i="10"/>
  <c r="M1528" i="10"/>
  <c r="M1543" i="10"/>
  <c r="M1429" i="10"/>
  <c r="M746" i="10"/>
  <c r="M1514" i="10"/>
  <c r="M1731" i="10"/>
  <c r="M1510" i="10"/>
  <c r="M1415" i="10"/>
  <c r="M1869" i="10"/>
  <c r="M1340" i="10"/>
  <c r="M1970" i="10"/>
  <c r="M1627" i="10"/>
  <c r="M1999" i="10"/>
  <c r="M1498" i="10"/>
  <c r="M1419" i="10"/>
  <c r="M815" i="10"/>
  <c r="M978" i="10"/>
  <c r="M766" i="10"/>
  <c r="M346" i="10"/>
  <c r="M389" i="10"/>
  <c r="M266" i="10"/>
  <c r="N1694" i="9"/>
  <c r="M1699" i="10"/>
  <c r="M1169" i="10"/>
  <c r="M1024" i="10"/>
  <c r="M1653" i="10"/>
  <c r="M1647" i="10"/>
  <c r="M1894" i="10"/>
  <c r="M1626" i="10"/>
  <c r="M892" i="10"/>
  <c r="M1723" i="10"/>
  <c r="M1816" i="10"/>
  <c r="M1557" i="10"/>
  <c r="M1511" i="10"/>
  <c r="M1813" i="10"/>
  <c r="M1468" i="10"/>
  <c r="M1818" i="10"/>
  <c r="M1993" i="10"/>
  <c r="M1232" i="10"/>
  <c r="M1716" i="10"/>
  <c r="M1991" i="10"/>
  <c r="M1908" i="10"/>
  <c r="M1687" i="10"/>
  <c r="M1341" i="10"/>
  <c r="M1315" i="10"/>
  <c r="M1909" i="10"/>
  <c r="M1749" i="10"/>
  <c r="M1702" i="10"/>
  <c r="M1330" i="10"/>
  <c r="M1430" i="10"/>
  <c r="M1918" i="10"/>
  <c r="M1899" i="10"/>
  <c r="M1380" i="10"/>
  <c r="M953" i="10"/>
  <c r="M1118" i="10"/>
  <c r="M989" i="10"/>
  <c r="M493" i="10"/>
  <c r="M427" i="10"/>
  <c r="M102" i="10"/>
  <c r="N1286" i="9"/>
  <c r="N1639" i="9"/>
  <c r="M524" i="10"/>
  <c r="M1351" i="10"/>
  <c r="M939" i="10"/>
  <c r="M748" i="10"/>
  <c r="M776" i="10"/>
  <c r="M481" i="10"/>
  <c r="N1900" i="9"/>
  <c r="N1199" i="9"/>
  <c r="N1745" i="9"/>
  <c r="N1691" i="9"/>
  <c r="N1222" i="9"/>
  <c r="M1452" i="10"/>
  <c r="M1042" i="10"/>
  <c r="M877" i="10"/>
  <c r="M442" i="10"/>
  <c r="M405" i="10"/>
  <c r="N1877" i="9"/>
  <c r="N1729" i="9"/>
  <c r="M680" i="10"/>
  <c r="M582" i="10"/>
  <c r="M368" i="10"/>
  <c r="M193" i="10"/>
  <c r="N1717" i="9"/>
  <c r="N1493" i="9"/>
  <c r="N994" i="9"/>
  <c r="N915" i="9"/>
  <c r="N907" i="9"/>
  <c r="N194" i="9"/>
  <c r="N1021" i="9"/>
  <c r="N605" i="9"/>
  <c r="M487" i="10"/>
  <c r="M649" i="10"/>
  <c r="M34" i="10"/>
  <c r="M279" i="10"/>
  <c r="N1731" i="9"/>
  <c r="M1308" i="10"/>
  <c r="M1022" i="10"/>
  <c r="M1071" i="10"/>
  <c r="M1920" i="10"/>
  <c r="M1950" i="10"/>
  <c r="M1629" i="10"/>
  <c r="M370" i="10"/>
  <c r="M528" i="10"/>
  <c r="M1477" i="10"/>
  <c r="M1518" i="10"/>
  <c r="M1277" i="10"/>
  <c r="M990" i="10"/>
  <c r="M1808" i="10"/>
  <c r="M1376" i="10"/>
  <c r="M1941" i="10"/>
  <c r="M1156" i="10"/>
  <c r="M1772" i="10"/>
  <c r="M1201" i="10"/>
  <c r="M1323" i="10"/>
  <c r="M656" i="10"/>
  <c r="M898" i="10"/>
  <c r="M471" i="10"/>
  <c r="M641" i="10"/>
  <c r="M469" i="10"/>
  <c r="M224" i="10"/>
  <c r="N1677" i="9"/>
  <c r="M1436" i="10"/>
  <c r="M890" i="10"/>
  <c r="M512" i="10"/>
  <c r="M1865" i="10"/>
  <c r="M1216" i="10"/>
  <c r="M1703" i="10"/>
  <c r="M1324" i="10"/>
  <c r="M660" i="10"/>
  <c r="M1750" i="10"/>
  <c r="M1584" i="10"/>
  <c r="M1359" i="10"/>
  <c r="M1186" i="10"/>
  <c r="M1979" i="10"/>
  <c r="M1141" i="10"/>
  <c r="M1946" i="10"/>
  <c r="M1860" i="10"/>
  <c r="M1556" i="10"/>
  <c r="M1673" i="10"/>
  <c r="M1863" i="10"/>
  <c r="M1844" i="10"/>
  <c r="M1644" i="10"/>
  <c r="M912" i="10"/>
  <c r="M1009" i="10"/>
  <c r="M1739" i="10"/>
  <c r="M1984" i="10"/>
  <c r="M1459" i="10"/>
  <c r="M1188" i="10"/>
  <c r="M1302" i="10"/>
  <c r="M1800" i="10"/>
  <c r="M1835" i="10"/>
  <c r="M1235" i="10"/>
  <c r="M843" i="10"/>
  <c r="M851" i="10"/>
  <c r="M716" i="10"/>
  <c r="M492" i="10"/>
  <c r="M185" i="10"/>
  <c r="M225" i="10"/>
  <c r="N1574" i="9"/>
  <c r="N1208" i="9"/>
  <c r="M864" i="10"/>
  <c r="M1263" i="10"/>
  <c r="M886" i="10"/>
  <c r="M560" i="10"/>
  <c r="M659" i="10"/>
  <c r="M341" i="10"/>
  <c r="N1664" i="9"/>
  <c r="N945" i="9"/>
  <c r="N1240" i="9"/>
  <c r="N1721" i="9"/>
  <c r="N796" i="9"/>
  <c r="M1383" i="10"/>
  <c r="M971" i="10"/>
  <c r="M802" i="10"/>
  <c r="M812" i="10"/>
  <c r="M177" i="10"/>
  <c r="N1648" i="9"/>
  <c r="N1166" i="9"/>
  <c r="M592" i="10"/>
  <c r="M515" i="10"/>
  <c r="M240" i="10"/>
  <c r="M46" i="10"/>
  <c r="N1929" i="9"/>
  <c r="N1297" i="9"/>
  <c r="N742" i="9"/>
  <c r="N917" i="9"/>
  <c r="N284" i="9"/>
  <c r="N828" i="9"/>
  <c r="N727" i="9"/>
  <c r="N570" i="9"/>
  <c r="M606" i="10"/>
  <c r="M1329" i="10"/>
  <c r="M1397" i="10"/>
  <c r="M1081" i="10"/>
  <c r="M1236" i="10"/>
  <c r="M818" i="10"/>
  <c r="M837" i="10"/>
  <c r="M514" i="10"/>
  <c r="M195" i="10"/>
  <c r="M33" i="10"/>
  <c r="N978" i="9"/>
  <c r="M1794" i="10"/>
  <c r="M991" i="10"/>
  <c r="M941" i="10"/>
  <c r="M1989" i="10"/>
  <c r="M1736" i="10"/>
  <c r="M1519" i="10"/>
  <c r="M937" i="10"/>
  <c r="M209" i="10"/>
  <c r="M1385" i="10"/>
  <c r="M1986" i="10"/>
  <c r="M869" i="10"/>
  <c r="M1251" i="10"/>
  <c r="M1978" i="10"/>
  <c r="M1864" i="10"/>
  <c r="M1965" i="10"/>
  <c r="M1345" i="10"/>
  <c r="M1583" i="10"/>
  <c r="M449" i="10"/>
  <c r="M1214" i="10"/>
  <c r="M1231" i="10"/>
  <c r="M810" i="10"/>
  <c r="M821" i="10"/>
  <c r="M463" i="10"/>
  <c r="M186" i="10"/>
  <c r="M5" i="10"/>
  <c r="N1551" i="9"/>
  <c r="M1876" i="10"/>
  <c r="M910" i="10"/>
  <c r="M433" i="10"/>
  <c r="M1664" i="10"/>
  <c r="M1400" i="10"/>
  <c r="M1444" i="10"/>
  <c r="M1451" i="10"/>
  <c r="M681" i="10"/>
  <c r="M1050" i="10"/>
  <c r="M1922" i="10"/>
  <c r="M975" i="10"/>
  <c r="M1337" i="10"/>
  <c r="M1878" i="10"/>
  <c r="M1218" i="10"/>
  <c r="M1961" i="10"/>
  <c r="M1856" i="10"/>
  <c r="M1431" i="10"/>
  <c r="M1563" i="10"/>
  <c r="M1805" i="10"/>
  <c r="M1730" i="10"/>
  <c r="M1389" i="10"/>
  <c r="M943" i="10"/>
  <c r="M874" i="10"/>
  <c r="M1952" i="10"/>
  <c r="M1842" i="10"/>
  <c r="M1331" i="10"/>
  <c r="M1846" i="10"/>
  <c r="M1827" i="10"/>
  <c r="M1757" i="10"/>
  <c r="M1714" i="10"/>
  <c r="M1037" i="10"/>
  <c r="M470" i="10"/>
  <c r="M1506" i="10"/>
  <c r="M1185" i="10"/>
  <c r="M808" i="10"/>
  <c r="M196" i="10"/>
  <c r="M14" i="10"/>
  <c r="N1841" i="9"/>
  <c r="N962" i="9"/>
  <c r="M1521" i="10"/>
  <c r="M1164" i="10"/>
  <c r="M823" i="10"/>
  <c r="M1244" i="10"/>
  <c r="M367" i="10"/>
  <c r="M82" i="10"/>
  <c r="N1786" i="9"/>
  <c r="N1531" i="9"/>
  <c r="N894" i="9"/>
  <c r="N1913" i="9"/>
  <c r="N359" i="9"/>
  <c r="M1310" i="10"/>
  <c r="M918" i="10"/>
  <c r="M663" i="10"/>
  <c r="M729" i="10"/>
  <c r="M418" i="10"/>
  <c r="N1706" i="9"/>
  <c r="N612" i="9"/>
  <c r="M458" i="10"/>
  <c r="M365" i="10"/>
  <c r="M125" i="10"/>
  <c r="M320" i="10"/>
  <c r="N1861" i="9"/>
  <c r="N1779" i="9"/>
  <c r="N1555" i="9"/>
  <c r="N354" i="9"/>
  <c r="N834" i="9"/>
  <c r="N880" i="9"/>
  <c r="N805" i="9"/>
  <c r="M695" i="10"/>
  <c r="M839" i="10"/>
  <c r="M900" i="10"/>
  <c r="M647" i="10"/>
  <c r="M777" i="10"/>
  <c r="M1967" i="10"/>
  <c r="M1274" i="10"/>
  <c r="M1180" i="10"/>
  <c r="M1523" i="10"/>
  <c r="M1527" i="10"/>
  <c r="M1005" i="10"/>
  <c r="M847" i="10"/>
  <c r="M1910" i="10"/>
  <c r="M1769" i="10"/>
  <c r="M1499" i="10"/>
  <c r="M994" i="10"/>
  <c r="M679" i="10"/>
  <c r="M1580" i="10"/>
  <c r="M1721" i="10"/>
  <c r="M1898" i="10"/>
  <c r="M1927" i="10"/>
  <c r="M1055" i="10"/>
  <c r="M1484" i="10"/>
  <c r="M1035" i="10"/>
  <c r="M1108" i="10"/>
  <c r="M615" i="10"/>
  <c r="M773" i="10"/>
  <c r="M569" i="10"/>
  <c r="M359" i="10"/>
  <c r="N1917" i="9"/>
  <c r="M1823" i="10"/>
  <c r="M1131" i="10"/>
  <c r="M1466" i="10"/>
  <c r="M737" i="10"/>
  <c r="M1744" i="10"/>
  <c r="M1886" i="10"/>
  <c r="M1597" i="10"/>
  <c r="M1257" i="10"/>
  <c r="M462" i="10"/>
  <c r="M1513" i="10"/>
  <c r="M1371" i="10"/>
  <c r="M639" i="10"/>
  <c r="M915" i="10"/>
  <c r="M1787" i="10"/>
  <c r="M1807" i="10"/>
  <c r="M1851" i="10"/>
  <c r="M1680" i="10"/>
  <c r="M1086" i="10"/>
  <c r="M1439" i="10"/>
  <c r="M1720" i="10"/>
  <c r="M1248" i="10"/>
  <c r="M1247" i="10"/>
  <c r="M533" i="10"/>
  <c r="M1610" i="10"/>
  <c r="M1792" i="10"/>
  <c r="M1956" i="10"/>
  <c r="M1219" i="10"/>
  <c r="M1753" i="10"/>
  <c r="M1694" i="10"/>
  <c r="M1715" i="10"/>
  <c r="M1990" i="10"/>
  <c r="M1478" i="10"/>
  <c r="M1306" i="10"/>
  <c r="M1026" i="10"/>
  <c r="M786" i="10"/>
  <c r="M426" i="10"/>
  <c r="M28" i="10"/>
  <c r="N1754" i="9"/>
  <c r="N1357" i="9"/>
  <c r="M1183" i="10"/>
  <c r="M1209" i="10"/>
  <c r="M1424" i="10"/>
  <c r="M1117" i="10"/>
  <c r="M758" i="10"/>
  <c r="M587" i="10"/>
  <c r="M335" i="10"/>
  <c r="N1156" i="9"/>
  <c r="N1516" i="9"/>
  <c r="M84" i="10"/>
  <c r="N1157" i="9"/>
  <c r="M1338" i="10"/>
  <c r="M1529" i="10"/>
  <c r="M1245" i="10"/>
  <c r="M1038" i="10"/>
  <c r="M520" i="10"/>
  <c r="M260" i="10"/>
  <c r="N1616" i="9"/>
  <c r="M741" i="10"/>
  <c r="M617" i="10"/>
  <c r="M287" i="10"/>
  <c r="M39" i="10"/>
  <c r="M57" i="10"/>
  <c r="N1866" i="9"/>
  <c r="N1927" i="9"/>
  <c r="N1506" i="9"/>
  <c r="N1370" i="9"/>
  <c r="N199" i="9"/>
  <c r="N1288" i="9"/>
  <c r="N919" i="9"/>
  <c r="M547" i="10"/>
  <c r="M1879" i="10"/>
  <c r="M1487" i="10"/>
  <c r="M1292" i="10"/>
  <c r="M1012" i="10"/>
  <c r="M71" i="10"/>
  <c r="N1764" i="9"/>
  <c r="M1652" i="10"/>
  <c r="M1793" i="10"/>
  <c r="M938" i="10"/>
  <c r="M924" i="10"/>
  <c r="M1766" i="10"/>
  <c r="M1693" i="10"/>
  <c r="M1286" i="10"/>
  <c r="M1019" i="10"/>
  <c r="M3" i="10"/>
  <c r="M1812" i="10"/>
  <c r="M1889" i="10"/>
  <c r="M889" i="10"/>
  <c r="M987" i="10"/>
  <c r="M1572" i="10"/>
  <c r="M1679" i="10"/>
  <c r="M1776" i="10"/>
  <c r="M1962" i="10"/>
  <c r="M1467" i="10"/>
  <c r="M1311" i="10"/>
  <c r="M1632" i="10"/>
  <c r="M1935" i="10"/>
  <c r="M1617" i="10"/>
  <c r="M868" i="10"/>
  <c r="M1558" i="10"/>
  <c r="M1933" i="10"/>
  <c r="M1838" i="10"/>
  <c r="M1422" i="10"/>
  <c r="M1711" i="10"/>
  <c r="M1464" i="10"/>
  <c r="M1672" i="10"/>
  <c r="M1862" i="10"/>
  <c r="M1332" i="10"/>
  <c r="M981" i="10"/>
  <c r="M226" i="10"/>
  <c r="M1212" i="10"/>
  <c r="M162" i="10"/>
  <c r="N1705" i="9"/>
  <c r="N1980" i="9"/>
  <c r="N946" i="9"/>
  <c r="M880" i="10"/>
  <c r="M949" i="10"/>
  <c r="M1273" i="10"/>
  <c r="M936" i="10"/>
  <c r="M580" i="10"/>
  <c r="M658" i="10"/>
  <c r="M321" i="10"/>
  <c r="N1868" i="9"/>
  <c r="N1578" i="9"/>
  <c r="M118" i="10"/>
  <c r="N1556" i="9"/>
  <c r="M1137" i="10"/>
  <c r="M1387" i="10"/>
  <c r="M1085" i="10"/>
  <c r="M612" i="10"/>
  <c r="M503" i="10"/>
  <c r="M253" i="10"/>
  <c r="N1424" i="9"/>
  <c r="M566" i="10"/>
  <c r="M472" i="10"/>
  <c r="M398" i="10"/>
  <c r="M219" i="10"/>
  <c r="M32" i="10"/>
  <c r="N1481" i="9"/>
  <c r="N1617" i="9"/>
  <c r="N497" i="9"/>
  <c r="N1110" i="9"/>
  <c r="N211" i="9"/>
  <c r="N346" i="9"/>
  <c r="N838" i="9"/>
  <c r="M840" i="10"/>
  <c r="M542" i="10"/>
  <c r="N1674" i="9"/>
  <c r="N1592" i="9"/>
  <c r="M70" i="10"/>
  <c r="N1853" i="9"/>
  <c r="M1919" i="10"/>
  <c r="M932" i="10"/>
  <c r="M1981" i="10"/>
  <c r="M1301" i="10"/>
  <c r="N1965" i="9"/>
  <c r="M1564" i="10"/>
  <c r="M182" i="10"/>
  <c r="M1432" i="10"/>
  <c r="M1539" i="10"/>
  <c r="M1426" i="10"/>
  <c r="M1375" i="10"/>
  <c r="M1395" i="10"/>
  <c r="M1847" i="10"/>
  <c r="M1814" i="10"/>
  <c r="M1427" i="10"/>
  <c r="M1343" i="10"/>
  <c r="M1109" i="10"/>
  <c r="M443" i="10"/>
  <c r="M805" i="10"/>
  <c r="M332" i="10"/>
  <c r="N1773" i="9"/>
  <c r="M344" i="10"/>
  <c r="M1888" i="10"/>
  <c r="M1228" i="10"/>
  <c r="M928" i="10"/>
  <c r="M1725" i="10"/>
  <c r="M1350" i="10"/>
  <c r="M616" i="10"/>
  <c r="M254" i="10"/>
  <c r="M1751" i="10"/>
  <c r="M1995" i="10"/>
  <c r="M1579" i="10"/>
  <c r="M1874" i="10"/>
  <c r="M1763" i="10"/>
  <c r="M1239" i="10"/>
  <c r="M1942" i="10"/>
  <c r="M1623" i="10"/>
  <c r="M1283" i="10"/>
  <c r="M1786" i="10"/>
  <c r="M1076" i="10"/>
  <c r="M1367" i="10"/>
  <c r="M1318" i="10"/>
  <c r="M1906" i="10"/>
  <c r="M1114" i="10"/>
  <c r="M683" i="10"/>
  <c r="M1866" i="10"/>
  <c r="M1756" i="10"/>
  <c r="M956" i="10"/>
  <c r="M1832" i="10"/>
  <c r="M511" i="10"/>
  <c r="M1646" i="10"/>
  <c r="M1453" i="10"/>
  <c r="M1045" i="10"/>
  <c r="M772" i="10"/>
  <c r="M1486" i="10"/>
  <c r="M1249" i="10"/>
  <c r="M721" i="10"/>
  <c r="M1158" i="10"/>
  <c r="M1803" i="10"/>
  <c r="M1742" i="10"/>
  <c r="M1535" i="10"/>
  <c r="M1943" i="10"/>
  <c r="M1975" i="10"/>
  <c r="M1686" i="10"/>
  <c r="M1449" i="10"/>
  <c r="M1611" i="10"/>
  <c r="M1299" i="10"/>
  <c r="M1667" i="10"/>
  <c r="M1826" i="10"/>
  <c r="M1804" i="10"/>
  <c r="M1223" i="10"/>
  <c r="M1191" i="10"/>
  <c r="M811" i="10"/>
  <c r="M822" i="10"/>
  <c r="M708" i="10"/>
  <c r="M1051" i="10"/>
  <c r="M579" i="10"/>
  <c r="M1102" i="10"/>
  <c r="M478" i="10"/>
  <c r="M550" i="10"/>
  <c r="M23" i="10"/>
  <c r="N1528" i="9"/>
  <c r="M731" i="10"/>
  <c r="M497" i="10"/>
  <c r="M231" i="10"/>
  <c r="N1856" i="9"/>
  <c r="M1139" i="10"/>
  <c r="M477" i="10"/>
  <c r="N1847" i="9"/>
  <c r="M1364" i="10"/>
  <c r="M429" i="10"/>
  <c r="M53" i="10"/>
  <c r="N1644" i="9"/>
  <c r="M208" i="10"/>
  <c r="M440" i="10"/>
  <c r="M453" i="10"/>
  <c r="M339" i="10"/>
  <c r="N1872" i="9"/>
  <c r="M1600" i="10"/>
  <c r="M743" i="10"/>
  <c r="M1172" i="10"/>
  <c r="M1996" i="10"/>
  <c r="M1758" i="10"/>
  <c r="M1165" i="10"/>
  <c r="M1360" i="10"/>
  <c r="M432" i="10"/>
  <c r="M1873" i="10"/>
  <c r="M1270" i="10"/>
  <c r="M1347" i="10"/>
  <c r="M1030" i="10"/>
  <c r="M1971" i="10"/>
  <c r="M1726" i="10"/>
  <c r="M1683" i="10"/>
  <c r="M1853" i="10"/>
  <c r="M1820" i="10"/>
  <c r="M1259" i="10"/>
  <c r="M1267" i="10"/>
  <c r="M867" i="10"/>
  <c r="M885" i="10"/>
  <c r="M980" i="10"/>
  <c r="M1097" i="10"/>
  <c r="M770" i="10"/>
  <c r="M1134" i="10"/>
  <c r="M602" i="10"/>
  <c r="M618" i="10"/>
  <c r="M212" i="10"/>
  <c r="N1680" i="9"/>
  <c r="M1868" i="10"/>
  <c r="M1551" i="10"/>
  <c r="M1246" i="10"/>
  <c r="M31" i="10"/>
  <c r="M1049" i="10"/>
  <c r="M1650" i="10"/>
  <c r="M739" i="10"/>
  <c r="M1011" i="10"/>
  <c r="M1887" i="10"/>
  <c r="M1850" i="10"/>
  <c r="M1783" i="10"/>
  <c r="M1434" i="10"/>
  <c r="M711" i="10"/>
  <c r="M1907" i="10"/>
  <c r="M1482" i="10"/>
  <c r="M1303" i="10"/>
  <c r="M1568" i="10"/>
  <c r="M1087" i="10"/>
  <c r="M1127" i="10"/>
  <c r="M1074" i="10"/>
  <c r="M738" i="10"/>
  <c r="M1125" i="10"/>
  <c r="M556" i="10"/>
  <c r="M573" i="10"/>
  <c r="M203" i="10"/>
  <c r="N1936" i="9"/>
  <c r="M1229" i="10"/>
  <c r="M1615" i="10"/>
  <c r="M1438" i="10"/>
  <c r="M797" i="10"/>
  <c r="M1105" i="10"/>
  <c r="M1399" i="10"/>
  <c r="M879" i="10"/>
  <c r="M379" i="10"/>
  <c r="M1612" i="10"/>
  <c r="M1641" i="10"/>
  <c r="M1697" i="10"/>
  <c r="M1530" i="10"/>
  <c r="M108" i="10"/>
  <c r="M1701" i="10"/>
  <c r="M1476" i="10"/>
  <c r="M1969" i="10"/>
  <c r="M1834" i="10"/>
  <c r="M1202" i="10"/>
  <c r="M1710" i="10"/>
  <c r="M1500" i="10"/>
  <c r="M1871" i="10"/>
  <c r="M1585" i="10"/>
  <c r="M857" i="10"/>
  <c r="M1388" i="10"/>
  <c r="M1755" i="10"/>
  <c r="M1957" i="10"/>
  <c r="M1294" i="10"/>
  <c r="M1668" i="10"/>
  <c r="M1336" i="10"/>
  <c r="M1624" i="10"/>
  <c r="M1809" i="10"/>
  <c r="M1226" i="10"/>
  <c r="M863" i="10"/>
  <c r="M1065" i="10"/>
  <c r="M1111" i="10"/>
  <c r="M568" i="10"/>
  <c r="N1582" i="9"/>
  <c r="N1690" i="9"/>
  <c r="N909" i="9"/>
  <c r="M954" i="10"/>
  <c r="M853" i="10"/>
  <c r="M1192" i="10"/>
  <c r="M691" i="10"/>
  <c r="M416" i="10"/>
  <c r="M559" i="10"/>
  <c r="M144" i="10"/>
  <c r="N1461" i="9"/>
  <c r="N1128" i="9"/>
  <c r="M243" i="10"/>
  <c r="N1678" i="9"/>
  <c r="O1678" i="9" s="1"/>
  <c r="M1000" i="10"/>
  <c r="M1314" i="10"/>
  <c r="M1007" i="10"/>
  <c r="M734" i="10"/>
  <c r="M181" i="10"/>
  <c r="M113" i="10"/>
  <c r="N1549" i="9"/>
  <c r="M244" i="10"/>
  <c r="M301" i="10"/>
  <c r="M282" i="10"/>
  <c r="M132" i="10"/>
  <c r="N1857" i="9"/>
  <c r="N1196" i="9"/>
  <c r="N1444" i="9"/>
  <c r="N1115" i="9"/>
  <c r="N325" i="9"/>
  <c r="N1031" i="9"/>
  <c r="N991" i="9"/>
  <c r="N1154" i="9"/>
  <c r="M804" i="10"/>
  <c r="M736" i="10"/>
  <c r="M190" i="10"/>
  <c r="M127" i="10"/>
  <c r="N1242" i="9"/>
  <c r="M844" i="10"/>
  <c r="M1096" i="10"/>
  <c r="M1732" i="10"/>
  <c r="M1256" i="10"/>
  <c r="M1348" i="10"/>
  <c r="M1944" i="10"/>
  <c r="M1215" i="10"/>
  <c r="M596" i="10"/>
  <c r="M1298" i="10"/>
  <c r="M871" i="10"/>
  <c r="M1704" i="10"/>
  <c r="M1882" i="10"/>
  <c r="M1144" i="10"/>
  <c r="M1665" i="10"/>
  <c r="M1651" i="10"/>
  <c r="M1485" i="10"/>
  <c r="M1728" i="10"/>
  <c r="M1709" i="10"/>
  <c r="M1327" i="10"/>
  <c r="M1161" i="10"/>
  <c r="M666" i="10"/>
  <c r="M485" i="10"/>
  <c r="M95" i="10"/>
  <c r="M630" i="10"/>
  <c r="M735" i="10"/>
  <c r="M1295" i="10"/>
  <c r="M1660" i="10"/>
  <c r="M1858" i="10"/>
  <c r="M1845" i="10"/>
  <c r="M1398" i="10"/>
  <c r="M1170" i="10"/>
  <c r="M628" i="10"/>
  <c r="M1595" i="10"/>
  <c r="M519" i="10"/>
  <c r="M964" i="10"/>
  <c r="M1953" i="10"/>
  <c r="M1368" i="10"/>
  <c r="M199" i="10"/>
  <c r="M1291" i="10"/>
  <c r="M1658" i="10"/>
  <c r="M1765" i="10"/>
  <c r="M1532" i="10"/>
  <c r="M1662" i="10"/>
  <c r="M1912" i="10"/>
  <c r="M921" i="10"/>
  <c r="M1033" i="10"/>
  <c r="M1675" i="10"/>
  <c r="M1959" i="10"/>
  <c r="M1268" i="10"/>
  <c r="M1394" i="10"/>
  <c r="M1778" i="10"/>
  <c r="M899" i="10"/>
  <c r="M1130" i="10"/>
  <c r="M1883" i="10"/>
  <c r="M1041" i="10"/>
  <c r="M1593" i="10"/>
  <c r="M1738" i="10"/>
  <c r="M1802" i="10"/>
  <c r="M1450" i="10"/>
  <c r="M1321" i="10"/>
  <c r="M1547" i="10"/>
  <c r="M1197" i="10"/>
  <c r="M1616" i="10"/>
  <c r="M1698" i="10"/>
  <c r="M1761" i="10"/>
  <c r="M995" i="10"/>
  <c r="M1060" i="10"/>
  <c r="M397" i="10"/>
  <c r="M255" i="10"/>
  <c r="M1488" i="10"/>
  <c r="M961" i="10"/>
  <c r="M1171" i="10"/>
  <c r="M972" i="10"/>
  <c r="M788" i="10"/>
  <c r="M604" i="10"/>
  <c r="M178" i="10"/>
  <c r="N1465" i="9"/>
  <c r="M171" i="10"/>
  <c r="M662" i="10"/>
  <c r="M404" i="10"/>
  <c r="N2001" i="9"/>
  <c r="M714" i="10"/>
  <c r="M213" i="10"/>
  <c r="N1707" i="9"/>
  <c r="M728" i="10"/>
  <c r="M531" i="10"/>
  <c r="N1576" i="9"/>
  <c r="M906" i="10"/>
  <c r="M513" i="10"/>
  <c r="M669" i="10"/>
  <c r="M66" i="10"/>
  <c r="M302" i="10"/>
  <c r="N1768" i="9"/>
  <c r="M1077" i="10"/>
  <c r="M779" i="10"/>
  <c r="M1016" i="10"/>
  <c r="M1706" i="10"/>
  <c r="M1059" i="10"/>
  <c r="M1446" i="10"/>
  <c r="M1115" i="10"/>
  <c r="M1964" i="10"/>
  <c r="M1684" i="10"/>
  <c r="M1825" i="10"/>
  <c r="M1618" i="10"/>
  <c r="M147" i="10"/>
  <c r="M1505" i="10"/>
  <c r="M1354" i="10"/>
  <c r="M1640" i="10"/>
  <c r="M1746" i="10"/>
  <c r="M1777" i="10"/>
  <c r="M1092" i="10"/>
  <c r="M1133" i="10"/>
  <c r="M632" i="10"/>
  <c r="M655" i="10"/>
  <c r="M1520" i="10"/>
  <c r="M982" i="10"/>
  <c r="M1208" i="10"/>
  <c r="M1020" i="10"/>
  <c r="M824" i="10"/>
  <c r="M308" i="10"/>
  <c r="M251" i="10"/>
  <c r="N1803" i="9"/>
  <c r="M1281" i="10"/>
  <c r="M1633" i="10"/>
  <c r="M1369" i="10"/>
  <c r="M540" i="10"/>
  <c r="M1689" i="10"/>
  <c r="M1958" i="10"/>
  <c r="M1352" i="10"/>
  <c r="M1271" i="10"/>
  <c r="M1911" i="10"/>
  <c r="M1363" i="10"/>
  <c r="M1599" i="10"/>
  <c r="M1064" i="10"/>
  <c r="M703" i="10"/>
  <c r="M1734" i="10"/>
  <c r="M1992" i="10"/>
  <c r="M1339" i="10"/>
  <c r="M1972" i="10"/>
  <c r="M814" i="10"/>
  <c r="M948" i="10"/>
  <c r="M977" i="10"/>
  <c r="M1194" i="10"/>
  <c r="M1015" i="10"/>
  <c r="M820" i="10"/>
  <c r="M217" i="10"/>
  <c r="M210" i="10"/>
  <c r="N1638" i="9"/>
  <c r="M1409" i="10"/>
  <c r="M1179" i="10"/>
  <c r="M548" i="10"/>
  <c r="M574" i="10"/>
  <c r="M1522" i="10"/>
  <c r="M1867" i="10"/>
  <c r="M960" i="10"/>
  <c r="M223" i="10"/>
  <c r="M1648" i="10"/>
  <c r="M1187" i="10"/>
  <c r="M1407" i="10"/>
  <c r="M1234" i="10"/>
  <c r="M834" i="10"/>
  <c r="M1843" i="10"/>
  <c r="M1173" i="10"/>
  <c r="M1828" i="10"/>
  <c r="M1718" i="10"/>
  <c r="M1855" i="10"/>
  <c r="M1473" i="10"/>
  <c r="M1372" i="10"/>
  <c r="M1815" i="10"/>
  <c r="M1545" i="10"/>
  <c r="M598" i="10"/>
  <c r="M883" i="10"/>
  <c r="M1790" i="10"/>
  <c r="M1893" i="10"/>
  <c r="M1068" i="10"/>
  <c r="M1619" i="10"/>
  <c r="M1211" i="10"/>
  <c r="M1463" i="10"/>
  <c r="M1767" i="10"/>
  <c r="M1078" i="10"/>
  <c r="M376" i="10"/>
  <c r="M966" i="10"/>
  <c r="M997" i="10"/>
  <c r="M15" i="10"/>
  <c r="N1473" i="9"/>
  <c r="N1815" i="9"/>
  <c r="N1595" i="9"/>
  <c r="M858" i="10"/>
  <c r="M551" i="10"/>
  <c r="M1072" i="10"/>
  <c r="M1203" i="10"/>
  <c r="M829" i="10"/>
  <c r="M235" i="10"/>
  <c r="M288" i="10"/>
  <c r="N1763" i="9"/>
  <c r="O1763" i="9" s="1"/>
  <c r="N674" i="9"/>
  <c r="M30" i="10"/>
  <c r="N1187" i="9"/>
  <c r="M895" i="10"/>
  <c r="M1233" i="10"/>
  <c r="M856" i="10"/>
  <c r="M500" i="10"/>
  <c r="M622" i="10"/>
  <c r="M234" i="10"/>
  <c r="N1662" i="9"/>
  <c r="M675" i="10"/>
  <c r="M610" i="10"/>
  <c r="M88" i="10"/>
  <c r="M11" i="10"/>
  <c r="N1626" i="9"/>
  <c r="N1287" i="9"/>
  <c r="N1081" i="9"/>
  <c r="N360" i="9"/>
  <c r="N1053" i="9"/>
  <c r="N1271" i="9"/>
  <c r="N1221" i="9"/>
  <c r="N538" i="9"/>
  <c r="O538" i="9" s="1"/>
  <c r="M767" i="10"/>
  <c r="M304" i="10"/>
  <c r="M396" i="10"/>
  <c r="M38" i="10"/>
  <c r="N600" i="9"/>
  <c r="M274" i="10"/>
  <c r="M947" i="10"/>
  <c r="M1578" i="10"/>
  <c r="M845" i="10"/>
  <c r="M1596" i="10"/>
  <c r="M1526" i="10"/>
  <c r="M905" i="10"/>
  <c r="M1780" i="10"/>
  <c r="M1542" i="10"/>
  <c r="M1403" i="10"/>
  <c r="M803" i="10"/>
  <c r="M806" i="10"/>
  <c r="M1642" i="10"/>
  <c r="M1538" i="10"/>
  <c r="M1151" i="10"/>
  <c r="M1740" i="10"/>
  <c r="M1031" i="10"/>
  <c r="M1890" i="10"/>
  <c r="M942" i="10"/>
  <c r="M968" i="10"/>
  <c r="M422" i="10"/>
  <c r="M264" i="10"/>
  <c r="M790" i="10"/>
  <c r="M311" i="10"/>
  <c r="M508" i="10"/>
  <c r="M934" i="10"/>
  <c r="M740" i="10"/>
  <c r="M1149" i="10"/>
  <c r="M1917" i="10"/>
  <c r="M1027" i="10"/>
  <c r="M1253" i="10"/>
  <c r="M93" i="10"/>
  <c r="M1582" i="10"/>
  <c r="M1044" i="10"/>
  <c r="M923" i="10"/>
  <c r="M1571" i="10"/>
  <c r="M506" i="10"/>
  <c r="M1046" i="10"/>
  <c r="M1670" i="10"/>
  <c r="M1700" i="10"/>
  <c r="M1885" i="10"/>
  <c r="M1840" i="10"/>
  <c r="M765" i="10"/>
  <c r="M1533" i="10"/>
  <c r="M1674" i="10"/>
  <c r="M1356" i="10"/>
  <c r="M1939" i="10"/>
  <c r="M523" i="10"/>
  <c r="M1275" i="10"/>
  <c r="M1914" i="10"/>
  <c r="M1608" i="10"/>
  <c r="M1304" i="10"/>
  <c r="M1637" i="10"/>
  <c r="M1284" i="10"/>
  <c r="M1590" i="10"/>
  <c r="M1601" i="10"/>
  <c r="M496" i="10"/>
  <c r="M1937" i="10"/>
  <c r="M1317" i="10"/>
  <c r="M946" i="10"/>
  <c r="M1440" i="10"/>
  <c r="M764" i="10"/>
  <c r="M1896" i="10"/>
  <c r="M1747" i="10"/>
  <c r="M958" i="10"/>
  <c r="M1441" i="10"/>
  <c r="M1462" i="10"/>
  <c r="M1891" i="10"/>
  <c r="M1603" i="10"/>
  <c r="M959" i="10"/>
  <c r="M1938" i="10"/>
  <c r="M1682" i="10"/>
  <c r="M561" i="10"/>
  <c r="M1255" i="10"/>
  <c r="M1023" i="10"/>
  <c r="M1691" i="10"/>
  <c r="M1904" i="10"/>
  <c r="M1378" i="10"/>
  <c r="M1741" i="10"/>
  <c r="M1382" i="10"/>
  <c r="M1138" i="10"/>
  <c r="M1973" i="10"/>
  <c r="M1775" i="10"/>
  <c r="M1113" i="10"/>
  <c r="M1457" i="10"/>
  <c r="M930" i="10"/>
  <c r="M1852" i="10"/>
  <c r="M1773" i="10"/>
  <c r="M1142" i="10"/>
  <c r="M1924" i="10"/>
  <c r="M1947" i="10"/>
  <c r="M1322" i="10"/>
  <c r="M1122" i="10"/>
  <c r="M1421" i="10"/>
  <c r="M1977" i="10"/>
  <c r="M1552" i="10"/>
  <c r="M1435" i="10"/>
  <c r="M1719" i="10"/>
  <c r="M1609" i="10"/>
  <c r="M570" i="10"/>
  <c r="M588" i="10"/>
  <c r="M1594" i="10"/>
  <c r="M1392" i="10"/>
  <c r="M881" i="10"/>
  <c r="M1057" i="10"/>
  <c r="M676" i="10"/>
  <c r="M651" i="10"/>
  <c r="M269" i="10"/>
  <c r="M175" i="10"/>
  <c r="N1689" i="9"/>
  <c r="M424" i="10"/>
  <c r="M509" i="10"/>
  <c r="M7" i="10"/>
  <c r="N1974" i="9"/>
  <c r="M685" i="10"/>
  <c r="M358" i="10"/>
  <c r="N1921" i="9"/>
  <c r="M1175" i="10"/>
  <c r="M323" i="10"/>
  <c r="N1932" i="9"/>
  <c r="M872" i="10"/>
  <c r="M841" i="10"/>
  <c r="M526" i="10"/>
  <c r="M305" i="10"/>
  <c r="M41" i="10"/>
  <c r="N1245" i="9"/>
  <c r="M1666" i="10"/>
  <c r="M1361" i="10"/>
  <c r="M431" i="10"/>
  <c r="M1925" i="10"/>
  <c r="M1779" i="10"/>
  <c r="M986" i="10"/>
  <c r="M744" i="10"/>
  <c r="M1988" i="10"/>
  <c r="M1357" i="10"/>
  <c r="M1655" i="10"/>
  <c r="M1319" i="10"/>
  <c r="M1112" i="10"/>
  <c r="M1032" i="10"/>
  <c r="M2000" i="10"/>
  <c r="M1576" i="10"/>
  <c r="M1490" i="10"/>
  <c r="M1735" i="10"/>
  <c r="M1621" i="10"/>
  <c r="M944" i="10"/>
  <c r="M896" i="10"/>
  <c r="M1614" i="10"/>
  <c r="M1433" i="10"/>
  <c r="M913" i="10"/>
  <c r="M1098" i="10"/>
  <c r="M849" i="10"/>
  <c r="M724" i="10"/>
  <c r="M465" i="10"/>
  <c r="M326" i="10"/>
  <c r="N1520" i="9"/>
  <c r="O1520" i="9" s="1"/>
  <c r="M1831" i="10"/>
  <c r="M1455" i="10"/>
  <c r="M749" i="10"/>
  <c r="M1870" i="10"/>
  <c r="M1366" i="10"/>
  <c r="M1745" i="10"/>
  <c r="M753" i="10"/>
  <c r="M562" i="10"/>
  <c r="M1980" i="10"/>
  <c r="M1881" i="10"/>
  <c r="M1110" i="10"/>
  <c r="M1574" i="10"/>
  <c r="M1955" i="10"/>
  <c r="M1243" i="10"/>
  <c r="M1760" i="10"/>
  <c r="M1759" i="10"/>
  <c r="M1481" i="10"/>
  <c r="M974" i="10"/>
  <c r="M1515" i="10"/>
  <c r="M897" i="10"/>
  <c r="M1080" i="10"/>
  <c r="M715" i="10"/>
  <c r="M674" i="10"/>
  <c r="M456" i="10"/>
  <c r="M271" i="10"/>
  <c r="N1440" i="9"/>
  <c r="O1440" i="9" s="1"/>
  <c r="M1895" i="10"/>
  <c r="M1524" i="10"/>
  <c r="M1154" i="10"/>
  <c r="M158" i="10"/>
  <c r="M1817" i="10"/>
  <c r="M1408" i="10"/>
  <c r="M1241" i="10"/>
  <c r="M855" i="10"/>
  <c r="M1643" i="10"/>
  <c r="M1261" i="10"/>
  <c r="M1625" i="10"/>
  <c r="M732" i="10"/>
  <c r="M1837" i="10"/>
  <c r="M1377" i="10"/>
  <c r="M1250" i="10"/>
  <c r="M1771" i="10"/>
  <c r="M1496" i="10"/>
  <c r="M1801" i="10"/>
  <c r="M1225" i="10"/>
  <c r="M1168" i="10"/>
  <c r="M1729" i="10"/>
  <c r="M1414" i="10"/>
  <c r="M754" i="10"/>
  <c r="M1781" i="10"/>
  <c r="M1932" i="10"/>
  <c r="M1829" i="10"/>
  <c r="M1458" i="10"/>
  <c r="M1555" i="10"/>
  <c r="M1982" i="10"/>
  <c r="M1150" i="10"/>
  <c r="M1575" i="10"/>
  <c r="M484" i="10"/>
  <c r="M1374" i="10"/>
  <c r="M1222" i="10"/>
  <c r="M817" i="10"/>
  <c r="M136" i="10"/>
  <c r="N1045" i="9"/>
  <c r="N1602" i="9"/>
  <c r="O1602" i="9" s="1"/>
  <c r="N1585" i="9"/>
  <c r="O1585" i="9" s="1"/>
  <c r="M931" i="10"/>
  <c r="M1493" i="10"/>
  <c r="M1088" i="10"/>
  <c r="M903" i="10"/>
  <c r="M593" i="10"/>
  <c r="M18" i="10"/>
  <c r="N1989" i="9"/>
  <c r="O1989" i="9" s="1"/>
  <c r="N1849" i="9"/>
  <c r="N1845" i="9"/>
  <c r="N1781" i="9"/>
  <c r="N1428" i="9"/>
  <c r="M1570" i="10"/>
  <c r="M648" i="10"/>
  <c r="M993" i="10"/>
  <c r="M636" i="10"/>
  <c r="M444" i="10"/>
  <c r="M60" i="10"/>
  <c r="N1818" i="9"/>
  <c r="M792" i="10"/>
  <c r="M670" i="10"/>
  <c r="M26" i="10"/>
  <c r="M75" i="10"/>
  <c r="N1940" i="9"/>
  <c r="N868" i="9"/>
  <c r="N1272" i="9"/>
  <c r="O1272" i="9" s="1"/>
  <c r="N1284" i="9"/>
  <c r="N861" i="9"/>
  <c r="N879" i="9"/>
  <c r="N841" i="9"/>
  <c r="N701" i="9"/>
  <c r="O701" i="9" s="1"/>
  <c r="M237" i="10"/>
  <c r="M483" i="10"/>
  <c r="M502" i="10"/>
  <c r="M104" i="10"/>
  <c r="M315" i="10"/>
  <c r="M220" i="10"/>
  <c r="N1739" i="9"/>
  <c r="N1659" i="9"/>
  <c r="N1331" i="9"/>
  <c r="N1336" i="9"/>
  <c r="N208" i="9"/>
  <c r="N594" i="9"/>
  <c r="M697" i="10"/>
  <c r="M572" i="10"/>
  <c r="M390" i="10"/>
  <c r="M174" i="10"/>
  <c r="N1797" i="9"/>
  <c r="O1797" i="9" s="1"/>
  <c r="N1624" i="9"/>
  <c r="N1324" i="9"/>
  <c r="N584" i="9"/>
  <c r="M530" i="10"/>
  <c r="M1630" i="10"/>
  <c r="M1206" i="10"/>
  <c r="M1053" i="10"/>
  <c r="M1006" i="10"/>
  <c r="M796" i="10"/>
  <c r="M98" i="10"/>
  <c r="M42" i="10"/>
  <c r="M81" i="10"/>
  <c r="N1956" i="9"/>
  <c r="N1155" i="9"/>
  <c r="N1354" i="9"/>
  <c r="N1362" i="9"/>
  <c r="O1362" i="9" s="1"/>
  <c r="N1978" i="9"/>
  <c r="O1978" i="9" s="1"/>
  <c r="N1657" i="9"/>
  <c r="N1223" i="9"/>
  <c r="N1597" i="9"/>
  <c r="N501" i="9"/>
  <c r="N1159" i="9"/>
  <c r="N635" i="9"/>
  <c r="N180" i="9"/>
  <c r="O180" i="9" s="1"/>
  <c r="N615" i="9"/>
  <c r="O615" i="9" s="1"/>
  <c r="N97" i="9"/>
  <c r="N839" i="9"/>
  <c r="N128" i="9"/>
  <c r="N1135" i="9"/>
  <c r="N1831" i="9"/>
  <c r="M1963" i="10"/>
  <c r="M1926" i="10"/>
  <c r="M1508" i="10"/>
  <c r="M1405" i="10"/>
  <c r="M742" i="10"/>
  <c r="M1193" i="10"/>
  <c r="M1287" i="10"/>
  <c r="M835" i="10"/>
  <c r="M1103" i="10"/>
  <c r="M597" i="10"/>
  <c r="M757" i="10"/>
  <c r="M532" i="10"/>
  <c r="M354" i="10"/>
  <c r="N1711" i="9"/>
  <c r="M239" i="10"/>
  <c r="N1833" i="9"/>
  <c r="N1373" i="9"/>
  <c r="N1703" i="9"/>
  <c r="N1854" i="9"/>
  <c r="M1069" i="10"/>
  <c r="M827" i="10"/>
  <c r="M1073" i="10"/>
  <c r="M1420" i="10"/>
  <c r="M1355" i="10"/>
  <c r="M1001" i="10"/>
  <c r="M1039" i="10"/>
  <c r="M842" i="10"/>
  <c r="M352" i="10"/>
  <c r="M852" i="10"/>
  <c r="M393" i="10"/>
  <c r="M314" i="10"/>
  <c r="M166" i="10"/>
  <c r="N1569" i="9"/>
  <c r="O1569" i="9" s="1"/>
  <c r="N1684" i="9"/>
  <c r="O1684" i="9" s="1"/>
  <c r="N1633" i="9"/>
  <c r="O1633" i="9" s="1"/>
  <c r="N1799" i="9"/>
  <c r="O1799" i="9" s="1"/>
  <c r="N1436" i="9"/>
  <c r="M262" i="10"/>
  <c r="N1885" i="9"/>
  <c r="N1432" i="9"/>
  <c r="N1735" i="9"/>
  <c r="M1269" i="10"/>
  <c r="M1525" i="10"/>
  <c r="M1456" i="10"/>
  <c r="M1129" i="10"/>
  <c r="M1167" i="10"/>
  <c r="M935" i="10"/>
  <c r="M908" i="10"/>
  <c r="M762" i="10"/>
  <c r="M191" i="10"/>
  <c r="M218" i="10"/>
  <c r="M67" i="10"/>
  <c r="N1769" i="9"/>
  <c r="N928" i="9"/>
  <c r="N1420" i="9"/>
  <c r="M668" i="10"/>
  <c r="M751" i="10"/>
  <c r="M544" i="10"/>
  <c r="M634" i="10"/>
  <c r="M467" i="10"/>
  <c r="M441" i="10"/>
  <c r="M292" i="10"/>
  <c r="M275" i="10"/>
  <c r="M13" i="10"/>
  <c r="N1776" i="9"/>
  <c r="O1776" i="9" s="1"/>
  <c r="N1654" i="9"/>
  <c r="N1710" i="9"/>
  <c r="N1850" i="9"/>
  <c r="N933" i="9"/>
  <c r="N1375" i="9"/>
  <c r="N871" i="9"/>
  <c r="N320" i="9"/>
  <c r="N895" i="9"/>
  <c r="O895" i="9" s="1"/>
  <c r="N1104" i="9"/>
  <c r="N902" i="9"/>
  <c r="N1078" i="9"/>
  <c r="N814" i="9"/>
  <c r="N1267" i="9"/>
  <c r="N977" i="9"/>
  <c r="M350" i="10"/>
  <c r="M701" i="10"/>
  <c r="M375" i="10"/>
  <c r="M401" i="10"/>
  <c r="M464" i="10"/>
  <c r="M242" i="10"/>
  <c r="M347" i="10"/>
  <c r="N1949" i="9"/>
  <c r="N1811" i="9"/>
  <c r="N1647" i="9"/>
  <c r="O1647" i="9" s="1"/>
  <c r="N1793" i="9"/>
  <c r="O1793" i="9" s="1"/>
  <c r="N898" i="9"/>
  <c r="N545" i="9"/>
  <c r="M661" i="10"/>
  <c r="M495" i="10"/>
  <c r="M267" i="10"/>
  <c r="M111" i="10"/>
  <c r="N1966" i="9"/>
  <c r="O1966" i="9" s="1"/>
  <c r="N1124" i="9"/>
  <c r="O1124" i="9" s="1"/>
  <c r="N1376" i="9"/>
  <c r="N468" i="9"/>
  <c r="M963" i="10"/>
  <c r="M1598" i="10"/>
  <c r="M1099" i="10"/>
  <c r="M984" i="10"/>
  <c r="M876" i="10"/>
  <c r="M756" i="10"/>
  <c r="M638" i="10"/>
  <c r="M450" i="10"/>
  <c r="M284" i="10"/>
  <c r="N1829" i="9"/>
  <c r="N1805" i="9"/>
  <c r="N1096" i="9"/>
  <c r="N1006" i="9"/>
  <c r="N1942" i="9"/>
  <c r="O1942" i="9" s="1"/>
  <c r="N1594" i="9"/>
  <c r="O1594" i="9" s="1"/>
  <c r="N816" i="9"/>
  <c r="N1295" i="9"/>
  <c r="N1200" i="9"/>
  <c r="N1063" i="9"/>
  <c r="N728" i="9"/>
  <c r="N269" i="9"/>
  <c r="N487" i="9"/>
  <c r="O487" i="9" s="1"/>
  <c r="N548" i="9"/>
  <c r="O548" i="9" s="1"/>
  <c r="N597" i="9"/>
  <c r="N508" i="9"/>
  <c r="N1488" i="9"/>
  <c r="N1772" i="9"/>
  <c r="M665" i="10"/>
  <c r="M141" i="10"/>
  <c r="M137" i="10"/>
  <c r="M391" i="10"/>
  <c r="M51" i="10"/>
  <c r="M270" i="10"/>
  <c r="N1820" i="9"/>
  <c r="N1970" i="9"/>
  <c r="N1213" i="9"/>
  <c r="N1692" i="9"/>
  <c r="N910" i="9"/>
  <c r="M752" i="10"/>
  <c r="M625" i="10"/>
  <c r="M392" i="10"/>
  <c r="M92" i="10"/>
  <c r="M65" i="10"/>
  <c r="N1894" i="9"/>
  <c r="N1955" i="9"/>
  <c r="O1955" i="9" s="1"/>
  <c r="N801" i="9"/>
  <c r="O801" i="9" s="1"/>
  <c r="M1581" i="10"/>
  <c r="M878" i="10"/>
  <c r="M1566" i="10"/>
  <c r="M969" i="10"/>
  <c r="M850" i="10"/>
  <c r="M594" i="10"/>
  <c r="M706" i="10"/>
  <c r="M591" i="10"/>
  <c r="M377" i="10"/>
  <c r="M202" i="10"/>
  <c r="N1748" i="9"/>
  <c r="N1541" i="9"/>
  <c r="N640" i="9"/>
  <c r="N972" i="9"/>
  <c r="N1906" i="9"/>
  <c r="N1304" i="9"/>
  <c r="N1967" i="9"/>
  <c r="O1967" i="9" s="1"/>
  <c r="N1059" i="9"/>
  <c r="O1059" i="9" s="1"/>
  <c r="N1034" i="9"/>
  <c r="N649" i="9"/>
  <c r="N388" i="9"/>
  <c r="N14" i="9"/>
  <c r="N186" i="9"/>
  <c r="N367" i="9"/>
  <c r="N82" i="9"/>
  <c r="O82" i="9" s="1"/>
  <c r="N216" i="9"/>
  <c r="N1416" i="9"/>
  <c r="N1724" i="9"/>
  <c r="M629" i="10"/>
  <c r="M650" i="10"/>
  <c r="M421" i="10"/>
  <c r="M157" i="10"/>
  <c r="M317" i="10"/>
  <c r="M183" i="10"/>
  <c r="N1843" i="9"/>
  <c r="N1898" i="9"/>
  <c r="N1832" i="9"/>
  <c r="N1572" i="9"/>
  <c r="N1258" i="9"/>
  <c r="O1258" i="9" s="1"/>
  <c r="M529" i="10"/>
  <c r="M555" i="10"/>
  <c r="M451" i="10"/>
  <c r="M303" i="10"/>
  <c r="N1941" i="9"/>
  <c r="N1504" i="9"/>
  <c r="N1788" i="9"/>
  <c r="N1249" i="9"/>
  <c r="O1249" i="9" s="1"/>
  <c r="M1309" i="10"/>
  <c r="M1448" i="10"/>
  <c r="M1278" i="10"/>
  <c r="M1010" i="10"/>
  <c r="M962" i="10"/>
  <c r="M789" i="10"/>
  <c r="M657" i="10"/>
  <c r="M489" i="10"/>
  <c r="M258" i="10"/>
  <c r="M106" i="10"/>
  <c r="N1962" i="9"/>
  <c r="N1103" i="9"/>
  <c r="N1334" i="9"/>
  <c r="N379" i="9"/>
  <c r="N1489" i="9"/>
  <c r="N1501" i="9"/>
  <c r="N1634" i="9"/>
  <c r="O1634" i="9" s="1"/>
  <c r="N1010" i="9"/>
  <c r="O1010" i="9" s="1"/>
  <c r="N656" i="9"/>
  <c r="N920" i="9"/>
  <c r="N638" i="9"/>
  <c r="N685" i="9"/>
  <c r="N93" i="9"/>
  <c r="N132" i="9"/>
  <c r="N340" i="9"/>
  <c r="O340" i="9" s="1"/>
  <c r="N1732" i="9"/>
  <c r="O1732" i="9" s="1"/>
  <c r="N1809" i="9"/>
  <c r="O1809" i="9" s="1"/>
  <c r="N1579" i="9"/>
  <c r="M576" i="10"/>
  <c r="M614" i="10"/>
  <c r="M172" i="10"/>
  <c r="M468" i="10"/>
  <c r="M230" i="10"/>
  <c r="M117" i="10"/>
  <c r="N1972" i="9"/>
  <c r="N1782" i="9"/>
  <c r="N1725" i="9"/>
  <c r="N750" i="9"/>
  <c r="N824" i="9"/>
  <c r="M278" i="10"/>
  <c r="M475" i="10"/>
  <c r="M382" i="10"/>
  <c r="M216" i="10"/>
  <c r="N1807" i="9"/>
  <c r="N1319" i="9"/>
  <c r="N1687" i="9"/>
  <c r="N795" i="9"/>
  <c r="M1220" i="10"/>
  <c r="M1384" i="10"/>
  <c r="M1178" i="10"/>
  <c r="M955" i="10"/>
  <c r="M914" i="10"/>
  <c r="M747" i="10"/>
  <c r="M621" i="10"/>
  <c r="M342" i="10"/>
  <c r="M55" i="10"/>
  <c r="M61" i="10"/>
  <c r="N1886" i="9"/>
  <c r="O1886" i="9" s="1"/>
  <c r="N1951" i="9"/>
  <c r="N1542" i="9"/>
  <c r="N1988" i="9"/>
  <c r="N1417" i="9"/>
  <c r="N1429" i="9"/>
  <c r="N1532" i="9"/>
  <c r="N747" i="9"/>
  <c r="O747" i="9" s="1"/>
  <c r="N1224" i="9"/>
  <c r="O1224" i="9" s="1"/>
  <c r="N697" i="9"/>
  <c r="N245" i="9"/>
  <c r="N350" i="9"/>
  <c r="N56" i="9"/>
  <c r="N223" i="9"/>
  <c r="N75" i="9"/>
  <c r="N1771" i="9"/>
  <c r="N1757" i="9"/>
  <c r="O1757" i="9" s="1"/>
  <c r="N1527" i="9"/>
  <c r="O1527" i="9" s="1"/>
  <c r="M1560" i="10"/>
  <c r="M1472" i="10"/>
  <c r="M1724" i="10"/>
  <c r="M1613" i="10"/>
  <c r="M722" i="10"/>
  <c r="M684" i="10"/>
  <c r="M1602" i="10"/>
  <c r="M1401" i="10"/>
  <c r="M891" i="10"/>
  <c r="M1066" i="10"/>
  <c r="M702" i="10"/>
  <c r="M667" i="10"/>
  <c r="M410" i="10"/>
  <c r="M189" i="10"/>
  <c r="N1695" i="9"/>
  <c r="O1695" i="9" s="1"/>
  <c r="M197" i="10"/>
  <c r="N1824" i="9"/>
  <c r="N1635" i="9"/>
  <c r="N1340" i="9"/>
  <c r="N1547" i="9"/>
  <c r="M696" i="10"/>
  <c r="M1443" i="10"/>
  <c r="M1622" i="10"/>
  <c r="M999" i="10"/>
  <c r="M926" i="10"/>
  <c r="M723" i="10"/>
  <c r="M1121" i="10"/>
  <c r="M1166" i="10"/>
  <c r="M785" i="10"/>
  <c r="M673" i="10"/>
  <c r="M521" i="10"/>
  <c r="M331" i="10"/>
  <c r="M138" i="10"/>
  <c r="N1998" i="9"/>
  <c r="N1347" i="9"/>
  <c r="N937" i="9"/>
  <c r="N1495" i="9"/>
  <c r="O1495" i="9" s="1"/>
  <c r="N446" i="9"/>
  <c r="O446" i="9" s="1"/>
  <c r="M215" i="10"/>
  <c r="N1928" i="9"/>
  <c r="O1928" i="9" s="1"/>
  <c r="N1672" i="9"/>
  <c r="N1423" i="9"/>
  <c r="M774" i="10"/>
  <c r="M1240" i="10"/>
  <c r="M1145" i="10"/>
  <c r="M859" i="10"/>
  <c r="M296" i="10"/>
  <c r="M142" i="10"/>
  <c r="M109" i="10"/>
  <c r="M565" i="10"/>
  <c r="M490" i="10"/>
  <c r="M176" i="10"/>
  <c r="M22" i="10"/>
  <c r="N1905" i="9"/>
  <c r="N1125" i="9"/>
  <c r="N257" i="9"/>
  <c r="M505" i="10"/>
  <c r="M121" i="10"/>
  <c r="M537" i="10"/>
  <c r="M47" i="10"/>
  <c r="M437" i="10"/>
  <c r="M436" i="10"/>
  <c r="M280" i="10"/>
  <c r="M238" i="10"/>
  <c r="N1925" i="9"/>
  <c r="N1952" i="9"/>
  <c r="N1448" i="9"/>
  <c r="N1683" i="9"/>
  <c r="N1751" i="9"/>
  <c r="N1431" i="9"/>
  <c r="N1069" i="9"/>
  <c r="N842" i="9"/>
  <c r="N1280" i="9"/>
  <c r="N885" i="9"/>
  <c r="N1042" i="9"/>
  <c r="N1119" i="9"/>
  <c r="N903" i="9"/>
  <c r="N1442" i="9"/>
  <c r="N1105" i="9"/>
  <c r="M620" i="10"/>
  <c r="M719" i="10"/>
  <c r="M507" i="10"/>
  <c r="M420" i="10"/>
  <c r="M460" i="10"/>
  <c r="M395" i="10"/>
  <c r="M150" i="10"/>
  <c r="M69" i="10"/>
  <c r="N1876" i="9"/>
  <c r="O1876" i="9" s="1"/>
  <c r="N1545" i="9"/>
  <c r="N1629" i="9"/>
  <c r="N1591" i="9"/>
  <c r="N1148" i="9"/>
  <c r="M836" i="10"/>
  <c r="M345" i="10"/>
  <c r="M259" i="10"/>
  <c r="M145" i="10"/>
  <c r="N1749" i="9"/>
  <c r="N1641" i="9"/>
  <c r="N1565" i="9"/>
  <c r="N1143" i="9"/>
  <c r="M1124" i="10"/>
  <c r="M1320" i="10"/>
  <c r="M1054" i="10"/>
  <c r="M902" i="10"/>
  <c r="M866" i="10"/>
  <c r="M682" i="10"/>
  <c r="M558" i="10"/>
  <c r="M73" i="10"/>
  <c r="M297" i="10"/>
  <c r="M21" i="10"/>
  <c r="N1750" i="9"/>
  <c r="O1750" i="9" s="1"/>
  <c r="N1879" i="9"/>
  <c r="O1879" i="9" s="1"/>
  <c r="N1414" i="9"/>
  <c r="N1937" i="9"/>
  <c r="N1233" i="9"/>
  <c r="N1314" i="9"/>
  <c r="N1452" i="9"/>
  <c r="N810" i="9"/>
  <c r="N1120" i="9"/>
  <c r="O1120" i="9" s="1"/>
  <c r="N926" i="9"/>
  <c r="O926" i="9" s="1"/>
  <c r="N572" i="9"/>
  <c r="N721" i="9"/>
  <c r="N714" i="9"/>
  <c r="N305" i="9"/>
  <c r="N127" i="9"/>
  <c r="O127" i="9" s="1"/>
  <c r="N1984" i="9"/>
  <c r="O1984" i="9" s="1"/>
  <c r="N1709" i="9"/>
  <c r="O1709" i="9" s="1"/>
  <c r="N1463" i="9"/>
  <c r="M1344" i="10"/>
  <c r="M1681" i="10"/>
  <c r="M1577" i="10"/>
  <c r="M933" i="10"/>
  <c r="M1489" i="10"/>
  <c r="M1554" i="10"/>
  <c r="M1305" i="10"/>
  <c r="M799" i="10"/>
  <c r="M973" i="10"/>
  <c r="M699" i="10"/>
  <c r="M78" i="10"/>
  <c r="M380" i="10"/>
  <c r="M170" i="10"/>
  <c r="N1485" i="9"/>
  <c r="O1485" i="9" s="1"/>
  <c r="M68" i="10"/>
  <c r="N1902" i="9"/>
  <c r="O1902" i="9" s="1"/>
  <c r="N1963" i="9"/>
  <c r="N1358" i="9"/>
  <c r="N1019" i="9"/>
  <c r="M1004" i="10"/>
  <c r="M1370" i="10"/>
  <c r="M1586" i="10"/>
  <c r="M585" i="10"/>
  <c r="M787" i="10"/>
  <c r="M534" i="10"/>
  <c r="M1043" i="10"/>
  <c r="M1070" i="10"/>
  <c r="M720" i="10"/>
  <c r="M590" i="10"/>
  <c r="M214" i="10"/>
  <c r="M338" i="10"/>
  <c r="M37" i="10"/>
  <c r="N1844" i="9"/>
  <c r="N1915" i="9"/>
  <c r="N1205" i="9"/>
  <c r="N442" i="9"/>
  <c r="N1427" i="9"/>
  <c r="O1427" i="9" s="1"/>
  <c r="M90" i="10"/>
  <c r="N1930" i="9"/>
  <c r="N1991" i="9"/>
  <c r="N1172" i="9"/>
  <c r="M99" i="10"/>
  <c r="M1100" i="10"/>
  <c r="M1008" i="10"/>
  <c r="M775" i="10"/>
  <c r="M1162" i="10"/>
  <c r="M1198" i="10"/>
  <c r="M809" i="10"/>
  <c r="M713" i="10"/>
  <c r="M595" i="10"/>
  <c r="M413" i="10"/>
  <c r="M206" i="10"/>
  <c r="N1920" i="9"/>
  <c r="N1667" i="9"/>
  <c r="O1667" i="9" s="1"/>
  <c r="N1403" i="9"/>
  <c r="O1403" i="9" s="1"/>
  <c r="M168" i="10"/>
  <c r="M689" i="10"/>
  <c r="M457" i="10"/>
  <c r="M554" i="10"/>
  <c r="M355" i="10"/>
  <c r="M363" i="10"/>
  <c r="M198" i="10"/>
  <c r="M154" i="10"/>
  <c r="N1723" i="9"/>
  <c r="O1723" i="9" s="1"/>
  <c r="N1658" i="9"/>
  <c r="N1027" i="9"/>
  <c r="N1554" i="9"/>
  <c r="N1649" i="9"/>
  <c r="N1077" i="9"/>
  <c r="N1285" i="9"/>
  <c r="O1285" i="9" s="1"/>
  <c r="N896" i="9"/>
  <c r="O896" i="9" s="1"/>
  <c r="N1047" i="9"/>
  <c r="O1047" i="9" s="1"/>
  <c r="N1498" i="9"/>
  <c r="N1266" i="9"/>
  <c r="N1478" i="9"/>
  <c r="N1220" i="9"/>
  <c r="O1220" i="9" s="1"/>
  <c r="N1161" i="9"/>
  <c r="N1004" i="9"/>
  <c r="O1004" i="9" s="1"/>
  <c r="M406" i="10"/>
  <c r="M643" i="10"/>
  <c r="M131" i="10"/>
  <c r="M180" i="10"/>
  <c r="M387" i="10"/>
  <c r="M313" i="10"/>
  <c r="M97" i="10"/>
  <c r="M29" i="10"/>
  <c r="N1608" i="9"/>
  <c r="N1596" i="9"/>
  <c r="O1596" i="9" s="1"/>
  <c r="N1146" i="9"/>
  <c r="N1491" i="9"/>
  <c r="N513" i="9"/>
  <c r="M800" i="10"/>
  <c r="M119" i="10"/>
  <c r="M58" i="10"/>
  <c r="M86" i="10"/>
  <c r="N1964" i="9"/>
  <c r="N1176" i="9"/>
  <c r="N312" i="9"/>
  <c r="N460" i="9"/>
  <c r="M996" i="10"/>
  <c r="M1264" i="10"/>
  <c r="M884" i="10"/>
  <c r="M854" i="10"/>
  <c r="M794" i="10"/>
  <c r="M575" i="10"/>
  <c r="M480" i="10"/>
  <c r="M403" i="10"/>
  <c r="M228" i="10"/>
  <c r="M40" i="10"/>
  <c r="N1529" i="9"/>
  <c r="O1529" i="9" s="1"/>
  <c r="N1698" i="9"/>
  <c r="O1698" i="9" s="1"/>
  <c r="N986" i="9"/>
  <c r="O986" i="9" s="1"/>
  <c r="N1825" i="9"/>
  <c r="N1621" i="9"/>
  <c r="N1855" i="9"/>
  <c r="N1378" i="9"/>
  <c r="N1599" i="9"/>
  <c r="N1035" i="9"/>
  <c r="O1035" i="9" s="1"/>
  <c r="N710" i="9"/>
  <c r="O710" i="9" s="1"/>
  <c r="N417" i="9"/>
  <c r="O417" i="9" s="1"/>
  <c r="N275" i="9"/>
  <c r="N311" i="9"/>
  <c r="N73" i="9"/>
  <c r="N214" i="9"/>
  <c r="O214" i="9" s="1"/>
  <c r="N1912" i="9"/>
  <c r="N1656" i="9"/>
  <c r="O1656" i="9" s="1"/>
  <c r="N1399" i="9"/>
  <c r="M1836" i="10"/>
  <c r="M1677" i="10"/>
  <c r="M1353" i="10"/>
  <c r="M1517" i="10"/>
  <c r="M1238" i="10"/>
  <c r="M1416" i="10"/>
  <c r="M1983" i="10"/>
  <c r="M1960" i="10"/>
  <c r="M1659" i="10"/>
  <c r="M1548" i="10"/>
  <c r="M1796" i="10"/>
  <c r="M1119" i="10"/>
  <c r="M1854" i="10"/>
  <c r="M1335" i="10"/>
  <c r="M1224" i="10"/>
  <c r="M1639" i="10"/>
  <c r="M1541" i="10"/>
  <c r="M798" i="10"/>
  <c r="M1402" i="10"/>
  <c r="M1479" i="10"/>
  <c r="M1200" i="10"/>
  <c r="M624" i="10"/>
  <c r="M893" i="10"/>
  <c r="M434" i="10"/>
  <c r="M633" i="10"/>
  <c r="M419" i="10"/>
  <c r="M149" i="10"/>
  <c r="N1548" i="9"/>
  <c r="M56" i="10"/>
  <c r="N1552" i="9"/>
  <c r="N1762" i="9"/>
  <c r="O1762" i="9" s="1"/>
  <c r="N1919" i="9"/>
  <c r="M1300" i="10"/>
  <c r="M407" i="10"/>
  <c r="M1297" i="10"/>
  <c r="M1550" i="10"/>
  <c r="M1497" i="10"/>
  <c r="M63" i="10"/>
  <c r="M1213" i="10"/>
  <c r="M957" i="10"/>
  <c r="M988" i="10"/>
  <c r="M461" i="10"/>
  <c r="M417" i="10"/>
  <c r="M371" i="10"/>
  <c r="M187" i="10"/>
  <c r="M20" i="10"/>
  <c r="N1457" i="9"/>
  <c r="O1457" i="9" s="1"/>
  <c r="N1566" i="9"/>
  <c r="O1566" i="9" s="1"/>
  <c r="N1891" i="9"/>
  <c r="O1891" i="9" s="1"/>
  <c r="N1995" i="9"/>
  <c r="N1182" i="9"/>
  <c r="M64" i="10"/>
  <c r="N1622" i="9"/>
  <c r="N1836" i="9"/>
  <c r="M1411" i="10"/>
  <c r="M1606" i="10"/>
  <c r="M916" i="10"/>
  <c r="M862" i="10"/>
  <c r="M640" i="10"/>
  <c r="M1075" i="10"/>
  <c r="M1116" i="10"/>
  <c r="M763" i="10"/>
  <c r="M637" i="10"/>
  <c r="M447" i="10"/>
  <c r="M194" i="10"/>
  <c r="M74" i="10"/>
  <c r="N1926" i="9"/>
  <c r="N1987" i="9"/>
  <c r="N918" i="9"/>
  <c r="M828" i="10"/>
  <c r="M653" i="10"/>
  <c r="M309" i="10"/>
  <c r="M474" i="10"/>
  <c r="M204" i="10"/>
  <c r="M249" i="10"/>
  <c r="M129" i="10"/>
  <c r="M101" i="10"/>
  <c r="N1722" i="9"/>
  <c r="O1722" i="9" s="1"/>
  <c r="N1938" i="9"/>
  <c r="O1938" i="9" s="1"/>
  <c r="N1588" i="9"/>
  <c r="O1588" i="9" s="1"/>
  <c r="N1999" i="9"/>
  <c r="N1277" i="9"/>
  <c r="N1191" i="9"/>
  <c r="N1058" i="9"/>
  <c r="N1502" i="9"/>
  <c r="N1275" i="9"/>
  <c r="O1275" i="9" s="1"/>
  <c r="N1365" i="9"/>
  <c r="O1365" i="9" s="1"/>
  <c r="N837" i="9"/>
  <c r="O837" i="9" s="1"/>
  <c r="N1309" i="9"/>
  <c r="O1309" i="9" s="1"/>
  <c r="N456" i="9"/>
  <c r="N1215" i="9"/>
  <c r="N688" i="9"/>
  <c r="M730" i="10"/>
  <c r="M517" i="10"/>
  <c r="M564" i="10"/>
  <c r="M577" i="10"/>
  <c r="M268" i="10"/>
  <c r="M124" i="10"/>
  <c r="M298" i="10"/>
  <c r="M52" i="10"/>
  <c r="N1802" i="9"/>
  <c r="N1512" i="9"/>
  <c r="N1959" i="9"/>
  <c r="O1959" i="9" s="1"/>
  <c r="N1335" i="9"/>
  <c r="N973" i="9"/>
  <c r="O973" i="9" s="1"/>
  <c r="M200" i="10"/>
  <c r="M140" i="10"/>
  <c r="M459" i="10"/>
  <c r="M256" i="10"/>
  <c r="N2000" i="9"/>
  <c r="N1720" i="9"/>
  <c r="N1487" i="9"/>
  <c r="O1487" i="9" s="1"/>
  <c r="N969" i="9"/>
  <c r="O969" i="9" s="1"/>
  <c r="M1013" i="10"/>
  <c r="M623" i="10"/>
  <c r="M1282" i="10"/>
  <c r="M1135" i="10"/>
  <c r="M1079" i="10"/>
  <c r="M832" i="10"/>
  <c r="M327" i="10"/>
  <c r="M241" i="10"/>
  <c r="M139" i="10"/>
  <c r="N1737" i="9"/>
  <c r="N1631" i="9"/>
  <c r="N1546" i="9"/>
  <c r="N1111" i="9"/>
  <c r="O1111" i="9" s="1"/>
  <c r="N1700" i="9"/>
  <c r="O1700" i="9" s="1"/>
  <c r="N1113" i="9"/>
  <c r="N1573" i="9"/>
  <c r="O1573" i="9" s="1"/>
  <c r="N1660" i="9"/>
  <c r="N1109" i="9"/>
  <c r="N1294" i="9"/>
  <c r="N911" i="9"/>
  <c r="N135" i="9"/>
  <c r="O135" i="9" s="1"/>
  <c r="N453" i="9"/>
  <c r="N602" i="9"/>
  <c r="O602" i="9" s="1"/>
  <c r="N675" i="9"/>
  <c r="O675" i="9" s="1"/>
  <c r="N485" i="9"/>
  <c r="N1557" i="9"/>
  <c r="N1259" i="9"/>
  <c r="N733" i="9"/>
  <c r="N692" i="9"/>
  <c r="O692" i="9" s="1"/>
  <c r="M707" i="10"/>
  <c r="M491" i="10"/>
  <c r="M110" i="10"/>
  <c r="M411" i="10"/>
  <c r="M152" i="10"/>
  <c r="M146" i="10"/>
  <c r="M43" i="10"/>
  <c r="M343" i="10"/>
  <c r="N1696" i="9"/>
  <c r="O1696" i="9" s="1"/>
  <c r="N1787" i="9"/>
  <c r="O1787" i="9" s="1"/>
  <c r="N1570" i="9"/>
  <c r="O1570" i="9" s="1"/>
  <c r="N1823" i="9"/>
  <c r="N1326" i="9"/>
  <c r="N1587" i="9"/>
  <c r="N900" i="9"/>
  <c r="N655" i="9"/>
  <c r="O655" i="9" s="1"/>
  <c r="M1373" i="10"/>
  <c r="M671" i="10"/>
  <c r="M1512" i="10"/>
  <c r="M838" i="10"/>
  <c r="M1342" i="10"/>
  <c r="M1346" i="10"/>
  <c r="M1083" i="10"/>
  <c r="M1204" i="10"/>
  <c r="M1034" i="10"/>
  <c r="M1148" i="10"/>
  <c r="M825" i="10"/>
  <c r="M205" i="10"/>
  <c r="M693" i="10"/>
  <c r="M466" i="10"/>
  <c r="M563" i="10"/>
  <c r="M373" i="10"/>
  <c r="M372" i="10"/>
  <c r="M207" i="10"/>
  <c r="M159" i="10"/>
  <c r="N1796" i="9"/>
  <c r="N1785" i="9"/>
  <c r="N1305" i="9"/>
  <c r="N1612" i="9"/>
  <c r="O1612" i="9" s="1"/>
  <c r="N1681" i="9"/>
  <c r="N1274" i="9"/>
  <c r="N610" i="9"/>
  <c r="N381" i="9"/>
  <c r="O381" i="9" s="1"/>
  <c r="N1888" i="9"/>
  <c r="N1558" i="9"/>
  <c r="N1383" i="9"/>
  <c r="N1593" i="9"/>
  <c r="N1640" i="9"/>
  <c r="N1778" i="9"/>
  <c r="N1708" i="9"/>
  <c r="N927" i="9"/>
  <c r="O927" i="9" s="1"/>
  <c r="N1361" i="9"/>
  <c r="N1209" i="9"/>
  <c r="N862" i="9"/>
  <c r="N1008" i="9"/>
  <c r="O1008" i="9" s="1"/>
  <c r="N616" i="9"/>
  <c r="N303" i="9"/>
  <c r="O303" i="9" s="1"/>
  <c r="N197" i="9"/>
  <c r="N382" i="9"/>
  <c r="O382" i="9" s="1"/>
  <c r="N408" i="9"/>
  <c r="N6" i="9"/>
  <c r="N844" i="9"/>
  <c r="N83" i="9"/>
  <c r="N231" i="9"/>
  <c r="N457" i="9"/>
  <c r="O457" i="9" s="1"/>
  <c r="N822" i="9"/>
  <c r="O822" i="9" s="1"/>
  <c r="N227" i="9"/>
  <c r="O227" i="9" s="1"/>
  <c r="N1609" i="9"/>
  <c r="N1646" i="9"/>
  <c r="N1813" i="9"/>
  <c r="N413" i="9"/>
  <c r="O413" i="9" s="1"/>
  <c r="N1300" i="9"/>
  <c r="O1300" i="9" s="1"/>
  <c r="N397" i="9"/>
  <c r="O397" i="9" s="1"/>
  <c r="N505" i="9"/>
  <c r="N1909" i="9"/>
  <c r="O1909" i="9" s="1"/>
  <c r="N1950" i="9"/>
  <c r="N1620" i="9"/>
  <c r="N1060" i="9"/>
  <c r="N1356" i="9"/>
  <c r="N1317" i="9"/>
  <c r="O1317" i="9" s="1"/>
  <c r="N1100" i="9"/>
  <c r="O1100" i="9" s="1"/>
  <c r="N220" i="9"/>
  <c r="N7" i="9"/>
  <c r="O7" i="9" s="1"/>
  <c r="M607" i="10"/>
  <c r="M759" i="10"/>
  <c r="M725" i="10"/>
  <c r="M677" i="10"/>
  <c r="M290" i="10"/>
  <c r="M349" i="10"/>
  <c r="M330" i="10"/>
  <c r="N1738" i="9"/>
  <c r="O1738" i="9" s="1"/>
  <c r="N1910" i="9"/>
  <c r="N1341" i="9"/>
  <c r="N1975" i="9"/>
  <c r="N1338" i="9"/>
  <c r="N1402" i="9"/>
  <c r="N770" i="9"/>
  <c r="N527" i="9"/>
  <c r="N1293" i="9"/>
  <c r="O1293" i="9" s="1"/>
  <c r="N847" i="9"/>
  <c r="N510" i="9"/>
  <c r="N1318" i="9"/>
  <c r="N759" i="9"/>
  <c r="N533" i="9"/>
  <c r="N331" i="9"/>
  <c r="N1201" i="9"/>
  <c r="N373" i="9"/>
  <c r="O373" i="9" s="1"/>
  <c r="N934" i="9"/>
  <c r="N188" i="9"/>
  <c r="N1571" i="9"/>
  <c r="N817" i="9"/>
  <c r="N126" i="9"/>
  <c r="N637" i="9"/>
  <c r="N585" i="9"/>
  <c r="O585" i="9" s="1"/>
  <c r="N207" i="9"/>
  <c r="O207" i="9" s="1"/>
  <c r="N1816" i="9"/>
  <c r="N1590" i="9"/>
  <c r="N1606" i="9"/>
  <c r="N1804" i="9"/>
  <c r="N1050" i="9"/>
  <c r="N1291" i="9"/>
  <c r="O1291" i="9" s="1"/>
  <c r="N285" i="9"/>
  <c r="O285" i="9" s="1"/>
  <c r="N451" i="9"/>
  <c r="O451" i="9" s="1"/>
  <c r="M894" i="10"/>
  <c r="M998" i="10"/>
  <c r="M1093" i="10"/>
  <c r="M538" i="10"/>
  <c r="M362" i="10"/>
  <c r="M115" i="10"/>
  <c r="M276" i="10"/>
  <c r="M261" i="10"/>
  <c r="N1839" i="9"/>
  <c r="N1497" i="9"/>
  <c r="N1509" i="9"/>
  <c r="N1650" i="9"/>
  <c r="N863" i="9"/>
  <c r="N660" i="9"/>
  <c r="N912" i="9"/>
  <c r="N1503" i="9"/>
  <c r="O1503" i="9" s="1"/>
  <c r="N1281" i="9"/>
  <c r="N989" i="9"/>
  <c r="N623" i="9"/>
  <c r="N1526" i="9"/>
  <c r="N1330" i="9"/>
  <c r="N758" i="9"/>
  <c r="N163" i="9"/>
  <c r="N1490" i="9"/>
  <c r="O1490" i="9" s="1"/>
  <c r="N1243" i="9"/>
  <c r="N625" i="9"/>
  <c r="N61" i="9"/>
  <c r="N1518" i="9"/>
  <c r="N138" i="9"/>
  <c r="N309" i="9"/>
  <c r="N746" i="9"/>
  <c r="N239" i="9"/>
  <c r="O239" i="9" s="1"/>
  <c r="N1017" i="9"/>
  <c r="N307" i="9"/>
  <c r="N1852" i="9"/>
  <c r="N1513" i="9"/>
  <c r="N1517" i="9"/>
  <c r="O1517" i="9" s="1"/>
  <c r="N1666" i="9"/>
  <c r="O1666" i="9" s="1"/>
  <c r="N387" i="9"/>
  <c r="N954" i="9"/>
  <c r="O954" i="9" s="1"/>
  <c r="N964" i="9"/>
  <c r="N716" i="9"/>
  <c r="M771" i="10"/>
  <c r="M888" i="10"/>
  <c r="M1029" i="10"/>
  <c r="M369" i="10"/>
  <c r="M153" i="10"/>
  <c r="M430" i="10"/>
  <c r="M156" i="10"/>
  <c r="M192" i="10"/>
  <c r="N1601" i="9"/>
  <c r="N1425" i="9"/>
  <c r="N1437" i="9"/>
  <c r="N1540" i="9"/>
  <c r="N1611" i="9"/>
  <c r="N1322" i="9"/>
  <c r="O1322" i="9" s="1"/>
  <c r="N700" i="9"/>
  <c r="N1283" i="9"/>
  <c r="N668" i="9"/>
  <c r="N410" i="9"/>
  <c r="N276" i="9"/>
  <c r="N1344" i="9"/>
  <c r="N738" i="9"/>
  <c r="N666" i="9"/>
  <c r="O666" i="9" s="1"/>
  <c r="N1263" i="9"/>
  <c r="N1236" i="9"/>
  <c r="N1024" i="9"/>
  <c r="N392" i="9"/>
  <c r="M165" i="10"/>
  <c r="N502" i="9"/>
  <c r="N535" i="9"/>
  <c r="N771" i="9"/>
  <c r="O771" i="9" s="1"/>
  <c r="N698" i="9"/>
  <c r="N1194" i="9"/>
  <c r="N930" i="9"/>
  <c r="N551" i="9"/>
  <c r="N1643" i="9"/>
  <c r="N1433" i="9"/>
  <c r="O1433" i="9" s="1"/>
  <c r="N1445" i="9"/>
  <c r="O1445" i="9" s="1"/>
  <c r="N1553" i="9"/>
  <c r="N843" i="9"/>
  <c r="N1270" i="9"/>
  <c r="N825" i="9"/>
  <c r="N406" i="9"/>
  <c r="O406" i="9" s="1"/>
  <c r="M499" i="10"/>
  <c r="M678" i="10"/>
  <c r="M940" i="10"/>
  <c r="M848" i="10"/>
  <c r="M578" i="10"/>
  <c r="M366" i="10"/>
  <c r="M329" i="10"/>
  <c r="M133" i="10"/>
  <c r="N1945" i="9"/>
  <c r="N1251" i="9"/>
  <c r="N1327" i="9"/>
  <c r="N1468" i="9"/>
  <c r="O1468" i="9" s="1"/>
  <c r="N1563" i="9"/>
  <c r="N1180" i="9"/>
  <c r="N754" i="9"/>
  <c r="N1141" i="9"/>
  <c r="N1303" i="9"/>
  <c r="N916" i="9"/>
  <c r="N140" i="9"/>
  <c r="N1273" i="9"/>
  <c r="O1273" i="9" s="1"/>
  <c r="N1028" i="9"/>
  <c r="N400" i="9"/>
  <c r="N1160" i="9"/>
  <c r="N1032" i="9"/>
  <c r="N988" i="9"/>
  <c r="N821" i="9"/>
  <c r="N1733" i="9"/>
  <c r="N1307" i="9"/>
  <c r="O1307" i="9" s="1"/>
  <c r="N15" i="9"/>
  <c r="N146" i="9"/>
  <c r="N556" i="9"/>
  <c r="N983" i="9"/>
  <c r="N718" i="9"/>
  <c r="O718" i="9" s="1"/>
  <c r="N375" i="9"/>
  <c r="O375" i="9" s="1"/>
  <c r="N1961" i="9"/>
  <c r="O1961" i="9" s="1"/>
  <c r="N1306" i="9"/>
  <c r="O1306" i="9" s="1"/>
  <c r="N1369" i="9"/>
  <c r="N1476" i="9"/>
  <c r="N884" i="9"/>
  <c r="N1152" i="9"/>
  <c r="N391" i="9"/>
  <c r="O391" i="9" s="1"/>
  <c r="N117" i="9"/>
  <c r="M1120" i="10"/>
  <c r="M1217" i="10"/>
  <c r="M726" i="10"/>
  <c r="M816" i="10"/>
  <c r="M510" i="10"/>
  <c r="M227" i="10"/>
  <c r="M265" i="10"/>
  <c r="M85" i="10"/>
  <c r="N1873" i="9"/>
  <c r="N1627" i="9"/>
  <c r="O1627" i="9" s="1"/>
  <c r="N846" i="9"/>
  <c r="N1388" i="9"/>
  <c r="N1519" i="9"/>
  <c r="N959" i="9"/>
  <c r="N787" i="9"/>
  <c r="N955" i="9"/>
  <c r="N1230" i="9"/>
  <c r="N811" i="9"/>
  <c r="O811" i="9" s="1"/>
  <c r="N11" i="9"/>
  <c r="N1065" i="9"/>
  <c r="N992" i="9"/>
  <c r="N830" i="9"/>
  <c r="N1075" i="9"/>
  <c r="N856" i="9"/>
  <c r="N947" i="9"/>
  <c r="N693" i="9"/>
  <c r="O693" i="9" s="1"/>
  <c r="N1798" i="9"/>
  <c r="N427" i="9"/>
  <c r="N632" i="9"/>
  <c r="N511" i="9"/>
  <c r="N475" i="9"/>
  <c r="N1819" i="9"/>
  <c r="O1819" i="9" s="1"/>
  <c r="N1887" i="9"/>
  <c r="O1887" i="9" s="1"/>
  <c r="N1118" i="9"/>
  <c r="O1118" i="9" s="1"/>
  <c r="N1438" i="9"/>
  <c r="N1089" i="9"/>
  <c r="M688" i="10"/>
  <c r="M761" i="10"/>
  <c r="M567" i="10"/>
  <c r="M646" i="10"/>
  <c r="M94" i="10"/>
  <c r="M455" i="10"/>
  <c r="M306" i="10"/>
  <c r="M289" i="10"/>
  <c r="M25" i="10"/>
  <c r="N1865" i="9"/>
  <c r="N1766" i="9"/>
  <c r="O1766" i="9" s="1"/>
  <c r="N1810" i="9"/>
  <c r="O1810" i="9" s="1"/>
  <c r="N1883" i="9"/>
  <c r="N1107" i="9"/>
  <c r="N1434" i="9"/>
  <c r="N1057" i="9"/>
  <c r="M1549" i="10"/>
  <c r="M415" i="10"/>
  <c r="M760" i="10"/>
  <c r="M1146" i="10"/>
  <c r="M1534" i="10"/>
  <c r="M87" i="10"/>
  <c r="M873" i="10"/>
  <c r="M783" i="10"/>
  <c r="M360" i="10"/>
  <c r="M690" i="10"/>
  <c r="M750" i="10"/>
  <c r="M351" i="10"/>
  <c r="M619" i="10"/>
  <c r="M319" i="10"/>
  <c r="M522" i="10"/>
  <c r="M291" i="10"/>
  <c r="M277" i="10"/>
  <c r="M148" i="10"/>
  <c r="M62" i="10"/>
  <c r="N1869" i="9"/>
  <c r="O1869" i="9" s="1"/>
  <c r="N1977" i="9"/>
  <c r="O1977" i="9" s="1"/>
  <c r="N1384" i="9"/>
  <c r="O1384" i="9" s="1"/>
  <c r="N1389" i="9"/>
  <c r="N1492" i="9"/>
  <c r="N924" i="9"/>
  <c r="N1163" i="9"/>
  <c r="O1163" i="9" s="1"/>
  <c r="N450" i="9"/>
  <c r="N1544" i="9"/>
  <c r="O1544" i="9" s="1"/>
  <c r="N1870" i="9"/>
  <c r="O1870" i="9" s="1"/>
  <c r="N1342" i="9"/>
  <c r="O1342" i="9" s="1"/>
  <c r="N1070" i="9"/>
  <c r="N1784" i="9"/>
  <c r="N1931" i="9"/>
  <c r="N1145" i="9"/>
  <c r="N1333" i="9"/>
  <c r="N1559" i="9"/>
  <c r="O1559" i="9" s="1"/>
  <c r="N1510" i="9"/>
  <c r="O1510" i="9" s="1"/>
  <c r="N419" i="9"/>
  <c r="O419" i="9" s="1"/>
  <c r="N1289" i="9"/>
  <c r="N368" i="9"/>
  <c r="N694" i="9"/>
  <c r="N458" i="9"/>
  <c r="O458" i="9" s="1"/>
  <c r="N99" i="9"/>
  <c r="N629" i="9"/>
  <c r="O629" i="9" s="1"/>
  <c r="N124" i="9"/>
  <c r="O124" i="9" s="1"/>
  <c r="N644" i="9"/>
  <c r="O644" i="9" s="1"/>
  <c r="N412" i="9"/>
  <c r="N36" i="9"/>
  <c r="N544" i="9"/>
  <c r="N69" i="9"/>
  <c r="N306" i="9"/>
  <c r="O306" i="9" s="1"/>
  <c r="N1882" i="9"/>
  <c r="N1134" i="9"/>
  <c r="O1134" i="9" s="1"/>
  <c r="N1947" i="9"/>
  <c r="O1947" i="9" s="1"/>
  <c r="N1349" i="9"/>
  <c r="N1538" i="9"/>
  <c r="N1353" i="9"/>
  <c r="N813" i="9"/>
  <c r="N218" i="9"/>
  <c r="O218" i="9" s="1"/>
  <c r="N1904" i="9"/>
  <c r="N1408" i="9"/>
  <c r="O1408" i="9" s="1"/>
  <c r="N1651" i="9"/>
  <c r="O1651" i="9" s="1"/>
  <c r="N1719" i="9"/>
  <c r="N1395" i="9"/>
  <c r="N967" i="9"/>
  <c r="N709" i="9"/>
  <c r="N335" i="9"/>
  <c r="O335" i="9" s="1"/>
  <c r="M865" i="10"/>
  <c r="M925" i="10"/>
  <c r="M833" i="10"/>
  <c r="M504" i="10"/>
  <c r="M605" i="10"/>
  <c r="M72" i="10"/>
  <c r="M221" i="10"/>
  <c r="N1727" i="9"/>
  <c r="N1743" i="9"/>
  <c r="N1177" i="9"/>
  <c r="N1580" i="9"/>
  <c r="O1580" i="9" s="1"/>
  <c r="N1610" i="9"/>
  <c r="N1087" i="9"/>
  <c r="N1193" i="9"/>
  <c r="N443" i="9"/>
  <c r="N1450" i="9"/>
  <c r="N1137" i="9"/>
  <c r="N364" i="9"/>
  <c r="N64" i="9"/>
  <c r="O64" i="9" s="1"/>
  <c r="N622" i="9"/>
  <c r="N470" i="9"/>
  <c r="N102" i="9"/>
  <c r="N1543" i="9"/>
  <c r="N566" i="9"/>
  <c r="N1033" i="9"/>
  <c r="N389" i="9"/>
  <c r="N1231" i="9"/>
  <c r="O1231" i="9" s="1"/>
  <c r="N708" i="9"/>
  <c r="N498" i="9"/>
  <c r="N310" i="9"/>
  <c r="N237" i="9"/>
  <c r="N1568" i="9"/>
  <c r="O1568" i="9" s="1"/>
  <c r="N1746" i="9"/>
  <c r="O1746" i="9" s="1"/>
  <c r="N786" i="9"/>
  <c r="O786" i="9" s="1"/>
  <c r="N1129" i="9"/>
  <c r="O1129" i="9" s="1"/>
  <c r="N1000" i="9"/>
  <c r="M584" i="10"/>
  <c r="M712" i="10"/>
  <c r="M501" i="10"/>
  <c r="M600" i="10"/>
  <c r="M412" i="10"/>
  <c r="M386" i="10"/>
  <c r="M233" i="10"/>
  <c r="M211" i="10"/>
  <c r="M44" i="10"/>
  <c r="N1791" i="9"/>
  <c r="N1537" i="9"/>
  <c r="N1561" i="9"/>
  <c r="O1561" i="9" s="1"/>
  <c r="N1714" i="9"/>
  <c r="O1714" i="9" s="1"/>
  <c r="N713" i="9"/>
  <c r="O713" i="9" s="1"/>
  <c r="N1097" i="9"/>
  <c r="O1097" i="9" s="1"/>
  <c r="N996" i="9"/>
  <c r="M1501" i="10"/>
  <c r="M922" i="10"/>
  <c r="M299" i="10"/>
  <c r="M1018" i="10"/>
  <c r="M1470" i="10"/>
  <c r="M1474" i="10"/>
  <c r="M704" i="10"/>
  <c r="M672" i="10"/>
  <c r="M1176" i="10"/>
  <c r="M498" i="10"/>
  <c r="M553" i="10"/>
  <c r="M694" i="10"/>
  <c r="M476" i="10"/>
  <c r="M89" i="10"/>
  <c r="M374" i="10"/>
  <c r="M120" i="10"/>
  <c r="M135" i="10"/>
  <c r="M35" i="10"/>
  <c r="M325" i="10"/>
  <c r="N1675" i="9"/>
  <c r="N1775" i="9"/>
  <c r="N1564" i="9"/>
  <c r="O1564" i="9" s="1"/>
  <c r="N1814" i="9"/>
  <c r="O1814" i="9" s="1"/>
  <c r="N1312" i="9"/>
  <c r="N1583" i="9"/>
  <c r="N751" i="9"/>
  <c r="N596" i="9"/>
  <c r="O596" i="9" s="1"/>
  <c r="N1716" i="9"/>
  <c r="N1812" i="9"/>
  <c r="O1812" i="9" s="1"/>
  <c r="N1071" i="9"/>
  <c r="O1071" i="9" s="1"/>
  <c r="N1837" i="9"/>
  <c r="O1837" i="9" s="1"/>
  <c r="N1736" i="9"/>
  <c r="N1895" i="9"/>
  <c r="N1808" i="9"/>
  <c r="N1139" i="9"/>
  <c r="O1139" i="9" s="1"/>
  <c r="N1499" i="9"/>
  <c r="N1446" i="9"/>
  <c r="N1276" i="9"/>
  <c r="O1276" i="9" s="1"/>
  <c r="N1121" i="9"/>
  <c r="O1121" i="9" s="1"/>
  <c r="N985" i="9"/>
  <c r="N356" i="9"/>
  <c r="N619" i="9"/>
  <c r="N60" i="9"/>
  <c r="N213" i="9"/>
  <c r="N175" i="9"/>
  <c r="O175" i="9" s="1"/>
  <c r="N263" i="9"/>
  <c r="O263" i="9" s="1"/>
  <c r="N595" i="9"/>
  <c r="O595" i="9" s="1"/>
  <c r="N705" i="9"/>
  <c r="N403" i="9"/>
  <c r="N32" i="9"/>
  <c r="N55" i="9"/>
  <c r="O55" i="9" s="1"/>
  <c r="N1835" i="9"/>
  <c r="N1864" i="9"/>
  <c r="O1864" i="9" s="1"/>
  <c r="N1911" i="9"/>
  <c r="O1911" i="9" s="1"/>
  <c r="N1190" i="9"/>
  <c r="N1474" i="9"/>
  <c r="N1211" i="9"/>
  <c r="N582" i="9"/>
  <c r="N29" i="9"/>
  <c r="O29" i="9" s="1"/>
  <c r="N1755" i="9"/>
  <c r="N1195" i="9"/>
  <c r="O1195" i="9" s="1"/>
  <c r="N1586" i="9"/>
  <c r="O1586" i="9" s="1"/>
  <c r="N1671" i="9"/>
  <c r="N1228" i="9"/>
  <c r="N565" i="9"/>
  <c r="N351" i="9"/>
  <c r="N217" i="9"/>
  <c r="O217" i="9" s="1"/>
  <c r="M807" i="10"/>
  <c r="M882" i="10"/>
  <c r="M801" i="10"/>
  <c r="M310" i="10"/>
  <c r="M541" i="10"/>
  <c r="M473" i="10"/>
  <c r="M155" i="10"/>
  <c r="N1973" i="9"/>
  <c r="N1982" i="9"/>
  <c r="N1663" i="9"/>
  <c r="N1278" i="9"/>
  <c r="N1325" i="9"/>
  <c r="O1325" i="9" s="1"/>
  <c r="N1530" i="9"/>
  <c r="N974" i="9"/>
  <c r="N113" i="9"/>
  <c r="N1002" i="9"/>
  <c r="N976" i="9"/>
  <c r="N775" i="9"/>
  <c r="O775" i="9" s="1"/>
  <c r="N1419" i="9"/>
  <c r="N1023" i="9"/>
  <c r="O1023" i="9" s="1"/>
  <c r="N820" i="9"/>
  <c r="N448" i="9"/>
  <c r="N1382" i="9"/>
  <c r="N914" i="9"/>
  <c r="N645" i="9"/>
  <c r="N288" i="9"/>
  <c r="N1167" i="9"/>
  <c r="N10" i="9"/>
  <c r="O10" i="9" s="1"/>
  <c r="N500" i="9"/>
  <c r="N1235" i="9"/>
  <c r="M399" i="10"/>
  <c r="M536" i="10"/>
  <c r="M337" i="10"/>
  <c r="M295" i="10"/>
  <c r="M169" i="10"/>
  <c r="M112" i="10"/>
  <c r="M8" i="10"/>
  <c r="N1993" i="9"/>
  <c r="N1401" i="9"/>
  <c r="N1413" i="9"/>
  <c r="N1508" i="9"/>
  <c r="N383" i="9"/>
  <c r="N1206" i="9"/>
  <c r="N642" i="9"/>
  <c r="O642" i="9" s="1"/>
  <c r="M388" i="10"/>
  <c r="M635" i="10"/>
  <c r="M353" i="10"/>
  <c r="M527" i="10"/>
  <c r="M300" i="10"/>
  <c r="M286" i="10"/>
  <c r="M164" i="10"/>
  <c r="M96" i="10"/>
  <c r="M4" i="10"/>
  <c r="N1985" i="9"/>
  <c r="N1393" i="9"/>
  <c r="N1397" i="9"/>
  <c r="N1500" i="9"/>
  <c r="O1500" i="9" s="1"/>
  <c r="N1048" i="9"/>
  <c r="O1048" i="9" s="1"/>
  <c r="N1197" i="9"/>
  <c r="N633" i="9"/>
  <c r="O633" i="9" s="1"/>
  <c r="M1437" i="10"/>
  <c r="M830" i="10"/>
  <c r="M710" i="10"/>
  <c r="M927" i="10"/>
  <c r="M1406" i="10"/>
  <c r="M1410" i="10"/>
  <c r="M1152" i="10"/>
  <c r="M452" i="10"/>
  <c r="M1107" i="10"/>
  <c r="M1230" i="10"/>
  <c r="M263" i="10"/>
  <c r="M518" i="10"/>
  <c r="M163" i="10"/>
  <c r="M546" i="10"/>
  <c r="M76" i="10"/>
  <c r="M446" i="10"/>
  <c r="M454" i="10"/>
  <c r="M285" i="10"/>
  <c r="M247" i="10"/>
  <c r="N1933" i="9"/>
  <c r="N1992" i="9"/>
  <c r="O1992" i="9" s="1"/>
  <c r="N1496" i="9"/>
  <c r="O1496" i="9" s="1"/>
  <c r="N1715" i="9"/>
  <c r="O1715" i="9" s="1"/>
  <c r="N1777" i="9"/>
  <c r="O1777" i="9" s="1"/>
  <c r="N1467" i="9"/>
  <c r="N1203" i="9"/>
  <c r="N939" i="9"/>
  <c r="N1960" i="9"/>
  <c r="N1686" i="9"/>
  <c r="O1686" i="9" s="1"/>
  <c r="N1456" i="9"/>
  <c r="O1456" i="9" s="1"/>
  <c r="N1726" i="9"/>
  <c r="O1726" i="9" s="1"/>
  <c r="N1688" i="9"/>
  <c r="O1688" i="9" s="1"/>
  <c r="N1859" i="9"/>
  <c r="N1756" i="9"/>
  <c r="N951" i="9"/>
  <c r="N1435" i="9"/>
  <c r="N1381" i="9"/>
  <c r="O1381" i="9" s="1"/>
  <c r="N1085" i="9"/>
  <c r="O1085" i="9" s="1"/>
  <c r="N913" i="9"/>
  <c r="O913" i="9" s="1"/>
  <c r="N860" i="9"/>
  <c r="O860" i="9" s="1"/>
  <c r="N730" i="9"/>
  <c r="N491" i="9"/>
  <c r="N723" i="9"/>
  <c r="N568" i="9"/>
  <c r="N264" i="9"/>
  <c r="O264" i="9" s="1"/>
  <c r="N680" i="9"/>
  <c r="O680" i="9" s="1"/>
  <c r="N462" i="9"/>
  <c r="O462" i="9" s="1"/>
  <c r="N639" i="9"/>
  <c r="O639" i="9" s="1"/>
  <c r="N591" i="9"/>
  <c r="N650" i="9"/>
  <c r="N142" i="9"/>
  <c r="N1734" i="9"/>
  <c r="N1790" i="9"/>
  <c r="O1790" i="9" s="1"/>
  <c r="N1871" i="9"/>
  <c r="O1871" i="9" s="1"/>
  <c r="N1086" i="9"/>
  <c r="O1086" i="9" s="1"/>
  <c r="N1410" i="9"/>
  <c r="O1410" i="9" s="1"/>
  <c r="N998" i="9"/>
  <c r="N849" i="9"/>
  <c r="N1981" i="9"/>
  <c r="N1990" i="9"/>
  <c r="N1668" i="9"/>
  <c r="O1668" i="9" s="1"/>
  <c r="N1296" i="9"/>
  <c r="O1296" i="9" s="1"/>
  <c r="N1623" i="9"/>
  <c r="O1623" i="9" s="1"/>
  <c r="N857" i="9"/>
  <c r="O857" i="9" s="1"/>
  <c r="N1207" i="9"/>
  <c r="N763" i="9"/>
  <c r="N260" i="9"/>
  <c r="M733" i="10"/>
  <c r="M826" i="10"/>
  <c r="M768" i="10"/>
  <c r="M709" i="10"/>
  <c r="M438" i="10"/>
  <c r="M409" i="10"/>
  <c r="M107" i="10"/>
  <c r="N1901" i="9"/>
  <c r="N1946" i="9"/>
  <c r="N1613" i="9"/>
  <c r="N979" i="9"/>
  <c r="O979" i="9" s="1"/>
  <c r="N1080" i="9"/>
  <c r="N1466" i="9"/>
  <c r="O1466" i="9" s="1"/>
  <c r="N229" i="9"/>
  <c r="N225" i="9"/>
  <c r="N729" i="9"/>
  <c r="N929" i="9"/>
  <c r="N647" i="9"/>
  <c r="N1387" i="9"/>
  <c r="O1387" i="9" s="1"/>
  <c r="N923" i="9"/>
  <c r="N663" i="9"/>
  <c r="O663" i="9" s="1"/>
  <c r="N321" i="9"/>
  <c r="N1310" i="9"/>
  <c r="N741" i="9"/>
  <c r="N494" i="9"/>
  <c r="N322" i="9"/>
  <c r="N1697" i="9"/>
  <c r="O1697" i="9" s="1"/>
  <c r="N115" i="9"/>
  <c r="N366" i="9"/>
  <c r="O366" i="9" s="1"/>
  <c r="N1252" i="9"/>
  <c r="N101" i="9"/>
  <c r="N295" i="9"/>
  <c r="N358" i="9"/>
  <c r="N300" i="9"/>
  <c r="N766" i="9"/>
  <c r="O766" i="9" s="1"/>
  <c r="N267" i="9"/>
  <c r="O267" i="9" s="1"/>
  <c r="N1897" i="9"/>
  <c r="O1897" i="9" s="1"/>
  <c r="N1918" i="9"/>
  <c r="N1637" i="9"/>
  <c r="N1372" i="9"/>
  <c r="N1061" i="9"/>
  <c r="O1061" i="9" s="1"/>
  <c r="N1983" i="9"/>
  <c r="N1412" i="9"/>
  <c r="O1412" i="9" s="1"/>
  <c r="N1144" i="9"/>
  <c r="O1144" i="9" s="1"/>
  <c r="N1619" i="9"/>
  <c r="O1619" i="9" s="1"/>
  <c r="N1108" i="9"/>
  <c r="N1072" i="9"/>
  <c r="N851" i="9"/>
  <c r="N806" i="9"/>
  <c r="N641" i="9"/>
  <c r="O641" i="9" s="1"/>
  <c r="N504" i="9"/>
  <c r="O504" i="9" s="1"/>
  <c r="N137" i="9"/>
  <c r="O137" i="9" s="1"/>
  <c r="N1924" i="9"/>
  <c r="O1924" i="9" s="1"/>
  <c r="N1976" i="9"/>
  <c r="N1718" i="9"/>
  <c r="N1480" i="9"/>
  <c r="N1774" i="9"/>
  <c r="N1699" i="9"/>
  <c r="O1699" i="9" s="1"/>
  <c r="N1867" i="9"/>
  <c r="O1867" i="9" s="1"/>
  <c r="N1767" i="9"/>
  <c r="O1767" i="9" s="1"/>
  <c r="N1054" i="9"/>
  <c r="O1054" i="9" s="1"/>
  <c r="N1459" i="9"/>
  <c r="N1406" i="9"/>
  <c r="N1185" i="9"/>
  <c r="N982" i="9"/>
  <c r="N921" i="9"/>
  <c r="O921" i="9" s="1"/>
  <c r="N808" i="9"/>
  <c r="O808" i="9" s="1"/>
  <c r="N531" i="9"/>
  <c r="O531" i="9" s="1"/>
  <c r="M979" i="10"/>
  <c r="M907" i="10"/>
  <c r="M1062" i="10"/>
  <c r="M967" i="10"/>
  <c r="M1157" i="10"/>
  <c r="M336" i="10"/>
  <c r="M700" i="10"/>
  <c r="M627" i="10"/>
  <c r="M488" i="10"/>
  <c r="M642" i="10"/>
  <c r="M383" i="10"/>
  <c r="M250" i="10"/>
  <c r="M381" i="10"/>
  <c r="M294" i="10"/>
  <c r="M334" i="10"/>
  <c r="O1615" i="9"/>
  <c r="N1806" i="9"/>
  <c r="O1806" i="9" s="1"/>
  <c r="N1896" i="9"/>
  <c r="N1584" i="9"/>
  <c r="N1392" i="9"/>
  <c r="N1600" i="9"/>
  <c r="N1645" i="9"/>
  <c r="N1794" i="9"/>
  <c r="O1794" i="9" s="1"/>
  <c r="N1713" i="9"/>
  <c r="O1713" i="9" s="1"/>
  <c r="N784" i="9"/>
  <c r="O784" i="9" s="1"/>
  <c r="N1301" i="9"/>
  <c r="N1062" i="9"/>
  <c r="N1339" i="9"/>
  <c r="N1005" i="9"/>
  <c r="N803" i="9"/>
  <c r="N1535" i="9"/>
  <c r="O1535" i="9" s="1"/>
  <c r="N1482" i="9"/>
  <c r="O1482" i="9" s="1"/>
  <c r="N433" i="9"/>
  <c r="O433" i="9" s="1"/>
  <c r="N1225" i="9"/>
  <c r="N1025" i="9"/>
  <c r="N593" i="9"/>
  <c r="N336" i="9"/>
  <c r="N37" i="9"/>
  <c r="N768" i="9"/>
  <c r="O768" i="9" s="1"/>
  <c r="N889" i="9"/>
  <c r="O889" i="9" s="1"/>
  <c r="N401" i="9"/>
  <c r="O401" i="9" s="1"/>
  <c r="N646" i="9"/>
  <c r="N254" i="9"/>
  <c r="N353" i="9"/>
  <c r="N291" i="9"/>
  <c r="N1575" i="9"/>
  <c r="N1522" i="9"/>
  <c r="O1522" i="9" s="1"/>
  <c r="N601" i="9"/>
  <c r="O601" i="9" s="1"/>
  <c r="N1321" i="9"/>
  <c r="O1321" i="9" s="1"/>
  <c r="N441" i="9"/>
  <c r="N749" i="9"/>
  <c r="N90" i="9"/>
  <c r="N152" i="9"/>
  <c r="M229" i="10"/>
  <c r="N1884" i="9"/>
  <c r="O1884" i="9" s="1"/>
  <c r="N1858" i="9"/>
  <c r="O1858" i="9" s="1"/>
  <c r="N1562" i="9"/>
  <c r="O1562" i="9" s="1"/>
  <c r="N1368" i="9"/>
  <c r="N1740" i="9"/>
  <c r="N1603" i="9"/>
  <c r="N658" i="9"/>
  <c r="N802" i="9"/>
  <c r="N1385" i="9"/>
  <c r="O1385" i="9" s="1"/>
  <c r="N617" i="9"/>
  <c r="O617" i="9" s="1"/>
  <c r="N836" i="9"/>
  <c r="O836" i="9" s="1"/>
  <c r="N262" i="9"/>
  <c r="N241" i="9"/>
  <c r="N881" i="9"/>
  <c r="N171" i="9"/>
  <c r="N567" i="9"/>
  <c r="N79" i="9"/>
  <c r="O79" i="9" s="1"/>
  <c r="N8" i="9"/>
  <c r="O8" i="9" s="1"/>
  <c r="N648" i="9"/>
  <c r="O648" i="9" s="1"/>
  <c r="N532" i="9"/>
  <c r="N430" i="9"/>
  <c r="N190" i="9"/>
  <c r="N506" i="9"/>
  <c r="N835" i="9"/>
  <c r="N170" i="9"/>
  <c r="O170" i="9" s="1"/>
  <c r="N543" i="9"/>
  <c r="O543" i="9" s="1"/>
  <c r="N31" i="9"/>
  <c r="O31" i="9" s="1"/>
  <c r="N1299" i="9"/>
  <c r="N1316" i="9"/>
  <c r="N765" i="9"/>
  <c r="N277" i="9"/>
  <c r="N762" i="9"/>
  <c r="N125" i="9"/>
  <c r="O125" i="9" s="1"/>
  <c r="N507" i="9"/>
  <c r="O507" i="9" s="1"/>
  <c r="N301" i="9"/>
  <c r="O301" i="9" s="1"/>
  <c r="M248" i="10"/>
  <c r="M48" i="10"/>
  <c r="N1744" i="9"/>
  <c r="N1374" i="9"/>
  <c r="N1533" i="9"/>
  <c r="N1875" i="9"/>
  <c r="O1875" i="9" s="1"/>
  <c r="N1359" i="9"/>
  <c r="O1359" i="9" s="1"/>
  <c r="N1411" i="9"/>
  <c r="O1411" i="9" s="1"/>
  <c r="N1323" i="9"/>
  <c r="N1007" i="9"/>
  <c r="N683" i="9"/>
  <c r="N773" i="9"/>
  <c r="N562" i="9"/>
  <c r="N398" i="9"/>
  <c r="O398" i="9" s="1"/>
  <c r="N447" i="9"/>
  <c r="O447" i="9" s="1"/>
  <c r="N349" i="9"/>
  <c r="O349" i="9" s="1"/>
  <c r="N440" i="9"/>
  <c r="N224" i="9"/>
  <c r="N38" i="9"/>
  <c r="N740" i="9"/>
  <c r="N684" i="9"/>
  <c r="N74" i="9"/>
  <c r="O74" i="9" s="1"/>
  <c r="N183" i="9"/>
  <c r="O183" i="9" s="1"/>
  <c r="N147" i="9"/>
  <c r="O147" i="9" s="1"/>
  <c r="N345" i="9"/>
  <c r="N230" i="9"/>
  <c r="N390" i="9"/>
  <c r="N154" i="9"/>
  <c r="N332" i="9"/>
  <c r="N631" i="9"/>
  <c r="O631" i="9" s="1"/>
  <c r="N561" i="9"/>
  <c r="O561" i="9" s="1"/>
  <c r="N944" i="9"/>
  <c r="O944" i="9" s="1"/>
  <c r="N98" i="9"/>
  <c r="N798" i="9"/>
  <c r="N280" i="9"/>
  <c r="N299" i="9"/>
  <c r="N259" i="9"/>
  <c r="M184" i="10"/>
  <c r="M16" i="10"/>
  <c r="N1801" i="9"/>
  <c r="O1801" i="9" s="1"/>
  <c r="N1093" i="9"/>
  <c r="N1469" i="9"/>
  <c r="N1827" i="9"/>
  <c r="N1254" i="9"/>
  <c r="N1377" i="9"/>
  <c r="N1227" i="9"/>
  <c r="O1227" i="9" s="1"/>
  <c r="N883" i="9"/>
  <c r="O883" i="9" s="1"/>
  <c r="N1020" i="9"/>
  <c r="O1020" i="9" s="1"/>
  <c r="N636" i="9"/>
  <c r="N327" i="9"/>
  <c r="N215" i="9"/>
  <c r="N324" i="9"/>
  <c r="N181" i="9"/>
  <c r="N376" i="9"/>
  <c r="O376" i="9" s="1"/>
  <c r="N122" i="9"/>
  <c r="O122" i="9" s="1"/>
  <c r="N314" i="9"/>
  <c r="O314" i="9" s="1"/>
  <c r="N676" i="9"/>
  <c r="N624" i="9"/>
  <c r="N444" i="9"/>
  <c r="N119" i="9"/>
  <c r="N89" i="9"/>
  <c r="N161" i="9"/>
  <c r="O161" i="9" s="1"/>
  <c r="N807" i="9"/>
  <c r="O807" i="9" s="1"/>
  <c r="N330" i="9"/>
  <c r="O330" i="9" s="1"/>
  <c r="N308" i="9"/>
  <c r="N268" i="9"/>
  <c r="N238" i="9"/>
  <c r="N1016" i="9"/>
  <c r="N870" i="9"/>
  <c r="N790" i="9"/>
  <c r="O790" i="9" s="1"/>
  <c r="N734" i="9"/>
  <c r="O734" i="9" s="1"/>
  <c r="N166" i="9"/>
  <c r="O166" i="9" s="1"/>
  <c r="N235" i="9"/>
  <c r="N195" i="9"/>
  <c r="M134" i="10"/>
  <c r="N1834" i="9"/>
  <c r="N1536" i="9"/>
  <c r="N1589" i="9"/>
  <c r="O1589" i="9" s="1"/>
  <c r="N1405" i="9"/>
  <c r="O1405" i="9" s="1"/>
  <c r="N1730" i="9"/>
  <c r="O1730" i="9" s="1"/>
  <c r="N1150" i="9"/>
  <c r="N1292" i="9"/>
  <c r="N1018" i="9"/>
  <c r="N686" i="9"/>
  <c r="N980" i="9"/>
  <c r="N424" i="9"/>
  <c r="O424" i="9" s="1"/>
  <c r="N780" i="9"/>
  <c r="O780" i="9" s="1"/>
  <c r="N281" i="9"/>
  <c r="O281" i="9" s="1"/>
  <c r="N845" i="9"/>
  <c r="N789" i="9"/>
  <c r="N271" i="9"/>
  <c r="N290" i="9"/>
  <c r="N250" i="9"/>
  <c r="N620" i="9"/>
  <c r="O620" i="9" s="1"/>
  <c r="N581" i="9"/>
  <c r="O581" i="9" s="1"/>
  <c r="N380" i="9"/>
  <c r="O380" i="9" s="1"/>
  <c r="N51" i="9"/>
  <c r="N57" i="9"/>
  <c r="N799" i="9"/>
  <c r="N743" i="9"/>
  <c r="N177" i="9"/>
  <c r="N244" i="9"/>
  <c r="O244" i="9" s="1"/>
  <c r="N204" i="9"/>
  <c r="O204" i="9" s="1"/>
  <c r="N1248" i="9"/>
  <c r="O1248" i="9" s="1"/>
  <c r="N984" i="9"/>
  <c r="N782" i="9"/>
  <c r="N726" i="9"/>
  <c r="N670" i="9"/>
  <c r="N42" i="9"/>
  <c r="N167" i="9"/>
  <c r="O167" i="9" s="1"/>
  <c r="N131" i="9"/>
  <c r="O131" i="9" s="1"/>
  <c r="N588" i="9"/>
  <c r="O588" i="9" s="1"/>
  <c r="N315" i="9"/>
  <c r="N33" i="9"/>
  <c r="N1770" i="9"/>
  <c r="N1521" i="9"/>
  <c r="N1268" i="9"/>
  <c r="N1525" i="9"/>
  <c r="N1605" i="9"/>
  <c r="O1605" i="9" s="1"/>
  <c r="N1682" i="9"/>
  <c r="O1682" i="9" s="1"/>
  <c r="N1676" i="9"/>
  <c r="N526" i="9"/>
  <c r="N1265" i="9"/>
  <c r="N970" i="9"/>
  <c r="N589" i="9"/>
  <c r="N968" i="9"/>
  <c r="N365" i="9"/>
  <c r="O365" i="9" s="1"/>
  <c r="N757" i="9"/>
  <c r="O757" i="9" s="1"/>
  <c r="N258" i="9"/>
  <c r="N1765" i="9"/>
  <c r="N1881" i="9"/>
  <c r="N1914" i="9"/>
  <c r="N1632" i="9"/>
  <c r="N1351" i="9"/>
  <c r="O1351" i="9" s="1"/>
  <c r="N995" i="9"/>
  <c r="O995" i="9" s="1"/>
  <c r="N1979" i="9"/>
  <c r="O1979" i="9" s="1"/>
  <c r="N1404" i="9"/>
  <c r="N1102" i="9"/>
  <c r="N1615" i="9"/>
  <c r="N1098" i="9"/>
  <c r="N1067" i="9"/>
  <c r="N823" i="9"/>
  <c r="O823" i="9" s="1"/>
  <c r="N800" i="9"/>
  <c r="O800" i="9" s="1"/>
  <c r="N521" i="9"/>
  <c r="O521" i="9" s="1"/>
  <c r="N484" i="9"/>
  <c r="N94" i="9"/>
  <c r="M1056" i="10"/>
  <c r="M1254" i="10"/>
  <c r="M1153" i="10"/>
  <c r="M631" i="10"/>
  <c r="M494" i="10"/>
  <c r="M652" i="10"/>
  <c r="M784" i="10"/>
  <c r="M645" i="10"/>
  <c r="M439" i="10"/>
  <c r="M609" i="10"/>
  <c r="M50" i="10"/>
  <c r="M222" i="10"/>
  <c r="M201" i="10"/>
  <c r="M257" i="10"/>
  <c r="M45" i="10"/>
  <c r="N1780" i="9"/>
  <c r="N1642" i="9"/>
  <c r="N1874" i="9"/>
  <c r="N1352" i="9"/>
  <c r="N1091" i="9"/>
  <c r="O1091" i="9" s="1"/>
  <c r="N1795" i="9"/>
  <c r="O1795" i="9" s="1"/>
  <c r="N1935" i="9"/>
  <c r="O1935" i="9" s="1"/>
  <c r="N1186" i="9"/>
  <c r="N1171" i="9"/>
  <c r="N1455" i="9"/>
  <c r="N1282" i="9"/>
  <c r="N1198" i="9"/>
  <c r="N302" i="9"/>
  <c r="O302" i="9" s="1"/>
  <c r="N514" i="9"/>
  <c r="O514" i="9" s="1"/>
  <c r="N329" i="9"/>
  <c r="O329" i="9" s="1"/>
  <c r="N577" i="9"/>
  <c r="N1229" i="9"/>
  <c r="N1164" i="9"/>
  <c r="N706" i="9"/>
  <c r="N672" i="9"/>
  <c r="N286" i="9"/>
  <c r="O286" i="9" s="1"/>
  <c r="N191" i="9"/>
  <c r="O191" i="9" s="1"/>
  <c r="N1210" i="9"/>
  <c r="O1210" i="9" s="1"/>
  <c r="N877" i="9"/>
  <c r="N402" i="9"/>
  <c r="N956" i="9"/>
  <c r="N943" i="9"/>
  <c r="N702" i="9"/>
  <c r="N203" i="9"/>
  <c r="O203" i="9" s="1"/>
  <c r="N724" i="9"/>
  <c r="O724" i="9" s="1"/>
  <c r="N987" i="9"/>
  <c r="O987" i="9" s="1"/>
  <c r="N1311" i="9"/>
  <c r="N1253" i="9"/>
  <c r="N864" i="9"/>
  <c r="N854" i="9"/>
  <c r="N586" i="9"/>
  <c r="N59" i="9"/>
  <c r="O59" i="9" s="1"/>
  <c r="M91" i="10"/>
  <c r="N1653" i="9"/>
  <c r="O1653" i="9" s="1"/>
  <c r="N1944" i="9"/>
  <c r="N1269" i="9"/>
  <c r="N1260" i="9"/>
  <c r="N1598" i="9"/>
  <c r="N1064" i="9"/>
  <c r="N1173" i="9"/>
  <c r="O1173" i="9" s="1"/>
  <c r="N829" i="9"/>
  <c r="O829" i="9" s="1"/>
  <c r="N294" i="9"/>
  <c r="O294" i="9" s="1"/>
  <c r="N938" i="9"/>
  <c r="N925" i="9"/>
  <c r="N652" i="9"/>
  <c r="N151" i="9"/>
  <c r="N781" i="9"/>
  <c r="N725" i="9"/>
  <c r="O725" i="9" s="1"/>
  <c r="N145" i="9"/>
  <c r="O145" i="9" s="1"/>
  <c r="N226" i="9"/>
  <c r="O226" i="9" s="1"/>
  <c r="N184" i="9"/>
  <c r="N557" i="9"/>
  <c r="N436" i="9"/>
  <c r="N298" i="9"/>
  <c r="N292" i="9"/>
  <c r="N25" i="9"/>
  <c r="O25" i="9" s="1"/>
  <c r="N735" i="9"/>
  <c r="O735" i="9" s="1"/>
  <c r="N679" i="9"/>
  <c r="O679" i="9" s="1"/>
  <c r="N58" i="9"/>
  <c r="N172" i="9"/>
  <c r="N136" i="9"/>
  <c r="N1184" i="9"/>
  <c r="N952" i="9"/>
  <c r="N654" i="9"/>
  <c r="O654" i="9" s="1"/>
  <c r="N662" i="9"/>
  <c r="O662" i="9" s="1"/>
  <c r="N613" i="9"/>
  <c r="O613" i="9" s="1"/>
  <c r="N426" i="9"/>
  <c r="N103" i="9"/>
  <c r="N81" i="9"/>
  <c r="N858" i="9"/>
  <c r="N555" i="9"/>
  <c r="N3" i="9"/>
  <c r="O3" i="9" s="1"/>
  <c r="N1994" i="9"/>
  <c r="O1994" i="9" s="1"/>
  <c r="N1449" i="9"/>
  <c r="O1449" i="9" s="1"/>
  <c r="N1673" i="9"/>
  <c r="N1453" i="9"/>
  <c r="N1337" i="9"/>
  <c r="N1560" i="9"/>
  <c r="O1560" i="9" s="1"/>
  <c r="N1628" i="9"/>
  <c r="N908" i="9"/>
  <c r="N878" i="9"/>
  <c r="O878" i="9" s="1"/>
  <c r="N1279" i="9"/>
  <c r="O1279" i="9" s="1"/>
  <c r="N1216" i="9"/>
  <c r="N833" i="9"/>
  <c r="N797" i="9"/>
  <c r="N478" i="9"/>
  <c r="N297" i="9"/>
  <c r="O297" i="9" s="1"/>
  <c r="N1792" i="9"/>
  <c r="O1792" i="9" s="1"/>
  <c r="N1701" i="9"/>
  <c r="O1701" i="9" s="1"/>
  <c r="N1878" i="9"/>
  <c r="O1878" i="9" s="1"/>
  <c r="N1363" i="9"/>
  <c r="N1112" i="9"/>
  <c r="N1800" i="9"/>
  <c r="N1943" i="9"/>
  <c r="N1204" i="9"/>
  <c r="O1204" i="9" s="1"/>
  <c r="N1343" i="9"/>
  <c r="O1343" i="9" s="1"/>
  <c r="N1567" i="9"/>
  <c r="O1567" i="9" s="1"/>
  <c r="N1534" i="9"/>
  <c r="O1534" i="9" s="1"/>
  <c r="N678" i="9"/>
  <c r="N1348" i="9"/>
  <c r="N573" i="9"/>
  <c r="N772" i="9"/>
  <c r="N134" i="9"/>
  <c r="O134" i="9" s="1"/>
  <c r="N179" i="9"/>
  <c r="O179" i="9" s="1"/>
  <c r="M992" i="10"/>
  <c r="M1190" i="10"/>
  <c r="M1089" i="10"/>
  <c r="M394" i="10"/>
  <c r="M718" i="10"/>
  <c r="M557" i="10"/>
  <c r="M745" i="10"/>
  <c r="M613" i="10"/>
  <c r="M272" i="10"/>
  <c r="M545" i="10"/>
  <c r="M428" i="10"/>
  <c r="M114" i="10"/>
  <c r="M116" i="10"/>
  <c r="M179" i="10"/>
  <c r="M9" i="10"/>
  <c r="N1996" i="9"/>
  <c r="O1996" i="9" s="1"/>
  <c r="N1728" i="9"/>
  <c r="O1728" i="9" s="1"/>
  <c r="N1821" i="9"/>
  <c r="N1092" i="9"/>
  <c r="N1851" i="9"/>
  <c r="N1741" i="9"/>
  <c r="N1899" i="9"/>
  <c r="N1817" i="9"/>
  <c r="O1817" i="9" s="1"/>
  <c r="N1043" i="9"/>
  <c r="O1043" i="9" s="1"/>
  <c r="N1391" i="9"/>
  <c r="O1391" i="9" s="1"/>
  <c r="N1261" i="9"/>
  <c r="O1261" i="9" s="1"/>
  <c r="N1090" i="9"/>
  <c r="N792" i="9"/>
  <c r="N767" i="9"/>
  <c r="N168" i="9"/>
  <c r="N418" i="9"/>
  <c r="N788" i="9"/>
  <c r="O788" i="9" s="1"/>
  <c r="N1371" i="9"/>
  <c r="O1371" i="9" s="1"/>
  <c r="N606" i="9"/>
  <c r="O606" i="9" s="1"/>
  <c r="N831" i="9"/>
  <c r="N253" i="9"/>
  <c r="N236" i="9"/>
  <c r="N1162" i="9"/>
  <c r="N1099" i="9"/>
  <c r="N1036" i="9"/>
  <c r="O1036" i="9" s="1"/>
  <c r="N897" i="9"/>
  <c r="O897" i="9" s="1"/>
  <c r="N696" i="9"/>
  <c r="O696" i="9" s="1"/>
  <c r="N540" i="9"/>
  <c r="N205" i="9"/>
  <c r="N669" i="9"/>
  <c r="N1066" i="9"/>
  <c r="N1051" i="9"/>
  <c r="N777" i="9"/>
  <c r="O777" i="9" s="1"/>
  <c r="N774" i="9"/>
  <c r="O774" i="9" s="1"/>
  <c r="N482" i="9"/>
  <c r="O482" i="9" s="1"/>
  <c r="N472" i="9"/>
  <c r="N70" i="9"/>
  <c r="M6" i="10"/>
  <c r="N1669" i="9"/>
  <c r="N1922" i="9"/>
  <c r="N1679" i="9"/>
  <c r="O1679" i="9" s="1"/>
  <c r="N1661" i="9"/>
  <c r="O1661" i="9" s="1"/>
  <c r="N1840" i="9"/>
  <c r="O1840" i="9" s="1"/>
  <c r="N942" i="9"/>
  <c r="N1140" i="9"/>
  <c r="N1088" i="9"/>
  <c r="N941" i="9"/>
  <c r="N876" i="9"/>
  <c r="N664" i="9"/>
  <c r="O664" i="9" s="1"/>
  <c r="N516" i="9"/>
  <c r="O516" i="9" s="1"/>
  <c r="N158" i="9"/>
  <c r="O158" i="9" s="1"/>
  <c r="N415" i="9"/>
  <c r="N326" i="9"/>
  <c r="N112" i="9"/>
  <c r="N201" i="9"/>
  <c r="N72" i="9"/>
  <c r="N776" i="9"/>
  <c r="O776" i="9" s="1"/>
  <c r="N157" i="9"/>
  <c r="O157" i="9" s="1"/>
  <c r="N515" i="9"/>
  <c r="O515" i="9" s="1"/>
  <c r="N319" i="9"/>
  <c r="N827" i="9"/>
  <c r="N318" i="9"/>
  <c r="N130" i="9"/>
  <c r="N607" i="9"/>
  <c r="N159" i="9"/>
  <c r="O159" i="9" s="1"/>
  <c r="N48" i="9"/>
  <c r="O48" i="9" s="1"/>
  <c r="N667" i="9"/>
  <c r="O667" i="9" s="1"/>
  <c r="N935" i="9"/>
  <c r="N699" i="9"/>
  <c r="N890" i="9"/>
  <c r="N192" i="9"/>
  <c r="N571" i="9"/>
  <c r="N87" i="9"/>
  <c r="O87" i="9" s="1"/>
  <c r="N12" i="9"/>
  <c r="O12" i="9" s="1"/>
  <c r="N530" i="9"/>
  <c r="O530" i="9" s="1"/>
  <c r="N384" i="9"/>
  <c r="N1969" i="9"/>
  <c r="N1958" i="9"/>
  <c r="N1332" i="9"/>
  <c r="N1625" i="9"/>
  <c r="O1625" i="9" s="1"/>
  <c r="N1379" i="9"/>
  <c r="N1082" i="9"/>
  <c r="N1484" i="9"/>
  <c r="O1484" i="9" s="1"/>
  <c r="N1367" i="9"/>
  <c r="N905" i="9"/>
  <c r="N1329" i="9"/>
  <c r="N1158" i="9"/>
  <c r="N1106" i="9"/>
  <c r="O1106" i="9" s="1"/>
  <c r="N405" i="9"/>
  <c r="N248" i="9"/>
  <c r="O248" i="9" s="1"/>
  <c r="N107" i="9"/>
  <c r="O107" i="9" s="1"/>
  <c r="N47" i="9"/>
  <c r="N1614" i="9"/>
  <c r="N1759" i="9"/>
  <c r="N1826" i="9"/>
  <c r="N1114" i="9"/>
  <c r="O1114" i="9" s="1"/>
  <c r="N1860" i="9"/>
  <c r="O1860" i="9" s="1"/>
  <c r="N1752" i="9"/>
  <c r="N1903" i="9"/>
  <c r="O1903" i="9" s="1"/>
  <c r="N1822" i="9"/>
  <c r="N1181" i="9"/>
  <c r="N1523" i="9"/>
  <c r="N1470" i="9"/>
  <c r="N162" i="9"/>
  <c r="O162" i="9" s="1"/>
  <c r="N1202" i="9"/>
  <c r="O1202" i="9" s="1"/>
  <c r="N1009" i="9"/>
  <c r="O1009" i="9" s="1"/>
  <c r="N493" i="9"/>
  <c r="O493" i="9" s="1"/>
  <c r="N234" i="9"/>
  <c r="N9" i="9"/>
  <c r="M950" i="10"/>
  <c r="M1126" i="10"/>
  <c r="M1025" i="10"/>
  <c r="M1221" i="10"/>
  <c r="M525" i="10"/>
  <c r="M281" i="10"/>
  <c r="M687" i="10"/>
  <c r="M549" i="10"/>
  <c r="M77" i="10"/>
  <c r="M482" i="10"/>
  <c r="M364" i="10"/>
  <c r="M445" i="10"/>
  <c r="M19" i="10"/>
  <c r="M54" i="10"/>
  <c r="M36" i="10"/>
  <c r="N1916" i="9"/>
  <c r="N1968" i="9"/>
  <c r="N1702" i="9"/>
  <c r="N1472" i="9"/>
  <c r="N1742" i="9"/>
  <c r="O1742" i="9" s="1"/>
  <c r="N1693" i="9"/>
  <c r="O1693" i="9" s="1"/>
  <c r="N1863" i="9"/>
  <c r="O1863" i="9" s="1"/>
  <c r="N1761" i="9"/>
  <c r="N1039" i="9"/>
  <c r="N832" i="9"/>
  <c r="N1147" i="9"/>
  <c r="N809" i="9"/>
  <c r="N534" i="9"/>
  <c r="O534" i="9" s="1"/>
  <c r="N486" i="9"/>
  <c r="O486" i="9" s="1"/>
  <c r="N5" i="9"/>
  <c r="O5" i="9" s="1"/>
  <c r="N1514" i="9"/>
  <c r="N477" i="9"/>
  <c r="N1298" i="9"/>
  <c r="N411" i="9"/>
  <c r="N703" i="9"/>
  <c r="N467" i="9"/>
  <c r="O467" i="9" s="1"/>
  <c r="N104" i="9"/>
  <c r="O104" i="9" s="1"/>
  <c r="N1076" i="9"/>
  <c r="O1076" i="9" s="1"/>
  <c r="N1056" i="9"/>
  <c r="N793" i="9"/>
  <c r="N783" i="9"/>
  <c r="N489" i="9"/>
  <c r="N476" i="9"/>
  <c r="N78" i="9"/>
  <c r="O78" i="9" s="1"/>
  <c r="N1607" i="9"/>
  <c r="O1607" i="9" s="1"/>
  <c r="N731" i="9"/>
  <c r="O731" i="9" s="1"/>
  <c r="N818" i="9"/>
  <c r="N150" i="9"/>
  <c r="N628" i="9"/>
  <c r="N222" i="9"/>
  <c r="N344" i="9"/>
  <c r="N282" i="9"/>
  <c r="O282" i="9" s="1"/>
  <c r="M293" i="10"/>
  <c r="N1948" i="9"/>
  <c r="O1948" i="9" s="1"/>
  <c r="N1890" i="9"/>
  <c r="N1636" i="9"/>
  <c r="N1618" i="9"/>
  <c r="N1783" i="9"/>
  <c r="N522" i="9"/>
  <c r="N1055" i="9"/>
  <c r="O1055" i="9" s="1"/>
  <c r="N1046" i="9"/>
  <c r="O1046" i="9" s="1"/>
  <c r="N722" i="9"/>
  <c r="O722" i="9" s="1"/>
  <c r="N756" i="9"/>
  <c r="N404" i="9"/>
  <c r="N431" i="9"/>
  <c r="N30" i="9"/>
  <c r="N293" i="9"/>
  <c r="N118" i="9"/>
  <c r="O118" i="9" s="1"/>
  <c r="N599" i="9"/>
  <c r="O599" i="9" s="1"/>
  <c r="N143" i="9"/>
  <c r="O143" i="9" s="1"/>
  <c r="N40" i="9"/>
  <c r="N712" i="9"/>
  <c r="N564" i="9"/>
  <c r="N483" i="9"/>
  <c r="N255" i="9"/>
  <c r="N736" i="9"/>
  <c r="O736" i="9" s="1"/>
  <c r="N899" i="9"/>
  <c r="O899" i="9" s="1"/>
  <c r="N18" i="9"/>
  <c r="O18" i="9" s="1"/>
  <c r="N575" i="9"/>
  <c r="N95" i="9"/>
  <c r="N16" i="9"/>
  <c r="N1380" i="9"/>
  <c r="N855" i="9"/>
  <c r="N481" i="9"/>
  <c r="O481" i="9" s="1"/>
  <c r="N826" i="9"/>
  <c r="O826" i="9" s="1"/>
  <c r="N149" i="9"/>
  <c r="O149" i="9" s="1"/>
  <c r="N539" i="9"/>
  <c r="N23" i="9"/>
  <c r="G10" i="10"/>
  <c r="N480" i="9"/>
  <c r="N86" i="9"/>
  <c r="N1366" i="9"/>
  <c r="O1366" i="9" s="1"/>
  <c r="N1044" i="9"/>
  <c r="O1044" i="9" s="1"/>
  <c r="N1218" i="9"/>
  <c r="O1218" i="9" s="1"/>
  <c r="N1040" i="9"/>
  <c r="N873" i="9"/>
  <c r="N704" i="9"/>
  <c r="N1012" i="9"/>
  <c r="N719" i="9"/>
  <c r="N626" i="9"/>
  <c r="O626" i="9" s="1"/>
  <c r="N396" i="9"/>
  <c r="O396" i="9" s="1"/>
  <c r="N317" i="9"/>
  <c r="O317" i="9" s="1"/>
  <c r="N422" i="9"/>
  <c r="N206" i="9"/>
  <c r="N22" i="9"/>
  <c r="N1451" i="9"/>
  <c r="N1264" i="9"/>
  <c r="N1398" i="9"/>
  <c r="O1398" i="9" s="1"/>
  <c r="N1142" i="9"/>
  <c r="O1142" i="9" s="1"/>
  <c r="N1149" i="9"/>
  <c r="O1149" i="9" s="1"/>
  <c r="N1084" i="9"/>
  <c r="N966" i="9"/>
  <c r="N272" i="9"/>
  <c r="N891" i="9"/>
  <c r="N778" i="9"/>
  <c r="N794" i="9"/>
  <c r="O794" i="9" s="1"/>
  <c r="N189" i="9"/>
  <c r="O189" i="9" s="1"/>
  <c r="N523" i="9"/>
  <c r="O523" i="9" s="1"/>
  <c r="N333" i="9"/>
  <c r="N1364" i="9"/>
  <c r="N1038" i="9"/>
  <c r="N1415" i="9"/>
  <c r="N1151" i="9"/>
  <c r="N1328" i="9"/>
  <c r="O1328" i="9" s="1"/>
  <c r="N1094" i="9"/>
  <c r="O1094" i="9" s="1"/>
  <c r="N1015" i="9"/>
  <c r="O1015" i="9" s="1"/>
  <c r="N950" i="9"/>
  <c r="N720" i="9"/>
  <c r="N892" i="9"/>
  <c r="N791" i="9"/>
  <c r="N673" i="9"/>
  <c r="N657" i="9"/>
  <c r="O657" i="9" s="1"/>
  <c r="N536" i="9"/>
  <c r="O536" i="9" s="1"/>
  <c r="N439" i="9"/>
  <c r="O439" i="9" s="1"/>
  <c r="N200" i="9"/>
  <c r="M312" i="10"/>
  <c r="M80" i="10"/>
  <c r="M17" i="10"/>
  <c r="N1830" i="9"/>
  <c r="N1889" i="9"/>
  <c r="O1889" i="9" s="1"/>
  <c r="N1954" i="9"/>
  <c r="O1954" i="9" s="1"/>
  <c r="N1441" i="9"/>
  <c r="O1441" i="9" s="1"/>
  <c r="N1250" i="9"/>
  <c r="N1630" i="9"/>
  <c r="N1704" i="9"/>
  <c r="N1907" i="9"/>
  <c r="N1241" i="9"/>
  <c r="N1123" i="9"/>
  <c r="O1123" i="9" s="1"/>
  <c r="N866" i="9"/>
  <c r="O866" i="9" s="1"/>
  <c r="N1443" i="9"/>
  <c r="O1443" i="9" s="1"/>
  <c r="N1246" i="9"/>
  <c r="N1390" i="9"/>
  <c r="N1131" i="9"/>
  <c r="N1117" i="9"/>
  <c r="N1074" i="9"/>
  <c r="N931" i="9"/>
  <c r="O931" i="9" s="1"/>
  <c r="N949" i="9"/>
  <c r="O949" i="9" s="1"/>
  <c r="N875" i="9"/>
  <c r="O875" i="9" s="1"/>
  <c r="N760" i="9"/>
  <c r="N744" i="9"/>
  <c r="N580" i="9"/>
  <c r="N499" i="9"/>
  <c r="N287" i="9"/>
  <c r="N546" i="9"/>
  <c r="O546" i="9" s="1"/>
  <c r="N518" i="9"/>
  <c r="O518" i="9" s="1"/>
  <c r="N459" i="9"/>
  <c r="O459" i="9" s="1"/>
  <c r="N414" i="9"/>
  <c r="N488" i="9"/>
  <c r="N243" i="9"/>
  <c r="N343" i="9"/>
  <c r="N265" i="9"/>
  <c r="N105" i="9"/>
  <c r="O105" i="9" s="1"/>
  <c r="N13" i="9"/>
  <c r="O13" i="9" s="1"/>
  <c r="N804" i="9"/>
  <c r="O804" i="9" s="1"/>
  <c r="N840" i="9"/>
  <c r="N748" i="9"/>
  <c r="N96" i="9"/>
  <c r="N198" i="9"/>
  <c r="N547" i="9"/>
  <c r="N249" i="9"/>
  <c r="O249" i="9" s="1"/>
  <c r="N39" i="9"/>
  <c r="O39" i="9" s="1"/>
  <c r="N209" i="9"/>
  <c r="O209" i="9" s="1"/>
  <c r="N906" i="9"/>
  <c r="N461" i="9"/>
  <c r="N429" i="9"/>
  <c r="N378" i="9"/>
  <c r="N347" i="9"/>
  <c r="N454" i="9"/>
  <c r="O454" i="9" s="1"/>
  <c r="N144" i="9"/>
  <c r="O144" i="9" s="1"/>
  <c r="N270" i="9"/>
  <c r="O270" i="9" s="1"/>
  <c r="N219" i="9"/>
  <c r="N54" i="9"/>
  <c r="N80" i="9"/>
  <c r="N852" i="9"/>
  <c r="N893" i="9"/>
  <c r="N882" i="9"/>
  <c r="O882" i="9" s="1"/>
  <c r="N434" i="9"/>
  <c r="O434" i="9" s="1"/>
  <c r="N981" i="9"/>
  <c r="O981" i="9" s="1"/>
  <c r="N819" i="9"/>
  <c r="N334" i="9"/>
  <c r="N304" i="9"/>
  <c r="N202" i="9"/>
  <c r="N129" i="9"/>
  <c r="N385" i="9"/>
  <c r="O385" i="9" s="1"/>
  <c r="N603" i="9"/>
  <c r="O603" i="9" s="1"/>
  <c r="N133" i="9"/>
  <c r="O133" i="9" s="1"/>
  <c r="N148" i="9"/>
  <c r="N323" i="9"/>
  <c r="N44" i="9"/>
  <c r="N1665" i="9"/>
  <c r="N266" i="9"/>
  <c r="N1219" i="9"/>
  <c r="O1219" i="9" s="1"/>
  <c r="N936" i="9"/>
  <c r="O936" i="9" s="1"/>
  <c r="N432" i="9"/>
  <c r="O432" i="9" s="1"/>
  <c r="N960" i="9"/>
  <c r="N948" i="9"/>
  <c r="N711" i="9"/>
  <c r="N212" i="9"/>
  <c r="N1471" i="9"/>
  <c r="N1345" i="9"/>
  <c r="O1345" i="9" s="1"/>
  <c r="N1418" i="9"/>
  <c r="O1418" i="9" s="1"/>
  <c r="N1168" i="9"/>
  <c r="O1168" i="9" s="1"/>
  <c r="N1212" i="9"/>
  <c r="N1116" i="9"/>
  <c r="N1014" i="9"/>
  <c r="N464" i="9"/>
  <c r="N953" i="9"/>
  <c r="N395" i="9"/>
  <c r="O395" i="9" s="1"/>
  <c r="N867" i="9"/>
  <c r="O867" i="9" s="1"/>
  <c r="N139" i="9"/>
  <c r="O139" i="9" s="1"/>
  <c r="N559" i="9"/>
  <c r="N63" i="9"/>
  <c r="G18" i="9"/>
  <c r="Y3" i="9" s="1"/>
  <c r="N1003" i="9"/>
  <c r="N1494" i="9"/>
  <c r="N1320" i="9"/>
  <c r="O1320" i="9" s="1"/>
  <c r="N590" i="9"/>
  <c r="O590" i="9" s="1"/>
  <c r="N1262" i="9"/>
  <c r="O1262" i="9" s="1"/>
  <c r="N1257" i="9"/>
  <c r="N869" i="9"/>
  <c r="N109" i="9"/>
  <c r="N859" i="9"/>
  <c r="N630" i="9"/>
  <c r="N592" i="9"/>
  <c r="O592" i="9" s="1"/>
  <c r="N394" i="9"/>
  <c r="O394" i="9" s="1"/>
  <c r="N67" i="9"/>
  <c r="O67" i="9" s="1"/>
  <c r="N65" i="9"/>
  <c r="N888" i="9"/>
  <c r="N1511" i="9"/>
  <c r="N695" i="9"/>
  <c r="N1458" i="9"/>
  <c r="N1247" i="9"/>
  <c r="O1247" i="9" s="1"/>
  <c r="N1308" i="9"/>
  <c r="O1308" i="9" s="1"/>
  <c r="N1175" i="9"/>
  <c r="O1175" i="9" s="1"/>
  <c r="N1169" i="9"/>
  <c r="N752" i="9"/>
  <c r="N997" i="9"/>
  <c r="N690" i="9"/>
  <c r="N445" i="9"/>
  <c r="N363" i="9"/>
  <c r="O363" i="9" s="1"/>
  <c r="N176" i="9"/>
  <c r="O176" i="9" s="1"/>
  <c r="N233" i="9"/>
  <c r="O233" i="9" s="1"/>
  <c r="N88" i="9"/>
  <c r="M316" i="10"/>
  <c r="M122" i="10"/>
  <c r="N1957" i="9"/>
  <c r="N1760" i="9"/>
  <c r="N1880" i="9"/>
  <c r="O1880" i="9" s="1"/>
  <c r="N1670" i="9"/>
  <c r="O1670" i="9" s="1"/>
  <c r="N677" i="9"/>
  <c r="O677" i="9" s="1"/>
  <c r="N1011" i="9"/>
  <c r="N1846" i="9"/>
  <c r="N474" i="9"/>
  <c r="N1524" i="9"/>
  <c r="N1655" i="9"/>
  <c r="N687" i="9"/>
  <c r="O687" i="9" s="1"/>
  <c r="N1539" i="9"/>
  <c r="O1539" i="9" s="1"/>
  <c r="N971" i="9"/>
  <c r="O971" i="9" s="1"/>
  <c r="N1486" i="9"/>
  <c r="N1302" i="9"/>
  <c r="N541" i="9"/>
  <c r="N1239" i="9"/>
  <c r="N1234" i="9"/>
  <c r="N853" i="9"/>
  <c r="O853" i="9" s="1"/>
  <c r="N1029" i="9"/>
  <c r="O1029" i="9" s="1"/>
  <c r="N848" i="9"/>
  <c r="O848" i="9" s="1"/>
  <c r="N598" i="9"/>
  <c r="N517" i="9"/>
  <c r="N348" i="9"/>
  <c r="N19" i="9"/>
  <c r="N41" i="9"/>
  <c r="N717" i="9"/>
  <c r="O717" i="9" s="1"/>
  <c r="N753" i="9"/>
  <c r="O753" i="9" s="1"/>
  <c r="N661" i="9"/>
  <c r="O661" i="9" s="1"/>
  <c r="N114" i="9"/>
  <c r="N26" i="9"/>
  <c r="N503" i="9"/>
  <c r="N156" i="9"/>
  <c r="N296" i="9"/>
  <c r="N120" i="9"/>
  <c r="O120" i="9" s="1"/>
  <c r="N469" i="9"/>
  <c r="O469" i="9" s="1"/>
  <c r="N437" i="9"/>
  <c r="O437" i="9" s="1"/>
  <c r="N386" i="9"/>
  <c r="N355" i="9"/>
  <c r="N463" i="9"/>
  <c r="N155" i="9"/>
  <c r="N279" i="9"/>
  <c r="N228" i="9"/>
  <c r="O228" i="9" s="1"/>
  <c r="N62" i="9"/>
  <c r="O62" i="9" s="1"/>
  <c r="N84" i="9"/>
  <c r="O84" i="9" s="1"/>
  <c r="N755" i="9"/>
  <c r="N671" i="9"/>
  <c r="N707" i="9"/>
  <c r="N618" i="9"/>
  <c r="N560" i="9"/>
  <c r="N435" i="9"/>
  <c r="O435" i="9" s="1"/>
  <c r="N479" i="9"/>
  <c r="O479" i="9" s="1"/>
  <c r="N108" i="9"/>
  <c r="O108" i="9" s="1"/>
  <c r="N246" i="9"/>
  <c r="N85" i="9"/>
  <c r="N1165" i="9"/>
  <c r="N1138" i="9"/>
  <c r="N1188" i="9"/>
  <c r="N874" i="9"/>
  <c r="O874" i="9" s="1"/>
  <c r="N509" i="9"/>
  <c r="O509" i="9" s="1"/>
  <c r="N558" i="9"/>
  <c r="O558" i="9" s="1"/>
  <c r="N682" i="9"/>
  <c r="N609" i="9"/>
  <c r="N634" i="9"/>
  <c r="N549" i="9"/>
  <c r="N524" i="9"/>
  <c r="N362" i="9"/>
  <c r="O362" i="9" s="1"/>
  <c r="N416" i="9"/>
  <c r="O416" i="9" s="1"/>
  <c r="N35" i="9"/>
  <c r="O35" i="9" s="1"/>
  <c r="N174" i="9"/>
  <c r="N49" i="9"/>
  <c r="N377" i="9"/>
  <c r="N251" i="9"/>
  <c r="N1439" i="9"/>
  <c r="N1237" i="9"/>
  <c r="O1237" i="9" s="1"/>
  <c r="N1386" i="9"/>
  <c r="O1386" i="9" s="1"/>
  <c r="N1126" i="9"/>
  <c r="O1126" i="9" s="1"/>
  <c r="N1101" i="9"/>
  <c r="N1068" i="9"/>
  <c r="N922" i="9"/>
  <c r="N940" i="9"/>
  <c r="N865" i="9"/>
  <c r="N737" i="9"/>
  <c r="O737" i="9" s="1"/>
  <c r="N739" i="9"/>
  <c r="O739" i="9" s="1"/>
  <c r="N576" i="9"/>
  <c r="O576" i="9" s="1"/>
  <c r="N495" i="9"/>
  <c r="N278" i="9"/>
  <c r="N1515" i="9"/>
  <c r="N732" i="9"/>
  <c r="N1462" i="9"/>
  <c r="N1256" i="9"/>
  <c r="O1256" i="9" s="1"/>
  <c r="N1313" i="9"/>
  <c r="O1313" i="9" s="1"/>
  <c r="N1189" i="9"/>
  <c r="O1189" i="9" s="1"/>
  <c r="N1179" i="9"/>
  <c r="N761" i="9"/>
  <c r="N1001" i="9"/>
  <c r="N745" i="9"/>
  <c r="N466" i="9"/>
  <c r="N369" i="9"/>
  <c r="O369" i="9" s="1"/>
  <c r="N187" i="9"/>
  <c r="O187" i="9" s="1"/>
  <c r="N242" i="9"/>
  <c r="O242" i="9" s="1"/>
  <c r="N92" i="9"/>
  <c r="N1049" i="9"/>
  <c r="N1479" i="9"/>
  <c r="N1355" i="9"/>
  <c r="N1426" i="9"/>
  <c r="N1183" i="9"/>
  <c r="O1183" i="9" s="1"/>
  <c r="N1226" i="9"/>
  <c r="O1226" i="9" s="1"/>
  <c r="N1127" i="9"/>
  <c r="O1127" i="9" s="1"/>
  <c r="N1030" i="9"/>
  <c r="N529" i="9"/>
  <c r="N961" i="9"/>
  <c r="N438" i="9"/>
  <c r="N141" i="9"/>
  <c r="N50" i="9"/>
  <c r="O50" i="9" s="1"/>
  <c r="N583" i="9"/>
  <c r="O583" i="9" s="1"/>
  <c r="N111" i="9"/>
  <c r="O111" i="9" s="1"/>
  <c r="N24" i="9"/>
  <c r="M252" i="10"/>
  <c r="M79" i="10"/>
  <c r="N1893" i="9"/>
  <c r="N1550" i="9"/>
  <c r="N1712" i="9"/>
  <c r="O1712" i="9" s="1"/>
  <c r="N1577" i="9"/>
  <c r="O1577" i="9" s="1"/>
  <c r="N1464" i="9"/>
  <c r="O1464" i="9" s="1"/>
  <c r="N1842" i="9"/>
  <c r="N1789" i="9"/>
  <c r="N1971" i="9"/>
  <c r="N1460" i="9"/>
  <c r="N1604" i="9"/>
  <c r="N815" i="9"/>
  <c r="O815" i="9" s="1"/>
  <c r="N1507" i="9"/>
  <c r="O1507" i="9" s="1"/>
  <c r="N621" i="9"/>
  <c r="O621" i="9" s="1"/>
  <c r="N1454" i="9"/>
  <c r="N1238" i="9"/>
  <c r="N1290" i="9"/>
  <c r="N1170" i="9"/>
  <c r="N1153" i="9"/>
  <c r="N715" i="9"/>
  <c r="O715" i="9" s="1"/>
  <c r="N993" i="9"/>
  <c r="O993" i="9" s="1"/>
  <c r="N681" i="9"/>
  <c r="O681" i="9" s="1"/>
  <c r="N372" i="9"/>
  <c r="N316" i="9"/>
  <c r="N627" i="9"/>
  <c r="N196" i="9"/>
  <c r="N68" i="9"/>
  <c r="N653" i="9"/>
  <c r="O653" i="9" s="1"/>
  <c r="N689" i="9"/>
  <c r="O689" i="9" s="1"/>
  <c r="N608" i="9"/>
  <c r="O608" i="9" s="1"/>
  <c r="N552" i="9"/>
  <c r="N421" i="9"/>
  <c r="N471" i="9"/>
  <c r="N91" i="9"/>
  <c r="N232" i="9"/>
  <c r="N77" i="9"/>
  <c r="O77" i="9" s="1"/>
  <c r="N374" i="9"/>
  <c r="O374" i="9" s="1"/>
  <c r="N341" i="9"/>
  <c r="O341" i="9" s="1"/>
  <c r="N247" i="9"/>
  <c r="N173" i="9"/>
  <c r="N399" i="9"/>
  <c r="N611" i="9"/>
  <c r="N165" i="9"/>
  <c r="N164" i="9"/>
  <c r="O164" i="9" s="1"/>
  <c r="N337" i="9"/>
  <c r="O337" i="9" s="1"/>
  <c r="N52" i="9"/>
  <c r="O52" i="9" s="1"/>
  <c r="N691" i="9"/>
  <c r="N614" i="9"/>
  <c r="N643" i="9"/>
  <c r="N574" i="9"/>
  <c r="N528" i="9"/>
  <c r="O528" i="9" s="1"/>
  <c r="N371" i="9"/>
  <c r="O371" i="9" s="1"/>
  <c r="N425" i="9"/>
  <c r="O425" i="9" s="1"/>
  <c r="N43" i="9"/>
  <c r="O43" i="9" s="1"/>
  <c r="N185" i="9"/>
  <c r="N53" i="9"/>
  <c r="N1037" i="9"/>
  <c r="N1095" i="9"/>
  <c r="N1073" i="9"/>
  <c r="N779" i="9"/>
  <c r="O779" i="9" s="1"/>
  <c r="N256" i="9"/>
  <c r="O256" i="9" s="1"/>
  <c r="N221" i="9"/>
  <c r="O221" i="9" s="1"/>
  <c r="N553" i="9"/>
  <c r="N525" i="9"/>
  <c r="N465" i="9"/>
  <c r="N420" i="9"/>
  <c r="N492" i="9"/>
  <c r="N252" i="9"/>
  <c r="O252" i="9" s="1"/>
  <c r="N352" i="9"/>
  <c r="O352" i="9" s="1"/>
  <c r="N274" i="9"/>
  <c r="O274" i="9" s="1"/>
  <c r="N110" i="9"/>
  <c r="N17" i="9"/>
  <c r="N106" i="9"/>
  <c r="N342" i="9"/>
  <c r="N1407" i="9"/>
  <c r="N1130" i="9"/>
  <c r="O1130" i="9" s="1"/>
  <c r="N1315" i="9"/>
  <c r="O1315" i="9" s="1"/>
  <c r="N1083" i="9"/>
  <c r="O1083" i="9" s="1"/>
  <c r="N999" i="9"/>
  <c r="N932" i="9"/>
  <c r="N665" i="9"/>
  <c r="N850" i="9"/>
  <c r="N764" i="9"/>
  <c r="N659" i="9"/>
  <c r="O659" i="9" s="1"/>
  <c r="N537" i="9"/>
  <c r="O537" i="9" s="1"/>
  <c r="N512" i="9"/>
  <c r="O512" i="9" s="1"/>
  <c r="N393" i="9"/>
  <c r="N153" i="9"/>
  <c r="N1483" i="9"/>
  <c r="N1360" i="9"/>
  <c r="N1430" i="9"/>
  <c r="N1192" i="9"/>
  <c r="O1192" i="9" s="1"/>
  <c r="N1244" i="9"/>
  <c r="O1244" i="9" s="1"/>
  <c r="N1132" i="9"/>
  <c r="O1132" i="9" s="1"/>
  <c r="N1041" i="9"/>
  <c r="N554" i="9"/>
  <c r="N965" i="9"/>
  <c r="N452" i="9"/>
  <c r="N182" i="9"/>
  <c r="N66" i="9"/>
  <c r="O66" i="9" s="1"/>
  <c r="N587" i="9"/>
  <c r="O587" i="9" s="1"/>
  <c r="N116" i="9"/>
  <c r="O116" i="9" s="1"/>
  <c r="N28" i="9"/>
  <c r="N887" i="9"/>
  <c r="N1447" i="9"/>
  <c r="N1255" i="9"/>
  <c r="N1394" i="9"/>
  <c r="N1136" i="9"/>
  <c r="O1136" i="9" s="1"/>
  <c r="N1133" i="9"/>
  <c r="O1133" i="9" s="1"/>
  <c r="N1079" i="9"/>
  <c r="O1079" i="9" s="1"/>
  <c r="N958" i="9"/>
  <c r="N240" i="9"/>
  <c r="N886" i="9"/>
  <c r="N769" i="9"/>
  <c r="N785" i="9"/>
  <c r="N178" i="9"/>
  <c r="O178" i="9" s="1"/>
  <c r="N519" i="9"/>
  <c r="O519" i="9" s="1"/>
  <c r="N328" i="9"/>
  <c r="O328" i="9" s="1"/>
  <c r="M27" i="10"/>
  <c r="M188" i="10"/>
  <c r="M49" i="10"/>
  <c r="N1753" i="9"/>
  <c r="N1953" i="9"/>
  <c r="N1986" i="9"/>
  <c r="O1986" i="9" s="1"/>
  <c r="N1505" i="9"/>
  <c r="O1505" i="9" s="1"/>
  <c r="N1400" i="9"/>
  <c r="O1400" i="9" s="1"/>
  <c r="N1758" i="9"/>
  <c r="N1747" i="9"/>
  <c r="N1939" i="9"/>
  <c r="N1396" i="9"/>
  <c r="N1346" i="9"/>
  <c r="N1026" i="9"/>
  <c r="O1026" i="9" s="1"/>
  <c r="N1475" i="9"/>
  <c r="O1475" i="9" s="1"/>
  <c r="N1350" i="9"/>
  <c r="O1350" i="9" s="1"/>
  <c r="N1422" i="9"/>
  <c r="N1174" i="9"/>
  <c r="N1217" i="9"/>
  <c r="N1122" i="9"/>
  <c r="N1022" i="9"/>
  <c r="N490" i="9"/>
  <c r="O490" i="9" s="1"/>
  <c r="N957" i="9"/>
  <c r="O957" i="9" s="1"/>
  <c r="N409" i="9"/>
  <c r="O409" i="9" s="1"/>
  <c r="N872" i="9"/>
  <c r="N160" i="9"/>
  <c r="N563" i="9"/>
  <c r="N71" i="9"/>
  <c r="N4" i="9"/>
  <c r="N604" i="9"/>
  <c r="O604" i="9" s="1"/>
  <c r="N569" i="9"/>
  <c r="O569" i="9" s="1"/>
  <c r="N542" i="9"/>
  <c r="O542" i="9" s="1"/>
  <c r="N520" i="9"/>
  <c r="N357" i="9"/>
  <c r="N407" i="9"/>
  <c r="N27" i="9"/>
  <c r="N169" i="9"/>
  <c r="N45" i="9"/>
  <c r="O45" i="9" s="1"/>
  <c r="N193" i="9"/>
  <c r="O193" i="9" s="1"/>
  <c r="N904" i="9"/>
  <c r="O904" i="9" s="1"/>
  <c r="N812" i="9"/>
  <c r="N34" i="9"/>
  <c r="N338" i="9"/>
  <c r="N579" i="9"/>
  <c r="N313" i="9"/>
  <c r="N100" i="9"/>
  <c r="O100" i="9" s="1"/>
  <c r="N273" i="9"/>
  <c r="O273" i="9" s="1"/>
  <c r="N20" i="9"/>
  <c r="O20" i="9" s="1"/>
  <c r="N578" i="9"/>
  <c r="N550" i="9"/>
  <c r="N473" i="9"/>
  <c r="N428" i="9"/>
  <c r="N496" i="9"/>
  <c r="N289" i="9"/>
  <c r="O289" i="9" s="1"/>
  <c r="N361" i="9"/>
  <c r="O361" i="9" s="1"/>
  <c r="N283" i="9"/>
  <c r="O283" i="9" s="1"/>
  <c r="N121" i="9"/>
  <c r="N21" i="9"/>
  <c r="N975" i="9"/>
  <c r="N1052" i="9"/>
  <c r="N990" i="9"/>
  <c r="N651" i="9"/>
  <c r="O651" i="9" s="1"/>
  <c r="N1013" i="9"/>
  <c r="O1013" i="9" s="1"/>
  <c r="N901" i="9"/>
  <c r="O901" i="9" s="1"/>
  <c r="N455" i="9"/>
  <c r="N423" i="9"/>
  <c r="N370" i="9"/>
  <c r="N339" i="9"/>
  <c r="N449" i="9"/>
  <c r="N123" i="9"/>
  <c r="O123" i="9" s="1"/>
  <c r="N261" i="9"/>
  <c r="O261" i="9" s="1"/>
  <c r="N210" i="9"/>
  <c r="O210" i="9" s="1"/>
  <c r="N46" i="9"/>
  <c r="O1067" i="9"/>
  <c r="O1632" i="9"/>
  <c r="O117" i="9"/>
  <c r="O220" i="9"/>
  <c r="O1356" i="9"/>
  <c r="O1476" i="9"/>
  <c r="O1060" i="9"/>
  <c r="O505" i="9"/>
  <c r="O1724" i="9"/>
  <c r="O1813" i="9"/>
  <c r="O260" i="9"/>
  <c r="O843" i="9"/>
  <c r="O1553" i="9"/>
  <c r="O1643" i="9"/>
  <c r="O1981" i="9"/>
  <c r="O551" i="9"/>
  <c r="O1463" i="9"/>
  <c r="O1772" i="9"/>
  <c r="O142" i="9"/>
  <c r="O1228" i="9"/>
  <c r="O387" i="9"/>
  <c r="O1671" i="9"/>
  <c r="O1755" i="9"/>
  <c r="O1852" i="9"/>
  <c r="O1474" i="9"/>
  <c r="O1190" i="9"/>
  <c r="O1835" i="9"/>
  <c r="O1771" i="9"/>
  <c r="O1395" i="9"/>
  <c r="O1050" i="9"/>
  <c r="O1590" i="9"/>
  <c r="O1904" i="9"/>
  <c r="O1816" i="9"/>
  <c r="O733" i="9"/>
  <c r="O1538" i="9"/>
  <c r="O1579" i="9"/>
  <c r="O1557" i="9"/>
  <c r="O1882" i="9"/>
  <c r="O1185" i="9"/>
  <c r="O1406" i="9"/>
  <c r="O1459" i="9"/>
  <c r="O1480" i="9"/>
  <c r="O1718" i="9"/>
  <c r="O1976" i="9"/>
  <c r="O234" i="9"/>
  <c r="O1822" i="9"/>
  <c r="O1752" i="9"/>
  <c r="O47" i="9"/>
  <c r="O1193" i="9"/>
  <c r="O1851" i="9"/>
  <c r="O1092" i="9"/>
  <c r="O1821" i="9"/>
  <c r="O573" i="9"/>
  <c r="O1348" i="9"/>
  <c r="O678" i="9"/>
  <c r="O1800" i="9"/>
  <c r="O1112" i="9"/>
  <c r="O1363" i="9"/>
  <c r="O968" i="9"/>
  <c r="O589" i="9"/>
  <c r="O1525" i="9"/>
  <c r="O1268" i="9"/>
  <c r="O75" i="9"/>
  <c r="O597" i="9"/>
  <c r="O73" i="9"/>
  <c r="O694" i="9"/>
  <c r="O368" i="9"/>
  <c r="O1145" i="9"/>
  <c r="O1931" i="9"/>
  <c r="O1784" i="9"/>
  <c r="O924" i="9"/>
  <c r="O1492" i="9"/>
  <c r="O1434" i="9"/>
  <c r="O1107" i="9"/>
  <c r="O1883" i="9"/>
  <c r="O880" i="9"/>
  <c r="O1271" i="9"/>
  <c r="O834" i="9"/>
  <c r="O1779" i="9"/>
  <c r="O1287" i="9"/>
  <c r="O1861" i="9"/>
  <c r="O1187" i="9"/>
  <c r="O1913" i="9"/>
  <c r="O894" i="9"/>
  <c r="O1595" i="9"/>
  <c r="O1841" i="9"/>
  <c r="O1815" i="9"/>
  <c r="O1581" i="9"/>
  <c r="O1421" i="9"/>
  <c r="O216" i="9"/>
  <c r="O311" i="9"/>
  <c r="O186" i="9"/>
  <c r="O275" i="9"/>
  <c r="O1034" i="9"/>
  <c r="O1599" i="9"/>
  <c r="O1621" i="9"/>
  <c r="O1906" i="9"/>
  <c r="O1825" i="9"/>
  <c r="O1748" i="9"/>
  <c r="O460" i="9"/>
  <c r="O1964" i="9"/>
  <c r="O513" i="9"/>
  <c r="O898" i="9"/>
  <c r="O570" i="9"/>
  <c r="O1154" i="9"/>
  <c r="O727" i="9"/>
  <c r="O917" i="9"/>
  <c r="O1115" i="9"/>
  <c r="O742" i="9"/>
  <c r="O1166" i="9"/>
  <c r="O1549" i="9"/>
  <c r="O1648" i="9"/>
  <c r="O945" i="9"/>
  <c r="O1461" i="9"/>
  <c r="O1664" i="9"/>
  <c r="O1677" i="9"/>
  <c r="O1731" i="9"/>
  <c r="O1908" i="9"/>
  <c r="O650" i="9"/>
  <c r="O269" i="9"/>
  <c r="O572" i="9"/>
  <c r="O728" i="9"/>
  <c r="O1295" i="9"/>
  <c r="O1452" i="9"/>
  <c r="O816" i="9"/>
  <c r="O1006" i="9"/>
  <c r="O1414" i="9"/>
  <c r="O1096" i="9"/>
  <c r="O1143" i="9"/>
  <c r="O1376" i="9"/>
  <c r="O1565" i="9"/>
  <c r="O1148" i="9"/>
  <c r="O208" i="9"/>
  <c r="O1572" i="9"/>
  <c r="O838" i="9"/>
  <c r="O1021" i="9"/>
  <c r="O346" i="9"/>
  <c r="O497" i="9"/>
  <c r="O994" i="9"/>
  <c r="O1617" i="9"/>
  <c r="O1877" i="9"/>
  <c r="O1222" i="9"/>
  <c r="O1556" i="9"/>
  <c r="O1900" i="9"/>
  <c r="O1639" i="9"/>
  <c r="O946" i="9"/>
  <c r="O1997" i="9"/>
  <c r="O1848" i="9"/>
  <c r="O1934" i="9"/>
  <c r="O231" i="9"/>
  <c r="O132" i="9"/>
  <c r="O97" i="9"/>
  <c r="O635" i="9"/>
  <c r="O697" i="9"/>
  <c r="O1159" i="9"/>
  <c r="O1223" i="9"/>
  <c r="O1429" i="9"/>
  <c r="O1657" i="9"/>
  <c r="O1354" i="9"/>
  <c r="O1951" i="9"/>
  <c r="O1155" i="9"/>
  <c r="O1687" i="9"/>
  <c r="O1624" i="9"/>
  <c r="O1319" i="9"/>
  <c r="O1692" i="9"/>
  <c r="O1629" i="9"/>
  <c r="O1331" i="9"/>
  <c r="O1078" i="9"/>
  <c r="O902" i="9"/>
  <c r="O1104" i="9"/>
  <c r="O1850" i="9"/>
  <c r="O1710" i="9"/>
  <c r="O1654" i="9"/>
  <c r="O1432" i="9"/>
  <c r="O1885" i="9"/>
  <c r="O1436" i="9"/>
  <c r="O1703" i="9"/>
  <c r="O1373" i="9"/>
  <c r="O1833" i="9"/>
  <c r="O1921" i="9"/>
  <c r="O1974" i="9"/>
  <c r="O1689" i="9"/>
  <c r="O93" i="9"/>
  <c r="O453" i="9"/>
  <c r="O1294" i="9"/>
  <c r="O656" i="9"/>
  <c r="O1109" i="9"/>
  <c r="O1113" i="9"/>
  <c r="O1489" i="9"/>
  <c r="O1631" i="9"/>
  <c r="O1962" i="9"/>
  <c r="O1737" i="9"/>
  <c r="O1504" i="9"/>
  <c r="O2000" i="9"/>
  <c r="O1941" i="9"/>
  <c r="O1512" i="9"/>
  <c r="O1659" i="9"/>
  <c r="O1949" i="9"/>
  <c r="O199" i="9"/>
  <c r="O861" i="9"/>
  <c r="O1370" i="9"/>
  <c r="O1866" i="9"/>
  <c r="O1940" i="9"/>
  <c r="O1818" i="9"/>
  <c r="O1516" i="9"/>
  <c r="O1849" i="9"/>
  <c r="O1156" i="9"/>
  <c r="O1045" i="9"/>
  <c r="O1638" i="9"/>
  <c r="O1803" i="9"/>
  <c r="O806" i="9"/>
  <c r="O851" i="9"/>
  <c r="O1072" i="9"/>
  <c r="O1372" i="9"/>
  <c r="O1637" i="9"/>
  <c r="O358" i="9"/>
  <c r="O295" i="9"/>
  <c r="O101" i="9"/>
  <c r="O616" i="9"/>
  <c r="O1778" i="9"/>
  <c r="O1640" i="9"/>
  <c r="O1593" i="9"/>
  <c r="O1274" i="9"/>
  <c r="O1681" i="9"/>
  <c r="O1587" i="9"/>
  <c r="O1326" i="9"/>
  <c r="O1823" i="9"/>
  <c r="O1591" i="9"/>
  <c r="O1336" i="9"/>
  <c r="O1832" i="9"/>
  <c r="O456" i="9"/>
  <c r="O1277" i="9"/>
  <c r="O1999" i="9"/>
  <c r="O1836" i="9"/>
  <c r="O1622" i="9"/>
  <c r="O1182" i="9"/>
  <c r="O1552" i="9"/>
  <c r="O1548" i="9"/>
  <c r="O1856" i="9"/>
  <c r="O1528" i="9"/>
  <c r="O405" i="9"/>
  <c r="O1082" i="9"/>
  <c r="O1379" i="9"/>
  <c r="O544" i="9"/>
  <c r="O723" i="9"/>
  <c r="O491" i="9"/>
  <c r="O730" i="9"/>
  <c r="O951" i="9"/>
  <c r="O1756" i="9"/>
  <c r="O1859" i="9"/>
  <c r="O939" i="9"/>
  <c r="O1203" i="9"/>
  <c r="O1467" i="9"/>
  <c r="O1197" i="9"/>
  <c r="O1206" i="9"/>
  <c r="O383" i="9"/>
  <c r="O1508" i="9"/>
  <c r="O1478" i="9"/>
  <c r="O1266" i="9"/>
  <c r="O1649" i="9"/>
  <c r="O1554" i="9"/>
  <c r="O1027" i="9"/>
  <c r="O1172" i="9"/>
  <c r="O1991" i="9"/>
  <c r="O1930" i="9"/>
  <c r="O1019" i="9"/>
  <c r="O1358" i="9"/>
  <c r="O1963" i="9"/>
  <c r="O1773" i="9"/>
  <c r="O963" i="9"/>
  <c r="O1685" i="9"/>
  <c r="O908" i="9"/>
  <c r="O1628" i="9"/>
  <c r="O555" i="9"/>
  <c r="O858" i="9"/>
  <c r="O213" i="9"/>
  <c r="O60" i="9"/>
  <c r="O1446" i="9"/>
  <c r="O1499" i="9"/>
  <c r="O1716" i="9"/>
  <c r="O1775" i="9"/>
  <c r="O1675" i="9"/>
  <c r="O996" i="9"/>
  <c r="O1791" i="9"/>
  <c r="O1000" i="9"/>
  <c r="O1105" i="9"/>
  <c r="O1442" i="9"/>
  <c r="O903" i="9"/>
  <c r="O1069" i="9"/>
  <c r="O1431" i="9"/>
  <c r="O1751" i="9"/>
  <c r="O1125" i="9"/>
  <c r="O1905" i="9"/>
  <c r="O1423" i="9"/>
  <c r="O1347" i="9"/>
  <c r="O1998" i="9"/>
  <c r="O1547" i="9"/>
  <c r="O1965" i="9"/>
  <c r="O1853" i="9"/>
  <c r="O600" i="9"/>
  <c r="AD427" i="9"/>
  <c r="AD209" i="9"/>
  <c r="AD24" i="9"/>
  <c r="AD216" i="9"/>
  <c r="AD271" i="9"/>
  <c r="AE271" i="9" s="1"/>
  <c r="AF271" i="9" s="1"/>
  <c r="AD202" i="9"/>
  <c r="AE202" i="9" s="1"/>
  <c r="AF202" i="9" s="1"/>
  <c r="AD472" i="9"/>
  <c r="AE472" i="9" s="1"/>
  <c r="AF472" i="9" s="1"/>
  <c r="AD67" i="9"/>
  <c r="AD99" i="9"/>
  <c r="AD232" i="9"/>
  <c r="AD190" i="9"/>
  <c r="AD64" i="9"/>
  <c r="AD489" i="9"/>
  <c r="AD461" i="9"/>
  <c r="AD430" i="9"/>
  <c r="AE430" i="9" s="1"/>
  <c r="AF430" i="9" s="1"/>
  <c r="AD79" i="9"/>
  <c r="AD57" i="9"/>
  <c r="AE57" i="9" s="1"/>
  <c r="AF57" i="9" s="1"/>
  <c r="AD42" i="9"/>
  <c r="AD224" i="9"/>
  <c r="AD245" i="9"/>
  <c r="AD309" i="9"/>
  <c r="AD168" i="9"/>
  <c r="AE168" i="9" s="1"/>
  <c r="AF168" i="9" s="1"/>
  <c r="AD171" i="9"/>
  <c r="AE171" i="9" s="1"/>
  <c r="AF171" i="9" s="1"/>
  <c r="AD136" i="9"/>
  <c r="AD395" i="9"/>
  <c r="AD81" i="9"/>
  <c r="AD471" i="9"/>
  <c r="AD59" i="9"/>
  <c r="AE59" i="9" s="1"/>
  <c r="AF59" i="9" s="1"/>
  <c r="AD243" i="9"/>
  <c r="AD477" i="9"/>
  <c r="AE477" i="9" s="1"/>
  <c r="AF477" i="9" s="1"/>
  <c r="AD207" i="9"/>
  <c r="AE207" i="9" s="1"/>
  <c r="AF207" i="9" s="1"/>
  <c r="AD391" i="9"/>
  <c r="AD51" i="9"/>
  <c r="AD163" i="9"/>
  <c r="AE163" i="9" s="1"/>
  <c r="AF163" i="9" s="1"/>
  <c r="AD31" i="9"/>
  <c r="AE31" i="9" s="1"/>
  <c r="AF31" i="9" s="1"/>
  <c r="AD6" i="9"/>
  <c r="AE6" i="9" s="1"/>
  <c r="AF6" i="9" s="1"/>
  <c r="AD403" i="9"/>
  <c r="AE403" i="9" s="1"/>
  <c r="AF403" i="9" s="1"/>
  <c r="AD83" i="9"/>
  <c r="AE83" i="9" s="1"/>
  <c r="AF83" i="9" s="1"/>
  <c r="AD312" i="9"/>
  <c r="AD218" i="9"/>
  <c r="AD408" i="9"/>
  <c r="AD11" i="9"/>
  <c r="AD413" i="9"/>
  <c r="AE413" i="9" s="1"/>
  <c r="AF413" i="9" s="1"/>
  <c r="AD233" i="9"/>
  <c r="AE233" i="9" s="1"/>
  <c r="AF233" i="9" s="1"/>
  <c r="AD246" i="9"/>
  <c r="AE246" i="9" s="1"/>
  <c r="AF246" i="9" s="1"/>
  <c r="AD72" i="9"/>
  <c r="AE72" i="9" s="1"/>
  <c r="AF72" i="9" s="1"/>
  <c r="AD151" i="9"/>
  <c r="AE151" i="9" s="1"/>
  <c r="AF151" i="9" s="1"/>
  <c r="AD56" i="9"/>
  <c r="AD115" i="9"/>
  <c r="AD159" i="9"/>
  <c r="AD195" i="9"/>
  <c r="AE195" i="9" s="1"/>
  <c r="AF195" i="9" s="1"/>
  <c r="AD227" i="9"/>
  <c r="AE227" i="9" s="1"/>
  <c r="AF227" i="9" s="1"/>
  <c r="AD240" i="9"/>
  <c r="AE240" i="9" s="1"/>
  <c r="AF240" i="9" s="1"/>
  <c r="AD486" i="9"/>
  <c r="AE486" i="9" s="1"/>
  <c r="AF486" i="9" s="1"/>
  <c r="AD457" i="9"/>
  <c r="AD221" i="9"/>
  <c r="AD261" i="9"/>
  <c r="AD293" i="9"/>
  <c r="AD325" i="9"/>
  <c r="AE325" i="9" s="1"/>
  <c r="AF325" i="9" s="1"/>
  <c r="AD357" i="9"/>
  <c r="AD421" i="9"/>
  <c r="AD453" i="9"/>
  <c r="AE453" i="9" s="1"/>
  <c r="AF453" i="9" s="1"/>
  <c r="AD502" i="9"/>
  <c r="AD38" i="9"/>
  <c r="AD495" i="9"/>
  <c r="AD499" i="9"/>
  <c r="AE499" i="9" s="1"/>
  <c r="AF499" i="9" s="1"/>
  <c r="AD15" i="9"/>
  <c r="AE15" i="9" s="1"/>
  <c r="AF15" i="9" s="1"/>
  <c r="AD135" i="9"/>
  <c r="AE135" i="9" s="1"/>
  <c r="AF135" i="9" s="1"/>
  <c r="AD49" i="9"/>
  <c r="AE49" i="9" s="1"/>
  <c r="AF49" i="9" s="1"/>
  <c r="AD145" i="9"/>
  <c r="AE145" i="9" s="1"/>
  <c r="AF145" i="9" s="1"/>
  <c r="AD160" i="9"/>
  <c r="AE160" i="9" s="1"/>
  <c r="AF160" i="9" s="1"/>
  <c r="AD128" i="9"/>
  <c r="AE128" i="9" s="1"/>
  <c r="AF128" i="9" s="1"/>
  <c r="AD456" i="9"/>
  <c r="AE456" i="9" s="1"/>
  <c r="AF456" i="9" s="1"/>
  <c r="AD95" i="9"/>
  <c r="AE95" i="9" s="1"/>
  <c r="AF95" i="9" s="1"/>
  <c r="AD288" i="9"/>
  <c r="AD182" i="9"/>
  <c r="AE182" i="9" s="1"/>
  <c r="AF182" i="9" s="1"/>
  <c r="AD410" i="9"/>
  <c r="AD397" i="9"/>
  <c r="AE397" i="9" s="1"/>
  <c r="AF397" i="9" s="1"/>
  <c r="AD86" i="9"/>
  <c r="AE86" i="9" s="1"/>
  <c r="AF86" i="9" s="1"/>
  <c r="AD222" i="9"/>
  <c r="AE222" i="9" s="1"/>
  <c r="AF222" i="9" s="1"/>
  <c r="AD294" i="9"/>
  <c r="AD358" i="9"/>
  <c r="AD28" i="9"/>
  <c r="AE28" i="9" s="1"/>
  <c r="AF28" i="9" s="1"/>
  <c r="AD92" i="9"/>
  <c r="AE92" i="9" s="1"/>
  <c r="AF92" i="9" s="1"/>
  <c r="AD153" i="9"/>
  <c r="AE153" i="9" s="1"/>
  <c r="AF153" i="9" s="1"/>
  <c r="AD392" i="9"/>
  <c r="AE392" i="9" s="1"/>
  <c r="AF392" i="9" s="1"/>
  <c r="AD458" i="9"/>
  <c r="AE458" i="9" s="1"/>
  <c r="AF458" i="9" s="1"/>
  <c r="AD432" i="9"/>
  <c r="AE432" i="9" s="1"/>
  <c r="AF432" i="9" s="1"/>
  <c r="AD7" i="9"/>
  <c r="AE7" i="9" s="1"/>
  <c r="AF7" i="9" s="1"/>
  <c r="AD155" i="9"/>
  <c r="AE155" i="9" s="1"/>
  <c r="AF155" i="9" s="1"/>
  <c r="AD448" i="9"/>
  <c r="AD41" i="9"/>
  <c r="AE41" i="9" s="1"/>
  <c r="AF41" i="9" s="1"/>
  <c r="AD441" i="9"/>
  <c r="AE441" i="9" s="1"/>
  <c r="AF441" i="9" s="1"/>
  <c r="AD20" i="9"/>
  <c r="AE20" i="9" s="1"/>
  <c r="AF20" i="9" s="1"/>
  <c r="AD60" i="9"/>
  <c r="AE60" i="9" s="1"/>
  <c r="AF60" i="9" s="1"/>
  <c r="AD132" i="9"/>
  <c r="AD172" i="9"/>
  <c r="AE172" i="9" s="1"/>
  <c r="AF172" i="9" s="1"/>
  <c r="AD204" i="9"/>
  <c r="AE204" i="9" s="1"/>
  <c r="AF204" i="9" s="1"/>
  <c r="AD244" i="9"/>
  <c r="AD276" i="9"/>
  <c r="AE276" i="9" s="1"/>
  <c r="AF276" i="9" s="1"/>
  <c r="AD308" i="9"/>
  <c r="AE308" i="9" s="1"/>
  <c r="AF308" i="9" s="1"/>
  <c r="AD340" i="9"/>
  <c r="AE340" i="9" s="1"/>
  <c r="AF340" i="9" s="1"/>
  <c r="AD372" i="9"/>
  <c r="AE372" i="9" s="1"/>
  <c r="AF372" i="9" s="1"/>
  <c r="AD404" i="9"/>
  <c r="AE404" i="9" s="1"/>
  <c r="AF404" i="9" s="1"/>
  <c r="AD436" i="9"/>
  <c r="AE436" i="9" s="1"/>
  <c r="AF436" i="9" s="1"/>
  <c r="AD468" i="9"/>
  <c r="AE468" i="9" s="1"/>
  <c r="AF468" i="9" s="1"/>
  <c r="AD500" i="9"/>
  <c r="AE500" i="9" s="1"/>
  <c r="AF500" i="9" s="1"/>
  <c r="AD381" i="9"/>
  <c r="AE381" i="9" s="1"/>
  <c r="AF381" i="9" s="1"/>
  <c r="AD445" i="9"/>
  <c r="AE445" i="9" s="1"/>
  <c r="AF445" i="9" s="1"/>
  <c r="AD464" i="9"/>
  <c r="AD177" i="9"/>
  <c r="AE177" i="9" s="1"/>
  <c r="AF177" i="9" s="1"/>
  <c r="AD112" i="9"/>
  <c r="AE112" i="9" s="1"/>
  <c r="AF112" i="9" s="1"/>
  <c r="AD215" i="9"/>
  <c r="AD48" i="9"/>
  <c r="AE48" i="9" s="1"/>
  <c r="AF48" i="9" s="1"/>
  <c r="AD231" i="9"/>
  <c r="AE231" i="9" s="1"/>
  <c r="AF231" i="9" s="1"/>
  <c r="AD283" i="9"/>
  <c r="AE283" i="9" s="1"/>
  <c r="AF283" i="9" s="1"/>
  <c r="AD260" i="9"/>
  <c r="AE260" i="9" s="1"/>
  <c r="AF260" i="9" s="1"/>
  <c r="AD152" i="9"/>
  <c r="AE152" i="9" s="1"/>
  <c r="AF152" i="9" s="1"/>
  <c r="AD80" i="9"/>
  <c r="AE80" i="9" s="1"/>
  <c r="AF80" i="9" s="1"/>
  <c r="AD169" i="9"/>
  <c r="AE169" i="9" s="1"/>
  <c r="AF169" i="9" s="1"/>
  <c r="AD201" i="9"/>
  <c r="AE201" i="9" s="1"/>
  <c r="AF201" i="9" s="1"/>
  <c r="AD63" i="9"/>
  <c r="AE63" i="9" s="1"/>
  <c r="AF63" i="9" s="1"/>
  <c r="AD210" i="9"/>
  <c r="AE210" i="9" s="1"/>
  <c r="AF210" i="9" s="1"/>
  <c r="AD43" i="9"/>
  <c r="AE43" i="9" s="1"/>
  <c r="AF43" i="9" s="1"/>
  <c r="AD120" i="9"/>
  <c r="AE120" i="9" s="1"/>
  <c r="AF120" i="9" s="1"/>
  <c r="AD179" i="9"/>
  <c r="AE179" i="9" s="1"/>
  <c r="AF179" i="9" s="1"/>
  <c r="AD223" i="9"/>
  <c r="AE223" i="9" s="1"/>
  <c r="AF223" i="9" s="1"/>
  <c r="AD259" i="9"/>
  <c r="AD291" i="9"/>
  <c r="AE291" i="9" s="1"/>
  <c r="AF291" i="9" s="1"/>
  <c r="AD323" i="9"/>
  <c r="AE323" i="9" s="1"/>
  <c r="AF323" i="9" s="1"/>
  <c r="AD355" i="9"/>
  <c r="AE355" i="9" s="1"/>
  <c r="AF355" i="9" s="1"/>
  <c r="AD387" i="9"/>
  <c r="AE387" i="9" s="1"/>
  <c r="AF387" i="9" s="1"/>
  <c r="AD147" i="9"/>
  <c r="AE147" i="9" s="1"/>
  <c r="AF147" i="9" s="1"/>
  <c r="AD360" i="9"/>
  <c r="AE360" i="9" s="1"/>
  <c r="AF360" i="9" s="1"/>
  <c r="AD310" i="9"/>
  <c r="AE310" i="9" s="1"/>
  <c r="AF310" i="9" s="1"/>
  <c r="AD483" i="9"/>
  <c r="AD478" i="9"/>
  <c r="AD189" i="9"/>
  <c r="AE189" i="9" s="1"/>
  <c r="AF189" i="9" s="1"/>
  <c r="AD485" i="9"/>
  <c r="AE485" i="9" s="1"/>
  <c r="AF485" i="9" s="1"/>
  <c r="AD398" i="9"/>
  <c r="AE398" i="9" s="1"/>
  <c r="AF398" i="9" s="1"/>
  <c r="AD411" i="9"/>
  <c r="AE411" i="9" s="1"/>
  <c r="AF411" i="9" s="1"/>
  <c r="AD78" i="9"/>
  <c r="AE78" i="9" s="1"/>
  <c r="AF78" i="9" s="1"/>
  <c r="AD150" i="9"/>
  <c r="AE150" i="9" s="1"/>
  <c r="AF150" i="9" s="1"/>
  <c r="AD214" i="9"/>
  <c r="AE214" i="9" s="1"/>
  <c r="AF214" i="9" s="1"/>
  <c r="AD254" i="9"/>
  <c r="AE254" i="9" s="1"/>
  <c r="AF254" i="9" s="1"/>
  <c r="AD286" i="9"/>
  <c r="AE286" i="9" s="1"/>
  <c r="AF286" i="9" s="1"/>
  <c r="AD318" i="9"/>
  <c r="AE318" i="9" s="1"/>
  <c r="AF318" i="9" s="1"/>
  <c r="AD350" i="9"/>
  <c r="AE350" i="9" s="1"/>
  <c r="AF350" i="9" s="1"/>
  <c r="AD390" i="9"/>
  <c r="AE390" i="9" s="1"/>
  <c r="AF390" i="9" s="1"/>
  <c r="AD19" i="9"/>
  <c r="AE19" i="9" s="1"/>
  <c r="AF19" i="9" s="1"/>
  <c r="AD114" i="9"/>
  <c r="AE114" i="9" s="1"/>
  <c r="AF114" i="9" s="1"/>
  <c r="AD194" i="9"/>
  <c r="AE194" i="9" s="1"/>
  <c r="AF194" i="9" s="1"/>
  <c r="AD257" i="9"/>
  <c r="AD273" i="9"/>
  <c r="AE273" i="9" s="1"/>
  <c r="AF273" i="9" s="1"/>
  <c r="AD289" i="9"/>
  <c r="AE289" i="9" s="1"/>
  <c r="AF289" i="9" s="1"/>
  <c r="AD305" i="9"/>
  <c r="AE305" i="9" s="1"/>
  <c r="AF305" i="9" s="1"/>
  <c r="AD321" i="9"/>
  <c r="AE321" i="9" s="1"/>
  <c r="AF321" i="9" s="1"/>
  <c r="AD337" i="9"/>
  <c r="AE337" i="9" s="1"/>
  <c r="AF337" i="9" s="1"/>
  <c r="AD353" i="9"/>
  <c r="AE353" i="9" s="1"/>
  <c r="AF353" i="9" s="1"/>
  <c r="AD369" i="9"/>
  <c r="AE369" i="9" s="1"/>
  <c r="AF369" i="9" s="1"/>
  <c r="AD5" i="9"/>
  <c r="AE5" i="9" s="1"/>
  <c r="AF5" i="9" s="1"/>
  <c r="AD475" i="9"/>
  <c r="AE475" i="9" s="1"/>
  <c r="AF475" i="9" s="1"/>
  <c r="AD174" i="9"/>
  <c r="AD110" i="9"/>
  <c r="AE110" i="9" s="1"/>
  <c r="AF110" i="9" s="1"/>
  <c r="AD46" i="9"/>
  <c r="AE46" i="9" s="1"/>
  <c r="AF46" i="9" s="1"/>
  <c r="AD34" i="9"/>
  <c r="AE34" i="9" s="1"/>
  <c r="AF34" i="9" s="1"/>
  <c r="AD304" i="9"/>
  <c r="AE304" i="9" s="1"/>
  <c r="AF304" i="9" s="1"/>
  <c r="AD119" i="9"/>
  <c r="AE119" i="9" s="1"/>
  <c r="AF119" i="9" s="1"/>
  <c r="AD50" i="9"/>
  <c r="AD14" i="9"/>
  <c r="AE14" i="9" s="1"/>
  <c r="AF14" i="9" s="1"/>
  <c r="AD54" i="9"/>
  <c r="AE54" i="9" s="1"/>
  <c r="AF54" i="9" s="1"/>
  <c r="AD126" i="9"/>
  <c r="AE126" i="9" s="1"/>
  <c r="AF126" i="9" s="1"/>
  <c r="AD158" i="9"/>
  <c r="AD262" i="9"/>
  <c r="AE262" i="9" s="1"/>
  <c r="AF262" i="9" s="1"/>
  <c r="AD326" i="9"/>
  <c r="AE326" i="9" s="1"/>
  <c r="AF326" i="9" s="1"/>
  <c r="AD406" i="9"/>
  <c r="AE406" i="9" s="1"/>
  <c r="AF406" i="9" s="1"/>
  <c r="AD226" i="9"/>
  <c r="AD37" i="9"/>
  <c r="AE37" i="9" s="1"/>
  <c r="AF37" i="9" s="1"/>
  <c r="AD320" i="9"/>
  <c r="AD496" i="9"/>
  <c r="AE496" i="9" s="1"/>
  <c r="AF496" i="9" s="1"/>
  <c r="AD35" i="9"/>
  <c r="AE35" i="9" s="1"/>
  <c r="AF35" i="9" s="1"/>
  <c r="AD76" i="9"/>
  <c r="AE76" i="9" s="1"/>
  <c r="AF76" i="9" s="1"/>
  <c r="AD324" i="9"/>
  <c r="AE324" i="9" s="1"/>
  <c r="AF324" i="9" s="1"/>
  <c r="AD356" i="9"/>
  <c r="AE356" i="9" s="1"/>
  <c r="AF356" i="9" s="1"/>
  <c r="AD388" i="9"/>
  <c r="AE388" i="9" s="1"/>
  <c r="AF388" i="9" s="1"/>
  <c r="AD484" i="9"/>
  <c r="AE484" i="9" s="1"/>
  <c r="AF484" i="9" s="1"/>
  <c r="AD419" i="9"/>
  <c r="AE419" i="9" s="1"/>
  <c r="AF419" i="9" s="1"/>
  <c r="AD206" i="9"/>
  <c r="AE206" i="9" s="1"/>
  <c r="AF206" i="9" s="1"/>
  <c r="AD416" i="9"/>
  <c r="AE416" i="9" s="1"/>
  <c r="AF416" i="9" s="1"/>
  <c r="AD368" i="9"/>
  <c r="AE368" i="9" s="1"/>
  <c r="AF368" i="9" s="1"/>
  <c r="AD176" i="9"/>
  <c r="AE176" i="9" s="1"/>
  <c r="AF176" i="9" s="1"/>
  <c r="AD144" i="9"/>
  <c r="AE144" i="9" s="1"/>
  <c r="AF144" i="9" s="1"/>
  <c r="AD488" i="9"/>
  <c r="AE488" i="9" s="1"/>
  <c r="AF488" i="9" s="1"/>
  <c r="AD111" i="9"/>
  <c r="AE111" i="9" s="1"/>
  <c r="AF111" i="9" s="1"/>
  <c r="AD116" i="9"/>
  <c r="AD420" i="9"/>
  <c r="AE420" i="9" s="1"/>
  <c r="AF420" i="9" s="1"/>
  <c r="AD88" i="9"/>
  <c r="AE88" i="9" s="1"/>
  <c r="AF88" i="9" s="1"/>
  <c r="AD16" i="9"/>
  <c r="AE16" i="9" s="1"/>
  <c r="AF16" i="9" s="1"/>
  <c r="AD487" i="9"/>
  <c r="AE487" i="9" s="1"/>
  <c r="AF487" i="9" s="1"/>
  <c r="AD336" i="9"/>
  <c r="AE336" i="9" s="1"/>
  <c r="AF336" i="9" s="1"/>
  <c r="AE10" i="9"/>
  <c r="AF10" i="9" s="1"/>
  <c r="AE18" i="9"/>
  <c r="AF18" i="9" s="1"/>
  <c r="AE42" i="9"/>
  <c r="AF42" i="9" s="1"/>
  <c r="AE50" i="9"/>
  <c r="AF50" i="9" s="1"/>
  <c r="AE58" i="9"/>
  <c r="AF58" i="9" s="1"/>
  <c r="AE74" i="9"/>
  <c r="AF74" i="9" s="1"/>
  <c r="AE82" i="9"/>
  <c r="AF82" i="9" s="1"/>
  <c r="AE90" i="9"/>
  <c r="AF90" i="9" s="1"/>
  <c r="AE106" i="9"/>
  <c r="AF106" i="9" s="1"/>
  <c r="AE146" i="9"/>
  <c r="AF146" i="9" s="1"/>
  <c r="AE154" i="9"/>
  <c r="AF154" i="9" s="1"/>
  <c r="AE162" i="9"/>
  <c r="AF162" i="9" s="1"/>
  <c r="AE170" i="9"/>
  <c r="AF170" i="9" s="1"/>
  <c r="AE178" i="9"/>
  <c r="AF178" i="9" s="1"/>
  <c r="AE4" i="9"/>
  <c r="AF4" i="9" s="1"/>
  <c r="AE13" i="9"/>
  <c r="AF13" i="9" s="1"/>
  <c r="AE68" i="9"/>
  <c r="AF68" i="9" s="1"/>
  <c r="AE77" i="9"/>
  <c r="AF77" i="9" s="1"/>
  <c r="AE113" i="9"/>
  <c r="AF113" i="9" s="1"/>
  <c r="AE123" i="9"/>
  <c r="AF123" i="9" s="1"/>
  <c r="AE132" i="9"/>
  <c r="AF132" i="9" s="1"/>
  <c r="AE141" i="9"/>
  <c r="AF141" i="9" s="1"/>
  <c r="AE159" i="9"/>
  <c r="AF159" i="9" s="1"/>
  <c r="AE203" i="9"/>
  <c r="AF203" i="9" s="1"/>
  <c r="AE235" i="9"/>
  <c r="AF235" i="9" s="1"/>
  <c r="AE243" i="9"/>
  <c r="AF243" i="9" s="1"/>
  <c r="AE259" i="9"/>
  <c r="AF259" i="9" s="1"/>
  <c r="AE267" i="9"/>
  <c r="AF267" i="9" s="1"/>
  <c r="AE275" i="9"/>
  <c r="AF275" i="9" s="1"/>
  <c r="AE299" i="9"/>
  <c r="AF299" i="9" s="1"/>
  <c r="AE307" i="9"/>
  <c r="AF307" i="9" s="1"/>
  <c r="AE331" i="9"/>
  <c r="AF331" i="9" s="1"/>
  <c r="AE339" i="9"/>
  <c r="AF339" i="9" s="1"/>
  <c r="AE347" i="9"/>
  <c r="AF347" i="9" s="1"/>
  <c r="AE363" i="9"/>
  <c r="AF363" i="9" s="1"/>
  <c r="AE371" i="9"/>
  <c r="AF371" i="9" s="1"/>
  <c r="AE379" i="9"/>
  <c r="AF379" i="9" s="1"/>
  <c r="AE395" i="9"/>
  <c r="AF395" i="9" s="1"/>
  <c r="AE427" i="9"/>
  <c r="AF427" i="9" s="1"/>
  <c r="AE32" i="9"/>
  <c r="AF32" i="9" s="1"/>
  <c r="AE51" i="9"/>
  <c r="AF51" i="9" s="1"/>
  <c r="AE69" i="9"/>
  <c r="AF69" i="9" s="1"/>
  <c r="AE105" i="9"/>
  <c r="AF105" i="9" s="1"/>
  <c r="AE115" i="9"/>
  <c r="AF115" i="9" s="1"/>
  <c r="AE133" i="9"/>
  <c r="AF133" i="9" s="1"/>
  <c r="AE212" i="9"/>
  <c r="AF212" i="9" s="1"/>
  <c r="AE220" i="9"/>
  <c r="AF220" i="9" s="1"/>
  <c r="AE228" i="9"/>
  <c r="AF228" i="9" s="1"/>
  <c r="AE244" i="9"/>
  <c r="AF244" i="9" s="1"/>
  <c r="AE252" i="9"/>
  <c r="AF252" i="9" s="1"/>
  <c r="AE284" i="9"/>
  <c r="AF284" i="9" s="1"/>
  <c r="AE316" i="9"/>
  <c r="AF316" i="9" s="1"/>
  <c r="AE348" i="9"/>
  <c r="AF348" i="9" s="1"/>
  <c r="AE380" i="9"/>
  <c r="AF380" i="9" s="1"/>
  <c r="AE412" i="9"/>
  <c r="AF412" i="9" s="1"/>
  <c r="AE444" i="9"/>
  <c r="AF444" i="9" s="1"/>
  <c r="AE476" i="9"/>
  <c r="AF476" i="9" s="1"/>
  <c r="AE24" i="9"/>
  <c r="AF24" i="9" s="1"/>
  <c r="AE33" i="9"/>
  <c r="AF33" i="9" s="1"/>
  <c r="AE61" i="9"/>
  <c r="AF61" i="9" s="1"/>
  <c r="AE79" i="9"/>
  <c r="AF79" i="9" s="1"/>
  <c r="AE116" i="9"/>
  <c r="AF116" i="9" s="1"/>
  <c r="AE125" i="9"/>
  <c r="AF125" i="9" s="1"/>
  <c r="AE180" i="9"/>
  <c r="AF180" i="9" s="1"/>
  <c r="AE197" i="9"/>
  <c r="AF197" i="9" s="1"/>
  <c r="AE221" i="9"/>
  <c r="AF221" i="9" s="1"/>
  <c r="AE237" i="9"/>
  <c r="AF237" i="9" s="1"/>
  <c r="AE245" i="9"/>
  <c r="AF245" i="9" s="1"/>
  <c r="AE261" i="9"/>
  <c r="AF261" i="9" s="1"/>
  <c r="AE269" i="9"/>
  <c r="AF269" i="9" s="1"/>
  <c r="AE277" i="9"/>
  <c r="AF277" i="9" s="1"/>
  <c r="AE293" i="9"/>
  <c r="AF293" i="9" s="1"/>
  <c r="AE301" i="9"/>
  <c r="AF301" i="9" s="1"/>
  <c r="AE309" i="9"/>
  <c r="AF309" i="9" s="1"/>
  <c r="AE333" i="9"/>
  <c r="AF333" i="9" s="1"/>
  <c r="AE341" i="9"/>
  <c r="AF341" i="9" s="1"/>
  <c r="AE357" i="9"/>
  <c r="AF357" i="9" s="1"/>
  <c r="AE365" i="9"/>
  <c r="AF365" i="9" s="1"/>
  <c r="AE373" i="9"/>
  <c r="AF373" i="9" s="1"/>
  <c r="AE389" i="9"/>
  <c r="AF389" i="9" s="1"/>
  <c r="AE11" i="9"/>
  <c r="AF11" i="9" s="1"/>
  <c r="AE29" i="9"/>
  <c r="AF29" i="9" s="1"/>
  <c r="AE38" i="9"/>
  <c r="AF38" i="9" s="1"/>
  <c r="AE56" i="9"/>
  <c r="AF56" i="9" s="1"/>
  <c r="AE93" i="9"/>
  <c r="AF93" i="9" s="1"/>
  <c r="AE157" i="9"/>
  <c r="AF157" i="9" s="1"/>
  <c r="AE209" i="9"/>
  <c r="AF209" i="9" s="1"/>
  <c r="AE217" i="9"/>
  <c r="AF217" i="9" s="1"/>
  <c r="AE225" i="9"/>
  <c r="AF225" i="9" s="1"/>
  <c r="AE241" i="9"/>
  <c r="AF241" i="9" s="1"/>
  <c r="AE249" i="9"/>
  <c r="AF249" i="9" s="1"/>
  <c r="AE257" i="9"/>
  <c r="AF257" i="9" s="1"/>
  <c r="AE385" i="9"/>
  <c r="AF385" i="9" s="1"/>
  <c r="AE401" i="9"/>
  <c r="AF401" i="9" s="1"/>
  <c r="AE25" i="9"/>
  <c r="AF25" i="9" s="1"/>
  <c r="AE99" i="9"/>
  <c r="AF99" i="9" s="1"/>
  <c r="AE117" i="9"/>
  <c r="AF117" i="9" s="1"/>
  <c r="AE190" i="9"/>
  <c r="AF190" i="9" s="1"/>
  <c r="AE410" i="9"/>
  <c r="AF410" i="9" s="1"/>
  <c r="AE450" i="9"/>
  <c r="AF450" i="9" s="1"/>
  <c r="AE469" i="9"/>
  <c r="AF469" i="9" s="1"/>
  <c r="AE478" i="9"/>
  <c r="AF478" i="9" s="1"/>
  <c r="AE27" i="9"/>
  <c r="AF27" i="9" s="1"/>
  <c r="AE45" i="9"/>
  <c r="AF45" i="9" s="1"/>
  <c r="AE81" i="9"/>
  <c r="AF81" i="9" s="1"/>
  <c r="AE100" i="9"/>
  <c r="AF100" i="9" s="1"/>
  <c r="AE118" i="9"/>
  <c r="AF118" i="9" s="1"/>
  <c r="AE136" i="9"/>
  <c r="AF136" i="9" s="1"/>
  <c r="AE191" i="9"/>
  <c r="AF191" i="9" s="1"/>
  <c r="AE255" i="9"/>
  <c r="AF255" i="9" s="1"/>
  <c r="AE287" i="9"/>
  <c r="AF287" i="9" s="1"/>
  <c r="AE303" i="9"/>
  <c r="AF303" i="9" s="1"/>
  <c r="AE319" i="9"/>
  <c r="AF319" i="9" s="1"/>
  <c r="AE335" i="9"/>
  <c r="AF335" i="9" s="1"/>
  <c r="AE351" i="9"/>
  <c r="AF351" i="9" s="1"/>
  <c r="AE367" i="9"/>
  <c r="AF367" i="9" s="1"/>
  <c r="AE383" i="9"/>
  <c r="AF383" i="9" s="1"/>
  <c r="AE399" i="9"/>
  <c r="AF399" i="9" s="1"/>
  <c r="AE433" i="9"/>
  <c r="AF433" i="9" s="1"/>
  <c r="AE442" i="9"/>
  <c r="AF442" i="9" s="1"/>
  <c r="AE461" i="9"/>
  <c r="AF461" i="9" s="1"/>
  <c r="AE479" i="9"/>
  <c r="AF479" i="9" s="1"/>
  <c r="AE497" i="9"/>
  <c r="AF497" i="9" s="1"/>
  <c r="AE9" i="9"/>
  <c r="AF9" i="9" s="1"/>
  <c r="AE64" i="9"/>
  <c r="AF64" i="9" s="1"/>
  <c r="AE101" i="9"/>
  <c r="AF101" i="9" s="1"/>
  <c r="AE137" i="9"/>
  <c r="AF137" i="9" s="1"/>
  <c r="AE174" i="9"/>
  <c r="AF174" i="9" s="1"/>
  <c r="AE192" i="9"/>
  <c r="AF192" i="9" s="1"/>
  <c r="AE224" i="9"/>
  <c r="AF224" i="9" s="1"/>
  <c r="AE256" i="9"/>
  <c r="AF256" i="9" s="1"/>
  <c r="AE288" i="9"/>
  <c r="AF288" i="9" s="1"/>
  <c r="AE320" i="9"/>
  <c r="AF320" i="9" s="1"/>
  <c r="AE352" i="9"/>
  <c r="AF352" i="9" s="1"/>
  <c r="AE424" i="9"/>
  <c r="AF424" i="9" s="1"/>
  <c r="AE434" i="9"/>
  <c r="AF434" i="9" s="1"/>
  <c r="AE471" i="9"/>
  <c r="AF471" i="9" s="1"/>
  <c r="AE489" i="9"/>
  <c r="AF489" i="9" s="1"/>
  <c r="AE498" i="9"/>
  <c r="AF498" i="9" s="1"/>
  <c r="AE55" i="9"/>
  <c r="AF55" i="9" s="1"/>
  <c r="AE73" i="9"/>
  <c r="AF73" i="9" s="1"/>
  <c r="AE216" i="9"/>
  <c r="AF216" i="9" s="1"/>
  <c r="AE232" i="9"/>
  <c r="AF232" i="9" s="1"/>
  <c r="AE264" i="9"/>
  <c r="AF264" i="9" s="1"/>
  <c r="AE312" i="9"/>
  <c r="AF312" i="9" s="1"/>
  <c r="AE328" i="9"/>
  <c r="AF328" i="9" s="1"/>
  <c r="AE344" i="9"/>
  <c r="AF344" i="9" s="1"/>
  <c r="AE376" i="9"/>
  <c r="AF376" i="9" s="1"/>
  <c r="AE408" i="9"/>
  <c r="AF408" i="9" s="1"/>
  <c r="AE418" i="9"/>
  <c r="AF418" i="9" s="1"/>
  <c r="AE448" i="9"/>
  <c r="AF448" i="9" s="1"/>
  <c r="AE457" i="9"/>
  <c r="AF457" i="9" s="1"/>
  <c r="AE466" i="9"/>
  <c r="AF466" i="9" s="1"/>
  <c r="AE503" i="9"/>
  <c r="AF503" i="9" s="1"/>
  <c r="AE67" i="9"/>
  <c r="AF67" i="9" s="1"/>
  <c r="AE140" i="9"/>
  <c r="AF140" i="9" s="1"/>
  <c r="AE242" i="9"/>
  <c r="AF242" i="9" s="1"/>
  <c r="AE274" i="9"/>
  <c r="AF274" i="9" s="1"/>
  <c r="AE306" i="9"/>
  <c r="AF306" i="9" s="1"/>
  <c r="AE338" i="9"/>
  <c r="AF338" i="9" s="1"/>
  <c r="AE370" i="9"/>
  <c r="AF370" i="9" s="1"/>
  <c r="AE402" i="9"/>
  <c r="AF402" i="9" s="1"/>
  <c r="AE463" i="9"/>
  <c r="AF463" i="9" s="1"/>
  <c r="AE481" i="9"/>
  <c r="AF481" i="9" s="1"/>
  <c r="AE108" i="9"/>
  <c r="AF108" i="9" s="1"/>
  <c r="AE426" i="9"/>
  <c r="AF426" i="9" s="1"/>
  <c r="AE464" i="9"/>
  <c r="AF464" i="9" s="1"/>
  <c r="AE482" i="9"/>
  <c r="AF482" i="9" s="1"/>
  <c r="AD3" i="9"/>
  <c r="AE36" i="9"/>
  <c r="AF36" i="9" s="1"/>
  <c r="AE215" i="9"/>
  <c r="AF215" i="9" s="1"/>
  <c r="AE247" i="9"/>
  <c r="AF247" i="9" s="1"/>
  <c r="AE279" i="9"/>
  <c r="AF279" i="9" s="1"/>
  <c r="AE311" i="9"/>
  <c r="AF311" i="9" s="1"/>
  <c r="AE343" i="9"/>
  <c r="AF343" i="9" s="1"/>
  <c r="AE375" i="9"/>
  <c r="AF375" i="9" s="1"/>
  <c r="AE407" i="9"/>
  <c r="AF407" i="9" s="1"/>
  <c r="AE429" i="9"/>
  <c r="AF429" i="9" s="1"/>
  <c r="AE447" i="9"/>
  <c r="AF447" i="9" s="1"/>
  <c r="AE465" i="9"/>
  <c r="AF465" i="9" s="1"/>
  <c r="AE483" i="9"/>
  <c r="AF483" i="9" s="1"/>
  <c r="AE502" i="9"/>
  <c r="AF502" i="9" s="1"/>
  <c r="AE17" i="9"/>
  <c r="AF17" i="9" s="1"/>
  <c r="AE91" i="9"/>
  <c r="AF91" i="9" s="1"/>
  <c r="AE164" i="9"/>
  <c r="AF164" i="9" s="1"/>
  <c r="AE199" i="9"/>
  <c r="AF199" i="9" s="1"/>
  <c r="AE263" i="9"/>
  <c r="AF263" i="9" s="1"/>
  <c r="AE295" i="9"/>
  <c r="AF295" i="9" s="1"/>
  <c r="AE327" i="9"/>
  <c r="AF327" i="9" s="1"/>
  <c r="AE359" i="9"/>
  <c r="AF359" i="9" s="1"/>
  <c r="AE391" i="9"/>
  <c r="AF391" i="9" s="1"/>
  <c r="AE417" i="9"/>
  <c r="AF417" i="9" s="1"/>
  <c r="AE493" i="9"/>
  <c r="AF493" i="9" s="1"/>
  <c r="AE149" i="9"/>
  <c r="AF149" i="9" s="1"/>
  <c r="AE218" i="9"/>
  <c r="AF218" i="9" s="1"/>
  <c r="AE449" i="9"/>
  <c r="AF449" i="9" s="1"/>
  <c r="AE85" i="9"/>
  <c r="AF85" i="9" s="1"/>
  <c r="AE158" i="9"/>
  <c r="AF158" i="9" s="1"/>
  <c r="AE226" i="9"/>
  <c r="AF226" i="9" s="1"/>
  <c r="AE290" i="9"/>
  <c r="AF290" i="9" s="1"/>
  <c r="AE354" i="9"/>
  <c r="AF354" i="9" s="1"/>
  <c r="AE415" i="9"/>
  <c r="AF415" i="9" s="1"/>
  <c r="AE490" i="9"/>
  <c r="AF490" i="9" s="1"/>
  <c r="AE294" i="9"/>
  <c r="AF294" i="9" s="1"/>
  <c r="AE358" i="9"/>
  <c r="AF358" i="9" s="1"/>
  <c r="AE455" i="9"/>
  <c r="AF455" i="9" s="1"/>
  <c r="AE53" i="9"/>
  <c r="AF53" i="9" s="1"/>
  <c r="AE473" i="9"/>
  <c r="AF473" i="9" s="1"/>
  <c r="AE21" i="9"/>
  <c r="AF21" i="9" s="1"/>
  <c r="AE421" i="9"/>
  <c r="AF421" i="9" s="1"/>
  <c r="AE495" i="9"/>
  <c r="AF495" i="9" s="1"/>
  <c r="AE185" i="9"/>
  <c r="AF185" i="9" s="1"/>
  <c r="AE431" i="9"/>
  <c r="AF431" i="9" s="1"/>
  <c r="AE322" i="9"/>
  <c r="AF322" i="9" s="1"/>
  <c r="AE121" i="9"/>
  <c r="AF121" i="9" s="1"/>
  <c r="AE131" i="9"/>
  <c r="AF131" i="9" s="1"/>
  <c r="AE394" i="9"/>
  <c r="AF394" i="9" s="1"/>
  <c r="AE258" i="9"/>
  <c r="AF258" i="9" s="1"/>
  <c r="G6" i="9"/>
  <c r="AE440" i="9"/>
  <c r="AF440" i="9" s="1"/>
  <c r="AD47" i="9"/>
  <c r="AE47" i="9" s="1"/>
  <c r="AF47" i="9" s="1"/>
  <c r="AD104" i="9"/>
  <c r="AE104" i="9" s="1"/>
  <c r="AF104" i="9" s="1"/>
  <c r="AD139" i="9"/>
  <c r="AE139" i="9" s="1"/>
  <c r="AF139" i="9" s="1"/>
  <c r="AD167" i="9"/>
  <c r="AE167" i="9" s="1"/>
  <c r="AF167" i="9" s="1"/>
  <c r="AD187" i="9"/>
  <c r="AE187" i="9" s="1"/>
  <c r="AF187" i="9" s="1"/>
  <c r="AD250" i="9"/>
  <c r="AE250" i="9" s="1"/>
  <c r="AF250" i="9" s="1"/>
  <c r="AD266" i="9"/>
  <c r="AE266" i="9" s="1"/>
  <c r="AF266" i="9" s="1"/>
  <c r="AD282" i="9"/>
  <c r="AE282" i="9" s="1"/>
  <c r="AF282" i="9" s="1"/>
  <c r="AD298" i="9"/>
  <c r="AE298" i="9" s="1"/>
  <c r="AF298" i="9" s="1"/>
  <c r="AD314" i="9"/>
  <c r="AE314" i="9" s="1"/>
  <c r="AF314" i="9" s="1"/>
  <c r="AD330" i="9"/>
  <c r="AE330" i="9" s="1"/>
  <c r="AF330" i="9" s="1"/>
  <c r="AD346" i="9"/>
  <c r="AE346" i="9" s="1"/>
  <c r="AF346" i="9" s="1"/>
  <c r="AD362" i="9"/>
  <c r="AE362" i="9" s="1"/>
  <c r="AF362" i="9" s="1"/>
  <c r="AD378" i="9"/>
  <c r="AE378" i="9" s="1"/>
  <c r="AF378" i="9" s="1"/>
  <c r="AD422" i="9"/>
  <c r="AE422" i="9" s="1"/>
  <c r="AF422" i="9" s="1"/>
  <c r="AD393" i="9"/>
  <c r="AE393" i="9" s="1"/>
  <c r="AF393" i="9" s="1"/>
  <c r="AD148" i="9"/>
  <c r="AE148" i="9" s="1"/>
  <c r="AF148" i="9" s="1"/>
  <c r="AD438" i="9"/>
  <c r="AE438" i="9" s="1"/>
  <c r="AF438" i="9" s="1"/>
  <c r="AD173" i="9"/>
  <c r="AE173" i="9" s="1"/>
  <c r="AF173" i="9" s="1"/>
  <c r="AD205" i="9"/>
  <c r="AE205" i="9" s="1"/>
  <c r="AF205" i="9" s="1"/>
  <c r="AD405" i="9"/>
  <c r="AE405" i="9" s="1"/>
  <c r="AF405" i="9" s="1"/>
  <c r="AD437" i="9"/>
  <c r="AE437" i="9" s="1"/>
  <c r="AF437" i="9" s="1"/>
  <c r="AD501" i="9"/>
  <c r="AE501" i="9" s="1"/>
  <c r="AF501" i="9" s="1"/>
  <c r="AD446" i="9"/>
  <c r="AE446" i="9" s="1"/>
  <c r="AF446" i="9" s="1"/>
  <c r="AD156" i="9"/>
  <c r="AE156" i="9" s="1"/>
  <c r="AF156" i="9" s="1"/>
  <c r="AD22" i="9"/>
  <c r="AE22" i="9" s="1"/>
  <c r="AF22" i="9" s="1"/>
  <c r="AD62" i="9"/>
  <c r="AE62" i="9" s="1"/>
  <c r="AF62" i="9" s="1"/>
  <c r="AD94" i="9"/>
  <c r="AE94" i="9" s="1"/>
  <c r="AF94" i="9" s="1"/>
  <c r="AD134" i="9"/>
  <c r="AE134" i="9" s="1"/>
  <c r="AF134" i="9" s="1"/>
  <c r="AD166" i="9"/>
  <c r="AE166" i="9" s="1"/>
  <c r="AF166" i="9" s="1"/>
  <c r="AD230" i="9"/>
  <c r="AE230" i="9" s="1"/>
  <c r="AF230" i="9" s="1"/>
  <c r="AD270" i="9"/>
  <c r="AE270" i="9" s="1"/>
  <c r="AF270" i="9" s="1"/>
  <c r="AD302" i="9"/>
  <c r="AE302" i="9" s="1"/>
  <c r="AF302" i="9" s="1"/>
  <c r="AD334" i="9"/>
  <c r="AE334" i="9" s="1"/>
  <c r="AF334" i="9" s="1"/>
  <c r="AD366" i="9"/>
  <c r="AE366" i="9" s="1"/>
  <c r="AF366" i="9" s="1"/>
  <c r="AD454" i="9"/>
  <c r="AE454" i="9" s="1"/>
  <c r="AF454" i="9" s="1"/>
  <c r="AD435" i="9"/>
  <c r="AE435" i="9" s="1"/>
  <c r="AF435" i="9" s="1"/>
  <c r="AD443" i="9"/>
  <c r="AE443" i="9" s="1"/>
  <c r="AF443" i="9" s="1"/>
  <c r="AD175" i="9"/>
  <c r="AE175" i="9" s="1"/>
  <c r="AF175" i="9" s="1"/>
  <c r="AD89" i="9"/>
  <c r="AE89" i="9" s="1"/>
  <c r="AF89" i="9" s="1"/>
  <c r="AD272" i="9"/>
  <c r="AE272" i="9" s="1"/>
  <c r="AF272" i="9" s="1"/>
  <c r="AD66" i="9"/>
  <c r="AE66" i="9" s="1"/>
  <c r="AF66" i="9" s="1"/>
  <c r="AD251" i="9"/>
  <c r="AE251" i="9" s="1"/>
  <c r="AF251" i="9" s="1"/>
  <c r="AD315" i="9"/>
  <c r="AE315" i="9" s="1"/>
  <c r="AF315" i="9" s="1"/>
  <c r="AD211" i="9"/>
  <c r="AE211" i="9" s="1"/>
  <c r="AF211" i="9" s="1"/>
  <c r="AD44" i="9"/>
  <c r="AE44" i="9" s="1"/>
  <c r="AF44" i="9" s="1"/>
  <c r="AD188" i="9"/>
  <c r="AE188" i="9" s="1"/>
  <c r="AF188" i="9" s="1"/>
  <c r="AD292" i="9"/>
  <c r="AE292" i="9" s="1"/>
  <c r="AF292" i="9" s="1"/>
  <c r="AD452" i="9"/>
  <c r="AE452" i="9" s="1"/>
  <c r="AF452" i="9" s="1"/>
  <c r="AD98" i="9"/>
  <c r="AE98" i="9" s="1"/>
  <c r="AF98" i="9" s="1"/>
  <c r="AD26" i="9"/>
  <c r="AE26" i="9" s="1"/>
  <c r="AF26" i="9" s="1"/>
  <c r="AD208" i="9"/>
  <c r="AE208" i="9" s="1"/>
  <c r="AF208" i="9" s="1"/>
  <c r="AD65" i="9"/>
  <c r="AE65" i="9" s="1"/>
  <c r="AF65" i="9" s="1"/>
  <c r="AD97" i="9"/>
  <c r="AE97" i="9" s="1"/>
  <c r="AF97" i="9" s="1"/>
  <c r="AD129" i="9"/>
  <c r="AE129" i="9" s="1"/>
  <c r="AF129" i="9" s="1"/>
  <c r="AD161" i="9"/>
  <c r="AE161" i="9" s="1"/>
  <c r="AF161" i="9" s="1"/>
  <c r="AD193" i="9"/>
  <c r="AE193" i="9" s="1"/>
  <c r="AF193" i="9" s="1"/>
  <c r="AD423" i="9"/>
  <c r="AE423" i="9" s="1"/>
  <c r="AF423" i="9" s="1"/>
  <c r="AD87" i="9"/>
  <c r="AE87" i="9" s="1"/>
  <c r="AF87" i="9" s="1"/>
  <c r="AD234" i="9"/>
  <c r="AE234" i="9" s="1"/>
  <c r="AF234" i="9" s="1"/>
  <c r="AD8" i="9"/>
  <c r="AE8" i="9" s="1"/>
  <c r="AF8" i="9" s="1"/>
  <c r="AD40" i="9"/>
  <c r="AE40" i="9" s="1"/>
  <c r="AF40" i="9" s="1"/>
  <c r="AD75" i="9"/>
  <c r="AE75" i="9" s="1"/>
  <c r="AF75" i="9" s="1"/>
  <c r="AD103" i="9"/>
  <c r="AE103" i="9" s="1"/>
  <c r="AF103" i="9" s="1"/>
  <c r="AD186" i="9"/>
  <c r="AE186" i="9" s="1"/>
  <c r="AF186" i="9" s="1"/>
  <c r="AD219" i="9"/>
  <c r="AE219" i="9" s="1"/>
  <c r="AF219" i="9" s="1"/>
  <c r="AD248" i="9"/>
  <c r="AE248" i="9" s="1"/>
  <c r="AF248" i="9" s="1"/>
  <c r="AD265" i="9"/>
  <c r="AE265" i="9" s="1"/>
  <c r="AF265" i="9" s="1"/>
  <c r="AD281" i="9"/>
  <c r="AE281" i="9" s="1"/>
  <c r="AF281" i="9" s="1"/>
  <c r="AD297" i="9"/>
  <c r="AE297" i="9" s="1"/>
  <c r="AF297" i="9" s="1"/>
  <c r="AD313" i="9"/>
  <c r="AE313" i="9" s="1"/>
  <c r="AF313" i="9" s="1"/>
  <c r="AD329" i="9"/>
  <c r="AE329" i="9" s="1"/>
  <c r="AF329" i="9" s="1"/>
  <c r="AD345" i="9"/>
  <c r="AE345" i="9" s="1"/>
  <c r="AF345" i="9" s="1"/>
  <c r="AD361" i="9"/>
  <c r="AE361" i="9" s="1"/>
  <c r="AF361" i="9" s="1"/>
  <c r="AD377" i="9"/>
  <c r="AE377" i="9" s="1"/>
  <c r="AF377" i="9" s="1"/>
  <c r="AD409" i="9"/>
  <c r="AE409" i="9" s="1"/>
  <c r="AF409" i="9" s="1"/>
  <c r="AD12" i="9"/>
  <c r="AE12" i="9" s="1"/>
  <c r="AF12" i="9" s="1"/>
  <c r="AD52" i="9"/>
  <c r="AE52" i="9" s="1"/>
  <c r="AF52" i="9" s="1"/>
  <c r="AD84" i="9"/>
  <c r="AE84" i="9" s="1"/>
  <c r="AF84" i="9" s="1"/>
  <c r="AD124" i="9"/>
  <c r="AE124" i="9" s="1"/>
  <c r="AF124" i="9" s="1"/>
  <c r="AD196" i="9"/>
  <c r="AE196" i="9" s="1"/>
  <c r="AF196" i="9" s="1"/>
  <c r="AD236" i="9"/>
  <c r="AE236" i="9" s="1"/>
  <c r="AF236" i="9" s="1"/>
  <c r="AD268" i="9"/>
  <c r="AE268" i="9" s="1"/>
  <c r="AF268" i="9" s="1"/>
  <c r="AD300" i="9"/>
  <c r="AE300" i="9" s="1"/>
  <c r="AF300" i="9" s="1"/>
  <c r="AD332" i="9"/>
  <c r="AE332" i="9" s="1"/>
  <c r="AF332" i="9" s="1"/>
  <c r="AD364" i="9"/>
  <c r="AE364" i="9" s="1"/>
  <c r="AF364" i="9" s="1"/>
  <c r="AD396" i="9"/>
  <c r="AE396" i="9" s="1"/>
  <c r="AF396" i="9" s="1"/>
  <c r="AD428" i="9"/>
  <c r="AE428" i="9" s="1"/>
  <c r="AF428" i="9" s="1"/>
  <c r="AD460" i="9"/>
  <c r="AE460" i="9" s="1"/>
  <c r="AF460" i="9" s="1"/>
  <c r="AD492" i="9"/>
  <c r="AE492" i="9" s="1"/>
  <c r="AF492" i="9" s="1"/>
  <c r="AD494" i="9"/>
  <c r="AE494" i="9" s="1"/>
  <c r="AF494" i="9" s="1"/>
  <c r="AD229" i="9"/>
  <c r="AE229" i="9" s="1"/>
  <c r="AF229" i="9" s="1"/>
  <c r="AD451" i="9"/>
  <c r="AE451" i="9" s="1"/>
  <c r="AF451" i="9" s="1"/>
  <c r="AD414" i="9"/>
  <c r="AE414" i="9" s="1"/>
  <c r="AF414" i="9" s="1"/>
  <c r="AD459" i="9"/>
  <c r="AE459" i="9" s="1"/>
  <c r="AF459" i="9" s="1"/>
  <c r="AD165" i="9"/>
  <c r="AE165" i="9" s="1"/>
  <c r="AF165" i="9" s="1"/>
  <c r="AD384" i="9"/>
  <c r="AE384" i="9" s="1"/>
  <c r="AF384" i="9" s="1"/>
  <c r="AD138" i="9"/>
  <c r="AE138" i="9" s="1"/>
  <c r="AF138" i="9" s="1"/>
  <c r="AD491" i="9"/>
  <c r="AE491" i="9" s="1"/>
  <c r="AF491" i="9" s="1"/>
  <c r="AD239" i="9"/>
  <c r="AE239" i="9" s="1"/>
  <c r="AF239" i="9" s="1"/>
  <c r="AD127" i="9"/>
  <c r="AE127" i="9" s="1"/>
  <c r="AF127" i="9" s="1"/>
  <c r="AD23" i="9"/>
  <c r="AE23" i="9" s="1"/>
  <c r="AF23" i="9" s="1"/>
  <c r="AD130" i="9"/>
  <c r="AE130" i="9" s="1"/>
  <c r="AF130" i="9" s="1"/>
  <c r="AD143" i="9"/>
  <c r="AE143" i="9" s="1"/>
  <c r="AF143" i="9" s="1"/>
  <c r="AD71" i="9"/>
  <c r="AE71" i="9" s="1"/>
  <c r="AF71" i="9" s="1"/>
  <c r="AD200" i="9"/>
  <c r="AE200" i="9" s="1"/>
  <c r="AF200" i="9" s="1"/>
  <c r="AD439" i="9"/>
  <c r="AE439" i="9" s="1"/>
  <c r="AF439" i="9" s="1"/>
  <c r="AD96" i="9"/>
  <c r="AE96" i="9" s="1"/>
  <c r="AF96" i="9" s="1"/>
  <c r="AD39" i="9"/>
  <c r="AE39" i="9" s="1"/>
  <c r="AF39" i="9" s="1"/>
  <c r="AD107" i="9"/>
  <c r="AE107" i="9" s="1"/>
  <c r="AF107" i="9" s="1"/>
  <c r="AD122" i="9"/>
  <c r="AE122" i="9" s="1"/>
  <c r="AF122" i="9" s="1"/>
  <c r="AD184" i="9"/>
  <c r="AE184" i="9" s="1"/>
  <c r="AF184" i="9" s="1"/>
  <c r="AD462" i="9"/>
  <c r="AE462" i="9" s="1"/>
  <c r="AF462" i="9" s="1"/>
  <c r="AD425" i="9"/>
  <c r="AE425" i="9" s="1"/>
  <c r="AF425" i="9" s="1"/>
  <c r="AD474" i="9"/>
  <c r="AE474" i="9" s="1"/>
  <c r="AF474" i="9" s="1"/>
  <c r="AD109" i="9"/>
  <c r="AE109" i="9" s="1"/>
  <c r="AF109" i="9" s="1"/>
  <c r="AD181" i="9"/>
  <c r="AE181" i="9" s="1"/>
  <c r="AF181" i="9" s="1"/>
  <c r="AD213" i="9"/>
  <c r="AE213" i="9" s="1"/>
  <c r="AF213" i="9" s="1"/>
  <c r="AD253" i="9"/>
  <c r="AE253" i="9" s="1"/>
  <c r="AF253" i="9" s="1"/>
  <c r="AD285" i="9"/>
  <c r="AE285" i="9" s="1"/>
  <c r="AF285" i="9" s="1"/>
  <c r="AD317" i="9"/>
  <c r="AE317" i="9" s="1"/>
  <c r="AF317" i="9" s="1"/>
  <c r="AD349" i="9"/>
  <c r="AE349" i="9" s="1"/>
  <c r="AF349" i="9" s="1"/>
  <c r="AD382" i="9"/>
  <c r="AE382" i="9" s="1"/>
  <c r="AF382" i="9" s="1"/>
  <c r="AD470" i="9"/>
  <c r="AE470" i="9" s="1"/>
  <c r="AF470" i="9" s="1"/>
  <c r="AD296" i="9"/>
  <c r="AE296" i="9" s="1"/>
  <c r="AF296" i="9" s="1"/>
  <c r="AD30" i="9"/>
  <c r="AE30" i="9" s="1"/>
  <c r="AF30" i="9" s="1"/>
  <c r="AD70" i="9"/>
  <c r="AE70" i="9" s="1"/>
  <c r="AF70" i="9" s="1"/>
  <c r="AD102" i="9"/>
  <c r="AE102" i="9" s="1"/>
  <c r="AF102" i="9" s="1"/>
  <c r="AD142" i="9"/>
  <c r="AE142" i="9" s="1"/>
  <c r="AF142" i="9" s="1"/>
  <c r="AD198" i="9"/>
  <c r="AE198" i="9" s="1"/>
  <c r="AF198" i="9" s="1"/>
  <c r="AD278" i="9"/>
  <c r="AE278" i="9" s="1"/>
  <c r="AF278" i="9" s="1"/>
  <c r="AD342" i="9"/>
  <c r="AE342" i="9" s="1"/>
  <c r="AF342" i="9" s="1"/>
  <c r="AD374" i="9"/>
  <c r="AE374" i="9" s="1"/>
  <c r="AF374" i="9" s="1"/>
  <c r="AD238" i="9"/>
  <c r="AE238" i="9" s="1"/>
  <c r="AF238" i="9" s="1"/>
  <c r="AD467" i="9"/>
  <c r="AE467" i="9" s="1"/>
  <c r="AF467" i="9" s="1"/>
  <c r="AD480" i="9"/>
  <c r="AE480" i="9" s="1"/>
  <c r="AF480" i="9" s="1"/>
  <c r="AD183" i="9"/>
  <c r="AE183" i="9" s="1"/>
  <c r="AF183" i="9" s="1"/>
  <c r="AD400" i="9"/>
  <c r="AE400" i="9" s="1"/>
  <c r="AF400" i="9" s="1"/>
  <c r="AD280" i="9"/>
  <c r="AE280" i="9" s="1"/>
  <c r="AF280" i="9" s="1"/>
  <c r="AD386" i="9"/>
  <c r="AE386" i="9" s="1"/>
  <c r="AF386" i="9" s="1"/>
  <c r="L25" i="10"/>
  <c r="O25" i="10" s="1"/>
  <c r="N3" i="10" l="1"/>
  <c r="O937" i="9"/>
  <c r="O1844" i="9"/>
  <c r="O1933" i="9"/>
  <c r="O1367" i="9"/>
  <c r="O1215" i="9"/>
  <c r="O300" i="9"/>
  <c r="O868" i="9"/>
  <c r="O1103" i="9"/>
  <c r="O1932" i="9"/>
  <c r="O1324" i="9"/>
  <c r="O591" i="9"/>
  <c r="O605" i="9"/>
  <c r="O810" i="9"/>
  <c r="O1128" i="9"/>
  <c r="O1894" i="9"/>
  <c r="O1232" i="9"/>
  <c r="O1438" i="9"/>
  <c r="O1005" i="9"/>
  <c r="O982" i="9"/>
  <c r="O1990" i="9"/>
  <c r="O884" i="9"/>
  <c r="O496" i="9"/>
  <c r="O1346" i="9"/>
  <c r="O182" i="9"/>
  <c r="O492" i="9"/>
  <c r="O68" i="9"/>
  <c r="O141" i="9"/>
  <c r="O1462" i="9"/>
  <c r="O524" i="9"/>
  <c r="O560" i="9"/>
  <c r="O41" i="9"/>
  <c r="O1760" i="9"/>
  <c r="O630" i="9"/>
  <c r="O1471" i="9"/>
  <c r="O347" i="9"/>
  <c r="O265" i="9"/>
  <c r="O1241" i="9"/>
  <c r="O1151" i="9"/>
  <c r="O719" i="9"/>
  <c r="O344" i="9"/>
  <c r="O571" i="9"/>
  <c r="O1922" i="9"/>
  <c r="O292" i="9"/>
  <c r="O702" i="9"/>
  <c r="O42" i="9"/>
  <c r="O1536" i="9"/>
  <c r="O332" i="9"/>
  <c r="O1533" i="9"/>
  <c r="O802" i="9"/>
  <c r="O1645" i="9"/>
  <c r="O976" i="9"/>
  <c r="O1242" i="9"/>
  <c r="O1340" i="9"/>
  <c r="O1672" i="9"/>
  <c r="O1683" i="9"/>
  <c r="O1119" i="9"/>
  <c r="O751" i="9"/>
  <c r="O1808" i="9"/>
  <c r="O619" i="9"/>
  <c r="O1337" i="9"/>
  <c r="O797" i="9"/>
  <c r="O1658" i="9"/>
  <c r="O1498" i="9"/>
  <c r="O1413" i="9"/>
  <c r="O705" i="9"/>
  <c r="O1936" i="9"/>
  <c r="O1995" i="9"/>
  <c r="O1305" i="9"/>
  <c r="O1383" i="9"/>
  <c r="O862" i="9"/>
  <c r="O844" i="9"/>
  <c r="O1918" i="9"/>
  <c r="O1108" i="9"/>
  <c r="O1768" i="9"/>
  <c r="O1616" i="9"/>
  <c r="O1284" i="9"/>
  <c r="O379" i="9"/>
  <c r="O685" i="9"/>
  <c r="O485" i="9"/>
  <c r="O1711" i="9"/>
  <c r="O1811" i="9"/>
  <c r="O1417" i="9"/>
  <c r="O56" i="9"/>
  <c r="O1409" i="9"/>
  <c r="O1286" i="9"/>
  <c r="O1691" i="9"/>
  <c r="O1493" i="9"/>
  <c r="O194" i="9"/>
  <c r="O1146" i="9"/>
  <c r="O1314" i="9"/>
  <c r="O223" i="9"/>
  <c r="O1862" i="9"/>
  <c r="O1208" i="9"/>
  <c r="O796" i="9"/>
  <c r="O1444" i="9"/>
  <c r="O991" i="9"/>
  <c r="O750" i="9"/>
  <c r="O972" i="9"/>
  <c r="O14" i="9"/>
  <c r="O1473" i="9"/>
  <c r="O674" i="9"/>
  <c r="O1626" i="9"/>
  <c r="O1053" i="9"/>
  <c r="O1782" i="9"/>
  <c r="O1389" i="9"/>
  <c r="O1070" i="9"/>
  <c r="O1289" i="9"/>
  <c r="O412" i="9"/>
  <c r="O1521" i="9"/>
  <c r="O970" i="9"/>
  <c r="O1519" i="9"/>
  <c r="O1141" i="9"/>
  <c r="O1349" i="9"/>
  <c r="O1719" i="9"/>
  <c r="O1831" i="9"/>
  <c r="O307" i="9"/>
  <c r="O716" i="9"/>
  <c r="O849" i="9"/>
  <c r="O763" i="9"/>
  <c r="O1369" i="9"/>
  <c r="O1914" i="9"/>
  <c r="O1098" i="9"/>
  <c r="O46" i="9"/>
  <c r="O455" i="9"/>
  <c r="O121" i="9"/>
  <c r="O578" i="9"/>
  <c r="O812" i="9"/>
  <c r="O520" i="9"/>
  <c r="O872" i="9"/>
  <c r="O1422" i="9"/>
  <c r="O1758" i="9"/>
  <c r="O958" i="9"/>
  <c r="O28" i="9"/>
  <c r="O1041" i="9"/>
  <c r="O393" i="9"/>
  <c r="O999" i="9"/>
  <c r="O110" i="9"/>
  <c r="O553" i="9"/>
  <c r="O185" i="9"/>
  <c r="O691" i="9"/>
  <c r="O247" i="9"/>
  <c r="O552" i="9"/>
  <c r="O372" i="9"/>
  <c r="O1454" i="9"/>
  <c r="O1842" i="9"/>
  <c r="O24" i="9"/>
  <c r="O1030" i="9"/>
  <c r="O92" i="9"/>
  <c r="O1179" i="9"/>
  <c r="O495" i="9"/>
  <c r="O1101" i="9"/>
  <c r="O174" i="9"/>
  <c r="O682" i="9"/>
  <c r="O246" i="9"/>
  <c r="O755" i="9"/>
  <c r="O386" i="9"/>
  <c r="O114" i="9"/>
  <c r="O598" i="9"/>
  <c r="O1486" i="9"/>
  <c r="O1011" i="9"/>
  <c r="O88" i="9"/>
  <c r="O1169" i="9"/>
  <c r="O65" i="9"/>
  <c r="O1257" i="9"/>
  <c r="O559" i="9"/>
  <c r="O1212" i="9"/>
  <c r="O960" i="9"/>
  <c r="O148" i="9"/>
  <c r="O819" i="9"/>
  <c r="O219" i="9"/>
  <c r="O906" i="9"/>
  <c r="O840" i="9"/>
  <c r="O414" i="9"/>
  <c r="O760" i="9"/>
  <c r="O1246" i="9"/>
  <c r="O1250" i="9"/>
  <c r="O200" i="9"/>
  <c r="O950" i="9"/>
  <c r="O333" i="9"/>
  <c r="O1084" i="9"/>
  <c r="O422" i="9"/>
  <c r="O1040" i="9"/>
  <c r="O539" i="9"/>
  <c r="O575" i="9"/>
  <c r="O40" i="9"/>
  <c r="O756" i="9"/>
  <c r="O1890" i="9"/>
  <c r="O818" i="9"/>
  <c r="O1056" i="9"/>
  <c r="O1514" i="9"/>
  <c r="O1761" i="9"/>
  <c r="O935" i="9"/>
  <c r="O319" i="9"/>
  <c r="O415" i="9"/>
  <c r="O942" i="9"/>
  <c r="O472" i="9"/>
  <c r="O540" i="9"/>
  <c r="O831" i="9"/>
  <c r="O1090" i="9"/>
  <c r="O426" i="9"/>
  <c r="O58" i="9"/>
  <c r="O184" i="9"/>
  <c r="O938" i="9"/>
  <c r="O1944" i="9"/>
  <c r="O1311" i="9"/>
  <c r="O877" i="9"/>
  <c r="O577" i="9"/>
  <c r="O1186" i="9"/>
  <c r="O984" i="9"/>
  <c r="O51" i="9"/>
  <c r="O845" i="9"/>
  <c r="O1150" i="9"/>
  <c r="O235" i="9"/>
  <c r="O308" i="9"/>
  <c r="O676" i="9"/>
  <c r="O636" i="9"/>
  <c r="O1093" i="9"/>
  <c r="O98" i="9"/>
  <c r="O345" i="9"/>
  <c r="O440" i="9"/>
  <c r="O1323" i="9"/>
  <c r="O1299" i="9"/>
  <c r="O532" i="9"/>
  <c r="O262" i="9"/>
  <c r="O1368" i="9"/>
  <c r="O441" i="9"/>
  <c r="O646" i="9"/>
  <c r="O1225" i="9"/>
  <c r="O1301" i="9"/>
  <c r="O1896" i="9"/>
  <c r="O1252" i="9"/>
  <c r="O321" i="9"/>
  <c r="O229" i="9"/>
  <c r="O500" i="9"/>
  <c r="O820" i="9"/>
  <c r="O1530" i="9"/>
  <c r="O708" i="9"/>
  <c r="O622" i="9"/>
  <c r="O1610" i="9"/>
  <c r="O1798" i="9"/>
  <c r="O11" i="9"/>
  <c r="O846" i="9"/>
  <c r="O15" i="9"/>
  <c r="O1028" i="9"/>
  <c r="O1563" i="9"/>
  <c r="O698" i="9"/>
  <c r="O1263" i="9"/>
  <c r="O700" i="9"/>
  <c r="O1243" i="9"/>
  <c r="O1281" i="9"/>
  <c r="O1839" i="9"/>
  <c r="O934" i="9"/>
  <c r="O847" i="9"/>
  <c r="O1910" i="9"/>
  <c r="O115" i="9"/>
  <c r="O923" i="9"/>
  <c r="O1080" i="9"/>
  <c r="O1167" i="9"/>
  <c r="O1419" i="9"/>
  <c r="O1278" i="9"/>
  <c r="O389" i="9"/>
  <c r="O364" i="9"/>
  <c r="O1177" i="9"/>
  <c r="O947" i="9"/>
  <c r="O1230" i="9"/>
  <c r="O1873" i="9"/>
  <c r="O1733" i="9"/>
  <c r="O140" i="9"/>
  <c r="O1327" i="9"/>
  <c r="O535" i="9"/>
  <c r="O738" i="9"/>
  <c r="O1611" i="9"/>
  <c r="O746" i="9"/>
  <c r="O163" i="9"/>
  <c r="O912" i="9"/>
  <c r="O1201" i="9"/>
  <c r="O527" i="9"/>
  <c r="O288" i="9"/>
  <c r="O1663" i="9"/>
  <c r="O1033" i="9"/>
  <c r="O1137" i="9"/>
  <c r="O1743" i="9"/>
  <c r="O856" i="9"/>
  <c r="O955" i="9"/>
  <c r="O821" i="9"/>
  <c r="O916" i="9"/>
  <c r="O1251" i="9"/>
  <c r="O502" i="9"/>
  <c r="O1344" i="9"/>
  <c r="O1540" i="9"/>
  <c r="O309" i="9"/>
  <c r="O758" i="9"/>
  <c r="O660" i="9"/>
  <c r="O637" i="9"/>
  <c r="O331" i="9"/>
  <c r="O770" i="9"/>
  <c r="O1917" i="9"/>
  <c r="O842" i="9"/>
  <c r="O1537" i="9"/>
  <c r="O1214" i="9"/>
  <c r="O1077" i="9"/>
  <c r="O1960" i="9"/>
  <c r="O384" i="9"/>
  <c r="O1847" i="9"/>
  <c r="O1919" i="9"/>
  <c r="O910" i="9"/>
  <c r="O900" i="9"/>
  <c r="O197" i="9"/>
  <c r="O1983" i="9"/>
  <c r="O1845" i="9"/>
  <c r="O1725" i="9"/>
  <c r="O920" i="9"/>
  <c r="O1854" i="9"/>
  <c r="O814" i="9"/>
  <c r="O1335" i="9"/>
  <c r="O245" i="9"/>
  <c r="O1828" i="9"/>
  <c r="O915" i="9"/>
  <c r="O468" i="9"/>
  <c r="O721" i="9"/>
  <c r="O1582" i="9"/>
  <c r="O325" i="9"/>
  <c r="O1304" i="9"/>
  <c r="O359" i="9"/>
  <c r="O450" i="9"/>
  <c r="O1943" i="9"/>
  <c r="O1181" i="9"/>
  <c r="O1353" i="9"/>
  <c r="O1513" i="9"/>
  <c r="O1912" i="9"/>
  <c r="O169" i="9"/>
  <c r="O1953" i="9"/>
  <c r="O764" i="9"/>
  <c r="O165" i="9"/>
  <c r="O1153" i="9"/>
  <c r="O1426" i="9"/>
  <c r="O1439" i="9"/>
  <c r="O296" i="9"/>
  <c r="O445" i="9"/>
  <c r="O953" i="9"/>
  <c r="O893" i="9"/>
  <c r="O1074" i="9"/>
  <c r="O778" i="9"/>
  <c r="O255" i="9"/>
  <c r="O703" i="9"/>
  <c r="O607" i="9"/>
  <c r="O1051" i="9"/>
  <c r="O952" i="9"/>
  <c r="O586" i="9"/>
  <c r="O1198" i="9"/>
  <c r="O980" i="9"/>
  <c r="O181" i="9"/>
  <c r="O684" i="9"/>
  <c r="O835" i="9"/>
  <c r="O37" i="9"/>
  <c r="O647" i="9"/>
  <c r="O1982" i="9"/>
  <c r="O566" i="9"/>
  <c r="O1450" i="9"/>
  <c r="O1727" i="9"/>
  <c r="O475" i="9"/>
  <c r="O1075" i="9"/>
  <c r="O787" i="9"/>
  <c r="O1303" i="9"/>
  <c r="O1945" i="9"/>
  <c r="O276" i="9"/>
  <c r="O138" i="9"/>
  <c r="O1330" i="9"/>
  <c r="O863" i="9"/>
  <c r="O126" i="9"/>
  <c r="O533" i="9"/>
  <c r="O1402" i="9"/>
  <c r="O1280" i="9"/>
  <c r="O1892" i="9"/>
  <c r="O1915" i="9"/>
  <c r="O1985" i="9"/>
  <c r="O1969" i="9"/>
  <c r="O905" i="9"/>
  <c r="O1644" i="9"/>
  <c r="O1987" i="9"/>
  <c r="O1058" i="9"/>
  <c r="O688" i="9"/>
  <c r="O2001" i="9"/>
  <c r="O1781" i="9"/>
  <c r="O1927" i="9"/>
  <c r="O1288" i="9"/>
  <c r="O1788" i="9"/>
  <c r="O1546" i="9"/>
  <c r="O911" i="9"/>
  <c r="O1245" i="9"/>
  <c r="O1769" i="9"/>
  <c r="O1375" i="9"/>
  <c r="O1267" i="9"/>
  <c r="O824" i="9"/>
  <c r="O795" i="9"/>
  <c r="O1597" i="9"/>
  <c r="O32" i="9"/>
  <c r="O1694" i="9"/>
  <c r="O1199" i="9"/>
  <c r="O1729" i="9"/>
  <c r="O1110" i="9"/>
  <c r="O1843" i="9"/>
  <c r="O1749" i="9"/>
  <c r="O1829" i="9"/>
  <c r="O1200" i="9"/>
  <c r="O1923" i="9"/>
  <c r="O1690" i="9"/>
  <c r="O1240" i="9"/>
  <c r="O1929" i="9"/>
  <c r="O284" i="9"/>
  <c r="O1898" i="9"/>
  <c r="O1176" i="9"/>
  <c r="O1855" i="9"/>
  <c r="O305" i="9"/>
  <c r="O1838" i="9"/>
  <c r="O1786" i="9"/>
  <c r="O1706" i="9"/>
  <c r="O1555" i="9"/>
  <c r="O805" i="9"/>
  <c r="O1089" i="9"/>
  <c r="O315" i="9"/>
  <c r="O1676" i="9"/>
  <c r="O1899" i="9"/>
  <c r="O1759" i="9"/>
  <c r="O1523" i="9"/>
  <c r="O1606" i="9"/>
  <c r="O1211" i="9"/>
  <c r="O565" i="9"/>
  <c r="O1488" i="9"/>
  <c r="O1194" i="9"/>
  <c r="O1270" i="9"/>
  <c r="O1609" i="9"/>
  <c r="O1950" i="9"/>
  <c r="O258" i="9"/>
  <c r="O1404" i="9"/>
  <c r="O484" i="9"/>
  <c r="O339" i="9"/>
  <c r="O1052" i="9"/>
  <c r="O428" i="9"/>
  <c r="O579" i="9"/>
  <c r="O27" i="9"/>
  <c r="O71" i="9"/>
  <c r="O1122" i="9"/>
  <c r="O1396" i="9"/>
  <c r="O1753" i="9"/>
  <c r="O769" i="9"/>
  <c r="O1255" i="9"/>
  <c r="O452" i="9"/>
  <c r="O1360" i="9"/>
  <c r="O850" i="9"/>
  <c r="O342" i="9"/>
  <c r="O420" i="9"/>
  <c r="O1095" i="9"/>
  <c r="O574" i="9"/>
  <c r="O611" i="9"/>
  <c r="O91" i="9"/>
  <c r="O196" i="9"/>
  <c r="O1170" i="9"/>
  <c r="O1460" i="9"/>
  <c r="O1893" i="9"/>
  <c r="O438" i="9"/>
  <c r="O1355" i="9"/>
  <c r="O745" i="9"/>
  <c r="O732" i="9"/>
  <c r="O940" i="9"/>
  <c r="O251" i="9"/>
  <c r="O549" i="9"/>
  <c r="O1138" i="9"/>
  <c r="O618" i="9"/>
  <c r="O155" i="9"/>
  <c r="O156" i="9"/>
  <c r="O19" i="9"/>
  <c r="O1239" i="9"/>
  <c r="O1524" i="9"/>
  <c r="O1957" i="9"/>
  <c r="O690" i="9"/>
  <c r="O695" i="9"/>
  <c r="O859" i="9"/>
  <c r="O1003" i="9"/>
  <c r="O464" i="9"/>
  <c r="O212" i="9"/>
  <c r="O1665" i="9"/>
  <c r="O202" i="9"/>
  <c r="O852" i="9"/>
  <c r="O378" i="9"/>
  <c r="O198" i="9"/>
  <c r="O343" i="9"/>
  <c r="O499" i="9"/>
  <c r="O1117" i="9"/>
  <c r="O1907" i="9"/>
  <c r="O791" i="9"/>
  <c r="O1415" i="9"/>
  <c r="O891" i="9"/>
  <c r="O1451" i="9"/>
  <c r="O1012" i="9"/>
  <c r="O480" i="9"/>
  <c r="O1380" i="9"/>
  <c r="O483" i="9"/>
  <c r="O30" i="9"/>
  <c r="O1783" i="9"/>
  <c r="O222" i="9"/>
  <c r="O489" i="9"/>
  <c r="O411" i="9"/>
  <c r="O1147" i="9"/>
  <c r="O1702" i="9"/>
  <c r="O192" i="9"/>
  <c r="O130" i="9"/>
  <c r="O201" i="9"/>
  <c r="O941" i="9"/>
  <c r="O1669" i="9"/>
  <c r="O1066" i="9"/>
  <c r="O1162" i="9"/>
  <c r="O168" i="9"/>
  <c r="O1184" i="9"/>
  <c r="O298" i="9"/>
  <c r="O151" i="9"/>
  <c r="O1598" i="9"/>
  <c r="O854" i="9"/>
  <c r="O943" i="9"/>
  <c r="O706" i="9"/>
  <c r="O1282" i="9"/>
  <c r="O1874" i="9"/>
  <c r="O670" i="9"/>
  <c r="O743" i="9"/>
  <c r="O290" i="9"/>
  <c r="O686" i="9"/>
  <c r="O1834" i="9"/>
  <c r="O1016" i="9"/>
  <c r="O119" i="9"/>
  <c r="O324" i="9"/>
  <c r="O1254" i="9"/>
  <c r="O299" i="9"/>
  <c r="O154" i="9"/>
  <c r="O740" i="9"/>
  <c r="O773" i="9"/>
  <c r="O1374" i="9"/>
  <c r="O277" i="9"/>
  <c r="O506" i="9"/>
  <c r="O171" i="9"/>
  <c r="O658" i="9"/>
  <c r="O152" i="9"/>
  <c r="O291" i="9"/>
  <c r="O336" i="9"/>
  <c r="O1600" i="9"/>
  <c r="O494" i="9"/>
  <c r="O929" i="9"/>
  <c r="O1946" i="9"/>
  <c r="O914" i="9"/>
  <c r="O1002" i="9"/>
  <c r="O1973" i="9"/>
  <c r="O237" i="9"/>
  <c r="O1543" i="9"/>
  <c r="O443" i="9"/>
  <c r="O511" i="9"/>
  <c r="O830" i="9"/>
  <c r="O959" i="9"/>
  <c r="O1032" i="9"/>
  <c r="O392" i="9"/>
  <c r="O410" i="9"/>
  <c r="O1425" i="9"/>
  <c r="O1518" i="9"/>
  <c r="O1526" i="9"/>
  <c r="O1650" i="9"/>
  <c r="O817" i="9"/>
  <c r="O759" i="9"/>
  <c r="O1338" i="9"/>
  <c r="O257" i="9"/>
  <c r="O1920" i="9"/>
  <c r="O1435" i="9"/>
  <c r="O1926" i="9"/>
  <c r="O610" i="9"/>
  <c r="O1465" i="9"/>
  <c r="O879" i="9"/>
  <c r="O1501" i="9"/>
  <c r="O1735" i="9"/>
  <c r="O1542" i="9"/>
  <c r="O1868" i="9"/>
  <c r="O545" i="9"/>
  <c r="O508" i="9"/>
  <c r="O1972" i="9"/>
  <c r="O649" i="9"/>
  <c r="O1081" i="9"/>
  <c r="O99" i="9"/>
  <c r="O772" i="9"/>
  <c r="O9" i="9"/>
  <c r="O967" i="9"/>
  <c r="O1734" i="9"/>
  <c r="O1399" i="9"/>
  <c r="O449" i="9"/>
  <c r="O4" i="9"/>
  <c r="B23" i="9" s="1"/>
  <c r="O1394" i="9"/>
  <c r="O1407" i="9"/>
  <c r="O232" i="9"/>
  <c r="O1550" i="9"/>
  <c r="O865" i="9"/>
  <c r="O279" i="9"/>
  <c r="O1655" i="9"/>
  <c r="O1494" i="9"/>
  <c r="O129" i="9"/>
  <c r="O287" i="9"/>
  <c r="O1830" i="9"/>
  <c r="O1264" i="9"/>
  <c r="O855" i="9"/>
  <c r="O522" i="9"/>
  <c r="O1472" i="9"/>
  <c r="O72" i="9"/>
  <c r="O418" i="9"/>
  <c r="O1064" i="9"/>
  <c r="O1352" i="9"/>
  <c r="O250" i="9"/>
  <c r="O89" i="9"/>
  <c r="O1377" i="9"/>
  <c r="O562" i="9"/>
  <c r="O567" i="9"/>
  <c r="O1575" i="9"/>
  <c r="O1613" i="9"/>
  <c r="O645" i="9"/>
  <c r="O1437" i="9"/>
  <c r="O1824" i="9"/>
  <c r="O885" i="9"/>
  <c r="O1312" i="9"/>
  <c r="O1673" i="9"/>
  <c r="O1205" i="9"/>
  <c r="O1393" i="9"/>
  <c r="O1958" i="9"/>
  <c r="O1329" i="9"/>
  <c r="O1872" i="9"/>
  <c r="O918" i="9"/>
  <c r="O1502" i="9"/>
  <c r="O1739" i="9"/>
  <c r="O1796" i="9"/>
  <c r="O1888" i="9"/>
  <c r="O1361" i="9"/>
  <c r="O408" i="9"/>
  <c r="O1707" i="9"/>
  <c r="O1357" i="9"/>
  <c r="O1157" i="9"/>
  <c r="O841" i="9"/>
  <c r="O1491" i="9"/>
  <c r="O1334" i="9"/>
  <c r="O638" i="9"/>
  <c r="O403" i="9"/>
  <c r="O928" i="9"/>
  <c r="O871" i="9"/>
  <c r="O977" i="9"/>
  <c r="O594" i="9"/>
  <c r="O584" i="9"/>
  <c r="O1988" i="9"/>
  <c r="O350" i="9"/>
  <c r="O128" i="9"/>
  <c r="O1705" i="9"/>
  <c r="O1578" i="9"/>
  <c r="O1717" i="9"/>
  <c r="O907" i="9"/>
  <c r="O1970" i="9"/>
  <c r="O1233" i="9"/>
  <c r="O714" i="9"/>
  <c r="O1652" i="9"/>
  <c r="O1574" i="9"/>
  <c r="O1721" i="9"/>
  <c r="O1196" i="9"/>
  <c r="O1031" i="9"/>
  <c r="O1213" i="9"/>
  <c r="O640" i="9"/>
  <c r="O388" i="9"/>
  <c r="O839" i="9"/>
  <c r="O978" i="9"/>
  <c r="O1662" i="9"/>
  <c r="O360" i="9"/>
  <c r="O1865" i="9"/>
  <c r="O33" i="9"/>
  <c r="O526" i="9"/>
  <c r="O225" i="9"/>
  <c r="O1826" i="9"/>
  <c r="O1470" i="9"/>
  <c r="O813" i="9"/>
  <c r="O709" i="9"/>
  <c r="O1017" i="9"/>
  <c r="O964" i="9"/>
  <c r="O998" i="9"/>
  <c r="O1207" i="9"/>
  <c r="O1416" i="9"/>
  <c r="O983" i="9"/>
  <c r="O1152" i="9"/>
  <c r="O1765" i="9"/>
  <c r="O1102" i="9"/>
  <c r="O94" i="9"/>
  <c r="O370" i="9"/>
  <c r="O975" i="9"/>
  <c r="O473" i="9"/>
  <c r="O338" i="9"/>
  <c r="O407" i="9"/>
  <c r="O563" i="9"/>
  <c r="O1217" i="9"/>
  <c r="O1939" i="9"/>
  <c r="O886" i="9"/>
  <c r="O1447" i="9"/>
  <c r="O965" i="9"/>
  <c r="O1483" i="9"/>
  <c r="O665" i="9"/>
  <c r="O106" i="9"/>
  <c r="O465" i="9"/>
  <c r="O1037" i="9"/>
  <c r="O643" i="9"/>
  <c r="O399" i="9"/>
  <c r="O471" i="9"/>
  <c r="O627" i="9"/>
  <c r="O1290" i="9"/>
  <c r="O1971" i="9"/>
  <c r="O961" i="9"/>
  <c r="O1479" i="9"/>
  <c r="O1001" i="9"/>
  <c r="O1515" i="9"/>
  <c r="O922" i="9"/>
  <c r="O377" i="9"/>
  <c r="O634" i="9"/>
  <c r="O1165" i="9"/>
  <c r="O707" i="9"/>
  <c r="O463" i="9"/>
  <c r="O503" i="9"/>
  <c r="O348" i="9"/>
  <c r="O541" i="9"/>
  <c r="O474" i="9"/>
  <c r="O997" i="9"/>
  <c r="O1511" i="9"/>
  <c r="O109" i="9"/>
  <c r="O1014" i="9"/>
  <c r="O711" i="9"/>
  <c r="O44" i="9"/>
  <c r="O304" i="9"/>
  <c r="O80" i="9"/>
  <c r="O429" i="9"/>
  <c r="O96" i="9"/>
  <c r="O243" i="9"/>
  <c r="O580" i="9"/>
  <c r="O1131" i="9"/>
  <c r="O1704" i="9"/>
  <c r="O892" i="9"/>
  <c r="O1038" i="9"/>
  <c r="O272" i="9"/>
  <c r="O22" i="9"/>
  <c r="O704" i="9"/>
  <c r="O16" i="9"/>
  <c r="O564" i="9"/>
  <c r="O431" i="9"/>
  <c r="O1618" i="9"/>
  <c r="O628" i="9"/>
  <c r="O783" i="9"/>
  <c r="O1298" i="9"/>
  <c r="O832" i="9"/>
  <c r="O1968" i="9"/>
  <c r="O890" i="9"/>
  <c r="O318" i="9"/>
  <c r="O112" i="9"/>
  <c r="O1088" i="9"/>
  <c r="O669" i="9"/>
  <c r="O236" i="9"/>
  <c r="O767" i="9"/>
  <c r="O81" i="9"/>
  <c r="O136" i="9"/>
  <c r="O436" i="9"/>
  <c r="O652" i="9"/>
  <c r="O1260" i="9"/>
  <c r="O864" i="9"/>
  <c r="O956" i="9"/>
  <c r="O1164" i="9"/>
  <c r="O1455" i="9"/>
  <c r="O1642" i="9"/>
  <c r="O726" i="9"/>
  <c r="O799" i="9"/>
  <c r="O271" i="9"/>
  <c r="O1018" i="9"/>
  <c r="O238" i="9"/>
  <c r="O444" i="9"/>
  <c r="O215" i="9"/>
  <c r="O1827" i="9"/>
  <c r="O280" i="9"/>
  <c r="O390" i="9"/>
  <c r="O38" i="9"/>
  <c r="O683" i="9"/>
  <c r="O1744" i="9"/>
  <c r="O765" i="9"/>
  <c r="O190" i="9"/>
  <c r="O881" i="9"/>
  <c r="O1603" i="9"/>
  <c r="O90" i="9"/>
  <c r="O353" i="9"/>
  <c r="O593" i="9"/>
  <c r="O1339" i="9"/>
  <c r="O1392" i="9"/>
  <c r="O741" i="9"/>
  <c r="O729" i="9"/>
  <c r="O1901" i="9"/>
  <c r="O1382" i="9"/>
  <c r="O113" i="9"/>
  <c r="O310" i="9"/>
  <c r="O102" i="9"/>
  <c r="O632" i="9"/>
  <c r="O992" i="9"/>
  <c r="O556" i="9"/>
  <c r="O1160" i="9"/>
  <c r="O754" i="9"/>
  <c r="O1024" i="9"/>
  <c r="O668" i="9"/>
  <c r="O1601" i="9"/>
  <c r="O61" i="9"/>
  <c r="O623" i="9"/>
  <c r="O1509" i="9"/>
  <c r="O1571" i="9"/>
  <c r="O1318" i="9"/>
  <c r="O1975" i="9"/>
  <c r="O1608" i="9"/>
  <c r="O1161" i="9"/>
  <c r="O568" i="9"/>
  <c r="O1191" i="9"/>
  <c r="O1708" i="9"/>
  <c r="O1754" i="9"/>
  <c r="O1720" i="9"/>
  <c r="O83" i="9"/>
  <c r="O933" i="9"/>
  <c r="O1532" i="9"/>
  <c r="O1424" i="9"/>
  <c r="O1937" i="9"/>
  <c r="O1857" i="9"/>
  <c r="O1541" i="9"/>
  <c r="O367" i="9"/>
  <c r="O962" i="9"/>
  <c r="O1221" i="9"/>
  <c r="O1057" i="9"/>
  <c r="O1333" i="9"/>
  <c r="O478" i="9"/>
  <c r="O1741" i="9"/>
  <c r="O1614" i="9"/>
  <c r="O1774" i="9"/>
  <c r="O1135" i="9"/>
  <c r="O990" i="9"/>
  <c r="O313" i="9"/>
  <c r="O1022" i="9"/>
  <c r="O785" i="9"/>
  <c r="O1430" i="9"/>
  <c r="O1073" i="9"/>
  <c r="O1604" i="9"/>
  <c r="O466" i="9"/>
  <c r="O1188" i="9"/>
  <c r="O1234" i="9"/>
  <c r="O1458" i="9"/>
  <c r="O266" i="9"/>
  <c r="O547" i="9"/>
  <c r="O673" i="9"/>
  <c r="O86" i="9"/>
  <c r="O293" i="9"/>
  <c r="O476" i="9"/>
  <c r="O809" i="9"/>
  <c r="O876" i="9"/>
  <c r="O1099" i="9"/>
  <c r="O781" i="9"/>
  <c r="O672" i="9"/>
  <c r="O177" i="9"/>
  <c r="O870" i="9"/>
  <c r="O259" i="9"/>
  <c r="O762" i="9"/>
  <c r="O803" i="9"/>
  <c r="O322" i="9"/>
  <c r="O988" i="9"/>
  <c r="O1925" i="9"/>
  <c r="O1545" i="9"/>
  <c r="O1674" i="9"/>
  <c r="O1952" i="9"/>
  <c r="O1736" i="9"/>
  <c r="O985" i="9"/>
  <c r="O36" i="9"/>
  <c r="O1216" i="9"/>
  <c r="O1764" i="9"/>
  <c r="O1993" i="9"/>
  <c r="O1592" i="9"/>
  <c r="O1635" i="9"/>
  <c r="O1448" i="9"/>
  <c r="O1042" i="9"/>
  <c r="O1583" i="9"/>
  <c r="O1895" i="9"/>
  <c r="O356" i="9"/>
  <c r="O1453" i="9"/>
  <c r="O833" i="9"/>
  <c r="O442" i="9"/>
  <c r="O1401" i="9"/>
  <c r="O1397" i="9"/>
  <c r="O1332" i="9"/>
  <c r="O1158" i="9"/>
  <c r="O1680" i="9"/>
  <c r="O1802" i="9"/>
  <c r="O1785" i="9"/>
  <c r="O1558" i="9"/>
  <c r="O1209" i="9"/>
  <c r="O6" i="9"/>
  <c r="O1576" i="9"/>
  <c r="O1428" i="9"/>
  <c r="O1506" i="9"/>
  <c r="O919" i="9"/>
  <c r="O1660" i="9"/>
  <c r="O69" i="9"/>
  <c r="O1420" i="9"/>
  <c r="O320" i="9"/>
  <c r="O1820" i="9"/>
  <c r="O1807" i="9"/>
  <c r="O1956" i="9"/>
  <c r="O501" i="9"/>
  <c r="O1477" i="9"/>
  <c r="O1980" i="9"/>
  <c r="O1745" i="9"/>
  <c r="O1481" i="9"/>
  <c r="O211" i="9"/>
  <c r="O1641" i="9"/>
  <c r="O1805" i="9"/>
  <c r="O1063" i="9"/>
  <c r="O1178" i="9"/>
  <c r="O909" i="9"/>
  <c r="O1297" i="9"/>
  <c r="O828" i="9"/>
  <c r="O312" i="9"/>
  <c r="O1378" i="9"/>
  <c r="O1551" i="9"/>
  <c r="O1531" i="9"/>
  <c r="O612" i="9"/>
  <c r="O354" i="9"/>
  <c r="O1770" i="9"/>
  <c r="O1265" i="9"/>
  <c r="O1171" i="9"/>
  <c r="O1259" i="9"/>
  <c r="O1804" i="9"/>
  <c r="O582" i="9"/>
  <c r="O351" i="9"/>
  <c r="O930" i="9"/>
  <c r="O825" i="9"/>
  <c r="O1646" i="9"/>
  <c r="O1620" i="9"/>
  <c r="O1881" i="9"/>
  <c r="O76" i="9"/>
  <c r="O423" i="9"/>
  <c r="O21" i="9"/>
  <c r="O550" i="9"/>
  <c r="O34" i="9"/>
  <c r="O357" i="9"/>
  <c r="O160" i="9"/>
  <c r="O1174" i="9"/>
  <c r="O1747" i="9"/>
  <c r="O240" i="9"/>
  <c r="O887" i="9"/>
  <c r="O554" i="9"/>
  <c r="O153" i="9"/>
  <c r="O932" i="9"/>
  <c r="O17" i="9"/>
  <c r="O525" i="9"/>
  <c r="O53" i="9"/>
  <c r="O614" i="9"/>
  <c r="O173" i="9"/>
  <c r="O421" i="9"/>
  <c r="O316" i="9"/>
  <c r="O1238" i="9"/>
  <c r="O1789" i="9"/>
  <c r="O529" i="9"/>
  <c r="O1049" i="9"/>
  <c r="O761" i="9"/>
  <c r="O278" i="9"/>
  <c r="O1068" i="9"/>
  <c r="O49" i="9"/>
  <c r="O609" i="9"/>
  <c r="O85" i="9"/>
  <c r="O671" i="9"/>
  <c r="O355" i="9"/>
  <c r="O26" i="9"/>
  <c r="O517" i="9"/>
  <c r="O1302" i="9"/>
  <c r="O1846" i="9"/>
  <c r="O752" i="9"/>
  <c r="O888" i="9"/>
  <c r="O869" i="9"/>
  <c r="O63" i="9"/>
  <c r="O1116" i="9"/>
  <c r="O948" i="9"/>
  <c r="O323" i="9"/>
  <c r="O334" i="9"/>
  <c r="O54" i="9"/>
  <c r="O461" i="9"/>
  <c r="O748" i="9"/>
  <c r="O488" i="9"/>
  <c r="O744" i="9"/>
  <c r="O1390" i="9"/>
  <c r="O1630" i="9"/>
  <c r="O720" i="9"/>
  <c r="O1364" i="9"/>
  <c r="O966" i="9"/>
  <c r="O206" i="9"/>
  <c r="O873" i="9"/>
  <c r="O23" i="9"/>
  <c r="O95" i="9"/>
  <c r="O712" i="9"/>
  <c r="O404" i="9"/>
  <c r="O1636" i="9"/>
  <c r="O150" i="9"/>
  <c r="O793" i="9"/>
  <c r="O477" i="9"/>
  <c r="O1039" i="9"/>
  <c r="O1916" i="9"/>
  <c r="O699" i="9"/>
  <c r="O827" i="9"/>
  <c r="O326" i="9"/>
  <c r="O1140" i="9"/>
  <c r="O70" i="9"/>
  <c r="O205" i="9"/>
  <c r="O253" i="9"/>
  <c r="O792" i="9"/>
  <c r="O103" i="9"/>
  <c r="O172" i="9"/>
  <c r="O557" i="9"/>
  <c r="O925" i="9"/>
  <c r="O1269" i="9"/>
  <c r="O1253" i="9"/>
  <c r="O402" i="9"/>
  <c r="O1229" i="9"/>
  <c r="O1780" i="9"/>
  <c r="O782" i="9"/>
  <c r="O57" i="9"/>
  <c r="O789" i="9"/>
  <c r="O1292" i="9"/>
  <c r="O195" i="9"/>
  <c r="O268" i="9"/>
  <c r="O624" i="9"/>
  <c r="O327" i="9"/>
  <c r="O1469" i="9"/>
  <c r="O798" i="9"/>
  <c r="O230" i="9"/>
  <c r="O224" i="9"/>
  <c r="O1007" i="9"/>
  <c r="O1316" i="9"/>
  <c r="O430" i="9"/>
  <c r="O241" i="9"/>
  <c r="O1740" i="9"/>
  <c r="O749" i="9"/>
  <c r="O254" i="9"/>
  <c r="O1025" i="9"/>
  <c r="O1062" i="9"/>
  <c r="O1584" i="9"/>
  <c r="O1310" i="9"/>
  <c r="O1235" i="9"/>
  <c r="O448" i="9"/>
  <c r="O974" i="9"/>
  <c r="O498" i="9"/>
  <c r="O470" i="9"/>
  <c r="O1087" i="9"/>
  <c r="O427" i="9"/>
  <c r="O1065" i="9"/>
  <c r="O1388" i="9"/>
  <c r="O146" i="9"/>
  <c r="O400" i="9"/>
  <c r="O1180" i="9"/>
  <c r="O1236" i="9"/>
  <c r="O1283" i="9"/>
  <c r="O625" i="9"/>
  <c r="O989" i="9"/>
  <c r="O1497" i="9"/>
  <c r="O188" i="9"/>
  <c r="O510" i="9"/>
  <c r="O1341" i="9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L505" i="10" s="1"/>
  <c r="O505" i="10" s="1"/>
  <c r="K506" i="10"/>
  <c r="L506" i="10" s="1"/>
  <c r="O506" i="10" s="1"/>
  <c r="K507" i="10"/>
  <c r="L507" i="10" s="1"/>
  <c r="O507" i="10" s="1"/>
  <c r="K508" i="10"/>
  <c r="L508" i="10" s="1"/>
  <c r="O508" i="10" s="1"/>
  <c r="K509" i="10"/>
  <c r="L509" i="10" s="1"/>
  <c r="O509" i="10" s="1"/>
  <c r="K510" i="10"/>
  <c r="L510" i="10" s="1"/>
  <c r="O510" i="10" s="1"/>
  <c r="K511" i="10"/>
  <c r="L511" i="10" s="1"/>
  <c r="O511" i="10" s="1"/>
  <c r="K512" i="10"/>
  <c r="L512" i="10" s="1"/>
  <c r="O512" i="10" s="1"/>
  <c r="K513" i="10"/>
  <c r="L513" i="10" s="1"/>
  <c r="O513" i="10" s="1"/>
  <c r="K514" i="10"/>
  <c r="L514" i="10" s="1"/>
  <c r="O514" i="10" s="1"/>
  <c r="K515" i="10"/>
  <c r="L515" i="10" s="1"/>
  <c r="O515" i="10" s="1"/>
  <c r="K516" i="10"/>
  <c r="L516" i="10" s="1"/>
  <c r="O516" i="10" s="1"/>
  <c r="K517" i="10"/>
  <c r="L517" i="10" s="1"/>
  <c r="O517" i="10" s="1"/>
  <c r="K518" i="10"/>
  <c r="L518" i="10" s="1"/>
  <c r="O518" i="10" s="1"/>
  <c r="K519" i="10"/>
  <c r="L519" i="10" s="1"/>
  <c r="O519" i="10" s="1"/>
  <c r="K520" i="10"/>
  <c r="L520" i="10" s="1"/>
  <c r="O520" i="10" s="1"/>
  <c r="K521" i="10"/>
  <c r="L521" i="10" s="1"/>
  <c r="O521" i="10" s="1"/>
  <c r="K522" i="10"/>
  <c r="L522" i="10" s="1"/>
  <c r="O522" i="10" s="1"/>
  <c r="K523" i="10"/>
  <c r="L523" i="10" s="1"/>
  <c r="O523" i="10" s="1"/>
  <c r="K524" i="10"/>
  <c r="L524" i="10" s="1"/>
  <c r="O524" i="10" s="1"/>
  <c r="K525" i="10"/>
  <c r="L525" i="10" s="1"/>
  <c r="O525" i="10" s="1"/>
  <c r="K526" i="10"/>
  <c r="L526" i="10" s="1"/>
  <c r="O526" i="10" s="1"/>
  <c r="K527" i="10"/>
  <c r="L527" i="10" s="1"/>
  <c r="O527" i="10" s="1"/>
  <c r="K528" i="10"/>
  <c r="L528" i="10" s="1"/>
  <c r="O528" i="10" s="1"/>
  <c r="K529" i="10"/>
  <c r="L529" i="10" s="1"/>
  <c r="O529" i="10" s="1"/>
  <c r="K530" i="10"/>
  <c r="L530" i="10" s="1"/>
  <c r="O530" i="10" s="1"/>
  <c r="K531" i="10"/>
  <c r="L531" i="10" s="1"/>
  <c r="O531" i="10" s="1"/>
  <c r="K532" i="10"/>
  <c r="L532" i="10" s="1"/>
  <c r="O532" i="10" s="1"/>
  <c r="K533" i="10"/>
  <c r="L533" i="10" s="1"/>
  <c r="O533" i="10" s="1"/>
  <c r="K534" i="10"/>
  <c r="L534" i="10" s="1"/>
  <c r="O534" i="10" s="1"/>
  <c r="K535" i="10"/>
  <c r="L535" i="10" s="1"/>
  <c r="O535" i="10" s="1"/>
  <c r="K536" i="10"/>
  <c r="L536" i="10" s="1"/>
  <c r="O536" i="10" s="1"/>
  <c r="K537" i="10"/>
  <c r="L537" i="10" s="1"/>
  <c r="O537" i="10" s="1"/>
  <c r="K538" i="10"/>
  <c r="L538" i="10" s="1"/>
  <c r="O538" i="10" s="1"/>
  <c r="K539" i="10"/>
  <c r="L539" i="10" s="1"/>
  <c r="O539" i="10" s="1"/>
  <c r="K540" i="10"/>
  <c r="L540" i="10" s="1"/>
  <c r="O540" i="10" s="1"/>
  <c r="K541" i="10"/>
  <c r="L541" i="10" s="1"/>
  <c r="O541" i="10" s="1"/>
  <c r="K542" i="10"/>
  <c r="L542" i="10" s="1"/>
  <c r="O542" i="10" s="1"/>
  <c r="K543" i="10"/>
  <c r="L543" i="10" s="1"/>
  <c r="O543" i="10" s="1"/>
  <c r="K544" i="10"/>
  <c r="L544" i="10" s="1"/>
  <c r="O544" i="10" s="1"/>
  <c r="K545" i="10"/>
  <c r="L545" i="10" s="1"/>
  <c r="O545" i="10" s="1"/>
  <c r="K546" i="10"/>
  <c r="L546" i="10" s="1"/>
  <c r="O546" i="10" s="1"/>
  <c r="K547" i="10"/>
  <c r="L547" i="10" s="1"/>
  <c r="O547" i="10" s="1"/>
  <c r="K548" i="10"/>
  <c r="L548" i="10" s="1"/>
  <c r="O548" i="10" s="1"/>
  <c r="K549" i="10"/>
  <c r="L549" i="10" s="1"/>
  <c r="O549" i="10" s="1"/>
  <c r="K550" i="10"/>
  <c r="L550" i="10" s="1"/>
  <c r="O550" i="10" s="1"/>
  <c r="K551" i="10"/>
  <c r="L551" i="10" s="1"/>
  <c r="O551" i="10" s="1"/>
  <c r="K552" i="10"/>
  <c r="L552" i="10" s="1"/>
  <c r="O552" i="10" s="1"/>
  <c r="K553" i="10"/>
  <c r="L553" i="10" s="1"/>
  <c r="O553" i="10" s="1"/>
  <c r="K554" i="10"/>
  <c r="L554" i="10" s="1"/>
  <c r="O554" i="10" s="1"/>
  <c r="K555" i="10"/>
  <c r="L555" i="10" s="1"/>
  <c r="O555" i="10" s="1"/>
  <c r="K556" i="10"/>
  <c r="L556" i="10" s="1"/>
  <c r="O556" i="10" s="1"/>
  <c r="K557" i="10"/>
  <c r="L557" i="10" s="1"/>
  <c r="O557" i="10" s="1"/>
  <c r="K558" i="10"/>
  <c r="L558" i="10" s="1"/>
  <c r="O558" i="10" s="1"/>
  <c r="K559" i="10"/>
  <c r="L559" i="10" s="1"/>
  <c r="O559" i="10" s="1"/>
  <c r="K560" i="10"/>
  <c r="L560" i="10" s="1"/>
  <c r="O560" i="10" s="1"/>
  <c r="K561" i="10"/>
  <c r="L561" i="10" s="1"/>
  <c r="O561" i="10" s="1"/>
  <c r="K562" i="10"/>
  <c r="L562" i="10" s="1"/>
  <c r="O562" i="10" s="1"/>
  <c r="K563" i="10"/>
  <c r="L563" i="10" s="1"/>
  <c r="O563" i="10" s="1"/>
  <c r="K564" i="10"/>
  <c r="L564" i="10" s="1"/>
  <c r="O564" i="10" s="1"/>
  <c r="K565" i="10"/>
  <c r="L565" i="10" s="1"/>
  <c r="O565" i="10" s="1"/>
  <c r="K566" i="10"/>
  <c r="L566" i="10" s="1"/>
  <c r="O566" i="10" s="1"/>
  <c r="K567" i="10"/>
  <c r="L567" i="10" s="1"/>
  <c r="O567" i="10" s="1"/>
  <c r="K568" i="10"/>
  <c r="L568" i="10" s="1"/>
  <c r="O568" i="10" s="1"/>
  <c r="K569" i="10"/>
  <c r="L569" i="10" s="1"/>
  <c r="O569" i="10" s="1"/>
  <c r="K570" i="10"/>
  <c r="L570" i="10" s="1"/>
  <c r="O570" i="10" s="1"/>
  <c r="K571" i="10"/>
  <c r="L571" i="10" s="1"/>
  <c r="O571" i="10" s="1"/>
  <c r="K572" i="10"/>
  <c r="L572" i="10" s="1"/>
  <c r="O572" i="10" s="1"/>
  <c r="K573" i="10"/>
  <c r="L573" i="10" s="1"/>
  <c r="O573" i="10" s="1"/>
  <c r="K574" i="10"/>
  <c r="L574" i="10" s="1"/>
  <c r="O574" i="10" s="1"/>
  <c r="K575" i="10"/>
  <c r="L575" i="10" s="1"/>
  <c r="O575" i="10" s="1"/>
  <c r="K576" i="10"/>
  <c r="L576" i="10" s="1"/>
  <c r="O576" i="10" s="1"/>
  <c r="K577" i="10"/>
  <c r="L577" i="10" s="1"/>
  <c r="O577" i="10" s="1"/>
  <c r="K578" i="10"/>
  <c r="L578" i="10" s="1"/>
  <c r="O578" i="10" s="1"/>
  <c r="K579" i="10"/>
  <c r="L579" i="10" s="1"/>
  <c r="O579" i="10" s="1"/>
  <c r="K580" i="10"/>
  <c r="L580" i="10" s="1"/>
  <c r="O580" i="10" s="1"/>
  <c r="K581" i="10"/>
  <c r="L581" i="10" s="1"/>
  <c r="O581" i="10" s="1"/>
  <c r="K582" i="10"/>
  <c r="L582" i="10" s="1"/>
  <c r="O582" i="10" s="1"/>
  <c r="K583" i="10"/>
  <c r="L583" i="10" s="1"/>
  <c r="O583" i="10" s="1"/>
  <c r="K584" i="10"/>
  <c r="L584" i="10" s="1"/>
  <c r="O584" i="10" s="1"/>
  <c r="K585" i="10"/>
  <c r="L585" i="10" s="1"/>
  <c r="O585" i="10" s="1"/>
  <c r="K586" i="10"/>
  <c r="L586" i="10" s="1"/>
  <c r="O586" i="10" s="1"/>
  <c r="K587" i="10"/>
  <c r="L587" i="10" s="1"/>
  <c r="O587" i="10" s="1"/>
  <c r="K588" i="10"/>
  <c r="L588" i="10" s="1"/>
  <c r="O588" i="10" s="1"/>
  <c r="K589" i="10"/>
  <c r="L589" i="10" s="1"/>
  <c r="O589" i="10" s="1"/>
  <c r="K590" i="10"/>
  <c r="L590" i="10" s="1"/>
  <c r="O590" i="10" s="1"/>
  <c r="K591" i="10"/>
  <c r="L591" i="10" s="1"/>
  <c r="O591" i="10" s="1"/>
  <c r="K592" i="10"/>
  <c r="L592" i="10" s="1"/>
  <c r="O592" i="10" s="1"/>
  <c r="K593" i="10"/>
  <c r="L593" i="10" s="1"/>
  <c r="O593" i="10" s="1"/>
  <c r="K594" i="10"/>
  <c r="L594" i="10" s="1"/>
  <c r="O594" i="10" s="1"/>
  <c r="K595" i="10"/>
  <c r="L595" i="10" s="1"/>
  <c r="O595" i="10" s="1"/>
  <c r="K596" i="10"/>
  <c r="L596" i="10" s="1"/>
  <c r="O596" i="10" s="1"/>
  <c r="K597" i="10"/>
  <c r="L597" i="10" s="1"/>
  <c r="O597" i="10" s="1"/>
  <c r="K598" i="10"/>
  <c r="L598" i="10" s="1"/>
  <c r="O598" i="10" s="1"/>
  <c r="K599" i="10"/>
  <c r="L599" i="10" s="1"/>
  <c r="O599" i="10" s="1"/>
  <c r="K600" i="10"/>
  <c r="L600" i="10" s="1"/>
  <c r="O600" i="10" s="1"/>
  <c r="K601" i="10"/>
  <c r="L601" i="10" s="1"/>
  <c r="O601" i="10" s="1"/>
  <c r="K602" i="10"/>
  <c r="L602" i="10" s="1"/>
  <c r="O602" i="10" s="1"/>
  <c r="K603" i="10"/>
  <c r="L603" i="10" s="1"/>
  <c r="O603" i="10" s="1"/>
  <c r="K604" i="10"/>
  <c r="L604" i="10" s="1"/>
  <c r="O604" i="10" s="1"/>
  <c r="K605" i="10"/>
  <c r="L605" i="10" s="1"/>
  <c r="O605" i="10" s="1"/>
  <c r="K606" i="10"/>
  <c r="L606" i="10" s="1"/>
  <c r="O606" i="10" s="1"/>
  <c r="K607" i="10"/>
  <c r="L607" i="10" s="1"/>
  <c r="O607" i="10" s="1"/>
  <c r="K608" i="10"/>
  <c r="L608" i="10" s="1"/>
  <c r="O608" i="10" s="1"/>
  <c r="K609" i="10"/>
  <c r="L609" i="10" s="1"/>
  <c r="O609" i="10" s="1"/>
  <c r="K610" i="10"/>
  <c r="L610" i="10" s="1"/>
  <c r="O610" i="10" s="1"/>
  <c r="K611" i="10"/>
  <c r="L611" i="10" s="1"/>
  <c r="O611" i="10" s="1"/>
  <c r="K612" i="10"/>
  <c r="L612" i="10" s="1"/>
  <c r="O612" i="10" s="1"/>
  <c r="K613" i="10"/>
  <c r="L613" i="10" s="1"/>
  <c r="O613" i="10" s="1"/>
  <c r="K614" i="10"/>
  <c r="L614" i="10" s="1"/>
  <c r="O614" i="10" s="1"/>
  <c r="K615" i="10"/>
  <c r="L615" i="10" s="1"/>
  <c r="O615" i="10" s="1"/>
  <c r="K616" i="10"/>
  <c r="L616" i="10" s="1"/>
  <c r="O616" i="10" s="1"/>
  <c r="K617" i="10"/>
  <c r="L617" i="10" s="1"/>
  <c r="O617" i="10" s="1"/>
  <c r="K618" i="10"/>
  <c r="L618" i="10" s="1"/>
  <c r="O618" i="10" s="1"/>
  <c r="K619" i="10"/>
  <c r="L619" i="10" s="1"/>
  <c r="O619" i="10" s="1"/>
  <c r="K620" i="10"/>
  <c r="L620" i="10" s="1"/>
  <c r="O620" i="10" s="1"/>
  <c r="K621" i="10"/>
  <c r="L621" i="10" s="1"/>
  <c r="O621" i="10" s="1"/>
  <c r="K622" i="10"/>
  <c r="L622" i="10" s="1"/>
  <c r="O622" i="10" s="1"/>
  <c r="K623" i="10"/>
  <c r="L623" i="10" s="1"/>
  <c r="O623" i="10" s="1"/>
  <c r="K624" i="10"/>
  <c r="L624" i="10" s="1"/>
  <c r="O624" i="10" s="1"/>
  <c r="K625" i="10"/>
  <c r="L625" i="10" s="1"/>
  <c r="O625" i="10" s="1"/>
  <c r="K626" i="10"/>
  <c r="L626" i="10" s="1"/>
  <c r="O626" i="10" s="1"/>
  <c r="K627" i="10"/>
  <c r="L627" i="10" s="1"/>
  <c r="O627" i="10" s="1"/>
  <c r="K628" i="10"/>
  <c r="L628" i="10" s="1"/>
  <c r="O628" i="10" s="1"/>
  <c r="K629" i="10"/>
  <c r="L629" i="10" s="1"/>
  <c r="O629" i="10" s="1"/>
  <c r="K630" i="10"/>
  <c r="L630" i="10" s="1"/>
  <c r="O630" i="10" s="1"/>
  <c r="K631" i="10"/>
  <c r="L631" i="10" s="1"/>
  <c r="O631" i="10" s="1"/>
  <c r="K632" i="10"/>
  <c r="L632" i="10" s="1"/>
  <c r="O632" i="10" s="1"/>
  <c r="K633" i="10"/>
  <c r="L633" i="10" s="1"/>
  <c r="O633" i="10" s="1"/>
  <c r="K634" i="10"/>
  <c r="L634" i="10" s="1"/>
  <c r="O634" i="10" s="1"/>
  <c r="K635" i="10"/>
  <c r="L635" i="10" s="1"/>
  <c r="O635" i="10" s="1"/>
  <c r="K636" i="10"/>
  <c r="L636" i="10" s="1"/>
  <c r="O636" i="10" s="1"/>
  <c r="K637" i="10"/>
  <c r="L637" i="10" s="1"/>
  <c r="O637" i="10" s="1"/>
  <c r="K638" i="10"/>
  <c r="L638" i="10" s="1"/>
  <c r="O638" i="10" s="1"/>
  <c r="K639" i="10"/>
  <c r="L639" i="10" s="1"/>
  <c r="O639" i="10" s="1"/>
  <c r="K640" i="10"/>
  <c r="L640" i="10" s="1"/>
  <c r="O640" i="10" s="1"/>
  <c r="K641" i="10"/>
  <c r="L641" i="10" s="1"/>
  <c r="O641" i="10" s="1"/>
  <c r="K642" i="10"/>
  <c r="L642" i="10" s="1"/>
  <c r="O642" i="10" s="1"/>
  <c r="K643" i="10"/>
  <c r="L643" i="10" s="1"/>
  <c r="O643" i="10" s="1"/>
  <c r="K644" i="10"/>
  <c r="L644" i="10" s="1"/>
  <c r="O644" i="10" s="1"/>
  <c r="K645" i="10"/>
  <c r="L645" i="10" s="1"/>
  <c r="O645" i="10" s="1"/>
  <c r="K646" i="10"/>
  <c r="L646" i="10" s="1"/>
  <c r="O646" i="10" s="1"/>
  <c r="K647" i="10"/>
  <c r="L647" i="10" s="1"/>
  <c r="O647" i="10" s="1"/>
  <c r="K648" i="10"/>
  <c r="L648" i="10" s="1"/>
  <c r="O648" i="10" s="1"/>
  <c r="K649" i="10"/>
  <c r="L649" i="10" s="1"/>
  <c r="O649" i="10" s="1"/>
  <c r="K650" i="10"/>
  <c r="L650" i="10" s="1"/>
  <c r="O650" i="10" s="1"/>
  <c r="K651" i="10"/>
  <c r="L651" i="10" s="1"/>
  <c r="O651" i="10" s="1"/>
  <c r="K652" i="10"/>
  <c r="L652" i="10" s="1"/>
  <c r="O652" i="10" s="1"/>
  <c r="K653" i="10"/>
  <c r="L653" i="10" s="1"/>
  <c r="O653" i="10" s="1"/>
  <c r="K654" i="10"/>
  <c r="L654" i="10" s="1"/>
  <c r="O654" i="10" s="1"/>
  <c r="K655" i="10"/>
  <c r="L655" i="10" s="1"/>
  <c r="O655" i="10" s="1"/>
  <c r="K656" i="10"/>
  <c r="L656" i="10" s="1"/>
  <c r="O656" i="10" s="1"/>
  <c r="K657" i="10"/>
  <c r="L657" i="10" s="1"/>
  <c r="O657" i="10" s="1"/>
  <c r="K658" i="10"/>
  <c r="L658" i="10" s="1"/>
  <c r="O658" i="10" s="1"/>
  <c r="K659" i="10"/>
  <c r="L659" i="10" s="1"/>
  <c r="O659" i="10" s="1"/>
  <c r="K660" i="10"/>
  <c r="L660" i="10" s="1"/>
  <c r="O660" i="10" s="1"/>
  <c r="K661" i="10"/>
  <c r="L661" i="10" s="1"/>
  <c r="O661" i="10" s="1"/>
  <c r="K662" i="10"/>
  <c r="L662" i="10" s="1"/>
  <c r="O662" i="10" s="1"/>
  <c r="K663" i="10"/>
  <c r="L663" i="10" s="1"/>
  <c r="O663" i="10" s="1"/>
  <c r="K664" i="10"/>
  <c r="L664" i="10" s="1"/>
  <c r="O664" i="10" s="1"/>
  <c r="K665" i="10"/>
  <c r="L665" i="10" s="1"/>
  <c r="O665" i="10" s="1"/>
  <c r="K666" i="10"/>
  <c r="L666" i="10" s="1"/>
  <c r="O666" i="10" s="1"/>
  <c r="K667" i="10"/>
  <c r="L667" i="10" s="1"/>
  <c r="O667" i="10" s="1"/>
  <c r="K668" i="10"/>
  <c r="L668" i="10" s="1"/>
  <c r="O668" i="10" s="1"/>
  <c r="K669" i="10"/>
  <c r="L669" i="10" s="1"/>
  <c r="O669" i="10" s="1"/>
  <c r="K670" i="10"/>
  <c r="L670" i="10" s="1"/>
  <c r="O670" i="10" s="1"/>
  <c r="K671" i="10"/>
  <c r="L671" i="10" s="1"/>
  <c r="O671" i="10" s="1"/>
  <c r="K672" i="10"/>
  <c r="L672" i="10" s="1"/>
  <c r="O672" i="10" s="1"/>
  <c r="K673" i="10"/>
  <c r="L673" i="10" s="1"/>
  <c r="O673" i="10" s="1"/>
  <c r="K674" i="10"/>
  <c r="L674" i="10" s="1"/>
  <c r="O674" i="10" s="1"/>
  <c r="K675" i="10"/>
  <c r="L675" i="10" s="1"/>
  <c r="O675" i="10" s="1"/>
  <c r="K676" i="10"/>
  <c r="L676" i="10" s="1"/>
  <c r="O676" i="10" s="1"/>
  <c r="K677" i="10"/>
  <c r="L677" i="10" s="1"/>
  <c r="O677" i="10" s="1"/>
  <c r="K678" i="10"/>
  <c r="L678" i="10" s="1"/>
  <c r="O678" i="10" s="1"/>
  <c r="K679" i="10"/>
  <c r="L679" i="10" s="1"/>
  <c r="O679" i="10" s="1"/>
  <c r="K680" i="10"/>
  <c r="L680" i="10" s="1"/>
  <c r="O680" i="10" s="1"/>
  <c r="K681" i="10"/>
  <c r="L681" i="10" s="1"/>
  <c r="O681" i="10" s="1"/>
  <c r="K682" i="10"/>
  <c r="L682" i="10" s="1"/>
  <c r="O682" i="10" s="1"/>
  <c r="K683" i="10"/>
  <c r="L683" i="10" s="1"/>
  <c r="O683" i="10" s="1"/>
  <c r="K684" i="10"/>
  <c r="L684" i="10" s="1"/>
  <c r="O684" i="10" s="1"/>
  <c r="K685" i="10"/>
  <c r="L685" i="10" s="1"/>
  <c r="O685" i="10" s="1"/>
  <c r="K686" i="10"/>
  <c r="L686" i="10" s="1"/>
  <c r="O686" i="10" s="1"/>
  <c r="K687" i="10"/>
  <c r="L687" i="10" s="1"/>
  <c r="O687" i="10" s="1"/>
  <c r="K688" i="10"/>
  <c r="L688" i="10" s="1"/>
  <c r="O688" i="10" s="1"/>
  <c r="K689" i="10"/>
  <c r="L689" i="10" s="1"/>
  <c r="O689" i="10" s="1"/>
  <c r="K690" i="10"/>
  <c r="L690" i="10" s="1"/>
  <c r="O690" i="10" s="1"/>
  <c r="K691" i="10"/>
  <c r="L691" i="10" s="1"/>
  <c r="O691" i="10" s="1"/>
  <c r="K692" i="10"/>
  <c r="L692" i="10" s="1"/>
  <c r="O692" i="10" s="1"/>
  <c r="K693" i="10"/>
  <c r="L693" i="10" s="1"/>
  <c r="O693" i="10" s="1"/>
  <c r="K694" i="10"/>
  <c r="L694" i="10" s="1"/>
  <c r="O694" i="10" s="1"/>
  <c r="K695" i="10"/>
  <c r="L695" i="10" s="1"/>
  <c r="O695" i="10" s="1"/>
  <c r="K696" i="10"/>
  <c r="L696" i="10" s="1"/>
  <c r="O696" i="10" s="1"/>
  <c r="K697" i="10"/>
  <c r="L697" i="10" s="1"/>
  <c r="O697" i="10" s="1"/>
  <c r="K698" i="10"/>
  <c r="L698" i="10" s="1"/>
  <c r="O698" i="10" s="1"/>
  <c r="K699" i="10"/>
  <c r="L699" i="10" s="1"/>
  <c r="O699" i="10" s="1"/>
  <c r="K700" i="10"/>
  <c r="L700" i="10" s="1"/>
  <c r="O700" i="10" s="1"/>
  <c r="K701" i="10"/>
  <c r="L701" i="10" s="1"/>
  <c r="O701" i="10" s="1"/>
  <c r="K702" i="10"/>
  <c r="L702" i="10" s="1"/>
  <c r="O702" i="10" s="1"/>
  <c r="K703" i="10"/>
  <c r="L703" i="10" s="1"/>
  <c r="O703" i="10" s="1"/>
  <c r="K704" i="10"/>
  <c r="L704" i="10" s="1"/>
  <c r="O704" i="10" s="1"/>
  <c r="K705" i="10"/>
  <c r="L705" i="10" s="1"/>
  <c r="O705" i="10" s="1"/>
  <c r="K706" i="10"/>
  <c r="L706" i="10" s="1"/>
  <c r="O706" i="10" s="1"/>
  <c r="K707" i="10"/>
  <c r="L707" i="10" s="1"/>
  <c r="O707" i="10" s="1"/>
  <c r="K708" i="10"/>
  <c r="L708" i="10" s="1"/>
  <c r="O708" i="10" s="1"/>
  <c r="K709" i="10"/>
  <c r="L709" i="10" s="1"/>
  <c r="O709" i="10" s="1"/>
  <c r="K710" i="10"/>
  <c r="L710" i="10" s="1"/>
  <c r="O710" i="10" s="1"/>
  <c r="K711" i="10"/>
  <c r="L711" i="10" s="1"/>
  <c r="O711" i="10" s="1"/>
  <c r="K712" i="10"/>
  <c r="L712" i="10" s="1"/>
  <c r="O712" i="10" s="1"/>
  <c r="K713" i="10"/>
  <c r="L713" i="10" s="1"/>
  <c r="O713" i="10" s="1"/>
  <c r="K714" i="10"/>
  <c r="L714" i="10" s="1"/>
  <c r="O714" i="10" s="1"/>
  <c r="K715" i="10"/>
  <c r="L715" i="10" s="1"/>
  <c r="O715" i="10" s="1"/>
  <c r="K716" i="10"/>
  <c r="L716" i="10" s="1"/>
  <c r="O716" i="10" s="1"/>
  <c r="K717" i="10"/>
  <c r="L717" i="10" s="1"/>
  <c r="O717" i="10" s="1"/>
  <c r="K718" i="10"/>
  <c r="L718" i="10" s="1"/>
  <c r="O718" i="10" s="1"/>
  <c r="K719" i="10"/>
  <c r="L719" i="10" s="1"/>
  <c r="O719" i="10" s="1"/>
  <c r="K720" i="10"/>
  <c r="L720" i="10" s="1"/>
  <c r="O720" i="10" s="1"/>
  <c r="K721" i="10"/>
  <c r="L721" i="10" s="1"/>
  <c r="O721" i="10" s="1"/>
  <c r="K722" i="10"/>
  <c r="L722" i="10" s="1"/>
  <c r="O722" i="10" s="1"/>
  <c r="K723" i="10"/>
  <c r="L723" i="10" s="1"/>
  <c r="O723" i="10" s="1"/>
  <c r="K724" i="10"/>
  <c r="L724" i="10" s="1"/>
  <c r="O724" i="10" s="1"/>
  <c r="K725" i="10"/>
  <c r="L725" i="10" s="1"/>
  <c r="O725" i="10" s="1"/>
  <c r="K726" i="10"/>
  <c r="L726" i="10" s="1"/>
  <c r="O726" i="10" s="1"/>
  <c r="K727" i="10"/>
  <c r="L727" i="10" s="1"/>
  <c r="O727" i="10" s="1"/>
  <c r="K728" i="10"/>
  <c r="L728" i="10" s="1"/>
  <c r="O728" i="10" s="1"/>
  <c r="K729" i="10"/>
  <c r="L729" i="10" s="1"/>
  <c r="O729" i="10" s="1"/>
  <c r="K730" i="10"/>
  <c r="L730" i="10" s="1"/>
  <c r="O730" i="10" s="1"/>
  <c r="K731" i="10"/>
  <c r="L731" i="10" s="1"/>
  <c r="O731" i="10" s="1"/>
  <c r="K732" i="10"/>
  <c r="L732" i="10" s="1"/>
  <c r="O732" i="10" s="1"/>
  <c r="K733" i="10"/>
  <c r="L733" i="10" s="1"/>
  <c r="O733" i="10" s="1"/>
  <c r="K734" i="10"/>
  <c r="L734" i="10" s="1"/>
  <c r="O734" i="10" s="1"/>
  <c r="K735" i="10"/>
  <c r="L735" i="10" s="1"/>
  <c r="O735" i="10" s="1"/>
  <c r="K736" i="10"/>
  <c r="L736" i="10" s="1"/>
  <c r="O736" i="10" s="1"/>
  <c r="K737" i="10"/>
  <c r="L737" i="10" s="1"/>
  <c r="O737" i="10" s="1"/>
  <c r="K738" i="10"/>
  <c r="L738" i="10" s="1"/>
  <c r="O738" i="10" s="1"/>
  <c r="K739" i="10"/>
  <c r="L739" i="10" s="1"/>
  <c r="O739" i="10" s="1"/>
  <c r="K740" i="10"/>
  <c r="L740" i="10" s="1"/>
  <c r="O740" i="10" s="1"/>
  <c r="K741" i="10"/>
  <c r="L741" i="10" s="1"/>
  <c r="O741" i="10" s="1"/>
  <c r="K742" i="10"/>
  <c r="L742" i="10" s="1"/>
  <c r="O742" i="10" s="1"/>
  <c r="K743" i="10"/>
  <c r="L743" i="10" s="1"/>
  <c r="O743" i="10" s="1"/>
  <c r="K744" i="10"/>
  <c r="L744" i="10" s="1"/>
  <c r="O744" i="10" s="1"/>
  <c r="K745" i="10"/>
  <c r="L745" i="10" s="1"/>
  <c r="O745" i="10" s="1"/>
  <c r="K746" i="10"/>
  <c r="L746" i="10" s="1"/>
  <c r="O746" i="10" s="1"/>
  <c r="K747" i="10"/>
  <c r="L747" i="10" s="1"/>
  <c r="O747" i="10" s="1"/>
  <c r="K748" i="10"/>
  <c r="L748" i="10" s="1"/>
  <c r="O748" i="10" s="1"/>
  <c r="K749" i="10"/>
  <c r="L749" i="10" s="1"/>
  <c r="O749" i="10" s="1"/>
  <c r="K750" i="10"/>
  <c r="L750" i="10" s="1"/>
  <c r="O750" i="10" s="1"/>
  <c r="K751" i="10"/>
  <c r="L751" i="10" s="1"/>
  <c r="O751" i="10" s="1"/>
  <c r="K752" i="10"/>
  <c r="L752" i="10" s="1"/>
  <c r="O752" i="10" s="1"/>
  <c r="K753" i="10"/>
  <c r="L753" i="10" s="1"/>
  <c r="O753" i="10" s="1"/>
  <c r="K754" i="10"/>
  <c r="L754" i="10" s="1"/>
  <c r="O754" i="10" s="1"/>
  <c r="K755" i="10"/>
  <c r="L755" i="10" s="1"/>
  <c r="O755" i="10" s="1"/>
  <c r="K756" i="10"/>
  <c r="L756" i="10" s="1"/>
  <c r="O756" i="10" s="1"/>
  <c r="K757" i="10"/>
  <c r="L757" i="10" s="1"/>
  <c r="O757" i="10" s="1"/>
  <c r="K758" i="10"/>
  <c r="L758" i="10" s="1"/>
  <c r="O758" i="10" s="1"/>
  <c r="K759" i="10"/>
  <c r="L759" i="10" s="1"/>
  <c r="O759" i="10" s="1"/>
  <c r="K760" i="10"/>
  <c r="L760" i="10" s="1"/>
  <c r="O760" i="10" s="1"/>
  <c r="K761" i="10"/>
  <c r="L761" i="10" s="1"/>
  <c r="O761" i="10" s="1"/>
  <c r="K762" i="10"/>
  <c r="L762" i="10" s="1"/>
  <c r="O762" i="10" s="1"/>
  <c r="K763" i="10"/>
  <c r="L763" i="10" s="1"/>
  <c r="O763" i="10" s="1"/>
  <c r="K764" i="10"/>
  <c r="L764" i="10" s="1"/>
  <c r="O764" i="10" s="1"/>
  <c r="K765" i="10"/>
  <c r="L765" i="10" s="1"/>
  <c r="O765" i="10" s="1"/>
  <c r="K766" i="10"/>
  <c r="L766" i="10" s="1"/>
  <c r="O766" i="10" s="1"/>
  <c r="K767" i="10"/>
  <c r="L767" i="10" s="1"/>
  <c r="O767" i="10" s="1"/>
  <c r="K768" i="10"/>
  <c r="L768" i="10" s="1"/>
  <c r="O768" i="10" s="1"/>
  <c r="K769" i="10"/>
  <c r="L769" i="10" s="1"/>
  <c r="O769" i="10" s="1"/>
  <c r="K770" i="10"/>
  <c r="L770" i="10" s="1"/>
  <c r="O770" i="10" s="1"/>
  <c r="K771" i="10"/>
  <c r="L771" i="10" s="1"/>
  <c r="O771" i="10" s="1"/>
  <c r="K772" i="10"/>
  <c r="L772" i="10" s="1"/>
  <c r="O772" i="10" s="1"/>
  <c r="K773" i="10"/>
  <c r="L773" i="10" s="1"/>
  <c r="O773" i="10" s="1"/>
  <c r="K774" i="10"/>
  <c r="L774" i="10" s="1"/>
  <c r="O774" i="10" s="1"/>
  <c r="K775" i="10"/>
  <c r="L775" i="10" s="1"/>
  <c r="O775" i="10" s="1"/>
  <c r="K776" i="10"/>
  <c r="L776" i="10" s="1"/>
  <c r="O776" i="10" s="1"/>
  <c r="K777" i="10"/>
  <c r="L777" i="10" s="1"/>
  <c r="O777" i="10" s="1"/>
  <c r="K778" i="10"/>
  <c r="L778" i="10" s="1"/>
  <c r="O778" i="10" s="1"/>
  <c r="K779" i="10"/>
  <c r="L779" i="10" s="1"/>
  <c r="O779" i="10" s="1"/>
  <c r="K780" i="10"/>
  <c r="L780" i="10" s="1"/>
  <c r="O780" i="10" s="1"/>
  <c r="K781" i="10"/>
  <c r="L781" i="10" s="1"/>
  <c r="O781" i="10" s="1"/>
  <c r="K782" i="10"/>
  <c r="L782" i="10" s="1"/>
  <c r="O782" i="10" s="1"/>
  <c r="K783" i="10"/>
  <c r="L783" i="10" s="1"/>
  <c r="O783" i="10" s="1"/>
  <c r="K784" i="10"/>
  <c r="L784" i="10" s="1"/>
  <c r="O784" i="10" s="1"/>
  <c r="K785" i="10"/>
  <c r="L785" i="10" s="1"/>
  <c r="O785" i="10" s="1"/>
  <c r="K786" i="10"/>
  <c r="L786" i="10" s="1"/>
  <c r="O786" i="10" s="1"/>
  <c r="K787" i="10"/>
  <c r="L787" i="10" s="1"/>
  <c r="O787" i="10" s="1"/>
  <c r="K788" i="10"/>
  <c r="L788" i="10" s="1"/>
  <c r="O788" i="10" s="1"/>
  <c r="K789" i="10"/>
  <c r="L789" i="10" s="1"/>
  <c r="O789" i="10" s="1"/>
  <c r="K790" i="10"/>
  <c r="L790" i="10" s="1"/>
  <c r="O790" i="10" s="1"/>
  <c r="K791" i="10"/>
  <c r="L791" i="10" s="1"/>
  <c r="O791" i="10" s="1"/>
  <c r="K792" i="10"/>
  <c r="L792" i="10" s="1"/>
  <c r="O792" i="10" s="1"/>
  <c r="K793" i="10"/>
  <c r="L793" i="10" s="1"/>
  <c r="O793" i="10" s="1"/>
  <c r="K794" i="10"/>
  <c r="L794" i="10" s="1"/>
  <c r="O794" i="10" s="1"/>
  <c r="K795" i="10"/>
  <c r="L795" i="10" s="1"/>
  <c r="O795" i="10" s="1"/>
  <c r="K796" i="10"/>
  <c r="L796" i="10" s="1"/>
  <c r="O796" i="10" s="1"/>
  <c r="K797" i="10"/>
  <c r="L797" i="10" s="1"/>
  <c r="O797" i="10" s="1"/>
  <c r="K798" i="10"/>
  <c r="L798" i="10" s="1"/>
  <c r="O798" i="10" s="1"/>
  <c r="K799" i="10"/>
  <c r="L799" i="10" s="1"/>
  <c r="O799" i="10" s="1"/>
  <c r="K800" i="10"/>
  <c r="L800" i="10" s="1"/>
  <c r="O800" i="10" s="1"/>
  <c r="K801" i="10"/>
  <c r="L801" i="10" s="1"/>
  <c r="O801" i="10" s="1"/>
  <c r="K802" i="10"/>
  <c r="L802" i="10" s="1"/>
  <c r="O802" i="10" s="1"/>
  <c r="K803" i="10"/>
  <c r="L803" i="10" s="1"/>
  <c r="O803" i="10" s="1"/>
  <c r="K804" i="10"/>
  <c r="L804" i="10" s="1"/>
  <c r="O804" i="10" s="1"/>
  <c r="K805" i="10"/>
  <c r="L805" i="10" s="1"/>
  <c r="O805" i="10" s="1"/>
  <c r="K806" i="10"/>
  <c r="L806" i="10" s="1"/>
  <c r="O806" i="10" s="1"/>
  <c r="K807" i="10"/>
  <c r="L807" i="10" s="1"/>
  <c r="O807" i="10" s="1"/>
  <c r="K808" i="10"/>
  <c r="L808" i="10" s="1"/>
  <c r="O808" i="10" s="1"/>
  <c r="K809" i="10"/>
  <c r="L809" i="10" s="1"/>
  <c r="O809" i="10" s="1"/>
  <c r="K810" i="10"/>
  <c r="L810" i="10" s="1"/>
  <c r="O810" i="10" s="1"/>
  <c r="K811" i="10"/>
  <c r="L811" i="10" s="1"/>
  <c r="O811" i="10" s="1"/>
  <c r="K812" i="10"/>
  <c r="L812" i="10" s="1"/>
  <c r="O812" i="10" s="1"/>
  <c r="K813" i="10"/>
  <c r="L813" i="10" s="1"/>
  <c r="O813" i="10" s="1"/>
  <c r="K814" i="10"/>
  <c r="L814" i="10" s="1"/>
  <c r="O814" i="10" s="1"/>
  <c r="K815" i="10"/>
  <c r="L815" i="10" s="1"/>
  <c r="O815" i="10" s="1"/>
  <c r="K816" i="10"/>
  <c r="L816" i="10" s="1"/>
  <c r="O816" i="10" s="1"/>
  <c r="K817" i="10"/>
  <c r="L817" i="10" s="1"/>
  <c r="O817" i="10" s="1"/>
  <c r="K818" i="10"/>
  <c r="L818" i="10" s="1"/>
  <c r="O818" i="10" s="1"/>
  <c r="K819" i="10"/>
  <c r="L819" i="10" s="1"/>
  <c r="O819" i="10" s="1"/>
  <c r="K820" i="10"/>
  <c r="L820" i="10" s="1"/>
  <c r="O820" i="10" s="1"/>
  <c r="K821" i="10"/>
  <c r="L821" i="10" s="1"/>
  <c r="O821" i="10" s="1"/>
  <c r="K822" i="10"/>
  <c r="L822" i="10" s="1"/>
  <c r="O822" i="10" s="1"/>
  <c r="K823" i="10"/>
  <c r="L823" i="10" s="1"/>
  <c r="O823" i="10" s="1"/>
  <c r="K824" i="10"/>
  <c r="L824" i="10" s="1"/>
  <c r="O824" i="10" s="1"/>
  <c r="K825" i="10"/>
  <c r="L825" i="10" s="1"/>
  <c r="O825" i="10" s="1"/>
  <c r="K826" i="10"/>
  <c r="L826" i="10" s="1"/>
  <c r="O826" i="10" s="1"/>
  <c r="K827" i="10"/>
  <c r="L827" i="10" s="1"/>
  <c r="O827" i="10" s="1"/>
  <c r="K828" i="10"/>
  <c r="L828" i="10" s="1"/>
  <c r="O828" i="10" s="1"/>
  <c r="K829" i="10"/>
  <c r="L829" i="10" s="1"/>
  <c r="O829" i="10" s="1"/>
  <c r="K830" i="10"/>
  <c r="L830" i="10" s="1"/>
  <c r="O830" i="10" s="1"/>
  <c r="K831" i="10"/>
  <c r="L831" i="10" s="1"/>
  <c r="O831" i="10" s="1"/>
  <c r="K832" i="10"/>
  <c r="L832" i="10" s="1"/>
  <c r="O832" i="10" s="1"/>
  <c r="K833" i="10"/>
  <c r="L833" i="10" s="1"/>
  <c r="O833" i="10" s="1"/>
  <c r="K834" i="10"/>
  <c r="L834" i="10" s="1"/>
  <c r="O834" i="10" s="1"/>
  <c r="K835" i="10"/>
  <c r="L835" i="10" s="1"/>
  <c r="O835" i="10" s="1"/>
  <c r="K836" i="10"/>
  <c r="L836" i="10" s="1"/>
  <c r="O836" i="10" s="1"/>
  <c r="K837" i="10"/>
  <c r="L837" i="10" s="1"/>
  <c r="O837" i="10" s="1"/>
  <c r="K838" i="10"/>
  <c r="L838" i="10" s="1"/>
  <c r="O838" i="10" s="1"/>
  <c r="K839" i="10"/>
  <c r="L839" i="10" s="1"/>
  <c r="O839" i="10" s="1"/>
  <c r="K840" i="10"/>
  <c r="L840" i="10" s="1"/>
  <c r="O840" i="10" s="1"/>
  <c r="K841" i="10"/>
  <c r="L841" i="10" s="1"/>
  <c r="O841" i="10" s="1"/>
  <c r="K842" i="10"/>
  <c r="L842" i="10" s="1"/>
  <c r="O842" i="10" s="1"/>
  <c r="K843" i="10"/>
  <c r="L843" i="10" s="1"/>
  <c r="O843" i="10" s="1"/>
  <c r="K844" i="10"/>
  <c r="L844" i="10" s="1"/>
  <c r="O844" i="10" s="1"/>
  <c r="K845" i="10"/>
  <c r="L845" i="10" s="1"/>
  <c r="O845" i="10" s="1"/>
  <c r="K846" i="10"/>
  <c r="L846" i="10" s="1"/>
  <c r="O846" i="10" s="1"/>
  <c r="K847" i="10"/>
  <c r="L847" i="10" s="1"/>
  <c r="O847" i="10" s="1"/>
  <c r="K848" i="10"/>
  <c r="L848" i="10" s="1"/>
  <c r="O848" i="10" s="1"/>
  <c r="K849" i="10"/>
  <c r="L849" i="10" s="1"/>
  <c r="O849" i="10" s="1"/>
  <c r="K850" i="10"/>
  <c r="L850" i="10" s="1"/>
  <c r="O850" i="10" s="1"/>
  <c r="K851" i="10"/>
  <c r="L851" i="10" s="1"/>
  <c r="O851" i="10" s="1"/>
  <c r="K852" i="10"/>
  <c r="L852" i="10" s="1"/>
  <c r="O852" i="10" s="1"/>
  <c r="K853" i="10"/>
  <c r="L853" i="10" s="1"/>
  <c r="O853" i="10" s="1"/>
  <c r="K854" i="10"/>
  <c r="L854" i="10" s="1"/>
  <c r="O854" i="10" s="1"/>
  <c r="K855" i="10"/>
  <c r="L855" i="10" s="1"/>
  <c r="O855" i="10" s="1"/>
  <c r="K856" i="10"/>
  <c r="L856" i="10" s="1"/>
  <c r="O856" i="10" s="1"/>
  <c r="K857" i="10"/>
  <c r="L857" i="10" s="1"/>
  <c r="O857" i="10" s="1"/>
  <c r="K858" i="10"/>
  <c r="L858" i="10" s="1"/>
  <c r="O858" i="10" s="1"/>
  <c r="K859" i="10"/>
  <c r="L859" i="10" s="1"/>
  <c r="O859" i="10" s="1"/>
  <c r="K860" i="10"/>
  <c r="L860" i="10" s="1"/>
  <c r="O860" i="10" s="1"/>
  <c r="K861" i="10"/>
  <c r="L861" i="10" s="1"/>
  <c r="O861" i="10" s="1"/>
  <c r="K862" i="10"/>
  <c r="L862" i="10" s="1"/>
  <c r="O862" i="10" s="1"/>
  <c r="K863" i="10"/>
  <c r="L863" i="10" s="1"/>
  <c r="O863" i="10" s="1"/>
  <c r="K864" i="10"/>
  <c r="L864" i="10" s="1"/>
  <c r="O864" i="10" s="1"/>
  <c r="K865" i="10"/>
  <c r="L865" i="10" s="1"/>
  <c r="O865" i="10" s="1"/>
  <c r="K866" i="10"/>
  <c r="L866" i="10" s="1"/>
  <c r="O866" i="10" s="1"/>
  <c r="K867" i="10"/>
  <c r="L867" i="10" s="1"/>
  <c r="O867" i="10" s="1"/>
  <c r="K868" i="10"/>
  <c r="L868" i="10" s="1"/>
  <c r="O868" i="10" s="1"/>
  <c r="K869" i="10"/>
  <c r="L869" i="10" s="1"/>
  <c r="O869" i="10" s="1"/>
  <c r="K870" i="10"/>
  <c r="L870" i="10" s="1"/>
  <c r="O870" i="10" s="1"/>
  <c r="K871" i="10"/>
  <c r="L871" i="10" s="1"/>
  <c r="O871" i="10" s="1"/>
  <c r="K872" i="10"/>
  <c r="L872" i="10" s="1"/>
  <c r="O872" i="10" s="1"/>
  <c r="K873" i="10"/>
  <c r="L873" i="10" s="1"/>
  <c r="O873" i="10" s="1"/>
  <c r="K874" i="10"/>
  <c r="L874" i="10" s="1"/>
  <c r="O874" i="10" s="1"/>
  <c r="K875" i="10"/>
  <c r="L875" i="10" s="1"/>
  <c r="O875" i="10" s="1"/>
  <c r="K876" i="10"/>
  <c r="L876" i="10" s="1"/>
  <c r="O876" i="10" s="1"/>
  <c r="K877" i="10"/>
  <c r="L877" i="10" s="1"/>
  <c r="O877" i="10" s="1"/>
  <c r="K878" i="10"/>
  <c r="L878" i="10" s="1"/>
  <c r="O878" i="10" s="1"/>
  <c r="K879" i="10"/>
  <c r="L879" i="10" s="1"/>
  <c r="O879" i="10" s="1"/>
  <c r="K880" i="10"/>
  <c r="L880" i="10" s="1"/>
  <c r="O880" i="10" s="1"/>
  <c r="K881" i="10"/>
  <c r="L881" i="10" s="1"/>
  <c r="O881" i="10" s="1"/>
  <c r="K882" i="10"/>
  <c r="L882" i="10" s="1"/>
  <c r="O882" i="10" s="1"/>
  <c r="K883" i="10"/>
  <c r="L883" i="10" s="1"/>
  <c r="O883" i="10" s="1"/>
  <c r="K884" i="10"/>
  <c r="L884" i="10" s="1"/>
  <c r="O884" i="10" s="1"/>
  <c r="K885" i="10"/>
  <c r="L885" i="10" s="1"/>
  <c r="O885" i="10" s="1"/>
  <c r="K886" i="10"/>
  <c r="L886" i="10" s="1"/>
  <c r="O886" i="10" s="1"/>
  <c r="K887" i="10"/>
  <c r="L887" i="10" s="1"/>
  <c r="O887" i="10" s="1"/>
  <c r="K888" i="10"/>
  <c r="L888" i="10" s="1"/>
  <c r="O888" i="10" s="1"/>
  <c r="K889" i="10"/>
  <c r="L889" i="10" s="1"/>
  <c r="O889" i="10" s="1"/>
  <c r="K890" i="10"/>
  <c r="L890" i="10" s="1"/>
  <c r="O890" i="10" s="1"/>
  <c r="K891" i="10"/>
  <c r="L891" i="10" s="1"/>
  <c r="O891" i="10" s="1"/>
  <c r="K892" i="10"/>
  <c r="L892" i="10" s="1"/>
  <c r="O892" i="10" s="1"/>
  <c r="K893" i="10"/>
  <c r="L893" i="10" s="1"/>
  <c r="O893" i="10" s="1"/>
  <c r="K894" i="10"/>
  <c r="L894" i="10" s="1"/>
  <c r="O894" i="10" s="1"/>
  <c r="K895" i="10"/>
  <c r="L895" i="10" s="1"/>
  <c r="O895" i="10" s="1"/>
  <c r="K896" i="10"/>
  <c r="L896" i="10" s="1"/>
  <c r="O896" i="10" s="1"/>
  <c r="K897" i="10"/>
  <c r="L897" i="10" s="1"/>
  <c r="O897" i="10" s="1"/>
  <c r="K898" i="10"/>
  <c r="L898" i="10" s="1"/>
  <c r="O898" i="10" s="1"/>
  <c r="K899" i="10"/>
  <c r="L899" i="10" s="1"/>
  <c r="O899" i="10" s="1"/>
  <c r="K900" i="10"/>
  <c r="L900" i="10" s="1"/>
  <c r="O900" i="10" s="1"/>
  <c r="K901" i="10"/>
  <c r="L901" i="10" s="1"/>
  <c r="O901" i="10" s="1"/>
  <c r="K902" i="10"/>
  <c r="L902" i="10" s="1"/>
  <c r="O902" i="10" s="1"/>
  <c r="K903" i="10"/>
  <c r="L903" i="10" s="1"/>
  <c r="O903" i="10" s="1"/>
  <c r="K904" i="10"/>
  <c r="L904" i="10" s="1"/>
  <c r="O904" i="10" s="1"/>
  <c r="K905" i="10"/>
  <c r="L905" i="10" s="1"/>
  <c r="O905" i="10" s="1"/>
  <c r="K906" i="10"/>
  <c r="L906" i="10" s="1"/>
  <c r="O906" i="10" s="1"/>
  <c r="K907" i="10"/>
  <c r="L907" i="10" s="1"/>
  <c r="O907" i="10" s="1"/>
  <c r="K908" i="10"/>
  <c r="L908" i="10" s="1"/>
  <c r="O908" i="10" s="1"/>
  <c r="K909" i="10"/>
  <c r="L909" i="10" s="1"/>
  <c r="O909" i="10" s="1"/>
  <c r="K910" i="10"/>
  <c r="L910" i="10" s="1"/>
  <c r="O910" i="10" s="1"/>
  <c r="K911" i="10"/>
  <c r="L911" i="10" s="1"/>
  <c r="O911" i="10" s="1"/>
  <c r="K912" i="10"/>
  <c r="L912" i="10" s="1"/>
  <c r="O912" i="10" s="1"/>
  <c r="K913" i="10"/>
  <c r="L913" i="10" s="1"/>
  <c r="O913" i="10" s="1"/>
  <c r="K914" i="10"/>
  <c r="L914" i="10" s="1"/>
  <c r="O914" i="10" s="1"/>
  <c r="K915" i="10"/>
  <c r="L915" i="10" s="1"/>
  <c r="O915" i="10" s="1"/>
  <c r="K916" i="10"/>
  <c r="L916" i="10" s="1"/>
  <c r="O916" i="10" s="1"/>
  <c r="K917" i="10"/>
  <c r="L917" i="10" s="1"/>
  <c r="O917" i="10" s="1"/>
  <c r="K918" i="10"/>
  <c r="L918" i="10" s="1"/>
  <c r="O918" i="10" s="1"/>
  <c r="K919" i="10"/>
  <c r="L919" i="10" s="1"/>
  <c r="O919" i="10" s="1"/>
  <c r="K920" i="10"/>
  <c r="L920" i="10" s="1"/>
  <c r="O920" i="10" s="1"/>
  <c r="K921" i="10"/>
  <c r="L921" i="10" s="1"/>
  <c r="O921" i="10" s="1"/>
  <c r="K922" i="10"/>
  <c r="L922" i="10" s="1"/>
  <c r="O922" i="10" s="1"/>
  <c r="K923" i="10"/>
  <c r="L923" i="10" s="1"/>
  <c r="O923" i="10" s="1"/>
  <c r="K924" i="10"/>
  <c r="L924" i="10" s="1"/>
  <c r="O924" i="10" s="1"/>
  <c r="K925" i="10"/>
  <c r="L925" i="10" s="1"/>
  <c r="O925" i="10" s="1"/>
  <c r="K926" i="10"/>
  <c r="L926" i="10" s="1"/>
  <c r="O926" i="10" s="1"/>
  <c r="K927" i="10"/>
  <c r="L927" i="10" s="1"/>
  <c r="O927" i="10" s="1"/>
  <c r="K928" i="10"/>
  <c r="L928" i="10" s="1"/>
  <c r="O928" i="10" s="1"/>
  <c r="K929" i="10"/>
  <c r="L929" i="10" s="1"/>
  <c r="O929" i="10" s="1"/>
  <c r="K930" i="10"/>
  <c r="L930" i="10" s="1"/>
  <c r="O930" i="10" s="1"/>
  <c r="K931" i="10"/>
  <c r="L931" i="10" s="1"/>
  <c r="O931" i="10" s="1"/>
  <c r="K932" i="10"/>
  <c r="L932" i="10" s="1"/>
  <c r="O932" i="10" s="1"/>
  <c r="K933" i="10"/>
  <c r="L933" i="10" s="1"/>
  <c r="O933" i="10" s="1"/>
  <c r="K934" i="10"/>
  <c r="L934" i="10" s="1"/>
  <c r="O934" i="10" s="1"/>
  <c r="K935" i="10"/>
  <c r="L935" i="10" s="1"/>
  <c r="O935" i="10" s="1"/>
  <c r="K936" i="10"/>
  <c r="L936" i="10" s="1"/>
  <c r="O936" i="10" s="1"/>
  <c r="K937" i="10"/>
  <c r="L937" i="10" s="1"/>
  <c r="O937" i="10" s="1"/>
  <c r="K938" i="10"/>
  <c r="L938" i="10" s="1"/>
  <c r="O938" i="10" s="1"/>
  <c r="K939" i="10"/>
  <c r="L939" i="10" s="1"/>
  <c r="O939" i="10" s="1"/>
  <c r="K940" i="10"/>
  <c r="L940" i="10" s="1"/>
  <c r="O940" i="10" s="1"/>
  <c r="K941" i="10"/>
  <c r="L941" i="10" s="1"/>
  <c r="O941" i="10" s="1"/>
  <c r="K942" i="10"/>
  <c r="L942" i="10" s="1"/>
  <c r="O942" i="10" s="1"/>
  <c r="K943" i="10"/>
  <c r="L943" i="10" s="1"/>
  <c r="O943" i="10" s="1"/>
  <c r="K944" i="10"/>
  <c r="L944" i="10" s="1"/>
  <c r="O944" i="10" s="1"/>
  <c r="K945" i="10"/>
  <c r="L945" i="10" s="1"/>
  <c r="O945" i="10" s="1"/>
  <c r="K946" i="10"/>
  <c r="L946" i="10" s="1"/>
  <c r="O946" i="10" s="1"/>
  <c r="K947" i="10"/>
  <c r="L947" i="10" s="1"/>
  <c r="O947" i="10" s="1"/>
  <c r="K948" i="10"/>
  <c r="L948" i="10" s="1"/>
  <c r="O948" i="10" s="1"/>
  <c r="K949" i="10"/>
  <c r="L949" i="10" s="1"/>
  <c r="O949" i="10" s="1"/>
  <c r="K950" i="10"/>
  <c r="L950" i="10" s="1"/>
  <c r="O950" i="10" s="1"/>
  <c r="K951" i="10"/>
  <c r="L951" i="10" s="1"/>
  <c r="O951" i="10" s="1"/>
  <c r="K952" i="10"/>
  <c r="L952" i="10" s="1"/>
  <c r="O952" i="10" s="1"/>
  <c r="K953" i="10"/>
  <c r="L953" i="10" s="1"/>
  <c r="O953" i="10" s="1"/>
  <c r="K954" i="10"/>
  <c r="L954" i="10" s="1"/>
  <c r="O954" i="10" s="1"/>
  <c r="K955" i="10"/>
  <c r="L955" i="10" s="1"/>
  <c r="O955" i="10" s="1"/>
  <c r="K956" i="10"/>
  <c r="L956" i="10" s="1"/>
  <c r="O956" i="10" s="1"/>
  <c r="K957" i="10"/>
  <c r="L957" i="10" s="1"/>
  <c r="O957" i="10" s="1"/>
  <c r="K958" i="10"/>
  <c r="L958" i="10" s="1"/>
  <c r="O958" i="10" s="1"/>
  <c r="K959" i="10"/>
  <c r="L959" i="10" s="1"/>
  <c r="O959" i="10" s="1"/>
  <c r="K960" i="10"/>
  <c r="L960" i="10" s="1"/>
  <c r="O960" i="10" s="1"/>
  <c r="K961" i="10"/>
  <c r="L961" i="10" s="1"/>
  <c r="O961" i="10" s="1"/>
  <c r="K962" i="10"/>
  <c r="L962" i="10" s="1"/>
  <c r="O962" i="10" s="1"/>
  <c r="K963" i="10"/>
  <c r="L963" i="10" s="1"/>
  <c r="O963" i="10" s="1"/>
  <c r="K964" i="10"/>
  <c r="L964" i="10" s="1"/>
  <c r="O964" i="10" s="1"/>
  <c r="K965" i="10"/>
  <c r="L965" i="10" s="1"/>
  <c r="O965" i="10" s="1"/>
  <c r="K966" i="10"/>
  <c r="L966" i="10" s="1"/>
  <c r="O966" i="10" s="1"/>
  <c r="K967" i="10"/>
  <c r="L967" i="10" s="1"/>
  <c r="O967" i="10" s="1"/>
  <c r="K968" i="10"/>
  <c r="L968" i="10" s="1"/>
  <c r="O968" i="10" s="1"/>
  <c r="K969" i="10"/>
  <c r="L969" i="10" s="1"/>
  <c r="O969" i="10" s="1"/>
  <c r="K970" i="10"/>
  <c r="L970" i="10" s="1"/>
  <c r="O970" i="10" s="1"/>
  <c r="K971" i="10"/>
  <c r="L971" i="10" s="1"/>
  <c r="O971" i="10" s="1"/>
  <c r="K972" i="10"/>
  <c r="L972" i="10" s="1"/>
  <c r="O972" i="10" s="1"/>
  <c r="K973" i="10"/>
  <c r="L973" i="10" s="1"/>
  <c r="O973" i="10" s="1"/>
  <c r="K974" i="10"/>
  <c r="L974" i="10" s="1"/>
  <c r="O974" i="10" s="1"/>
  <c r="K975" i="10"/>
  <c r="L975" i="10" s="1"/>
  <c r="O975" i="10" s="1"/>
  <c r="K976" i="10"/>
  <c r="L976" i="10" s="1"/>
  <c r="O976" i="10" s="1"/>
  <c r="K977" i="10"/>
  <c r="L977" i="10" s="1"/>
  <c r="O977" i="10" s="1"/>
  <c r="K978" i="10"/>
  <c r="L978" i="10" s="1"/>
  <c r="O978" i="10" s="1"/>
  <c r="K979" i="10"/>
  <c r="L979" i="10" s="1"/>
  <c r="O979" i="10" s="1"/>
  <c r="K980" i="10"/>
  <c r="L980" i="10" s="1"/>
  <c r="O980" i="10" s="1"/>
  <c r="K981" i="10"/>
  <c r="L981" i="10" s="1"/>
  <c r="O981" i="10" s="1"/>
  <c r="K982" i="10"/>
  <c r="L982" i="10" s="1"/>
  <c r="O982" i="10" s="1"/>
  <c r="K983" i="10"/>
  <c r="L983" i="10" s="1"/>
  <c r="O983" i="10" s="1"/>
  <c r="K984" i="10"/>
  <c r="L984" i="10" s="1"/>
  <c r="O984" i="10" s="1"/>
  <c r="K985" i="10"/>
  <c r="L985" i="10" s="1"/>
  <c r="O985" i="10" s="1"/>
  <c r="K986" i="10"/>
  <c r="L986" i="10" s="1"/>
  <c r="O986" i="10" s="1"/>
  <c r="K987" i="10"/>
  <c r="L987" i="10" s="1"/>
  <c r="O987" i="10" s="1"/>
  <c r="K988" i="10"/>
  <c r="L988" i="10" s="1"/>
  <c r="O988" i="10" s="1"/>
  <c r="K989" i="10"/>
  <c r="L989" i="10" s="1"/>
  <c r="O989" i="10" s="1"/>
  <c r="K990" i="10"/>
  <c r="L990" i="10" s="1"/>
  <c r="O990" i="10" s="1"/>
  <c r="K991" i="10"/>
  <c r="L991" i="10" s="1"/>
  <c r="O991" i="10" s="1"/>
  <c r="K992" i="10"/>
  <c r="L992" i="10" s="1"/>
  <c r="O992" i="10" s="1"/>
  <c r="K993" i="10"/>
  <c r="L993" i="10" s="1"/>
  <c r="O993" i="10" s="1"/>
  <c r="K994" i="10"/>
  <c r="L994" i="10" s="1"/>
  <c r="O994" i="10" s="1"/>
  <c r="K995" i="10"/>
  <c r="L995" i="10" s="1"/>
  <c r="O995" i="10" s="1"/>
  <c r="K996" i="10"/>
  <c r="L996" i="10" s="1"/>
  <c r="O996" i="10" s="1"/>
  <c r="K997" i="10"/>
  <c r="L997" i="10" s="1"/>
  <c r="O997" i="10" s="1"/>
  <c r="K998" i="10"/>
  <c r="L998" i="10" s="1"/>
  <c r="O998" i="10" s="1"/>
  <c r="K999" i="10"/>
  <c r="L999" i="10" s="1"/>
  <c r="O999" i="10" s="1"/>
  <c r="K1000" i="10"/>
  <c r="L1000" i="10" s="1"/>
  <c r="O1000" i="10" s="1"/>
  <c r="K1001" i="10"/>
  <c r="L1001" i="10" s="1"/>
  <c r="O1001" i="10" s="1"/>
  <c r="K1002" i="10"/>
  <c r="L1002" i="10" s="1"/>
  <c r="O1002" i="10" s="1"/>
  <c r="K1003" i="10"/>
  <c r="L1003" i="10" s="1"/>
  <c r="O1003" i="10" s="1"/>
  <c r="K1004" i="10"/>
  <c r="L1004" i="10" s="1"/>
  <c r="O1004" i="10" s="1"/>
  <c r="K1005" i="10"/>
  <c r="L1005" i="10" s="1"/>
  <c r="O1005" i="10" s="1"/>
  <c r="K1006" i="10"/>
  <c r="L1006" i="10" s="1"/>
  <c r="O1006" i="10" s="1"/>
  <c r="K1007" i="10"/>
  <c r="L1007" i="10" s="1"/>
  <c r="O1007" i="10" s="1"/>
  <c r="K1008" i="10"/>
  <c r="L1008" i="10" s="1"/>
  <c r="O1008" i="10" s="1"/>
  <c r="K1009" i="10"/>
  <c r="L1009" i="10" s="1"/>
  <c r="O1009" i="10" s="1"/>
  <c r="K1010" i="10"/>
  <c r="L1010" i="10" s="1"/>
  <c r="O1010" i="10" s="1"/>
  <c r="K1011" i="10"/>
  <c r="L1011" i="10" s="1"/>
  <c r="O1011" i="10" s="1"/>
  <c r="K1012" i="10"/>
  <c r="L1012" i="10" s="1"/>
  <c r="O1012" i="10" s="1"/>
  <c r="K1013" i="10"/>
  <c r="L1013" i="10" s="1"/>
  <c r="O1013" i="10" s="1"/>
  <c r="K1014" i="10"/>
  <c r="L1014" i="10" s="1"/>
  <c r="O1014" i="10" s="1"/>
  <c r="K1015" i="10"/>
  <c r="L1015" i="10" s="1"/>
  <c r="O1015" i="10" s="1"/>
  <c r="K1016" i="10"/>
  <c r="L1016" i="10" s="1"/>
  <c r="O1016" i="10" s="1"/>
  <c r="K1017" i="10"/>
  <c r="L1017" i="10" s="1"/>
  <c r="O1017" i="10" s="1"/>
  <c r="K1018" i="10"/>
  <c r="L1018" i="10" s="1"/>
  <c r="O1018" i="10" s="1"/>
  <c r="K1019" i="10"/>
  <c r="L1019" i="10" s="1"/>
  <c r="O1019" i="10" s="1"/>
  <c r="K1020" i="10"/>
  <c r="L1020" i="10" s="1"/>
  <c r="O1020" i="10" s="1"/>
  <c r="K1021" i="10"/>
  <c r="L1021" i="10" s="1"/>
  <c r="O1021" i="10" s="1"/>
  <c r="K1022" i="10"/>
  <c r="L1022" i="10" s="1"/>
  <c r="O1022" i="10" s="1"/>
  <c r="K1023" i="10"/>
  <c r="L1023" i="10" s="1"/>
  <c r="O1023" i="10" s="1"/>
  <c r="K1024" i="10"/>
  <c r="L1024" i="10" s="1"/>
  <c r="O1024" i="10" s="1"/>
  <c r="K1025" i="10"/>
  <c r="L1025" i="10" s="1"/>
  <c r="O1025" i="10" s="1"/>
  <c r="K1026" i="10"/>
  <c r="L1026" i="10" s="1"/>
  <c r="O1026" i="10" s="1"/>
  <c r="K1027" i="10"/>
  <c r="L1027" i="10" s="1"/>
  <c r="O1027" i="10" s="1"/>
  <c r="K1028" i="10"/>
  <c r="L1028" i="10" s="1"/>
  <c r="O1028" i="10" s="1"/>
  <c r="K1029" i="10"/>
  <c r="L1029" i="10" s="1"/>
  <c r="O1029" i="10" s="1"/>
  <c r="K1030" i="10"/>
  <c r="L1030" i="10" s="1"/>
  <c r="O1030" i="10" s="1"/>
  <c r="K1031" i="10"/>
  <c r="L1031" i="10" s="1"/>
  <c r="O1031" i="10" s="1"/>
  <c r="K1032" i="10"/>
  <c r="L1032" i="10" s="1"/>
  <c r="O1032" i="10" s="1"/>
  <c r="K1033" i="10"/>
  <c r="L1033" i="10" s="1"/>
  <c r="O1033" i="10" s="1"/>
  <c r="K1034" i="10"/>
  <c r="L1034" i="10" s="1"/>
  <c r="O1034" i="10" s="1"/>
  <c r="K1035" i="10"/>
  <c r="L1035" i="10" s="1"/>
  <c r="O1035" i="10" s="1"/>
  <c r="K1036" i="10"/>
  <c r="L1036" i="10" s="1"/>
  <c r="O1036" i="10" s="1"/>
  <c r="K1037" i="10"/>
  <c r="L1037" i="10" s="1"/>
  <c r="O1037" i="10" s="1"/>
  <c r="K1038" i="10"/>
  <c r="L1038" i="10" s="1"/>
  <c r="O1038" i="10" s="1"/>
  <c r="K1039" i="10"/>
  <c r="L1039" i="10" s="1"/>
  <c r="O1039" i="10" s="1"/>
  <c r="K1040" i="10"/>
  <c r="L1040" i="10" s="1"/>
  <c r="O1040" i="10" s="1"/>
  <c r="K1041" i="10"/>
  <c r="L1041" i="10" s="1"/>
  <c r="O1041" i="10" s="1"/>
  <c r="K1042" i="10"/>
  <c r="L1042" i="10" s="1"/>
  <c r="O1042" i="10" s="1"/>
  <c r="K1043" i="10"/>
  <c r="L1043" i="10" s="1"/>
  <c r="O1043" i="10" s="1"/>
  <c r="K1044" i="10"/>
  <c r="L1044" i="10" s="1"/>
  <c r="O1044" i="10" s="1"/>
  <c r="K1045" i="10"/>
  <c r="L1045" i="10" s="1"/>
  <c r="O1045" i="10" s="1"/>
  <c r="K1046" i="10"/>
  <c r="L1046" i="10" s="1"/>
  <c r="O1046" i="10" s="1"/>
  <c r="K1047" i="10"/>
  <c r="L1047" i="10" s="1"/>
  <c r="O1047" i="10" s="1"/>
  <c r="K1048" i="10"/>
  <c r="L1048" i="10" s="1"/>
  <c r="O1048" i="10" s="1"/>
  <c r="K1049" i="10"/>
  <c r="L1049" i="10" s="1"/>
  <c r="O1049" i="10" s="1"/>
  <c r="K1050" i="10"/>
  <c r="L1050" i="10" s="1"/>
  <c r="O1050" i="10" s="1"/>
  <c r="K1051" i="10"/>
  <c r="L1051" i="10" s="1"/>
  <c r="O1051" i="10" s="1"/>
  <c r="K1052" i="10"/>
  <c r="L1052" i="10" s="1"/>
  <c r="O1052" i="10" s="1"/>
  <c r="K1053" i="10"/>
  <c r="L1053" i="10" s="1"/>
  <c r="O1053" i="10" s="1"/>
  <c r="K1054" i="10"/>
  <c r="L1054" i="10" s="1"/>
  <c r="O1054" i="10" s="1"/>
  <c r="K1055" i="10"/>
  <c r="L1055" i="10" s="1"/>
  <c r="O1055" i="10" s="1"/>
  <c r="K1056" i="10"/>
  <c r="L1056" i="10" s="1"/>
  <c r="O1056" i="10" s="1"/>
  <c r="K1057" i="10"/>
  <c r="L1057" i="10" s="1"/>
  <c r="O1057" i="10" s="1"/>
  <c r="K1058" i="10"/>
  <c r="L1058" i="10" s="1"/>
  <c r="O1058" i="10" s="1"/>
  <c r="K1059" i="10"/>
  <c r="L1059" i="10" s="1"/>
  <c r="O1059" i="10" s="1"/>
  <c r="K1060" i="10"/>
  <c r="L1060" i="10" s="1"/>
  <c r="O1060" i="10" s="1"/>
  <c r="K1061" i="10"/>
  <c r="L1061" i="10" s="1"/>
  <c r="O1061" i="10" s="1"/>
  <c r="K1062" i="10"/>
  <c r="L1062" i="10" s="1"/>
  <c r="O1062" i="10" s="1"/>
  <c r="K1063" i="10"/>
  <c r="L1063" i="10" s="1"/>
  <c r="O1063" i="10" s="1"/>
  <c r="K1064" i="10"/>
  <c r="L1064" i="10" s="1"/>
  <c r="O1064" i="10" s="1"/>
  <c r="K1065" i="10"/>
  <c r="L1065" i="10" s="1"/>
  <c r="O1065" i="10" s="1"/>
  <c r="K1066" i="10"/>
  <c r="L1066" i="10" s="1"/>
  <c r="O1066" i="10" s="1"/>
  <c r="K1067" i="10"/>
  <c r="L1067" i="10" s="1"/>
  <c r="O1067" i="10" s="1"/>
  <c r="K1068" i="10"/>
  <c r="L1068" i="10" s="1"/>
  <c r="O1068" i="10" s="1"/>
  <c r="K1069" i="10"/>
  <c r="L1069" i="10" s="1"/>
  <c r="O1069" i="10" s="1"/>
  <c r="K1070" i="10"/>
  <c r="L1070" i="10" s="1"/>
  <c r="O1070" i="10" s="1"/>
  <c r="K1071" i="10"/>
  <c r="L1071" i="10" s="1"/>
  <c r="O1071" i="10" s="1"/>
  <c r="K1072" i="10"/>
  <c r="L1072" i="10" s="1"/>
  <c r="O1072" i="10" s="1"/>
  <c r="K1073" i="10"/>
  <c r="L1073" i="10" s="1"/>
  <c r="O1073" i="10" s="1"/>
  <c r="K1074" i="10"/>
  <c r="L1074" i="10" s="1"/>
  <c r="O1074" i="10" s="1"/>
  <c r="K1075" i="10"/>
  <c r="L1075" i="10" s="1"/>
  <c r="O1075" i="10" s="1"/>
  <c r="K1076" i="10"/>
  <c r="L1076" i="10" s="1"/>
  <c r="O1076" i="10" s="1"/>
  <c r="K1077" i="10"/>
  <c r="L1077" i="10" s="1"/>
  <c r="O1077" i="10" s="1"/>
  <c r="K1078" i="10"/>
  <c r="L1078" i="10" s="1"/>
  <c r="O1078" i="10" s="1"/>
  <c r="K1079" i="10"/>
  <c r="L1079" i="10" s="1"/>
  <c r="O1079" i="10" s="1"/>
  <c r="K1080" i="10"/>
  <c r="L1080" i="10" s="1"/>
  <c r="O1080" i="10" s="1"/>
  <c r="K1081" i="10"/>
  <c r="L1081" i="10" s="1"/>
  <c r="O1081" i="10" s="1"/>
  <c r="K1082" i="10"/>
  <c r="L1082" i="10" s="1"/>
  <c r="O1082" i="10" s="1"/>
  <c r="K1083" i="10"/>
  <c r="L1083" i="10" s="1"/>
  <c r="O1083" i="10" s="1"/>
  <c r="K1084" i="10"/>
  <c r="L1084" i="10" s="1"/>
  <c r="O1084" i="10" s="1"/>
  <c r="K1085" i="10"/>
  <c r="L1085" i="10" s="1"/>
  <c r="O1085" i="10" s="1"/>
  <c r="K1086" i="10"/>
  <c r="L1086" i="10" s="1"/>
  <c r="O1086" i="10" s="1"/>
  <c r="K1087" i="10"/>
  <c r="L1087" i="10" s="1"/>
  <c r="O1087" i="10" s="1"/>
  <c r="K1088" i="10"/>
  <c r="L1088" i="10" s="1"/>
  <c r="O1088" i="10" s="1"/>
  <c r="K1089" i="10"/>
  <c r="L1089" i="10" s="1"/>
  <c r="O1089" i="10" s="1"/>
  <c r="K1090" i="10"/>
  <c r="L1090" i="10" s="1"/>
  <c r="O1090" i="10" s="1"/>
  <c r="K1091" i="10"/>
  <c r="L1091" i="10" s="1"/>
  <c r="O1091" i="10" s="1"/>
  <c r="K1092" i="10"/>
  <c r="L1092" i="10" s="1"/>
  <c r="O1092" i="10" s="1"/>
  <c r="K1093" i="10"/>
  <c r="L1093" i="10" s="1"/>
  <c r="O1093" i="10" s="1"/>
  <c r="K1094" i="10"/>
  <c r="L1094" i="10" s="1"/>
  <c r="O1094" i="10" s="1"/>
  <c r="K1095" i="10"/>
  <c r="L1095" i="10" s="1"/>
  <c r="O1095" i="10" s="1"/>
  <c r="K1096" i="10"/>
  <c r="L1096" i="10" s="1"/>
  <c r="O1096" i="10" s="1"/>
  <c r="K1097" i="10"/>
  <c r="L1097" i="10" s="1"/>
  <c r="O1097" i="10" s="1"/>
  <c r="K1098" i="10"/>
  <c r="L1098" i="10" s="1"/>
  <c r="O1098" i="10" s="1"/>
  <c r="K1099" i="10"/>
  <c r="L1099" i="10" s="1"/>
  <c r="O1099" i="10" s="1"/>
  <c r="K1100" i="10"/>
  <c r="L1100" i="10" s="1"/>
  <c r="O1100" i="10" s="1"/>
  <c r="K1101" i="10"/>
  <c r="L1101" i="10" s="1"/>
  <c r="O1101" i="10" s="1"/>
  <c r="K1102" i="10"/>
  <c r="L1102" i="10" s="1"/>
  <c r="O1102" i="10" s="1"/>
  <c r="K1103" i="10"/>
  <c r="L1103" i="10" s="1"/>
  <c r="O1103" i="10" s="1"/>
  <c r="K1104" i="10"/>
  <c r="L1104" i="10" s="1"/>
  <c r="O1104" i="10" s="1"/>
  <c r="K1105" i="10"/>
  <c r="L1105" i="10" s="1"/>
  <c r="O1105" i="10" s="1"/>
  <c r="K1106" i="10"/>
  <c r="L1106" i="10" s="1"/>
  <c r="O1106" i="10" s="1"/>
  <c r="K1107" i="10"/>
  <c r="L1107" i="10" s="1"/>
  <c r="O1107" i="10" s="1"/>
  <c r="K1108" i="10"/>
  <c r="L1108" i="10" s="1"/>
  <c r="O1108" i="10" s="1"/>
  <c r="K1109" i="10"/>
  <c r="L1109" i="10" s="1"/>
  <c r="O1109" i="10" s="1"/>
  <c r="K1110" i="10"/>
  <c r="L1110" i="10" s="1"/>
  <c r="O1110" i="10" s="1"/>
  <c r="K1111" i="10"/>
  <c r="L1111" i="10" s="1"/>
  <c r="O1111" i="10" s="1"/>
  <c r="K1112" i="10"/>
  <c r="L1112" i="10" s="1"/>
  <c r="O1112" i="10" s="1"/>
  <c r="K1113" i="10"/>
  <c r="L1113" i="10" s="1"/>
  <c r="O1113" i="10" s="1"/>
  <c r="K1114" i="10"/>
  <c r="L1114" i="10" s="1"/>
  <c r="O1114" i="10" s="1"/>
  <c r="K1115" i="10"/>
  <c r="L1115" i="10" s="1"/>
  <c r="O1115" i="10" s="1"/>
  <c r="K1116" i="10"/>
  <c r="L1116" i="10" s="1"/>
  <c r="O1116" i="10" s="1"/>
  <c r="K1117" i="10"/>
  <c r="L1117" i="10" s="1"/>
  <c r="O1117" i="10" s="1"/>
  <c r="K1118" i="10"/>
  <c r="L1118" i="10" s="1"/>
  <c r="O1118" i="10" s="1"/>
  <c r="K1119" i="10"/>
  <c r="L1119" i="10" s="1"/>
  <c r="O1119" i="10" s="1"/>
  <c r="K1120" i="10"/>
  <c r="L1120" i="10" s="1"/>
  <c r="O1120" i="10" s="1"/>
  <c r="K1121" i="10"/>
  <c r="L1121" i="10" s="1"/>
  <c r="O1121" i="10" s="1"/>
  <c r="K1122" i="10"/>
  <c r="L1122" i="10" s="1"/>
  <c r="O1122" i="10" s="1"/>
  <c r="K1123" i="10"/>
  <c r="L1123" i="10" s="1"/>
  <c r="O1123" i="10" s="1"/>
  <c r="K1124" i="10"/>
  <c r="L1124" i="10" s="1"/>
  <c r="O1124" i="10" s="1"/>
  <c r="K1125" i="10"/>
  <c r="L1125" i="10" s="1"/>
  <c r="O1125" i="10" s="1"/>
  <c r="K1126" i="10"/>
  <c r="L1126" i="10" s="1"/>
  <c r="O1126" i="10" s="1"/>
  <c r="K1127" i="10"/>
  <c r="L1127" i="10" s="1"/>
  <c r="O1127" i="10" s="1"/>
  <c r="K1128" i="10"/>
  <c r="L1128" i="10" s="1"/>
  <c r="O1128" i="10" s="1"/>
  <c r="K1129" i="10"/>
  <c r="L1129" i="10" s="1"/>
  <c r="O1129" i="10" s="1"/>
  <c r="K1130" i="10"/>
  <c r="L1130" i="10" s="1"/>
  <c r="O1130" i="10" s="1"/>
  <c r="K1131" i="10"/>
  <c r="L1131" i="10" s="1"/>
  <c r="O1131" i="10" s="1"/>
  <c r="K1132" i="10"/>
  <c r="L1132" i="10" s="1"/>
  <c r="O1132" i="10" s="1"/>
  <c r="K1133" i="10"/>
  <c r="L1133" i="10" s="1"/>
  <c r="O1133" i="10" s="1"/>
  <c r="K1134" i="10"/>
  <c r="L1134" i="10" s="1"/>
  <c r="O1134" i="10" s="1"/>
  <c r="K1135" i="10"/>
  <c r="L1135" i="10" s="1"/>
  <c r="O1135" i="10" s="1"/>
  <c r="K1136" i="10"/>
  <c r="L1136" i="10" s="1"/>
  <c r="O1136" i="10" s="1"/>
  <c r="K1137" i="10"/>
  <c r="L1137" i="10" s="1"/>
  <c r="O1137" i="10" s="1"/>
  <c r="K1138" i="10"/>
  <c r="L1138" i="10" s="1"/>
  <c r="O1138" i="10" s="1"/>
  <c r="K1139" i="10"/>
  <c r="L1139" i="10" s="1"/>
  <c r="O1139" i="10" s="1"/>
  <c r="K1140" i="10"/>
  <c r="L1140" i="10" s="1"/>
  <c r="O1140" i="10" s="1"/>
  <c r="K1141" i="10"/>
  <c r="L1141" i="10" s="1"/>
  <c r="O1141" i="10" s="1"/>
  <c r="K1142" i="10"/>
  <c r="L1142" i="10" s="1"/>
  <c r="O1142" i="10" s="1"/>
  <c r="K1143" i="10"/>
  <c r="L1143" i="10" s="1"/>
  <c r="O1143" i="10" s="1"/>
  <c r="K1144" i="10"/>
  <c r="L1144" i="10" s="1"/>
  <c r="O1144" i="10" s="1"/>
  <c r="K1145" i="10"/>
  <c r="L1145" i="10" s="1"/>
  <c r="O1145" i="10" s="1"/>
  <c r="K1146" i="10"/>
  <c r="L1146" i="10" s="1"/>
  <c r="O1146" i="10" s="1"/>
  <c r="K1147" i="10"/>
  <c r="L1147" i="10" s="1"/>
  <c r="O1147" i="10" s="1"/>
  <c r="K1148" i="10"/>
  <c r="L1148" i="10" s="1"/>
  <c r="O1148" i="10" s="1"/>
  <c r="K1149" i="10"/>
  <c r="L1149" i="10" s="1"/>
  <c r="O1149" i="10" s="1"/>
  <c r="K1150" i="10"/>
  <c r="L1150" i="10" s="1"/>
  <c r="O1150" i="10" s="1"/>
  <c r="K1151" i="10"/>
  <c r="L1151" i="10" s="1"/>
  <c r="O1151" i="10" s="1"/>
  <c r="K1152" i="10"/>
  <c r="L1152" i="10" s="1"/>
  <c r="O1152" i="10" s="1"/>
  <c r="K1153" i="10"/>
  <c r="L1153" i="10" s="1"/>
  <c r="O1153" i="10" s="1"/>
  <c r="K1154" i="10"/>
  <c r="L1154" i="10" s="1"/>
  <c r="O1154" i="10" s="1"/>
  <c r="K1155" i="10"/>
  <c r="L1155" i="10" s="1"/>
  <c r="O1155" i="10" s="1"/>
  <c r="K1156" i="10"/>
  <c r="L1156" i="10" s="1"/>
  <c r="O1156" i="10" s="1"/>
  <c r="K1157" i="10"/>
  <c r="L1157" i="10" s="1"/>
  <c r="O1157" i="10" s="1"/>
  <c r="K1158" i="10"/>
  <c r="L1158" i="10" s="1"/>
  <c r="O1158" i="10" s="1"/>
  <c r="K1159" i="10"/>
  <c r="L1159" i="10" s="1"/>
  <c r="O1159" i="10" s="1"/>
  <c r="K1160" i="10"/>
  <c r="L1160" i="10" s="1"/>
  <c r="O1160" i="10" s="1"/>
  <c r="K1161" i="10"/>
  <c r="L1161" i="10" s="1"/>
  <c r="O1161" i="10" s="1"/>
  <c r="K1162" i="10"/>
  <c r="L1162" i="10" s="1"/>
  <c r="O1162" i="10" s="1"/>
  <c r="K1163" i="10"/>
  <c r="L1163" i="10" s="1"/>
  <c r="O1163" i="10" s="1"/>
  <c r="K1164" i="10"/>
  <c r="L1164" i="10" s="1"/>
  <c r="O1164" i="10" s="1"/>
  <c r="K1165" i="10"/>
  <c r="L1165" i="10" s="1"/>
  <c r="O1165" i="10" s="1"/>
  <c r="K1166" i="10"/>
  <c r="L1166" i="10" s="1"/>
  <c r="O1166" i="10" s="1"/>
  <c r="K1167" i="10"/>
  <c r="L1167" i="10" s="1"/>
  <c r="O1167" i="10" s="1"/>
  <c r="K1168" i="10"/>
  <c r="L1168" i="10" s="1"/>
  <c r="O1168" i="10" s="1"/>
  <c r="K1169" i="10"/>
  <c r="L1169" i="10" s="1"/>
  <c r="O1169" i="10" s="1"/>
  <c r="K1170" i="10"/>
  <c r="L1170" i="10" s="1"/>
  <c r="O1170" i="10" s="1"/>
  <c r="K1171" i="10"/>
  <c r="L1171" i="10" s="1"/>
  <c r="O1171" i="10" s="1"/>
  <c r="K1172" i="10"/>
  <c r="L1172" i="10" s="1"/>
  <c r="O1172" i="10" s="1"/>
  <c r="K1173" i="10"/>
  <c r="L1173" i="10" s="1"/>
  <c r="O1173" i="10" s="1"/>
  <c r="K1174" i="10"/>
  <c r="L1174" i="10" s="1"/>
  <c r="O1174" i="10" s="1"/>
  <c r="K1175" i="10"/>
  <c r="L1175" i="10" s="1"/>
  <c r="O1175" i="10" s="1"/>
  <c r="K1176" i="10"/>
  <c r="L1176" i="10" s="1"/>
  <c r="O1176" i="10" s="1"/>
  <c r="K1177" i="10"/>
  <c r="L1177" i="10" s="1"/>
  <c r="O1177" i="10" s="1"/>
  <c r="K1178" i="10"/>
  <c r="L1178" i="10" s="1"/>
  <c r="O1178" i="10" s="1"/>
  <c r="K1179" i="10"/>
  <c r="L1179" i="10" s="1"/>
  <c r="O1179" i="10" s="1"/>
  <c r="K1180" i="10"/>
  <c r="L1180" i="10" s="1"/>
  <c r="O1180" i="10" s="1"/>
  <c r="K1181" i="10"/>
  <c r="L1181" i="10" s="1"/>
  <c r="O1181" i="10" s="1"/>
  <c r="K1182" i="10"/>
  <c r="L1182" i="10" s="1"/>
  <c r="O1182" i="10" s="1"/>
  <c r="K1183" i="10"/>
  <c r="L1183" i="10" s="1"/>
  <c r="O1183" i="10" s="1"/>
  <c r="K1184" i="10"/>
  <c r="L1184" i="10" s="1"/>
  <c r="O1184" i="10" s="1"/>
  <c r="K1185" i="10"/>
  <c r="L1185" i="10" s="1"/>
  <c r="O1185" i="10" s="1"/>
  <c r="K1186" i="10"/>
  <c r="L1186" i="10" s="1"/>
  <c r="O1186" i="10" s="1"/>
  <c r="K1187" i="10"/>
  <c r="L1187" i="10" s="1"/>
  <c r="O1187" i="10" s="1"/>
  <c r="K1188" i="10"/>
  <c r="L1188" i="10" s="1"/>
  <c r="O1188" i="10" s="1"/>
  <c r="K1189" i="10"/>
  <c r="L1189" i="10" s="1"/>
  <c r="O1189" i="10" s="1"/>
  <c r="K1190" i="10"/>
  <c r="L1190" i="10" s="1"/>
  <c r="O1190" i="10" s="1"/>
  <c r="K1191" i="10"/>
  <c r="L1191" i="10" s="1"/>
  <c r="O1191" i="10" s="1"/>
  <c r="K1192" i="10"/>
  <c r="L1192" i="10" s="1"/>
  <c r="O1192" i="10" s="1"/>
  <c r="K1193" i="10"/>
  <c r="L1193" i="10" s="1"/>
  <c r="O1193" i="10" s="1"/>
  <c r="K1194" i="10"/>
  <c r="L1194" i="10" s="1"/>
  <c r="O1194" i="10" s="1"/>
  <c r="K1195" i="10"/>
  <c r="L1195" i="10" s="1"/>
  <c r="O1195" i="10" s="1"/>
  <c r="K1196" i="10"/>
  <c r="L1196" i="10" s="1"/>
  <c r="O1196" i="10" s="1"/>
  <c r="K1197" i="10"/>
  <c r="L1197" i="10" s="1"/>
  <c r="O1197" i="10" s="1"/>
  <c r="K1198" i="10"/>
  <c r="L1198" i="10" s="1"/>
  <c r="O1198" i="10" s="1"/>
  <c r="K1199" i="10"/>
  <c r="L1199" i="10" s="1"/>
  <c r="O1199" i="10" s="1"/>
  <c r="K1200" i="10"/>
  <c r="L1200" i="10" s="1"/>
  <c r="O1200" i="10" s="1"/>
  <c r="K1201" i="10"/>
  <c r="L1201" i="10" s="1"/>
  <c r="O1201" i="10" s="1"/>
  <c r="K1202" i="10"/>
  <c r="L1202" i="10" s="1"/>
  <c r="O1202" i="10" s="1"/>
  <c r="K1203" i="10"/>
  <c r="L1203" i="10" s="1"/>
  <c r="O1203" i="10" s="1"/>
  <c r="K1204" i="10"/>
  <c r="L1204" i="10" s="1"/>
  <c r="O1204" i="10" s="1"/>
  <c r="K1205" i="10"/>
  <c r="L1205" i="10" s="1"/>
  <c r="O1205" i="10" s="1"/>
  <c r="K1206" i="10"/>
  <c r="L1206" i="10" s="1"/>
  <c r="O1206" i="10" s="1"/>
  <c r="K1207" i="10"/>
  <c r="L1207" i="10" s="1"/>
  <c r="O1207" i="10" s="1"/>
  <c r="K1208" i="10"/>
  <c r="L1208" i="10" s="1"/>
  <c r="O1208" i="10" s="1"/>
  <c r="K1209" i="10"/>
  <c r="L1209" i="10" s="1"/>
  <c r="O1209" i="10" s="1"/>
  <c r="K1210" i="10"/>
  <c r="L1210" i="10" s="1"/>
  <c r="O1210" i="10" s="1"/>
  <c r="K1211" i="10"/>
  <c r="L1211" i="10" s="1"/>
  <c r="O1211" i="10" s="1"/>
  <c r="K1212" i="10"/>
  <c r="L1212" i="10" s="1"/>
  <c r="O1212" i="10" s="1"/>
  <c r="K1213" i="10"/>
  <c r="L1213" i="10" s="1"/>
  <c r="O1213" i="10" s="1"/>
  <c r="K1214" i="10"/>
  <c r="L1214" i="10" s="1"/>
  <c r="O1214" i="10" s="1"/>
  <c r="K1215" i="10"/>
  <c r="L1215" i="10" s="1"/>
  <c r="O1215" i="10" s="1"/>
  <c r="K1216" i="10"/>
  <c r="L1216" i="10" s="1"/>
  <c r="O1216" i="10" s="1"/>
  <c r="K1217" i="10"/>
  <c r="L1217" i="10" s="1"/>
  <c r="O1217" i="10" s="1"/>
  <c r="K1218" i="10"/>
  <c r="L1218" i="10" s="1"/>
  <c r="O1218" i="10" s="1"/>
  <c r="K1219" i="10"/>
  <c r="L1219" i="10" s="1"/>
  <c r="O1219" i="10" s="1"/>
  <c r="K1220" i="10"/>
  <c r="L1220" i="10" s="1"/>
  <c r="O1220" i="10" s="1"/>
  <c r="K1221" i="10"/>
  <c r="L1221" i="10" s="1"/>
  <c r="O1221" i="10" s="1"/>
  <c r="K1222" i="10"/>
  <c r="L1222" i="10" s="1"/>
  <c r="O1222" i="10" s="1"/>
  <c r="K1223" i="10"/>
  <c r="L1223" i="10" s="1"/>
  <c r="O1223" i="10" s="1"/>
  <c r="K1224" i="10"/>
  <c r="L1224" i="10" s="1"/>
  <c r="O1224" i="10" s="1"/>
  <c r="K1225" i="10"/>
  <c r="L1225" i="10" s="1"/>
  <c r="O1225" i="10" s="1"/>
  <c r="K1226" i="10"/>
  <c r="L1226" i="10" s="1"/>
  <c r="O1226" i="10" s="1"/>
  <c r="K1227" i="10"/>
  <c r="L1227" i="10" s="1"/>
  <c r="O1227" i="10" s="1"/>
  <c r="K1228" i="10"/>
  <c r="L1228" i="10" s="1"/>
  <c r="O1228" i="10" s="1"/>
  <c r="K1229" i="10"/>
  <c r="L1229" i="10" s="1"/>
  <c r="O1229" i="10" s="1"/>
  <c r="K1230" i="10"/>
  <c r="L1230" i="10" s="1"/>
  <c r="O1230" i="10" s="1"/>
  <c r="K1231" i="10"/>
  <c r="L1231" i="10" s="1"/>
  <c r="O1231" i="10" s="1"/>
  <c r="K1232" i="10"/>
  <c r="L1232" i="10" s="1"/>
  <c r="O1232" i="10" s="1"/>
  <c r="K1233" i="10"/>
  <c r="L1233" i="10" s="1"/>
  <c r="O1233" i="10" s="1"/>
  <c r="K1234" i="10"/>
  <c r="L1234" i="10" s="1"/>
  <c r="O1234" i="10" s="1"/>
  <c r="K1235" i="10"/>
  <c r="L1235" i="10" s="1"/>
  <c r="O1235" i="10" s="1"/>
  <c r="K1236" i="10"/>
  <c r="L1236" i="10" s="1"/>
  <c r="O1236" i="10" s="1"/>
  <c r="K1237" i="10"/>
  <c r="L1237" i="10" s="1"/>
  <c r="O1237" i="10" s="1"/>
  <c r="K1238" i="10"/>
  <c r="L1238" i="10" s="1"/>
  <c r="O1238" i="10" s="1"/>
  <c r="K1239" i="10"/>
  <c r="L1239" i="10" s="1"/>
  <c r="O1239" i="10" s="1"/>
  <c r="K1240" i="10"/>
  <c r="L1240" i="10" s="1"/>
  <c r="O1240" i="10" s="1"/>
  <c r="K1241" i="10"/>
  <c r="L1241" i="10" s="1"/>
  <c r="O1241" i="10" s="1"/>
  <c r="K1242" i="10"/>
  <c r="L1242" i="10" s="1"/>
  <c r="O1242" i="10" s="1"/>
  <c r="K1243" i="10"/>
  <c r="L1243" i="10" s="1"/>
  <c r="O1243" i="10" s="1"/>
  <c r="K1244" i="10"/>
  <c r="L1244" i="10" s="1"/>
  <c r="O1244" i="10" s="1"/>
  <c r="K1245" i="10"/>
  <c r="L1245" i="10" s="1"/>
  <c r="O1245" i="10" s="1"/>
  <c r="K1246" i="10"/>
  <c r="L1246" i="10" s="1"/>
  <c r="O1246" i="10" s="1"/>
  <c r="K1247" i="10"/>
  <c r="L1247" i="10" s="1"/>
  <c r="O1247" i="10" s="1"/>
  <c r="K1248" i="10"/>
  <c r="L1248" i="10" s="1"/>
  <c r="O1248" i="10" s="1"/>
  <c r="K1249" i="10"/>
  <c r="L1249" i="10" s="1"/>
  <c r="O1249" i="10" s="1"/>
  <c r="K1250" i="10"/>
  <c r="L1250" i="10" s="1"/>
  <c r="O1250" i="10" s="1"/>
  <c r="K1251" i="10"/>
  <c r="L1251" i="10" s="1"/>
  <c r="O1251" i="10" s="1"/>
  <c r="K1252" i="10"/>
  <c r="L1252" i="10" s="1"/>
  <c r="O1252" i="10" s="1"/>
  <c r="K1253" i="10"/>
  <c r="L1253" i="10" s="1"/>
  <c r="O1253" i="10" s="1"/>
  <c r="K1254" i="10"/>
  <c r="L1254" i="10" s="1"/>
  <c r="O1254" i="10" s="1"/>
  <c r="K1255" i="10"/>
  <c r="L1255" i="10" s="1"/>
  <c r="O1255" i="10" s="1"/>
  <c r="K1256" i="10"/>
  <c r="L1256" i="10" s="1"/>
  <c r="O1256" i="10" s="1"/>
  <c r="K1257" i="10"/>
  <c r="L1257" i="10" s="1"/>
  <c r="O1257" i="10" s="1"/>
  <c r="K1258" i="10"/>
  <c r="L1258" i="10" s="1"/>
  <c r="O1258" i="10" s="1"/>
  <c r="K1259" i="10"/>
  <c r="L1259" i="10" s="1"/>
  <c r="O1259" i="10" s="1"/>
  <c r="K1260" i="10"/>
  <c r="L1260" i="10" s="1"/>
  <c r="O1260" i="10" s="1"/>
  <c r="K1261" i="10"/>
  <c r="L1261" i="10" s="1"/>
  <c r="O1261" i="10" s="1"/>
  <c r="K1262" i="10"/>
  <c r="L1262" i="10" s="1"/>
  <c r="O1262" i="10" s="1"/>
  <c r="K1263" i="10"/>
  <c r="L1263" i="10" s="1"/>
  <c r="O1263" i="10" s="1"/>
  <c r="K1264" i="10"/>
  <c r="L1264" i="10" s="1"/>
  <c r="O1264" i="10" s="1"/>
  <c r="K1265" i="10"/>
  <c r="L1265" i="10" s="1"/>
  <c r="O1265" i="10" s="1"/>
  <c r="K1266" i="10"/>
  <c r="L1266" i="10" s="1"/>
  <c r="O1266" i="10" s="1"/>
  <c r="K1267" i="10"/>
  <c r="L1267" i="10" s="1"/>
  <c r="O1267" i="10" s="1"/>
  <c r="K1268" i="10"/>
  <c r="L1268" i="10" s="1"/>
  <c r="O1268" i="10" s="1"/>
  <c r="K1269" i="10"/>
  <c r="L1269" i="10" s="1"/>
  <c r="O1269" i="10" s="1"/>
  <c r="K1270" i="10"/>
  <c r="L1270" i="10" s="1"/>
  <c r="O1270" i="10" s="1"/>
  <c r="K1271" i="10"/>
  <c r="L1271" i="10" s="1"/>
  <c r="O1271" i="10" s="1"/>
  <c r="K1272" i="10"/>
  <c r="L1272" i="10" s="1"/>
  <c r="O1272" i="10" s="1"/>
  <c r="K1273" i="10"/>
  <c r="L1273" i="10" s="1"/>
  <c r="O1273" i="10" s="1"/>
  <c r="K1274" i="10"/>
  <c r="L1274" i="10" s="1"/>
  <c r="O1274" i="10" s="1"/>
  <c r="K1275" i="10"/>
  <c r="L1275" i="10" s="1"/>
  <c r="O1275" i="10" s="1"/>
  <c r="K1276" i="10"/>
  <c r="L1276" i="10" s="1"/>
  <c r="O1276" i="10" s="1"/>
  <c r="K1277" i="10"/>
  <c r="L1277" i="10" s="1"/>
  <c r="O1277" i="10" s="1"/>
  <c r="K1278" i="10"/>
  <c r="L1278" i="10" s="1"/>
  <c r="O1278" i="10" s="1"/>
  <c r="K1279" i="10"/>
  <c r="L1279" i="10" s="1"/>
  <c r="O1279" i="10" s="1"/>
  <c r="K1280" i="10"/>
  <c r="L1280" i="10" s="1"/>
  <c r="O1280" i="10" s="1"/>
  <c r="K1281" i="10"/>
  <c r="L1281" i="10" s="1"/>
  <c r="O1281" i="10" s="1"/>
  <c r="K1282" i="10"/>
  <c r="L1282" i="10" s="1"/>
  <c r="O1282" i="10" s="1"/>
  <c r="K1283" i="10"/>
  <c r="L1283" i="10" s="1"/>
  <c r="O1283" i="10" s="1"/>
  <c r="K1284" i="10"/>
  <c r="L1284" i="10" s="1"/>
  <c r="O1284" i="10" s="1"/>
  <c r="K1285" i="10"/>
  <c r="L1285" i="10" s="1"/>
  <c r="O1285" i="10" s="1"/>
  <c r="K1286" i="10"/>
  <c r="L1286" i="10" s="1"/>
  <c r="O1286" i="10" s="1"/>
  <c r="K1287" i="10"/>
  <c r="L1287" i="10" s="1"/>
  <c r="O1287" i="10" s="1"/>
  <c r="K1288" i="10"/>
  <c r="L1288" i="10" s="1"/>
  <c r="O1288" i="10" s="1"/>
  <c r="K1289" i="10"/>
  <c r="L1289" i="10" s="1"/>
  <c r="O1289" i="10" s="1"/>
  <c r="K1290" i="10"/>
  <c r="L1290" i="10" s="1"/>
  <c r="O1290" i="10" s="1"/>
  <c r="K1291" i="10"/>
  <c r="L1291" i="10" s="1"/>
  <c r="O1291" i="10" s="1"/>
  <c r="K1292" i="10"/>
  <c r="L1292" i="10" s="1"/>
  <c r="O1292" i="10" s="1"/>
  <c r="K1293" i="10"/>
  <c r="L1293" i="10" s="1"/>
  <c r="O1293" i="10" s="1"/>
  <c r="K1294" i="10"/>
  <c r="L1294" i="10" s="1"/>
  <c r="O1294" i="10" s="1"/>
  <c r="K1295" i="10"/>
  <c r="L1295" i="10" s="1"/>
  <c r="O1295" i="10" s="1"/>
  <c r="K1296" i="10"/>
  <c r="L1296" i="10" s="1"/>
  <c r="O1296" i="10" s="1"/>
  <c r="K1297" i="10"/>
  <c r="L1297" i="10" s="1"/>
  <c r="O1297" i="10" s="1"/>
  <c r="K1298" i="10"/>
  <c r="L1298" i="10" s="1"/>
  <c r="O1298" i="10" s="1"/>
  <c r="K1299" i="10"/>
  <c r="L1299" i="10" s="1"/>
  <c r="O1299" i="10" s="1"/>
  <c r="K1300" i="10"/>
  <c r="L1300" i="10" s="1"/>
  <c r="O1300" i="10" s="1"/>
  <c r="K1301" i="10"/>
  <c r="L1301" i="10" s="1"/>
  <c r="O1301" i="10" s="1"/>
  <c r="K1302" i="10"/>
  <c r="L1302" i="10" s="1"/>
  <c r="O1302" i="10" s="1"/>
  <c r="K1303" i="10"/>
  <c r="L1303" i="10" s="1"/>
  <c r="O1303" i="10" s="1"/>
  <c r="K1304" i="10"/>
  <c r="L1304" i="10" s="1"/>
  <c r="O1304" i="10" s="1"/>
  <c r="K1305" i="10"/>
  <c r="L1305" i="10" s="1"/>
  <c r="O1305" i="10" s="1"/>
  <c r="K1306" i="10"/>
  <c r="L1306" i="10" s="1"/>
  <c r="O1306" i="10" s="1"/>
  <c r="K1307" i="10"/>
  <c r="L1307" i="10" s="1"/>
  <c r="O1307" i="10" s="1"/>
  <c r="K1308" i="10"/>
  <c r="L1308" i="10" s="1"/>
  <c r="O1308" i="10" s="1"/>
  <c r="K1309" i="10"/>
  <c r="L1309" i="10" s="1"/>
  <c r="O1309" i="10" s="1"/>
  <c r="K1310" i="10"/>
  <c r="L1310" i="10" s="1"/>
  <c r="O1310" i="10" s="1"/>
  <c r="K1311" i="10"/>
  <c r="L1311" i="10" s="1"/>
  <c r="O1311" i="10" s="1"/>
  <c r="K1312" i="10"/>
  <c r="L1312" i="10" s="1"/>
  <c r="O1312" i="10" s="1"/>
  <c r="K1313" i="10"/>
  <c r="L1313" i="10" s="1"/>
  <c r="O1313" i="10" s="1"/>
  <c r="K1314" i="10"/>
  <c r="L1314" i="10" s="1"/>
  <c r="O1314" i="10" s="1"/>
  <c r="K1315" i="10"/>
  <c r="L1315" i="10" s="1"/>
  <c r="O1315" i="10" s="1"/>
  <c r="K1316" i="10"/>
  <c r="L1316" i="10" s="1"/>
  <c r="O1316" i="10" s="1"/>
  <c r="K1317" i="10"/>
  <c r="L1317" i="10" s="1"/>
  <c r="O1317" i="10" s="1"/>
  <c r="K1318" i="10"/>
  <c r="L1318" i="10" s="1"/>
  <c r="O1318" i="10" s="1"/>
  <c r="K1319" i="10"/>
  <c r="L1319" i="10" s="1"/>
  <c r="O1319" i="10" s="1"/>
  <c r="K1320" i="10"/>
  <c r="L1320" i="10" s="1"/>
  <c r="O1320" i="10" s="1"/>
  <c r="K1321" i="10"/>
  <c r="L1321" i="10" s="1"/>
  <c r="O1321" i="10" s="1"/>
  <c r="K1322" i="10"/>
  <c r="L1322" i="10" s="1"/>
  <c r="O1322" i="10" s="1"/>
  <c r="K1323" i="10"/>
  <c r="L1323" i="10" s="1"/>
  <c r="O1323" i="10" s="1"/>
  <c r="K1324" i="10"/>
  <c r="L1324" i="10" s="1"/>
  <c r="O1324" i="10" s="1"/>
  <c r="K1325" i="10"/>
  <c r="L1325" i="10" s="1"/>
  <c r="O1325" i="10" s="1"/>
  <c r="K1326" i="10"/>
  <c r="L1326" i="10" s="1"/>
  <c r="O1326" i="10" s="1"/>
  <c r="K1327" i="10"/>
  <c r="L1327" i="10" s="1"/>
  <c r="O1327" i="10" s="1"/>
  <c r="K1328" i="10"/>
  <c r="L1328" i="10" s="1"/>
  <c r="O1328" i="10" s="1"/>
  <c r="K1329" i="10"/>
  <c r="L1329" i="10" s="1"/>
  <c r="O1329" i="10" s="1"/>
  <c r="K1330" i="10"/>
  <c r="L1330" i="10" s="1"/>
  <c r="O1330" i="10" s="1"/>
  <c r="K1331" i="10"/>
  <c r="L1331" i="10" s="1"/>
  <c r="O1331" i="10" s="1"/>
  <c r="K1332" i="10"/>
  <c r="L1332" i="10" s="1"/>
  <c r="O1332" i="10" s="1"/>
  <c r="K1333" i="10"/>
  <c r="L1333" i="10" s="1"/>
  <c r="O1333" i="10" s="1"/>
  <c r="K1334" i="10"/>
  <c r="L1334" i="10" s="1"/>
  <c r="O1334" i="10" s="1"/>
  <c r="K1335" i="10"/>
  <c r="L1335" i="10" s="1"/>
  <c r="O1335" i="10" s="1"/>
  <c r="K1336" i="10"/>
  <c r="L1336" i="10" s="1"/>
  <c r="O1336" i="10" s="1"/>
  <c r="K1337" i="10"/>
  <c r="L1337" i="10" s="1"/>
  <c r="O1337" i="10" s="1"/>
  <c r="K1338" i="10"/>
  <c r="L1338" i="10" s="1"/>
  <c r="O1338" i="10" s="1"/>
  <c r="K1339" i="10"/>
  <c r="L1339" i="10" s="1"/>
  <c r="O1339" i="10" s="1"/>
  <c r="K1340" i="10"/>
  <c r="L1340" i="10" s="1"/>
  <c r="O1340" i="10" s="1"/>
  <c r="K1341" i="10"/>
  <c r="L1341" i="10" s="1"/>
  <c r="O1341" i="10" s="1"/>
  <c r="K1342" i="10"/>
  <c r="L1342" i="10" s="1"/>
  <c r="O1342" i="10" s="1"/>
  <c r="K1343" i="10"/>
  <c r="L1343" i="10" s="1"/>
  <c r="O1343" i="10" s="1"/>
  <c r="K1344" i="10"/>
  <c r="L1344" i="10" s="1"/>
  <c r="O1344" i="10" s="1"/>
  <c r="K1345" i="10"/>
  <c r="L1345" i="10" s="1"/>
  <c r="O1345" i="10" s="1"/>
  <c r="K1346" i="10"/>
  <c r="L1346" i="10" s="1"/>
  <c r="O1346" i="10" s="1"/>
  <c r="K1347" i="10"/>
  <c r="L1347" i="10" s="1"/>
  <c r="O1347" i="10" s="1"/>
  <c r="K1348" i="10"/>
  <c r="L1348" i="10" s="1"/>
  <c r="O1348" i="10" s="1"/>
  <c r="K1349" i="10"/>
  <c r="L1349" i="10" s="1"/>
  <c r="O1349" i="10" s="1"/>
  <c r="K1350" i="10"/>
  <c r="L1350" i="10" s="1"/>
  <c r="O1350" i="10" s="1"/>
  <c r="K1351" i="10"/>
  <c r="L1351" i="10" s="1"/>
  <c r="O1351" i="10" s="1"/>
  <c r="K1352" i="10"/>
  <c r="L1352" i="10" s="1"/>
  <c r="O1352" i="10" s="1"/>
  <c r="K1353" i="10"/>
  <c r="L1353" i="10" s="1"/>
  <c r="O1353" i="10" s="1"/>
  <c r="K1354" i="10"/>
  <c r="L1354" i="10" s="1"/>
  <c r="O1354" i="10" s="1"/>
  <c r="K1355" i="10"/>
  <c r="L1355" i="10" s="1"/>
  <c r="O1355" i="10" s="1"/>
  <c r="K1356" i="10"/>
  <c r="L1356" i="10" s="1"/>
  <c r="O1356" i="10" s="1"/>
  <c r="K1357" i="10"/>
  <c r="L1357" i="10" s="1"/>
  <c r="O1357" i="10" s="1"/>
  <c r="K1358" i="10"/>
  <c r="L1358" i="10" s="1"/>
  <c r="O1358" i="10" s="1"/>
  <c r="K1359" i="10"/>
  <c r="L1359" i="10" s="1"/>
  <c r="O1359" i="10" s="1"/>
  <c r="K1360" i="10"/>
  <c r="L1360" i="10" s="1"/>
  <c r="O1360" i="10" s="1"/>
  <c r="K1361" i="10"/>
  <c r="L1361" i="10" s="1"/>
  <c r="O1361" i="10" s="1"/>
  <c r="K1362" i="10"/>
  <c r="L1362" i="10" s="1"/>
  <c r="O1362" i="10" s="1"/>
  <c r="K1363" i="10"/>
  <c r="L1363" i="10" s="1"/>
  <c r="O1363" i="10" s="1"/>
  <c r="K1364" i="10"/>
  <c r="L1364" i="10" s="1"/>
  <c r="O1364" i="10" s="1"/>
  <c r="K1365" i="10"/>
  <c r="L1365" i="10" s="1"/>
  <c r="O1365" i="10" s="1"/>
  <c r="K1366" i="10"/>
  <c r="L1366" i="10" s="1"/>
  <c r="O1366" i="10" s="1"/>
  <c r="K1367" i="10"/>
  <c r="L1367" i="10" s="1"/>
  <c r="O1367" i="10" s="1"/>
  <c r="K1368" i="10"/>
  <c r="L1368" i="10" s="1"/>
  <c r="O1368" i="10" s="1"/>
  <c r="K1369" i="10"/>
  <c r="L1369" i="10" s="1"/>
  <c r="O1369" i="10" s="1"/>
  <c r="K1370" i="10"/>
  <c r="L1370" i="10" s="1"/>
  <c r="O1370" i="10" s="1"/>
  <c r="K1371" i="10"/>
  <c r="L1371" i="10" s="1"/>
  <c r="O1371" i="10" s="1"/>
  <c r="K1372" i="10"/>
  <c r="L1372" i="10" s="1"/>
  <c r="O1372" i="10" s="1"/>
  <c r="K1373" i="10"/>
  <c r="L1373" i="10" s="1"/>
  <c r="O1373" i="10" s="1"/>
  <c r="K1374" i="10"/>
  <c r="L1374" i="10" s="1"/>
  <c r="O1374" i="10" s="1"/>
  <c r="K1375" i="10"/>
  <c r="L1375" i="10" s="1"/>
  <c r="O1375" i="10" s="1"/>
  <c r="K1376" i="10"/>
  <c r="L1376" i="10" s="1"/>
  <c r="O1376" i="10" s="1"/>
  <c r="K1377" i="10"/>
  <c r="L1377" i="10" s="1"/>
  <c r="O1377" i="10" s="1"/>
  <c r="K1378" i="10"/>
  <c r="L1378" i="10" s="1"/>
  <c r="O1378" i="10" s="1"/>
  <c r="K1379" i="10"/>
  <c r="L1379" i="10" s="1"/>
  <c r="O1379" i="10" s="1"/>
  <c r="K1380" i="10"/>
  <c r="L1380" i="10" s="1"/>
  <c r="O1380" i="10" s="1"/>
  <c r="K1381" i="10"/>
  <c r="L1381" i="10" s="1"/>
  <c r="O1381" i="10" s="1"/>
  <c r="K1382" i="10"/>
  <c r="L1382" i="10" s="1"/>
  <c r="O1382" i="10" s="1"/>
  <c r="K1383" i="10"/>
  <c r="L1383" i="10" s="1"/>
  <c r="O1383" i="10" s="1"/>
  <c r="K1384" i="10"/>
  <c r="L1384" i="10" s="1"/>
  <c r="O1384" i="10" s="1"/>
  <c r="K1385" i="10"/>
  <c r="L1385" i="10" s="1"/>
  <c r="O1385" i="10" s="1"/>
  <c r="K1386" i="10"/>
  <c r="L1386" i="10" s="1"/>
  <c r="O1386" i="10" s="1"/>
  <c r="K1387" i="10"/>
  <c r="L1387" i="10" s="1"/>
  <c r="O1387" i="10" s="1"/>
  <c r="K1388" i="10"/>
  <c r="L1388" i="10" s="1"/>
  <c r="O1388" i="10" s="1"/>
  <c r="K1389" i="10"/>
  <c r="L1389" i="10" s="1"/>
  <c r="O1389" i="10" s="1"/>
  <c r="K1390" i="10"/>
  <c r="L1390" i="10" s="1"/>
  <c r="O1390" i="10" s="1"/>
  <c r="K1391" i="10"/>
  <c r="L1391" i="10" s="1"/>
  <c r="O1391" i="10" s="1"/>
  <c r="K1392" i="10"/>
  <c r="L1392" i="10" s="1"/>
  <c r="O1392" i="10" s="1"/>
  <c r="K1393" i="10"/>
  <c r="L1393" i="10" s="1"/>
  <c r="O1393" i="10" s="1"/>
  <c r="K1394" i="10"/>
  <c r="L1394" i="10" s="1"/>
  <c r="O1394" i="10" s="1"/>
  <c r="K1395" i="10"/>
  <c r="L1395" i="10" s="1"/>
  <c r="O1395" i="10" s="1"/>
  <c r="K1396" i="10"/>
  <c r="L1396" i="10" s="1"/>
  <c r="O1396" i="10" s="1"/>
  <c r="K1397" i="10"/>
  <c r="L1397" i="10" s="1"/>
  <c r="O1397" i="10" s="1"/>
  <c r="K1398" i="10"/>
  <c r="L1398" i="10" s="1"/>
  <c r="O1398" i="10" s="1"/>
  <c r="K1399" i="10"/>
  <c r="L1399" i="10" s="1"/>
  <c r="O1399" i="10" s="1"/>
  <c r="K1400" i="10"/>
  <c r="L1400" i="10" s="1"/>
  <c r="O1400" i="10" s="1"/>
  <c r="K1401" i="10"/>
  <c r="L1401" i="10" s="1"/>
  <c r="O1401" i="10" s="1"/>
  <c r="K1402" i="10"/>
  <c r="L1402" i="10" s="1"/>
  <c r="O1402" i="10" s="1"/>
  <c r="K1403" i="10"/>
  <c r="L1403" i="10" s="1"/>
  <c r="O1403" i="10" s="1"/>
  <c r="K1404" i="10"/>
  <c r="L1404" i="10" s="1"/>
  <c r="O1404" i="10" s="1"/>
  <c r="K1405" i="10"/>
  <c r="L1405" i="10" s="1"/>
  <c r="O1405" i="10" s="1"/>
  <c r="K1406" i="10"/>
  <c r="L1406" i="10" s="1"/>
  <c r="O1406" i="10" s="1"/>
  <c r="K1407" i="10"/>
  <c r="L1407" i="10" s="1"/>
  <c r="O1407" i="10" s="1"/>
  <c r="K1408" i="10"/>
  <c r="L1408" i="10" s="1"/>
  <c r="O1408" i="10" s="1"/>
  <c r="K1409" i="10"/>
  <c r="L1409" i="10" s="1"/>
  <c r="O1409" i="10" s="1"/>
  <c r="K1410" i="10"/>
  <c r="L1410" i="10" s="1"/>
  <c r="O1410" i="10" s="1"/>
  <c r="K1411" i="10"/>
  <c r="L1411" i="10" s="1"/>
  <c r="O1411" i="10" s="1"/>
  <c r="K1412" i="10"/>
  <c r="L1412" i="10" s="1"/>
  <c r="O1412" i="10" s="1"/>
  <c r="K1413" i="10"/>
  <c r="L1413" i="10" s="1"/>
  <c r="O1413" i="10" s="1"/>
  <c r="K1414" i="10"/>
  <c r="L1414" i="10" s="1"/>
  <c r="O1414" i="10" s="1"/>
  <c r="K1415" i="10"/>
  <c r="L1415" i="10" s="1"/>
  <c r="O1415" i="10" s="1"/>
  <c r="K1416" i="10"/>
  <c r="L1416" i="10" s="1"/>
  <c r="O1416" i="10" s="1"/>
  <c r="K1417" i="10"/>
  <c r="L1417" i="10" s="1"/>
  <c r="O1417" i="10" s="1"/>
  <c r="K1418" i="10"/>
  <c r="L1418" i="10" s="1"/>
  <c r="O1418" i="10" s="1"/>
  <c r="K1419" i="10"/>
  <c r="L1419" i="10" s="1"/>
  <c r="O1419" i="10" s="1"/>
  <c r="K1420" i="10"/>
  <c r="L1420" i="10" s="1"/>
  <c r="O1420" i="10" s="1"/>
  <c r="K1421" i="10"/>
  <c r="L1421" i="10" s="1"/>
  <c r="O1421" i="10" s="1"/>
  <c r="K1422" i="10"/>
  <c r="L1422" i="10" s="1"/>
  <c r="O1422" i="10" s="1"/>
  <c r="K1423" i="10"/>
  <c r="L1423" i="10" s="1"/>
  <c r="O1423" i="10" s="1"/>
  <c r="K1424" i="10"/>
  <c r="L1424" i="10" s="1"/>
  <c r="O1424" i="10" s="1"/>
  <c r="K1425" i="10"/>
  <c r="L1425" i="10" s="1"/>
  <c r="O1425" i="10" s="1"/>
  <c r="K1426" i="10"/>
  <c r="L1426" i="10" s="1"/>
  <c r="O1426" i="10" s="1"/>
  <c r="K1427" i="10"/>
  <c r="L1427" i="10" s="1"/>
  <c r="O1427" i="10" s="1"/>
  <c r="K1428" i="10"/>
  <c r="L1428" i="10" s="1"/>
  <c r="O1428" i="10" s="1"/>
  <c r="K1429" i="10"/>
  <c r="L1429" i="10" s="1"/>
  <c r="O1429" i="10" s="1"/>
  <c r="K1430" i="10"/>
  <c r="L1430" i="10" s="1"/>
  <c r="O1430" i="10" s="1"/>
  <c r="K1431" i="10"/>
  <c r="L1431" i="10" s="1"/>
  <c r="O1431" i="10" s="1"/>
  <c r="K1432" i="10"/>
  <c r="L1432" i="10" s="1"/>
  <c r="O1432" i="10" s="1"/>
  <c r="K1433" i="10"/>
  <c r="L1433" i="10" s="1"/>
  <c r="O1433" i="10" s="1"/>
  <c r="K1434" i="10"/>
  <c r="L1434" i="10" s="1"/>
  <c r="O1434" i="10" s="1"/>
  <c r="K1435" i="10"/>
  <c r="L1435" i="10" s="1"/>
  <c r="O1435" i="10" s="1"/>
  <c r="K1436" i="10"/>
  <c r="L1436" i="10" s="1"/>
  <c r="O1436" i="10" s="1"/>
  <c r="K1437" i="10"/>
  <c r="L1437" i="10" s="1"/>
  <c r="O1437" i="10" s="1"/>
  <c r="K1438" i="10"/>
  <c r="L1438" i="10" s="1"/>
  <c r="O1438" i="10" s="1"/>
  <c r="K1439" i="10"/>
  <c r="L1439" i="10" s="1"/>
  <c r="O1439" i="10" s="1"/>
  <c r="K1440" i="10"/>
  <c r="L1440" i="10" s="1"/>
  <c r="O1440" i="10" s="1"/>
  <c r="K1441" i="10"/>
  <c r="L1441" i="10" s="1"/>
  <c r="O1441" i="10" s="1"/>
  <c r="K1442" i="10"/>
  <c r="L1442" i="10" s="1"/>
  <c r="O1442" i="10" s="1"/>
  <c r="K1443" i="10"/>
  <c r="L1443" i="10" s="1"/>
  <c r="O1443" i="10" s="1"/>
  <c r="K1444" i="10"/>
  <c r="L1444" i="10" s="1"/>
  <c r="O1444" i="10" s="1"/>
  <c r="K1445" i="10"/>
  <c r="L1445" i="10" s="1"/>
  <c r="O1445" i="10" s="1"/>
  <c r="K1446" i="10"/>
  <c r="L1446" i="10" s="1"/>
  <c r="O1446" i="10" s="1"/>
  <c r="K1447" i="10"/>
  <c r="L1447" i="10" s="1"/>
  <c r="O1447" i="10" s="1"/>
  <c r="K1448" i="10"/>
  <c r="L1448" i="10" s="1"/>
  <c r="O1448" i="10" s="1"/>
  <c r="K1449" i="10"/>
  <c r="L1449" i="10" s="1"/>
  <c r="O1449" i="10" s="1"/>
  <c r="K1450" i="10"/>
  <c r="L1450" i="10" s="1"/>
  <c r="O1450" i="10" s="1"/>
  <c r="K1451" i="10"/>
  <c r="L1451" i="10" s="1"/>
  <c r="O1451" i="10" s="1"/>
  <c r="K1452" i="10"/>
  <c r="L1452" i="10" s="1"/>
  <c r="O1452" i="10" s="1"/>
  <c r="K1453" i="10"/>
  <c r="L1453" i="10" s="1"/>
  <c r="O1453" i="10" s="1"/>
  <c r="K1454" i="10"/>
  <c r="L1454" i="10" s="1"/>
  <c r="O1454" i="10" s="1"/>
  <c r="K1455" i="10"/>
  <c r="L1455" i="10" s="1"/>
  <c r="O1455" i="10" s="1"/>
  <c r="K1456" i="10"/>
  <c r="L1456" i="10" s="1"/>
  <c r="O1456" i="10" s="1"/>
  <c r="K1457" i="10"/>
  <c r="L1457" i="10" s="1"/>
  <c r="O1457" i="10" s="1"/>
  <c r="K1458" i="10"/>
  <c r="L1458" i="10" s="1"/>
  <c r="O1458" i="10" s="1"/>
  <c r="K1459" i="10"/>
  <c r="L1459" i="10" s="1"/>
  <c r="O1459" i="10" s="1"/>
  <c r="K1460" i="10"/>
  <c r="L1460" i="10" s="1"/>
  <c r="O1460" i="10" s="1"/>
  <c r="K1461" i="10"/>
  <c r="L1461" i="10" s="1"/>
  <c r="O1461" i="10" s="1"/>
  <c r="K1462" i="10"/>
  <c r="L1462" i="10" s="1"/>
  <c r="O1462" i="10" s="1"/>
  <c r="K1463" i="10"/>
  <c r="L1463" i="10" s="1"/>
  <c r="O1463" i="10" s="1"/>
  <c r="K1464" i="10"/>
  <c r="L1464" i="10" s="1"/>
  <c r="O1464" i="10" s="1"/>
  <c r="K1465" i="10"/>
  <c r="L1465" i="10" s="1"/>
  <c r="O1465" i="10" s="1"/>
  <c r="K1466" i="10"/>
  <c r="L1466" i="10" s="1"/>
  <c r="O1466" i="10" s="1"/>
  <c r="K1467" i="10"/>
  <c r="L1467" i="10" s="1"/>
  <c r="O1467" i="10" s="1"/>
  <c r="K1468" i="10"/>
  <c r="L1468" i="10" s="1"/>
  <c r="O1468" i="10" s="1"/>
  <c r="K1469" i="10"/>
  <c r="L1469" i="10" s="1"/>
  <c r="O1469" i="10" s="1"/>
  <c r="K1470" i="10"/>
  <c r="L1470" i="10" s="1"/>
  <c r="O1470" i="10" s="1"/>
  <c r="K1471" i="10"/>
  <c r="L1471" i="10" s="1"/>
  <c r="O1471" i="10" s="1"/>
  <c r="K1472" i="10"/>
  <c r="L1472" i="10" s="1"/>
  <c r="O1472" i="10" s="1"/>
  <c r="K1473" i="10"/>
  <c r="L1473" i="10" s="1"/>
  <c r="O1473" i="10" s="1"/>
  <c r="K1474" i="10"/>
  <c r="L1474" i="10" s="1"/>
  <c r="O1474" i="10" s="1"/>
  <c r="K1475" i="10"/>
  <c r="L1475" i="10" s="1"/>
  <c r="O1475" i="10" s="1"/>
  <c r="K1476" i="10"/>
  <c r="L1476" i="10" s="1"/>
  <c r="O1476" i="10" s="1"/>
  <c r="K1477" i="10"/>
  <c r="L1477" i="10" s="1"/>
  <c r="O1477" i="10" s="1"/>
  <c r="K1478" i="10"/>
  <c r="L1478" i="10" s="1"/>
  <c r="O1478" i="10" s="1"/>
  <c r="K1479" i="10"/>
  <c r="L1479" i="10" s="1"/>
  <c r="O1479" i="10" s="1"/>
  <c r="K1480" i="10"/>
  <c r="L1480" i="10" s="1"/>
  <c r="O1480" i="10" s="1"/>
  <c r="K1481" i="10"/>
  <c r="L1481" i="10" s="1"/>
  <c r="O1481" i="10" s="1"/>
  <c r="K1482" i="10"/>
  <c r="L1482" i="10" s="1"/>
  <c r="O1482" i="10" s="1"/>
  <c r="K1483" i="10"/>
  <c r="L1483" i="10" s="1"/>
  <c r="O1483" i="10" s="1"/>
  <c r="K1484" i="10"/>
  <c r="L1484" i="10" s="1"/>
  <c r="O1484" i="10" s="1"/>
  <c r="K1485" i="10"/>
  <c r="L1485" i="10" s="1"/>
  <c r="O1485" i="10" s="1"/>
  <c r="K1486" i="10"/>
  <c r="L1486" i="10" s="1"/>
  <c r="O1486" i="10" s="1"/>
  <c r="K1487" i="10"/>
  <c r="L1487" i="10" s="1"/>
  <c r="O1487" i="10" s="1"/>
  <c r="K1488" i="10"/>
  <c r="L1488" i="10" s="1"/>
  <c r="O1488" i="10" s="1"/>
  <c r="K1489" i="10"/>
  <c r="L1489" i="10" s="1"/>
  <c r="O1489" i="10" s="1"/>
  <c r="K1490" i="10"/>
  <c r="L1490" i="10" s="1"/>
  <c r="O1490" i="10" s="1"/>
  <c r="K1491" i="10"/>
  <c r="L1491" i="10" s="1"/>
  <c r="O1491" i="10" s="1"/>
  <c r="K1492" i="10"/>
  <c r="L1492" i="10" s="1"/>
  <c r="O1492" i="10" s="1"/>
  <c r="K1493" i="10"/>
  <c r="L1493" i="10" s="1"/>
  <c r="O1493" i="10" s="1"/>
  <c r="K1494" i="10"/>
  <c r="L1494" i="10" s="1"/>
  <c r="O1494" i="10" s="1"/>
  <c r="K1495" i="10"/>
  <c r="L1495" i="10" s="1"/>
  <c r="O1495" i="10" s="1"/>
  <c r="K1496" i="10"/>
  <c r="L1496" i="10" s="1"/>
  <c r="O1496" i="10" s="1"/>
  <c r="K1497" i="10"/>
  <c r="L1497" i="10" s="1"/>
  <c r="O1497" i="10" s="1"/>
  <c r="K1498" i="10"/>
  <c r="L1498" i="10" s="1"/>
  <c r="O1498" i="10" s="1"/>
  <c r="K1499" i="10"/>
  <c r="L1499" i="10" s="1"/>
  <c r="O1499" i="10" s="1"/>
  <c r="K1500" i="10"/>
  <c r="L1500" i="10" s="1"/>
  <c r="O1500" i="10" s="1"/>
  <c r="K1501" i="10"/>
  <c r="L1501" i="10" s="1"/>
  <c r="O1501" i="10" s="1"/>
  <c r="K1502" i="10"/>
  <c r="L1502" i="10" s="1"/>
  <c r="O1502" i="10" s="1"/>
  <c r="K1503" i="10"/>
  <c r="L1503" i="10" s="1"/>
  <c r="O1503" i="10" s="1"/>
  <c r="K1504" i="10"/>
  <c r="L1504" i="10" s="1"/>
  <c r="O1504" i="10" s="1"/>
  <c r="K1505" i="10"/>
  <c r="L1505" i="10" s="1"/>
  <c r="O1505" i="10" s="1"/>
  <c r="K1506" i="10"/>
  <c r="L1506" i="10" s="1"/>
  <c r="O1506" i="10" s="1"/>
  <c r="K1507" i="10"/>
  <c r="L1507" i="10" s="1"/>
  <c r="O1507" i="10" s="1"/>
  <c r="K1508" i="10"/>
  <c r="L1508" i="10" s="1"/>
  <c r="O1508" i="10" s="1"/>
  <c r="K1509" i="10"/>
  <c r="L1509" i="10" s="1"/>
  <c r="O1509" i="10" s="1"/>
  <c r="K1510" i="10"/>
  <c r="L1510" i="10" s="1"/>
  <c r="O1510" i="10" s="1"/>
  <c r="K1511" i="10"/>
  <c r="L1511" i="10" s="1"/>
  <c r="O1511" i="10" s="1"/>
  <c r="K1512" i="10"/>
  <c r="L1512" i="10" s="1"/>
  <c r="O1512" i="10" s="1"/>
  <c r="K1513" i="10"/>
  <c r="L1513" i="10" s="1"/>
  <c r="O1513" i="10" s="1"/>
  <c r="K1514" i="10"/>
  <c r="L1514" i="10" s="1"/>
  <c r="O1514" i="10" s="1"/>
  <c r="K1515" i="10"/>
  <c r="L1515" i="10" s="1"/>
  <c r="O1515" i="10" s="1"/>
  <c r="K1516" i="10"/>
  <c r="L1516" i="10" s="1"/>
  <c r="O1516" i="10" s="1"/>
  <c r="K1517" i="10"/>
  <c r="L1517" i="10" s="1"/>
  <c r="O1517" i="10" s="1"/>
  <c r="K1518" i="10"/>
  <c r="L1518" i="10" s="1"/>
  <c r="O1518" i="10" s="1"/>
  <c r="K1519" i="10"/>
  <c r="L1519" i="10" s="1"/>
  <c r="O1519" i="10" s="1"/>
  <c r="K1520" i="10"/>
  <c r="L1520" i="10" s="1"/>
  <c r="O1520" i="10" s="1"/>
  <c r="K1521" i="10"/>
  <c r="L1521" i="10" s="1"/>
  <c r="O1521" i="10" s="1"/>
  <c r="K1522" i="10"/>
  <c r="L1522" i="10" s="1"/>
  <c r="O1522" i="10" s="1"/>
  <c r="K1523" i="10"/>
  <c r="L1523" i="10" s="1"/>
  <c r="O1523" i="10" s="1"/>
  <c r="K1524" i="10"/>
  <c r="L1524" i="10" s="1"/>
  <c r="O1524" i="10" s="1"/>
  <c r="K1525" i="10"/>
  <c r="L1525" i="10" s="1"/>
  <c r="O1525" i="10" s="1"/>
  <c r="K1526" i="10"/>
  <c r="L1526" i="10" s="1"/>
  <c r="O1526" i="10" s="1"/>
  <c r="K1527" i="10"/>
  <c r="L1527" i="10" s="1"/>
  <c r="O1527" i="10" s="1"/>
  <c r="K1528" i="10"/>
  <c r="L1528" i="10" s="1"/>
  <c r="O1528" i="10" s="1"/>
  <c r="K1529" i="10"/>
  <c r="L1529" i="10" s="1"/>
  <c r="O1529" i="10" s="1"/>
  <c r="K1530" i="10"/>
  <c r="L1530" i="10" s="1"/>
  <c r="O1530" i="10" s="1"/>
  <c r="K1531" i="10"/>
  <c r="L1531" i="10" s="1"/>
  <c r="O1531" i="10" s="1"/>
  <c r="K1532" i="10"/>
  <c r="L1532" i="10" s="1"/>
  <c r="O1532" i="10" s="1"/>
  <c r="K1533" i="10"/>
  <c r="L1533" i="10" s="1"/>
  <c r="O1533" i="10" s="1"/>
  <c r="K1534" i="10"/>
  <c r="L1534" i="10" s="1"/>
  <c r="O1534" i="10" s="1"/>
  <c r="K1535" i="10"/>
  <c r="L1535" i="10" s="1"/>
  <c r="O1535" i="10" s="1"/>
  <c r="K1536" i="10"/>
  <c r="L1536" i="10" s="1"/>
  <c r="O1536" i="10" s="1"/>
  <c r="K1537" i="10"/>
  <c r="L1537" i="10" s="1"/>
  <c r="O1537" i="10" s="1"/>
  <c r="K1538" i="10"/>
  <c r="L1538" i="10" s="1"/>
  <c r="O1538" i="10" s="1"/>
  <c r="K1539" i="10"/>
  <c r="L1539" i="10" s="1"/>
  <c r="O1539" i="10" s="1"/>
  <c r="K1540" i="10"/>
  <c r="L1540" i="10" s="1"/>
  <c r="O1540" i="10" s="1"/>
  <c r="K1541" i="10"/>
  <c r="L1541" i="10" s="1"/>
  <c r="O1541" i="10" s="1"/>
  <c r="K1542" i="10"/>
  <c r="L1542" i="10" s="1"/>
  <c r="O1542" i="10" s="1"/>
  <c r="K1543" i="10"/>
  <c r="L1543" i="10" s="1"/>
  <c r="O1543" i="10" s="1"/>
  <c r="K1544" i="10"/>
  <c r="L1544" i="10" s="1"/>
  <c r="O1544" i="10" s="1"/>
  <c r="K1545" i="10"/>
  <c r="L1545" i="10" s="1"/>
  <c r="O1545" i="10" s="1"/>
  <c r="K1546" i="10"/>
  <c r="L1546" i="10" s="1"/>
  <c r="O1546" i="10" s="1"/>
  <c r="K1547" i="10"/>
  <c r="L1547" i="10" s="1"/>
  <c r="O1547" i="10" s="1"/>
  <c r="K1548" i="10"/>
  <c r="L1548" i="10" s="1"/>
  <c r="O1548" i="10" s="1"/>
  <c r="K1549" i="10"/>
  <c r="L1549" i="10" s="1"/>
  <c r="O1549" i="10" s="1"/>
  <c r="K1550" i="10"/>
  <c r="L1550" i="10" s="1"/>
  <c r="O1550" i="10" s="1"/>
  <c r="K1551" i="10"/>
  <c r="L1551" i="10" s="1"/>
  <c r="O1551" i="10" s="1"/>
  <c r="K1552" i="10"/>
  <c r="L1552" i="10" s="1"/>
  <c r="O1552" i="10" s="1"/>
  <c r="K1553" i="10"/>
  <c r="L1553" i="10" s="1"/>
  <c r="O1553" i="10" s="1"/>
  <c r="K1554" i="10"/>
  <c r="L1554" i="10" s="1"/>
  <c r="O1554" i="10" s="1"/>
  <c r="K1555" i="10"/>
  <c r="L1555" i="10" s="1"/>
  <c r="O1555" i="10" s="1"/>
  <c r="K1556" i="10"/>
  <c r="L1556" i="10" s="1"/>
  <c r="O1556" i="10" s="1"/>
  <c r="K1557" i="10"/>
  <c r="L1557" i="10" s="1"/>
  <c r="O1557" i="10" s="1"/>
  <c r="K1558" i="10"/>
  <c r="L1558" i="10" s="1"/>
  <c r="O1558" i="10" s="1"/>
  <c r="K1559" i="10"/>
  <c r="L1559" i="10" s="1"/>
  <c r="O1559" i="10" s="1"/>
  <c r="K1560" i="10"/>
  <c r="L1560" i="10" s="1"/>
  <c r="O1560" i="10" s="1"/>
  <c r="K1561" i="10"/>
  <c r="L1561" i="10" s="1"/>
  <c r="O1561" i="10" s="1"/>
  <c r="K1562" i="10"/>
  <c r="L1562" i="10" s="1"/>
  <c r="O1562" i="10" s="1"/>
  <c r="K1563" i="10"/>
  <c r="L1563" i="10" s="1"/>
  <c r="O1563" i="10" s="1"/>
  <c r="K1564" i="10"/>
  <c r="L1564" i="10" s="1"/>
  <c r="O1564" i="10" s="1"/>
  <c r="K1565" i="10"/>
  <c r="L1565" i="10" s="1"/>
  <c r="O1565" i="10" s="1"/>
  <c r="K1566" i="10"/>
  <c r="L1566" i="10" s="1"/>
  <c r="O1566" i="10" s="1"/>
  <c r="K1567" i="10"/>
  <c r="L1567" i="10" s="1"/>
  <c r="O1567" i="10" s="1"/>
  <c r="K1568" i="10"/>
  <c r="L1568" i="10" s="1"/>
  <c r="O1568" i="10" s="1"/>
  <c r="K1569" i="10"/>
  <c r="L1569" i="10" s="1"/>
  <c r="O1569" i="10" s="1"/>
  <c r="K1570" i="10"/>
  <c r="L1570" i="10" s="1"/>
  <c r="O1570" i="10" s="1"/>
  <c r="K1571" i="10"/>
  <c r="L1571" i="10" s="1"/>
  <c r="O1571" i="10" s="1"/>
  <c r="K1572" i="10"/>
  <c r="L1572" i="10" s="1"/>
  <c r="O1572" i="10" s="1"/>
  <c r="K1573" i="10"/>
  <c r="L1573" i="10" s="1"/>
  <c r="O1573" i="10" s="1"/>
  <c r="K1574" i="10"/>
  <c r="L1574" i="10" s="1"/>
  <c r="O1574" i="10" s="1"/>
  <c r="K1575" i="10"/>
  <c r="L1575" i="10" s="1"/>
  <c r="O1575" i="10" s="1"/>
  <c r="K1576" i="10"/>
  <c r="L1576" i="10" s="1"/>
  <c r="O1576" i="10" s="1"/>
  <c r="K1577" i="10"/>
  <c r="L1577" i="10" s="1"/>
  <c r="O1577" i="10" s="1"/>
  <c r="K1578" i="10"/>
  <c r="L1578" i="10" s="1"/>
  <c r="O1578" i="10" s="1"/>
  <c r="K1579" i="10"/>
  <c r="L1579" i="10" s="1"/>
  <c r="O1579" i="10" s="1"/>
  <c r="K1580" i="10"/>
  <c r="L1580" i="10" s="1"/>
  <c r="O1580" i="10" s="1"/>
  <c r="K1581" i="10"/>
  <c r="L1581" i="10" s="1"/>
  <c r="O1581" i="10" s="1"/>
  <c r="K1582" i="10"/>
  <c r="L1582" i="10" s="1"/>
  <c r="O1582" i="10" s="1"/>
  <c r="K1583" i="10"/>
  <c r="L1583" i="10" s="1"/>
  <c r="O1583" i="10" s="1"/>
  <c r="K1584" i="10"/>
  <c r="L1584" i="10" s="1"/>
  <c r="O1584" i="10" s="1"/>
  <c r="K1585" i="10"/>
  <c r="L1585" i="10" s="1"/>
  <c r="O1585" i="10" s="1"/>
  <c r="K1586" i="10"/>
  <c r="L1586" i="10" s="1"/>
  <c r="O1586" i="10" s="1"/>
  <c r="K1587" i="10"/>
  <c r="L1587" i="10" s="1"/>
  <c r="O1587" i="10" s="1"/>
  <c r="K1588" i="10"/>
  <c r="L1588" i="10" s="1"/>
  <c r="O1588" i="10" s="1"/>
  <c r="K1589" i="10"/>
  <c r="L1589" i="10" s="1"/>
  <c r="O1589" i="10" s="1"/>
  <c r="K1590" i="10"/>
  <c r="L1590" i="10" s="1"/>
  <c r="O1590" i="10" s="1"/>
  <c r="K1591" i="10"/>
  <c r="L1591" i="10" s="1"/>
  <c r="O1591" i="10" s="1"/>
  <c r="K1592" i="10"/>
  <c r="L1592" i="10" s="1"/>
  <c r="O1592" i="10" s="1"/>
  <c r="K1593" i="10"/>
  <c r="L1593" i="10" s="1"/>
  <c r="O1593" i="10" s="1"/>
  <c r="K1594" i="10"/>
  <c r="L1594" i="10" s="1"/>
  <c r="O1594" i="10" s="1"/>
  <c r="K1595" i="10"/>
  <c r="L1595" i="10" s="1"/>
  <c r="O1595" i="10" s="1"/>
  <c r="K1596" i="10"/>
  <c r="L1596" i="10" s="1"/>
  <c r="O1596" i="10" s="1"/>
  <c r="K1597" i="10"/>
  <c r="L1597" i="10" s="1"/>
  <c r="O1597" i="10" s="1"/>
  <c r="K1598" i="10"/>
  <c r="L1598" i="10" s="1"/>
  <c r="O1598" i="10" s="1"/>
  <c r="K1599" i="10"/>
  <c r="L1599" i="10" s="1"/>
  <c r="O1599" i="10" s="1"/>
  <c r="K1600" i="10"/>
  <c r="L1600" i="10" s="1"/>
  <c r="O1600" i="10" s="1"/>
  <c r="K1601" i="10"/>
  <c r="L1601" i="10" s="1"/>
  <c r="O1601" i="10" s="1"/>
  <c r="K1602" i="10"/>
  <c r="L1602" i="10" s="1"/>
  <c r="O1602" i="10" s="1"/>
  <c r="K1603" i="10"/>
  <c r="L1603" i="10" s="1"/>
  <c r="O1603" i="10" s="1"/>
  <c r="K1604" i="10"/>
  <c r="L1604" i="10" s="1"/>
  <c r="O1604" i="10" s="1"/>
  <c r="K1605" i="10"/>
  <c r="L1605" i="10" s="1"/>
  <c r="O1605" i="10" s="1"/>
  <c r="K1606" i="10"/>
  <c r="L1606" i="10" s="1"/>
  <c r="O1606" i="10" s="1"/>
  <c r="K1607" i="10"/>
  <c r="L1607" i="10" s="1"/>
  <c r="O1607" i="10" s="1"/>
  <c r="K1608" i="10"/>
  <c r="L1608" i="10" s="1"/>
  <c r="O1608" i="10" s="1"/>
  <c r="K1609" i="10"/>
  <c r="L1609" i="10" s="1"/>
  <c r="O1609" i="10" s="1"/>
  <c r="K1610" i="10"/>
  <c r="L1610" i="10" s="1"/>
  <c r="O1610" i="10" s="1"/>
  <c r="K1611" i="10"/>
  <c r="L1611" i="10" s="1"/>
  <c r="O1611" i="10" s="1"/>
  <c r="K1612" i="10"/>
  <c r="L1612" i="10" s="1"/>
  <c r="O1612" i="10" s="1"/>
  <c r="K1613" i="10"/>
  <c r="L1613" i="10" s="1"/>
  <c r="O1613" i="10" s="1"/>
  <c r="K1614" i="10"/>
  <c r="L1614" i="10" s="1"/>
  <c r="O1614" i="10" s="1"/>
  <c r="K1615" i="10"/>
  <c r="L1615" i="10" s="1"/>
  <c r="O1615" i="10" s="1"/>
  <c r="K1616" i="10"/>
  <c r="L1616" i="10" s="1"/>
  <c r="O1616" i="10" s="1"/>
  <c r="K1617" i="10"/>
  <c r="L1617" i="10" s="1"/>
  <c r="O1617" i="10" s="1"/>
  <c r="K1618" i="10"/>
  <c r="L1618" i="10" s="1"/>
  <c r="O1618" i="10" s="1"/>
  <c r="K1619" i="10"/>
  <c r="L1619" i="10" s="1"/>
  <c r="O1619" i="10" s="1"/>
  <c r="K1620" i="10"/>
  <c r="L1620" i="10" s="1"/>
  <c r="O1620" i="10" s="1"/>
  <c r="K1621" i="10"/>
  <c r="L1621" i="10" s="1"/>
  <c r="O1621" i="10" s="1"/>
  <c r="K1622" i="10"/>
  <c r="L1622" i="10" s="1"/>
  <c r="O1622" i="10" s="1"/>
  <c r="K1623" i="10"/>
  <c r="L1623" i="10" s="1"/>
  <c r="O1623" i="10" s="1"/>
  <c r="K1624" i="10"/>
  <c r="L1624" i="10" s="1"/>
  <c r="O1624" i="10" s="1"/>
  <c r="K1625" i="10"/>
  <c r="L1625" i="10" s="1"/>
  <c r="O1625" i="10" s="1"/>
  <c r="K1626" i="10"/>
  <c r="L1626" i="10" s="1"/>
  <c r="O1626" i="10" s="1"/>
  <c r="K1627" i="10"/>
  <c r="L1627" i="10" s="1"/>
  <c r="O1627" i="10" s="1"/>
  <c r="K1628" i="10"/>
  <c r="L1628" i="10" s="1"/>
  <c r="O1628" i="10" s="1"/>
  <c r="K1629" i="10"/>
  <c r="L1629" i="10" s="1"/>
  <c r="O1629" i="10" s="1"/>
  <c r="K1630" i="10"/>
  <c r="L1630" i="10" s="1"/>
  <c r="O1630" i="10" s="1"/>
  <c r="K1631" i="10"/>
  <c r="L1631" i="10" s="1"/>
  <c r="O1631" i="10" s="1"/>
  <c r="K1632" i="10"/>
  <c r="L1632" i="10" s="1"/>
  <c r="O1632" i="10" s="1"/>
  <c r="K1633" i="10"/>
  <c r="L1633" i="10" s="1"/>
  <c r="O1633" i="10" s="1"/>
  <c r="K1634" i="10"/>
  <c r="L1634" i="10" s="1"/>
  <c r="O1634" i="10" s="1"/>
  <c r="K1635" i="10"/>
  <c r="L1635" i="10" s="1"/>
  <c r="O1635" i="10" s="1"/>
  <c r="K1636" i="10"/>
  <c r="L1636" i="10" s="1"/>
  <c r="O1636" i="10" s="1"/>
  <c r="K1637" i="10"/>
  <c r="L1637" i="10" s="1"/>
  <c r="O1637" i="10" s="1"/>
  <c r="K1638" i="10"/>
  <c r="L1638" i="10" s="1"/>
  <c r="O1638" i="10" s="1"/>
  <c r="K1639" i="10"/>
  <c r="L1639" i="10" s="1"/>
  <c r="O1639" i="10" s="1"/>
  <c r="K1640" i="10"/>
  <c r="L1640" i="10" s="1"/>
  <c r="O1640" i="10" s="1"/>
  <c r="K1641" i="10"/>
  <c r="L1641" i="10" s="1"/>
  <c r="O1641" i="10" s="1"/>
  <c r="K1642" i="10"/>
  <c r="L1642" i="10" s="1"/>
  <c r="O1642" i="10" s="1"/>
  <c r="K1643" i="10"/>
  <c r="L1643" i="10" s="1"/>
  <c r="O1643" i="10" s="1"/>
  <c r="K1644" i="10"/>
  <c r="L1644" i="10" s="1"/>
  <c r="O1644" i="10" s="1"/>
  <c r="K1645" i="10"/>
  <c r="L1645" i="10" s="1"/>
  <c r="O1645" i="10" s="1"/>
  <c r="K1646" i="10"/>
  <c r="L1646" i="10" s="1"/>
  <c r="O1646" i="10" s="1"/>
  <c r="K1647" i="10"/>
  <c r="L1647" i="10" s="1"/>
  <c r="O1647" i="10" s="1"/>
  <c r="K1648" i="10"/>
  <c r="L1648" i="10" s="1"/>
  <c r="O1648" i="10" s="1"/>
  <c r="K1649" i="10"/>
  <c r="L1649" i="10" s="1"/>
  <c r="O1649" i="10" s="1"/>
  <c r="K1650" i="10"/>
  <c r="L1650" i="10" s="1"/>
  <c r="O1650" i="10" s="1"/>
  <c r="K1651" i="10"/>
  <c r="L1651" i="10" s="1"/>
  <c r="O1651" i="10" s="1"/>
  <c r="K1652" i="10"/>
  <c r="L1652" i="10" s="1"/>
  <c r="O1652" i="10" s="1"/>
  <c r="K1653" i="10"/>
  <c r="L1653" i="10" s="1"/>
  <c r="O1653" i="10" s="1"/>
  <c r="K1654" i="10"/>
  <c r="L1654" i="10" s="1"/>
  <c r="O1654" i="10" s="1"/>
  <c r="K1655" i="10"/>
  <c r="L1655" i="10" s="1"/>
  <c r="O1655" i="10" s="1"/>
  <c r="K1656" i="10"/>
  <c r="L1656" i="10" s="1"/>
  <c r="O1656" i="10" s="1"/>
  <c r="K1657" i="10"/>
  <c r="L1657" i="10" s="1"/>
  <c r="O1657" i="10" s="1"/>
  <c r="K1658" i="10"/>
  <c r="L1658" i="10" s="1"/>
  <c r="O1658" i="10" s="1"/>
  <c r="K1659" i="10"/>
  <c r="L1659" i="10" s="1"/>
  <c r="O1659" i="10" s="1"/>
  <c r="K1660" i="10"/>
  <c r="L1660" i="10" s="1"/>
  <c r="O1660" i="10" s="1"/>
  <c r="K1661" i="10"/>
  <c r="L1661" i="10" s="1"/>
  <c r="O1661" i="10" s="1"/>
  <c r="K1662" i="10"/>
  <c r="L1662" i="10" s="1"/>
  <c r="O1662" i="10" s="1"/>
  <c r="K1663" i="10"/>
  <c r="L1663" i="10" s="1"/>
  <c r="O1663" i="10" s="1"/>
  <c r="K1664" i="10"/>
  <c r="L1664" i="10" s="1"/>
  <c r="O1664" i="10" s="1"/>
  <c r="K1665" i="10"/>
  <c r="L1665" i="10" s="1"/>
  <c r="O1665" i="10" s="1"/>
  <c r="K1666" i="10"/>
  <c r="L1666" i="10" s="1"/>
  <c r="O1666" i="10" s="1"/>
  <c r="K1667" i="10"/>
  <c r="L1667" i="10" s="1"/>
  <c r="O1667" i="10" s="1"/>
  <c r="K1668" i="10"/>
  <c r="L1668" i="10" s="1"/>
  <c r="O1668" i="10" s="1"/>
  <c r="K1669" i="10"/>
  <c r="L1669" i="10" s="1"/>
  <c r="O1669" i="10" s="1"/>
  <c r="K1670" i="10"/>
  <c r="L1670" i="10" s="1"/>
  <c r="O1670" i="10" s="1"/>
  <c r="K1671" i="10"/>
  <c r="L1671" i="10" s="1"/>
  <c r="O1671" i="10" s="1"/>
  <c r="K1672" i="10"/>
  <c r="L1672" i="10" s="1"/>
  <c r="O1672" i="10" s="1"/>
  <c r="K1673" i="10"/>
  <c r="L1673" i="10" s="1"/>
  <c r="O1673" i="10" s="1"/>
  <c r="K1674" i="10"/>
  <c r="L1674" i="10" s="1"/>
  <c r="O1674" i="10" s="1"/>
  <c r="K1675" i="10"/>
  <c r="L1675" i="10" s="1"/>
  <c r="O1675" i="10" s="1"/>
  <c r="K1676" i="10"/>
  <c r="L1676" i="10" s="1"/>
  <c r="O1676" i="10" s="1"/>
  <c r="K1677" i="10"/>
  <c r="L1677" i="10" s="1"/>
  <c r="O1677" i="10" s="1"/>
  <c r="K1678" i="10"/>
  <c r="L1678" i="10" s="1"/>
  <c r="O1678" i="10" s="1"/>
  <c r="K1679" i="10"/>
  <c r="L1679" i="10" s="1"/>
  <c r="O1679" i="10" s="1"/>
  <c r="K1680" i="10"/>
  <c r="L1680" i="10" s="1"/>
  <c r="O1680" i="10" s="1"/>
  <c r="K1681" i="10"/>
  <c r="L1681" i="10" s="1"/>
  <c r="O1681" i="10" s="1"/>
  <c r="K1682" i="10"/>
  <c r="L1682" i="10" s="1"/>
  <c r="O1682" i="10" s="1"/>
  <c r="K1683" i="10"/>
  <c r="L1683" i="10" s="1"/>
  <c r="O1683" i="10" s="1"/>
  <c r="K1684" i="10"/>
  <c r="L1684" i="10" s="1"/>
  <c r="O1684" i="10" s="1"/>
  <c r="K1685" i="10"/>
  <c r="L1685" i="10" s="1"/>
  <c r="O1685" i="10" s="1"/>
  <c r="K1686" i="10"/>
  <c r="L1686" i="10" s="1"/>
  <c r="O1686" i="10" s="1"/>
  <c r="K1687" i="10"/>
  <c r="L1687" i="10" s="1"/>
  <c r="O1687" i="10" s="1"/>
  <c r="K1688" i="10"/>
  <c r="L1688" i="10" s="1"/>
  <c r="O1688" i="10" s="1"/>
  <c r="K1689" i="10"/>
  <c r="L1689" i="10" s="1"/>
  <c r="O1689" i="10" s="1"/>
  <c r="K1690" i="10"/>
  <c r="L1690" i="10" s="1"/>
  <c r="O1690" i="10" s="1"/>
  <c r="K1691" i="10"/>
  <c r="L1691" i="10" s="1"/>
  <c r="O1691" i="10" s="1"/>
  <c r="K1692" i="10"/>
  <c r="L1692" i="10" s="1"/>
  <c r="O1692" i="10" s="1"/>
  <c r="K1693" i="10"/>
  <c r="L1693" i="10" s="1"/>
  <c r="O1693" i="10" s="1"/>
  <c r="K1694" i="10"/>
  <c r="L1694" i="10" s="1"/>
  <c r="O1694" i="10" s="1"/>
  <c r="K1695" i="10"/>
  <c r="L1695" i="10" s="1"/>
  <c r="O1695" i="10" s="1"/>
  <c r="K1696" i="10"/>
  <c r="L1696" i="10" s="1"/>
  <c r="O1696" i="10" s="1"/>
  <c r="K1697" i="10"/>
  <c r="L1697" i="10" s="1"/>
  <c r="O1697" i="10" s="1"/>
  <c r="K1698" i="10"/>
  <c r="L1698" i="10" s="1"/>
  <c r="O1698" i="10" s="1"/>
  <c r="K1699" i="10"/>
  <c r="L1699" i="10" s="1"/>
  <c r="O1699" i="10" s="1"/>
  <c r="K1700" i="10"/>
  <c r="L1700" i="10" s="1"/>
  <c r="O1700" i="10" s="1"/>
  <c r="K1701" i="10"/>
  <c r="L1701" i="10" s="1"/>
  <c r="O1701" i="10" s="1"/>
  <c r="K1702" i="10"/>
  <c r="L1702" i="10" s="1"/>
  <c r="O1702" i="10" s="1"/>
  <c r="K1703" i="10"/>
  <c r="L1703" i="10" s="1"/>
  <c r="O1703" i="10" s="1"/>
  <c r="K1704" i="10"/>
  <c r="L1704" i="10" s="1"/>
  <c r="O1704" i="10" s="1"/>
  <c r="K1705" i="10"/>
  <c r="L1705" i="10" s="1"/>
  <c r="O1705" i="10" s="1"/>
  <c r="K1706" i="10"/>
  <c r="L1706" i="10" s="1"/>
  <c r="O1706" i="10" s="1"/>
  <c r="K1707" i="10"/>
  <c r="L1707" i="10" s="1"/>
  <c r="O1707" i="10" s="1"/>
  <c r="K1708" i="10"/>
  <c r="L1708" i="10" s="1"/>
  <c r="O1708" i="10" s="1"/>
  <c r="K1709" i="10"/>
  <c r="L1709" i="10" s="1"/>
  <c r="O1709" i="10" s="1"/>
  <c r="K1710" i="10"/>
  <c r="L1710" i="10" s="1"/>
  <c r="O1710" i="10" s="1"/>
  <c r="K1711" i="10"/>
  <c r="L1711" i="10" s="1"/>
  <c r="O1711" i="10" s="1"/>
  <c r="K1712" i="10"/>
  <c r="L1712" i="10" s="1"/>
  <c r="O1712" i="10" s="1"/>
  <c r="K1713" i="10"/>
  <c r="L1713" i="10" s="1"/>
  <c r="O1713" i="10" s="1"/>
  <c r="K1714" i="10"/>
  <c r="L1714" i="10" s="1"/>
  <c r="O1714" i="10" s="1"/>
  <c r="K1715" i="10"/>
  <c r="L1715" i="10" s="1"/>
  <c r="O1715" i="10" s="1"/>
  <c r="K1716" i="10"/>
  <c r="L1716" i="10" s="1"/>
  <c r="O1716" i="10" s="1"/>
  <c r="K1717" i="10"/>
  <c r="L1717" i="10" s="1"/>
  <c r="O1717" i="10" s="1"/>
  <c r="K1718" i="10"/>
  <c r="L1718" i="10" s="1"/>
  <c r="O1718" i="10" s="1"/>
  <c r="K1719" i="10"/>
  <c r="L1719" i="10" s="1"/>
  <c r="O1719" i="10" s="1"/>
  <c r="K1720" i="10"/>
  <c r="L1720" i="10" s="1"/>
  <c r="O1720" i="10" s="1"/>
  <c r="K1721" i="10"/>
  <c r="L1721" i="10" s="1"/>
  <c r="O1721" i="10" s="1"/>
  <c r="K1722" i="10"/>
  <c r="L1722" i="10" s="1"/>
  <c r="O1722" i="10" s="1"/>
  <c r="K1723" i="10"/>
  <c r="L1723" i="10" s="1"/>
  <c r="O1723" i="10" s="1"/>
  <c r="K1724" i="10"/>
  <c r="L1724" i="10" s="1"/>
  <c r="O1724" i="10" s="1"/>
  <c r="K1725" i="10"/>
  <c r="L1725" i="10" s="1"/>
  <c r="O1725" i="10" s="1"/>
  <c r="K1726" i="10"/>
  <c r="L1726" i="10" s="1"/>
  <c r="O1726" i="10" s="1"/>
  <c r="K1727" i="10"/>
  <c r="L1727" i="10" s="1"/>
  <c r="O1727" i="10" s="1"/>
  <c r="K1728" i="10"/>
  <c r="L1728" i="10" s="1"/>
  <c r="O1728" i="10" s="1"/>
  <c r="K1729" i="10"/>
  <c r="L1729" i="10" s="1"/>
  <c r="O1729" i="10" s="1"/>
  <c r="K1730" i="10"/>
  <c r="L1730" i="10" s="1"/>
  <c r="O1730" i="10" s="1"/>
  <c r="K1731" i="10"/>
  <c r="L1731" i="10" s="1"/>
  <c r="O1731" i="10" s="1"/>
  <c r="K1732" i="10"/>
  <c r="L1732" i="10" s="1"/>
  <c r="O1732" i="10" s="1"/>
  <c r="K1733" i="10"/>
  <c r="L1733" i="10" s="1"/>
  <c r="O1733" i="10" s="1"/>
  <c r="K1734" i="10"/>
  <c r="L1734" i="10" s="1"/>
  <c r="O1734" i="10" s="1"/>
  <c r="K1735" i="10"/>
  <c r="L1735" i="10" s="1"/>
  <c r="O1735" i="10" s="1"/>
  <c r="K1736" i="10"/>
  <c r="L1736" i="10" s="1"/>
  <c r="O1736" i="10" s="1"/>
  <c r="K1737" i="10"/>
  <c r="L1737" i="10" s="1"/>
  <c r="O1737" i="10" s="1"/>
  <c r="K1738" i="10"/>
  <c r="L1738" i="10" s="1"/>
  <c r="O1738" i="10" s="1"/>
  <c r="K1739" i="10"/>
  <c r="L1739" i="10" s="1"/>
  <c r="O1739" i="10" s="1"/>
  <c r="K1740" i="10"/>
  <c r="L1740" i="10" s="1"/>
  <c r="O1740" i="10" s="1"/>
  <c r="K1741" i="10"/>
  <c r="L1741" i="10" s="1"/>
  <c r="O1741" i="10" s="1"/>
  <c r="K1742" i="10"/>
  <c r="L1742" i="10" s="1"/>
  <c r="O1742" i="10" s="1"/>
  <c r="K1743" i="10"/>
  <c r="L1743" i="10" s="1"/>
  <c r="O1743" i="10" s="1"/>
  <c r="K1744" i="10"/>
  <c r="L1744" i="10" s="1"/>
  <c r="O1744" i="10" s="1"/>
  <c r="K1745" i="10"/>
  <c r="L1745" i="10" s="1"/>
  <c r="O1745" i="10" s="1"/>
  <c r="K1746" i="10"/>
  <c r="L1746" i="10" s="1"/>
  <c r="O1746" i="10" s="1"/>
  <c r="K1747" i="10"/>
  <c r="L1747" i="10" s="1"/>
  <c r="O1747" i="10" s="1"/>
  <c r="K1748" i="10"/>
  <c r="L1748" i="10" s="1"/>
  <c r="O1748" i="10" s="1"/>
  <c r="K1749" i="10"/>
  <c r="L1749" i="10" s="1"/>
  <c r="O1749" i="10" s="1"/>
  <c r="K1750" i="10"/>
  <c r="L1750" i="10" s="1"/>
  <c r="O1750" i="10" s="1"/>
  <c r="K1751" i="10"/>
  <c r="L1751" i="10" s="1"/>
  <c r="O1751" i="10" s="1"/>
  <c r="K1752" i="10"/>
  <c r="L1752" i="10" s="1"/>
  <c r="O1752" i="10" s="1"/>
  <c r="K1753" i="10"/>
  <c r="L1753" i="10" s="1"/>
  <c r="O1753" i="10" s="1"/>
  <c r="K1754" i="10"/>
  <c r="L1754" i="10" s="1"/>
  <c r="O1754" i="10" s="1"/>
  <c r="K1755" i="10"/>
  <c r="L1755" i="10" s="1"/>
  <c r="O1755" i="10" s="1"/>
  <c r="K1756" i="10"/>
  <c r="L1756" i="10" s="1"/>
  <c r="O1756" i="10" s="1"/>
  <c r="K1757" i="10"/>
  <c r="L1757" i="10" s="1"/>
  <c r="O1757" i="10" s="1"/>
  <c r="K1758" i="10"/>
  <c r="L1758" i="10" s="1"/>
  <c r="O1758" i="10" s="1"/>
  <c r="K1759" i="10"/>
  <c r="L1759" i="10" s="1"/>
  <c r="O1759" i="10" s="1"/>
  <c r="K1760" i="10"/>
  <c r="L1760" i="10" s="1"/>
  <c r="O1760" i="10" s="1"/>
  <c r="K1761" i="10"/>
  <c r="L1761" i="10" s="1"/>
  <c r="O1761" i="10" s="1"/>
  <c r="K1762" i="10"/>
  <c r="L1762" i="10" s="1"/>
  <c r="O1762" i="10" s="1"/>
  <c r="K1763" i="10"/>
  <c r="L1763" i="10" s="1"/>
  <c r="O1763" i="10" s="1"/>
  <c r="K1764" i="10"/>
  <c r="L1764" i="10" s="1"/>
  <c r="O1764" i="10" s="1"/>
  <c r="K1765" i="10"/>
  <c r="L1765" i="10" s="1"/>
  <c r="O1765" i="10" s="1"/>
  <c r="K1766" i="10"/>
  <c r="L1766" i="10" s="1"/>
  <c r="O1766" i="10" s="1"/>
  <c r="K1767" i="10"/>
  <c r="L1767" i="10" s="1"/>
  <c r="O1767" i="10" s="1"/>
  <c r="K1768" i="10"/>
  <c r="L1768" i="10" s="1"/>
  <c r="O1768" i="10" s="1"/>
  <c r="K1769" i="10"/>
  <c r="L1769" i="10" s="1"/>
  <c r="O1769" i="10" s="1"/>
  <c r="K1770" i="10"/>
  <c r="L1770" i="10" s="1"/>
  <c r="O1770" i="10" s="1"/>
  <c r="K1771" i="10"/>
  <c r="L1771" i="10" s="1"/>
  <c r="O1771" i="10" s="1"/>
  <c r="K1772" i="10"/>
  <c r="L1772" i="10" s="1"/>
  <c r="O1772" i="10" s="1"/>
  <c r="K1773" i="10"/>
  <c r="L1773" i="10" s="1"/>
  <c r="O1773" i="10" s="1"/>
  <c r="K1774" i="10"/>
  <c r="L1774" i="10" s="1"/>
  <c r="O1774" i="10" s="1"/>
  <c r="K1775" i="10"/>
  <c r="L1775" i="10" s="1"/>
  <c r="O1775" i="10" s="1"/>
  <c r="K1776" i="10"/>
  <c r="L1776" i="10" s="1"/>
  <c r="O1776" i="10" s="1"/>
  <c r="K1777" i="10"/>
  <c r="L1777" i="10" s="1"/>
  <c r="O1777" i="10" s="1"/>
  <c r="K1778" i="10"/>
  <c r="L1778" i="10" s="1"/>
  <c r="O1778" i="10" s="1"/>
  <c r="K1779" i="10"/>
  <c r="L1779" i="10" s="1"/>
  <c r="O1779" i="10" s="1"/>
  <c r="K1780" i="10"/>
  <c r="L1780" i="10" s="1"/>
  <c r="O1780" i="10" s="1"/>
  <c r="K1781" i="10"/>
  <c r="L1781" i="10" s="1"/>
  <c r="O1781" i="10" s="1"/>
  <c r="K1782" i="10"/>
  <c r="L1782" i="10" s="1"/>
  <c r="O1782" i="10" s="1"/>
  <c r="K1783" i="10"/>
  <c r="L1783" i="10" s="1"/>
  <c r="O1783" i="10" s="1"/>
  <c r="K1784" i="10"/>
  <c r="L1784" i="10" s="1"/>
  <c r="O1784" i="10" s="1"/>
  <c r="K1785" i="10"/>
  <c r="L1785" i="10" s="1"/>
  <c r="O1785" i="10" s="1"/>
  <c r="K1786" i="10"/>
  <c r="L1786" i="10" s="1"/>
  <c r="O1786" i="10" s="1"/>
  <c r="K1787" i="10"/>
  <c r="L1787" i="10" s="1"/>
  <c r="O1787" i="10" s="1"/>
  <c r="K1788" i="10"/>
  <c r="L1788" i="10" s="1"/>
  <c r="O1788" i="10" s="1"/>
  <c r="K1789" i="10"/>
  <c r="L1789" i="10" s="1"/>
  <c r="O1789" i="10" s="1"/>
  <c r="K1790" i="10"/>
  <c r="L1790" i="10" s="1"/>
  <c r="O1790" i="10" s="1"/>
  <c r="K1791" i="10"/>
  <c r="L1791" i="10" s="1"/>
  <c r="O1791" i="10" s="1"/>
  <c r="K1792" i="10"/>
  <c r="L1792" i="10" s="1"/>
  <c r="O1792" i="10" s="1"/>
  <c r="K1793" i="10"/>
  <c r="L1793" i="10" s="1"/>
  <c r="O1793" i="10" s="1"/>
  <c r="K1794" i="10"/>
  <c r="L1794" i="10" s="1"/>
  <c r="O1794" i="10" s="1"/>
  <c r="K1795" i="10"/>
  <c r="L1795" i="10" s="1"/>
  <c r="O1795" i="10" s="1"/>
  <c r="K1796" i="10"/>
  <c r="L1796" i="10" s="1"/>
  <c r="O1796" i="10" s="1"/>
  <c r="K1797" i="10"/>
  <c r="L1797" i="10" s="1"/>
  <c r="O1797" i="10" s="1"/>
  <c r="K1798" i="10"/>
  <c r="L1798" i="10" s="1"/>
  <c r="O1798" i="10" s="1"/>
  <c r="K1799" i="10"/>
  <c r="L1799" i="10" s="1"/>
  <c r="O1799" i="10" s="1"/>
  <c r="K1800" i="10"/>
  <c r="L1800" i="10" s="1"/>
  <c r="O1800" i="10" s="1"/>
  <c r="K1801" i="10"/>
  <c r="L1801" i="10" s="1"/>
  <c r="O1801" i="10" s="1"/>
  <c r="K1802" i="10"/>
  <c r="L1802" i="10" s="1"/>
  <c r="O1802" i="10" s="1"/>
  <c r="K1803" i="10"/>
  <c r="L1803" i="10" s="1"/>
  <c r="O1803" i="10" s="1"/>
  <c r="K1804" i="10"/>
  <c r="L1804" i="10" s="1"/>
  <c r="O1804" i="10" s="1"/>
  <c r="K1805" i="10"/>
  <c r="L1805" i="10" s="1"/>
  <c r="O1805" i="10" s="1"/>
  <c r="K1806" i="10"/>
  <c r="L1806" i="10" s="1"/>
  <c r="O1806" i="10" s="1"/>
  <c r="K1807" i="10"/>
  <c r="L1807" i="10" s="1"/>
  <c r="O1807" i="10" s="1"/>
  <c r="K1808" i="10"/>
  <c r="L1808" i="10" s="1"/>
  <c r="O1808" i="10" s="1"/>
  <c r="K1809" i="10"/>
  <c r="L1809" i="10" s="1"/>
  <c r="O1809" i="10" s="1"/>
  <c r="K1810" i="10"/>
  <c r="L1810" i="10" s="1"/>
  <c r="O1810" i="10" s="1"/>
  <c r="K1811" i="10"/>
  <c r="L1811" i="10" s="1"/>
  <c r="O1811" i="10" s="1"/>
  <c r="K1812" i="10"/>
  <c r="L1812" i="10" s="1"/>
  <c r="O1812" i="10" s="1"/>
  <c r="K1813" i="10"/>
  <c r="L1813" i="10" s="1"/>
  <c r="O1813" i="10" s="1"/>
  <c r="K1814" i="10"/>
  <c r="L1814" i="10" s="1"/>
  <c r="O1814" i="10" s="1"/>
  <c r="K1815" i="10"/>
  <c r="L1815" i="10" s="1"/>
  <c r="O1815" i="10" s="1"/>
  <c r="K1816" i="10"/>
  <c r="L1816" i="10" s="1"/>
  <c r="O1816" i="10" s="1"/>
  <c r="K1817" i="10"/>
  <c r="L1817" i="10" s="1"/>
  <c r="O1817" i="10" s="1"/>
  <c r="K1818" i="10"/>
  <c r="L1818" i="10" s="1"/>
  <c r="O1818" i="10" s="1"/>
  <c r="K1819" i="10"/>
  <c r="L1819" i="10" s="1"/>
  <c r="O1819" i="10" s="1"/>
  <c r="K1820" i="10"/>
  <c r="L1820" i="10" s="1"/>
  <c r="O1820" i="10" s="1"/>
  <c r="K1821" i="10"/>
  <c r="L1821" i="10" s="1"/>
  <c r="O1821" i="10" s="1"/>
  <c r="K1822" i="10"/>
  <c r="L1822" i="10" s="1"/>
  <c r="O1822" i="10" s="1"/>
  <c r="K1823" i="10"/>
  <c r="L1823" i="10" s="1"/>
  <c r="O1823" i="10" s="1"/>
  <c r="K1824" i="10"/>
  <c r="L1824" i="10" s="1"/>
  <c r="O1824" i="10" s="1"/>
  <c r="K1825" i="10"/>
  <c r="L1825" i="10" s="1"/>
  <c r="O1825" i="10" s="1"/>
  <c r="K1826" i="10"/>
  <c r="L1826" i="10" s="1"/>
  <c r="O1826" i="10" s="1"/>
  <c r="K1827" i="10"/>
  <c r="L1827" i="10" s="1"/>
  <c r="O1827" i="10" s="1"/>
  <c r="K1828" i="10"/>
  <c r="L1828" i="10" s="1"/>
  <c r="O1828" i="10" s="1"/>
  <c r="K1829" i="10"/>
  <c r="L1829" i="10" s="1"/>
  <c r="O1829" i="10" s="1"/>
  <c r="K1830" i="10"/>
  <c r="L1830" i="10" s="1"/>
  <c r="O1830" i="10" s="1"/>
  <c r="K1831" i="10"/>
  <c r="L1831" i="10" s="1"/>
  <c r="O1831" i="10" s="1"/>
  <c r="K1832" i="10"/>
  <c r="L1832" i="10" s="1"/>
  <c r="O1832" i="10" s="1"/>
  <c r="K1833" i="10"/>
  <c r="L1833" i="10" s="1"/>
  <c r="O1833" i="10" s="1"/>
  <c r="K1834" i="10"/>
  <c r="L1834" i="10" s="1"/>
  <c r="O1834" i="10" s="1"/>
  <c r="K1835" i="10"/>
  <c r="L1835" i="10" s="1"/>
  <c r="O1835" i="10" s="1"/>
  <c r="K1836" i="10"/>
  <c r="L1836" i="10" s="1"/>
  <c r="O1836" i="10" s="1"/>
  <c r="K1837" i="10"/>
  <c r="L1837" i="10" s="1"/>
  <c r="O1837" i="10" s="1"/>
  <c r="K1838" i="10"/>
  <c r="L1838" i="10" s="1"/>
  <c r="O1838" i="10" s="1"/>
  <c r="K1839" i="10"/>
  <c r="L1839" i="10" s="1"/>
  <c r="O1839" i="10" s="1"/>
  <c r="K1840" i="10"/>
  <c r="L1840" i="10" s="1"/>
  <c r="O1840" i="10" s="1"/>
  <c r="K1841" i="10"/>
  <c r="L1841" i="10" s="1"/>
  <c r="O1841" i="10" s="1"/>
  <c r="K1842" i="10"/>
  <c r="L1842" i="10" s="1"/>
  <c r="O1842" i="10" s="1"/>
  <c r="K1843" i="10"/>
  <c r="L1843" i="10" s="1"/>
  <c r="O1843" i="10" s="1"/>
  <c r="K1844" i="10"/>
  <c r="L1844" i="10" s="1"/>
  <c r="O1844" i="10" s="1"/>
  <c r="K1845" i="10"/>
  <c r="L1845" i="10" s="1"/>
  <c r="O1845" i="10" s="1"/>
  <c r="K1846" i="10"/>
  <c r="L1846" i="10" s="1"/>
  <c r="O1846" i="10" s="1"/>
  <c r="K1847" i="10"/>
  <c r="L1847" i="10" s="1"/>
  <c r="O1847" i="10" s="1"/>
  <c r="K1848" i="10"/>
  <c r="L1848" i="10" s="1"/>
  <c r="O1848" i="10" s="1"/>
  <c r="K1849" i="10"/>
  <c r="L1849" i="10" s="1"/>
  <c r="O1849" i="10" s="1"/>
  <c r="K1850" i="10"/>
  <c r="L1850" i="10" s="1"/>
  <c r="O1850" i="10" s="1"/>
  <c r="K1851" i="10"/>
  <c r="L1851" i="10" s="1"/>
  <c r="O1851" i="10" s="1"/>
  <c r="K1852" i="10"/>
  <c r="L1852" i="10" s="1"/>
  <c r="O1852" i="10" s="1"/>
  <c r="K1853" i="10"/>
  <c r="L1853" i="10" s="1"/>
  <c r="O1853" i="10" s="1"/>
  <c r="K1854" i="10"/>
  <c r="L1854" i="10" s="1"/>
  <c r="O1854" i="10" s="1"/>
  <c r="K1855" i="10"/>
  <c r="L1855" i="10" s="1"/>
  <c r="O1855" i="10" s="1"/>
  <c r="K1856" i="10"/>
  <c r="L1856" i="10" s="1"/>
  <c r="O1856" i="10" s="1"/>
  <c r="K1857" i="10"/>
  <c r="L1857" i="10" s="1"/>
  <c r="O1857" i="10" s="1"/>
  <c r="K1858" i="10"/>
  <c r="L1858" i="10" s="1"/>
  <c r="O1858" i="10" s="1"/>
  <c r="K1859" i="10"/>
  <c r="L1859" i="10" s="1"/>
  <c r="O1859" i="10" s="1"/>
  <c r="K1860" i="10"/>
  <c r="L1860" i="10" s="1"/>
  <c r="O1860" i="10" s="1"/>
  <c r="K1861" i="10"/>
  <c r="L1861" i="10" s="1"/>
  <c r="O1861" i="10" s="1"/>
  <c r="K1862" i="10"/>
  <c r="L1862" i="10" s="1"/>
  <c r="O1862" i="10" s="1"/>
  <c r="K1863" i="10"/>
  <c r="L1863" i="10" s="1"/>
  <c r="O1863" i="10" s="1"/>
  <c r="K1864" i="10"/>
  <c r="L1864" i="10" s="1"/>
  <c r="O1864" i="10" s="1"/>
  <c r="K1865" i="10"/>
  <c r="L1865" i="10" s="1"/>
  <c r="O1865" i="10" s="1"/>
  <c r="K1866" i="10"/>
  <c r="L1866" i="10" s="1"/>
  <c r="O1866" i="10" s="1"/>
  <c r="K1867" i="10"/>
  <c r="L1867" i="10" s="1"/>
  <c r="O1867" i="10" s="1"/>
  <c r="K1868" i="10"/>
  <c r="L1868" i="10" s="1"/>
  <c r="O1868" i="10" s="1"/>
  <c r="K1869" i="10"/>
  <c r="L1869" i="10" s="1"/>
  <c r="O1869" i="10" s="1"/>
  <c r="K1870" i="10"/>
  <c r="L1870" i="10" s="1"/>
  <c r="O1870" i="10" s="1"/>
  <c r="K1871" i="10"/>
  <c r="L1871" i="10" s="1"/>
  <c r="O1871" i="10" s="1"/>
  <c r="K1872" i="10"/>
  <c r="L1872" i="10" s="1"/>
  <c r="O1872" i="10" s="1"/>
  <c r="K1873" i="10"/>
  <c r="L1873" i="10" s="1"/>
  <c r="O1873" i="10" s="1"/>
  <c r="K1874" i="10"/>
  <c r="L1874" i="10" s="1"/>
  <c r="O1874" i="10" s="1"/>
  <c r="K1875" i="10"/>
  <c r="L1875" i="10" s="1"/>
  <c r="O1875" i="10" s="1"/>
  <c r="K1876" i="10"/>
  <c r="L1876" i="10" s="1"/>
  <c r="O1876" i="10" s="1"/>
  <c r="K1877" i="10"/>
  <c r="L1877" i="10" s="1"/>
  <c r="O1877" i="10" s="1"/>
  <c r="K1878" i="10"/>
  <c r="L1878" i="10" s="1"/>
  <c r="O1878" i="10" s="1"/>
  <c r="K1879" i="10"/>
  <c r="L1879" i="10" s="1"/>
  <c r="O1879" i="10" s="1"/>
  <c r="K1880" i="10"/>
  <c r="L1880" i="10" s="1"/>
  <c r="O1880" i="10" s="1"/>
  <c r="K1881" i="10"/>
  <c r="L1881" i="10" s="1"/>
  <c r="O1881" i="10" s="1"/>
  <c r="K1882" i="10"/>
  <c r="L1882" i="10" s="1"/>
  <c r="O1882" i="10" s="1"/>
  <c r="K1883" i="10"/>
  <c r="L1883" i="10" s="1"/>
  <c r="O1883" i="10" s="1"/>
  <c r="K1884" i="10"/>
  <c r="L1884" i="10" s="1"/>
  <c r="O1884" i="10" s="1"/>
  <c r="K1885" i="10"/>
  <c r="L1885" i="10" s="1"/>
  <c r="O1885" i="10" s="1"/>
  <c r="K1886" i="10"/>
  <c r="L1886" i="10" s="1"/>
  <c r="O1886" i="10" s="1"/>
  <c r="K1887" i="10"/>
  <c r="L1887" i="10" s="1"/>
  <c r="O1887" i="10" s="1"/>
  <c r="K1888" i="10"/>
  <c r="L1888" i="10" s="1"/>
  <c r="O1888" i="10" s="1"/>
  <c r="K1889" i="10"/>
  <c r="L1889" i="10" s="1"/>
  <c r="O1889" i="10" s="1"/>
  <c r="K1890" i="10"/>
  <c r="L1890" i="10" s="1"/>
  <c r="O1890" i="10" s="1"/>
  <c r="K1891" i="10"/>
  <c r="L1891" i="10" s="1"/>
  <c r="O1891" i="10" s="1"/>
  <c r="K1892" i="10"/>
  <c r="L1892" i="10" s="1"/>
  <c r="O1892" i="10" s="1"/>
  <c r="K1893" i="10"/>
  <c r="L1893" i="10" s="1"/>
  <c r="O1893" i="10" s="1"/>
  <c r="K1894" i="10"/>
  <c r="L1894" i="10" s="1"/>
  <c r="O1894" i="10" s="1"/>
  <c r="K1895" i="10"/>
  <c r="L1895" i="10" s="1"/>
  <c r="O1895" i="10" s="1"/>
  <c r="K1896" i="10"/>
  <c r="L1896" i="10" s="1"/>
  <c r="O1896" i="10" s="1"/>
  <c r="K1897" i="10"/>
  <c r="L1897" i="10" s="1"/>
  <c r="O1897" i="10" s="1"/>
  <c r="K1898" i="10"/>
  <c r="L1898" i="10" s="1"/>
  <c r="O1898" i="10" s="1"/>
  <c r="K1899" i="10"/>
  <c r="L1899" i="10" s="1"/>
  <c r="O1899" i="10" s="1"/>
  <c r="K1900" i="10"/>
  <c r="L1900" i="10" s="1"/>
  <c r="O1900" i="10" s="1"/>
  <c r="K1901" i="10"/>
  <c r="L1901" i="10" s="1"/>
  <c r="O1901" i="10" s="1"/>
  <c r="K1902" i="10"/>
  <c r="L1902" i="10" s="1"/>
  <c r="O1902" i="10" s="1"/>
  <c r="K1903" i="10"/>
  <c r="L1903" i="10" s="1"/>
  <c r="O1903" i="10" s="1"/>
  <c r="K1904" i="10"/>
  <c r="L1904" i="10" s="1"/>
  <c r="O1904" i="10" s="1"/>
  <c r="K1905" i="10"/>
  <c r="L1905" i="10" s="1"/>
  <c r="O1905" i="10" s="1"/>
  <c r="K1906" i="10"/>
  <c r="L1906" i="10" s="1"/>
  <c r="O1906" i="10" s="1"/>
  <c r="K1907" i="10"/>
  <c r="L1907" i="10" s="1"/>
  <c r="O1907" i="10" s="1"/>
  <c r="K1908" i="10"/>
  <c r="L1908" i="10" s="1"/>
  <c r="O1908" i="10" s="1"/>
  <c r="K1909" i="10"/>
  <c r="L1909" i="10" s="1"/>
  <c r="O1909" i="10" s="1"/>
  <c r="K1910" i="10"/>
  <c r="L1910" i="10" s="1"/>
  <c r="O1910" i="10" s="1"/>
  <c r="K1911" i="10"/>
  <c r="L1911" i="10" s="1"/>
  <c r="O1911" i="10" s="1"/>
  <c r="K1912" i="10"/>
  <c r="L1912" i="10" s="1"/>
  <c r="O1912" i="10" s="1"/>
  <c r="K1913" i="10"/>
  <c r="L1913" i="10" s="1"/>
  <c r="O1913" i="10" s="1"/>
  <c r="K1914" i="10"/>
  <c r="L1914" i="10" s="1"/>
  <c r="O1914" i="10" s="1"/>
  <c r="K1915" i="10"/>
  <c r="L1915" i="10" s="1"/>
  <c r="O1915" i="10" s="1"/>
  <c r="K1916" i="10"/>
  <c r="L1916" i="10" s="1"/>
  <c r="O1916" i="10" s="1"/>
  <c r="K1917" i="10"/>
  <c r="L1917" i="10" s="1"/>
  <c r="O1917" i="10" s="1"/>
  <c r="K1918" i="10"/>
  <c r="L1918" i="10" s="1"/>
  <c r="O1918" i="10" s="1"/>
  <c r="K1919" i="10"/>
  <c r="L1919" i="10" s="1"/>
  <c r="O1919" i="10" s="1"/>
  <c r="K1920" i="10"/>
  <c r="L1920" i="10" s="1"/>
  <c r="O1920" i="10" s="1"/>
  <c r="K1921" i="10"/>
  <c r="L1921" i="10" s="1"/>
  <c r="O1921" i="10" s="1"/>
  <c r="K1922" i="10"/>
  <c r="L1922" i="10" s="1"/>
  <c r="O1922" i="10" s="1"/>
  <c r="K1923" i="10"/>
  <c r="L1923" i="10" s="1"/>
  <c r="O1923" i="10" s="1"/>
  <c r="K1924" i="10"/>
  <c r="L1924" i="10" s="1"/>
  <c r="O1924" i="10" s="1"/>
  <c r="K1925" i="10"/>
  <c r="L1925" i="10" s="1"/>
  <c r="O1925" i="10" s="1"/>
  <c r="K1926" i="10"/>
  <c r="L1926" i="10" s="1"/>
  <c r="O1926" i="10" s="1"/>
  <c r="K1927" i="10"/>
  <c r="L1927" i="10" s="1"/>
  <c r="O1927" i="10" s="1"/>
  <c r="K1928" i="10"/>
  <c r="L1928" i="10" s="1"/>
  <c r="O1928" i="10" s="1"/>
  <c r="K1929" i="10"/>
  <c r="L1929" i="10" s="1"/>
  <c r="O1929" i="10" s="1"/>
  <c r="K1930" i="10"/>
  <c r="L1930" i="10" s="1"/>
  <c r="O1930" i="10" s="1"/>
  <c r="K1931" i="10"/>
  <c r="L1931" i="10" s="1"/>
  <c r="O1931" i="10" s="1"/>
  <c r="K1932" i="10"/>
  <c r="L1932" i="10" s="1"/>
  <c r="O1932" i="10" s="1"/>
  <c r="K1933" i="10"/>
  <c r="L1933" i="10" s="1"/>
  <c r="O1933" i="10" s="1"/>
  <c r="K1934" i="10"/>
  <c r="L1934" i="10" s="1"/>
  <c r="O1934" i="10" s="1"/>
  <c r="K1935" i="10"/>
  <c r="L1935" i="10" s="1"/>
  <c r="O1935" i="10" s="1"/>
  <c r="K1936" i="10"/>
  <c r="L1936" i="10" s="1"/>
  <c r="O1936" i="10" s="1"/>
  <c r="K1937" i="10"/>
  <c r="L1937" i="10" s="1"/>
  <c r="O1937" i="10" s="1"/>
  <c r="K1938" i="10"/>
  <c r="L1938" i="10" s="1"/>
  <c r="O1938" i="10" s="1"/>
  <c r="K1939" i="10"/>
  <c r="L1939" i="10" s="1"/>
  <c r="O1939" i="10" s="1"/>
  <c r="K1940" i="10"/>
  <c r="L1940" i="10" s="1"/>
  <c r="O1940" i="10" s="1"/>
  <c r="K1941" i="10"/>
  <c r="L1941" i="10" s="1"/>
  <c r="O1941" i="10" s="1"/>
  <c r="K1942" i="10"/>
  <c r="L1942" i="10" s="1"/>
  <c r="O1942" i="10" s="1"/>
  <c r="K1943" i="10"/>
  <c r="L1943" i="10" s="1"/>
  <c r="O1943" i="10" s="1"/>
  <c r="K1944" i="10"/>
  <c r="L1944" i="10" s="1"/>
  <c r="O1944" i="10" s="1"/>
  <c r="K1945" i="10"/>
  <c r="L1945" i="10" s="1"/>
  <c r="O1945" i="10" s="1"/>
  <c r="K1946" i="10"/>
  <c r="L1946" i="10" s="1"/>
  <c r="O1946" i="10" s="1"/>
  <c r="K1947" i="10"/>
  <c r="L1947" i="10" s="1"/>
  <c r="O1947" i="10" s="1"/>
  <c r="K1948" i="10"/>
  <c r="L1948" i="10" s="1"/>
  <c r="O1948" i="10" s="1"/>
  <c r="K1949" i="10"/>
  <c r="L1949" i="10" s="1"/>
  <c r="O1949" i="10" s="1"/>
  <c r="K1950" i="10"/>
  <c r="L1950" i="10" s="1"/>
  <c r="O1950" i="10" s="1"/>
  <c r="K1951" i="10"/>
  <c r="L1951" i="10" s="1"/>
  <c r="O1951" i="10" s="1"/>
  <c r="K1952" i="10"/>
  <c r="L1952" i="10" s="1"/>
  <c r="O1952" i="10" s="1"/>
  <c r="K1953" i="10"/>
  <c r="L1953" i="10" s="1"/>
  <c r="O1953" i="10" s="1"/>
  <c r="K1954" i="10"/>
  <c r="L1954" i="10" s="1"/>
  <c r="O1954" i="10" s="1"/>
  <c r="K1955" i="10"/>
  <c r="L1955" i="10" s="1"/>
  <c r="O1955" i="10" s="1"/>
  <c r="K1956" i="10"/>
  <c r="L1956" i="10" s="1"/>
  <c r="O1956" i="10" s="1"/>
  <c r="K1957" i="10"/>
  <c r="L1957" i="10" s="1"/>
  <c r="O1957" i="10" s="1"/>
  <c r="K1958" i="10"/>
  <c r="L1958" i="10" s="1"/>
  <c r="O1958" i="10" s="1"/>
  <c r="K1959" i="10"/>
  <c r="L1959" i="10" s="1"/>
  <c r="O1959" i="10" s="1"/>
  <c r="K1960" i="10"/>
  <c r="L1960" i="10" s="1"/>
  <c r="O1960" i="10" s="1"/>
  <c r="K1961" i="10"/>
  <c r="L1961" i="10" s="1"/>
  <c r="O1961" i="10" s="1"/>
  <c r="K1962" i="10"/>
  <c r="L1962" i="10" s="1"/>
  <c r="O1962" i="10" s="1"/>
  <c r="K1963" i="10"/>
  <c r="L1963" i="10" s="1"/>
  <c r="O1963" i="10" s="1"/>
  <c r="K1964" i="10"/>
  <c r="L1964" i="10" s="1"/>
  <c r="O1964" i="10" s="1"/>
  <c r="K1965" i="10"/>
  <c r="L1965" i="10" s="1"/>
  <c r="O1965" i="10" s="1"/>
  <c r="K1966" i="10"/>
  <c r="L1966" i="10" s="1"/>
  <c r="O1966" i="10" s="1"/>
  <c r="K1967" i="10"/>
  <c r="L1967" i="10" s="1"/>
  <c r="O1967" i="10" s="1"/>
  <c r="K1968" i="10"/>
  <c r="L1968" i="10" s="1"/>
  <c r="O1968" i="10" s="1"/>
  <c r="K1969" i="10"/>
  <c r="L1969" i="10" s="1"/>
  <c r="O1969" i="10" s="1"/>
  <c r="K1970" i="10"/>
  <c r="L1970" i="10" s="1"/>
  <c r="O1970" i="10" s="1"/>
  <c r="K1971" i="10"/>
  <c r="L1971" i="10" s="1"/>
  <c r="O1971" i="10" s="1"/>
  <c r="K1972" i="10"/>
  <c r="L1972" i="10" s="1"/>
  <c r="O1972" i="10" s="1"/>
  <c r="K1973" i="10"/>
  <c r="L1973" i="10" s="1"/>
  <c r="O1973" i="10" s="1"/>
  <c r="K1974" i="10"/>
  <c r="L1974" i="10" s="1"/>
  <c r="O1974" i="10" s="1"/>
  <c r="K1975" i="10"/>
  <c r="L1975" i="10" s="1"/>
  <c r="O1975" i="10" s="1"/>
  <c r="K1976" i="10"/>
  <c r="L1976" i="10" s="1"/>
  <c r="O1976" i="10" s="1"/>
  <c r="K1977" i="10"/>
  <c r="L1977" i="10" s="1"/>
  <c r="O1977" i="10" s="1"/>
  <c r="K1978" i="10"/>
  <c r="L1978" i="10" s="1"/>
  <c r="O1978" i="10" s="1"/>
  <c r="K1979" i="10"/>
  <c r="L1979" i="10" s="1"/>
  <c r="O1979" i="10" s="1"/>
  <c r="K1980" i="10"/>
  <c r="L1980" i="10" s="1"/>
  <c r="O1980" i="10" s="1"/>
  <c r="K1981" i="10"/>
  <c r="L1981" i="10" s="1"/>
  <c r="O1981" i="10" s="1"/>
  <c r="K1982" i="10"/>
  <c r="L1982" i="10" s="1"/>
  <c r="O1982" i="10" s="1"/>
  <c r="K1983" i="10"/>
  <c r="L1983" i="10" s="1"/>
  <c r="O1983" i="10" s="1"/>
  <c r="K1984" i="10"/>
  <c r="L1984" i="10" s="1"/>
  <c r="O1984" i="10" s="1"/>
  <c r="K1985" i="10"/>
  <c r="L1985" i="10" s="1"/>
  <c r="O1985" i="10" s="1"/>
  <c r="K1986" i="10"/>
  <c r="L1986" i="10" s="1"/>
  <c r="O1986" i="10" s="1"/>
  <c r="K1987" i="10"/>
  <c r="L1987" i="10" s="1"/>
  <c r="O1987" i="10" s="1"/>
  <c r="K1988" i="10"/>
  <c r="L1988" i="10" s="1"/>
  <c r="O1988" i="10" s="1"/>
  <c r="K1989" i="10"/>
  <c r="L1989" i="10" s="1"/>
  <c r="O1989" i="10" s="1"/>
  <c r="K1990" i="10"/>
  <c r="L1990" i="10" s="1"/>
  <c r="O1990" i="10" s="1"/>
  <c r="K1991" i="10"/>
  <c r="L1991" i="10" s="1"/>
  <c r="O1991" i="10" s="1"/>
  <c r="K1992" i="10"/>
  <c r="L1992" i="10" s="1"/>
  <c r="O1992" i="10" s="1"/>
  <c r="K1993" i="10"/>
  <c r="L1993" i="10" s="1"/>
  <c r="O1993" i="10" s="1"/>
  <c r="K1994" i="10"/>
  <c r="L1994" i="10" s="1"/>
  <c r="O1994" i="10" s="1"/>
  <c r="K1995" i="10"/>
  <c r="L1995" i="10" s="1"/>
  <c r="O1995" i="10" s="1"/>
  <c r="K1996" i="10"/>
  <c r="L1996" i="10" s="1"/>
  <c r="O1996" i="10" s="1"/>
  <c r="K1997" i="10"/>
  <c r="L1997" i="10" s="1"/>
  <c r="O1997" i="10" s="1"/>
  <c r="K1998" i="10"/>
  <c r="L1998" i="10" s="1"/>
  <c r="O1998" i="10" s="1"/>
  <c r="K1999" i="10"/>
  <c r="L1999" i="10" s="1"/>
  <c r="O1999" i="10" s="1"/>
  <c r="K2000" i="10"/>
  <c r="L2000" i="10" s="1"/>
  <c r="O2000" i="10" s="1"/>
  <c r="K2001" i="10"/>
  <c r="L2001" i="10" s="1"/>
  <c r="O2001" i="10" s="1"/>
  <c r="B5" i="10"/>
  <c r="B3" i="10"/>
  <c r="G9" i="10"/>
  <c r="AC4" i="10" l="1"/>
  <c r="AC3" i="10"/>
  <c r="L501" i="10"/>
  <c r="O501" i="10" s="1"/>
  <c r="AC501" i="10"/>
  <c r="L493" i="10"/>
  <c r="O493" i="10" s="1"/>
  <c r="AC493" i="10"/>
  <c r="L485" i="10"/>
  <c r="O485" i="10" s="1"/>
  <c r="AC485" i="10"/>
  <c r="L477" i="10"/>
  <c r="O477" i="10" s="1"/>
  <c r="AC477" i="10"/>
  <c r="L469" i="10"/>
  <c r="O469" i="10" s="1"/>
  <c r="AC469" i="10"/>
  <c r="L461" i="10"/>
  <c r="O461" i="10" s="1"/>
  <c r="AC461" i="10"/>
  <c r="L453" i="10"/>
  <c r="O453" i="10" s="1"/>
  <c r="AC453" i="10"/>
  <c r="L445" i="10"/>
  <c r="O445" i="10" s="1"/>
  <c r="AC445" i="10"/>
  <c r="L437" i="10"/>
  <c r="O437" i="10" s="1"/>
  <c r="AC437" i="10"/>
  <c r="L429" i="10"/>
  <c r="O429" i="10" s="1"/>
  <c r="AC429" i="10"/>
  <c r="L421" i="10"/>
  <c r="O421" i="10" s="1"/>
  <c r="AC421" i="10"/>
  <c r="L413" i="10"/>
  <c r="O413" i="10" s="1"/>
  <c r="AC413" i="10"/>
  <c r="L405" i="10"/>
  <c r="O405" i="10" s="1"/>
  <c r="AC405" i="10"/>
  <c r="L397" i="10"/>
  <c r="O397" i="10" s="1"/>
  <c r="AC397" i="10"/>
  <c r="L389" i="10"/>
  <c r="O389" i="10" s="1"/>
  <c r="AC389" i="10"/>
  <c r="L341" i="10"/>
  <c r="O341" i="10" s="1"/>
  <c r="AC341" i="10"/>
  <c r="L245" i="10"/>
  <c r="O245" i="10" s="1"/>
  <c r="AC245" i="10"/>
  <c r="L189" i="10"/>
  <c r="O189" i="10" s="1"/>
  <c r="AC189" i="10"/>
  <c r="L381" i="10"/>
  <c r="O381" i="10" s="1"/>
  <c r="AC381" i="10"/>
  <c r="L373" i="10"/>
  <c r="O373" i="10" s="1"/>
  <c r="AC373" i="10"/>
  <c r="L365" i="10"/>
  <c r="O365" i="10" s="1"/>
  <c r="AC365" i="10"/>
  <c r="L357" i="10"/>
  <c r="O357" i="10" s="1"/>
  <c r="AC357" i="10"/>
  <c r="L349" i="10"/>
  <c r="O349" i="10" s="1"/>
  <c r="AC349" i="10"/>
  <c r="L333" i="10"/>
  <c r="O333" i="10" s="1"/>
  <c r="AC333" i="10"/>
  <c r="L325" i="10"/>
  <c r="O325" i="10" s="1"/>
  <c r="AC325" i="10"/>
  <c r="L317" i="10"/>
  <c r="O317" i="10" s="1"/>
  <c r="AC317" i="10"/>
  <c r="L309" i="10"/>
  <c r="O309" i="10" s="1"/>
  <c r="AC309" i="10"/>
  <c r="L301" i="10"/>
  <c r="O301" i="10" s="1"/>
  <c r="AC301" i="10"/>
  <c r="L293" i="10"/>
  <c r="O293" i="10" s="1"/>
  <c r="AC293" i="10"/>
  <c r="L285" i="10"/>
  <c r="O285" i="10" s="1"/>
  <c r="AC285" i="10"/>
  <c r="L277" i="10"/>
  <c r="O277" i="10" s="1"/>
  <c r="AC277" i="10"/>
  <c r="L269" i="10"/>
  <c r="O269" i="10" s="1"/>
  <c r="AC269" i="10"/>
  <c r="L261" i="10"/>
  <c r="O261" i="10" s="1"/>
  <c r="AC261" i="10"/>
  <c r="L253" i="10"/>
  <c r="O253" i="10" s="1"/>
  <c r="AC253" i="10"/>
  <c r="L237" i="10"/>
  <c r="O237" i="10" s="1"/>
  <c r="AC237" i="10"/>
  <c r="L229" i="10"/>
  <c r="O229" i="10" s="1"/>
  <c r="AC229" i="10"/>
  <c r="L221" i="10"/>
  <c r="O221" i="10" s="1"/>
  <c r="AC221" i="10"/>
  <c r="L213" i="10"/>
  <c r="O213" i="10" s="1"/>
  <c r="AC213" i="10"/>
  <c r="L205" i="10"/>
  <c r="O205" i="10" s="1"/>
  <c r="AC205" i="10"/>
  <c r="L197" i="10"/>
  <c r="O197" i="10" s="1"/>
  <c r="AC197" i="10"/>
  <c r="L181" i="10"/>
  <c r="O181" i="10" s="1"/>
  <c r="AC181" i="10"/>
  <c r="L173" i="10"/>
  <c r="O173" i="10" s="1"/>
  <c r="AC173" i="10"/>
  <c r="L165" i="10"/>
  <c r="O165" i="10" s="1"/>
  <c r="AC165" i="10"/>
  <c r="L157" i="10"/>
  <c r="O157" i="10" s="1"/>
  <c r="AC157" i="10"/>
  <c r="L149" i="10"/>
  <c r="O149" i="10" s="1"/>
  <c r="AC149" i="10"/>
  <c r="L141" i="10"/>
  <c r="O141" i="10" s="1"/>
  <c r="AC141" i="10"/>
  <c r="L133" i="10"/>
  <c r="O133" i="10" s="1"/>
  <c r="AC133" i="10"/>
  <c r="L125" i="10"/>
  <c r="O125" i="10" s="1"/>
  <c r="AC125" i="10"/>
  <c r="L117" i="10"/>
  <c r="O117" i="10" s="1"/>
  <c r="AC117" i="10"/>
  <c r="L109" i="10"/>
  <c r="O109" i="10" s="1"/>
  <c r="AC109" i="10"/>
  <c r="L101" i="10"/>
  <c r="O101" i="10" s="1"/>
  <c r="AC101" i="10"/>
  <c r="L93" i="10"/>
  <c r="O93" i="10" s="1"/>
  <c r="AC93" i="10"/>
  <c r="L85" i="10"/>
  <c r="O85" i="10" s="1"/>
  <c r="AC85" i="10"/>
  <c r="L77" i="10"/>
  <c r="O77" i="10" s="1"/>
  <c r="AC77" i="10"/>
  <c r="L69" i="10"/>
  <c r="O69" i="10" s="1"/>
  <c r="AC69" i="10"/>
  <c r="L61" i="10"/>
  <c r="O61" i="10" s="1"/>
  <c r="AC61" i="10"/>
  <c r="L53" i="10"/>
  <c r="O53" i="10" s="1"/>
  <c r="AC53" i="10"/>
  <c r="L45" i="10"/>
  <c r="O45" i="10" s="1"/>
  <c r="AC45" i="10"/>
  <c r="L37" i="10"/>
  <c r="O37" i="10" s="1"/>
  <c r="AC37" i="10"/>
  <c r="L29" i="10"/>
  <c r="O29" i="10" s="1"/>
  <c r="AC29" i="10"/>
  <c r="L20" i="10"/>
  <c r="O20" i="10" s="1"/>
  <c r="AC20" i="10"/>
  <c r="L12" i="10"/>
  <c r="O12" i="10" s="1"/>
  <c r="AC12" i="10"/>
  <c r="L4" i="10"/>
  <c r="O4" i="10" s="1"/>
  <c r="L504" i="10"/>
  <c r="O504" i="10" s="1"/>
  <c r="AC504" i="10"/>
  <c r="AD504" i="10" s="1"/>
  <c r="L496" i="10"/>
  <c r="O496" i="10" s="1"/>
  <c r="AC496" i="10"/>
  <c r="L488" i="10"/>
  <c r="O488" i="10" s="1"/>
  <c r="AC488" i="10"/>
  <c r="L480" i="10"/>
  <c r="O480" i="10" s="1"/>
  <c r="AC480" i="10"/>
  <c r="L472" i="10"/>
  <c r="O472" i="10" s="1"/>
  <c r="AC472" i="10"/>
  <c r="L464" i="10"/>
  <c r="O464" i="10" s="1"/>
  <c r="AC464" i="10"/>
  <c r="L456" i="10"/>
  <c r="O456" i="10" s="1"/>
  <c r="AC456" i="10"/>
  <c r="L448" i="10"/>
  <c r="O448" i="10" s="1"/>
  <c r="AC448" i="10"/>
  <c r="L440" i="10"/>
  <c r="O440" i="10" s="1"/>
  <c r="AC440" i="10"/>
  <c r="L432" i="10"/>
  <c r="O432" i="10" s="1"/>
  <c r="AC432" i="10"/>
  <c r="L424" i="10"/>
  <c r="O424" i="10" s="1"/>
  <c r="AC424" i="10"/>
  <c r="L416" i="10"/>
  <c r="O416" i="10" s="1"/>
  <c r="AC416" i="10"/>
  <c r="L408" i="10"/>
  <c r="O408" i="10" s="1"/>
  <c r="AC408" i="10"/>
  <c r="L400" i="10"/>
  <c r="O400" i="10" s="1"/>
  <c r="AC400" i="10"/>
  <c r="L392" i="10"/>
  <c r="O392" i="10" s="1"/>
  <c r="AC392" i="10"/>
  <c r="L384" i="10"/>
  <c r="O384" i="10" s="1"/>
  <c r="AC384" i="10"/>
  <c r="L376" i="10"/>
  <c r="O376" i="10" s="1"/>
  <c r="AC376" i="10"/>
  <c r="L368" i="10"/>
  <c r="O368" i="10" s="1"/>
  <c r="AC368" i="10"/>
  <c r="L360" i="10"/>
  <c r="O360" i="10" s="1"/>
  <c r="AC360" i="10"/>
  <c r="L352" i="10"/>
  <c r="O352" i="10" s="1"/>
  <c r="AC352" i="10"/>
  <c r="L344" i="10"/>
  <c r="O344" i="10" s="1"/>
  <c r="AC344" i="10"/>
  <c r="L336" i="10"/>
  <c r="O336" i="10" s="1"/>
  <c r="AC336" i="10"/>
  <c r="L328" i="10"/>
  <c r="O328" i="10" s="1"/>
  <c r="AC328" i="10"/>
  <c r="L320" i="10"/>
  <c r="O320" i="10" s="1"/>
  <c r="AC320" i="10"/>
  <c r="L312" i="10"/>
  <c r="O312" i="10" s="1"/>
  <c r="AC312" i="10"/>
  <c r="L304" i="10"/>
  <c r="O304" i="10" s="1"/>
  <c r="AC304" i="10"/>
  <c r="L296" i="10"/>
  <c r="O296" i="10" s="1"/>
  <c r="AC296" i="10"/>
  <c r="L288" i="10"/>
  <c r="O288" i="10" s="1"/>
  <c r="AC288" i="10"/>
  <c r="L280" i="10"/>
  <c r="O280" i="10" s="1"/>
  <c r="AC280" i="10"/>
  <c r="L272" i="10"/>
  <c r="O272" i="10" s="1"/>
  <c r="AC272" i="10"/>
  <c r="L264" i="10"/>
  <c r="O264" i="10" s="1"/>
  <c r="AC264" i="10"/>
  <c r="L256" i="10"/>
  <c r="O256" i="10" s="1"/>
  <c r="AC256" i="10"/>
  <c r="L248" i="10"/>
  <c r="O248" i="10" s="1"/>
  <c r="AC248" i="10"/>
  <c r="L240" i="10"/>
  <c r="O240" i="10" s="1"/>
  <c r="AC240" i="10"/>
  <c r="L232" i="10"/>
  <c r="O232" i="10" s="1"/>
  <c r="AC232" i="10"/>
  <c r="L224" i="10"/>
  <c r="O224" i="10" s="1"/>
  <c r="AC224" i="10"/>
  <c r="L216" i="10"/>
  <c r="O216" i="10" s="1"/>
  <c r="AC216" i="10"/>
  <c r="L208" i="10"/>
  <c r="O208" i="10" s="1"/>
  <c r="AC208" i="10"/>
  <c r="L200" i="10"/>
  <c r="O200" i="10" s="1"/>
  <c r="AC200" i="10"/>
  <c r="L192" i="10"/>
  <c r="O192" i="10" s="1"/>
  <c r="AC192" i="10"/>
  <c r="L184" i="10"/>
  <c r="O184" i="10" s="1"/>
  <c r="AC184" i="10"/>
  <c r="L176" i="10"/>
  <c r="O176" i="10" s="1"/>
  <c r="AC176" i="10"/>
  <c r="L168" i="10"/>
  <c r="O168" i="10" s="1"/>
  <c r="AC168" i="10"/>
  <c r="L160" i="10"/>
  <c r="O160" i="10" s="1"/>
  <c r="AC160" i="10"/>
  <c r="L152" i="10"/>
  <c r="O152" i="10" s="1"/>
  <c r="AC152" i="10"/>
  <c r="L144" i="10"/>
  <c r="O144" i="10" s="1"/>
  <c r="AC144" i="10"/>
  <c r="L136" i="10"/>
  <c r="O136" i="10" s="1"/>
  <c r="AC136" i="10"/>
  <c r="L128" i="10"/>
  <c r="O128" i="10" s="1"/>
  <c r="AC128" i="10"/>
  <c r="L120" i="10"/>
  <c r="O120" i="10" s="1"/>
  <c r="AC120" i="10"/>
  <c r="L112" i="10"/>
  <c r="O112" i="10" s="1"/>
  <c r="AC112" i="10"/>
  <c r="L104" i="10"/>
  <c r="O104" i="10" s="1"/>
  <c r="AC104" i="10"/>
  <c r="L96" i="10"/>
  <c r="O96" i="10" s="1"/>
  <c r="AC96" i="10"/>
  <c r="L88" i="10"/>
  <c r="O88" i="10" s="1"/>
  <c r="AC88" i="10"/>
  <c r="L80" i="10"/>
  <c r="O80" i="10" s="1"/>
  <c r="AC80" i="10"/>
  <c r="L72" i="10"/>
  <c r="O72" i="10" s="1"/>
  <c r="AC72" i="10"/>
  <c r="L64" i="10"/>
  <c r="O64" i="10" s="1"/>
  <c r="AC64" i="10"/>
  <c r="L56" i="10"/>
  <c r="O56" i="10" s="1"/>
  <c r="AC56" i="10"/>
  <c r="L48" i="10"/>
  <c r="O48" i="10" s="1"/>
  <c r="AC48" i="10"/>
  <c r="L40" i="10"/>
  <c r="O40" i="10" s="1"/>
  <c r="AC40" i="10"/>
  <c r="L32" i="10"/>
  <c r="O32" i="10" s="1"/>
  <c r="AC32" i="10"/>
  <c r="L23" i="10"/>
  <c r="O23" i="10" s="1"/>
  <c r="AC23" i="10"/>
  <c r="L15" i="10"/>
  <c r="O15" i="10" s="1"/>
  <c r="AC15" i="10"/>
  <c r="L7" i="10"/>
  <c r="O7" i="10" s="1"/>
  <c r="AC7" i="10"/>
  <c r="AD7" i="10" s="1"/>
  <c r="L503" i="10"/>
  <c r="O503" i="10" s="1"/>
  <c r="AC503" i="10"/>
  <c r="AD503" i="10" s="1"/>
  <c r="L495" i="10"/>
  <c r="O495" i="10" s="1"/>
  <c r="AC495" i="10"/>
  <c r="L487" i="10"/>
  <c r="O487" i="10" s="1"/>
  <c r="AC487" i="10"/>
  <c r="L479" i="10"/>
  <c r="O479" i="10" s="1"/>
  <c r="AC479" i="10"/>
  <c r="L471" i="10"/>
  <c r="O471" i="10" s="1"/>
  <c r="AC471" i="10"/>
  <c r="AD471" i="10" s="1"/>
  <c r="L463" i="10"/>
  <c r="O463" i="10" s="1"/>
  <c r="AC463" i="10"/>
  <c r="L455" i="10"/>
  <c r="O455" i="10" s="1"/>
  <c r="AC455" i="10"/>
  <c r="L447" i="10"/>
  <c r="O447" i="10" s="1"/>
  <c r="AC447" i="10"/>
  <c r="L439" i="10"/>
  <c r="O439" i="10" s="1"/>
  <c r="AC439" i="10"/>
  <c r="AD439" i="10" s="1"/>
  <c r="L431" i="10"/>
  <c r="O431" i="10" s="1"/>
  <c r="AC431" i="10"/>
  <c r="L423" i="10"/>
  <c r="O423" i="10" s="1"/>
  <c r="AC423" i="10"/>
  <c r="L415" i="10"/>
  <c r="O415" i="10" s="1"/>
  <c r="AC415" i="10"/>
  <c r="L407" i="10"/>
  <c r="O407" i="10" s="1"/>
  <c r="AC407" i="10"/>
  <c r="AD407" i="10" s="1"/>
  <c r="L399" i="10"/>
  <c r="O399" i="10" s="1"/>
  <c r="AC399" i="10"/>
  <c r="L391" i="10"/>
  <c r="O391" i="10" s="1"/>
  <c r="AC391" i="10"/>
  <c r="L383" i="10"/>
  <c r="O383" i="10" s="1"/>
  <c r="AC383" i="10"/>
  <c r="L375" i="10"/>
  <c r="O375" i="10" s="1"/>
  <c r="AC375" i="10"/>
  <c r="AD375" i="10" s="1"/>
  <c r="L367" i="10"/>
  <c r="O367" i="10" s="1"/>
  <c r="AC367" i="10"/>
  <c r="L359" i="10"/>
  <c r="O359" i="10" s="1"/>
  <c r="AC359" i="10"/>
  <c r="L351" i="10"/>
  <c r="O351" i="10" s="1"/>
  <c r="AC351" i="10"/>
  <c r="L343" i="10"/>
  <c r="O343" i="10" s="1"/>
  <c r="AC343" i="10"/>
  <c r="AD343" i="10" s="1"/>
  <c r="L335" i="10"/>
  <c r="O335" i="10" s="1"/>
  <c r="AC335" i="10"/>
  <c r="L327" i="10"/>
  <c r="O327" i="10" s="1"/>
  <c r="AC327" i="10"/>
  <c r="L319" i="10"/>
  <c r="O319" i="10" s="1"/>
  <c r="AC319" i="10"/>
  <c r="L311" i="10"/>
  <c r="O311" i="10" s="1"/>
  <c r="AC311" i="10"/>
  <c r="AD311" i="10" s="1"/>
  <c r="L303" i="10"/>
  <c r="O303" i="10" s="1"/>
  <c r="AC303" i="10"/>
  <c r="L295" i="10"/>
  <c r="O295" i="10" s="1"/>
  <c r="AC295" i="10"/>
  <c r="L287" i="10"/>
  <c r="O287" i="10" s="1"/>
  <c r="AC287" i="10"/>
  <c r="L279" i="10"/>
  <c r="O279" i="10" s="1"/>
  <c r="AC279" i="10"/>
  <c r="AD279" i="10" s="1"/>
  <c r="L271" i="10"/>
  <c r="O271" i="10" s="1"/>
  <c r="AC271" i="10"/>
  <c r="L263" i="10"/>
  <c r="O263" i="10" s="1"/>
  <c r="AC263" i="10"/>
  <c r="L255" i="10"/>
  <c r="O255" i="10" s="1"/>
  <c r="AC255" i="10"/>
  <c r="L247" i="10"/>
  <c r="O247" i="10" s="1"/>
  <c r="AC247" i="10"/>
  <c r="AD247" i="10" s="1"/>
  <c r="L239" i="10"/>
  <c r="O239" i="10" s="1"/>
  <c r="AC239" i="10"/>
  <c r="L231" i="10"/>
  <c r="O231" i="10" s="1"/>
  <c r="AC231" i="10"/>
  <c r="L223" i="10"/>
  <c r="O223" i="10" s="1"/>
  <c r="AC223" i="10"/>
  <c r="L215" i="10"/>
  <c r="O215" i="10" s="1"/>
  <c r="AC215" i="10"/>
  <c r="AD215" i="10" s="1"/>
  <c r="L207" i="10"/>
  <c r="O207" i="10" s="1"/>
  <c r="AC207" i="10"/>
  <c r="L199" i="10"/>
  <c r="O199" i="10" s="1"/>
  <c r="AC199" i="10"/>
  <c r="L191" i="10"/>
  <c r="O191" i="10" s="1"/>
  <c r="AC191" i="10"/>
  <c r="L183" i="10"/>
  <c r="O183" i="10" s="1"/>
  <c r="AC183" i="10"/>
  <c r="AD183" i="10" s="1"/>
  <c r="L175" i="10"/>
  <c r="O175" i="10" s="1"/>
  <c r="AC175" i="10"/>
  <c r="L167" i="10"/>
  <c r="O167" i="10" s="1"/>
  <c r="AC167" i="10"/>
  <c r="L159" i="10"/>
  <c r="O159" i="10" s="1"/>
  <c r="AC159" i="10"/>
  <c r="L151" i="10"/>
  <c r="O151" i="10" s="1"/>
  <c r="AC151" i="10"/>
  <c r="AD151" i="10" s="1"/>
  <c r="L143" i="10"/>
  <c r="O143" i="10" s="1"/>
  <c r="AC143" i="10"/>
  <c r="L135" i="10"/>
  <c r="O135" i="10" s="1"/>
  <c r="AC135" i="10"/>
  <c r="L127" i="10"/>
  <c r="O127" i="10" s="1"/>
  <c r="AC127" i="10"/>
  <c r="L119" i="10"/>
  <c r="O119" i="10" s="1"/>
  <c r="AC119" i="10"/>
  <c r="AD119" i="10" s="1"/>
  <c r="L111" i="10"/>
  <c r="O111" i="10" s="1"/>
  <c r="AC111" i="10"/>
  <c r="L103" i="10"/>
  <c r="O103" i="10" s="1"/>
  <c r="AC103" i="10"/>
  <c r="L95" i="10"/>
  <c r="O95" i="10" s="1"/>
  <c r="AC95" i="10"/>
  <c r="L87" i="10"/>
  <c r="O87" i="10" s="1"/>
  <c r="AC87" i="10"/>
  <c r="AD87" i="10" s="1"/>
  <c r="L79" i="10"/>
  <c r="O79" i="10" s="1"/>
  <c r="AC79" i="10"/>
  <c r="L71" i="10"/>
  <c r="O71" i="10" s="1"/>
  <c r="AC71" i="10"/>
  <c r="L63" i="10"/>
  <c r="O63" i="10" s="1"/>
  <c r="AC63" i="10"/>
  <c r="L55" i="10"/>
  <c r="O55" i="10" s="1"/>
  <c r="AC55" i="10"/>
  <c r="AD55" i="10" s="1"/>
  <c r="L47" i="10"/>
  <c r="O47" i="10" s="1"/>
  <c r="AC47" i="10"/>
  <c r="L39" i="10"/>
  <c r="O39" i="10" s="1"/>
  <c r="AC39" i="10"/>
  <c r="L31" i="10"/>
  <c r="O31" i="10" s="1"/>
  <c r="AC31" i="10"/>
  <c r="L22" i="10"/>
  <c r="O22" i="10" s="1"/>
  <c r="AC22" i="10"/>
  <c r="AD22" i="10" s="1"/>
  <c r="L14" i="10"/>
  <c r="O14" i="10" s="1"/>
  <c r="AC14" i="10"/>
  <c r="L6" i="10"/>
  <c r="O6" i="10" s="1"/>
  <c r="AC6" i="10"/>
  <c r="L502" i="10"/>
  <c r="O502" i="10" s="1"/>
  <c r="AC502" i="10"/>
  <c r="L494" i="10"/>
  <c r="O494" i="10" s="1"/>
  <c r="AC494" i="10"/>
  <c r="AD494" i="10" s="1"/>
  <c r="L486" i="10"/>
  <c r="O486" i="10" s="1"/>
  <c r="AC486" i="10"/>
  <c r="L478" i="10"/>
  <c r="O478" i="10" s="1"/>
  <c r="AC478" i="10"/>
  <c r="L470" i="10"/>
  <c r="O470" i="10" s="1"/>
  <c r="AC470" i="10"/>
  <c r="L462" i="10"/>
  <c r="O462" i="10" s="1"/>
  <c r="AC462" i="10"/>
  <c r="AD462" i="10" s="1"/>
  <c r="L454" i="10"/>
  <c r="O454" i="10" s="1"/>
  <c r="AC454" i="10"/>
  <c r="L446" i="10"/>
  <c r="O446" i="10" s="1"/>
  <c r="AC446" i="10"/>
  <c r="L438" i="10"/>
  <c r="O438" i="10" s="1"/>
  <c r="AC438" i="10"/>
  <c r="L430" i="10"/>
  <c r="O430" i="10" s="1"/>
  <c r="AC430" i="10"/>
  <c r="AD430" i="10" s="1"/>
  <c r="L422" i="10"/>
  <c r="O422" i="10" s="1"/>
  <c r="AC422" i="10"/>
  <c r="L414" i="10"/>
  <c r="O414" i="10" s="1"/>
  <c r="AC414" i="10"/>
  <c r="L406" i="10"/>
  <c r="O406" i="10" s="1"/>
  <c r="AC406" i="10"/>
  <c r="L398" i="10"/>
  <c r="O398" i="10" s="1"/>
  <c r="AC398" i="10"/>
  <c r="AD398" i="10" s="1"/>
  <c r="L390" i="10"/>
  <c r="O390" i="10" s="1"/>
  <c r="AC390" i="10"/>
  <c r="L382" i="10"/>
  <c r="O382" i="10" s="1"/>
  <c r="AC382" i="10"/>
  <c r="L374" i="10"/>
  <c r="O374" i="10" s="1"/>
  <c r="AC374" i="10"/>
  <c r="L366" i="10"/>
  <c r="O366" i="10" s="1"/>
  <c r="AC366" i="10"/>
  <c r="AD366" i="10" s="1"/>
  <c r="L358" i="10"/>
  <c r="O358" i="10" s="1"/>
  <c r="AC358" i="10"/>
  <c r="L350" i="10"/>
  <c r="O350" i="10" s="1"/>
  <c r="AC350" i="10"/>
  <c r="L342" i="10"/>
  <c r="O342" i="10" s="1"/>
  <c r="AC342" i="10"/>
  <c r="L334" i="10"/>
  <c r="O334" i="10" s="1"/>
  <c r="AC334" i="10"/>
  <c r="AD334" i="10" s="1"/>
  <c r="L326" i="10"/>
  <c r="O326" i="10" s="1"/>
  <c r="AC326" i="10"/>
  <c r="L318" i="10"/>
  <c r="O318" i="10" s="1"/>
  <c r="AC318" i="10"/>
  <c r="L310" i="10"/>
  <c r="O310" i="10" s="1"/>
  <c r="AC310" i="10"/>
  <c r="L302" i="10"/>
  <c r="O302" i="10" s="1"/>
  <c r="AC302" i="10"/>
  <c r="AD302" i="10" s="1"/>
  <c r="L294" i="10"/>
  <c r="O294" i="10" s="1"/>
  <c r="AC294" i="10"/>
  <c r="L286" i="10"/>
  <c r="O286" i="10" s="1"/>
  <c r="AC286" i="10"/>
  <c r="L278" i="10"/>
  <c r="O278" i="10" s="1"/>
  <c r="AC278" i="10"/>
  <c r="L270" i="10"/>
  <c r="O270" i="10" s="1"/>
  <c r="AC270" i="10"/>
  <c r="AD270" i="10" s="1"/>
  <c r="L262" i="10"/>
  <c r="O262" i="10" s="1"/>
  <c r="AC262" i="10"/>
  <c r="L254" i="10"/>
  <c r="O254" i="10" s="1"/>
  <c r="AC254" i="10"/>
  <c r="L246" i="10"/>
  <c r="O246" i="10" s="1"/>
  <c r="AC246" i="10"/>
  <c r="L238" i="10"/>
  <c r="O238" i="10" s="1"/>
  <c r="AC238" i="10"/>
  <c r="AD238" i="10" s="1"/>
  <c r="L230" i="10"/>
  <c r="O230" i="10" s="1"/>
  <c r="AC230" i="10"/>
  <c r="L222" i="10"/>
  <c r="O222" i="10" s="1"/>
  <c r="AC222" i="10"/>
  <c r="L214" i="10"/>
  <c r="O214" i="10" s="1"/>
  <c r="AC214" i="10"/>
  <c r="L206" i="10"/>
  <c r="O206" i="10" s="1"/>
  <c r="AC206" i="10"/>
  <c r="AD206" i="10" s="1"/>
  <c r="L198" i="10"/>
  <c r="O198" i="10" s="1"/>
  <c r="AC198" i="10"/>
  <c r="L190" i="10"/>
  <c r="O190" i="10" s="1"/>
  <c r="AC190" i="10"/>
  <c r="L182" i="10"/>
  <c r="O182" i="10" s="1"/>
  <c r="AC182" i="10"/>
  <c r="L174" i="10"/>
  <c r="O174" i="10" s="1"/>
  <c r="AC174" i="10"/>
  <c r="AD174" i="10" s="1"/>
  <c r="L166" i="10"/>
  <c r="O166" i="10" s="1"/>
  <c r="AC166" i="10"/>
  <c r="L158" i="10"/>
  <c r="O158" i="10" s="1"/>
  <c r="AC158" i="10"/>
  <c r="L150" i="10"/>
  <c r="O150" i="10" s="1"/>
  <c r="AC150" i="10"/>
  <c r="L142" i="10"/>
  <c r="O142" i="10" s="1"/>
  <c r="AC142" i="10"/>
  <c r="AD142" i="10" s="1"/>
  <c r="L134" i="10"/>
  <c r="O134" i="10" s="1"/>
  <c r="AC134" i="10"/>
  <c r="L126" i="10"/>
  <c r="O126" i="10" s="1"/>
  <c r="AC126" i="10"/>
  <c r="L118" i="10"/>
  <c r="O118" i="10" s="1"/>
  <c r="AC118" i="10"/>
  <c r="L110" i="10"/>
  <c r="O110" i="10" s="1"/>
  <c r="AC110" i="10"/>
  <c r="AD110" i="10" s="1"/>
  <c r="L102" i="10"/>
  <c r="O102" i="10" s="1"/>
  <c r="AC102" i="10"/>
  <c r="L94" i="10"/>
  <c r="O94" i="10" s="1"/>
  <c r="AC94" i="10"/>
  <c r="L86" i="10"/>
  <c r="O86" i="10" s="1"/>
  <c r="AC86" i="10"/>
  <c r="L78" i="10"/>
  <c r="O78" i="10" s="1"/>
  <c r="AC78" i="10"/>
  <c r="AD78" i="10" s="1"/>
  <c r="L70" i="10"/>
  <c r="O70" i="10" s="1"/>
  <c r="AC70" i="10"/>
  <c r="L62" i="10"/>
  <c r="O62" i="10" s="1"/>
  <c r="AC62" i="10"/>
  <c r="L54" i="10"/>
  <c r="O54" i="10" s="1"/>
  <c r="AC54" i="10"/>
  <c r="L46" i="10"/>
  <c r="O46" i="10" s="1"/>
  <c r="AC46" i="10"/>
  <c r="AD46" i="10" s="1"/>
  <c r="L38" i="10"/>
  <c r="O38" i="10" s="1"/>
  <c r="AC38" i="10"/>
  <c r="L30" i="10"/>
  <c r="O30" i="10" s="1"/>
  <c r="AC30" i="10"/>
  <c r="L21" i="10"/>
  <c r="O21" i="10" s="1"/>
  <c r="AC21" i="10"/>
  <c r="L13" i="10"/>
  <c r="O13" i="10" s="1"/>
  <c r="AC13" i="10"/>
  <c r="AD13" i="10" s="1"/>
  <c r="L5" i="10"/>
  <c r="O5" i="10" s="1"/>
  <c r="AC5" i="10"/>
  <c r="AD4" i="10" s="1"/>
  <c r="L500" i="10"/>
  <c r="O500" i="10" s="1"/>
  <c r="AC500" i="10"/>
  <c r="AD500" i="10" s="1"/>
  <c r="L492" i="10"/>
  <c r="O492" i="10" s="1"/>
  <c r="AC492" i="10"/>
  <c r="AD492" i="10" s="1"/>
  <c r="L484" i="10"/>
  <c r="O484" i="10" s="1"/>
  <c r="AC484" i="10"/>
  <c r="AD484" i="10" s="1"/>
  <c r="L476" i="10"/>
  <c r="O476" i="10" s="1"/>
  <c r="AC476" i="10"/>
  <c r="AD476" i="10" s="1"/>
  <c r="L468" i="10"/>
  <c r="O468" i="10" s="1"/>
  <c r="AC468" i="10"/>
  <c r="AD468" i="10" s="1"/>
  <c r="L460" i="10"/>
  <c r="O460" i="10" s="1"/>
  <c r="AC460" i="10"/>
  <c r="AD460" i="10" s="1"/>
  <c r="L452" i="10"/>
  <c r="O452" i="10" s="1"/>
  <c r="AC452" i="10"/>
  <c r="AD452" i="10" s="1"/>
  <c r="L444" i="10"/>
  <c r="O444" i="10" s="1"/>
  <c r="AC444" i="10"/>
  <c r="AD444" i="10" s="1"/>
  <c r="L436" i="10"/>
  <c r="O436" i="10" s="1"/>
  <c r="AC436" i="10"/>
  <c r="AD436" i="10" s="1"/>
  <c r="L428" i="10"/>
  <c r="O428" i="10" s="1"/>
  <c r="AC428" i="10"/>
  <c r="AD428" i="10" s="1"/>
  <c r="L420" i="10"/>
  <c r="O420" i="10" s="1"/>
  <c r="AC420" i="10"/>
  <c r="AD420" i="10" s="1"/>
  <c r="L412" i="10"/>
  <c r="O412" i="10" s="1"/>
  <c r="AC412" i="10"/>
  <c r="AD412" i="10" s="1"/>
  <c r="L404" i="10"/>
  <c r="O404" i="10" s="1"/>
  <c r="AC404" i="10"/>
  <c r="AD404" i="10" s="1"/>
  <c r="L396" i="10"/>
  <c r="O396" i="10" s="1"/>
  <c r="AC396" i="10"/>
  <c r="AD396" i="10" s="1"/>
  <c r="L388" i="10"/>
  <c r="O388" i="10" s="1"/>
  <c r="AC388" i="10"/>
  <c r="AD388" i="10" s="1"/>
  <c r="L380" i="10"/>
  <c r="O380" i="10" s="1"/>
  <c r="AC380" i="10"/>
  <c r="AD380" i="10" s="1"/>
  <c r="L372" i="10"/>
  <c r="O372" i="10" s="1"/>
  <c r="AC372" i="10"/>
  <c r="AD372" i="10" s="1"/>
  <c r="L364" i="10"/>
  <c r="O364" i="10" s="1"/>
  <c r="AC364" i="10"/>
  <c r="AD364" i="10" s="1"/>
  <c r="L356" i="10"/>
  <c r="O356" i="10" s="1"/>
  <c r="AC356" i="10"/>
  <c r="AD356" i="10" s="1"/>
  <c r="L348" i="10"/>
  <c r="O348" i="10" s="1"/>
  <c r="AC348" i="10"/>
  <c r="AD348" i="10" s="1"/>
  <c r="L340" i="10"/>
  <c r="O340" i="10" s="1"/>
  <c r="AC340" i="10"/>
  <c r="AD340" i="10" s="1"/>
  <c r="L332" i="10"/>
  <c r="O332" i="10" s="1"/>
  <c r="AC332" i="10"/>
  <c r="AD332" i="10" s="1"/>
  <c r="L324" i="10"/>
  <c r="O324" i="10" s="1"/>
  <c r="AC324" i="10"/>
  <c r="AD324" i="10" s="1"/>
  <c r="L316" i="10"/>
  <c r="O316" i="10" s="1"/>
  <c r="AC316" i="10"/>
  <c r="AD316" i="10" s="1"/>
  <c r="L308" i="10"/>
  <c r="O308" i="10" s="1"/>
  <c r="AC308" i="10"/>
  <c r="L300" i="10"/>
  <c r="O300" i="10" s="1"/>
  <c r="AC300" i="10"/>
  <c r="AD300" i="10" s="1"/>
  <c r="L292" i="10"/>
  <c r="O292" i="10" s="1"/>
  <c r="AC292" i="10"/>
  <c r="AD292" i="10" s="1"/>
  <c r="L284" i="10"/>
  <c r="O284" i="10" s="1"/>
  <c r="AC284" i="10"/>
  <c r="AD284" i="10" s="1"/>
  <c r="L276" i="10"/>
  <c r="O276" i="10" s="1"/>
  <c r="AC276" i="10"/>
  <c r="L268" i="10"/>
  <c r="O268" i="10" s="1"/>
  <c r="AC268" i="10"/>
  <c r="AD268" i="10" s="1"/>
  <c r="L260" i="10"/>
  <c r="O260" i="10" s="1"/>
  <c r="AC260" i="10"/>
  <c r="AD260" i="10" s="1"/>
  <c r="L252" i="10"/>
  <c r="O252" i="10" s="1"/>
  <c r="AC252" i="10"/>
  <c r="AD252" i="10" s="1"/>
  <c r="L244" i="10"/>
  <c r="O244" i="10" s="1"/>
  <c r="AC244" i="10"/>
  <c r="AD244" i="10" s="1"/>
  <c r="L236" i="10"/>
  <c r="O236" i="10" s="1"/>
  <c r="AC236" i="10"/>
  <c r="AD236" i="10" s="1"/>
  <c r="L228" i="10"/>
  <c r="O228" i="10" s="1"/>
  <c r="AC228" i="10"/>
  <c r="AD228" i="10" s="1"/>
  <c r="L220" i="10"/>
  <c r="O220" i="10" s="1"/>
  <c r="AC220" i="10"/>
  <c r="AD220" i="10" s="1"/>
  <c r="L212" i="10"/>
  <c r="O212" i="10" s="1"/>
  <c r="AC212" i="10"/>
  <c r="L204" i="10"/>
  <c r="O204" i="10" s="1"/>
  <c r="AC204" i="10"/>
  <c r="AD204" i="10" s="1"/>
  <c r="L196" i="10"/>
  <c r="O196" i="10" s="1"/>
  <c r="AC196" i="10"/>
  <c r="AD196" i="10" s="1"/>
  <c r="L188" i="10"/>
  <c r="O188" i="10" s="1"/>
  <c r="AC188" i="10"/>
  <c r="AD188" i="10" s="1"/>
  <c r="L180" i="10"/>
  <c r="O180" i="10" s="1"/>
  <c r="AC180" i="10"/>
  <c r="AD180" i="10" s="1"/>
  <c r="L172" i="10"/>
  <c r="O172" i="10" s="1"/>
  <c r="AC172" i="10"/>
  <c r="AD172" i="10" s="1"/>
  <c r="L164" i="10"/>
  <c r="O164" i="10" s="1"/>
  <c r="AC164" i="10"/>
  <c r="AD164" i="10" s="1"/>
  <c r="L156" i="10"/>
  <c r="O156" i="10" s="1"/>
  <c r="AC156" i="10"/>
  <c r="AD156" i="10" s="1"/>
  <c r="L148" i="10"/>
  <c r="O148" i="10" s="1"/>
  <c r="AC148" i="10"/>
  <c r="AD148" i="10" s="1"/>
  <c r="L140" i="10"/>
  <c r="O140" i="10" s="1"/>
  <c r="AC140" i="10"/>
  <c r="AD140" i="10" s="1"/>
  <c r="L132" i="10"/>
  <c r="O132" i="10" s="1"/>
  <c r="AC132" i="10"/>
  <c r="AD132" i="10" s="1"/>
  <c r="L124" i="10"/>
  <c r="O124" i="10" s="1"/>
  <c r="AC124" i="10"/>
  <c r="AD124" i="10" s="1"/>
  <c r="L116" i="10"/>
  <c r="O116" i="10" s="1"/>
  <c r="AC116" i="10"/>
  <c r="AD116" i="10" s="1"/>
  <c r="L108" i="10"/>
  <c r="O108" i="10" s="1"/>
  <c r="AC108" i="10"/>
  <c r="AD108" i="10" s="1"/>
  <c r="L100" i="10"/>
  <c r="O100" i="10" s="1"/>
  <c r="AC100" i="10"/>
  <c r="AD100" i="10" s="1"/>
  <c r="L92" i="10"/>
  <c r="O92" i="10" s="1"/>
  <c r="AC92" i="10"/>
  <c r="AD92" i="10" s="1"/>
  <c r="L84" i="10"/>
  <c r="O84" i="10" s="1"/>
  <c r="AC84" i="10"/>
  <c r="AD84" i="10" s="1"/>
  <c r="L76" i="10"/>
  <c r="O76" i="10" s="1"/>
  <c r="AC76" i="10"/>
  <c r="AD76" i="10" s="1"/>
  <c r="L68" i="10"/>
  <c r="O68" i="10" s="1"/>
  <c r="AC68" i="10"/>
  <c r="AD68" i="10" s="1"/>
  <c r="L60" i="10"/>
  <c r="O60" i="10" s="1"/>
  <c r="AC60" i="10"/>
  <c r="AD60" i="10" s="1"/>
  <c r="L52" i="10"/>
  <c r="O52" i="10" s="1"/>
  <c r="AC52" i="10"/>
  <c r="AD52" i="10" s="1"/>
  <c r="L44" i="10"/>
  <c r="O44" i="10" s="1"/>
  <c r="AC44" i="10"/>
  <c r="AD44" i="10" s="1"/>
  <c r="L36" i="10"/>
  <c r="O36" i="10" s="1"/>
  <c r="AC36" i="10"/>
  <c r="AD36" i="10" s="1"/>
  <c r="L28" i="10"/>
  <c r="O28" i="10" s="1"/>
  <c r="AC28" i="10"/>
  <c r="AD28" i="10" s="1"/>
  <c r="L19" i="10"/>
  <c r="O19" i="10" s="1"/>
  <c r="AC19" i="10"/>
  <c r="AD19" i="10" s="1"/>
  <c r="L11" i="10"/>
  <c r="O11" i="10" s="1"/>
  <c r="AC11" i="10"/>
  <c r="AD11" i="10" s="1"/>
  <c r="L499" i="10"/>
  <c r="O499" i="10" s="1"/>
  <c r="AC499" i="10"/>
  <c r="AD499" i="10" s="1"/>
  <c r="L491" i="10"/>
  <c r="O491" i="10" s="1"/>
  <c r="AC491" i="10"/>
  <c r="L483" i="10"/>
  <c r="O483" i="10" s="1"/>
  <c r="AC483" i="10"/>
  <c r="L475" i="10"/>
  <c r="O475" i="10" s="1"/>
  <c r="AC475" i="10"/>
  <c r="AD475" i="10" s="1"/>
  <c r="L467" i="10"/>
  <c r="O467" i="10" s="1"/>
  <c r="AC467" i="10"/>
  <c r="AD467" i="10" s="1"/>
  <c r="L459" i="10"/>
  <c r="O459" i="10" s="1"/>
  <c r="AC459" i="10"/>
  <c r="L451" i="10"/>
  <c r="O451" i="10" s="1"/>
  <c r="AC451" i="10"/>
  <c r="L443" i="10"/>
  <c r="O443" i="10" s="1"/>
  <c r="AC443" i="10"/>
  <c r="AD443" i="10" s="1"/>
  <c r="L435" i="10"/>
  <c r="O435" i="10" s="1"/>
  <c r="AC435" i="10"/>
  <c r="AD435" i="10" s="1"/>
  <c r="L427" i="10"/>
  <c r="O427" i="10" s="1"/>
  <c r="AC427" i="10"/>
  <c r="L419" i="10"/>
  <c r="O419" i="10" s="1"/>
  <c r="AC419" i="10"/>
  <c r="L411" i="10"/>
  <c r="O411" i="10" s="1"/>
  <c r="AC411" i="10"/>
  <c r="AD411" i="10" s="1"/>
  <c r="L403" i="10"/>
  <c r="O403" i="10" s="1"/>
  <c r="AC403" i="10"/>
  <c r="AD403" i="10" s="1"/>
  <c r="L395" i="10"/>
  <c r="O395" i="10" s="1"/>
  <c r="AC395" i="10"/>
  <c r="L387" i="10"/>
  <c r="O387" i="10" s="1"/>
  <c r="AC387" i="10"/>
  <c r="L379" i="10"/>
  <c r="O379" i="10" s="1"/>
  <c r="AC379" i="10"/>
  <c r="AD379" i="10" s="1"/>
  <c r="L371" i="10"/>
  <c r="O371" i="10" s="1"/>
  <c r="AC371" i="10"/>
  <c r="AD371" i="10" s="1"/>
  <c r="L363" i="10"/>
  <c r="O363" i="10" s="1"/>
  <c r="AC363" i="10"/>
  <c r="L355" i="10"/>
  <c r="O355" i="10" s="1"/>
  <c r="AC355" i="10"/>
  <c r="L347" i="10"/>
  <c r="O347" i="10" s="1"/>
  <c r="AC347" i="10"/>
  <c r="AD347" i="10" s="1"/>
  <c r="L339" i="10"/>
  <c r="O339" i="10" s="1"/>
  <c r="AC339" i="10"/>
  <c r="AD339" i="10" s="1"/>
  <c r="L331" i="10"/>
  <c r="O331" i="10" s="1"/>
  <c r="AC331" i="10"/>
  <c r="L323" i="10"/>
  <c r="O323" i="10" s="1"/>
  <c r="AC323" i="10"/>
  <c r="L315" i="10"/>
  <c r="O315" i="10" s="1"/>
  <c r="AC315" i="10"/>
  <c r="AD315" i="10" s="1"/>
  <c r="L307" i="10"/>
  <c r="O307" i="10" s="1"/>
  <c r="AC307" i="10"/>
  <c r="AD307" i="10" s="1"/>
  <c r="L299" i="10"/>
  <c r="O299" i="10" s="1"/>
  <c r="AC299" i="10"/>
  <c r="L291" i="10"/>
  <c r="O291" i="10" s="1"/>
  <c r="AC291" i="10"/>
  <c r="L283" i="10"/>
  <c r="O283" i="10" s="1"/>
  <c r="AC283" i="10"/>
  <c r="AD283" i="10" s="1"/>
  <c r="L275" i="10"/>
  <c r="O275" i="10" s="1"/>
  <c r="AC275" i="10"/>
  <c r="AD275" i="10" s="1"/>
  <c r="L267" i="10"/>
  <c r="O267" i="10" s="1"/>
  <c r="AC267" i="10"/>
  <c r="L259" i="10"/>
  <c r="O259" i="10" s="1"/>
  <c r="AC259" i="10"/>
  <c r="L251" i="10"/>
  <c r="O251" i="10" s="1"/>
  <c r="AC251" i="10"/>
  <c r="AD251" i="10" s="1"/>
  <c r="L243" i="10"/>
  <c r="O243" i="10" s="1"/>
  <c r="AC243" i="10"/>
  <c r="AD243" i="10" s="1"/>
  <c r="L235" i="10"/>
  <c r="O235" i="10" s="1"/>
  <c r="AC235" i="10"/>
  <c r="L227" i="10"/>
  <c r="O227" i="10" s="1"/>
  <c r="AC227" i="10"/>
  <c r="L219" i="10"/>
  <c r="O219" i="10" s="1"/>
  <c r="AC219" i="10"/>
  <c r="AD219" i="10" s="1"/>
  <c r="L211" i="10"/>
  <c r="O211" i="10" s="1"/>
  <c r="AC211" i="10"/>
  <c r="AD211" i="10" s="1"/>
  <c r="L203" i="10"/>
  <c r="O203" i="10" s="1"/>
  <c r="AC203" i="10"/>
  <c r="L195" i="10"/>
  <c r="O195" i="10" s="1"/>
  <c r="AC195" i="10"/>
  <c r="L187" i="10"/>
  <c r="O187" i="10" s="1"/>
  <c r="AC187" i="10"/>
  <c r="AD187" i="10" s="1"/>
  <c r="L179" i="10"/>
  <c r="O179" i="10" s="1"/>
  <c r="AC179" i="10"/>
  <c r="AD179" i="10" s="1"/>
  <c r="L171" i="10"/>
  <c r="O171" i="10" s="1"/>
  <c r="AC171" i="10"/>
  <c r="L163" i="10"/>
  <c r="O163" i="10" s="1"/>
  <c r="AC163" i="10"/>
  <c r="L155" i="10"/>
  <c r="O155" i="10" s="1"/>
  <c r="AC155" i="10"/>
  <c r="AD155" i="10" s="1"/>
  <c r="L147" i="10"/>
  <c r="O147" i="10" s="1"/>
  <c r="AC147" i="10"/>
  <c r="AD147" i="10" s="1"/>
  <c r="L139" i="10"/>
  <c r="O139" i="10" s="1"/>
  <c r="AC139" i="10"/>
  <c r="L131" i="10"/>
  <c r="O131" i="10" s="1"/>
  <c r="AC131" i="10"/>
  <c r="L123" i="10"/>
  <c r="O123" i="10" s="1"/>
  <c r="AC123" i="10"/>
  <c r="AD123" i="10" s="1"/>
  <c r="L115" i="10"/>
  <c r="O115" i="10" s="1"/>
  <c r="AC115" i="10"/>
  <c r="AD115" i="10" s="1"/>
  <c r="L107" i="10"/>
  <c r="O107" i="10" s="1"/>
  <c r="AC107" i="10"/>
  <c r="L99" i="10"/>
  <c r="O99" i="10" s="1"/>
  <c r="AC99" i="10"/>
  <c r="L91" i="10"/>
  <c r="O91" i="10" s="1"/>
  <c r="AC91" i="10"/>
  <c r="AD91" i="10" s="1"/>
  <c r="L83" i="10"/>
  <c r="O83" i="10" s="1"/>
  <c r="AC83" i="10"/>
  <c r="AD83" i="10" s="1"/>
  <c r="L75" i="10"/>
  <c r="O75" i="10" s="1"/>
  <c r="AC75" i="10"/>
  <c r="L67" i="10"/>
  <c r="O67" i="10" s="1"/>
  <c r="AC67" i="10"/>
  <c r="L59" i="10"/>
  <c r="O59" i="10" s="1"/>
  <c r="AC59" i="10"/>
  <c r="AD59" i="10" s="1"/>
  <c r="L51" i="10"/>
  <c r="O51" i="10" s="1"/>
  <c r="AC51" i="10"/>
  <c r="AD51" i="10" s="1"/>
  <c r="L43" i="10"/>
  <c r="O43" i="10" s="1"/>
  <c r="AC43" i="10"/>
  <c r="L35" i="10"/>
  <c r="O35" i="10" s="1"/>
  <c r="AC35" i="10"/>
  <c r="L27" i="10"/>
  <c r="O27" i="10" s="1"/>
  <c r="AC27" i="10"/>
  <c r="AD27" i="10" s="1"/>
  <c r="L18" i="10"/>
  <c r="O18" i="10" s="1"/>
  <c r="AC18" i="10"/>
  <c r="AD18" i="10" s="1"/>
  <c r="L10" i="10"/>
  <c r="O10" i="10" s="1"/>
  <c r="AC10" i="10"/>
  <c r="L498" i="10"/>
  <c r="O498" i="10" s="1"/>
  <c r="AC498" i="10"/>
  <c r="L490" i="10"/>
  <c r="O490" i="10" s="1"/>
  <c r="AC490" i="10"/>
  <c r="AD490" i="10" s="1"/>
  <c r="L482" i="10"/>
  <c r="O482" i="10" s="1"/>
  <c r="AC482" i="10"/>
  <c r="AD482" i="10" s="1"/>
  <c r="L474" i="10"/>
  <c r="O474" i="10" s="1"/>
  <c r="AC474" i="10"/>
  <c r="L466" i="10"/>
  <c r="O466" i="10" s="1"/>
  <c r="AC466" i="10"/>
  <c r="L458" i="10"/>
  <c r="O458" i="10" s="1"/>
  <c r="AC458" i="10"/>
  <c r="AD458" i="10" s="1"/>
  <c r="L450" i="10"/>
  <c r="O450" i="10" s="1"/>
  <c r="AC450" i="10"/>
  <c r="AD450" i="10" s="1"/>
  <c r="L442" i="10"/>
  <c r="O442" i="10" s="1"/>
  <c r="AC442" i="10"/>
  <c r="L434" i="10"/>
  <c r="O434" i="10" s="1"/>
  <c r="AC434" i="10"/>
  <c r="L426" i="10"/>
  <c r="O426" i="10" s="1"/>
  <c r="AC426" i="10"/>
  <c r="AD426" i="10" s="1"/>
  <c r="L418" i="10"/>
  <c r="O418" i="10" s="1"/>
  <c r="AC418" i="10"/>
  <c r="AD418" i="10" s="1"/>
  <c r="L410" i="10"/>
  <c r="O410" i="10" s="1"/>
  <c r="AC410" i="10"/>
  <c r="L402" i="10"/>
  <c r="O402" i="10" s="1"/>
  <c r="AC402" i="10"/>
  <c r="L394" i="10"/>
  <c r="O394" i="10" s="1"/>
  <c r="AC394" i="10"/>
  <c r="AD394" i="10" s="1"/>
  <c r="L386" i="10"/>
  <c r="O386" i="10" s="1"/>
  <c r="AC386" i="10"/>
  <c r="AD386" i="10" s="1"/>
  <c r="L378" i="10"/>
  <c r="O378" i="10" s="1"/>
  <c r="AC378" i="10"/>
  <c r="L370" i="10"/>
  <c r="O370" i="10" s="1"/>
  <c r="AC370" i="10"/>
  <c r="L362" i="10"/>
  <c r="O362" i="10" s="1"/>
  <c r="AC362" i="10"/>
  <c r="AD362" i="10" s="1"/>
  <c r="L354" i="10"/>
  <c r="O354" i="10" s="1"/>
  <c r="AC354" i="10"/>
  <c r="AD354" i="10" s="1"/>
  <c r="L346" i="10"/>
  <c r="O346" i="10" s="1"/>
  <c r="AC346" i="10"/>
  <c r="L338" i="10"/>
  <c r="O338" i="10" s="1"/>
  <c r="AC338" i="10"/>
  <c r="L330" i="10"/>
  <c r="O330" i="10" s="1"/>
  <c r="AC330" i="10"/>
  <c r="AD330" i="10" s="1"/>
  <c r="L322" i="10"/>
  <c r="O322" i="10" s="1"/>
  <c r="AC322" i="10"/>
  <c r="AD322" i="10" s="1"/>
  <c r="L314" i="10"/>
  <c r="O314" i="10" s="1"/>
  <c r="AC314" i="10"/>
  <c r="L306" i="10"/>
  <c r="O306" i="10" s="1"/>
  <c r="AC306" i="10"/>
  <c r="L298" i="10"/>
  <c r="O298" i="10" s="1"/>
  <c r="AC298" i="10"/>
  <c r="AD298" i="10" s="1"/>
  <c r="L290" i="10"/>
  <c r="O290" i="10" s="1"/>
  <c r="AC290" i="10"/>
  <c r="AD290" i="10" s="1"/>
  <c r="L282" i="10"/>
  <c r="O282" i="10" s="1"/>
  <c r="AC282" i="10"/>
  <c r="L274" i="10"/>
  <c r="O274" i="10" s="1"/>
  <c r="AC274" i="10"/>
  <c r="L266" i="10"/>
  <c r="O266" i="10" s="1"/>
  <c r="AC266" i="10"/>
  <c r="AD266" i="10" s="1"/>
  <c r="L258" i="10"/>
  <c r="O258" i="10" s="1"/>
  <c r="AC258" i="10"/>
  <c r="AD258" i="10" s="1"/>
  <c r="L250" i="10"/>
  <c r="O250" i="10" s="1"/>
  <c r="AC250" i="10"/>
  <c r="L242" i="10"/>
  <c r="O242" i="10" s="1"/>
  <c r="AC242" i="10"/>
  <c r="L234" i="10"/>
  <c r="O234" i="10" s="1"/>
  <c r="AC234" i="10"/>
  <c r="AD234" i="10" s="1"/>
  <c r="L226" i="10"/>
  <c r="O226" i="10" s="1"/>
  <c r="AC226" i="10"/>
  <c r="AD226" i="10" s="1"/>
  <c r="L218" i="10"/>
  <c r="O218" i="10" s="1"/>
  <c r="AC218" i="10"/>
  <c r="L210" i="10"/>
  <c r="O210" i="10" s="1"/>
  <c r="AC210" i="10"/>
  <c r="L202" i="10"/>
  <c r="O202" i="10" s="1"/>
  <c r="AC202" i="10"/>
  <c r="AD202" i="10" s="1"/>
  <c r="L194" i="10"/>
  <c r="O194" i="10" s="1"/>
  <c r="AC194" i="10"/>
  <c r="AD194" i="10" s="1"/>
  <c r="L186" i="10"/>
  <c r="O186" i="10" s="1"/>
  <c r="AC186" i="10"/>
  <c r="L178" i="10"/>
  <c r="O178" i="10" s="1"/>
  <c r="AC178" i="10"/>
  <c r="L170" i="10"/>
  <c r="O170" i="10" s="1"/>
  <c r="AC170" i="10"/>
  <c r="AD170" i="10" s="1"/>
  <c r="L162" i="10"/>
  <c r="O162" i="10" s="1"/>
  <c r="AC162" i="10"/>
  <c r="AD162" i="10" s="1"/>
  <c r="L154" i="10"/>
  <c r="O154" i="10" s="1"/>
  <c r="AC154" i="10"/>
  <c r="L146" i="10"/>
  <c r="O146" i="10" s="1"/>
  <c r="AC146" i="10"/>
  <c r="L138" i="10"/>
  <c r="O138" i="10" s="1"/>
  <c r="AC138" i="10"/>
  <c r="AD138" i="10" s="1"/>
  <c r="L130" i="10"/>
  <c r="O130" i="10" s="1"/>
  <c r="AC130" i="10"/>
  <c r="AD130" i="10" s="1"/>
  <c r="L122" i="10"/>
  <c r="O122" i="10" s="1"/>
  <c r="AC122" i="10"/>
  <c r="L114" i="10"/>
  <c r="O114" i="10" s="1"/>
  <c r="AC114" i="10"/>
  <c r="L106" i="10"/>
  <c r="O106" i="10" s="1"/>
  <c r="AC106" i="10"/>
  <c r="AD106" i="10" s="1"/>
  <c r="L98" i="10"/>
  <c r="O98" i="10" s="1"/>
  <c r="AC98" i="10"/>
  <c r="AD98" i="10" s="1"/>
  <c r="L90" i="10"/>
  <c r="O90" i="10" s="1"/>
  <c r="AC90" i="10"/>
  <c r="L82" i="10"/>
  <c r="O82" i="10" s="1"/>
  <c r="AC82" i="10"/>
  <c r="L74" i="10"/>
  <c r="O74" i="10" s="1"/>
  <c r="AC74" i="10"/>
  <c r="AD74" i="10" s="1"/>
  <c r="L66" i="10"/>
  <c r="O66" i="10" s="1"/>
  <c r="AC66" i="10"/>
  <c r="AD66" i="10" s="1"/>
  <c r="L58" i="10"/>
  <c r="O58" i="10" s="1"/>
  <c r="AC58" i="10"/>
  <c r="L50" i="10"/>
  <c r="O50" i="10" s="1"/>
  <c r="AC50" i="10"/>
  <c r="L42" i="10"/>
  <c r="O42" i="10" s="1"/>
  <c r="AC42" i="10"/>
  <c r="AD42" i="10" s="1"/>
  <c r="L34" i="10"/>
  <c r="O34" i="10" s="1"/>
  <c r="AC34" i="10"/>
  <c r="AD34" i="10" s="1"/>
  <c r="L26" i="10"/>
  <c r="O26" i="10" s="1"/>
  <c r="AC26" i="10"/>
  <c r="AC25" i="10"/>
  <c r="L17" i="10"/>
  <c r="O17" i="10" s="1"/>
  <c r="AC17" i="10"/>
  <c r="L9" i="10"/>
  <c r="O9" i="10" s="1"/>
  <c r="AC9" i="10"/>
  <c r="AD9" i="10" s="1"/>
  <c r="L497" i="10"/>
  <c r="O497" i="10" s="1"/>
  <c r="AC497" i="10"/>
  <c r="L489" i="10"/>
  <c r="O489" i="10" s="1"/>
  <c r="AC489" i="10"/>
  <c r="L481" i="10"/>
  <c r="O481" i="10" s="1"/>
  <c r="AC481" i="10"/>
  <c r="L473" i="10"/>
  <c r="O473" i="10" s="1"/>
  <c r="AC473" i="10"/>
  <c r="AD473" i="10" s="1"/>
  <c r="L465" i="10"/>
  <c r="O465" i="10" s="1"/>
  <c r="AC465" i="10"/>
  <c r="L457" i="10"/>
  <c r="O457" i="10" s="1"/>
  <c r="AC457" i="10"/>
  <c r="L449" i="10"/>
  <c r="O449" i="10" s="1"/>
  <c r="AC449" i="10"/>
  <c r="L441" i="10"/>
  <c r="O441" i="10" s="1"/>
  <c r="AC441" i="10"/>
  <c r="AD441" i="10" s="1"/>
  <c r="L433" i="10"/>
  <c r="O433" i="10" s="1"/>
  <c r="AC433" i="10"/>
  <c r="L425" i="10"/>
  <c r="O425" i="10" s="1"/>
  <c r="AC425" i="10"/>
  <c r="L417" i="10"/>
  <c r="O417" i="10" s="1"/>
  <c r="AC417" i="10"/>
  <c r="L409" i="10"/>
  <c r="O409" i="10" s="1"/>
  <c r="AC409" i="10"/>
  <c r="AD409" i="10" s="1"/>
  <c r="L401" i="10"/>
  <c r="O401" i="10" s="1"/>
  <c r="AC401" i="10"/>
  <c r="L393" i="10"/>
  <c r="O393" i="10" s="1"/>
  <c r="AC393" i="10"/>
  <c r="L385" i="10"/>
  <c r="O385" i="10" s="1"/>
  <c r="AC385" i="10"/>
  <c r="L377" i="10"/>
  <c r="O377" i="10" s="1"/>
  <c r="AC377" i="10"/>
  <c r="AD377" i="10" s="1"/>
  <c r="L369" i="10"/>
  <c r="O369" i="10" s="1"/>
  <c r="AC369" i="10"/>
  <c r="L361" i="10"/>
  <c r="O361" i="10" s="1"/>
  <c r="AC361" i="10"/>
  <c r="L353" i="10"/>
  <c r="O353" i="10" s="1"/>
  <c r="AC353" i="10"/>
  <c r="L345" i="10"/>
  <c r="O345" i="10" s="1"/>
  <c r="AC345" i="10"/>
  <c r="AD345" i="10" s="1"/>
  <c r="L337" i="10"/>
  <c r="O337" i="10" s="1"/>
  <c r="AC337" i="10"/>
  <c r="L329" i="10"/>
  <c r="O329" i="10" s="1"/>
  <c r="AC329" i="10"/>
  <c r="L321" i="10"/>
  <c r="O321" i="10" s="1"/>
  <c r="AC321" i="10"/>
  <c r="L313" i="10"/>
  <c r="O313" i="10" s="1"/>
  <c r="AC313" i="10"/>
  <c r="AD313" i="10" s="1"/>
  <c r="L305" i="10"/>
  <c r="O305" i="10" s="1"/>
  <c r="AC305" i="10"/>
  <c r="L297" i="10"/>
  <c r="O297" i="10" s="1"/>
  <c r="AC297" i="10"/>
  <c r="L289" i="10"/>
  <c r="O289" i="10" s="1"/>
  <c r="AC289" i="10"/>
  <c r="L281" i="10"/>
  <c r="O281" i="10" s="1"/>
  <c r="AC281" i="10"/>
  <c r="AD281" i="10" s="1"/>
  <c r="L273" i="10"/>
  <c r="O273" i="10" s="1"/>
  <c r="AC273" i="10"/>
  <c r="L265" i="10"/>
  <c r="O265" i="10" s="1"/>
  <c r="AC265" i="10"/>
  <c r="L257" i="10"/>
  <c r="O257" i="10" s="1"/>
  <c r="AC257" i="10"/>
  <c r="L249" i="10"/>
  <c r="O249" i="10" s="1"/>
  <c r="AC249" i="10"/>
  <c r="AD249" i="10" s="1"/>
  <c r="L241" i="10"/>
  <c r="O241" i="10" s="1"/>
  <c r="AC241" i="10"/>
  <c r="L233" i="10"/>
  <c r="O233" i="10" s="1"/>
  <c r="AC233" i="10"/>
  <c r="L225" i="10"/>
  <c r="O225" i="10" s="1"/>
  <c r="AC225" i="10"/>
  <c r="L217" i="10"/>
  <c r="O217" i="10" s="1"/>
  <c r="AC217" i="10"/>
  <c r="AD217" i="10" s="1"/>
  <c r="L209" i="10"/>
  <c r="O209" i="10" s="1"/>
  <c r="AC209" i="10"/>
  <c r="L201" i="10"/>
  <c r="O201" i="10" s="1"/>
  <c r="AC201" i="10"/>
  <c r="L193" i="10"/>
  <c r="O193" i="10" s="1"/>
  <c r="AC193" i="10"/>
  <c r="L185" i="10"/>
  <c r="O185" i="10" s="1"/>
  <c r="AC185" i="10"/>
  <c r="AD185" i="10" s="1"/>
  <c r="L177" i="10"/>
  <c r="O177" i="10" s="1"/>
  <c r="AC177" i="10"/>
  <c r="L169" i="10"/>
  <c r="O169" i="10" s="1"/>
  <c r="AC169" i="10"/>
  <c r="L161" i="10"/>
  <c r="O161" i="10" s="1"/>
  <c r="AC161" i="10"/>
  <c r="L153" i="10"/>
  <c r="O153" i="10" s="1"/>
  <c r="AC153" i="10"/>
  <c r="AD153" i="10" s="1"/>
  <c r="L145" i="10"/>
  <c r="O145" i="10" s="1"/>
  <c r="AC145" i="10"/>
  <c r="L137" i="10"/>
  <c r="O137" i="10" s="1"/>
  <c r="AC137" i="10"/>
  <c r="L129" i="10"/>
  <c r="O129" i="10" s="1"/>
  <c r="AC129" i="10"/>
  <c r="L121" i="10"/>
  <c r="O121" i="10" s="1"/>
  <c r="AC121" i="10"/>
  <c r="AD121" i="10" s="1"/>
  <c r="L113" i="10"/>
  <c r="O113" i="10" s="1"/>
  <c r="AC113" i="10"/>
  <c r="L105" i="10"/>
  <c r="O105" i="10" s="1"/>
  <c r="AC105" i="10"/>
  <c r="L97" i="10"/>
  <c r="O97" i="10" s="1"/>
  <c r="AC97" i="10"/>
  <c r="L89" i="10"/>
  <c r="O89" i="10" s="1"/>
  <c r="AC89" i="10"/>
  <c r="AD89" i="10" s="1"/>
  <c r="L81" i="10"/>
  <c r="O81" i="10" s="1"/>
  <c r="AC81" i="10"/>
  <c r="L73" i="10"/>
  <c r="O73" i="10" s="1"/>
  <c r="AC73" i="10"/>
  <c r="L65" i="10"/>
  <c r="O65" i="10" s="1"/>
  <c r="AC65" i="10"/>
  <c r="L57" i="10"/>
  <c r="O57" i="10" s="1"/>
  <c r="AC57" i="10"/>
  <c r="AD57" i="10" s="1"/>
  <c r="L49" i="10"/>
  <c r="O49" i="10" s="1"/>
  <c r="AC49" i="10"/>
  <c r="L41" i="10"/>
  <c r="O41" i="10" s="1"/>
  <c r="AC41" i="10"/>
  <c r="L33" i="10"/>
  <c r="O33" i="10" s="1"/>
  <c r="AC33" i="10"/>
  <c r="L24" i="10"/>
  <c r="O24" i="10" s="1"/>
  <c r="AC24" i="10"/>
  <c r="AD24" i="10" s="1"/>
  <c r="L16" i="10"/>
  <c r="O16" i="10" s="1"/>
  <c r="AC16" i="10"/>
  <c r="L8" i="10"/>
  <c r="O8" i="10" s="1"/>
  <c r="AC8" i="10"/>
  <c r="G7" i="10"/>
  <c r="G8" i="10"/>
  <c r="G5" i="10"/>
  <c r="G4" i="10"/>
  <c r="G3" i="10"/>
  <c r="G17" i="10" a="1"/>
  <c r="G15" i="9" a="1"/>
  <c r="G16" i="10" a="1"/>
  <c r="G17" i="9" a="1"/>
  <c r="G16" i="9" a="1"/>
  <c r="G15" i="10" a="1"/>
  <c r="G15" i="9" l="1"/>
  <c r="G16" i="9"/>
  <c r="G17" i="9"/>
  <c r="AG26" i="9" s="1"/>
  <c r="G16" i="10"/>
  <c r="Q3" i="10" s="1"/>
  <c r="G17" i="10"/>
  <c r="AG3" i="10" s="1"/>
  <c r="G15" i="10"/>
  <c r="P3" i="10" s="1"/>
  <c r="AG10" i="9"/>
  <c r="AG18" i="9"/>
  <c r="AG82" i="9"/>
  <c r="AG114" i="9"/>
  <c r="AG130" i="9"/>
  <c r="AG138" i="9"/>
  <c r="AG178" i="9"/>
  <c r="AG210" i="9"/>
  <c r="AG226" i="9"/>
  <c r="AG250" i="9"/>
  <c r="AG258" i="9"/>
  <c r="AG266" i="9"/>
  <c r="AG290" i="9"/>
  <c r="AG330" i="9"/>
  <c r="AG338" i="9"/>
  <c r="AG362" i="9"/>
  <c r="AG370" i="9"/>
  <c r="AG394" i="9"/>
  <c r="AG402" i="9"/>
  <c r="AG442" i="9"/>
  <c r="AG466" i="9"/>
  <c r="AG482" i="9"/>
  <c r="AG490" i="9"/>
  <c r="AG9" i="9"/>
  <c r="AG19" i="9"/>
  <c r="AG73" i="9"/>
  <c r="AG92" i="9"/>
  <c r="AG101" i="9"/>
  <c r="AG137" i="9"/>
  <c r="AG147" i="9"/>
  <c r="AG156" i="9"/>
  <c r="AG220" i="9"/>
  <c r="AG229" i="9"/>
  <c r="AG238" i="9"/>
  <c r="AG256" i="9"/>
  <c r="AG265" i="9"/>
  <c r="AG293" i="9"/>
  <c r="AG329" i="9"/>
  <c r="AG339" i="9"/>
  <c r="AG366" i="9"/>
  <c r="AG375" i="9"/>
  <c r="AG384" i="9"/>
  <c r="AG403" i="9"/>
  <c r="AG448" i="9"/>
  <c r="AG457" i="9"/>
  <c r="AG476" i="9"/>
  <c r="AG485" i="9"/>
  <c r="AG11" i="9"/>
  <c r="AG20" i="9"/>
  <c r="AG56" i="9"/>
  <c r="AG84" i="9"/>
  <c r="AG93" i="9"/>
  <c r="AG102" i="9"/>
  <c r="AG120" i="9"/>
  <c r="AG129" i="9"/>
  <c r="AG175" i="9"/>
  <c r="AG193" i="9"/>
  <c r="AG203" i="9"/>
  <c r="AG212" i="9"/>
  <c r="AG221" i="9"/>
  <c r="AG230" i="9"/>
  <c r="AG267" i="9"/>
  <c r="AG276" i="9"/>
  <c r="AG285" i="9"/>
  <c r="AG294" i="9"/>
  <c r="AG303" i="9"/>
  <c r="AG312" i="9"/>
  <c r="AG349" i="9"/>
  <c r="AG358" i="9"/>
  <c r="AG367" i="9"/>
  <c r="AG376" i="9"/>
  <c r="AG385" i="9"/>
  <c r="AG395" i="9"/>
  <c r="AG431" i="9"/>
  <c r="AG440" i="9"/>
  <c r="AG449" i="9"/>
  <c r="AG459" i="9"/>
  <c r="AG468" i="9"/>
  <c r="AG486" i="9"/>
  <c r="AG12" i="9"/>
  <c r="AG21" i="9"/>
  <c r="AG30" i="9"/>
  <c r="AG39" i="9"/>
  <c r="AG57" i="9"/>
  <c r="AG67" i="9"/>
  <c r="AG94" i="9"/>
  <c r="AG103" i="9"/>
  <c r="AG112" i="9"/>
  <c r="AG131" i="9"/>
  <c r="AG140" i="9"/>
  <c r="AG149" i="9"/>
  <c r="AG176" i="9"/>
  <c r="AG185" i="9"/>
  <c r="AG204" i="9"/>
  <c r="AG213" i="9"/>
  <c r="AG222" i="9"/>
  <c r="AG231" i="9"/>
  <c r="AG259" i="9"/>
  <c r="AG277" i="9"/>
  <c r="AG286" i="9"/>
  <c r="AG295" i="9"/>
  <c r="AG304" i="9"/>
  <c r="AG313" i="9"/>
  <c r="AG350" i="9"/>
  <c r="AG359" i="9"/>
  <c r="AG368" i="9"/>
  <c r="AG377" i="9"/>
  <c r="AG387" i="9"/>
  <c r="AG396" i="9"/>
  <c r="AG432" i="9"/>
  <c r="AG441" i="9"/>
  <c r="AG451" i="9"/>
  <c r="AG460" i="9"/>
  <c r="AG469" i="9"/>
  <c r="AG478" i="9"/>
  <c r="AG17" i="9"/>
  <c r="AG27" i="9"/>
  <c r="AG36" i="9"/>
  <c r="AG45" i="9"/>
  <c r="AG54" i="9"/>
  <c r="AG72" i="9"/>
  <c r="AG100" i="9"/>
  <c r="AG109" i="9"/>
  <c r="AG118" i="9"/>
  <c r="AG127" i="9"/>
  <c r="AG145" i="9"/>
  <c r="AG155" i="9"/>
  <c r="AG182" i="9"/>
  <c r="AG191" i="9"/>
  <c r="AG200" i="9"/>
  <c r="AG219" i="9"/>
  <c r="AG228" i="9"/>
  <c r="AG237" i="9"/>
  <c r="AG264" i="9"/>
  <c r="AG273" i="9"/>
  <c r="AG292" i="9"/>
  <c r="AG301" i="9"/>
  <c r="AG310" i="9"/>
  <c r="AG319" i="9"/>
  <c r="AG347" i="9"/>
  <c r="AG365" i="9"/>
  <c r="AG374" i="9"/>
  <c r="AG383" i="9"/>
  <c r="AG392" i="9"/>
  <c r="AG401" i="9"/>
  <c r="AG438" i="9"/>
  <c r="AG447" i="9"/>
  <c r="AG456" i="9"/>
  <c r="AG465" i="9"/>
  <c r="AG475" i="9"/>
  <c r="AG484" i="9"/>
  <c r="AG35" i="9"/>
  <c r="AG53" i="9"/>
  <c r="AG71" i="9"/>
  <c r="AG89" i="9"/>
  <c r="AG108" i="9"/>
  <c r="AG126" i="9"/>
  <c r="AG199" i="9"/>
  <c r="AG217" i="9"/>
  <c r="AG236" i="9"/>
  <c r="AG254" i="9"/>
  <c r="AG272" i="9"/>
  <c r="AG309" i="9"/>
  <c r="AG364" i="9"/>
  <c r="AG382" i="9"/>
  <c r="AG400" i="9"/>
  <c r="AG419" i="9"/>
  <c r="AG455" i="9"/>
  <c r="AG473" i="9"/>
  <c r="AG22" i="9"/>
  <c r="AG40" i="9"/>
  <c r="AG59" i="9"/>
  <c r="AG95" i="9"/>
  <c r="AG113" i="9"/>
  <c r="AG132" i="9"/>
  <c r="AG187" i="9"/>
  <c r="AG205" i="9"/>
  <c r="AG241" i="9"/>
  <c r="AG260" i="9"/>
  <c r="AG278" i="9"/>
  <c r="AG296" i="9"/>
  <c r="AG351" i="9"/>
  <c r="AG388" i="9"/>
  <c r="AG406" i="9"/>
  <c r="AG424" i="9"/>
  <c r="AG443" i="9"/>
  <c r="AG461" i="9"/>
  <c r="AG23" i="9"/>
  <c r="AG41" i="9"/>
  <c r="AG60" i="9"/>
  <c r="AG78" i="9"/>
  <c r="AG96" i="9"/>
  <c r="AG115" i="9"/>
  <c r="AG188" i="9"/>
  <c r="AG206" i="9"/>
  <c r="AG224" i="9"/>
  <c r="AG243" i="9"/>
  <c r="AG261" i="9"/>
  <c r="AG279" i="9"/>
  <c r="AG352" i="9"/>
  <c r="AG371" i="9"/>
  <c r="AG389" i="9"/>
  <c r="AG407" i="9"/>
  <c r="AG425" i="9"/>
  <c r="AG462" i="9"/>
  <c r="AG15" i="9"/>
  <c r="AG33" i="9"/>
  <c r="AG52" i="9"/>
  <c r="AG70" i="9"/>
  <c r="AG107" i="9"/>
  <c r="AG125" i="9"/>
  <c r="AG180" i="9"/>
  <c r="AG198" i="9"/>
  <c r="AG216" i="9"/>
  <c r="AG253" i="9"/>
  <c r="AG271" i="9"/>
  <c r="AG289" i="9"/>
  <c r="AG344" i="9"/>
  <c r="AG363" i="9"/>
  <c r="AG399" i="9"/>
  <c r="AG417" i="9"/>
  <c r="AG436" i="9"/>
  <c r="AG454" i="9"/>
  <c r="AG14" i="9"/>
  <c r="AG87" i="9"/>
  <c r="AG124" i="9"/>
  <c r="AG160" i="9"/>
  <c r="AG197" i="9"/>
  <c r="AG233" i="9"/>
  <c r="AG380" i="9"/>
  <c r="AG416" i="9"/>
  <c r="AG453" i="9"/>
  <c r="AG489" i="9"/>
  <c r="AG24" i="9"/>
  <c r="AG61" i="9"/>
  <c r="AG207" i="9"/>
  <c r="AG244" i="9"/>
  <c r="AG280" i="9"/>
  <c r="AG317" i="9"/>
  <c r="AG353" i="9"/>
  <c r="AG390" i="9"/>
  <c r="AG25" i="9"/>
  <c r="AG62" i="9"/>
  <c r="AG99" i="9"/>
  <c r="AG135" i="9"/>
  <c r="AG172" i="9"/>
  <c r="AG245" i="9"/>
  <c r="AG355" i="9"/>
  <c r="AG391" i="9"/>
  <c r="AG428" i="9"/>
  <c r="AG464" i="9"/>
  <c r="AG31" i="9"/>
  <c r="AG68" i="9"/>
  <c r="AG32" i="9"/>
  <c r="AG69" i="9"/>
  <c r="AG105" i="9"/>
  <c r="AG49" i="9"/>
  <c r="AG86" i="9"/>
  <c r="AG123" i="9"/>
  <c r="AG232" i="9"/>
  <c r="AG269" i="9"/>
  <c r="AG342" i="9"/>
  <c r="AG379" i="9"/>
  <c r="AG415" i="9"/>
  <c r="AG452" i="9"/>
  <c r="AG214" i="9"/>
  <c r="AG360" i="9"/>
  <c r="AG433" i="9"/>
  <c r="AG6" i="9"/>
  <c r="AG142" i="9"/>
  <c r="AG215" i="9"/>
  <c r="AG7" i="9"/>
  <c r="AG152" i="9"/>
  <c r="AG225" i="9"/>
  <c r="AG299" i="9"/>
  <c r="AG372" i="9"/>
  <c r="AG445" i="9"/>
  <c r="AG300" i="9"/>
  <c r="AG373" i="9"/>
  <c r="AG446" i="9"/>
  <c r="AG116" i="9"/>
  <c r="AG190" i="9"/>
  <c r="AG263" i="9"/>
  <c r="AG251" i="9"/>
  <c r="AG408" i="9"/>
  <c r="AG252" i="9"/>
  <c r="AG470" i="9"/>
  <c r="AG44" i="9"/>
  <c r="AG471" i="9"/>
  <c r="AG189" i="9"/>
  <c r="AG324" i="9"/>
  <c r="AG325" i="9"/>
  <c r="AG397" i="9"/>
  <c r="AG79" i="9"/>
  <c r="AG481" i="9"/>
  <c r="Q4" i="9"/>
  <c r="Q12" i="9"/>
  <c r="Q20" i="9"/>
  <c r="Q28" i="9"/>
  <c r="Q36" i="9"/>
  <c r="Q44" i="9"/>
  <c r="Q52" i="9"/>
  <c r="Q60" i="9"/>
  <c r="Q68" i="9"/>
  <c r="Q76" i="9"/>
  <c r="Q84" i="9"/>
  <c r="Q92" i="9"/>
  <c r="Q100" i="9"/>
  <c r="Q108" i="9"/>
  <c r="Q116" i="9"/>
  <c r="Q124" i="9"/>
  <c r="Q132" i="9"/>
  <c r="Q140" i="9"/>
  <c r="Q148" i="9"/>
  <c r="Q156" i="9"/>
  <c r="Q164" i="9"/>
  <c r="Q172" i="9"/>
  <c r="Q180" i="9"/>
  <c r="Q188" i="9"/>
  <c r="Q196" i="9"/>
  <c r="Q204" i="9"/>
  <c r="Q212" i="9"/>
  <c r="Q220" i="9"/>
  <c r="Q228" i="9"/>
  <c r="Q236" i="9"/>
  <c r="Q244" i="9"/>
  <c r="Q252" i="9"/>
  <c r="Q260" i="9"/>
  <c r="Q268" i="9"/>
  <c r="Q276" i="9"/>
  <c r="Q284" i="9"/>
  <c r="Q292" i="9"/>
  <c r="Q300" i="9"/>
  <c r="Q308" i="9"/>
  <c r="Q316" i="9"/>
  <c r="Q324" i="9"/>
  <c r="Q332" i="9"/>
  <c r="Q340" i="9"/>
  <c r="Q348" i="9"/>
  <c r="Q356" i="9"/>
  <c r="Q364" i="9"/>
  <c r="Q372" i="9"/>
  <c r="Q380" i="9"/>
  <c r="Q388" i="9"/>
  <c r="Q396" i="9"/>
  <c r="Q404" i="9"/>
  <c r="Q412" i="9"/>
  <c r="Q420" i="9"/>
  <c r="Q428" i="9"/>
  <c r="Q436" i="9"/>
  <c r="Q444" i="9"/>
  <c r="Q452" i="9"/>
  <c r="Q460" i="9"/>
  <c r="Q468" i="9"/>
  <c r="Q476" i="9"/>
  <c r="Q484" i="9"/>
  <c r="Q492" i="9"/>
  <c r="Q500" i="9"/>
  <c r="Q508" i="9"/>
  <c r="Q516" i="9"/>
  <c r="Q524" i="9"/>
  <c r="Q532" i="9"/>
  <c r="Q540" i="9"/>
  <c r="Q548" i="9"/>
  <c r="Q556" i="9"/>
  <c r="Q564" i="9"/>
  <c r="Q572" i="9"/>
  <c r="Q580" i="9"/>
  <c r="Q588" i="9"/>
  <c r="Q596" i="9"/>
  <c r="Q604" i="9"/>
  <c r="Q612" i="9"/>
  <c r="Q620" i="9"/>
  <c r="Q628" i="9"/>
  <c r="Q636" i="9"/>
  <c r="Q644" i="9"/>
  <c r="Q652" i="9"/>
  <c r="Q660" i="9"/>
  <c r="Q668" i="9"/>
  <c r="Q676" i="9"/>
  <c r="Q684" i="9"/>
  <c r="Q692" i="9"/>
  <c r="Q700" i="9"/>
  <c r="Q708" i="9"/>
  <c r="Q716" i="9"/>
  <c r="Q724" i="9"/>
  <c r="Q732" i="9"/>
  <c r="Q740" i="9"/>
  <c r="Q748" i="9"/>
  <c r="Q756" i="9"/>
  <c r="Q764" i="9"/>
  <c r="Q772" i="9"/>
  <c r="Q780" i="9"/>
  <c r="Q788" i="9"/>
  <c r="Q796" i="9"/>
  <c r="Q804" i="9"/>
  <c r="Q812" i="9"/>
  <c r="Q820" i="9"/>
  <c r="Q828" i="9"/>
  <c r="Q836" i="9"/>
  <c r="Q844" i="9"/>
  <c r="Q852" i="9"/>
  <c r="Q860" i="9"/>
  <c r="Q868" i="9"/>
  <c r="Q876" i="9"/>
  <c r="Q884" i="9"/>
  <c r="Q892" i="9"/>
  <c r="Q900" i="9"/>
  <c r="Q908" i="9"/>
  <c r="Q916" i="9"/>
  <c r="Q924" i="9"/>
  <c r="Q932" i="9"/>
  <c r="Q940" i="9"/>
  <c r="Q948" i="9"/>
  <c r="Q956" i="9"/>
  <c r="Q964" i="9"/>
  <c r="Q972" i="9"/>
  <c r="Q980" i="9"/>
  <c r="Q988" i="9"/>
  <c r="Q996" i="9"/>
  <c r="Q1004" i="9"/>
  <c r="Q1012" i="9"/>
  <c r="Q1020" i="9"/>
  <c r="Q1028" i="9"/>
  <c r="Q1036" i="9"/>
  <c r="Q1044" i="9"/>
  <c r="Q1052" i="9"/>
  <c r="Q1060" i="9"/>
  <c r="Q1068" i="9"/>
  <c r="Q1076" i="9"/>
  <c r="Q5" i="9"/>
  <c r="Q14" i="9"/>
  <c r="Q23" i="9"/>
  <c r="Q32" i="9"/>
  <c r="Q41" i="9"/>
  <c r="Q50" i="9"/>
  <c r="Q59" i="9"/>
  <c r="Q69" i="9"/>
  <c r="Q78" i="9"/>
  <c r="Q87" i="9"/>
  <c r="Q96" i="9"/>
  <c r="Q105" i="9"/>
  <c r="Q114" i="9"/>
  <c r="Q123" i="9"/>
  <c r="Q133" i="9"/>
  <c r="Q142" i="9"/>
  <c r="Q151" i="9"/>
  <c r="Q160" i="9"/>
  <c r="Q169" i="9"/>
  <c r="Q178" i="9"/>
  <c r="Q187" i="9"/>
  <c r="Q197" i="9"/>
  <c r="Q206" i="9"/>
  <c r="Q215" i="9"/>
  <c r="Q224" i="9"/>
  <c r="Q233" i="9"/>
  <c r="Q242" i="9"/>
  <c r="Q251" i="9"/>
  <c r="Q261" i="9"/>
  <c r="Q270" i="9"/>
  <c r="Q279" i="9"/>
  <c r="Q288" i="9"/>
  <c r="Q297" i="9"/>
  <c r="Q306" i="9"/>
  <c r="Q315" i="9"/>
  <c r="Q325" i="9"/>
  <c r="Q334" i="9"/>
  <c r="Q343" i="9"/>
  <c r="Q352" i="9"/>
  <c r="Q361" i="9"/>
  <c r="Q370" i="9"/>
  <c r="Q379" i="9"/>
  <c r="Q389" i="9"/>
  <c r="Q398" i="9"/>
  <c r="Q407" i="9"/>
  <c r="Q416" i="9"/>
  <c r="Q425" i="9"/>
  <c r="Q434" i="9"/>
  <c r="Q443" i="9"/>
  <c r="Q453" i="9"/>
  <c r="Q462" i="9"/>
  <c r="Q471" i="9"/>
  <c r="Q480" i="9"/>
  <c r="Q489" i="9"/>
  <c r="Q498" i="9"/>
  <c r="Q507" i="9"/>
  <c r="Q517" i="9"/>
  <c r="Q526" i="9"/>
  <c r="Q535" i="9"/>
  <c r="Q544" i="9"/>
  <c r="Q553" i="9"/>
  <c r="Q562" i="9"/>
  <c r="Q571" i="9"/>
  <c r="Q581" i="9"/>
  <c r="Q590" i="9"/>
  <c r="Q599" i="9"/>
  <c r="Q608" i="9"/>
  <c r="Q617" i="9"/>
  <c r="Q626" i="9"/>
  <c r="Q635" i="9"/>
  <c r="Q645" i="9"/>
  <c r="Q654" i="9"/>
  <c r="Q663" i="9"/>
  <c r="Q672" i="9"/>
  <c r="Q681" i="9"/>
  <c r="Q690" i="9"/>
  <c r="Q699" i="9"/>
  <c r="Q709" i="9"/>
  <c r="Q718" i="9"/>
  <c r="Q727" i="9"/>
  <c r="Q736" i="9"/>
  <c r="Q745" i="9"/>
  <c r="Q754" i="9"/>
  <c r="Q763" i="9"/>
  <c r="Q773" i="9"/>
  <c r="Q782" i="9"/>
  <c r="Q791" i="9"/>
  <c r="Q800" i="9"/>
  <c r="Q809" i="9"/>
  <c r="Q818" i="9"/>
  <c r="Q827" i="9"/>
  <c r="Q837" i="9"/>
  <c r="Q846" i="9"/>
  <c r="Q855" i="9"/>
  <c r="Q864" i="9"/>
  <c r="Q873" i="9"/>
  <c r="Q882" i="9"/>
  <c r="Q891" i="9"/>
  <c r="Q901" i="9"/>
  <c r="Q910" i="9"/>
  <c r="Q919" i="9"/>
  <c r="Q928" i="9"/>
  <c r="Q937" i="9"/>
  <c r="Q946" i="9"/>
  <c r="Q955" i="9"/>
  <c r="Q965" i="9"/>
  <c r="Q974" i="9"/>
  <c r="Q983" i="9"/>
  <c r="Q992" i="9"/>
  <c r="Q1001" i="9"/>
  <c r="Q1010" i="9"/>
  <c r="Q1019" i="9"/>
  <c r="Q1029" i="9"/>
  <c r="Q1038" i="9"/>
  <c r="Q1047" i="9"/>
  <c r="Q1056" i="9"/>
  <c r="Q1065" i="9"/>
  <c r="Q1074" i="9"/>
  <c r="Q1083" i="9"/>
  <c r="Q1091" i="9"/>
  <c r="Q1099" i="9"/>
  <c r="Q1107" i="9"/>
  <c r="Q1115" i="9"/>
  <c r="Q1123" i="9"/>
  <c r="Q1131" i="9"/>
  <c r="Q1139" i="9"/>
  <c r="Q1147" i="9"/>
  <c r="Q1155" i="9"/>
  <c r="Q1163" i="9"/>
  <c r="Q1171" i="9"/>
  <c r="Q1179" i="9"/>
  <c r="Q1187" i="9"/>
  <c r="Q1195" i="9"/>
  <c r="Q1203" i="9"/>
  <c r="Q1211" i="9"/>
  <c r="Q1219" i="9"/>
  <c r="Q1227" i="9"/>
  <c r="Q1235" i="9"/>
  <c r="Q1243" i="9"/>
  <c r="Q1251" i="9"/>
  <c r="Q1259" i="9"/>
  <c r="Q1267" i="9"/>
  <c r="Q1275" i="9"/>
  <c r="Q1283" i="9"/>
  <c r="Q1291" i="9"/>
  <c r="Q1299" i="9"/>
  <c r="Q1307" i="9"/>
  <c r="Q1315" i="9"/>
  <c r="Q1323" i="9"/>
  <c r="Q1331" i="9"/>
  <c r="Q1339" i="9"/>
  <c r="Q1347" i="9"/>
  <c r="Q1355" i="9"/>
  <c r="Q1363" i="9"/>
  <c r="Q1371" i="9"/>
  <c r="Q1379" i="9"/>
  <c r="Q1387" i="9"/>
  <c r="Q1395" i="9"/>
  <c r="Q1403" i="9"/>
  <c r="Q1411" i="9"/>
  <c r="Q1419" i="9"/>
  <c r="Q1427" i="9"/>
  <c r="Q1435" i="9"/>
  <c r="Q1443" i="9"/>
  <c r="Q1451" i="9"/>
  <c r="Q1459" i="9"/>
  <c r="Q1467" i="9"/>
  <c r="Q1475" i="9"/>
  <c r="Q1483" i="9"/>
  <c r="Q1491" i="9"/>
  <c r="Q1499" i="9"/>
  <c r="Q1507" i="9"/>
  <c r="Q1515" i="9"/>
  <c r="Q1523" i="9"/>
  <c r="Q1531" i="9"/>
  <c r="Q1539" i="9"/>
  <c r="Q1547" i="9"/>
  <c r="Q1555" i="9"/>
  <c r="Q1563" i="9"/>
  <c r="Q1571" i="9"/>
  <c r="Q1579" i="9"/>
  <c r="Q1587" i="9"/>
  <c r="Q1595" i="9"/>
  <c r="Q1603" i="9"/>
  <c r="Q1611" i="9"/>
  <c r="Q1619" i="9"/>
  <c r="Q1627" i="9"/>
  <c r="Q1635" i="9"/>
  <c r="Q1643" i="9"/>
  <c r="Q1651" i="9"/>
  <c r="Q1659" i="9"/>
  <c r="Q1667" i="9"/>
  <c r="Q1675" i="9"/>
  <c r="Q1683" i="9"/>
  <c r="Q1691" i="9"/>
  <c r="Q1699" i="9"/>
  <c r="Q1707" i="9"/>
  <c r="Q1715" i="9"/>
  <c r="Q1723" i="9"/>
  <c r="Q1731" i="9"/>
  <c r="Q1739" i="9"/>
  <c r="Q1747" i="9"/>
  <c r="Q1755" i="9"/>
  <c r="Q1763" i="9"/>
  <c r="Q1771" i="9"/>
  <c r="Q1779" i="9"/>
  <c r="Q1787" i="9"/>
  <c r="Q1795" i="9"/>
  <c r="Q1803" i="9"/>
  <c r="Q1811" i="9"/>
  <c r="Q1819" i="9"/>
  <c r="Q1827" i="9"/>
  <c r="Q1835" i="9"/>
  <c r="Q1843" i="9"/>
  <c r="Q1851" i="9"/>
  <c r="Q1859" i="9"/>
  <c r="Q1867" i="9"/>
  <c r="Q1875" i="9"/>
  <c r="Q1883" i="9"/>
  <c r="Q1891" i="9"/>
  <c r="Q1899" i="9"/>
  <c r="Q1907" i="9"/>
  <c r="Q1915" i="9"/>
  <c r="Q1923" i="9"/>
  <c r="Q1931" i="9"/>
  <c r="Q1939" i="9"/>
  <c r="Q1947" i="9"/>
  <c r="Q1955" i="9"/>
  <c r="Q1963" i="9"/>
  <c r="Q1971" i="9"/>
  <c r="Q1979" i="9"/>
  <c r="Q1987" i="9"/>
  <c r="Q1995" i="9"/>
  <c r="Q6" i="9"/>
  <c r="Q16" i="9"/>
  <c r="Q26" i="9"/>
  <c r="Q37" i="9"/>
  <c r="Q47" i="9"/>
  <c r="Q57" i="9"/>
  <c r="Q67" i="9"/>
  <c r="Q79" i="9"/>
  <c r="Q89" i="9"/>
  <c r="Q99" i="9"/>
  <c r="Q110" i="9"/>
  <c r="Q120" i="9"/>
  <c r="Q130" i="9"/>
  <c r="Q141" i="9"/>
  <c r="Q152" i="9"/>
  <c r="Q162" i="9"/>
  <c r="Q173" i="9"/>
  <c r="Q183" i="9"/>
  <c r="Q193" i="9"/>
  <c r="Q203" i="9"/>
  <c r="Q214" i="9"/>
  <c r="Q225" i="9"/>
  <c r="Q235" i="9"/>
  <c r="Q246" i="9"/>
  <c r="Q256" i="9"/>
  <c r="Q266" i="9"/>
  <c r="Q277" i="9"/>
  <c r="Q287" i="9"/>
  <c r="Q298" i="9"/>
  <c r="Q309" i="9"/>
  <c r="Q319" i="9"/>
  <c r="Q329" i="9"/>
  <c r="Q339" i="9"/>
  <c r="Q350" i="9"/>
  <c r="Q360" i="9"/>
  <c r="Q371" i="9"/>
  <c r="Q382" i="9"/>
  <c r="Q392" i="9"/>
  <c r="Q402" i="9"/>
  <c r="Q413" i="9"/>
  <c r="Q423" i="9"/>
  <c r="Q433" i="9"/>
  <c r="Q445" i="9"/>
  <c r="Q455" i="9"/>
  <c r="Q465" i="9"/>
  <c r="Q475" i="9"/>
  <c r="Q486" i="9"/>
  <c r="Q496" i="9"/>
  <c r="Q506" i="9"/>
  <c r="Q518" i="9"/>
  <c r="Q528" i="9"/>
  <c r="Q538" i="9"/>
  <c r="Q549" i="9"/>
  <c r="Q559" i="9"/>
  <c r="Q569" i="9"/>
  <c r="Q579" i="9"/>
  <c r="Q591" i="9"/>
  <c r="Q601" i="9"/>
  <c r="Q611" i="9"/>
  <c r="Q622" i="9"/>
  <c r="Q632" i="9"/>
  <c r="Q642" i="9"/>
  <c r="Q653" i="9"/>
  <c r="Q664" i="9"/>
  <c r="Q674" i="9"/>
  <c r="Q685" i="9"/>
  <c r="Q695" i="9"/>
  <c r="Q705" i="9"/>
  <c r="Q715" i="9"/>
  <c r="Q726" i="9"/>
  <c r="Q737" i="9"/>
  <c r="Q747" i="9"/>
  <c r="Q758" i="9"/>
  <c r="Q768" i="9"/>
  <c r="Q778" i="9"/>
  <c r="Q789" i="9"/>
  <c r="Q799" i="9"/>
  <c r="Q810" i="9"/>
  <c r="Q821" i="9"/>
  <c r="Q831" i="9"/>
  <c r="Q841" i="9"/>
  <c r="Q851" i="9"/>
  <c r="Q862" i="9"/>
  <c r="Q872" i="9"/>
  <c r="Q883" i="9"/>
  <c r="Q894" i="9"/>
  <c r="Q904" i="9"/>
  <c r="Q914" i="9"/>
  <c r="Q925" i="9"/>
  <c r="Q935" i="9"/>
  <c r="Q945" i="9"/>
  <c r="Q957" i="9"/>
  <c r="Q967" i="9"/>
  <c r="Q977" i="9"/>
  <c r="Q987" i="9"/>
  <c r="Q998" i="9"/>
  <c r="Q1008" i="9"/>
  <c r="Q1018" i="9"/>
  <c r="Q1030" i="9"/>
  <c r="Q1040" i="9"/>
  <c r="Q1050" i="9"/>
  <c r="Q1061" i="9"/>
  <c r="Q1071" i="9"/>
  <c r="Q1081" i="9"/>
  <c r="Q1090" i="9"/>
  <c r="Q1100" i="9"/>
  <c r="Q1109" i="9"/>
  <c r="Q1118" i="9"/>
  <c r="Q1127" i="9"/>
  <c r="Q1136" i="9"/>
  <c r="Q1145" i="9"/>
  <c r="Q1154" i="9"/>
  <c r="Q1164" i="9"/>
  <c r="Q1173" i="9"/>
  <c r="Q1182" i="9"/>
  <c r="Q1191" i="9"/>
  <c r="Q1200" i="9"/>
  <c r="Q1209" i="9"/>
  <c r="Q1218" i="9"/>
  <c r="Q1228" i="9"/>
  <c r="Q1237" i="9"/>
  <c r="Q1246" i="9"/>
  <c r="Q1255" i="9"/>
  <c r="Q1264" i="9"/>
  <c r="Q1273" i="9"/>
  <c r="Q1282" i="9"/>
  <c r="Q1292" i="9"/>
  <c r="Q1301" i="9"/>
  <c r="Q1310" i="9"/>
  <c r="Q1319" i="9"/>
  <c r="Q1328" i="9"/>
  <c r="Q1337" i="9"/>
  <c r="Q1346" i="9"/>
  <c r="Q1356" i="9"/>
  <c r="Q1365" i="9"/>
  <c r="Q1374" i="9"/>
  <c r="Q1383" i="9"/>
  <c r="Q1392" i="9"/>
  <c r="Q1401" i="9"/>
  <c r="Q1410" i="9"/>
  <c r="Q1420" i="9"/>
  <c r="Q1429" i="9"/>
  <c r="Q1438" i="9"/>
  <c r="Q1447" i="9"/>
  <c r="Q1456" i="9"/>
  <c r="Q1465" i="9"/>
  <c r="Q1474" i="9"/>
  <c r="Q1484" i="9"/>
  <c r="Q1493" i="9"/>
  <c r="Q1502" i="9"/>
  <c r="Q1511" i="9"/>
  <c r="Q1520" i="9"/>
  <c r="Q1529" i="9"/>
  <c r="Q1538" i="9"/>
  <c r="Q1548" i="9"/>
  <c r="Q1557" i="9"/>
  <c r="Q1566" i="9"/>
  <c r="Q1575" i="9"/>
  <c r="Q1584" i="9"/>
  <c r="Q1593" i="9"/>
  <c r="Q1602" i="9"/>
  <c r="Q1612" i="9"/>
  <c r="Q1621" i="9"/>
  <c r="Q1630" i="9"/>
  <c r="Q1639" i="9"/>
  <c r="Q1648" i="9"/>
  <c r="Q1657" i="9"/>
  <c r="Q1666" i="9"/>
  <c r="Q1676" i="9"/>
  <c r="Q1685" i="9"/>
  <c r="Q1694" i="9"/>
  <c r="Q1703" i="9"/>
  <c r="Q1712" i="9"/>
  <c r="Q1721" i="9"/>
  <c r="Q1730" i="9"/>
  <c r="Q1740" i="9"/>
  <c r="Q1749" i="9"/>
  <c r="Q1758" i="9"/>
  <c r="Q1767" i="9"/>
  <c r="Q1776" i="9"/>
  <c r="Q1785" i="9"/>
  <c r="Q1794" i="9"/>
  <c r="Q1804" i="9"/>
  <c r="Q1813" i="9"/>
  <c r="Q1822" i="9"/>
  <c r="Q1831" i="9"/>
  <c r="Q1840" i="9"/>
  <c r="Q1849" i="9"/>
  <c r="Q1858" i="9"/>
  <c r="Q1868" i="9"/>
  <c r="Q1877" i="9"/>
  <c r="Q1886" i="9"/>
  <c r="Q1895" i="9"/>
  <c r="Q1904" i="9"/>
  <c r="Q1913" i="9"/>
  <c r="Q1922" i="9"/>
  <c r="Q1932" i="9"/>
  <c r="Q1941" i="9"/>
  <c r="Q1950" i="9"/>
  <c r="Q1959" i="9"/>
  <c r="Q1968" i="9"/>
  <c r="Q1977" i="9"/>
  <c r="Q1986" i="9"/>
  <c r="Q1996" i="9"/>
  <c r="Q7" i="9"/>
  <c r="Q17" i="9"/>
  <c r="Q27" i="9"/>
  <c r="Q38" i="9"/>
  <c r="Q48" i="9"/>
  <c r="Q58" i="9"/>
  <c r="Q70" i="9"/>
  <c r="Q80" i="9"/>
  <c r="Q90" i="9"/>
  <c r="Q101" i="9"/>
  <c r="Q111" i="9"/>
  <c r="Q121" i="9"/>
  <c r="Q131" i="9"/>
  <c r="Q143" i="9"/>
  <c r="Q153" i="9"/>
  <c r="Q163" i="9"/>
  <c r="Q174" i="9"/>
  <c r="Q184" i="9"/>
  <c r="Q194" i="9"/>
  <c r="Q205" i="9"/>
  <c r="Q216" i="9"/>
  <c r="Q226" i="9"/>
  <c r="Q237" i="9"/>
  <c r="Q247" i="9"/>
  <c r="Q257" i="9"/>
  <c r="Q267" i="9"/>
  <c r="Q278" i="9"/>
  <c r="Q289" i="9"/>
  <c r="Q299" i="9"/>
  <c r="Q310" i="9"/>
  <c r="Q320" i="9"/>
  <c r="Q330" i="9"/>
  <c r="Q341" i="9"/>
  <c r="Q351" i="9"/>
  <c r="Q362" i="9"/>
  <c r="Q373" i="9"/>
  <c r="Q383" i="9"/>
  <c r="Q393" i="9"/>
  <c r="Q403" i="9"/>
  <c r="Q414" i="9"/>
  <c r="Q424" i="9"/>
  <c r="Q435" i="9"/>
  <c r="Q446" i="9"/>
  <c r="Q456" i="9"/>
  <c r="Q466" i="9"/>
  <c r="Q477" i="9"/>
  <c r="Q487" i="9"/>
  <c r="Q497" i="9"/>
  <c r="Q509" i="9"/>
  <c r="Q519" i="9"/>
  <c r="Q529" i="9"/>
  <c r="Q539" i="9"/>
  <c r="Q550" i="9"/>
  <c r="Q560" i="9"/>
  <c r="Q570" i="9"/>
  <c r="Q582" i="9"/>
  <c r="Q592" i="9"/>
  <c r="Q602" i="9"/>
  <c r="Q613" i="9"/>
  <c r="Q623" i="9"/>
  <c r="Q633" i="9"/>
  <c r="Q643" i="9"/>
  <c r="Q655" i="9"/>
  <c r="Q665" i="9"/>
  <c r="Q675" i="9"/>
  <c r="Q686" i="9"/>
  <c r="Q696" i="9"/>
  <c r="Q706" i="9"/>
  <c r="Q717" i="9"/>
  <c r="Q728" i="9"/>
  <c r="Q738" i="9"/>
  <c r="Q749" i="9"/>
  <c r="Q759" i="9"/>
  <c r="Q769" i="9"/>
  <c r="Q779" i="9"/>
  <c r="Q790" i="9"/>
  <c r="Q801" i="9"/>
  <c r="Q811" i="9"/>
  <c r="Q822" i="9"/>
  <c r="Q832" i="9"/>
  <c r="Q842" i="9"/>
  <c r="Q853" i="9"/>
  <c r="Q863" i="9"/>
  <c r="Q874" i="9"/>
  <c r="Q885" i="9"/>
  <c r="Q895" i="9"/>
  <c r="Q905" i="9"/>
  <c r="Q915" i="9"/>
  <c r="Q926" i="9"/>
  <c r="Q936" i="9"/>
  <c r="Q947" i="9"/>
  <c r="Q958" i="9"/>
  <c r="Q968" i="9"/>
  <c r="Q978" i="9"/>
  <c r="Q989" i="9"/>
  <c r="Q999" i="9"/>
  <c r="Q1009" i="9"/>
  <c r="Q1021" i="9"/>
  <c r="Q1031" i="9"/>
  <c r="Q1041" i="9"/>
  <c r="Q1051" i="9"/>
  <c r="Q1062" i="9"/>
  <c r="Q1072" i="9"/>
  <c r="Q1082" i="9"/>
  <c r="Q1092" i="9"/>
  <c r="Q1101" i="9"/>
  <c r="Q1110" i="9"/>
  <c r="Q1119" i="9"/>
  <c r="Q1128" i="9"/>
  <c r="Q1137" i="9"/>
  <c r="Q1146" i="9"/>
  <c r="Q1156" i="9"/>
  <c r="Q1165" i="9"/>
  <c r="Q1174" i="9"/>
  <c r="Q1183" i="9"/>
  <c r="Q1192" i="9"/>
  <c r="Q1201" i="9"/>
  <c r="Q1210" i="9"/>
  <c r="Q1220" i="9"/>
  <c r="Q1229" i="9"/>
  <c r="Q1238" i="9"/>
  <c r="Q1247" i="9"/>
  <c r="Q1256" i="9"/>
  <c r="Q1265" i="9"/>
  <c r="Q1274" i="9"/>
  <c r="Q1284" i="9"/>
  <c r="Q1293" i="9"/>
  <c r="Q1302" i="9"/>
  <c r="Q1311" i="9"/>
  <c r="Q1320" i="9"/>
  <c r="Q1329" i="9"/>
  <c r="Q1338" i="9"/>
  <c r="Q1348" i="9"/>
  <c r="Q1357" i="9"/>
  <c r="Q1366" i="9"/>
  <c r="Q1375" i="9"/>
  <c r="Q1384" i="9"/>
  <c r="Q1393" i="9"/>
  <c r="Q1402" i="9"/>
  <c r="Q1412" i="9"/>
  <c r="Q1421" i="9"/>
  <c r="Q1430" i="9"/>
  <c r="Q1439" i="9"/>
  <c r="Q1448" i="9"/>
  <c r="Q1457" i="9"/>
  <c r="Q1466" i="9"/>
  <c r="Q1476" i="9"/>
  <c r="Q1485" i="9"/>
  <c r="Q1494" i="9"/>
  <c r="Q1503" i="9"/>
  <c r="Q1512" i="9"/>
  <c r="Q1521" i="9"/>
  <c r="Q1530" i="9"/>
  <c r="Q1540" i="9"/>
  <c r="Q1549" i="9"/>
  <c r="Q1558" i="9"/>
  <c r="Q1567" i="9"/>
  <c r="Q1576" i="9"/>
  <c r="Q1585" i="9"/>
  <c r="Q1594" i="9"/>
  <c r="Q1604" i="9"/>
  <c r="Q1613" i="9"/>
  <c r="Q1622" i="9"/>
  <c r="Q1631" i="9"/>
  <c r="Q1640" i="9"/>
  <c r="Q1649" i="9"/>
  <c r="Q1658" i="9"/>
  <c r="Q1668" i="9"/>
  <c r="Q1677" i="9"/>
  <c r="Q1686" i="9"/>
  <c r="Q1695" i="9"/>
  <c r="Q1704" i="9"/>
  <c r="Q1713" i="9"/>
  <c r="Q1722" i="9"/>
  <c r="Q1732" i="9"/>
  <c r="Q1741" i="9"/>
  <c r="Q1750" i="9"/>
  <c r="Q1759" i="9"/>
  <c r="Q1768" i="9"/>
  <c r="Q1777" i="9"/>
  <c r="Q1786" i="9"/>
  <c r="Q1796" i="9"/>
  <c r="Q1805" i="9"/>
  <c r="Q1814" i="9"/>
  <c r="Q1823" i="9"/>
  <c r="Q10" i="9"/>
  <c r="Q24" i="9"/>
  <c r="Q39" i="9"/>
  <c r="Q53" i="9"/>
  <c r="Q65" i="9"/>
  <c r="Q81" i="9"/>
  <c r="Q94" i="9"/>
  <c r="Q107" i="9"/>
  <c r="Q122" i="9"/>
  <c r="Q136" i="9"/>
  <c r="Q149" i="9"/>
  <c r="Q165" i="9"/>
  <c r="Q177" i="9"/>
  <c r="Q191" i="9"/>
  <c r="Q207" i="9"/>
  <c r="Q219" i="9"/>
  <c r="Q232" i="9"/>
  <c r="Q248" i="9"/>
  <c r="Q262" i="9"/>
  <c r="Q274" i="9"/>
  <c r="Q290" i="9"/>
  <c r="Q303" i="9"/>
  <c r="Q317" i="9"/>
  <c r="Q331" i="9"/>
  <c r="Q345" i="9"/>
  <c r="Q358" i="9"/>
  <c r="Q374" i="9"/>
  <c r="Q386" i="9"/>
  <c r="Q400" i="9"/>
  <c r="Q415" i="9"/>
  <c r="Q429" i="9"/>
  <c r="Q441" i="9"/>
  <c r="Q457" i="9"/>
  <c r="Q470" i="9"/>
  <c r="Q483" i="9"/>
  <c r="Q499" i="9"/>
  <c r="Q512" i="9"/>
  <c r="Q525" i="9"/>
  <c r="Q541" i="9"/>
  <c r="Q554" i="9"/>
  <c r="Q567" i="9"/>
  <c r="Q583" i="9"/>
  <c r="Q595" i="9"/>
  <c r="Q609" i="9"/>
  <c r="Q624" i="9"/>
  <c r="Q638" i="9"/>
  <c r="Q650" i="9"/>
  <c r="Q666" i="9"/>
  <c r="Q679" i="9"/>
  <c r="Q693" i="9"/>
  <c r="Q707" i="9"/>
  <c r="Q721" i="9"/>
  <c r="Q734" i="9"/>
  <c r="Q750" i="9"/>
  <c r="Q762" i="9"/>
  <c r="Q776" i="9"/>
  <c r="Q792" i="9"/>
  <c r="Q805" i="9"/>
  <c r="Q817" i="9"/>
  <c r="Q833" i="9"/>
  <c r="Q847" i="9"/>
  <c r="Q859" i="9"/>
  <c r="Q875" i="9"/>
  <c r="Q888" i="9"/>
  <c r="Q902" i="9"/>
  <c r="Q917" i="9"/>
  <c r="Q930" i="9"/>
  <c r="Q943" i="9"/>
  <c r="Q959" i="9"/>
  <c r="Q971" i="9"/>
  <c r="Q985" i="9"/>
  <c r="Q1000" i="9"/>
  <c r="Q1014" i="9"/>
  <c r="Q1026" i="9"/>
  <c r="Q1042" i="9"/>
  <c r="Q1055" i="9"/>
  <c r="Q1069" i="9"/>
  <c r="Q1084" i="9"/>
  <c r="Q1095" i="9"/>
  <c r="Q1106" i="9"/>
  <c r="Q1120" i="9"/>
  <c r="Q1132" i="9"/>
  <c r="Q1143" i="9"/>
  <c r="Q1157" i="9"/>
  <c r="Q1168" i="9"/>
  <c r="Q1180" i="9"/>
  <c r="Q1193" i="9"/>
  <c r="Q1205" i="9"/>
  <c r="Q1216" i="9"/>
  <c r="Q1230" i="9"/>
  <c r="Q1241" i="9"/>
  <c r="Q1253" i="9"/>
  <c r="Q1266" i="9"/>
  <c r="Q1278" i="9"/>
  <c r="Q1289" i="9"/>
  <c r="Q1303" i="9"/>
  <c r="Q1314" i="9"/>
  <c r="Q1326" i="9"/>
  <c r="Q1340" i="9"/>
  <c r="Q1351" i="9"/>
  <c r="Q1362" i="9"/>
  <c r="Q1376" i="9"/>
  <c r="Q1388" i="9"/>
  <c r="Q1399" i="9"/>
  <c r="Q1413" i="9"/>
  <c r="Q1424" i="9"/>
  <c r="Q1436" i="9"/>
  <c r="Q1449" i="9"/>
  <c r="Q1461" i="9"/>
  <c r="Q1472" i="9"/>
  <c r="Q1486" i="9"/>
  <c r="Q1497" i="9"/>
  <c r="Q1509" i="9"/>
  <c r="Q1522" i="9"/>
  <c r="Q1534" i="9"/>
  <c r="Q1545" i="9"/>
  <c r="Q1559" i="9"/>
  <c r="Q1570" i="9"/>
  <c r="Q1582" i="9"/>
  <c r="Q1596" i="9"/>
  <c r="Q1607" i="9"/>
  <c r="Q1618" i="9"/>
  <c r="Q1632" i="9"/>
  <c r="Q1644" i="9"/>
  <c r="Q1655" i="9"/>
  <c r="Q1669" i="9"/>
  <c r="Q1680" i="9"/>
  <c r="Q1692" i="9"/>
  <c r="Q1705" i="9"/>
  <c r="Q1717" i="9"/>
  <c r="Q1728" i="9"/>
  <c r="Q1742" i="9"/>
  <c r="Q1753" i="9"/>
  <c r="Q1765" i="9"/>
  <c r="Q1778" i="9"/>
  <c r="Q1790" i="9"/>
  <c r="Q1801" i="9"/>
  <c r="Q1815" i="9"/>
  <c r="Q1826" i="9"/>
  <c r="Q1837" i="9"/>
  <c r="Q1847" i="9"/>
  <c r="Q1857" i="9"/>
  <c r="Q1869" i="9"/>
  <c r="Q1879" i="9"/>
  <c r="Q1889" i="9"/>
  <c r="Q1900" i="9"/>
  <c r="Q1910" i="9"/>
  <c r="Q1920" i="9"/>
  <c r="Q1930" i="9"/>
  <c r="Q1942" i="9"/>
  <c r="Q1952" i="9"/>
  <c r="Q1962" i="9"/>
  <c r="Q1973" i="9"/>
  <c r="Q1983" i="9"/>
  <c r="Q1993" i="9"/>
  <c r="Q11" i="9"/>
  <c r="Q25" i="9"/>
  <c r="Q40" i="9"/>
  <c r="Q54" i="9"/>
  <c r="Q66" i="9"/>
  <c r="Q82" i="9"/>
  <c r="Q95" i="9"/>
  <c r="Q109" i="9"/>
  <c r="Q125" i="9"/>
  <c r="Q137" i="9"/>
  <c r="Q150" i="9"/>
  <c r="Q166" i="9"/>
  <c r="Q179" i="9"/>
  <c r="Q192" i="9"/>
  <c r="Q208" i="9"/>
  <c r="Q221" i="9"/>
  <c r="Q234" i="9"/>
  <c r="Q249" i="9"/>
  <c r="Q263" i="9"/>
  <c r="Q275" i="9"/>
  <c r="Q291" i="9"/>
  <c r="Q304" i="9"/>
  <c r="Q318" i="9"/>
  <c r="Q333" i="9"/>
  <c r="Q346" i="9"/>
  <c r="Q359" i="9"/>
  <c r="Q375" i="9"/>
  <c r="Q387" i="9"/>
  <c r="Q401" i="9"/>
  <c r="Q417" i="9"/>
  <c r="Q430" i="9"/>
  <c r="Q442" i="9"/>
  <c r="Q458" i="9"/>
  <c r="Q472" i="9"/>
  <c r="Q485" i="9"/>
  <c r="Q501" i="9"/>
  <c r="Q513" i="9"/>
  <c r="Q527" i="9"/>
  <c r="Q542" i="9"/>
  <c r="Q555" i="9"/>
  <c r="Q568" i="9"/>
  <c r="Q584" i="9"/>
  <c r="Q597" i="9"/>
  <c r="Q610" i="9"/>
  <c r="Q625" i="9"/>
  <c r="Q639" i="9"/>
  <c r="Q651" i="9"/>
  <c r="Q667" i="9"/>
  <c r="Q680" i="9"/>
  <c r="Q694" i="9"/>
  <c r="Q710" i="9"/>
  <c r="Q722" i="9"/>
  <c r="Q735" i="9"/>
  <c r="Q751" i="9"/>
  <c r="Q765" i="9"/>
  <c r="Q777" i="9"/>
  <c r="Q793" i="9"/>
  <c r="Q806" i="9"/>
  <c r="Q819" i="9"/>
  <c r="Q834" i="9"/>
  <c r="Q848" i="9"/>
  <c r="Q861" i="9"/>
  <c r="Q877" i="9"/>
  <c r="Q889" i="9"/>
  <c r="Q903" i="9"/>
  <c r="Q918" i="9"/>
  <c r="Q931" i="9"/>
  <c r="Q944" i="9"/>
  <c r="Q960" i="9"/>
  <c r="Q973" i="9"/>
  <c r="Q986" i="9"/>
  <c r="Q1002" i="9"/>
  <c r="Q1015" i="9"/>
  <c r="Q1027" i="9"/>
  <c r="Q1043" i="9"/>
  <c r="Q1057" i="9"/>
  <c r="Q1070" i="9"/>
  <c r="Q1085" i="9"/>
  <c r="Q1096" i="9"/>
  <c r="Q1108" i="9"/>
  <c r="Q1121" i="9"/>
  <c r="Q1133" i="9"/>
  <c r="Q1144" i="9"/>
  <c r="Q1158" i="9"/>
  <c r="Q1169" i="9"/>
  <c r="Q1181" i="9"/>
  <c r="Q1194" i="9"/>
  <c r="Q1206" i="9"/>
  <c r="Q1217" i="9"/>
  <c r="Q1231" i="9"/>
  <c r="Q1242" i="9"/>
  <c r="Q1254" i="9"/>
  <c r="Q1268" i="9"/>
  <c r="Q13" i="9"/>
  <c r="Q29" i="9"/>
  <c r="Q42" i="9"/>
  <c r="Q55" i="9"/>
  <c r="Q71" i="9"/>
  <c r="Q83" i="9"/>
  <c r="Q97" i="9"/>
  <c r="Q112" i="9"/>
  <c r="Q126" i="9"/>
  <c r="Q138" i="9"/>
  <c r="Q154" i="9"/>
  <c r="Q167" i="9"/>
  <c r="Q181" i="9"/>
  <c r="Q195" i="9"/>
  <c r="Q209" i="9"/>
  <c r="Q222" i="9"/>
  <c r="Q238" i="9"/>
  <c r="Q250" i="9"/>
  <c r="Q264" i="9"/>
  <c r="Q280" i="9"/>
  <c r="Q293" i="9"/>
  <c r="Q305" i="9"/>
  <c r="Q321" i="9"/>
  <c r="Q335" i="9"/>
  <c r="Q347" i="9"/>
  <c r="Q363" i="9"/>
  <c r="Q376" i="9"/>
  <c r="Q390" i="9"/>
  <c r="Q405" i="9"/>
  <c r="Q418" i="9"/>
  <c r="Q431" i="9"/>
  <c r="Q447" i="9"/>
  <c r="Q459" i="9"/>
  <c r="Q473" i="9"/>
  <c r="Q488" i="9"/>
  <c r="Q502" i="9"/>
  <c r="Q514" i="9"/>
  <c r="Q530" i="9"/>
  <c r="Q543" i="9"/>
  <c r="Q557" i="9"/>
  <c r="Q573" i="9"/>
  <c r="Q585" i="9"/>
  <c r="Q598" i="9"/>
  <c r="Q614" i="9"/>
  <c r="Q627" i="9"/>
  <c r="Q640" i="9"/>
  <c r="Q656" i="9"/>
  <c r="Q669" i="9"/>
  <c r="Q682" i="9"/>
  <c r="Q697" i="9"/>
  <c r="Q711" i="9"/>
  <c r="Q723" i="9"/>
  <c r="Q739" i="9"/>
  <c r="Q752" i="9"/>
  <c r="Q766" i="9"/>
  <c r="Q781" i="9"/>
  <c r="Q794" i="9"/>
  <c r="Q807" i="9"/>
  <c r="Q823" i="9"/>
  <c r="Q835" i="9"/>
  <c r="Q9" i="9"/>
  <c r="Q22" i="9"/>
  <c r="Q35" i="9"/>
  <c r="Q51" i="9"/>
  <c r="Q64" i="9"/>
  <c r="Q77" i="9"/>
  <c r="Q93" i="9"/>
  <c r="Q106" i="9"/>
  <c r="Q119" i="9"/>
  <c r="Q135" i="9"/>
  <c r="Q147" i="9"/>
  <c r="Q161" i="9"/>
  <c r="Q176" i="9"/>
  <c r="Q190" i="9"/>
  <c r="Q202" i="9"/>
  <c r="Q218" i="9"/>
  <c r="Q231" i="9"/>
  <c r="Q245" i="9"/>
  <c r="Q259" i="9"/>
  <c r="Q273" i="9"/>
  <c r="Q286" i="9"/>
  <c r="Q302" i="9"/>
  <c r="Q314" i="9"/>
  <c r="Q328" i="9"/>
  <c r="Q344" i="9"/>
  <c r="Q357" i="9"/>
  <c r="Q369" i="9"/>
  <c r="Q385" i="9"/>
  <c r="Q399" i="9"/>
  <c r="Q411" i="9"/>
  <c r="Q427" i="9"/>
  <c r="Q440" i="9"/>
  <c r="Q454" i="9"/>
  <c r="Q469" i="9"/>
  <c r="Q482" i="9"/>
  <c r="Q495" i="9"/>
  <c r="Q511" i="9"/>
  <c r="Q523" i="9"/>
  <c r="Q537" i="9"/>
  <c r="Q552" i="9"/>
  <c r="Q566" i="9"/>
  <c r="Q578" i="9"/>
  <c r="Q594" i="9"/>
  <c r="Q607" i="9"/>
  <c r="Q621" i="9"/>
  <c r="Q637" i="9"/>
  <c r="Q649" i="9"/>
  <c r="Q662" i="9"/>
  <c r="Q678" i="9"/>
  <c r="Q691" i="9"/>
  <c r="Q704" i="9"/>
  <c r="Q720" i="9"/>
  <c r="Q733" i="9"/>
  <c r="Q746" i="9"/>
  <c r="Q761" i="9"/>
  <c r="Q775" i="9"/>
  <c r="Q787" i="9"/>
  <c r="Q803" i="9"/>
  <c r="Q816" i="9"/>
  <c r="Q830" i="9"/>
  <c r="Q845" i="9"/>
  <c r="Q858" i="9"/>
  <c r="Q871" i="9"/>
  <c r="Q887" i="9"/>
  <c r="Q8" i="9"/>
  <c r="Q34" i="9"/>
  <c r="Q63" i="9"/>
  <c r="Q91" i="9"/>
  <c r="Q118" i="9"/>
  <c r="Q146" i="9"/>
  <c r="Q175" i="9"/>
  <c r="Q201" i="9"/>
  <c r="Q230" i="9"/>
  <c r="Q258" i="9"/>
  <c r="Q285" i="9"/>
  <c r="Q313" i="9"/>
  <c r="Q342" i="9"/>
  <c r="Q368" i="9"/>
  <c r="Q397" i="9"/>
  <c r="Q426" i="9"/>
  <c r="Q451" i="9"/>
  <c r="Q481" i="9"/>
  <c r="Q510" i="9"/>
  <c r="Q536" i="9"/>
  <c r="Q565" i="9"/>
  <c r="Q593" i="9"/>
  <c r="Q619" i="9"/>
  <c r="Q648" i="9"/>
  <c r="Q677" i="9"/>
  <c r="Q703" i="9"/>
  <c r="Q731" i="9"/>
  <c r="Q760" i="9"/>
  <c r="Q786" i="9"/>
  <c r="Q815" i="9"/>
  <c r="Q843" i="9"/>
  <c r="Q867" i="9"/>
  <c r="Q890" i="9"/>
  <c r="Q909" i="9"/>
  <c r="Q927" i="9"/>
  <c r="Q949" i="9"/>
  <c r="Q963" i="9"/>
  <c r="Q982" i="9"/>
  <c r="Q1003" i="9"/>
  <c r="Q1022" i="9"/>
  <c r="Q1037" i="9"/>
  <c r="Q1058" i="9"/>
  <c r="Q1077" i="9"/>
  <c r="Q1093" i="9"/>
  <c r="Q1111" i="9"/>
  <c r="Q1125" i="9"/>
  <c r="Q1141" i="9"/>
  <c r="Q1159" i="9"/>
  <c r="Q1175" i="9"/>
  <c r="Q1189" i="9"/>
  <c r="Q1207" i="9"/>
  <c r="Q1223" i="9"/>
  <c r="Q1239" i="9"/>
  <c r="Q1257" i="9"/>
  <c r="Q1271" i="9"/>
  <c r="Q1286" i="9"/>
  <c r="Q1298" i="9"/>
  <c r="Q1313" i="9"/>
  <c r="Q1327" i="9"/>
  <c r="Q1342" i="9"/>
  <c r="Q1354" i="9"/>
  <c r="Q1369" i="9"/>
  <c r="Q1382" i="9"/>
  <c r="Q1397" i="9"/>
  <c r="Q1409" i="9"/>
  <c r="Q1425" i="9"/>
  <c r="Q1440" i="9"/>
  <c r="Q1453" i="9"/>
  <c r="Q1468" i="9"/>
  <c r="Q1480" i="9"/>
  <c r="Q1495" i="9"/>
  <c r="Q1508" i="9"/>
  <c r="Q1524" i="9"/>
  <c r="Q1536" i="9"/>
  <c r="Q1551" i="9"/>
  <c r="Q1564" i="9"/>
  <c r="Q1578" i="9"/>
  <c r="Q1591" i="9"/>
  <c r="Q1606" i="9"/>
  <c r="Q1620" i="9"/>
  <c r="Q1634" i="9"/>
  <c r="Q1647" i="9"/>
  <c r="Q1662" i="9"/>
  <c r="Q1674" i="9"/>
  <c r="Q1689" i="9"/>
  <c r="Q1702" i="9"/>
  <c r="Q1718" i="9"/>
  <c r="Q1733" i="9"/>
  <c r="Q1745" i="9"/>
  <c r="Q1760" i="9"/>
  <c r="Q1773" i="9"/>
  <c r="Q1788" i="9"/>
  <c r="Q1800" i="9"/>
  <c r="Q1816" i="9"/>
  <c r="Q1829" i="9"/>
  <c r="Q1841" i="9"/>
  <c r="Q1853" i="9"/>
  <c r="Q1864" i="9"/>
  <c r="Q1876" i="9"/>
  <c r="Q1888" i="9"/>
  <c r="Q1901" i="9"/>
  <c r="Q1912" i="9"/>
  <c r="Q1925" i="9"/>
  <c r="Q1936" i="9"/>
  <c r="Q1948" i="9"/>
  <c r="Q1960" i="9"/>
  <c r="Q1972" i="9"/>
  <c r="Q1984" i="9"/>
  <c r="Q1997" i="9"/>
  <c r="Q15" i="9"/>
  <c r="Q43" i="9"/>
  <c r="Q72" i="9"/>
  <c r="Q98" i="9"/>
  <c r="Q127" i="9"/>
  <c r="Q155" i="9"/>
  <c r="Q182" i="9"/>
  <c r="Q210" i="9"/>
  <c r="Q239" i="9"/>
  <c r="Q265" i="9"/>
  <c r="Q294" i="9"/>
  <c r="Q322" i="9"/>
  <c r="Q349" i="9"/>
  <c r="Q377" i="9"/>
  <c r="Q406" i="9"/>
  <c r="Q432" i="9"/>
  <c r="Q461" i="9"/>
  <c r="Q490" i="9"/>
  <c r="Q515" i="9"/>
  <c r="Q545" i="9"/>
  <c r="Q574" i="9"/>
  <c r="Q600" i="9"/>
  <c r="Q629" i="9"/>
  <c r="Q657" i="9"/>
  <c r="Q683" i="9"/>
  <c r="Q712" i="9"/>
  <c r="Q741" i="9"/>
  <c r="Q767" i="9"/>
  <c r="Q795" i="9"/>
  <c r="Q824" i="9"/>
  <c r="Q849" i="9"/>
  <c r="Q869" i="9"/>
  <c r="Q893" i="9"/>
  <c r="Q911" i="9"/>
  <c r="Q929" i="9"/>
  <c r="Q950" i="9"/>
  <c r="Q966" i="9"/>
  <c r="Q984" i="9"/>
  <c r="Q1005" i="9"/>
  <c r="Q1023" i="9"/>
  <c r="Q1039" i="9"/>
  <c r="Q1059" i="9"/>
  <c r="Q1078" i="9"/>
  <c r="Q1094" i="9"/>
  <c r="Q1112" i="9"/>
  <c r="Q1126" i="9"/>
  <c r="Q1142" i="9"/>
  <c r="Q1160" i="9"/>
  <c r="Q1176" i="9"/>
  <c r="Q1190" i="9"/>
  <c r="Q1208" i="9"/>
  <c r="Q1224" i="9"/>
  <c r="Q1240" i="9"/>
  <c r="Q1258" i="9"/>
  <c r="Q1272" i="9"/>
  <c r="Q1287" i="9"/>
  <c r="Q1300" i="9"/>
  <c r="Q1316" i="9"/>
  <c r="Q1330" i="9"/>
  <c r="Q1343" i="9"/>
  <c r="Q1358" i="9"/>
  <c r="Q1370" i="9"/>
  <c r="Q1385" i="9"/>
  <c r="Q1398" i="9"/>
  <c r="Q1414" i="9"/>
  <c r="Q1426" i="9"/>
  <c r="Q1441" i="9"/>
  <c r="Q1454" i="9"/>
  <c r="Q1469" i="9"/>
  <c r="Q1481" i="9"/>
  <c r="Q1496" i="9"/>
  <c r="Q1510" i="9"/>
  <c r="Q1525" i="9"/>
  <c r="Q1537" i="9"/>
  <c r="Q1552" i="9"/>
  <c r="Q1565" i="9"/>
  <c r="Q1580" i="9"/>
  <c r="Q1592" i="9"/>
  <c r="Q1608" i="9"/>
  <c r="Q1623" i="9"/>
  <c r="Q1636" i="9"/>
  <c r="Q1650" i="9"/>
  <c r="Q1663" i="9"/>
  <c r="Q1678" i="9"/>
  <c r="Q1690" i="9"/>
  <c r="Q1706" i="9"/>
  <c r="Q1719" i="9"/>
  <c r="Q1734" i="9"/>
  <c r="Q1746" i="9"/>
  <c r="Q1761" i="9"/>
  <c r="Q1774" i="9"/>
  <c r="Q1789" i="9"/>
  <c r="Q1802" i="9"/>
  <c r="Q1817" i="9"/>
  <c r="Q1830" i="9"/>
  <c r="Q1842" i="9"/>
  <c r="Q1854" i="9"/>
  <c r="Q1865" i="9"/>
  <c r="Q1878" i="9"/>
  <c r="Q1890" i="9"/>
  <c r="Q1902" i="9"/>
  <c r="Q1914" i="9"/>
  <c r="Q1926" i="9"/>
  <c r="Q1937" i="9"/>
  <c r="Q1949" i="9"/>
  <c r="Q1961" i="9"/>
  <c r="Q1974" i="9"/>
  <c r="Q1985" i="9"/>
  <c r="Q1998" i="9"/>
  <c r="Q18" i="9"/>
  <c r="Q45" i="9"/>
  <c r="Q73" i="9"/>
  <c r="Q102" i="9"/>
  <c r="Q128" i="9"/>
  <c r="Q157" i="9"/>
  <c r="Q185" i="9"/>
  <c r="Q211" i="9"/>
  <c r="Q240" i="9"/>
  <c r="Q269" i="9"/>
  <c r="Q295" i="9"/>
  <c r="Q323" i="9"/>
  <c r="Q353" i="9"/>
  <c r="Q378" i="9"/>
  <c r="Q408" i="9"/>
  <c r="Q437" i="9"/>
  <c r="Q463" i="9"/>
  <c r="Q491" i="9"/>
  <c r="Q520" i="9"/>
  <c r="Q546" i="9"/>
  <c r="Q575" i="9"/>
  <c r="Q603" i="9"/>
  <c r="Q630" i="9"/>
  <c r="Q658" i="9"/>
  <c r="Q687" i="9"/>
  <c r="Q713" i="9"/>
  <c r="Q742" i="9"/>
  <c r="Q770" i="9"/>
  <c r="Q797" i="9"/>
  <c r="Q825" i="9"/>
  <c r="Q850" i="9"/>
  <c r="Q870" i="9"/>
  <c r="Q896" i="9"/>
  <c r="Q912" i="9"/>
  <c r="Q933" i="9"/>
  <c r="Q951" i="9"/>
  <c r="Q969" i="9"/>
  <c r="Q990" i="9"/>
  <c r="Q1006" i="9"/>
  <c r="Q1024" i="9"/>
  <c r="Q1045" i="9"/>
  <c r="Q1063" i="9"/>
  <c r="Q1079" i="9"/>
  <c r="Q1097" i="9"/>
  <c r="Q1113" i="9"/>
  <c r="Q1129" i="9"/>
  <c r="Q1148" i="9"/>
  <c r="Q1161" i="9"/>
  <c r="Q1177" i="9"/>
  <c r="Q1196" i="9"/>
  <c r="Q1212" i="9"/>
  <c r="Q1225" i="9"/>
  <c r="Q1244" i="9"/>
  <c r="Q1260" i="9"/>
  <c r="Q1276" i="9"/>
  <c r="Q1288" i="9"/>
  <c r="Q1304" i="9"/>
  <c r="Q30" i="9"/>
  <c r="Q56" i="9"/>
  <c r="Q85" i="9"/>
  <c r="Q113" i="9"/>
  <c r="Q139" i="9"/>
  <c r="Q168" i="9"/>
  <c r="Q198" i="9"/>
  <c r="Q223" i="9"/>
  <c r="Q253" i="9"/>
  <c r="Q281" i="9"/>
  <c r="Q307" i="9"/>
  <c r="Q336" i="9"/>
  <c r="Q365" i="9"/>
  <c r="Q391" i="9"/>
  <c r="Q419" i="9"/>
  <c r="Q448" i="9"/>
  <c r="Q474" i="9"/>
  <c r="Q503" i="9"/>
  <c r="Q531" i="9"/>
  <c r="Q558" i="9"/>
  <c r="Q586" i="9"/>
  <c r="Q615" i="9"/>
  <c r="Q641" i="9"/>
  <c r="Q670" i="9"/>
  <c r="Q698" i="9"/>
  <c r="Q725" i="9"/>
  <c r="Q753" i="9"/>
  <c r="Q783" i="9"/>
  <c r="Q808" i="9"/>
  <c r="Q838" i="9"/>
  <c r="Q857" i="9"/>
  <c r="Q880" i="9"/>
  <c r="Q899" i="9"/>
  <c r="Q921" i="9"/>
  <c r="Q939" i="9"/>
  <c r="Q954" i="9"/>
  <c r="Q976" i="9"/>
  <c r="Q994" i="9"/>
  <c r="Q1013" i="9"/>
  <c r="Q1033" i="9"/>
  <c r="Q1049" i="9"/>
  <c r="Q1067" i="9"/>
  <c r="Q1087" i="9"/>
  <c r="Q1103" i="9"/>
  <c r="Q1117" i="9"/>
  <c r="Q1135" i="9"/>
  <c r="Q1151" i="9"/>
  <c r="Q1167" i="9"/>
  <c r="Q1185" i="9"/>
  <c r="Q1199" i="9"/>
  <c r="Q1215" i="9"/>
  <c r="Q1233" i="9"/>
  <c r="Q1249" i="9"/>
  <c r="Q62" i="9"/>
  <c r="Q117" i="9"/>
  <c r="Q171" i="9"/>
  <c r="Q229" i="9"/>
  <c r="Q283" i="9"/>
  <c r="Q338" i="9"/>
  <c r="Q395" i="9"/>
  <c r="Q450" i="9"/>
  <c r="Q505" i="9"/>
  <c r="Q563" i="9"/>
  <c r="Q618" i="9"/>
  <c r="Q673" i="9"/>
  <c r="Q730" i="9"/>
  <c r="Q785" i="9"/>
  <c r="Q840" i="9"/>
  <c r="Q886" i="9"/>
  <c r="Q923" i="9"/>
  <c r="Q962" i="9"/>
  <c r="Q997" i="9"/>
  <c r="Q1035" i="9"/>
  <c r="Q1075" i="9"/>
  <c r="Q1105" i="9"/>
  <c r="Q1140" i="9"/>
  <c r="Q1172" i="9"/>
  <c r="Q1204" i="9"/>
  <c r="Q1236" i="9"/>
  <c r="Q1269" i="9"/>
  <c r="Q1294" i="9"/>
  <c r="Q1312" i="9"/>
  <c r="Q1333" i="9"/>
  <c r="Q1350" i="9"/>
  <c r="Q1368" i="9"/>
  <c r="Q1389" i="9"/>
  <c r="Q1406" i="9"/>
  <c r="Q1423" i="9"/>
  <c r="Q1444" i="9"/>
  <c r="Q1462" i="9"/>
  <c r="Q1479" i="9"/>
  <c r="Q1500" i="9"/>
  <c r="Q1517" i="9"/>
  <c r="Q1535" i="9"/>
  <c r="Q1554" i="9"/>
  <c r="Q1573" i="9"/>
  <c r="Q1590" i="9"/>
  <c r="Q1610" i="9"/>
  <c r="Q1628" i="9"/>
  <c r="Q1646" i="9"/>
  <c r="Q1665" i="9"/>
  <c r="Q1684" i="9"/>
  <c r="Q1701" i="9"/>
  <c r="Q1724" i="9"/>
  <c r="Q1738" i="9"/>
  <c r="Q1757" i="9"/>
  <c r="Q1780" i="9"/>
  <c r="Q1797" i="9"/>
  <c r="Q1812" i="9"/>
  <c r="Q1833" i="9"/>
  <c r="Q1848" i="9"/>
  <c r="Q1863" i="9"/>
  <c r="Q1881" i="9"/>
  <c r="Q1896" i="9"/>
  <c r="Q1911" i="9"/>
  <c r="Q1928" i="9"/>
  <c r="Q1944" i="9"/>
  <c r="Q1958" i="9"/>
  <c r="Q1976" i="9"/>
  <c r="Q1991" i="9"/>
  <c r="Q19" i="9"/>
  <c r="Q74" i="9"/>
  <c r="Q129" i="9"/>
  <c r="Q186" i="9"/>
  <c r="Q241" i="9"/>
  <c r="Q296" i="9"/>
  <c r="Q354" i="9"/>
  <c r="Q409" i="9"/>
  <c r="Q464" i="9"/>
  <c r="Q521" i="9"/>
  <c r="Q576" i="9"/>
  <c r="Q631" i="9"/>
  <c r="Q688" i="9"/>
  <c r="Q743" i="9"/>
  <c r="Q798" i="9"/>
  <c r="Q854" i="9"/>
  <c r="Q897" i="9"/>
  <c r="Q934" i="9"/>
  <c r="Q970" i="9"/>
  <c r="Q1007" i="9"/>
  <c r="Q1046" i="9"/>
  <c r="Q1080" i="9"/>
  <c r="Q1114" i="9"/>
  <c r="Q1149" i="9"/>
  <c r="Q1178" i="9"/>
  <c r="Q1213" i="9"/>
  <c r="Q1245" i="9"/>
  <c r="Q1270" i="9"/>
  <c r="Q1295" i="9"/>
  <c r="Q1317" i="9"/>
  <c r="Q1334" i="9"/>
  <c r="Q1352" i="9"/>
  <c r="Q1372" i="9"/>
  <c r="Q1390" i="9"/>
  <c r="Q1407" i="9"/>
  <c r="Q1428" i="9"/>
  <c r="Q1445" i="9"/>
  <c r="Q1463" i="9"/>
  <c r="Q1482" i="9"/>
  <c r="Q1501" i="9"/>
  <c r="Q1518" i="9"/>
  <c r="Q1541" i="9"/>
  <c r="Q1556" i="9"/>
  <c r="Q1574" i="9"/>
  <c r="Q1597" i="9"/>
  <c r="Q1614" i="9"/>
  <c r="Q1629" i="9"/>
  <c r="Q1652" i="9"/>
  <c r="Q1670" i="9"/>
  <c r="Q1687" i="9"/>
  <c r="Q1708" i="9"/>
  <c r="Q1725" i="9"/>
  <c r="Q1743" i="9"/>
  <c r="Q1762" i="9"/>
  <c r="Q1781" i="9"/>
  <c r="Q1798" i="9"/>
  <c r="Q1818" i="9"/>
  <c r="Q1834" i="9"/>
  <c r="Q1850" i="9"/>
  <c r="Q1866" i="9"/>
  <c r="Q1882" i="9"/>
  <c r="Q1897" i="9"/>
  <c r="Q1916" i="9"/>
  <c r="Q1929" i="9"/>
  <c r="Q1945" i="9"/>
  <c r="Q1964" i="9"/>
  <c r="Q1978" i="9"/>
  <c r="Q1992" i="9"/>
  <c r="Q21" i="9"/>
  <c r="Q75" i="9"/>
  <c r="Q134" i="9"/>
  <c r="Q189" i="9"/>
  <c r="Q243" i="9"/>
  <c r="Q301" i="9"/>
  <c r="Q355" i="9"/>
  <c r="Q410" i="9"/>
  <c r="Q467" i="9"/>
  <c r="Q522" i="9"/>
  <c r="Q577" i="9"/>
  <c r="Q634" i="9"/>
  <c r="Q689" i="9"/>
  <c r="Q744" i="9"/>
  <c r="Q802" i="9"/>
  <c r="Q856" i="9"/>
  <c r="Q898" i="9"/>
  <c r="Q938" i="9"/>
  <c r="Q975" i="9"/>
  <c r="Q1011" i="9"/>
  <c r="Q1048" i="9"/>
  <c r="Q1086" i="9"/>
  <c r="Q1116" i="9"/>
  <c r="Q1150" i="9"/>
  <c r="Q1184" i="9"/>
  <c r="Q1214" i="9"/>
  <c r="Q1248" i="9"/>
  <c r="Q1277" i="9"/>
  <c r="Q1296" i="9"/>
  <c r="Q1318" i="9"/>
  <c r="Q1335" i="9"/>
  <c r="Q1353" i="9"/>
  <c r="Q1373" i="9"/>
  <c r="Q1391" i="9"/>
  <c r="Q1408" i="9"/>
  <c r="Q1431" i="9"/>
  <c r="Q1446" i="9"/>
  <c r="Q1464" i="9"/>
  <c r="Q1487" i="9"/>
  <c r="Q1504" i="9"/>
  <c r="Q1519" i="9"/>
  <c r="Q1542" i="9"/>
  <c r="Q1560" i="9"/>
  <c r="Q1577" i="9"/>
  <c r="Q1598" i="9"/>
  <c r="Q1615" i="9"/>
  <c r="Q1633" i="9"/>
  <c r="Q1653" i="9"/>
  <c r="Q1671" i="9"/>
  <c r="Q1688" i="9"/>
  <c r="Q1709" i="9"/>
  <c r="Q1726" i="9"/>
  <c r="Q1744" i="9"/>
  <c r="Q1764" i="9"/>
  <c r="Q1782" i="9"/>
  <c r="Q1799" i="9"/>
  <c r="Q1820" i="9"/>
  <c r="Q1836" i="9"/>
  <c r="Q1852" i="9"/>
  <c r="Q1870" i="9"/>
  <c r="Q1884" i="9"/>
  <c r="Q1898" i="9"/>
  <c r="Q1917" i="9"/>
  <c r="Q1933" i="9"/>
  <c r="Q1946" i="9"/>
  <c r="Q1965" i="9"/>
  <c r="Q1980" i="9"/>
  <c r="Q1994" i="9"/>
  <c r="Q31" i="9"/>
  <c r="Q86" i="9"/>
  <c r="Q144" i="9"/>
  <c r="Q199" i="9"/>
  <c r="Q254" i="9"/>
  <c r="Q311" i="9"/>
  <c r="Q366" i="9"/>
  <c r="Q421" i="9"/>
  <c r="Q478" i="9"/>
  <c r="Q533" i="9"/>
  <c r="Q587" i="9"/>
  <c r="Q646" i="9"/>
  <c r="Q701" i="9"/>
  <c r="Q755" i="9"/>
  <c r="Q813" i="9"/>
  <c r="Q865" i="9"/>
  <c r="Q906" i="9"/>
  <c r="Q941" i="9"/>
  <c r="Q979" i="9"/>
  <c r="Q1016" i="9"/>
  <c r="Q1053" i="9"/>
  <c r="Q1088" i="9"/>
  <c r="Q1122" i="9"/>
  <c r="Q1152" i="9"/>
  <c r="Q1186" i="9"/>
  <c r="Q1221" i="9"/>
  <c r="Q1250" i="9"/>
  <c r="Q1279" i="9"/>
  <c r="Q1297" i="9"/>
  <c r="Q1321" i="9"/>
  <c r="Q1336" i="9"/>
  <c r="Q1359" i="9"/>
  <c r="Q1377" i="9"/>
  <c r="Q1394" i="9"/>
  <c r="Q1415" i="9"/>
  <c r="Q1432" i="9"/>
  <c r="Q1450" i="9"/>
  <c r="Q1470" i="9"/>
  <c r="Q1488" i="9"/>
  <c r="Q1505" i="9"/>
  <c r="Q1526" i="9"/>
  <c r="Q1543" i="9"/>
  <c r="Q1561" i="9"/>
  <c r="Q1581" i="9"/>
  <c r="Q1599" i="9"/>
  <c r="Q1616" i="9"/>
  <c r="Q1637" i="9"/>
  <c r="Q1654" i="9"/>
  <c r="Q1672" i="9"/>
  <c r="Q1693" i="9"/>
  <c r="Q1710" i="9"/>
  <c r="Q1727" i="9"/>
  <c r="Q1748" i="9"/>
  <c r="Q1766" i="9"/>
  <c r="Q1783" i="9"/>
  <c r="Q1806" i="9"/>
  <c r="Q1821" i="9"/>
  <c r="Q1838" i="9"/>
  <c r="Q1855" i="9"/>
  <c r="Q1871" i="9"/>
  <c r="Q1885" i="9"/>
  <c r="Q1903" i="9"/>
  <c r="Q1918" i="9"/>
  <c r="Q1934" i="9"/>
  <c r="Q1951" i="9"/>
  <c r="Q1966" i="9"/>
  <c r="Q1981" i="9"/>
  <c r="Q1999" i="9"/>
  <c r="Q33" i="9"/>
  <c r="Q88" i="9"/>
  <c r="Q145" i="9"/>
  <c r="Q200" i="9"/>
  <c r="Q255" i="9"/>
  <c r="Q312" i="9"/>
  <c r="Q367" i="9"/>
  <c r="Q422" i="9"/>
  <c r="Q479" i="9"/>
  <c r="Q534" i="9"/>
  <c r="Q589" i="9"/>
  <c r="Q647" i="9"/>
  <c r="Q702" i="9"/>
  <c r="Q757" i="9"/>
  <c r="Q814" i="9"/>
  <c r="Q866" i="9"/>
  <c r="Q907" i="9"/>
  <c r="Q942" i="9"/>
  <c r="Q981" i="9"/>
  <c r="Q1017" i="9"/>
  <c r="Q1054" i="9"/>
  <c r="Q1089" i="9"/>
  <c r="Q1124" i="9"/>
  <c r="Q1153" i="9"/>
  <c r="Q1188" i="9"/>
  <c r="Q1222" i="9"/>
  <c r="Q1252" i="9"/>
  <c r="Q1280" i="9"/>
  <c r="Q1305" i="9"/>
  <c r="Q1322" i="9"/>
  <c r="Q1341" i="9"/>
  <c r="Q1360" i="9"/>
  <c r="Q1378" i="9"/>
  <c r="Q1396" i="9"/>
  <c r="Q1416" i="9"/>
  <c r="Q1433" i="9"/>
  <c r="Q1452" i="9"/>
  <c r="Q1471" i="9"/>
  <c r="Q1489" i="9"/>
  <c r="Q1506" i="9"/>
  <c r="Q1527" i="9"/>
  <c r="Q1544" i="9"/>
  <c r="Q1562" i="9"/>
  <c r="Q1583" i="9"/>
  <c r="Q1600" i="9"/>
  <c r="Q1617" i="9"/>
  <c r="Q1638" i="9"/>
  <c r="Q1656" i="9"/>
  <c r="Q1673" i="9"/>
  <c r="Q1696" i="9"/>
  <c r="Q1711" i="9"/>
  <c r="Q1729" i="9"/>
  <c r="Q1751" i="9"/>
  <c r="Q1769" i="9"/>
  <c r="Q1784" i="9"/>
  <c r="Q1807" i="9"/>
  <c r="Q1824" i="9"/>
  <c r="Q1839" i="9"/>
  <c r="Q1856" i="9"/>
  <c r="Q1872" i="9"/>
  <c r="Q1887" i="9"/>
  <c r="Q1905" i="9"/>
  <c r="Q1919" i="9"/>
  <c r="Q1935" i="9"/>
  <c r="Q1953" i="9"/>
  <c r="Q1967" i="9"/>
  <c r="Q1982" i="9"/>
  <c r="Q2000" i="9"/>
  <c r="Q46" i="9"/>
  <c r="Q103" i="9"/>
  <c r="Q158" i="9"/>
  <c r="Q213" i="9"/>
  <c r="Q271" i="9"/>
  <c r="Q326" i="9"/>
  <c r="Q381" i="9"/>
  <c r="Q438" i="9"/>
  <c r="Q493" i="9"/>
  <c r="Q547" i="9"/>
  <c r="Q605" i="9"/>
  <c r="Q659" i="9"/>
  <c r="Q714" i="9"/>
  <c r="Q771" i="9"/>
  <c r="Q826" i="9"/>
  <c r="Q878" i="9"/>
  <c r="Q913" i="9"/>
  <c r="Q952" i="9"/>
  <c r="Q991" i="9"/>
  <c r="Q1025" i="9"/>
  <c r="Q1064" i="9"/>
  <c r="Q1098" i="9"/>
  <c r="Q1130" i="9"/>
  <c r="Q1162" i="9"/>
  <c r="Q1197" i="9"/>
  <c r="Q1226" i="9"/>
  <c r="Q1261" i="9"/>
  <c r="Q1281" i="9"/>
  <c r="Q1306" i="9"/>
  <c r="Q1324" i="9"/>
  <c r="S1324" i="9" s="1"/>
  <c r="Q1344" i="9"/>
  <c r="Q1361" i="9"/>
  <c r="Q1380" i="9"/>
  <c r="Q1400" i="9"/>
  <c r="Q1417" i="9"/>
  <c r="Q1434" i="9"/>
  <c r="Q1455" i="9"/>
  <c r="Q1473" i="9"/>
  <c r="Q1490" i="9"/>
  <c r="Q1513" i="9"/>
  <c r="Q1528" i="9"/>
  <c r="Q1546" i="9"/>
  <c r="Q1568" i="9"/>
  <c r="Q1586" i="9"/>
  <c r="Q1601" i="9"/>
  <c r="Q1624" i="9"/>
  <c r="Q1641" i="9"/>
  <c r="Q1660" i="9"/>
  <c r="Q1679" i="9"/>
  <c r="Q1697" i="9"/>
  <c r="Q1714" i="9"/>
  <c r="Q1735" i="9"/>
  <c r="Q1752" i="9"/>
  <c r="Q1770" i="9"/>
  <c r="Q1791" i="9"/>
  <c r="Q1808" i="9"/>
  <c r="Q1825" i="9"/>
  <c r="Q1844" i="9"/>
  <c r="Q1860" i="9"/>
  <c r="Q1873" i="9"/>
  <c r="Q1892" i="9"/>
  <c r="Q1906" i="9"/>
  <c r="Q1921" i="9"/>
  <c r="Q1938" i="9"/>
  <c r="Q1954" i="9"/>
  <c r="Q1969" i="9"/>
  <c r="Q1988" i="9"/>
  <c r="Q2001" i="9"/>
  <c r="Q49" i="9"/>
  <c r="Q104" i="9"/>
  <c r="Q159" i="9"/>
  <c r="Q217" i="9"/>
  <c r="Q272" i="9"/>
  <c r="Q327" i="9"/>
  <c r="Q384" i="9"/>
  <c r="Q439" i="9"/>
  <c r="Q494" i="9"/>
  <c r="Q551" i="9"/>
  <c r="S551" i="9" s="1"/>
  <c r="Q606" i="9"/>
  <c r="Q661" i="9"/>
  <c r="Q719" i="9"/>
  <c r="Q774" i="9"/>
  <c r="Q829" i="9"/>
  <c r="Q879" i="9"/>
  <c r="Q920" i="9"/>
  <c r="Q953" i="9"/>
  <c r="Q993" i="9"/>
  <c r="Q1032" i="9"/>
  <c r="Q1066" i="9"/>
  <c r="Q1102" i="9"/>
  <c r="Q1134" i="9"/>
  <c r="Q1166" i="9"/>
  <c r="Q1198" i="9"/>
  <c r="Q1232" i="9"/>
  <c r="Q1262" i="9"/>
  <c r="Q1285" i="9"/>
  <c r="Q1308" i="9"/>
  <c r="Q1325" i="9"/>
  <c r="Q1345" i="9"/>
  <c r="Q1364" i="9"/>
  <c r="Q1381" i="9"/>
  <c r="Q1404" i="9"/>
  <c r="Q1418" i="9"/>
  <c r="Q1437" i="9"/>
  <c r="Q1458" i="9"/>
  <c r="Q1477" i="9"/>
  <c r="Q1492" i="9"/>
  <c r="Q1514" i="9"/>
  <c r="Q1532" i="9"/>
  <c r="Q1550" i="9"/>
  <c r="Q1569" i="9"/>
  <c r="Q1588" i="9"/>
  <c r="Q1605" i="9"/>
  <c r="Q1625" i="9"/>
  <c r="Q1642" i="9"/>
  <c r="Q1661" i="9"/>
  <c r="Q1681" i="9"/>
  <c r="Q1698" i="9"/>
  <c r="Q1716" i="9"/>
  <c r="Q1736" i="9"/>
  <c r="Q1754" i="9"/>
  <c r="Q1772" i="9"/>
  <c r="Q1792" i="9"/>
  <c r="Q1809" i="9"/>
  <c r="Q1828" i="9"/>
  <c r="Q1845" i="9"/>
  <c r="Q1861" i="9"/>
  <c r="Q1874" i="9"/>
  <c r="Q1893" i="9"/>
  <c r="Q1908" i="9"/>
  <c r="Q1924" i="9"/>
  <c r="Q1940" i="9"/>
  <c r="Q1956" i="9"/>
  <c r="Q1970" i="9"/>
  <c r="Q1989" i="9"/>
  <c r="Q3" i="9"/>
  <c r="Q170" i="9"/>
  <c r="Q616" i="9"/>
  <c r="Q995" i="9"/>
  <c r="Q1263" i="9"/>
  <c r="Q1422" i="9"/>
  <c r="Q1572" i="9"/>
  <c r="Q1720" i="9"/>
  <c r="Q1862" i="9"/>
  <c r="Q1990" i="9"/>
  <c r="Q227" i="9"/>
  <c r="Q671" i="9"/>
  <c r="Q1034" i="9"/>
  <c r="Q1290" i="9"/>
  <c r="Q1442" i="9"/>
  <c r="Q1589" i="9"/>
  <c r="Q1737" i="9"/>
  <c r="Q1880" i="9"/>
  <c r="Q282" i="9"/>
  <c r="Q729" i="9"/>
  <c r="Q1073" i="9"/>
  <c r="Q1309" i="9"/>
  <c r="Q1460" i="9"/>
  <c r="Q1609" i="9"/>
  <c r="Q1756" i="9"/>
  <c r="Q1894" i="9"/>
  <c r="Q337" i="9"/>
  <c r="Q784" i="9"/>
  <c r="Q1104" i="9"/>
  <c r="Q1332" i="9"/>
  <c r="Q1478" i="9"/>
  <c r="Q1626" i="9"/>
  <c r="Q1775" i="9"/>
  <c r="Q1909" i="9"/>
  <c r="Q394" i="9"/>
  <c r="Q839" i="9"/>
  <c r="Q1138" i="9"/>
  <c r="Q1349" i="9"/>
  <c r="Q1498" i="9"/>
  <c r="Q1645" i="9"/>
  <c r="Q1793" i="9"/>
  <c r="Q1927" i="9"/>
  <c r="Q449" i="9"/>
  <c r="Q881" i="9"/>
  <c r="Q1170" i="9"/>
  <c r="Q1367" i="9"/>
  <c r="Q1516" i="9"/>
  <c r="S1516" i="9" s="1"/>
  <c r="Q1664" i="9"/>
  <c r="Q1810" i="9"/>
  <c r="Q1943" i="9"/>
  <c r="Q61" i="9"/>
  <c r="Q504" i="9"/>
  <c r="Q922" i="9"/>
  <c r="Q1202" i="9"/>
  <c r="Q1386" i="9"/>
  <c r="Q1533" i="9"/>
  <c r="Q1682" i="9"/>
  <c r="Q1832" i="9"/>
  <c r="Q1957" i="9"/>
  <c r="Q115" i="9"/>
  <c r="Q561" i="9"/>
  <c r="Q961" i="9"/>
  <c r="Q1234" i="9"/>
  <c r="Q1405" i="9"/>
  <c r="Q1553" i="9"/>
  <c r="Q1700" i="9"/>
  <c r="Q1846" i="9"/>
  <c r="Q1975" i="9"/>
  <c r="Y8" i="9"/>
  <c r="Y16" i="9"/>
  <c r="Y24" i="9"/>
  <c r="Y32" i="9"/>
  <c r="Y40" i="9"/>
  <c r="Y48" i="9"/>
  <c r="Y56" i="9"/>
  <c r="Y64" i="9"/>
  <c r="Y72" i="9"/>
  <c r="Y80" i="9"/>
  <c r="Y88" i="9"/>
  <c r="Y96" i="9"/>
  <c r="Y104" i="9"/>
  <c r="Y112" i="9"/>
  <c r="Y120" i="9"/>
  <c r="Y128" i="9"/>
  <c r="Y136" i="9"/>
  <c r="Y144" i="9"/>
  <c r="Y152" i="9"/>
  <c r="Y160" i="9"/>
  <c r="Y168" i="9"/>
  <c r="Y176" i="9"/>
  <c r="Y184" i="9"/>
  <c r="Y192" i="9"/>
  <c r="Y200" i="9"/>
  <c r="Y208" i="9"/>
  <c r="Y216" i="9"/>
  <c r="Y224" i="9"/>
  <c r="Y232" i="9"/>
  <c r="Y240" i="9"/>
  <c r="Y248" i="9"/>
  <c r="Y256" i="9"/>
  <c r="Y264" i="9"/>
  <c r="Y272" i="9"/>
  <c r="Y280" i="9"/>
  <c r="Y288" i="9"/>
  <c r="Y296" i="9"/>
  <c r="Y304" i="9"/>
  <c r="Y312" i="9"/>
  <c r="Y320" i="9"/>
  <c r="Y328" i="9"/>
  <c r="Y336" i="9"/>
  <c r="Y344" i="9"/>
  <c r="Y352" i="9"/>
  <c r="Y360" i="9"/>
  <c r="Y368" i="9"/>
  <c r="Y376" i="9"/>
  <c r="Y384" i="9"/>
  <c r="Y392" i="9"/>
  <c r="Y400" i="9"/>
  <c r="Y408" i="9"/>
  <c r="Y416" i="9"/>
  <c r="Y424" i="9"/>
  <c r="Y432" i="9"/>
  <c r="Y440" i="9"/>
  <c r="Y448" i="9"/>
  <c r="Y456" i="9"/>
  <c r="Y464" i="9"/>
  <c r="Y472" i="9"/>
  <c r="Y480" i="9"/>
  <c r="Y488" i="9"/>
  <c r="Y496" i="9"/>
  <c r="Y9" i="9"/>
  <c r="Y17" i="9"/>
  <c r="Y25" i="9"/>
  <c r="Y33" i="9"/>
  <c r="Y41" i="9"/>
  <c r="Y49" i="9"/>
  <c r="Y57" i="9"/>
  <c r="Y65" i="9"/>
  <c r="Y73" i="9"/>
  <c r="Y81" i="9"/>
  <c r="Y89" i="9"/>
  <c r="Y97" i="9"/>
  <c r="Y105" i="9"/>
  <c r="Y113" i="9"/>
  <c r="Y121" i="9"/>
  <c r="Y129" i="9"/>
  <c r="Y137" i="9"/>
  <c r="Y145" i="9"/>
  <c r="Y153" i="9"/>
  <c r="Y161" i="9"/>
  <c r="Y169" i="9"/>
  <c r="Y177" i="9"/>
  <c r="Y185" i="9"/>
  <c r="Y193" i="9"/>
  <c r="Y201" i="9"/>
  <c r="Y209" i="9"/>
  <c r="Y217" i="9"/>
  <c r="Y225" i="9"/>
  <c r="Y233" i="9"/>
  <c r="Y241" i="9"/>
  <c r="Y249" i="9"/>
  <c r="Y257" i="9"/>
  <c r="Y265" i="9"/>
  <c r="Y273" i="9"/>
  <c r="Y281" i="9"/>
  <c r="Y289" i="9"/>
  <c r="Y297" i="9"/>
  <c r="Y305" i="9"/>
  <c r="Y313" i="9"/>
  <c r="Y321" i="9"/>
  <c r="Y329" i="9"/>
  <c r="Y337" i="9"/>
  <c r="Y345" i="9"/>
  <c r="Y353" i="9"/>
  <c r="Y361" i="9"/>
  <c r="Y369" i="9"/>
  <c r="Y377" i="9"/>
  <c r="Y385" i="9"/>
  <c r="Y393" i="9"/>
  <c r="Y401" i="9"/>
  <c r="Y409" i="9"/>
  <c r="Y10" i="9"/>
  <c r="Y18" i="9"/>
  <c r="Y26" i="9"/>
  <c r="Y34" i="9"/>
  <c r="Y42" i="9"/>
  <c r="Y50" i="9"/>
  <c r="Y58" i="9"/>
  <c r="Y66" i="9"/>
  <c r="Y74" i="9"/>
  <c r="Y82" i="9"/>
  <c r="Y90" i="9"/>
  <c r="Y98" i="9"/>
  <c r="Y106" i="9"/>
  <c r="Y114" i="9"/>
  <c r="Y122" i="9"/>
  <c r="Y130" i="9"/>
  <c r="Y138" i="9"/>
  <c r="Y146" i="9"/>
  <c r="Y154" i="9"/>
  <c r="Y162" i="9"/>
  <c r="Y170" i="9"/>
  <c r="Y178" i="9"/>
  <c r="Y186" i="9"/>
  <c r="Y194" i="9"/>
  <c r="Y202" i="9"/>
  <c r="Y210" i="9"/>
  <c r="Y218" i="9"/>
  <c r="Y226" i="9"/>
  <c r="Y234" i="9"/>
  <c r="Y242" i="9"/>
  <c r="Y250" i="9"/>
  <c r="Y258" i="9"/>
  <c r="Y266" i="9"/>
  <c r="Y274" i="9"/>
  <c r="Y282" i="9"/>
  <c r="Y290" i="9"/>
  <c r="Y298" i="9"/>
  <c r="Y306" i="9"/>
  <c r="Y314" i="9"/>
  <c r="Y322" i="9"/>
  <c r="Y330" i="9"/>
  <c r="Y338" i="9"/>
  <c r="Y346" i="9"/>
  <c r="Y354" i="9"/>
  <c r="Y362" i="9"/>
  <c r="Y7" i="9"/>
  <c r="Y15" i="9"/>
  <c r="Y23" i="9"/>
  <c r="Y31" i="9"/>
  <c r="Y39" i="9"/>
  <c r="Y47" i="9"/>
  <c r="Y55" i="9"/>
  <c r="Y63" i="9"/>
  <c r="Y71" i="9"/>
  <c r="Y79" i="9"/>
  <c r="Y87" i="9"/>
  <c r="Y95" i="9"/>
  <c r="Y103" i="9"/>
  <c r="Y111" i="9"/>
  <c r="Y119" i="9"/>
  <c r="Y127" i="9"/>
  <c r="Y135" i="9"/>
  <c r="Y143" i="9"/>
  <c r="Y151" i="9"/>
  <c r="Y159" i="9"/>
  <c r="Y167" i="9"/>
  <c r="Y175" i="9"/>
  <c r="Y183" i="9"/>
  <c r="Y191" i="9"/>
  <c r="Y199" i="9"/>
  <c r="Y207" i="9"/>
  <c r="Y215" i="9"/>
  <c r="Y223" i="9"/>
  <c r="Y231" i="9"/>
  <c r="Y239" i="9"/>
  <c r="Y247" i="9"/>
  <c r="Y255" i="9"/>
  <c r="Y263" i="9"/>
  <c r="Y271" i="9"/>
  <c r="Y279" i="9"/>
  <c r="Y287" i="9"/>
  <c r="Y295" i="9"/>
  <c r="Y19" i="9"/>
  <c r="Y35" i="9"/>
  <c r="Y51" i="9"/>
  <c r="Y67" i="9"/>
  <c r="Y83" i="9"/>
  <c r="Y99" i="9"/>
  <c r="Y115" i="9"/>
  <c r="Y131" i="9"/>
  <c r="Y147" i="9"/>
  <c r="Y163" i="9"/>
  <c r="Y179" i="9"/>
  <c r="Y195" i="9"/>
  <c r="Y211" i="9"/>
  <c r="Y227" i="9"/>
  <c r="Y243" i="9"/>
  <c r="Y259" i="9"/>
  <c r="Y275" i="9"/>
  <c r="Y291" i="9"/>
  <c r="Y303" i="9"/>
  <c r="Y317" i="9"/>
  <c r="Y331" i="9"/>
  <c r="Y342" i="9"/>
  <c r="Y356" i="9"/>
  <c r="Y367" i="9"/>
  <c r="Y379" i="9"/>
  <c r="Y389" i="9"/>
  <c r="Y399" i="9"/>
  <c r="Y411" i="9"/>
  <c r="Y420" i="9"/>
  <c r="Y429" i="9"/>
  <c r="Y438" i="9"/>
  <c r="Y447" i="9"/>
  <c r="Y457" i="9"/>
  <c r="Y466" i="9"/>
  <c r="Y475" i="9"/>
  <c r="Y484" i="9"/>
  <c r="Y493" i="9"/>
  <c r="Y502" i="9"/>
  <c r="Y4" i="9"/>
  <c r="Y20" i="9"/>
  <c r="Y36" i="9"/>
  <c r="Y52" i="9"/>
  <c r="Y68" i="9"/>
  <c r="Y84" i="9"/>
  <c r="Y100" i="9"/>
  <c r="Y116" i="9"/>
  <c r="Y132" i="9"/>
  <c r="Y148" i="9"/>
  <c r="Y164" i="9"/>
  <c r="Y180" i="9"/>
  <c r="Y196" i="9"/>
  <c r="Y212" i="9"/>
  <c r="Y228" i="9"/>
  <c r="Y244" i="9"/>
  <c r="Y260" i="9"/>
  <c r="Y276" i="9"/>
  <c r="Y292" i="9"/>
  <c r="Y307" i="9"/>
  <c r="Y318" i="9"/>
  <c r="Y332" i="9"/>
  <c r="Y343" i="9"/>
  <c r="Y357" i="9"/>
  <c r="Y370" i="9"/>
  <c r="Y380" i="9"/>
  <c r="Y390" i="9"/>
  <c r="Y402" i="9"/>
  <c r="Y412" i="9"/>
  <c r="Y421" i="9"/>
  <c r="Y430" i="9"/>
  <c r="Y439" i="9"/>
  <c r="Y449" i="9"/>
  <c r="Y458" i="9"/>
  <c r="Y467" i="9"/>
  <c r="Y476" i="9"/>
  <c r="Y485" i="9"/>
  <c r="Y494" i="9"/>
  <c r="Y503" i="9"/>
  <c r="Y5" i="9"/>
  <c r="Y21" i="9"/>
  <c r="Y37" i="9"/>
  <c r="Y53" i="9"/>
  <c r="Y69" i="9"/>
  <c r="Y85" i="9"/>
  <c r="Y101" i="9"/>
  <c r="Y117" i="9"/>
  <c r="Y133" i="9"/>
  <c r="Y149" i="9"/>
  <c r="Y165" i="9"/>
  <c r="Y181" i="9"/>
  <c r="Y197" i="9"/>
  <c r="Y213" i="9"/>
  <c r="Y229" i="9"/>
  <c r="Y245" i="9"/>
  <c r="Y261" i="9"/>
  <c r="Y277" i="9"/>
  <c r="Y293" i="9"/>
  <c r="Y308" i="9"/>
  <c r="Y319" i="9"/>
  <c r="Y333" i="9"/>
  <c r="Y347" i="9"/>
  <c r="Y358" i="9"/>
  <c r="Y371" i="9"/>
  <c r="Y381" i="9"/>
  <c r="Y391" i="9"/>
  <c r="Y403" i="9"/>
  <c r="Y413" i="9"/>
  <c r="Y422" i="9"/>
  <c r="Y431" i="9"/>
  <c r="Y441" i="9"/>
  <c r="Y450" i="9"/>
  <c r="Y459" i="9"/>
  <c r="Y468" i="9"/>
  <c r="Y477" i="9"/>
  <c r="Y486" i="9"/>
  <c r="Y495" i="9"/>
  <c r="Y14" i="9"/>
  <c r="Y30" i="9"/>
  <c r="Y46" i="9"/>
  <c r="Y62" i="9"/>
  <c r="Y78" i="9"/>
  <c r="Y94" i="9"/>
  <c r="Y110" i="9"/>
  <c r="Y126" i="9"/>
  <c r="Y142" i="9"/>
  <c r="Y158" i="9"/>
  <c r="Y174" i="9"/>
  <c r="Y190" i="9"/>
  <c r="Y206" i="9"/>
  <c r="Y222" i="9"/>
  <c r="Y238" i="9"/>
  <c r="Y254" i="9"/>
  <c r="Y270" i="9"/>
  <c r="Y286" i="9"/>
  <c r="Y302" i="9"/>
  <c r="Y316" i="9"/>
  <c r="Y327" i="9"/>
  <c r="Y341" i="9"/>
  <c r="Y355" i="9"/>
  <c r="Y366" i="9"/>
  <c r="Y378" i="9"/>
  <c r="Y388" i="9"/>
  <c r="Y398" i="9"/>
  <c r="Y410" i="9"/>
  <c r="Y419" i="9"/>
  <c r="Y428" i="9"/>
  <c r="Y437" i="9"/>
  <c r="Y446" i="9"/>
  <c r="Y455" i="9"/>
  <c r="Y465" i="9"/>
  <c r="Y474" i="9"/>
  <c r="Y483" i="9"/>
  <c r="Y492" i="9"/>
  <c r="Y501" i="9"/>
  <c r="Y6" i="9"/>
  <c r="Y38" i="9"/>
  <c r="Y70" i="9"/>
  <c r="Y102" i="9"/>
  <c r="Y134" i="9"/>
  <c r="Y166" i="9"/>
  <c r="Y198" i="9"/>
  <c r="Y230" i="9"/>
  <c r="Y262" i="9"/>
  <c r="Y294" i="9"/>
  <c r="Y323" i="9"/>
  <c r="Y348" i="9"/>
  <c r="Y372" i="9"/>
  <c r="Y394" i="9"/>
  <c r="Y414" i="9"/>
  <c r="Y433" i="9"/>
  <c r="Y451" i="9"/>
  <c r="Y469" i="9"/>
  <c r="Y487" i="9"/>
  <c r="Y11" i="9"/>
  <c r="Y43" i="9"/>
  <c r="Y75" i="9"/>
  <c r="Y107" i="9"/>
  <c r="Y139" i="9"/>
  <c r="Y171" i="9"/>
  <c r="Y203" i="9"/>
  <c r="Y235" i="9"/>
  <c r="Y267" i="9"/>
  <c r="Y299" i="9"/>
  <c r="Y324" i="9"/>
  <c r="Y349" i="9"/>
  <c r="Y373" i="9"/>
  <c r="Y395" i="9"/>
  <c r="Y415" i="9"/>
  <c r="Y434" i="9"/>
  <c r="Y452" i="9"/>
  <c r="Y470" i="9"/>
  <c r="Y489" i="9"/>
  <c r="Y12" i="9"/>
  <c r="Y44" i="9"/>
  <c r="Y76" i="9"/>
  <c r="Y108" i="9"/>
  <c r="Y140" i="9"/>
  <c r="Y172" i="9"/>
  <c r="Y204" i="9"/>
  <c r="Y236" i="9"/>
  <c r="Y268" i="9"/>
  <c r="Y300" i="9"/>
  <c r="Y325" i="9"/>
  <c r="Y350" i="9"/>
  <c r="Y374" i="9"/>
  <c r="Y396" i="9"/>
  <c r="Y417" i="9"/>
  <c r="Y435" i="9"/>
  <c r="Y453" i="9"/>
  <c r="Y471" i="9"/>
  <c r="Y490" i="9"/>
  <c r="Y29" i="9"/>
  <c r="Y61" i="9"/>
  <c r="Y93" i="9"/>
  <c r="Y125" i="9"/>
  <c r="Y157" i="9"/>
  <c r="Y189" i="9"/>
  <c r="Y221" i="9"/>
  <c r="Y253" i="9"/>
  <c r="Y285" i="9"/>
  <c r="Y315" i="9"/>
  <c r="Y340" i="9"/>
  <c r="Y365" i="9"/>
  <c r="Y387" i="9"/>
  <c r="Y407" i="9"/>
  <c r="Y427" i="9"/>
  <c r="Y445" i="9"/>
  <c r="Y463" i="9"/>
  <c r="Y482" i="9"/>
  <c r="Y500" i="9"/>
  <c r="Y13" i="9"/>
  <c r="Y77" i="9"/>
  <c r="Y141" i="9"/>
  <c r="Y205" i="9"/>
  <c r="Y269" i="9"/>
  <c r="Y326" i="9"/>
  <c r="Y375" i="9"/>
  <c r="Y418" i="9"/>
  <c r="Y454" i="9"/>
  <c r="Y491" i="9"/>
  <c r="Y22" i="9"/>
  <c r="Y86" i="9"/>
  <c r="Y150" i="9"/>
  <c r="Y214" i="9"/>
  <c r="Y278" i="9"/>
  <c r="Y334" i="9"/>
  <c r="Y382" i="9"/>
  <c r="Y423" i="9"/>
  <c r="Y460" i="9"/>
  <c r="Y497" i="9"/>
  <c r="Y27" i="9"/>
  <c r="Y91" i="9"/>
  <c r="Y155" i="9"/>
  <c r="Y219" i="9"/>
  <c r="Y283" i="9"/>
  <c r="Y335" i="9"/>
  <c r="Y383" i="9"/>
  <c r="Y425" i="9"/>
  <c r="Y461" i="9"/>
  <c r="Y498" i="9"/>
  <c r="Y28" i="9"/>
  <c r="Y92" i="9"/>
  <c r="Y156" i="9"/>
  <c r="Y220" i="9"/>
  <c r="Y284" i="9"/>
  <c r="Y339" i="9"/>
  <c r="Y386" i="9"/>
  <c r="Y426" i="9"/>
  <c r="Y462" i="9"/>
  <c r="Y499" i="9"/>
  <c r="Y45" i="9"/>
  <c r="Y109" i="9"/>
  <c r="Y173" i="9"/>
  <c r="Y237" i="9"/>
  <c r="Y301" i="9"/>
  <c r="Y351" i="9"/>
  <c r="Y397" i="9"/>
  <c r="Y436" i="9"/>
  <c r="Y473" i="9"/>
  <c r="Y60" i="9"/>
  <c r="Y124" i="9"/>
  <c r="Y188" i="9"/>
  <c r="Y252" i="9"/>
  <c r="Y311" i="9"/>
  <c r="Y364" i="9"/>
  <c r="Y406" i="9"/>
  <c r="Y444" i="9"/>
  <c r="Y481" i="9"/>
  <c r="Y118" i="9"/>
  <c r="Y359" i="9"/>
  <c r="Y123" i="9"/>
  <c r="Y363" i="9"/>
  <c r="Y182" i="9"/>
  <c r="Y404" i="9"/>
  <c r="Y187" i="9"/>
  <c r="Y405" i="9"/>
  <c r="Y59" i="9"/>
  <c r="Y310" i="9"/>
  <c r="Y479" i="9"/>
  <c r="Y478" i="9"/>
  <c r="Y54" i="9"/>
  <c r="Y309" i="9"/>
  <c r="Y246" i="9"/>
  <c r="Y251" i="9"/>
  <c r="Y442" i="9"/>
  <c r="Y443" i="9"/>
  <c r="R4" i="9"/>
  <c r="R12" i="9"/>
  <c r="R20" i="9"/>
  <c r="R28" i="9"/>
  <c r="R36" i="9"/>
  <c r="R44" i="9"/>
  <c r="R52" i="9"/>
  <c r="R60" i="9"/>
  <c r="R68" i="9"/>
  <c r="R76" i="9"/>
  <c r="R84" i="9"/>
  <c r="R92" i="9"/>
  <c r="R100" i="9"/>
  <c r="R108" i="9"/>
  <c r="R116" i="9"/>
  <c r="R124" i="9"/>
  <c r="R132" i="9"/>
  <c r="R140" i="9"/>
  <c r="R148" i="9"/>
  <c r="R156" i="9"/>
  <c r="R164" i="9"/>
  <c r="R172" i="9"/>
  <c r="R180" i="9"/>
  <c r="R188" i="9"/>
  <c r="R196" i="9"/>
  <c r="R204" i="9"/>
  <c r="R212" i="9"/>
  <c r="R220" i="9"/>
  <c r="R228" i="9"/>
  <c r="R236" i="9"/>
  <c r="R244" i="9"/>
  <c r="R252" i="9"/>
  <c r="R260" i="9"/>
  <c r="R268" i="9"/>
  <c r="R276" i="9"/>
  <c r="R284" i="9"/>
  <c r="R292" i="9"/>
  <c r="R300" i="9"/>
  <c r="R308" i="9"/>
  <c r="R316" i="9"/>
  <c r="R324" i="9"/>
  <c r="R332" i="9"/>
  <c r="R340" i="9"/>
  <c r="R348" i="9"/>
  <c r="R356" i="9"/>
  <c r="R364" i="9"/>
  <c r="R372" i="9"/>
  <c r="R380" i="9"/>
  <c r="R388" i="9"/>
  <c r="R396" i="9"/>
  <c r="R404" i="9"/>
  <c r="R412" i="9"/>
  <c r="R420" i="9"/>
  <c r="R428" i="9"/>
  <c r="R436" i="9"/>
  <c r="R444" i="9"/>
  <c r="R452" i="9"/>
  <c r="R460" i="9"/>
  <c r="R468" i="9"/>
  <c r="R476" i="9"/>
  <c r="R484" i="9"/>
  <c r="R492" i="9"/>
  <c r="R500" i="9"/>
  <c r="R508" i="9"/>
  <c r="R516" i="9"/>
  <c r="R524" i="9"/>
  <c r="R532" i="9"/>
  <c r="R540" i="9"/>
  <c r="R548" i="9"/>
  <c r="R556" i="9"/>
  <c r="R564" i="9"/>
  <c r="R572" i="9"/>
  <c r="R580" i="9"/>
  <c r="R588" i="9"/>
  <c r="R596" i="9"/>
  <c r="R604" i="9"/>
  <c r="R612" i="9"/>
  <c r="R620" i="9"/>
  <c r="R628" i="9"/>
  <c r="R636" i="9"/>
  <c r="R644" i="9"/>
  <c r="R652" i="9"/>
  <c r="R660" i="9"/>
  <c r="R668" i="9"/>
  <c r="R676" i="9"/>
  <c r="R684" i="9"/>
  <c r="R692" i="9"/>
  <c r="R700" i="9"/>
  <c r="R708" i="9"/>
  <c r="R716" i="9"/>
  <c r="R724" i="9"/>
  <c r="R732" i="9"/>
  <c r="R740" i="9"/>
  <c r="R748" i="9"/>
  <c r="R756" i="9"/>
  <c r="R764" i="9"/>
  <c r="R772" i="9"/>
  <c r="R780" i="9"/>
  <c r="R788" i="9"/>
  <c r="R796" i="9"/>
  <c r="R804" i="9"/>
  <c r="R812" i="9"/>
  <c r="R820" i="9"/>
  <c r="R828" i="9"/>
  <c r="R836" i="9"/>
  <c r="R844" i="9"/>
  <c r="R852" i="9"/>
  <c r="R10" i="9"/>
  <c r="R19" i="9"/>
  <c r="R29" i="9"/>
  <c r="R38" i="9"/>
  <c r="R47" i="9"/>
  <c r="R56" i="9"/>
  <c r="R65" i="9"/>
  <c r="R74" i="9"/>
  <c r="R83" i="9"/>
  <c r="R93" i="9"/>
  <c r="R102" i="9"/>
  <c r="R111" i="9"/>
  <c r="R120" i="9"/>
  <c r="R129" i="9"/>
  <c r="R138" i="9"/>
  <c r="R147" i="9"/>
  <c r="R157" i="9"/>
  <c r="R166" i="9"/>
  <c r="R175" i="9"/>
  <c r="R184" i="9"/>
  <c r="R193" i="9"/>
  <c r="R202" i="9"/>
  <c r="R211" i="9"/>
  <c r="R221" i="9"/>
  <c r="R230" i="9"/>
  <c r="R239" i="9"/>
  <c r="R248" i="9"/>
  <c r="R257" i="9"/>
  <c r="R266" i="9"/>
  <c r="R275" i="9"/>
  <c r="R285" i="9"/>
  <c r="R294" i="9"/>
  <c r="R303" i="9"/>
  <c r="R312" i="9"/>
  <c r="R321" i="9"/>
  <c r="R330" i="9"/>
  <c r="R339" i="9"/>
  <c r="R349" i="9"/>
  <c r="R358" i="9"/>
  <c r="R367" i="9"/>
  <c r="R376" i="9"/>
  <c r="R385" i="9"/>
  <c r="R394" i="9"/>
  <c r="R403" i="9"/>
  <c r="R413" i="9"/>
  <c r="R422" i="9"/>
  <c r="R431" i="9"/>
  <c r="R440" i="9"/>
  <c r="R449" i="9"/>
  <c r="R458" i="9"/>
  <c r="R467" i="9"/>
  <c r="R477" i="9"/>
  <c r="R486" i="9"/>
  <c r="R495" i="9"/>
  <c r="R504" i="9"/>
  <c r="R513" i="9"/>
  <c r="R522" i="9"/>
  <c r="R531" i="9"/>
  <c r="R541" i="9"/>
  <c r="R550" i="9"/>
  <c r="R559" i="9"/>
  <c r="R568" i="9"/>
  <c r="R577" i="9"/>
  <c r="R586" i="9"/>
  <c r="R595" i="9"/>
  <c r="R605" i="9"/>
  <c r="R614" i="9"/>
  <c r="R623" i="9"/>
  <c r="R632" i="9"/>
  <c r="R641" i="9"/>
  <c r="R650" i="9"/>
  <c r="R659" i="9"/>
  <c r="R669" i="9"/>
  <c r="R678" i="9"/>
  <c r="R687" i="9"/>
  <c r="R696" i="9"/>
  <c r="R705" i="9"/>
  <c r="R714" i="9"/>
  <c r="R723" i="9"/>
  <c r="R733" i="9"/>
  <c r="R742" i="9"/>
  <c r="R751" i="9"/>
  <c r="R760" i="9"/>
  <c r="R769" i="9"/>
  <c r="R778" i="9"/>
  <c r="R787" i="9"/>
  <c r="R797" i="9"/>
  <c r="R806" i="9"/>
  <c r="R815" i="9"/>
  <c r="R824" i="9"/>
  <c r="R833" i="9"/>
  <c r="R842" i="9"/>
  <c r="R851" i="9"/>
  <c r="R860" i="9"/>
  <c r="R868" i="9"/>
  <c r="R876" i="9"/>
  <c r="R884" i="9"/>
  <c r="R892" i="9"/>
  <c r="R900" i="9"/>
  <c r="R908" i="9"/>
  <c r="R916" i="9"/>
  <c r="R924" i="9"/>
  <c r="R932" i="9"/>
  <c r="R940" i="9"/>
  <c r="R948" i="9"/>
  <c r="R956" i="9"/>
  <c r="R964" i="9"/>
  <c r="R972" i="9"/>
  <c r="R980" i="9"/>
  <c r="R988" i="9"/>
  <c r="R996" i="9"/>
  <c r="R1004" i="9"/>
  <c r="R1012" i="9"/>
  <c r="R1020" i="9"/>
  <c r="R1028" i="9"/>
  <c r="R1036" i="9"/>
  <c r="R1044" i="9"/>
  <c r="R1052" i="9"/>
  <c r="R1060" i="9"/>
  <c r="R1068" i="9"/>
  <c r="R1076" i="9"/>
  <c r="R1084" i="9"/>
  <c r="R1092" i="9"/>
  <c r="R1100" i="9"/>
  <c r="R1108" i="9"/>
  <c r="R1116" i="9"/>
  <c r="R1124" i="9"/>
  <c r="R1132" i="9"/>
  <c r="R1140" i="9"/>
  <c r="R1148" i="9"/>
  <c r="R1156" i="9"/>
  <c r="R1164" i="9"/>
  <c r="R1172" i="9"/>
  <c r="R1180" i="9"/>
  <c r="R1188" i="9"/>
  <c r="R1196" i="9"/>
  <c r="R1204" i="9"/>
  <c r="R1212" i="9"/>
  <c r="R1220" i="9"/>
  <c r="R1228" i="9"/>
  <c r="R1236" i="9"/>
  <c r="R1244" i="9"/>
  <c r="R1252" i="9"/>
  <c r="R1260" i="9"/>
  <c r="R1268" i="9"/>
  <c r="R1276" i="9"/>
  <c r="R1284" i="9"/>
  <c r="R1292" i="9"/>
  <c r="R1300" i="9"/>
  <c r="R1308" i="9"/>
  <c r="R1316" i="9"/>
  <c r="R1324" i="9"/>
  <c r="R1332" i="9"/>
  <c r="R1340" i="9"/>
  <c r="R1348" i="9"/>
  <c r="R1356" i="9"/>
  <c r="R1364" i="9"/>
  <c r="R1372" i="9"/>
  <c r="R1380" i="9"/>
  <c r="R1388" i="9"/>
  <c r="R1396" i="9"/>
  <c r="R1404" i="9"/>
  <c r="R1412" i="9"/>
  <c r="R1420" i="9"/>
  <c r="R1428" i="9"/>
  <c r="R1436" i="9"/>
  <c r="R1444" i="9"/>
  <c r="R1452" i="9"/>
  <c r="R1460" i="9"/>
  <c r="R1468" i="9"/>
  <c r="R1476" i="9"/>
  <c r="R1484" i="9"/>
  <c r="R1492" i="9"/>
  <c r="R1500" i="9"/>
  <c r="R1508" i="9"/>
  <c r="R1516" i="9"/>
  <c r="R1524" i="9"/>
  <c r="R1532" i="9"/>
  <c r="R1540" i="9"/>
  <c r="R1548" i="9"/>
  <c r="R1556" i="9"/>
  <c r="R1564" i="9"/>
  <c r="R1572" i="9"/>
  <c r="R1580" i="9"/>
  <c r="R1588" i="9"/>
  <c r="R1596" i="9"/>
  <c r="R1604" i="9"/>
  <c r="R1612" i="9"/>
  <c r="R1620" i="9"/>
  <c r="R1628" i="9"/>
  <c r="R1636" i="9"/>
  <c r="R1644" i="9"/>
  <c r="R1652" i="9"/>
  <c r="R1660" i="9"/>
  <c r="R1668" i="9"/>
  <c r="R1676" i="9"/>
  <c r="R1684" i="9"/>
  <c r="R1692" i="9"/>
  <c r="R1700" i="9"/>
  <c r="R1708" i="9"/>
  <c r="R1716" i="9"/>
  <c r="R1724" i="9"/>
  <c r="R1732" i="9"/>
  <c r="R1740" i="9"/>
  <c r="R1748" i="9"/>
  <c r="R1756" i="9"/>
  <c r="R1764" i="9"/>
  <c r="R1772" i="9"/>
  <c r="R1780" i="9"/>
  <c r="R1788" i="9"/>
  <c r="R1796" i="9"/>
  <c r="R1804" i="9"/>
  <c r="R1812" i="9"/>
  <c r="R1820" i="9"/>
  <c r="R1828" i="9"/>
  <c r="R1836" i="9"/>
  <c r="R1844" i="9"/>
  <c r="R1852" i="9"/>
  <c r="R1860" i="9"/>
  <c r="R1868" i="9"/>
  <c r="R1876" i="9"/>
  <c r="R1884" i="9"/>
  <c r="R1892" i="9"/>
  <c r="R1900" i="9"/>
  <c r="R1908" i="9"/>
  <c r="R1916" i="9"/>
  <c r="R1924" i="9"/>
  <c r="R1932" i="9"/>
  <c r="R1940" i="9"/>
  <c r="R1948" i="9"/>
  <c r="R1956" i="9"/>
  <c r="R1964" i="9"/>
  <c r="R1972" i="9"/>
  <c r="R1980" i="9"/>
  <c r="R1988" i="9"/>
  <c r="R1996" i="9"/>
  <c r="R11" i="9"/>
  <c r="R21" i="9"/>
  <c r="R30" i="9"/>
  <c r="R39" i="9"/>
  <c r="R48" i="9"/>
  <c r="R57" i="9"/>
  <c r="R66" i="9"/>
  <c r="R75" i="9"/>
  <c r="R85" i="9"/>
  <c r="R94" i="9"/>
  <c r="R103" i="9"/>
  <c r="R112" i="9"/>
  <c r="R121" i="9"/>
  <c r="R130" i="9"/>
  <c r="R139" i="9"/>
  <c r="R149" i="9"/>
  <c r="R158" i="9"/>
  <c r="R167" i="9"/>
  <c r="R176" i="9"/>
  <c r="R185" i="9"/>
  <c r="R194" i="9"/>
  <c r="R203" i="9"/>
  <c r="R213" i="9"/>
  <c r="R222" i="9"/>
  <c r="R231" i="9"/>
  <c r="R240" i="9"/>
  <c r="R249" i="9"/>
  <c r="R258" i="9"/>
  <c r="R267" i="9"/>
  <c r="R277" i="9"/>
  <c r="R286" i="9"/>
  <c r="R295" i="9"/>
  <c r="R304" i="9"/>
  <c r="R313" i="9"/>
  <c r="R322" i="9"/>
  <c r="R331" i="9"/>
  <c r="R341" i="9"/>
  <c r="R350" i="9"/>
  <c r="R359" i="9"/>
  <c r="R368" i="9"/>
  <c r="R377" i="9"/>
  <c r="R386" i="9"/>
  <c r="R395" i="9"/>
  <c r="R405" i="9"/>
  <c r="R414" i="9"/>
  <c r="R423" i="9"/>
  <c r="R432" i="9"/>
  <c r="R441" i="9"/>
  <c r="R450" i="9"/>
  <c r="R459" i="9"/>
  <c r="R469" i="9"/>
  <c r="R478" i="9"/>
  <c r="R487" i="9"/>
  <c r="R496" i="9"/>
  <c r="R505" i="9"/>
  <c r="R514" i="9"/>
  <c r="R523" i="9"/>
  <c r="R533" i="9"/>
  <c r="R542" i="9"/>
  <c r="R551" i="9"/>
  <c r="R560" i="9"/>
  <c r="R569" i="9"/>
  <c r="R578" i="9"/>
  <c r="R587" i="9"/>
  <c r="R597" i="9"/>
  <c r="R606" i="9"/>
  <c r="R615" i="9"/>
  <c r="R624" i="9"/>
  <c r="R633" i="9"/>
  <c r="R13" i="9"/>
  <c r="R22" i="9"/>
  <c r="R31" i="9"/>
  <c r="R40" i="9"/>
  <c r="R49" i="9"/>
  <c r="R58" i="9"/>
  <c r="R67" i="9"/>
  <c r="R77" i="9"/>
  <c r="R86" i="9"/>
  <c r="R95" i="9"/>
  <c r="R104" i="9"/>
  <c r="R9" i="9"/>
  <c r="R18" i="9"/>
  <c r="R27" i="9"/>
  <c r="R37" i="9"/>
  <c r="R46" i="9"/>
  <c r="R55" i="9"/>
  <c r="R64" i="9"/>
  <c r="R73" i="9"/>
  <c r="R82" i="9"/>
  <c r="R91" i="9"/>
  <c r="R101" i="9"/>
  <c r="R110" i="9"/>
  <c r="R119" i="9"/>
  <c r="R128" i="9"/>
  <c r="R137" i="9"/>
  <c r="R146" i="9"/>
  <c r="R155" i="9"/>
  <c r="R165" i="9"/>
  <c r="R174" i="9"/>
  <c r="R183" i="9"/>
  <c r="R192" i="9"/>
  <c r="R201" i="9"/>
  <c r="R210" i="9"/>
  <c r="R7" i="9"/>
  <c r="R25" i="9"/>
  <c r="R43" i="9"/>
  <c r="R62" i="9"/>
  <c r="R80" i="9"/>
  <c r="R98" i="9"/>
  <c r="R115" i="9"/>
  <c r="R131" i="9"/>
  <c r="R144" i="9"/>
  <c r="R160" i="9"/>
  <c r="R173" i="9"/>
  <c r="R189" i="9"/>
  <c r="R205" i="9"/>
  <c r="R217" i="9"/>
  <c r="R229" i="9"/>
  <c r="R242" i="9"/>
  <c r="R254" i="9"/>
  <c r="R265" i="9"/>
  <c r="R279" i="9"/>
  <c r="R290" i="9"/>
  <c r="R302" i="9"/>
  <c r="R315" i="9"/>
  <c r="R327" i="9"/>
  <c r="R338" i="9"/>
  <c r="R352" i="9"/>
  <c r="R363" i="9"/>
  <c r="R375" i="9"/>
  <c r="R389" i="9"/>
  <c r="R400" i="9"/>
  <c r="R411" i="9"/>
  <c r="R425" i="9"/>
  <c r="R437" i="9"/>
  <c r="R448" i="9"/>
  <c r="R462" i="9"/>
  <c r="R473" i="9"/>
  <c r="R485" i="9"/>
  <c r="R498" i="9"/>
  <c r="R510" i="9"/>
  <c r="R521" i="9"/>
  <c r="R535" i="9"/>
  <c r="R546" i="9"/>
  <c r="R558" i="9"/>
  <c r="R571" i="9"/>
  <c r="R583" i="9"/>
  <c r="R594" i="9"/>
  <c r="R608" i="9"/>
  <c r="R619" i="9"/>
  <c r="R631" i="9"/>
  <c r="R643" i="9"/>
  <c r="R654" i="9"/>
  <c r="R664" i="9"/>
  <c r="R674" i="9"/>
  <c r="R685" i="9"/>
  <c r="R695" i="9"/>
  <c r="R706" i="9"/>
  <c r="R717" i="9"/>
  <c r="R727" i="9"/>
  <c r="R737" i="9"/>
  <c r="R747" i="9"/>
  <c r="R758" i="9"/>
  <c r="R768" i="9"/>
  <c r="R779" i="9"/>
  <c r="R790" i="9"/>
  <c r="R800" i="9"/>
  <c r="R810" i="9"/>
  <c r="R821" i="9"/>
  <c r="R831" i="9"/>
  <c r="R841" i="9"/>
  <c r="R853" i="9"/>
  <c r="R862" i="9"/>
  <c r="R871" i="9"/>
  <c r="R880" i="9"/>
  <c r="R889" i="9"/>
  <c r="R898" i="9"/>
  <c r="R907" i="9"/>
  <c r="R917" i="9"/>
  <c r="R926" i="9"/>
  <c r="R935" i="9"/>
  <c r="R944" i="9"/>
  <c r="R953" i="9"/>
  <c r="R962" i="9"/>
  <c r="R971" i="9"/>
  <c r="R981" i="9"/>
  <c r="R990" i="9"/>
  <c r="R999" i="9"/>
  <c r="R1008" i="9"/>
  <c r="R1017" i="9"/>
  <c r="R1026" i="9"/>
  <c r="R1035" i="9"/>
  <c r="R1045" i="9"/>
  <c r="R1054" i="9"/>
  <c r="R1063" i="9"/>
  <c r="R1072" i="9"/>
  <c r="R1081" i="9"/>
  <c r="R1090" i="9"/>
  <c r="R1099" i="9"/>
  <c r="R1109" i="9"/>
  <c r="R1118" i="9"/>
  <c r="R1127" i="9"/>
  <c r="R1136" i="9"/>
  <c r="R1145" i="9"/>
  <c r="R1154" i="9"/>
  <c r="R1163" i="9"/>
  <c r="R1173" i="9"/>
  <c r="R1182" i="9"/>
  <c r="R1191" i="9"/>
  <c r="R1200" i="9"/>
  <c r="R1209" i="9"/>
  <c r="R1218" i="9"/>
  <c r="R1227" i="9"/>
  <c r="R1237" i="9"/>
  <c r="R1246" i="9"/>
  <c r="R1255" i="9"/>
  <c r="R1264" i="9"/>
  <c r="R1273" i="9"/>
  <c r="R1282" i="9"/>
  <c r="R1291" i="9"/>
  <c r="R1301" i="9"/>
  <c r="R1310" i="9"/>
  <c r="R1319" i="9"/>
  <c r="R1328" i="9"/>
  <c r="R1337" i="9"/>
  <c r="R1346" i="9"/>
  <c r="R1355" i="9"/>
  <c r="R1365" i="9"/>
  <c r="R1374" i="9"/>
  <c r="R1383" i="9"/>
  <c r="R1392" i="9"/>
  <c r="R1401" i="9"/>
  <c r="R1410" i="9"/>
  <c r="R1419" i="9"/>
  <c r="R1429" i="9"/>
  <c r="R1438" i="9"/>
  <c r="R1447" i="9"/>
  <c r="R1456" i="9"/>
  <c r="R1465" i="9"/>
  <c r="R1474" i="9"/>
  <c r="R1483" i="9"/>
  <c r="R1493" i="9"/>
  <c r="R1502" i="9"/>
  <c r="R1511" i="9"/>
  <c r="R1520" i="9"/>
  <c r="R1529" i="9"/>
  <c r="R1538" i="9"/>
  <c r="R1547" i="9"/>
  <c r="R1557" i="9"/>
  <c r="R1566" i="9"/>
  <c r="R1575" i="9"/>
  <c r="R1584" i="9"/>
  <c r="R1593" i="9"/>
  <c r="R1602" i="9"/>
  <c r="R1611" i="9"/>
  <c r="R1621" i="9"/>
  <c r="R1630" i="9"/>
  <c r="R1639" i="9"/>
  <c r="R1648" i="9"/>
  <c r="R1657" i="9"/>
  <c r="R1666" i="9"/>
  <c r="R1675" i="9"/>
  <c r="R1685" i="9"/>
  <c r="R1694" i="9"/>
  <c r="R1703" i="9"/>
  <c r="R1712" i="9"/>
  <c r="R1721" i="9"/>
  <c r="R1730" i="9"/>
  <c r="R1739" i="9"/>
  <c r="R1749" i="9"/>
  <c r="R1758" i="9"/>
  <c r="R1767" i="9"/>
  <c r="R1776" i="9"/>
  <c r="R1785" i="9"/>
  <c r="R1794" i="9"/>
  <c r="R1803" i="9"/>
  <c r="R1813" i="9"/>
  <c r="R1822" i="9"/>
  <c r="R1831" i="9"/>
  <c r="R1840" i="9"/>
  <c r="R1849" i="9"/>
  <c r="R1858" i="9"/>
  <c r="R1867" i="9"/>
  <c r="R1877" i="9"/>
  <c r="R1886" i="9"/>
  <c r="R1895" i="9"/>
  <c r="R1904" i="9"/>
  <c r="R1913" i="9"/>
  <c r="R1922" i="9"/>
  <c r="R1931" i="9"/>
  <c r="R1941" i="9"/>
  <c r="R1950" i="9"/>
  <c r="R1959" i="9"/>
  <c r="R1968" i="9"/>
  <c r="R1977" i="9"/>
  <c r="R1986" i="9"/>
  <c r="R1995" i="9"/>
  <c r="R8" i="9"/>
  <c r="R26" i="9"/>
  <c r="R45" i="9"/>
  <c r="R63" i="9"/>
  <c r="R81" i="9"/>
  <c r="R99" i="9"/>
  <c r="R117" i="9"/>
  <c r="R133" i="9"/>
  <c r="R145" i="9"/>
  <c r="R161" i="9"/>
  <c r="R177" i="9"/>
  <c r="R190" i="9"/>
  <c r="R206" i="9"/>
  <c r="R218" i="9"/>
  <c r="R232" i="9"/>
  <c r="R243" i="9"/>
  <c r="R255" i="9"/>
  <c r="R269" i="9"/>
  <c r="R280" i="9"/>
  <c r="R291" i="9"/>
  <c r="R305" i="9"/>
  <c r="R317" i="9"/>
  <c r="R328" i="9"/>
  <c r="R342" i="9"/>
  <c r="R353" i="9"/>
  <c r="R365" i="9"/>
  <c r="R378" i="9"/>
  <c r="R390" i="9"/>
  <c r="R401" i="9"/>
  <c r="R415" i="9"/>
  <c r="R426" i="9"/>
  <c r="R438" i="9"/>
  <c r="R451" i="9"/>
  <c r="R463" i="9"/>
  <c r="R474" i="9"/>
  <c r="R488" i="9"/>
  <c r="R499" i="9"/>
  <c r="R511" i="9"/>
  <c r="R525" i="9"/>
  <c r="R536" i="9"/>
  <c r="R547" i="9"/>
  <c r="R561" i="9"/>
  <c r="R573" i="9"/>
  <c r="R584" i="9"/>
  <c r="R598" i="9"/>
  <c r="R609" i="9"/>
  <c r="R621" i="9"/>
  <c r="R634" i="9"/>
  <c r="R645" i="9"/>
  <c r="R655" i="9"/>
  <c r="R665" i="9"/>
  <c r="R675" i="9"/>
  <c r="R686" i="9"/>
  <c r="R697" i="9"/>
  <c r="R707" i="9"/>
  <c r="R718" i="9"/>
  <c r="R728" i="9"/>
  <c r="R738" i="9"/>
  <c r="R749" i="9"/>
  <c r="R759" i="9"/>
  <c r="R770" i="9"/>
  <c r="R781" i="9"/>
  <c r="R791" i="9"/>
  <c r="R801" i="9"/>
  <c r="R811" i="9"/>
  <c r="R822" i="9"/>
  <c r="R832" i="9"/>
  <c r="R843" i="9"/>
  <c r="R854" i="9"/>
  <c r="R863" i="9"/>
  <c r="R872" i="9"/>
  <c r="R881" i="9"/>
  <c r="R890" i="9"/>
  <c r="R899" i="9"/>
  <c r="R909" i="9"/>
  <c r="R918" i="9"/>
  <c r="R927" i="9"/>
  <c r="R936" i="9"/>
  <c r="R945" i="9"/>
  <c r="R954" i="9"/>
  <c r="R963" i="9"/>
  <c r="R973" i="9"/>
  <c r="R982" i="9"/>
  <c r="R991" i="9"/>
  <c r="R1000" i="9"/>
  <c r="R1009" i="9"/>
  <c r="R1018" i="9"/>
  <c r="R1027" i="9"/>
  <c r="R1037" i="9"/>
  <c r="R1046" i="9"/>
  <c r="R1055" i="9"/>
  <c r="R1064" i="9"/>
  <c r="R1073" i="9"/>
  <c r="R1082" i="9"/>
  <c r="R1091" i="9"/>
  <c r="R1101" i="9"/>
  <c r="R1110" i="9"/>
  <c r="R1119" i="9"/>
  <c r="R1128" i="9"/>
  <c r="R1137" i="9"/>
  <c r="R1146" i="9"/>
  <c r="R14" i="9"/>
  <c r="R32" i="9"/>
  <c r="R50" i="9"/>
  <c r="R69" i="9"/>
  <c r="R87" i="9"/>
  <c r="R105" i="9"/>
  <c r="R118" i="9"/>
  <c r="R134" i="9"/>
  <c r="R150" i="9"/>
  <c r="R162" i="9"/>
  <c r="R178" i="9"/>
  <c r="R191" i="9"/>
  <c r="R207" i="9"/>
  <c r="R219" i="9"/>
  <c r="R233" i="9"/>
  <c r="R245" i="9"/>
  <c r="R256" i="9"/>
  <c r="R270" i="9"/>
  <c r="R281" i="9"/>
  <c r="R293" i="9"/>
  <c r="R306" i="9"/>
  <c r="R318" i="9"/>
  <c r="R329" i="9"/>
  <c r="R343" i="9"/>
  <c r="R354" i="9"/>
  <c r="R366" i="9"/>
  <c r="R379" i="9"/>
  <c r="R391" i="9"/>
  <c r="R402" i="9"/>
  <c r="R416" i="9"/>
  <c r="R427" i="9"/>
  <c r="R439" i="9"/>
  <c r="R453" i="9"/>
  <c r="R464" i="9"/>
  <c r="R475" i="9"/>
  <c r="R489" i="9"/>
  <c r="R501" i="9"/>
  <c r="R512" i="9"/>
  <c r="R526" i="9"/>
  <c r="R537" i="9"/>
  <c r="R549" i="9"/>
  <c r="R562" i="9"/>
  <c r="R574" i="9"/>
  <c r="R585" i="9"/>
  <c r="R599" i="9"/>
  <c r="R610" i="9"/>
  <c r="R622" i="9"/>
  <c r="R635" i="9"/>
  <c r="R646" i="9"/>
  <c r="R656" i="9"/>
  <c r="R666" i="9"/>
  <c r="R677" i="9"/>
  <c r="R688" i="9"/>
  <c r="R698" i="9"/>
  <c r="R709" i="9"/>
  <c r="R719" i="9"/>
  <c r="R729" i="9"/>
  <c r="R739" i="9"/>
  <c r="R750" i="9"/>
  <c r="R761" i="9"/>
  <c r="R771" i="9"/>
  <c r="R782" i="9"/>
  <c r="R792" i="9"/>
  <c r="R802" i="9"/>
  <c r="R813" i="9"/>
  <c r="R823" i="9"/>
  <c r="R834" i="9"/>
  <c r="R845" i="9"/>
  <c r="R855" i="9"/>
  <c r="R864" i="9"/>
  <c r="R873" i="9"/>
  <c r="R882" i="9"/>
  <c r="R891" i="9"/>
  <c r="R901" i="9"/>
  <c r="R910" i="9"/>
  <c r="R919" i="9"/>
  <c r="R928" i="9"/>
  <c r="R937" i="9"/>
  <c r="R946" i="9"/>
  <c r="R955" i="9"/>
  <c r="R965" i="9"/>
  <c r="R974" i="9"/>
  <c r="R983" i="9"/>
  <c r="R992" i="9"/>
  <c r="R1001" i="9"/>
  <c r="R1010" i="9"/>
  <c r="R1019" i="9"/>
  <c r="R1029" i="9"/>
  <c r="R1038" i="9"/>
  <c r="R1047" i="9"/>
  <c r="R1056" i="9"/>
  <c r="R1065" i="9"/>
  <c r="R1074" i="9"/>
  <c r="R1083" i="9"/>
  <c r="R1093" i="9"/>
  <c r="R1102" i="9"/>
  <c r="R6" i="9"/>
  <c r="R24" i="9"/>
  <c r="R42" i="9"/>
  <c r="R61" i="9"/>
  <c r="R79" i="9"/>
  <c r="R97" i="9"/>
  <c r="R114" i="9"/>
  <c r="R127" i="9"/>
  <c r="R143" i="9"/>
  <c r="R159" i="9"/>
  <c r="R171" i="9"/>
  <c r="R187" i="9"/>
  <c r="R200" i="9"/>
  <c r="R216" i="9"/>
  <c r="R227" i="9"/>
  <c r="R241" i="9"/>
  <c r="R253" i="9"/>
  <c r="R264" i="9"/>
  <c r="R278" i="9"/>
  <c r="R289" i="9"/>
  <c r="R301" i="9"/>
  <c r="R314" i="9"/>
  <c r="R326" i="9"/>
  <c r="R337" i="9"/>
  <c r="R351" i="9"/>
  <c r="R362" i="9"/>
  <c r="R374" i="9"/>
  <c r="R387" i="9"/>
  <c r="R399" i="9"/>
  <c r="R410" i="9"/>
  <c r="R424" i="9"/>
  <c r="R435" i="9"/>
  <c r="R447" i="9"/>
  <c r="R461" i="9"/>
  <c r="R472" i="9"/>
  <c r="R483" i="9"/>
  <c r="R497" i="9"/>
  <c r="R509" i="9"/>
  <c r="R520" i="9"/>
  <c r="R534" i="9"/>
  <c r="R545" i="9"/>
  <c r="R557" i="9"/>
  <c r="R570" i="9"/>
  <c r="R582" i="9"/>
  <c r="R593" i="9"/>
  <c r="R607" i="9"/>
  <c r="R618" i="9"/>
  <c r="R630" i="9"/>
  <c r="R642" i="9"/>
  <c r="R653" i="9"/>
  <c r="R663" i="9"/>
  <c r="R673" i="9"/>
  <c r="R683" i="9"/>
  <c r="R694" i="9"/>
  <c r="R704" i="9"/>
  <c r="R715" i="9"/>
  <c r="R726" i="9"/>
  <c r="R736" i="9"/>
  <c r="R746" i="9"/>
  <c r="R757" i="9"/>
  <c r="R767" i="9"/>
  <c r="R777" i="9"/>
  <c r="R789" i="9"/>
  <c r="R799" i="9"/>
  <c r="R809" i="9"/>
  <c r="R819" i="9"/>
  <c r="R830" i="9"/>
  <c r="R840" i="9"/>
  <c r="R850" i="9"/>
  <c r="R861" i="9"/>
  <c r="R870" i="9"/>
  <c r="R879" i="9"/>
  <c r="R888" i="9"/>
  <c r="R897" i="9"/>
  <c r="R906" i="9"/>
  <c r="R915" i="9"/>
  <c r="R925" i="9"/>
  <c r="R934" i="9"/>
  <c r="R943" i="9"/>
  <c r="R952" i="9"/>
  <c r="R961" i="9"/>
  <c r="R970" i="9"/>
  <c r="R979" i="9"/>
  <c r="R989" i="9"/>
  <c r="R998" i="9"/>
  <c r="R1007" i="9"/>
  <c r="R1016" i="9"/>
  <c r="R1025" i="9"/>
  <c r="R1034" i="9"/>
  <c r="R1043" i="9"/>
  <c r="R1053" i="9"/>
  <c r="R1062" i="9"/>
  <c r="R1071" i="9"/>
  <c r="R1080" i="9"/>
  <c r="R1089" i="9"/>
  <c r="R1098" i="9"/>
  <c r="R1107" i="9"/>
  <c r="R1117" i="9"/>
  <c r="R1126" i="9"/>
  <c r="R1135" i="9"/>
  <c r="R1144" i="9"/>
  <c r="R1153" i="9"/>
  <c r="R1162" i="9"/>
  <c r="R1171" i="9"/>
  <c r="R1181" i="9"/>
  <c r="R1190" i="9"/>
  <c r="R1199" i="9"/>
  <c r="R1208" i="9"/>
  <c r="R1217" i="9"/>
  <c r="R1226" i="9"/>
  <c r="R1235" i="9"/>
  <c r="R1245" i="9"/>
  <c r="R1254" i="9"/>
  <c r="R1263" i="9"/>
  <c r="R1272" i="9"/>
  <c r="R1281" i="9"/>
  <c r="R1290" i="9"/>
  <c r="R1299" i="9"/>
  <c r="R1309" i="9"/>
  <c r="R1318" i="9"/>
  <c r="R1327" i="9"/>
  <c r="R1336" i="9"/>
  <c r="R1345" i="9"/>
  <c r="R1354" i="9"/>
  <c r="R1363" i="9"/>
  <c r="R1373" i="9"/>
  <c r="R1382" i="9"/>
  <c r="R23" i="9"/>
  <c r="R59" i="9"/>
  <c r="R96" i="9"/>
  <c r="R126" i="9"/>
  <c r="R154" i="9"/>
  <c r="R186" i="9"/>
  <c r="R215" i="9"/>
  <c r="R238" i="9"/>
  <c r="R263" i="9"/>
  <c r="R288" i="9"/>
  <c r="R311" i="9"/>
  <c r="R336" i="9"/>
  <c r="R361" i="9"/>
  <c r="R384" i="9"/>
  <c r="R409" i="9"/>
  <c r="R434" i="9"/>
  <c r="R457" i="9"/>
  <c r="R482" i="9"/>
  <c r="R507" i="9"/>
  <c r="R530" i="9"/>
  <c r="R555" i="9"/>
  <c r="R581" i="9"/>
  <c r="R603" i="9"/>
  <c r="R629" i="9"/>
  <c r="R651" i="9"/>
  <c r="R672" i="9"/>
  <c r="R693" i="9"/>
  <c r="R713" i="9"/>
  <c r="R735" i="9"/>
  <c r="R755" i="9"/>
  <c r="R776" i="9"/>
  <c r="R798" i="9"/>
  <c r="R818" i="9"/>
  <c r="R839" i="9"/>
  <c r="R859" i="9"/>
  <c r="R878" i="9"/>
  <c r="R896" i="9"/>
  <c r="R914" i="9"/>
  <c r="R933" i="9"/>
  <c r="R951" i="9"/>
  <c r="R969" i="9"/>
  <c r="R987" i="9"/>
  <c r="R1006" i="9"/>
  <c r="R1024" i="9"/>
  <c r="R1042" i="9"/>
  <c r="R1061" i="9"/>
  <c r="R1079" i="9"/>
  <c r="R1097" i="9"/>
  <c r="R1114" i="9"/>
  <c r="R1130" i="9"/>
  <c r="R1143" i="9"/>
  <c r="R1158" i="9"/>
  <c r="R1169" i="9"/>
  <c r="R1183" i="9"/>
  <c r="R1194" i="9"/>
  <c r="R1206" i="9"/>
  <c r="R1219" i="9"/>
  <c r="R1231" i="9"/>
  <c r="R1242" i="9"/>
  <c r="R1256" i="9"/>
  <c r="R1267" i="9"/>
  <c r="R1279" i="9"/>
  <c r="R1293" i="9"/>
  <c r="R1304" i="9"/>
  <c r="R1315" i="9"/>
  <c r="R1329" i="9"/>
  <c r="R1341" i="9"/>
  <c r="R1352" i="9"/>
  <c r="R1366" i="9"/>
  <c r="R1377" i="9"/>
  <c r="R1389" i="9"/>
  <c r="R1399" i="9"/>
  <c r="R1409" i="9"/>
  <c r="R1421" i="9"/>
  <c r="R1431" i="9"/>
  <c r="R1441" i="9"/>
  <c r="R1451" i="9"/>
  <c r="R1462" i="9"/>
  <c r="R1472" i="9"/>
  <c r="R1482" i="9"/>
  <c r="R1494" i="9"/>
  <c r="R1504" i="9"/>
  <c r="R1514" i="9"/>
  <c r="R1525" i="9"/>
  <c r="R1535" i="9"/>
  <c r="R1545" i="9"/>
  <c r="R1555" i="9"/>
  <c r="R1567" i="9"/>
  <c r="R1577" i="9"/>
  <c r="R1587" i="9"/>
  <c r="R1598" i="9"/>
  <c r="R1608" i="9"/>
  <c r="R1618" i="9"/>
  <c r="R1629" i="9"/>
  <c r="R1640" i="9"/>
  <c r="R1650" i="9"/>
  <c r="R1661" i="9"/>
  <c r="R1671" i="9"/>
  <c r="R1681" i="9"/>
  <c r="R1691" i="9"/>
  <c r="R1702" i="9"/>
  <c r="R1713" i="9"/>
  <c r="R1723" i="9"/>
  <c r="R1734" i="9"/>
  <c r="R1744" i="9"/>
  <c r="R1754" i="9"/>
  <c r="R1765" i="9"/>
  <c r="R1775" i="9"/>
  <c r="R1786" i="9"/>
  <c r="R1797" i="9"/>
  <c r="R1807" i="9"/>
  <c r="R1817" i="9"/>
  <c r="R1827" i="9"/>
  <c r="R1838" i="9"/>
  <c r="R1848" i="9"/>
  <c r="R1859" i="9"/>
  <c r="R1870" i="9"/>
  <c r="R1880" i="9"/>
  <c r="R1890" i="9"/>
  <c r="R1901" i="9"/>
  <c r="R1911" i="9"/>
  <c r="R1921" i="9"/>
  <c r="R1933" i="9"/>
  <c r="R1943" i="9"/>
  <c r="R1953" i="9"/>
  <c r="R1963" i="9"/>
  <c r="R1974" i="9"/>
  <c r="R1984" i="9"/>
  <c r="R1994" i="9"/>
  <c r="R33" i="9"/>
  <c r="R70" i="9"/>
  <c r="R106" i="9"/>
  <c r="R135" i="9"/>
  <c r="R163" i="9"/>
  <c r="R195" i="9"/>
  <c r="R223" i="9"/>
  <c r="R246" i="9"/>
  <c r="R271" i="9"/>
  <c r="R296" i="9"/>
  <c r="R319" i="9"/>
  <c r="R344" i="9"/>
  <c r="R369" i="9"/>
  <c r="R392" i="9"/>
  <c r="R417" i="9"/>
  <c r="R442" i="9"/>
  <c r="R465" i="9"/>
  <c r="R490" i="9"/>
  <c r="R515" i="9"/>
  <c r="R538" i="9"/>
  <c r="R563" i="9"/>
  <c r="R589" i="9"/>
  <c r="R611" i="9"/>
  <c r="R637" i="9"/>
  <c r="R657" i="9"/>
  <c r="R679" i="9"/>
  <c r="R699" i="9"/>
  <c r="R720" i="9"/>
  <c r="R741" i="9"/>
  <c r="R762" i="9"/>
  <c r="R783" i="9"/>
  <c r="R803" i="9"/>
  <c r="R825" i="9"/>
  <c r="R846" i="9"/>
  <c r="R865" i="9"/>
  <c r="R883" i="9"/>
  <c r="R902" i="9"/>
  <c r="R920" i="9"/>
  <c r="R938" i="9"/>
  <c r="R957" i="9"/>
  <c r="R975" i="9"/>
  <c r="R993" i="9"/>
  <c r="R1011" i="9"/>
  <c r="R1030" i="9"/>
  <c r="R1048" i="9"/>
  <c r="R1066" i="9"/>
  <c r="R1085" i="9"/>
  <c r="R1103" i="9"/>
  <c r="R1115" i="9"/>
  <c r="R1131" i="9"/>
  <c r="R1147" i="9"/>
  <c r="R1159" i="9"/>
  <c r="R1170" i="9"/>
  <c r="R1184" i="9"/>
  <c r="R1195" i="9"/>
  <c r="R1207" i="9"/>
  <c r="R1221" i="9"/>
  <c r="R1232" i="9"/>
  <c r="R1243" i="9"/>
  <c r="R1257" i="9"/>
  <c r="R1269" i="9"/>
  <c r="R1280" i="9"/>
  <c r="R1294" i="9"/>
  <c r="R1305" i="9"/>
  <c r="R1317" i="9"/>
  <c r="R1330" i="9"/>
  <c r="R1342" i="9"/>
  <c r="R1353" i="9"/>
  <c r="R1367" i="9"/>
  <c r="R1378" i="9"/>
  <c r="R1390" i="9"/>
  <c r="R1400" i="9"/>
  <c r="R1411" i="9"/>
  <c r="R1422" i="9"/>
  <c r="R1432" i="9"/>
  <c r="R1442" i="9"/>
  <c r="R1453" i="9"/>
  <c r="R1463" i="9"/>
  <c r="R1473" i="9"/>
  <c r="R1485" i="9"/>
  <c r="R1495" i="9"/>
  <c r="R1505" i="9"/>
  <c r="R1515" i="9"/>
  <c r="R1526" i="9"/>
  <c r="R1536" i="9"/>
  <c r="R1546" i="9"/>
  <c r="R1558" i="9"/>
  <c r="R1568" i="9"/>
  <c r="R1578" i="9"/>
  <c r="R1589" i="9"/>
  <c r="R1599" i="9"/>
  <c r="R1609" i="9"/>
  <c r="R1619" i="9"/>
  <c r="R1631" i="9"/>
  <c r="R1641" i="9"/>
  <c r="R1651" i="9"/>
  <c r="R1662" i="9"/>
  <c r="R1672" i="9"/>
  <c r="R1682" i="9"/>
  <c r="R1693" i="9"/>
  <c r="R1704" i="9"/>
  <c r="R1714" i="9"/>
  <c r="R1725" i="9"/>
  <c r="R1735" i="9"/>
  <c r="R1745" i="9"/>
  <c r="R1755" i="9"/>
  <c r="R1766" i="9"/>
  <c r="R1777" i="9"/>
  <c r="R1787" i="9"/>
  <c r="R1798" i="9"/>
  <c r="R1808" i="9"/>
  <c r="R1818" i="9"/>
  <c r="R1829" i="9"/>
  <c r="R1839" i="9"/>
  <c r="R1850" i="9"/>
  <c r="R1861" i="9"/>
  <c r="R1871" i="9"/>
  <c r="R1881" i="9"/>
  <c r="R1891" i="9"/>
  <c r="R1902" i="9"/>
  <c r="R1912" i="9"/>
  <c r="R1923" i="9"/>
  <c r="R1934" i="9"/>
  <c r="R1944" i="9"/>
  <c r="R1954" i="9"/>
  <c r="R1965" i="9"/>
  <c r="R1975" i="9"/>
  <c r="R1985" i="9"/>
  <c r="R1997" i="9"/>
  <c r="R34" i="9"/>
  <c r="R71" i="9"/>
  <c r="R107" i="9"/>
  <c r="R136" i="9"/>
  <c r="R168" i="9"/>
  <c r="R197" i="9"/>
  <c r="R224" i="9"/>
  <c r="R247" i="9"/>
  <c r="R272" i="9"/>
  <c r="R297" i="9"/>
  <c r="R320" i="9"/>
  <c r="R345" i="9"/>
  <c r="R370" i="9"/>
  <c r="R393" i="9"/>
  <c r="R418" i="9"/>
  <c r="R443" i="9"/>
  <c r="R466" i="9"/>
  <c r="R491" i="9"/>
  <c r="R517" i="9"/>
  <c r="R539" i="9"/>
  <c r="R565" i="9"/>
  <c r="R590" i="9"/>
  <c r="R613" i="9"/>
  <c r="R638" i="9"/>
  <c r="R658" i="9"/>
  <c r="R680" i="9"/>
  <c r="R701" i="9"/>
  <c r="R721" i="9"/>
  <c r="R743" i="9"/>
  <c r="R763" i="9"/>
  <c r="R784" i="9"/>
  <c r="R805" i="9"/>
  <c r="R826" i="9"/>
  <c r="R847" i="9"/>
  <c r="R866" i="9"/>
  <c r="R885" i="9"/>
  <c r="R903" i="9"/>
  <c r="R921" i="9"/>
  <c r="R939" i="9"/>
  <c r="R958" i="9"/>
  <c r="R976" i="9"/>
  <c r="R994" i="9"/>
  <c r="R1013" i="9"/>
  <c r="R1031" i="9"/>
  <c r="R1049" i="9"/>
  <c r="R1067" i="9"/>
  <c r="R1086" i="9"/>
  <c r="R1104" i="9"/>
  <c r="R1120" i="9"/>
  <c r="R1133" i="9"/>
  <c r="R1149" i="9"/>
  <c r="R1160" i="9"/>
  <c r="R1174" i="9"/>
  <c r="R1185" i="9"/>
  <c r="R1197" i="9"/>
  <c r="R1210" i="9"/>
  <c r="R1222" i="9"/>
  <c r="R1233" i="9"/>
  <c r="R1247" i="9"/>
  <c r="R1258" i="9"/>
  <c r="R1270" i="9"/>
  <c r="R1283" i="9"/>
  <c r="R1295" i="9"/>
  <c r="R1306" i="9"/>
  <c r="R1320" i="9"/>
  <c r="R1331" i="9"/>
  <c r="R1343" i="9"/>
  <c r="R1357" i="9"/>
  <c r="R1368" i="9"/>
  <c r="R1379" i="9"/>
  <c r="R1391" i="9"/>
  <c r="R1402" i="9"/>
  <c r="R1413" i="9"/>
  <c r="R1423" i="9"/>
  <c r="R1433" i="9"/>
  <c r="R1443" i="9"/>
  <c r="R1454" i="9"/>
  <c r="R1464" i="9"/>
  <c r="R1475" i="9"/>
  <c r="R1486" i="9"/>
  <c r="R1496" i="9"/>
  <c r="R1506" i="9"/>
  <c r="R1517" i="9"/>
  <c r="R1527" i="9"/>
  <c r="R1537" i="9"/>
  <c r="R1549" i="9"/>
  <c r="R1559" i="9"/>
  <c r="R1569" i="9"/>
  <c r="R1579" i="9"/>
  <c r="R1590" i="9"/>
  <c r="R1600" i="9"/>
  <c r="R1610" i="9"/>
  <c r="R1622" i="9"/>
  <c r="R1632" i="9"/>
  <c r="R1642" i="9"/>
  <c r="R17" i="9"/>
  <c r="R54" i="9"/>
  <c r="R90" i="9"/>
  <c r="R125" i="9"/>
  <c r="R153" i="9"/>
  <c r="R182" i="9"/>
  <c r="R214" i="9"/>
  <c r="R237" i="9"/>
  <c r="R262" i="9"/>
  <c r="R287" i="9"/>
  <c r="R310" i="9"/>
  <c r="R335" i="9"/>
  <c r="R360" i="9"/>
  <c r="R383" i="9"/>
  <c r="R408" i="9"/>
  <c r="R433" i="9"/>
  <c r="R456" i="9"/>
  <c r="R481" i="9"/>
  <c r="R506" i="9"/>
  <c r="R529" i="9"/>
  <c r="R554" i="9"/>
  <c r="R579" i="9"/>
  <c r="R602" i="9"/>
  <c r="R627" i="9"/>
  <c r="R649" i="9"/>
  <c r="R671" i="9"/>
  <c r="R691" i="9"/>
  <c r="R712" i="9"/>
  <c r="R734" i="9"/>
  <c r="R754" i="9"/>
  <c r="R775" i="9"/>
  <c r="R795" i="9"/>
  <c r="R817" i="9"/>
  <c r="R838" i="9"/>
  <c r="R858" i="9"/>
  <c r="R877" i="9"/>
  <c r="R895" i="9"/>
  <c r="R913" i="9"/>
  <c r="R931" i="9"/>
  <c r="R950" i="9"/>
  <c r="R968" i="9"/>
  <c r="R986" i="9"/>
  <c r="R1005" i="9"/>
  <c r="R1023" i="9"/>
  <c r="R1041" i="9"/>
  <c r="R1059" i="9"/>
  <c r="R1078" i="9"/>
  <c r="R1096" i="9"/>
  <c r="R1113" i="9"/>
  <c r="R1129" i="9"/>
  <c r="R1142" i="9"/>
  <c r="R1157" i="9"/>
  <c r="R1168" i="9"/>
  <c r="R1179" i="9"/>
  <c r="R1193" i="9"/>
  <c r="R1205" i="9"/>
  <c r="R1216" i="9"/>
  <c r="R1230" i="9"/>
  <c r="R1241" i="9"/>
  <c r="R1253" i="9"/>
  <c r="R1266" i="9"/>
  <c r="R1278" i="9"/>
  <c r="R1289" i="9"/>
  <c r="R1303" i="9"/>
  <c r="R1314" i="9"/>
  <c r="R1326" i="9"/>
  <c r="R1339" i="9"/>
  <c r="R1351" i="9"/>
  <c r="R1362" i="9"/>
  <c r="R1376" i="9"/>
  <c r="R1387" i="9"/>
  <c r="R1398" i="9"/>
  <c r="R1408" i="9"/>
  <c r="R1418" i="9"/>
  <c r="R1430" i="9"/>
  <c r="R1440" i="9"/>
  <c r="R1450" i="9"/>
  <c r="R1461" i="9"/>
  <c r="R72" i="9"/>
  <c r="R141" i="9"/>
  <c r="R198" i="9"/>
  <c r="R250" i="9"/>
  <c r="R298" i="9"/>
  <c r="R346" i="9"/>
  <c r="R397" i="9"/>
  <c r="R445" i="9"/>
  <c r="R493" i="9"/>
  <c r="R543" i="9"/>
  <c r="R591" i="9"/>
  <c r="R639" i="9"/>
  <c r="R681" i="9"/>
  <c r="R722" i="9"/>
  <c r="R765" i="9"/>
  <c r="R807" i="9"/>
  <c r="R848" i="9"/>
  <c r="R886" i="9"/>
  <c r="R922" i="9"/>
  <c r="R959" i="9"/>
  <c r="R995" i="9"/>
  <c r="R1032" i="9"/>
  <c r="R1069" i="9"/>
  <c r="R1105" i="9"/>
  <c r="R1134" i="9"/>
  <c r="R1161" i="9"/>
  <c r="R1186" i="9"/>
  <c r="R1211" i="9"/>
  <c r="R1234" i="9"/>
  <c r="R1259" i="9"/>
  <c r="R1285" i="9"/>
  <c r="R1307" i="9"/>
  <c r="R1333" i="9"/>
  <c r="R1358" i="9"/>
  <c r="R1381" i="9"/>
  <c r="R1403" i="9"/>
  <c r="R1424" i="9"/>
  <c r="R1445" i="9"/>
  <c r="R1466" i="9"/>
  <c r="R1480" i="9"/>
  <c r="R1498" i="9"/>
  <c r="R1513" i="9"/>
  <c r="R1531" i="9"/>
  <c r="R1550" i="9"/>
  <c r="R1563" i="9"/>
  <c r="R1582" i="9"/>
  <c r="R1597" i="9"/>
  <c r="R1615" i="9"/>
  <c r="R1633" i="9"/>
  <c r="R1647" i="9"/>
  <c r="R1663" i="9"/>
  <c r="R1677" i="9"/>
  <c r="R1689" i="9"/>
  <c r="R1705" i="9"/>
  <c r="R1718" i="9"/>
  <c r="R1731" i="9"/>
  <c r="R1746" i="9"/>
  <c r="R1760" i="9"/>
  <c r="R1773" i="9"/>
  <c r="R1789" i="9"/>
  <c r="R1801" i="9"/>
  <c r="R1815" i="9"/>
  <c r="R1830" i="9"/>
  <c r="R1843" i="9"/>
  <c r="R1856" i="9"/>
  <c r="R1872" i="9"/>
  <c r="R1885" i="9"/>
  <c r="R1898" i="9"/>
  <c r="R1914" i="9"/>
  <c r="R1927" i="9"/>
  <c r="R1939" i="9"/>
  <c r="R1955" i="9"/>
  <c r="R1969" i="9"/>
  <c r="R1982" i="9"/>
  <c r="R1998" i="9"/>
  <c r="R5" i="9"/>
  <c r="R78" i="9"/>
  <c r="R142" i="9"/>
  <c r="R199" i="9"/>
  <c r="R251" i="9"/>
  <c r="R299" i="9"/>
  <c r="R347" i="9"/>
  <c r="R398" i="9"/>
  <c r="R446" i="9"/>
  <c r="R494" i="9"/>
  <c r="R544" i="9"/>
  <c r="R592" i="9"/>
  <c r="R640" i="9"/>
  <c r="R682" i="9"/>
  <c r="R725" i="9"/>
  <c r="R766" i="9"/>
  <c r="R808" i="9"/>
  <c r="R849" i="9"/>
  <c r="R887" i="9"/>
  <c r="R923" i="9"/>
  <c r="R960" i="9"/>
  <c r="R997" i="9"/>
  <c r="R1033" i="9"/>
  <c r="R1070" i="9"/>
  <c r="R1106" i="9"/>
  <c r="R1138" i="9"/>
  <c r="R1165" i="9"/>
  <c r="R1187" i="9"/>
  <c r="R1213" i="9"/>
  <c r="R1238" i="9"/>
  <c r="R1261" i="9"/>
  <c r="R1286" i="9"/>
  <c r="R1311" i="9"/>
  <c r="R1334" i="9"/>
  <c r="R1359" i="9"/>
  <c r="R1384" i="9"/>
  <c r="R1405" i="9"/>
  <c r="R1425" i="9"/>
  <c r="R1446" i="9"/>
  <c r="R1467" i="9"/>
  <c r="R1481" i="9"/>
  <c r="R1499" i="9"/>
  <c r="R1518" i="9"/>
  <c r="R1533" i="9"/>
  <c r="R1551" i="9"/>
  <c r="R1565" i="9"/>
  <c r="R1583" i="9"/>
  <c r="R1601" i="9"/>
  <c r="R1616" i="9"/>
  <c r="R1634" i="9"/>
  <c r="R1649" i="9"/>
  <c r="R1664" i="9"/>
  <c r="R1678" i="9"/>
  <c r="R1690" i="9"/>
  <c r="R1706" i="9"/>
  <c r="R1719" i="9"/>
  <c r="R1733" i="9"/>
  <c r="R1747" i="9"/>
  <c r="R1761" i="9"/>
  <c r="R1774" i="9"/>
  <c r="R1790" i="9"/>
  <c r="R1802" i="9"/>
  <c r="R1816" i="9"/>
  <c r="R1832" i="9"/>
  <c r="R1845" i="9"/>
  <c r="R1857" i="9"/>
  <c r="R1873" i="9"/>
  <c r="R1887" i="9"/>
  <c r="R1899" i="9"/>
  <c r="R1915" i="9"/>
  <c r="R1928" i="9"/>
  <c r="R1942" i="9"/>
  <c r="R1957" i="9"/>
  <c r="R1970" i="9"/>
  <c r="R1983" i="9"/>
  <c r="R1999" i="9"/>
  <c r="R15" i="9"/>
  <c r="R88" i="9"/>
  <c r="R151" i="9"/>
  <c r="R208" i="9"/>
  <c r="R259" i="9"/>
  <c r="R307" i="9"/>
  <c r="R355" i="9"/>
  <c r="R406" i="9"/>
  <c r="R454" i="9"/>
  <c r="R502" i="9"/>
  <c r="R552" i="9"/>
  <c r="R600" i="9"/>
  <c r="R647" i="9"/>
  <c r="R689" i="9"/>
  <c r="R730" i="9"/>
  <c r="R773" i="9"/>
  <c r="R814" i="9"/>
  <c r="R856" i="9"/>
  <c r="R893" i="9"/>
  <c r="R929" i="9"/>
  <c r="R966" i="9"/>
  <c r="R1002" i="9"/>
  <c r="R1039" i="9"/>
  <c r="R1075" i="9"/>
  <c r="R1111" i="9"/>
  <c r="R1139" i="9"/>
  <c r="R1166" i="9"/>
  <c r="R1189" i="9"/>
  <c r="R1214" i="9"/>
  <c r="R1239" i="9"/>
  <c r="R1262" i="9"/>
  <c r="R1287" i="9"/>
  <c r="R1312" i="9"/>
  <c r="R1335" i="9"/>
  <c r="R1360" i="9"/>
  <c r="R1385" i="9"/>
  <c r="R1406" i="9"/>
  <c r="R1426" i="9"/>
  <c r="R1448" i="9"/>
  <c r="R1469" i="9"/>
  <c r="R1487" i="9"/>
  <c r="R1501" i="9"/>
  <c r="R1519" i="9"/>
  <c r="R1534" i="9"/>
  <c r="R1552" i="9"/>
  <c r="R1570" i="9"/>
  <c r="R1585" i="9"/>
  <c r="R1603" i="9"/>
  <c r="R1617" i="9"/>
  <c r="R1635" i="9"/>
  <c r="R1653" i="9"/>
  <c r="R1665" i="9"/>
  <c r="R1679" i="9"/>
  <c r="R1695" i="9"/>
  <c r="R1707" i="9"/>
  <c r="R1720" i="9"/>
  <c r="R1736" i="9"/>
  <c r="R1750" i="9"/>
  <c r="R1762" i="9"/>
  <c r="R1778" i="9"/>
  <c r="R1791" i="9"/>
  <c r="R1805" i="9"/>
  <c r="R1819" i="9"/>
  <c r="R1833" i="9"/>
  <c r="R1846" i="9"/>
  <c r="R1862" i="9"/>
  <c r="R1874" i="9"/>
  <c r="R1888" i="9"/>
  <c r="R1903" i="9"/>
  <c r="R1917" i="9"/>
  <c r="R1929" i="9"/>
  <c r="R1945" i="9"/>
  <c r="R1958" i="9"/>
  <c r="R1971" i="9"/>
  <c r="R1987" i="9"/>
  <c r="R2000" i="9"/>
  <c r="R16" i="9"/>
  <c r="R89" i="9"/>
  <c r="R152" i="9"/>
  <c r="R209" i="9"/>
  <c r="R261" i="9"/>
  <c r="R309" i="9"/>
  <c r="R357" i="9"/>
  <c r="R407" i="9"/>
  <c r="R455" i="9"/>
  <c r="R503" i="9"/>
  <c r="R553" i="9"/>
  <c r="R601" i="9"/>
  <c r="R648" i="9"/>
  <c r="R690" i="9"/>
  <c r="R731" i="9"/>
  <c r="R774" i="9"/>
  <c r="R816" i="9"/>
  <c r="R857" i="9"/>
  <c r="R894" i="9"/>
  <c r="R930" i="9"/>
  <c r="R967" i="9"/>
  <c r="R1003" i="9"/>
  <c r="R1040" i="9"/>
  <c r="R1077" i="9"/>
  <c r="R1112" i="9"/>
  <c r="R1141" i="9"/>
  <c r="R1167" i="9"/>
  <c r="R1192" i="9"/>
  <c r="R1215" i="9"/>
  <c r="R1240" i="9"/>
  <c r="R1265" i="9"/>
  <c r="R1288" i="9"/>
  <c r="R1313" i="9"/>
  <c r="R1338" i="9"/>
  <c r="R1361" i="9"/>
  <c r="R1386" i="9"/>
  <c r="R1407" i="9"/>
  <c r="R1427" i="9"/>
  <c r="R1449" i="9"/>
  <c r="R1470" i="9"/>
  <c r="R1488" i="9"/>
  <c r="R1503" i="9"/>
  <c r="R1521" i="9"/>
  <c r="R1539" i="9"/>
  <c r="R1553" i="9"/>
  <c r="R1571" i="9"/>
  <c r="R1586" i="9"/>
  <c r="R1605" i="9"/>
  <c r="R1623" i="9"/>
  <c r="R1637" i="9"/>
  <c r="R1654" i="9"/>
  <c r="R1667" i="9"/>
  <c r="R1680" i="9"/>
  <c r="R1696" i="9"/>
  <c r="R1709" i="9"/>
  <c r="R1722" i="9"/>
  <c r="R1737" i="9"/>
  <c r="R1751" i="9"/>
  <c r="R1763" i="9"/>
  <c r="R1779" i="9"/>
  <c r="R1792" i="9"/>
  <c r="R1806" i="9"/>
  <c r="R1821" i="9"/>
  <c r="R1834" i="9"/>
  <c r="R1847" i="9"/>
  <c r="R1863" i="9"/>
  <c r="R1875" i="9"/>
  <c r="R1889" i="9"/>
  <c r="R1905" i="9"/>
  <c r="R1918" i="9"/>
  <c r="R1930" i="9"/>
  <c r="R1946" i="9"/>
  <c r="R1960" i="9"/>
  <c r="R1973" i="9"/>
  <c r="R1989" i="9"/>
  <c r="R2001" i="9"/>
  <c r="R53" i="9"/>
  <c r="R123" i="9"/>
  <c r="R181" i="9"/>
  <c r="R235" i="9"/>
  <c r="R283" i="9"/>
  <c r="R334" i="9"/>
  <c r="R382" i="9"/>
  <c r="R430" i="9"/>
  <c r="R480" i="9"/>
  <c r="R528" i="9"/>
  <c r="R576" i="9"/>
  <c r="R626" i="9"/>
  <c r="R670" i="9"/>
  <c r="R711" i="9"/>
  <c r="R753" i="9"/>
  <c r="R794" i="9"/>
  <c r="R837" i="9"/>
  <c r="R875" i="9"/>
  <c r="R912" i="9"/>
  <c r="R949" i="9"/>
  <c r="R985" i="9"/>
  <c r="R1022" i="9"/>
  <c r="R1058" i="9"/>
  <c r="R1095" i="9"/>
  <c r="R1125" i="9"/>
  <c r="R1155" i="9"/>
  <c r="R1178" i="9"/>
  <c r="R1203" i="9"/>
  <c r="R1229" i="9"/>
  <c r="R1251" i="9"/>
  <c r="R1277" i="9"/>
  <c r="R1302" i="9"/>
  <c r="R1325" i="9"/>
  <c r="R1350" i="9"/>
  <c r="R1375" i="9"/>
  <c r="R1397" i="9"/>
  <c r="R1417" i="9"/>
  <c r="R1439" i="9"/>
  <c r="R1459" i="9"/>
  <c r="R1479" i="9"/>
  <c r="R1497" i="9"/>
  <c r="R1512" i="9"/>
  <c r="R1530" i="9"/>
  <c r="R1544" i="9"/>
  <c r="R1562" i="9"/>
  <c r="R1581" i="9"/>
  <c r="R1595" i="9"/>
  <c r="R1614" i="9"/>
  <c r="R1627" i="9"/>
  <c r="R1646" i="9"/>
  <c r="R1659" i="9"/>
  <c r="R1674" i="9"/>
  <c r="R1688" i="9"/>
  <c r="R1701" i="9"/>
  <c r="R1717" i="9"/>
  <c r="R1729" i="9"/>
  <c r="R1743" i="9"/>
  <c r="R1759" i="9"/>
  <c r="R1771" i="9"/>
  <c r="R1784" i="9"/>
  <c r="R1800" i="9"/>
  <c r="R1814" i="9"/>
  <c r="R1826" i="9"/>
  <c r="R1842" i="9"/>
  <c r="R1855" i="9"/>
  <c r="R1869" i="9"/>
  <c r="R1883" i="9"/>
  <c r="R1897" i="9"/>
  <c r="R1910" i="9"/>
  <c r="R1926" i="9"/>
  <c r="R1938" i="9"/>
  <c r="R1952" i="9"/>
  <c r="R1967" i="9"/>
  <c r="R1981" i="9"/>
  <c r="R1993" i="9"/>
  <c r="R109" i="9"/>
  <c r="R234" i="9"/>
  <c r="R373" i="9"/>
  <c r="R518" i="9"/>
  <c r="R625" i="9"/>
  <c r="R745" i="9"/>
  <c r="R867" i="9"/>
  <c r="R947" i="9"/>
  <c r="R1051" i="9"/>
  <c r="R1150" i="9"/>
  <c r="R1202" i="9"/>
  <c r="R1274" i="9"/>
  <c r="R1344" i="9"/>
  <c r="R1395" i="9"/>
  <c r="R1457" i="9"/>
  <c r="R1507" i="9"/>
  <c r="R1543" i="9"/>
  <c r="R1592" i="9"/>
  <c r="R1638" i="9"/>
  <c r="R1673" i="9"/>
  <c r="R1711" i="9"/>
  <c r="R1752" i="9"/>
  <c r="R1783" i="9"/>
  <c r="R1824" i="9"/>
  <c r="R1864" i="9"/>
  <c r="R1896" i="9"/>
  <c r="R1936" i="9"/>
  <c r="R1976" i="9"/>
  <c r="R113" i="9"/>
  <c r="R273" i="9"/>
  <c r="R381" i="9"/>
  <c r="R519" i="9"/>
  <c r="R661" i="9"/>
  <c r="R752" i="9"/>
  <c r="R869" i="9"/>
  <c r="R977" i="9"/>
  <c r="R1057" i="9"/>
  <c r="R1151" i="9"/>
  <c r="R1223" i="9"/>
  <c r="R1275" i="9"/>
  <c r="R1347" i="9"/>
  <c r="R1414" i="9"/>
  <c r="R1458" i="9"/>
  <c r="R1509" i="9"/>
  <c r="R1554" i="9"/>
  <c r="R1594" i="9"/>
  <c r="R1643" i="9"/>
  <c r="R1683" i="9"/>
  <c r="R1715" i="9"/>
  <c r="R1753" i="9"/>
  <c r="R1793" i="9"/>
  <c r="R1825" i="9"/>
  <c r="R1865" i="9"/>
  <c r="R1906" i="9"/>
  <c r="R1937" i="9"/>
  <c r="R1978" i="9"/>
  <c r="R122" i="9"/>
  <c r="R274" i="9"/>
  <c r="R419" i="9"/>
  <c r="R527" i="9"/>
  <c r="R662" i="9"/>
  <c r="R785" i="9"/>
  <c r="R874" i="9"/>
  <c r="R978" i="9"/>
  <c r="R1087" i="9"/>
  <c r="R1152" i="9"/>
  <c r="R1224" i="9"/>
  <c r="R1296" i="9"/>
  <c r="R1349" i="9"/>
  <c r="R1415" i="9"/>
  <c r="R1471" i="9"/>
  <c r="R1510" i="9"/>
  <c r="R1560" i="9"/>
  <c r="R1606" i="9"/>
  <c r="R1645" i="9"/>
  <c r="R1686" i="9"/>
  <c r="R1726" i="9"/>
  <c r="R1757" i="9"/>
  <c r="R1795" i="9"/>
  <c r="R1835" i="9"/>
  <c r="R1866" i="9"/>
  <c r="R1907" i="9"/>
  <c r="R1947" i="9"/>
  <c r="R1979" i="9"/>
  <c r="R35" i="9"/>
  <c r="R179" i="9"/>
  <c r="R325" i="9"/>
  <c r="R470" i="9"/>
  <c r="R575" i="9"/>
  <c r="R703" i="9"/>
  <c r="R827" i="9"/>
  <c r="R911" i="9"/>
  <c r="R1015" i="9"/>
  <c r="R1121" i="9"/>
  <c r="R1177" i="9"/>
  <c r="R1249" i="9"/>
  <c r="R1321" i="9"/>
  <c r="R1371" i="9"/>
  <c r="R1435" i="9"/>
  <c r="R1489" i="9"/>
  <c r="R1528" i="9"/>
  <c r="R1574" i="9"/>
  <c r="R1624" i="9"/>
  <c r="R1658" i="9"/>
  <c r="R1698" i="9"/>
  <c r="R1738" i="9"/>
  <c r="R1770" i="9"/>
  <c r="R1810" i="9"/>
  <c r="R1851" i="9"/>
  <c r="R1882" i="9"/>
  <c r="R1920" i="9"/>
  <c r="R1961" i="9"/>
  <c r="R1992" i="9"/>
  <c r="R51" i="9"/>
  <c r="R371" i="9"/>
  <c r="R617" i="9"/>
  <c r="R835" i="9"/>
  <c r="R1050" i="9"/>
  <c r="R1201" i="9"/>
  <c r="R1323" i="9"/>
  <c r="R1455" i="9"/>
  <c r="R1542" i="9"/>
  <c r="R1626" i="9"/>
  <c r="R1710" i="9"/>
  <c r="R1782" i="9"/>
  <c r="R1854" i="9"/>
  <c r="R1935" i="9"/>
  <c r="R169" i="9"/>
  <c r="R421" i="9"/>
  <c r="R667" i="9"/>
  <c r="R904" i="9"/>
  <c r="R1088" i="9"/>
  <c r="R1225" i="9"/>
  <c r="R1369" i="9"/>
  <c r="R1477" i="9"/>
  <c r="R1561" i="9"/>
  <c r="R1655" i="9"/>
  <c r="R1727" i="9"/>
  <c r="R1799" i="9"/>
  <c r="R1878" i="9"/>
  <c r="R1949" i="9"/>
  <c r="R170" i="9"/>
  <c r="R429" i="9"/>
  <c r="R702" i="9"/>
  <c r="R905" i="9"/>
  <c r="R1094" i="9"/>
  <c r="R1248" i="9"/>
  <c r="R1370" i="9"/>
  <c r="R1478" i="9"/>
  <c r="R1573" i="9"/>
  <c r="R1656" i="9"/>
  <c r="R1728" i="9"/>
  <c r="R1809" i="9"/>
  <c r="R1879" i="9"/>
  <c r="R1951" i="9"/>
  <c r="R225" i="9"/>
  <c r="R471" i="9"/>
  <c r="R710" i="9"/>
  <c r="R941" i="9"/>
  <c r="R1122" i="9"/>
  <c r="R1250" i="9"/>
  <c r="R1393" i="9"/>
  <c r="R1490" i="9"/>
  <c r="R1576" i="9"/>
  <c r="R1669" i="9"/>
  <c r="R1741" i="9"/>
  <c r="R1811" i="9"/>
  <c r="R1893" i="9"/>
  <c r="R1962" i="9"/>
  <c r="R226" i="9"/>
  <c r="R479" i="9"/>
  <c r="R744" i="9"/>
  <c r="R942" i="9"/>
  <c r="R1123" i="9"/>
  <c r="R1271" i="9"/>
  <c r="R1394" i="9"/>
  <c r="R1491" i="9"/>
  <c r="R1591" i="9"/>
  <c r="R1670" i="9"/>
  <c r="R1742" i="9"/>
  <c r="R1823" i="9"/>
  <c r="R1894" i="9"/>
  <c r="R1966" i="9"/>
  <c r="R333" i="9"/>
  <c r="R829" i="9"/>
  <c r="R282" i="9"/>
  <c r="R566" i="9"/>
  <c r="R786" i="9"/>
  <c r="R984" i="9"/>
  <c r="R1175" i="9"/>
  <c r="R1297" i="9"/>
  <c r="R1416" i="9"/>
  <c r="R1522" i="9"/>
  <c r="R1607" i="9"/>
  <c r="R1687" i="9"/>
  <c r="R1768" i="9"/>
  <c r="R1837" i="9"/>
  <c r="R1909" i="9"/>
  <c r="R1990" i="9"/>
  <c r="R41" i="9"/>
  <c r="R1021" i="9"/>
  <c r="R323" i="9"/>
  <c r="R567" i="9"/>
  <c r="R793" i="9"/>
  <c r="R1014" i="9"/>
  <c r="R1176" i="9"/>
  <c r="R1298" i="9"/>
  <c r="R1434" i="9"/>
  <c r="R1523" i="9"/>
  <c r="R1613" i="9"/>
  <c r="R1697" i="9"/>
  <c r="R1769" i="9"/>
  <c r="R1841" i="9"/>
  <c r="R1919" i="9"/>
  <c r="R1991" i="9"/>
  <c r="R1699" i="9"/>
  <c r="R1925" i="9"/>
  <c r="R1781" i="9"/>
  <c r="R1198" i="9"/>
  <c r="R616" i="9"/>
  <c r="R1853" i="9"/>
  <c r="R1322" i="9"/>
  <c r="R3" i="9"/>
  <c r="R1437" i="9"/>
  <c r="R1541" i="9"/>
  <c r="R1625" i="9"/>
  <c r="L7" i="6"/>
  <c r="AD40" i="10"/>
  <c r="AD72" i="10"/>
  <c r="AD104" i="10"/>
  <c r="AE104" i="10" s="1"/>
  <c r="AF104" i="10" s="1"/>
  <c r="AD136" i="10"/>
  <c r="AD168" i="10"/>
  <c r="AD200" i="10"/>
  <c r="AD232" i="10"/>
  <c r="AE232" i="10" s="1"/>
  <c r="AF232" i="10" s="1"/>
  <c r="AD264" i="10"/>
  <c r="AE264" i="10" s="1"/>
  <c r="AF264" i="10" s="1"/>
  <c r="AD296" i="10"/>
  <c r="AD328" i="10"/>
  <c r="AE328" i="10" s="1"/>
  <c r="AF328" i="10" s="1"/>
  <c r="AD360" i="10"/>
  <c r="AD392" i="10"/>
  <c r="AD424" i="10"/>
  <c r="AD456" i="10"/>
  <c r="AE456" i="10" s="1"/>
  <c r="AF456" i="10" s="1"/>
  <c r="AD488" i="10"/>
  <c r="AE488" i="10" s="1"/>
  <c r="AF488" i="10" s="1"/>
  <c r="AD32" i="10"/>
  <c r="AE32" i="10" s="1"/>
  <c r="AF32" i="10" s="1"/>
  <c r="AD64" i="10"/>
  <c r="AD96" i="10"/>
  <c r="AE96" i="10" s="1"/>
  <c r="AF96" i="10" s="1"/>
  <c r="AD128" i="10"/>
  <c r="AE128" i="10" s="1"/>
  <c r="AF128" i="10" s="1"/>
  <c r="AD37" i="10"/>
  <c r="AE37" i="10" s="1"/>
  <c r="AF37" i="10" s="1"/>
  <c r="AD69" i="10"/>
  <c r="AE69" i="10" s="1"/>
  <c r="AF69" i="10" s="1"/>
  <c r="AD101" i="10"/>
  <c r="AE101" i="10" s="1"/>
  <c r="AF101" i="10" s="1"/>
  <c r="AD133" i="10"/>
  <c r="AD38" i="10"/>
  <c r="AD102" i="10"/>
  <c r="AE102" i="10" s="1"/>
  <c r="AF102" i="10" s="1"/>
  <c r="AD166" i="10"/>
  <c r="AE166" i="10" s="1"/>
  <c r="AF166" i="10" s="1"/>
  <c r="AD230" i="10"/>
  <c r="AD294" i="10"/>
  <c r="AE294" i="10" s="1"/>
  <c r="AF294" i="10" s="1"/>
  <c r="AD358" i="10"/>
  <c r="AE358" i="10" s="1"/>
  <c r="AF358" i="10" s="1"/>
  <c r="AD422" i="10"/>
  <c r="AD486" i="10"/>
  <c r="AD14" i="10"/>
  <c r="AD47" i="10"/>
  <c r="AE47" i="10" s="1"/>
  <c r="AF47" i="10" s="1"/>
  <c r="AD79" i="10"/>
  <c r="AE79" i="10" s="1"/>
  <c r="AF79" i="10" s="1"/>
  <c r="AD143" i="10"/>
  <c r="AD175" i="10"/>
  <c r="AE175" i="10" s="1"/>
  <c r="AF175" i="10" s="1"/>
  <c r="AD207" i="10"/>
  <c r="AE207" i="10" s="1"/>
  <c r="AF207" i="10" s="1"/>
  <c r="AD239" i="10"/>
  <c r="AE239" i="10" s="1"/>
  <c r="AF239" i="10" s="1"/>
  <c r="AD271" i="10"/>
  <c r="AD303" i="10"/>
  <c r="AE303" i="10" s="1"/>
  <c r="AF303" i="10" s="1"/>
  <c r="AD335" i="10"/>
  <c r="AE335" i="10" s="1"/>
  <c r="AF335" i="10" s="1"/>
  <c r="AD367" i="10"/>
  <c r="AE367" i="10" s="1"/>
  <c r="AF367" i="10" s="1"/>
  <c r="AD399" i="10"/>
  <c r="AD431" i="10"/>
  <c r="AD463" i="10"/>
  <c r="AE463" i="10" s="1"/>
  <c r="AF463" i="10" s="1"/>
  <c r="AD495" i="10"/>
  <c r="AE495" i="10" s="1"/>
  <c r="AF495" i="10" s="1"/>
  <c r="AD5" i="10"/>
  <c r="AD70" i="10"/>
  <c r="AE70" i="10" s="1"/>
  <c r="AF70" i="10" s="1"/>
  <c r="AD134" i="10"/>
  <c r="AD198" i="10"/>
  <c r="AD262" i="10"/>
  <c r="AE262" i="10" s="1"/>
  <c r="AF262" i="10" s="1"/>
  <c r="AD326" i="10"/>
  <c r="AE326" i="10" s="1"/>
  <c r="AF326" i="10" s="1"/>
  <c r="AD390" i="10"/>
  <c r="AD454" i="10"/>
  <c r="AE454" i="10" s="1"/>
  <c r="AF454" i="10" s="1"/>
  <c r="AD111" i="10"/>
  <c r="AE111" i="10" s="1"/>
  <c r="AF111" i="10" s="1"/>
  <c r="AD165" i="10"/>
  <c r="AE165" i="10" s="1"/>
  <c r="AF165" i="10" s="1"/>
  <c r="AD160" i="10"/>
  <c r="AD192" i="10"/>
  <c r="AE192" i="10" s="1"/>
  <c r="AF192" i="10" s="1"/>
  <c r="AD224" i="10"/>
  <c r="AD349" i="10"/>
  <c r="AE349" i="10" s="1"/>
  <c r="AF349" i="10" s="1"/>
  <c r="AD381" i="10"/>
  <c r="AE381" i="10" s="1"/>
  <c r="AF381" i="10" s="1"/>
  <c r="AD253" i="10"/>
  <c r="AE253" i="10" s="1"/>
  <c r="AF253" i="10" s="1"/>
  <c r="AD285" i="10"/>
  <c r="AE285" i="10" s="1"/>
  <c r="AF285" i="10" s="1"/>
  <c r="AD317" i="10"/>
  <c r="AD357" i="10"/>
  <c r="AD189" i="10"/>
  <c r="AE189" i="10" s="1"/>
  <c r="AF189" i="10" s="1"/>
  <c r="AD385" i="10"/>
  <c r="AE385" i="10" s="1"/>
  <c r="AF385" i="10" s="1"/>
  <c r="AD129" i="10"/>
  <c r="AE129" i="10" s="1"/>
  <c r="AF129" i="10" s="1"/>
  <c r="AD257" i="10"/>
  <c r="AE257" i="10" s="1"/>
  <c r="AF257" i="10" s="1"/>
  <c r="AD417" i="10"/>
  <c r="AE417" i="10" s="1"/>
  <c r="AF417" i="10" s="1"/>
  <c r="AD15" i="10"/>
  <c r="AE15" i="10" s="1"/>
  <c r="AF15" i="10" s="1"/>
  <c r="AD48" i="10"/>
  <c r="AD80" i="10"/>
  <c r="AD112" i="10"/>
  <c r="AD144" i="10"/>
  <c r="AE144" i="10" s="1"/>
  <c r="AF144" i="10" s="1"/>
  <c r="AD176" i="10"/>
  <c r="AE176" i="10" s="1"/>
  <c r="AF176" i="10" s="1"/>
  <c r="AD208" i="10"/>
  <c r="AE208" i="10" s="1"/>
  <c r="AF208" i="10" s="1"/>
  <c r="AD240" i="10"/>
  <c r="AE240" i="10" s="1"/>
  <c r="AF240" i="10" s="1"/>
  <c r="AD272" i="10"/>
  <c r="AE272" i="10" s="1"/>
  <c r="AF272" i="10" s="1"/>
  <c r="AD304" i="10"/>
  <c r="AD336" i="10"/>
  <c r="AD368" i="10"/>
  <c r="AE368" i="10" s="1"/>
  <c r="AF368" i="10" s="1"/>
  <c r="AD400" i="10"/>
  <c r="AE400" i="10" s="1"/>
  <c r="AF400" i="10" s="1"/>
  <c r="AD432" i="10"/>
  <c r="AE432" i="10" s="1"/>
  <c r="AF432" i="10" s="1"/>
  <c r="AD464" i="10"/>
  <c r="AE464" i="10" s="1"/>
  <c r="AF464" i="10" s="1"/>
  <c r="AD496" i="10"/>
  <c r="AE496" i="10" s="1"/>
  <c r="AF496" i="10" s="1"/>
  <c r="AD65" i="10"/>
  <c r="AE65" i="10" s="1"/>
  <c r="AF65" i="10" s="1"/>
  <c r="AD193" i="10"/>
  <c r="AE193" i="10" s="1"/>
  <c r="AF193" i="10" s="1"/>
  <c r="AD321" i="10"/>
  <c r="AE321" i="10" s="1"/>
  <c r="AF321" i="10" s="1"/>
  <c r="AD481" i="10"/>
  <c r="AE481" i="10" s="1"/>
  <c r="AF481" i="10" s="1"/>
  <c r="AD97" i="10"/>
  <c r="AE97" i="10" s="1"/>
  <c r="AF97" i="10" s="1"/>
  <c r="AD225" i="10"/>
  <c r="AD353" i="10"/>
  <c r="AE353" i="10" s="1"/>
  <c r="AF353" i="10" s="1"/>
  <c r="AD10" i="10"/>
  <c r="AE10" i="10" s="1"/>
  <c r="AF10" i="10" s="1"/>
  <c r="AD3" i="10"/>
  <c r="AE3" i="10" s="1"/>
  <c r="AF3" i="10" s="1"/>
  <c r="AD33" i="10"/>
  <c r="AD161" i="10"/>
  <c r="AD289" i="10"/>
  <c r="AE289" i="10" s="1"/>
  <c r="AF289" i="10" s="1"/>
  <c r="AD449" i="10"/>
  <c r="AE449" i="10" s="1"/>
  <c r="AF449" i="10" s="1"/>
  <c r="AD43" i="10"/>
  <c r="AE43" i="10" s="1"/>
  <c r="AF43" i="10" s="1"/>
  <c r="AD75" i="10"/>
  <c r="AE75" i="10" s="1"/>
  <c r="AF75" i="10" s="1"/>
  <c r="AD107" i="10"/>
  <c r="AE107" i="10" s="1"/>
  <c r="AF107" i="10" s="1"/>
  <c r="AD139" i="10"/>
  <c r="AE139" i="10" s="1"/>
  <c r="AF139" i="10" s="1"/>
  <c r="AD171" i="10"/>
  <c r="AD203" i="10"/>
  <c r="AE203" i="10" s="1"/>
  <c r="AF203" i="10" s="1"/>
  <c r="AD235" i="10"/>
  <c r="AE235" i="10" s="1"/>
  <c r="AF235" i="10" s="1"/>
  <c r="AD267" i="10"/>
  <c r="AE267" i="10" s="1"/>
  <c r="AF267" i="10" s="1"/>
  <c r="AD299" i="10"/>
  <c r="AE299" i="10" s="1"/>
  <c r="AF299" i="10" s="1"/>
  <c r="AD331" i="10"/>
  <c r="AE331" i="10" s="1"/>
  <c r="AF331" i="10" s="1"/>
  <c r="AD363" i="10"/>
  <c r="AE363" i="10" s="1"/>
  <c r="AF363" i="10" s="1"/>
  <c r="AD395" i="10"/>
  <c r="AE395" i="10" s="1"/>
  <c r="AF395" i="10" s="1"/>
  <c r="AD427" i="10"/>
  <c r="AD459" i="10"/>
  <c r="AE459" i="10" s="1"/>
  <c r="AF459" i="10" s="1"/>
  <c r="AD491" i="10"/>
  <c r="AE491" i="10" s="1"/>
  <c r="AF491" i="10" s="1"/>
  <c r="AD23" i="10"/>
  <c r="AE23" i="10" s="1"/>
  <c r="AF23" i="10" s="1"/>
  <c r="AD56" i="10"/>
  <c r="AE56" i="10" s="1"/>
  <c r="AF56" i="10" s="1"/>
  <c r="AD88" i="10"/>
  <c r="AE88" i="10" s="1"/>
  <c r="AF88" i="10" s="1"/>
  <c r="AD120" i="10"/>
  <c r="AE120" i="10" s="1"/>
  <c r="AF120" i="10" s="1"/>
  <c r="AD152" i="10"/>
  <c r="AE152" i="10" s="1"/>
  <c r="AF152" i="10" s="1"/>
  <c r="AD184" i="10"/>
  <c r="AE184" i="10" s="1"/>
  <c r="AF184" i="10" s="1"/>
  <c r="AD216" i="10"/>
  <c r="AE216" i="10" s="1"/>
  <c r="AF216" i="10" s="1"/>
  <c r="AD248" i="10"/>
  <c r="AD280" i="10"/>
  <c r="AD312" i="10"/>
  <c r="AE312" i="10" s="1"/>
  <c r="AF312" i="10" s="1"/>
  <c r="AD344" i="10"/>
  <c r="AE344" i="10" s="1"/>
  <c r="AF344" i="10" s="1"/>
  <c r="AD376" i="10"/>
  <c r="AE376" i="10" s="1"/>
  <c r="AF376" i="10" s="1"/>
  <c r="AD408" i="10"/>
  <c r="AE408" i="10" s="1"/>
  <c r="AF408" i="10" s="1"/>
  <c r="AD440" i="10"/>
  <c r="AE440" i="10" s="1"/>
  <c r="AF440" i="10" s="1"/>
  <c r="AD472" i="10"/>
  <c r="AE472" i="10" s="1"/>
  <c r="AF472" i="10" s="1"/>
  <c r="AD29" i="10"/>
  <c r="AE29" i="10" s="1"/>
  <c r="AF29" i="10" s="1"/>
  <c r="AD61" i="10"/>
  <c r="AE61" i="10" s="1"/>
  <c r="AF61" i="10" s="1"/>
  <c r="AD93" i="10"/>
  <c r="AE93" i="10" s="1"/>
  <c r="AF93" i="10" s="1"/>
  <c r="AD125" i="10"/>
  <c r="AE125" i="10" s="1"/>
  <c r="AF125" i="10" s="1"/>
  <c r="AD157" i="10"/>
  <c r="AE157" i="10" s="1"/>
  <c r="AF157" i="10" s="1"/>
  <c r="AD197" i="10"/>
  <c r="AE197" i="10" s="1"/>
  <c r="AF197" i="10" s="1"/>
  <c r="AD229" i="10"/>
  <c r="AE229" i="10" s="1"/>
  <c r="AF229" i="10" s="1"/>
  <c r="AD269" i="10"/>
  <c r="AE269" i="10" s="1"/>
  <c r="AF269" i="10" s="1"/>
  <c r="AD301" i="10"/>
  <c r="AD333" i="10"/>
  <c r="AE333" i="10" s="1"/>
  <c r="AF333" i="10" s="1"/>
  <c r="AD373" i="10"/>
  <c r="AE373" i="10" s="1"/>
  <c r="AF373" i="10" s="1"/>
  <c r="AD341" i="10"/>
  <c r="AE341" i="10" s="1"/>
  <c r="AF341" i="10" s="1"/>
  <c r="AD413" i="10"/>
  <c r="AE413" i="10" s="1"/>
  <c r="AF413" i="10" s="1"/>
  <c r="AD445" i="10"/>
  <c r="AD477" i="10"/>
  <c r="AE477" i="10" s="1"/>
  <c r="AF477" i="10" s="1"/>
  <c r="AD256" i="10"/>
  <c r="AE256" i="10" s="1"/>
  <c r="AF256" i="10" s="1"/>
  <c r="AD288" i="10"/>
  <c r="AE288" i="10" s="1"/>
  <c r="AF288" i="10" s="1"/>
  <c r="AD320" i="10"/>
  <c r="AE320" i="10" s="1"/>
  <c r="AF320" i="10" s="1"/>
  <c r="AD352" i="10"/>
  <c r="AE352" i="10" s="1"/>
  <c r="AF352" i="10" s="1"/>
  <c r="AD384" i="10"/>
  <c r="AE384" i="10" s="1"/>
  <c r="AF384" i="10" s="1"/>
  <c r="AD416" i="10"/>
  <c r="AE416" i="10" s="1"/>
  <c r="AF416" i="10" s="1"/>
  <c r="AD448" i="10"/>
  <c r="AD480" i="10"/>
  <c r="AE480" i="10" s="1"/>
  <c r="AF480" i="10" s="1"/>
  <c r="AD205" i="10"/>
  <c r="AE205" i="10" s="1"/>
  <c r="AF205" i="10" s="1"/>
  <c r="AD237" i="10"/>
  <c r="AD277" i="10"/>
  <c r="AE277" i="10" s="1"/>
  <c r="AF277" i="10" s="1"/>
  <c r="AD309" i="10"/>
  <c r="AE309" i="10" s="1"/>
  <c r="AF309" i="10" s="1"/>
  <c r="AD389" i="10"/>
  <c r="AD421" i="10"/>
  <c r="AE421" i="10" s="1"/>
  <c r="AF421" i="10" s="1"/>
  <c r="AD453" i="10"/>
  <c r="AE453" i="10" s="1"/>
  <c r="AF453" i="10" s="1"/>
  <c r="AD485" i="10"/>
  <c r="AE485" i="10" s="1"/>
  <c r="AF485" i="10" s="1"/>
  <c r="AD86" i="10"/>
  <c r="AD502" i="10"/>
  <c r="AE502" i="10" s="1"/>
  <c r="AF502" i="10" s="1"/>
  <c r="AD287" i="10"/>
  <c r="AE287" i="10" s="1"/>
  <c r="AF287" i="10" s="1"/>
  <c r="AD479" i="10"/>
  <c r="AE479" i="10" s="1"/>
  <c r="AF479" i="10" s="1"/>
  <c r="AD141" i="10"/>
  <c r="AE141" i="10" s="1"/>
  <c r="AF141" i="10" s="1"/>
  <c r="AD397" i="10"/>
  <c r="AE397" i="10" s="1"/>
  <c r="AF397" i="10" s="1"/>
  <c r="AD461" i="10"/>
  <c r="AE461" i="10" s="1"/>
  <c r="AF461" i="10" s="1"/>
  <c r="AD493" i="10"/>
  <c r="AE493" i="10" s="1"/>
  <c r="AF493" i="10" s="1"/>
  <c r="AD114" i="10"/>
  <c r="AE114" i="10" s="1"/>
  <c r="AF114" i="10" s="1"/>
  <c r="AD210" i="10"/>
  <c r="AD306" i="10"/>
  <c r="AD402" i="10"/>
  <c r="AE402" i="10" s="1"/>
  <c r="AF402" i="10" s="1"/>
  <c r="AD498" i="10"/>
  <c r="AE498" i="10" s="1"/>
  <c r="AF498" i="10" s="1"/>
  <c r="AD21" i="10"/>
  <c r="AE21" i="10" s="1"/>
  <c r="AF21" i="10" s="1"/>
  <c r="AD150" i="10"/>
  <c r="AE150" i="10" s="1"/>
  <c r="AF150" i="10" s="1"/>
  <c r="AD246" i="10"/>
  <c r="AE246" i="10" s="1"/>
  <c r="AF246" i="10" s="1"/>
  <c r="AD342" i="10"/>
  <c r="AD438" i="10"/>
  <c r="AE438" i="10" s="1"/>
  <c r="AF438" i="10" s="1"/>
  <c r="AD63" i="10"/>
  <c r="AE63" i="10" s="1"/>
  <c r="AF63" i="10" s="1"/>
  <c r="AD159" i="10"/>
  <c r="AE159" i="10" s="1"/>
  <c r="AF159" i="10" s="1"/>
  <c r="AD255" i="10"/>
  <c r="AE255" i="10" s="1"/>
  <c r="AF255" i="10" s="1"/>
  <c r="AD319" i="10"/>
  <c r="AE319" i="10" s="1"/>
  <c r="AF319" i="10" s="1"/>
  <c r="AD351" i="10"/>
  <c r="AE351" i="10" s="1"/>
  <c r="AF351" i="10" s="1"/>
  <c r="AD383" i="10"/>
  <c r="AE383" i="10" s="1"/>
  <c r="AF383" i="10" s="1"/>
  <c r="AD415" i="10"/>
  <c r="AD12" i="10"/>
  <c r="AE12" i="10" s="1"/>
  <c r="AF12" i="10" s="1"/>
  <c r="AD45" i="10"/>
  <c r="AE45" i="10" s="1"/>
  <c r="AF45" i="10" s="1"/>
  <c r="AD77" i="10"/>
  <c r="AE77" i="10" s="1"/>
  <c r="AF77" i="10" s="1"/>
  <c r="AD109" i="10"/>
  <c r="AE109" i="10" s="1"/>
  <c r="AF109" i="10" s="1"/>
  <c r="AD173" i="10"/>
  <c r="AE173" i="10" s="1"/>
  <c r="AF173" i="10" s="1"/>
  <c r="AD213" i="10"/>
  <c r="AE213" i="10" s="1"/>
  <c r="AF213" i="10" s="1"/>
  <c r="AD429" i="10"/>
  <c r="AE429" i="10" s="1"/>
  <c r="AF429" i="10" s="1"/>
  <c r="AD8" i="10"/>
  <c r="AE8" i="10" s="1"/>
  <c r="AF8" i="10" s="1"/>
  <c r="AD41" i="10"/>
  <c r="AE41" i="10" s="1"/>
  <c r="AF41" i="10" s="1"/>
  <c r="AD73" i="10"/>
  <c r="AE73" i="10" s="1"/>
  <c r="AF73" i="10" s="1"/>
  <c r="AD105" i="10"/>
  <c r="AE105" i="10" s="1"/>
  <c r="AF105" i="10" s="1"/>
  <c r="AD137" i="10"/>
  <c r="AE137" i="10" s="1"/>
  <c r="AF137" i="10" s="1"/>
  <c r="AD169" i="10"/>
  <c r="AE169" i="10" s="1"/>
  <c r="AF169" i="10" s="1"/>
  <c r="AD201" i="10"/>
  <c r="AE201" i="10" s="1"/>
  <c r="AF201" i="10" s="1"/>
  <c r="AD233" i="10"/>
  <c r="AE233" i="10" s="1"/>
  <c r="AF233" i="10" s="1"/>
  <c r="AD265" i="10"/>
  <c r="AE265" i="10" s="1"/>
  <c r="AF265" i="10" s="1"/>
  <c r="AD297" i="10"/>
  <c r="AE297" i="10" s="1"/>
  <c r="AF297" i="10" s="1"/>
  <c r="AD329" i="10"/>
  <c r="AE329" i="10" s="1"/>
  <c r="AF329" i="10" s="1"/>
  <c r="AD361" i="10"/>
  <c r="AE361" i="10" s="1"/>
  <c r="AF361" i="10" s="1"/>
  <c r="AD393" i="10"/>
  <c r="AE393" i="10" s="1"/>
  <c r="AF393" i="10" s="1"/>
  <c r="AD425" i="10"/>
  <c r="AE425" i="10" s="1"/>
  <c r="AF425" i="10" s="1"/>
  <c r="AD457" i="10"/>
  <c r="AE457" i="10" s="1"/>
  <c r="AF457" i="10" s="1"/>
  <c r="AD489" i="10"/>
  <c r="AE489" i="10" s="1"/>
  <c r="AF489" i="10" s="1"/>
  <c r="AD25" i="10"/>
  <c r="AE25" i="10" s="1"/>
  <c r="AF25" i="10" s="1"/>
  <c r="AD50" i="10"/>
  <c r="AE50" i="10" s="1"/>
  <c r="AF50" i="10" s="1"/>
  <c r="AD146" i="10"/>
  <c r="AD242" i="10"/>
  <c r="AE242" i="10" s="1"/>
  <c r="AF242" i="10" s="1"/>
  <c r="AD338" i="10"/>
  <c r="AE338" i="10" s="1"/>
  <c r="AF338" i="10" s="1"/>
  <c r="AD434" i="10"/>
  <c r="AE434" i="10" s="1"/>
  <c r="AF434" i="10" s="1"/>
  <c r="AD54" i="10"/>
  <c r="AE54" i="10" s="1"/>
  <c r="AF54" i="10" s="1"/>
  <c r="AD182" i="10"/>
  <c r="AE182" i="10" s="1"/>
  <c r="AF182" i="10" s="1"/>
  <c r="AD278" i="10"/>
  <c r="AE278" i="10" s="1"/>
  <c r="AF278" i="10" s="1"/>
  <c r="AD374" i="10"/>
  <c r="AE374" i="10" s="1"/>
  <c r="AF374" i="10" s="1"/>
  <c r="AD470" i="10"/>
  <c r="AE470" i="10" s="1"/>
  <c r="AF470" i="10" s="1"/>
  <c r="AD95" i="10"/>
  <c r="AE95" i="10" s="1"/>
  <c r="AF95" i="10" s="1"/>
  <c r="AD191" i="10"/>
  <c r="AE191" i="10" s="1"/>
  <c r="AF191" i="10" s="1"/>
  <c r="AD447" i="10"/>
  <c r="AE447" i="10" s="1"/>
  <c r="AF447" i="10" s="1"/>
  <c r="AD58" i="10"/>
  <c r="AE58" i="10" s="1"/>
  <c r="AF58" i="10" s="1"/>
  <c r="AD122" i="10"/>
  <c r="AD186" i="10"/>
  <c r="AD250" i="10"/>
  <c r="AE250" i="10" s="1"/>
  <c r="AF250" i="10" s="1"/>
  <c r="AD314" i="10"/>
  <c r="AE314" i="10" s="1"/>
  <c r="AF314" i="10" s="1"/>
  <c r="AD378" i="10"/>
  <c r="AE378" i="10" s="1"/>
  <c r="AF378" i="10" s="1"/>
  <c r="AD442" i="10"/>
  <c r="AE442" i="10" s="1"/>
  <c r="AF442" i="10" s="1"/>
  <c r="AE9" i="10"/>
  <c r="AF9" i="10" s="1"/>
  <c r="AE448" i="10"/>
  <c r="AF448" i="10" s="1"/>
  <c r="AE64" i="10"/>
  <c r="AF64" i="10" s="1"/>
  <c r="AE301" i="10"/>
  <c r="AF301" i="10" s="1"/>
  <c r="AE237" i="10"/>
  <c r="AF237" i="10" s="1"/>
  <c r="AE484" i="10"/>
  <c r="AF484" i="10" s="1"/>
  <c r="AE420" i="10"/>
  <c r="AF420" i="10" s="1"/>
  <c r="AE356" i="10"/>
  <c r="AF356" i="10" s="1"/>
  <c r="AE292" i="10"/>
  <c r="AF292" i="10" s="1"/>
  <c r="AE228" i="10"/>
  <c r="AF228" i="10" s="1"/>
  <c r="AE164" i="10"/>
  <c r="AF164" i="10" s="1"/>
  <c r="AE100" i="10"/>
  <c r="AF100" i="10" s="1"/>
  <c r="AE36" i="10"/>
  <c r="AF36" i="10" s="1"/>
  <c r="AE475" i="10"/>
  <c r="AF475" i="10" s="1"/>
  <c r="AE411" i="10"/>
  <c r="AF411" i="10" s="1"/>
  <c r="AE347" i="10"/>
  <c r="AF347" i="10" s="1"/>
  <c r="AE283" i="10"/>
  <c r="AF283" i="10" s="1"/>
  <c r="AE219" i="10"/>
  <c r="AF219" i="10" s="1"/>
  <c r="AE155" i="10"/>
  <c r="AF155" i="10" s="1"/>
  <c r="AE91" i="10"/>
  <c r="AF91" i="10" s="1"/>
  <c r="AE27" i="10"/>
  <c r="AF27" i="10" s="1"/>
  <c r="AE210" i="10"/>
  <c r="AF210" i="10" s="1"/>
  <c r="AE146" i="10"/>
  <c r="AF146" i="10" s="1"/>
  <c r="AE18" i="10"/>
  <c r="AF18" i="10" s="1"/>
  <c r="AE504" i="10"/>
  <c r="AF504" i="10" s="1"/>
  <c r="AE248" i="10"/>
  <c r="AF248" i="10" s="1"/>
  <c r="AE503" i="10"/>
  <c r="AF503" i="10" s="1"/>
  <c r="AE439" i="10"/>
  <c r="AF439" i="10" s="1"/>
  <c r="AE375" i="10"/>
  <c r="AF375" i="10" s="1"/>
  <c r="AE311" i="10"/>
  <c r="AF311" i="10" s="1"/>
  <c r="AE247" i="10"/>
  <c r="AF247" i="10" s="1"/>
  <c r="AE183" i="10"/>
  <c r="AF183" i="10" s="1"/>
  <c r="AE119" i="10"/>
  <c r="AF119" i="10" s="1"/>
  <c r="AE55" i="10"/>
  <c r="AF55" i="10" s="1"/>
  <c r="AE494" i="10"/>
  <c r="AF494" i="10" s="1"/>
  <c r="AE430" i="10"/>
  <c r="AF430" i="10" s="1"/>
  <c r="AE366" i="10"/>
  <c r="AF366" i="10" s="1"/>
  <c r="AE302" i="10"/>
  <c r="AF302" i="10" s="1"/>
  <c r="AE238" i="10"/>
  <c r="AF238" i="10" s="1"/>
  <c r="AE174" i="10"/>
  <c r="AF174" i="10" s="1"/>
  <c r="AE110" i="10"/>
  <c r="AF110" i="10" s="1"/>
  <c r="AE46" i="10"/>
  <c r="AF46" i="10" s="1"/>
  <c r="AE357" i="10"/>
  <c r="AF357" i="10" s="1"/>
  <c r="AE476" i="10"/>
  <c r="AF476" i="10" s="1"/>
  <c r="AE412" i="10"/>
  <c r="AF412" i="10" s="1"/>
  <c r="AE348" i="10"/>
  <c r="AF348" i="10" s="1"/>
  <c r="AE284" i="10"/>
  <c r="AF284" i="10" s="1"/>
  <c r="AE220" i="10"/>
  <c r="AF220" i="10" s="1"/>
  <c r="AE156" i="10"/>
  <c r="AF156" i="10" s="1"/>
  <c r="AE92" i="10"/>
  <c r="AF92" i="10" s="1"/>
  <c r="AE28" i="10"/>
  <c r="AF28" i="10" s="1"/>
  <c r="AE467" i="10"/>
  <c r="AF467" i="10" s="1"/>
  <c r="AE403" i="10"/>
  <c r="AF403" i="10" s="1"/>
  <c r="AE339" i="10"/>
  <c r="AF339" i="10" s="1"/>
  <c r="AE275" i="10"/>
  <c r="AF275" i="10" s="1"/>
  <c r="AE211" i="10"/>
  <c r="AF211" i="10" s="1"/>
  <c r="AE147" i="10"/>
  <c r="AF147" i="10" s="1"/>
  <c r="AE83" i="10"/>
  <c r="AF83" i="10" s="1"/>
  <c r="AE19" i="10"/>
  <c r="AF19" i="10" s="1"/>
  <c r="AE458" i="10"/>
  <c r="AF458" i="10" s="1"/>
  <c r="AE394" i="10"/>
  <c r="AF394" i="10" s="1"/>
  <c r="AE330" i="10"/>
  <c r="AF330" i="10" s="1"/>
  <c r="AE266" i="10"/>
  <c r="AF266" i="10" s="1"/>
  <c r="AE202" i="10"/>
  <c r="AF202" i="10" s="1"/>
  <c r="AE138" i="10"/>
  <c r="AF138" i="10" s="1"/>
  <c r="AE74" i="10"/>
  <c r="AF74" i="10" s="1"/>
  <c r="AE304" i="10"/>
  <c r="AF304" i="10" s="1"/>
  <c r="AE112" i="10"/>
  <c r="AF112" i="10" s="1"/>
  <c r="AE48" i="10"/>
  <c r="AF48" i="10" s="1"/>
  <c r="AE431" i="10"/>
  <c r="AF431" i="10" s="1"/>
  <c r="AE486" i="10"/>
  <c r="AF486" i="10" s="1"/>
  <c r="AE422" i="10"/>
  <c r="AF422" i="10" s="1"/>
  <c r="AE230" i="10"/>
  <c r="AF230" i="10" s="1"/>
  <c r="AE38" i="10"/>
  <c r="AF38" i="10" s="1"/>
  <c r="AE468" i="10"/>
  <c r="AF468" i="10" s="1"/>
  <c r="AE404" i="10"/>
  <c r="AF404" i="10" s="1"/>
  <c r="AE340" i="10"/>
  <c r="AF340" i="10" s="1"/>
  <c r="AE148" i="10"/>
  <c r="AF148" i="10" s="1"/>
  <c r="AE84" i="10"/>
  <c r="AF84" i="10" s="1"/>
  <c r="AE11" i="10"/>
  <c r="AF11" i="10" s="1"/>
  <c r="AE450" i="10"/>
  <c r="AF450" i="10" s="1"/>
  <c r="AE386" i="10"/>
  <c r="AF386" i="10" s="1"/>
  <c r="AE322" i="10"/>
  <c r="AF322" i="10" s="1"/>
  <c r="AE258" i="10"/>
  <c r="AF258" i="10" s="1"/>
  <c r="AE194" i="10"/>
  <c r="AF194" i="10" s="1"/>
  <c r="AE130" i="10"/>
  <c r="AF130" i="10" s="1"/>
  <c r="AE66" i="10"/>
  <c r="AF66" i="10" s="1"/>
  <c r="AE441" i="10"/>
  <c r="AF441" i="10" s="1"/>
  <c r="AE377" i="10"/>
  <c r="AF377" i="10" s="1"/>
  <c r="AE313" i="10"/>
  <c r="AF313" i="10" s="1"/>
  <c r="AE249" i="10"/>
  <c r="AF249" i="10" s="1"/>
  <c r="AE185" i="10"/>
  <c r="AF185" i="10" s="1"/>
  <c r="AE121" i="10"/>
  <c r="AF121" i="10" s="1"/>
  <c r="AE57" i="10"/>
  <c r="AF57" i="10" s="1"/>
  <c r="AE424" i="10"/>
  <c r="AF424" i="10" s="1"/>
  <c r="AE360" i="10"/>
  <c r="AF360" i="10" s="1"/>
  <c r="AE296" i="10"/>
  <c r="AF296" i="10" s="1"/>
  <c r="AE168" i="10"/>
  <c r="AF168" i="10" s="1"/>
  <c r="AE40" i="10"/>
  <c r="AF40" i="10" s="1"/>
  <c r="AE460" i="10"/>
  <c r="AF460" i="10" s="1"/>
  <c r="AE396" i="10"/>
  <c r="AF396" i="10" s="1"/>
  <c r="AE332" i="10"/>
  <c r="AF332" i="10" s="1"/>
  <c r="AE268" i="10"/>
  <c r="AF268" i="10" s="1"/>
  <c r="AE204" i="10"/>
  <c r="AF204" i="10" s="1"/>
  <c r="AE140" i="10"/>
  <c r="AF140" i="10" s="1"/>
  <c r="AE76" i="10"/>
  <c r="AF76" i="10" s="1"/>
  <c r="G6" i="10"/>
  <c r="AE186" i="10"/>
  <c r="AF186" i="10" s="1"/>
  <c r="AE122" i="10"/>
  <c r="AF122" i="10" s="1"/>
  <c r="AE471" i="10"/>
  <c r="AF471" i="10" s="1"/>
  <c r="AE343" i="10"/>
  <c r="AF343" i="10" s="1"/>
  <c r="AE215" i="10"/>
  <c r="AF215" i="10" s="1"/>
  <c r="AE87" i="10"/>
  <c r="AF87" i="10" s="1"/>
  <c r="AE462" i="10"/>
  <c r="AF462" i="10" s="1"/>
  <c r="AE334" i="10"/>
  <c r="AF334" i="10" s="1"/>
  <c r="AE206" i="10"/>
  <c r="AF206" i="10" s="1"/>
  <c r="AE78" i="10"/>
  <c r="AF78" i="10" s="1"/>
  <c r="AE444" i="10"/>
  <c r="AF444" i="10" s="1"/>
  <c r="AE316" i="10"/>
  <c r="AF316" i="10" s="1"/>
  <c r="AE188" i="10"/>
  <c r="AF188" i="10" s="1"/>
  <c r="AE60" i="10"/>
  <c r="AF60" i="10" s="1"/>
  <c r="AE435" i="10"/>
  <c r="AF435" i="10" s="1"/>
  <c r="AE307" i="10"/>
  <c r="AF307" i="10" s="1"/>
  <c r="AE179" i="10"/>
  <c r="AF179" i="10" s="1"/>
  <c r="AE51" i="10"/>
  <c r="AF51" i="10" s="1"/>
  <c r="AE426" i="10"/>
  <c r="AF426" i="10" s="1"/>
  <c r="AE298" i="10"/>
  <c r="AF298" i="10" s="1"/>
  <c r="AE170" i="10"/>
  <c r="AF170" i="10" s="1"/>
  <c r="AE42" i="10"/>
  <c r="AF42" i="10" s="1"/>
  <c r="AE161" i="10"/>
  <c r="AF161" i="10" s="1"/>
  <c r="AE33" i="10"/>
  <c r="AF33" i="10" s="1"/>
  <c r="AE336" i="10"/>
  <c r="AF336" i="10" s="1"/>
  <c r="AE80" i="10"/>
  <c r="AF80" i="10" s="1"/>
  <c r="AE198" i="10"/>
  <c r="AF198" i="10" s="1"/>
  <c r="AE445" i="10"/>
  <c r="AF445" i="10" s="1"/>
  <c r="AE317" i="10"/>
  <c r="AF317" i="10" s="1"/>
  <c r="AE436" i="10"/>
  <c r="AF436" i="10" s="1"/>
  <c r="AE180" i="10"/>
  <c r="AF180" i="10" s="1"/>
  <c r="AE52" i="10"/>
  <c r="AF52" i="10" s="1"/>
  <c r="AE427" i="10"/>
  <c r="AF427" i="10" s="1"/>
  <c r="AE171" i="10"/>
  <c r="AF171" i="10" s="1"/>
  <c r="AE418" i="10"/>
  <c r="AF418" i="10" s="1"/>
  <c r="AE290" i="10"/>
  <c r="AF290" i="10" s="1"/>
  <c r="AE162" i="10"/>
  <c r="AF162" i="10" s="1"/>
  <c r="AE34" i="10"/>
  <c r="AF34" i="10" s="1"/>
  <c r="AE409" i="10"/>
  <c r="AF409" i="10" s="1"/>
  <c r="AE281" i="10"/>
  <c r="AF281" i="10" s="1"/>
  <c r="AE153" i="10"/>
  <c r="AF153" i="10" s="1"/>
  <c r="AE200" i="10"/>
  <c r="AF200" i="10" s="1"/>
  <c r="AE72" i="10"/>
  <c r="AF72" i="10" s="1"/>
  <c r="AE428" i="10"/>
  <c r="AF428" i="10" s="1"/>
  <c r="AE300" i="10"/>
  <c r="AF300" i="10" s="1"/>
  <c r="AE172" i="10"/>
  <c r="AF172" i="10" s="1"/>
  <c r="AE44" i="10"/>
  <c r="AF44" i="10" s="1"/>
  <c r="AE160" i="10"/>
  <c r="AF160" i="10" s="1"/>
  <c r="AE415" i="10"/>
  <c r="AF415" i="10" s="1"/>
  <c r="AE22" i="10"/>
  <c r="AF22" i="10" s="1"/>
  <c r="AE13" i="10"/>
  <c r="AF13" i="10" s="1"/>
  <c r="AE388" i="10"/>
  <c r="AF388" i="10" s="1"/>
  <c r="AE260" i="10"/>
  <c r="AF260" i="10" s="1"/>
  <c r="AE132" i="10"/>
  <c r="AF132" i="10" s="1"/>
  <c r="AE4" i="10"/>
  <c r="AF4" i="10" s="1"/>
  <c r="AE379" i="10"/>
  <c r="AF379" i="10" s="1"/>
  <c r="AE251" i="10"/>
  <c r="AF251" i="10" s="1"/>
  <c r="AE123" i="10"/>
  <c r="AF123" i="10" s="1"/>
  <c r="AE280" i="10"/>
  <c r="AF280" i="10" s="1"/>
  <c r="AE24" i="10"/>
  <c r="AF24" i="10" s="1"/>
  <c r="AE407" i="10"/>
  <c r="AF407" i="10" s="1"/>
  <c r="AE279" i="10"/>
  <c r="AF279" i="10" s="1"/>
  <c r="AE151" i="10"/>
  <c r="AF151" i="10" s="1"/>
  <c r="AE398" i="10"/>
  <c r="AF398" i="10" s="1"/>
  <c r="AE270" i="10"/>
  <c r="AF270" i="10" s="1"/>
  <c r="AE142" i="10"/>
  <c r="AF142" i="10" s="1"/>
  <c r="AE14" i="10"/>
  <c r="AF14" i="10" s="1"/>
  <c r="AE389" i="10"/>
  <c r="AF389" i="10" s="1"/>
  <c r="AE133" i="10"/>
  <c r="AF133" i="10" s="1"/>
  <c r="AE5" i="10"/>
  <c r="AF5" i="10" s="1"/>
  <c r="AE380" i="10"/>
  <c r="AF380" i="10" s="1"/>
  <c r="AE252" i="10"/>
  <c r="AF252" i="10" s="1"/>
  <c r="AE124" i="10"/>
  <c r="AF124" i="10" s="1"/>
  <c r="AE499" i="10"/>
  <c r="AF499" i="10" s="1"/>
  <c r="AE371" i="10"/>
  <c r="AF371" i="10" s="1"/>
  <c r="AE243" i="10"/>
  <c r="AF243" i="10" s="1"/>
  <c r="AE115" i="10"/>
  <c r="AF115" i="10" s="1"/>
  <c r="AE490" i="10"/>
  <c r="AF490" i="10" s="1"/>
  <c r="AE362" i="10"/>
  <c r="AF362" i="10" s="1"/>
  <c r="AE234" i="10"/>
  <c r="AF234" i="10" s="1"/>
  <c r="AE106" i="10"/>
  <c r="AF106" i="10" s="1"/>
  <c r="AE225" i="10"/>
  <c r="AF225" i="10" s="1"/>
  <c r="AE399" i="10"/>
  <c r="AF399" i="10" s="1"/>
  <c r="AE271" i="10"/>
  <c r="AF271" i="10" s="1"/>
  <c r="AE143" i="10"/>
  <c r="AF143" i="10" s="1"/>
  <c r="AE390" i="10"/>
  <c r="AF390" i="10" s="1"/>
  <c r="AE134" i="10"/>
  <c r="AF134" i="10" s="1"/>
  <c r="AE500" i="10"/>
  <c r="AF500" i="10" s="1"/>
  <c r="AE372" i="10"/>
  <c r="AF372" i="10" s="1"/>
  <c r="AE244" i="10"/>
  <c r="AF244" i="10" s="1"/>
  <c r="AE116" i="10"/>
  <c r="AF116" i="10" s="1"/>
  <c r="AE482" i="10"/>
  <c r="AF482" i="10" s="1"/>
  <c r="AE354" i="10"/>
  <c r="AF354" i="10" s="1"/>
  <c r="AE226" i="10"/>
  <c r="AF226" i="10" s="1"/>
  <c r="AE98" i="10"/>
  <c r="AF98" i="10" s="1"/>
  <c r="AE473" i="10"/>
  <c r="AF473" i="10" s="1"/>
  <c r="AE345" i="10"/>
  <c r="AF345" i="10" s="1"/>
  <c r="AE217" i="10"/>
  <c r="AF217" i="10" s="1"/>
  <c r="AE89" i="10"/>
  <c r="AF89" i="10" s="1"/>
  <c r="AE392" i="10"/>
  <c r="AF392" i="10" s="1"/>
  <c r="AE136" i="10"/>
  <c r="AF136" i="10" s="1"/>
  <c r="AE7" i="10"/>
  <c r="AF7" i="10" s="1"/>
  <c r="AE492" i="10"/>
  <c r="AF492" i="10" s="1"/>
  <c r="AE364" i="10"/>
  <c r="AF364" i="10" s="1"/>
  <c r="AE236" i="10"/>
  <c r="AF236" i="10" s="1"/>
  <c r="AE108" i="10"/>
  <c r="AF108" i="10" s="1"/>
  <c r="AE224" i="10"/>
  <c r="AF224" i="10" s="1"/>
  <c r="AE342" i="10"/>
  <c r="AF342" i="10" s="1"/>
  <c r="AE86" i="10"/>
  <c r="AF86" i="10" s="1"/>
  <c r="AE452" i="10"/>
  <c r="AF452" i="10" s="1"/>
  <c r="AE324" i="10"/>
  <c r="AF324" i="10" s="1"/>
  <c r="AE196" i="10"/>
  <c r="AF196" i="10" s="1"/>
  <c r="AE68" i="10"/>
  <c r="AF68" i="10" s="1"/>
  <c r="AE443" i="10"/>
  <c r="AF443" i="10" s="1"/>
  <c r="AE315" i="10"/>
  <c r="AF315" i="10" s="1"/>
  <c r="AE187" i="10"/>
  <c r="AF187" i="10" s="1"/>
  <c r="AE59" i="10"/>
  <c r="AF59" i="10" s="1"/>
  <c r="AE306" i="10"/>
  <c r="AF306" i="10" s="1"/>
  <c r="AD67" i="10"/>
  <c r="AE67" i="10" s="1"/>
  <c r="AF67" i="10" s="1"/>
  <c r="AD131" i="10"/>
  <c r="AE131" i="10" s="1"/>
  <c r="AF131" i="10" s="1"/>
  <c r="AD195" i="10"/>
  <c r="AE195" i="10" s="1"/>
  <c r="AF195" i="10" s="1"/>
  <c r="AD259" i="10"/>
  <c r="AE259" i="10" s="1"/>
  <c r="AF259" i="10" s="1"/>
  <c r="AD323" i="10"/>
  <c r="AE323" i="10" s="1"/>
  <c r="AF323" i="10" s="1"/>
  <c r="AD387" i="10"/>
  <c r="AE387" i="10" s="1"/>
  <c r="AF387" i="10" s="1"/>
  <c r="AD451" i="10"/>
  <c r="AE451" i="10" s="1"/>
  <c r="AF451" i="10" s="1"/>
  <c r="AD212" i="10"/>
  <c r="AE212" i="10" s="1"/>
  <c r="AF212" i="10" s="1"/>
  <c r="AD276" i="10"/>
  <c r="AE276" i="10" s="1"/>
  <c r="AF276" i="10" s="1"/>
  <c r="AD30" i="10"/>
  <c r="AE30" i="10" s="1"/>
  <c r="AF30" i="10" s="1"/>
  <c r="AD94" i="10"/>
  <c r="AE94" i="10" s="1"/>
  <c r="AF94" i="10" s="1"/>
  <c r="AD158" i="10"/>
  <c r="AE158" i="10" s="1"/>
  <c r="AF158" i="10" s="1"/>
  <c r="AD222" i="10"/>
  <c r="AE222" i="10" s="1"/>
  <c r="AF222" i="10" s="1"/>
  <c r="AD286" i="10"/>
  <c r="AE286" i="10" s="1"/>
  <c r="AF286" i="10" s="1"/>
  <c r="AD350" i="10"/>
  <c r="AE350" i="10" s="1"/>
  <c r="AF350" i="10" s="1"/>
  <c r="AD414" i="10"/>
  <c r="AE414" i="10" s="1"/>
  <c r="AF414" i="10" s="1"/>
  <c r="AD446" i="10"/>
  <c r="AE446" i="10" s="1"/>
  <c r="AF446" i="10" s="1"/>
  <c r="AD478" i="10"/>
  <c r="AE478" i="10" s="1"/>
  <c r="AF478" i="10" s="1"/>
  <c r="AD6" i="10"/>
  <c r="AE6" i="10" s="1"/>
  <c r="AF6" i="10" s="1"/>
  <c r="AD39" i="10"/>
  <c r="AE39" i="10" s="1"/>
  <c r="AF39" i="10" s="1"/>
  <c r="AD71" i="10"/>
  <c r="AE71" i="10" s="1"/>
  <c r="AF71" i="10" s="1"/>
  <c r="AD135" i="10"/>
  <c r="AE135" i="10" s="1"/>
  <c r="AF135" i="10" s="1"/>
  <c r="AD167" i="10"/>
  <c r="AE167" i="10" s="1"/>
  <c r="AF167" i="10" s="1"/>
  <c r="AD199" i="10"/>
  <c r="AE199" i="10" s="1"/>
  <c r="AF199" i="10" s="1"/>
  <c r="AD231" i="10"/>
  <c r="AE231" i="10" s="1"/>
  <c r="AF231" i="10" s="1"/>
  <c r="AD263" i="10"/>
  <c r="AE263" i="10" s="1"/>
  <c r="AF263" i="10" s="1"/>
  <c r="AD295" i="10"/>
  <c r="AE295" i="10" s="1"/>
  <c r="AF295" i="10" s="1"/>
  <c r="AD327" i="10"/>
  <c r="AE327" i="10" s="1"/>
  <c r="AF327" i="10" s="1"/>
  <c r="AD359" i="10"/>
  <c r="AE359" i="10" s="1"/>
  <c r="AF359" i="10" s="1"/>
  <c r="AD391" i="10"/>
  <c r="AE391" i="10" s="1"/>
  <c r="AF391" i="10" s="1"/>
  <c r="AD423" i="10"/>
  <c r="AE423" i="10" s="1"/>
  <c r="AF423" i="10" s="1"/>
  <c r="AD455" i="10"/>
  <c r="AE455" i="10" s="1"/>
  <c r="AF455" i="10" s="1"/>
  <c r="AD487" i="10"/>
  <c r="AE487" i="10" s="1"/>
  <c r="AF487" i="10" s="1"/>
  <c r="AD20" i="10"/>
  <c r="AE20" i="10" s="1"/>
  <c r="AF20" i="10" s="1"/>
  <c r="AD53" i="10"/>
  <c r="AE53" i="10" s="1"/>
  <c r="AF53" i="10" s="1"/>
  <c r="AD85" i="10"/>
  <c r="AE85" i="10" s="1"/>
  <c r="AF85" i="10" s="1"/>
  <c r="AD117" i="10"/>
  <c r="AE117" i="10" s="1"/>
  <c r="AF117" i="10" s="1"/>
  <c r="AD149" i="10"/>
  <c r="AE149" i="10" s="1"/>
  <c r="AF149" i="10" s="1"/>
  <c r="AD181" i="10"/>
  <c r="AE181" i="10" s="1"/>
  <c r="AF181" i="10" s="1"/>
  <c r="AD221" i="10"/>
  <c r="AE221" i="10" s="1"/>
  <c r="AF221" i="10" s="1"/>
  <c r="AD261" i="10"/>
  <c r="AE261" i="10" s="1"/>
  <c r="AF261" i="10" s="1"/>
  <c r="AD293" i="10"/>
  <c r="AE293" i="10" s="1"/>
  <c r="AF293" i="10" s="1"/>
  <c r="AD325" i="10"/>
  <c r="AE325" i="10" s="1"/>
  <c r="AF325" i="10" s="1"/>
  <c r="AD365" i="10"/>
  <c r="AE365" i="10" s="1"/>
  <c r="AF365" i="10" s="1"/>
  <c r="AD245" i="10"/>
  <c r="AE245" i="10" s="1"/>
  <c r="AF245" i="10" s="1"/>
  <c r="AD405" i="10"/>
  <c r="AE405" i="10" s="1"/>
  <c r="AF405" i="10" s="1"/>
  <c r="AD437" i="10"/>
  <c r="AE437" i="10" s="1"/>
  <c r="AF437" i="10" s="1"/>
  <c r="AD469" i="10"/>
  <c r="AE469" i="10" s="1"/>
  <c r="AF469" i="10" s="1"/>
  <c r="AD501" i="10"/>
  <c r="AE501" i="10" s="1"/>
  <c r="AF501" i="10" s="1"/>
  <c r="AD17" i="10"/>
  <c r="AE17" i="10" s="1"/>
  <c r="AF17" i="10" s="1"/>
  <c r="AD82" i="10"/>
  <c r="AE82" i="10" s="1"/>
  <c r="AF82" i="10" s="1"/>
  <c r="AD178" i="10"/>
  <c r="AE178" i="10" s="1"/>
  <c r="AF178" i="10" s="1"/>
  <c r="AD274" i="10"/>
  <c r="AE274" i="10" s="1"/>
  <c r="AF274" i="10" s="1"/>
  <c r="AD370" i="10"/>
  <c r="AE370" i="10" s="1"/>
  <c r="AF370" i="10" s="1"/>
  <c r="AD466" i="10"/>
  <c r="AE466" i="10" s="1"/>
  <c r="AF466" i="10" s="1"/>
  <c r="AD118" i="10"/>
  <c r="AE118" i="10" s="1"/>
  <c r="AF118" i="10" s="1"/>
  <c r="AD214" i="10"/>
  <c r="AE214" i="10" s="1"/>
  <c r="AF214" i="10" s="1"/>
  <c r="AD310" i="10"/>
  <c r="AE310" i="10" s="1"/>
  <c r="AF310" i="10" s="1"/>
  <c r="AD406" i="10"/>
  <c r="AE406" i="10" s="1"/>
  <c r="AF406" i="10" s="1"/>
  <c r="AD31" i="10"/>
  <c r="AE31" i="10" s="1"/>
  <c r="AF31" i="10" s="1"/>
  <c r="AD127" i="10"/>
  <c r="AE127" i="10" s="1"/>
  <c r="AF127" i="10" s="1"/>
  <c r="AD223" i="10"/>
  <c r="AE223" i="10" s="1"/>
  <c r="AF223" i="10" s="1"/>
  <c r="AD26" i="10"/>
  <c r="AE26" i="10" s="1"/>
  <c r="AF26" i="10" s="1"/>
  <c r="AD90" i="10"/>
  <c r="AE90" i="10" s="1"/>
  <c r="AF90" i="10" s="1"/>
  <c r="AD154" i="10"/>
  <c r="AE154" i="10" s="1"/>
  <c r="AF154" i="10" s="1"/>
  <c r="AD218" i="10"/>
  <c r="AE218" i="10" s="1"/>
  <c r="AF218" i="10" s="1"/>
  <c r="AD282" i="10"/>
  <c r="AE282" i="10" s="1"/>
  <c r="AF282" i="10" s="1"/>
  <c r="AD346" i="10"/>
  <c r="AE346" i="10" s="1"/>
  <c r="AF346" i="10" s="1"/>
  <c r="AD410" i="10"/>
  <c r="AE410" i="10" s="1"/>
  <c r="AF410" i="10" s="1"/>
  <c r="AD474" i="10"/>
  <c r="AE474" i="10" s="1"/>
  <c r="AF474" i="10" s="1"/>
  <c r="AD35" i="10"/>
  <c r="AE35" i="10" s="1"/>
  <c r="AF35" i="10" s="1"/>
  <c r="AD99" i="10"/>
  <c r="AE99" i="10" s="1"/>
  <c r="AF99" i="10" s="1"/>
  <c r="AD163" i="10"/>
  <c r="AE163" i="10" s="1"/>
  <c r="AF163" i="10" s="1"/>
  <c r="AD227" i="10"/>
  <c r="AE227" i="10" s="1"/>
  <c r="AF227" i="10" s="1"/>
  <c r="AD291" i="10"/>
  <c r="AE291" i="10" s="1"/>
  <c r="AF291" i="10" s="1"/>
  <c r="AD355" i="10"/>
  <c r="AE355" i="10" s="1"/>
  <c r="AF355" i="10" s="1"/>
  <c r="AD419" i="10"/>
  <c r="AE419" i="10" s="1"/>
  <c r="AF419" i="10" s="1"/>
  <c r="AD483" i="10"/>
  <c r="AE483" i="10" s="1"/>
  <c r="AF483" i="10" s="1"/>
  <c r="AD308" i="10"/>
  <c r="AE308" i="10" s="1"/>
  <c r="AF308" i="10" s="1"/>
  <c r="AD62" i="10"/>
  <c r="AE62" i="10" s="1"/>
  <c r="AF62" i="10" s="1"/>
  <c r="AD126" i="10"/>
  <c r="AE126" i="10" s="1"/>
  <c r="AF126" i="10" s="1"/>
  <c r="AD190" i="10"/>
  <c r="AE190" i="10" s="1"/>
  <c r="AF190" i="10" s="1"/>
  <c r="AD254" i="10"/>
  <c r="AE254" i="10" s="1"/>
  <c r="AF254" i="10" s="1"/>
  <c r="AD318" i="10"/>
  <c r="AE318" i="10" s="1"/>
  <c r="AF318" i="10" s="1"/>
  <c r="AD382" i="10"/>
  <c r="AE382" i="10" s="1"/>
  <c r="AF382" i="10" s="1"/>
  <c r="AD103" i="10"/>
  <c r="AE103" i="10" s="1"/>
  <c r="AF103" i="10" s="1"/>
  <c r="AD16" i="10"/>
  <c r="AE16" i="10" s="1"/>
  <c r="AF16" i="10" s="1"/>
  <c r="AD49" i="10"/>
  <c r="AE49" i="10" s="1"/>
  <c r="AF49" i="10" s="1"/>
  <c r="AD81" i="10"/>
  <c r="AE81" i="10" s="1"/>
  <c r="AF81" i="10" s="1"/>
  <c r="AD113" i="10"/>
  <c r="AE113" i="10" s="1"/>
  <c r="AF113" i="10" s="1"/>
  <c r="AD145" i="10"/>
  <c r="AE145" i="10" s="1"/>
  <c r="AF145" i="10" s="1"/>
  <c r="AD177" i="10"/>
  <c r="AE177" i="10" s="1"/>
  <c r="AF177" i="10" s="1"/>
  <c r="AD209" i="10"/>
  <c r="AE209" i="10" s="1"/>
  <c r="AF209" i="10" s="1"/>
  <c r="AD241" i="10"/>
  <c r="AE241" i="10" s="1"/>
  <c r="AF241" i="10" s="1"/>
  <c r="AD273" i="10"/>
  <c r="AE273" i="10" s="1"/>
  <c r="AF273" i="10" s="1"/>
  <c r="AD305" i="10"/>
  <c r="AE305" i="10" s="1"/>
  <c r="AF305" i="10" s="1"/>
  <c r="AD337" i="10"/>
  <c r="AE337" i="10" s="1"/>
  <c r="AF337" i="10" s="1"/>
  <c r="AD369" i="10"/>
  <c r="AE369" i="10" s="1"/>
  <c r="AF369" i="10" s="1"/>
  <c r="AD401" i="10"/>
  <c r="AE401" i="10" s="1"/>
  <c r="AF401" i="10" s="1"/>
  <c r="AD433" i="10"/>
  <c r="AE433" i="10" s="1"/>
  <c r="AF433" i="10" s="1"/>
  <c r="AD465" i="10"/>
  <c r="AE465" i="10" s="1"/>
  <c r="AF465" i="10" s="1"/>
  <c r="AD497" i="10"/>
  <c r="AE497" i="10" s="1"/>
  <c r="AF497" i="10" s="1"/>
  <c r="X9" i="11"/>
  <c r="X17" i="11"/>
  <c r="X25" i="11"/>
  <c r="X57" i="11"/>
  <c r="X65" i="11"/>
  <c r="X73" i="11"/>
  <c r="X81" i="11"/>
  <c r="X89" i="11"/>
  <c r="X121" i="11"/>
  <c r="X129" i="11"/>
  <c r="X137" i="11"/>
  <c r="X145" i="11"/>
  <c r="X153" i="11"/>
  <c r="X185" i="11"/>
  <c r="X193" i="11"/>
  <c r="X201" i="11"/>
  <c r="X209" i="11"/>
  <c r="X217" i="11"/>
  <c r="X249" i="11"/>
  <c r="X257" i="11"/>
  <c r="X265" i="11"/>
  <c r="X273" i="11"/>
  <c r="X281" i="11"/>
  <c r="X313" i="11"/>
  <c r="X321" i="11"/>
  <c r="X329" i="11"/>
  <c r="X337" i="11"/>
  <c r="X345" i="11"/>
  <c r="X377" i="11"/>
  <c r="X385" i="11"/>
  <c r="X393" i="11"/>
  <c r="X401" i="11"/>
  <c r="X409" i="11"/>
  <c r="X441" i="11"/>
  <c r="X449" i="11"/>
  <c r="X457" i="11"/>
  <c r="X465" i="11"/>
  <c r="X47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W102" i="11"/>
  <c r="W103" i="11"/>
  <c r="W104" i="11"/>
  <c r="W105" i="11"/>
  <c r="W106" i="11"/>
  <c r="W107" i="11"/>
  <c r="W108" i="11"/>
  <c r="W109" i="11"/>
  <c r="W110" i="11"/>
  <c r="W111" i="11"/>
  <c r="W112" i="11"/>
  <c r="W113" i="11"/>
  <c r="W114" i="11"/>
  <c r="W115" i="11"/>
  <c r="W116" i="11"/>
  <c r="W117" i="11"/>
  <c r="W118" i="11"/>
  <c r="W119" i="11"/>
  <c r="W120" i="11"/>
  <c r="W121" i="11"/>
  <c r="W122" i="11"/>
  <c r="W123" i="11"/>
  <c r="W124" i="11"/>
  <c r="W125" i="11"/>
  <c r="W126" i="11"/>
  <c r="W127" i="11"/>
  <c r="W128" i="11"/>
  <c r="W129" i="11"/>
  <c r="W130" i="11"/>
  <c r="W131" i="11"/>
  <c r="W132" i="11"/>
  <c r="W133" i="11"/>
  <c r="W134" i="11"/>
  <c r="W135" i="11"/>
  <c r="W136" i="11"/>
  <c r="W137" i="11"/>
  <c r="W138" i="11"/>
  <c r="W139" i="11"/>
  <c r="W140" i="11"/>
  <c r="W141" i="11"/>
  <c r="W142" i="11"/>
  <c r="W143" i="11"/>
  <c r="W144" i="11"/>
  <c r="W145" i="11"/>
  <c r="W146" i="11"/>
  <c r="W147" i="11"/>
  <c r="W148" i="11"/>
  <c r="W149" i="11"/>
  <c r="W150" i="11"/>
  <c r="W151" i="11"/>
  <c r="W152" i="11"/>
  <c r="W153" i="11"/>
  <c r="W154" i="11"/>
  <c r="W155" i="11"/>
  <c r="W156" i="11"/>
  <c r="W157" i="11"/>
  <c r="W158" i="11"/>
  <c r="W159" i="11"/>
  <c r="W160" i="11"/>
  <c r="W161" i="11"/>
  <c r="W162" i="11"/>
  <c r="W163" i="11"/>
  <c r="W164" i="11"/>
  <c r="W165" i="11"/>
  <c r="W166" i="11"/>
  <c r="W167" i="11"/>
  <c r="W168" i="11"/>
  <c r="W169" i="11"/>
  <c r="W170" i="11"/>
  <c r="W171" i="11"/>
  <c r="W172" i="11"/>
  <c r="W173" i="11"/>
  <c r="W174" i="11"/>
  <c r="W175" i="11"/>
  <c r="W176" i="11"/>
  <c r="W177" i="11"/>
  <c r="W178" i="11"/>
  <c r="W179" i="11"/>
  <c r="W180" i="11"/>
  <c r="W181" i="11"/>
  <c r="W182" i="11"/>
  <c r="W183" i="11"/>
  <c r="W184" i="11"/>
  <c r="W185" i="11"/>
  <c r="W186" i="11"/>
  <c r="W187" i="11"/>
  <c r="W188" i="11"/>
  <c r="W189" i="11"/>
  <c r="W190" i="11"/>
  <c r="W191" i="11"/>
  <c r="W192" i="11"/>
  <c r="W193" i="11"/>
  <c r="W194" i="11"/>
  <c r="W195" i="11"/>
  <c r="W196" i="11"/>
  <c r="W197" i="11"/>
  <c r="W198" i="11"/>
  <c r="W199" i="11"/>
  <c r="W200" i="11"/>
  <c r="W201" i="11"/>
  <c r="W202" i="11"/>
  <c r="W203" i="11"/>
  <c r="W204" i="11"/>
  <c r="W205" i="11"/>
  <c r="W206" i="11"/>
  <c r="W207" i="11"/>
  <c r="W208" i="11"/>
  <c r="W209" i="11"/>
  <c r="W210" i="11"/>
  <c r="W211" i="11"/>
  <c r="W212" i="11"/>
  <c r="W213" i="11"/>
  <c r="W214" i="11"/>
  <c r="W215" i="11"/>
  <c r="W216" i="11"/>
  <c r="W217" i="11"/>
  <c r="W218" i="11"/>
  <c r="W219" i="11"/>
  <c r="W220" i="11"/>
  <c r="W221" i="11"/>
  <c r="W222" i="11"/>
  <c r="W223" i="11"/>
  <c r="W224" i="11"/>
  <c r="W225" i="11"/>
  <c r="W226" i="11"/>
  <c r="W227" i="11"/>
  <c r="W228" i="11"/>
  <c r="W229" i="11"/>
  <c r="W230" i="11"/>
  <c r="W231" i="11"/>
  <c r="W232" i="11"/>
  <c r="W233" i="11"/>
  <c r="W234" i="11"/>
  <c r="W235" i="11"/>
  <c r="W236" i="11"/>
  <c r="W237" i="11"/>
  <c r="W238" i="11"/>
  <c r="W239" i="11"/>
  <c r="W240" i="11"/>
  <c r="W241" i="11"/>
  <c r="W242" i="11"/>
  <c r="W243" i="11"/>
  <c r="W244" i="11"/>
  <c r="W245" i="11"/>
  <c r="W246" i="11"/>
  <c r="W247" i="11"/>
  <c r="W248" i="11"/>
  <c r="W249" i="11"/>
  <c r="W250" i="11"/>
  <c r="W251" i="11"/>
  <c r="W252" i="11"/>
  <c r="W253" i="11"/>
  <c r="W254" i="11"/>
  <c r="W255" i="11"/>
  <c r="W256" i="11"/>
  <c r="W257" i="11"/>
  <c r="W258" i="11"/>
  <c r="W259" i="11"/>
  <c r="W260" i="11"/>
  <c r="W261" i="11"/>
  <c r="W262" i="11"/>
  <c r="W263" i="11"/>
  <c r="W264" i="11"/>
  <c r="W265" i="11"/>
  <c r="W266" i="11"/>
  <c r="W267" i="11"/>
  <c r="W268" i="11"/>
  <c r="W269" i="11"/>
  <c r="W270" i="11"/>
  <c r="W271" i="11"/>
  <c r="W272" i="11"/>
  <c r="W273" i="11"/>
  <c r="W274" i="11"/>
  <c r="W275" i="11"/>
  <c r="W276" i="11"/>
  <c r="W277" i="11"/>
  <c r="W278" i="11"/>
  <c r="W279" i="11"/>
  <c r="W280" i="11"/>
  <c r="W281" i="11"/>
  <c r="W282" i="11"/>
  <c r="W283" i="11"/>
  <c r="W284" i="11"/>
  <c r="W285" i="11"/>
  <c r="W286" i="11"/>
  <c r="W287" i="11"/>
  <c r="W288" i="11"/>
  <c r="W289" i="11"/>
  <c r="W290" i="11"/>
  <c r="W291" i="11"/>
  <c r="W292" i="11"/>
  <c r="W293" i="11"/>
  <c r="W294" i="11"/>
  <c r="W295" i="11"/>
  <c r="W296" i="11"/>
  <c r="W297" i="11"/>
  <c r="W298" i="11"/>
  <c r="W299" i="11"/>
  <c r="W300" i="11"/>
  <c r="W301" i="11"/>
  <c r="W302" i="11"/>
  <c r="W303" i="11"/>
  <c r="W304" i="11"/>
  <c r="W305" i="11"/>
  <c r="W306" i="11"/>
  <c r="W307" i="11"/>
  <c r="W308" i="11"/>
  <c r="W309" i="11"/>
  <c r="W310" i="11"/>
  <c r="W311" i="11"/>
  <c r="W312" i="11"/>
  <c r="W313" i="11"/>
  <c r="W314" i="11"/>
  <c r="W315" i="11"/>
  <c r="W316" i="11"/>
  <c r="W317" i="11"/>
  <c r="W318" i="11"/>
  <c r="W319" i="11"/>
  <c r="W320" i="11"/>
  <c r="W321" i="11"/>
  <c r="W322" i="11"/>
  <c r="W323" i="11"/>
  <c r="W324" i="11"/>
  <c r="W325" i="11"/>
  <c r="W326" i="11"/>
  <c r="W327" i="11"/>
  <c r="W328" i="11"/>
  <c r="W329" i="11"/>
  <c r="W330" i="11"/>
  <c r="W331" i="11"/>
  <c r="W332" i="11"/>
  <c r="W333" i="11"/>
  <c r="W334" i="11"/>
  <c r="W335" i="11"/>
  <c r="W336" i="11"/>
  <c r="W337" i="11"/>
  <c r="W338" i="11"/>
  <c r="W339" i="11"/>
  <c r="W340" i="11"/>
  <c r="W341" i="11"/>
  <c r="W342" i="11"/>
  <c r="W343" i="11"/>
  <c r="W344" i="11"/>
  <c r="W345" i="11"/>
  <c r="W346" i="11"/>
  <c r="W347" i="11"/>
  <c r="W348" i="11"/>
  <c r="W349" i="11"/>
  <c r="W350" i="11"/>
  <c r="W351" i="11"/>
  <c r="W352" i="11"/>
  <c r="W353" i="11"/>
  <c r="W354" i="11"/>
  <c r="W355" i="11"/>
  <c r="W356" i="11"/>
  <c r="W357" i="11"/>
  <c r="W358" i="11"/>
  <c r="W359" i="11"/>
  <c r="W360" i="11"/>
  <c r="W361" i="11"/>
  <c r="W362" i="11"/>
  <c r="W363" i="11"/>
  <c r="W364" i="11"/>
  <c r="W365" i="11"/>
  <c r="W366" i="11"/>
  <c r="W367" i="11"/>
  <c r="W368" i="11"/>
  <c r="W369" i="11"/>
  <c r="W370" i="11"/>
  <c r="W371" i="11"/>
  <c r="W372" i="11"/>
  <c r="W373" i="11"/>
  <c r="W374" i="11"/>
  <c r="W375" i="11"/>
  <c r="W376" i="11"/>
  <c r="W377" i="11"/>
  <c r="W378" i="11"/>
  <c r="W379" i="11"/>
  <c r="W380" i="11"/>
  <c r="W381" i="11"/>
  <c r="W382" i="11"/>
  <c r="W383" i="11"/>
  <c r="W384" i="11"/>
  <c r="W385" i="11"/>
  <c r="W386" i="11"/>
  <c r="W387" i="11"/>
  <c r="W388" i="11"/>
  <c r="W389" i="11"/>
  <c r="W390" i="11"/>
  <c r="W391" i="11"/>
  <c r="W392" i="11"/>
  <c r="W393" i="11"/>
  <c r="W394" i="11"/>
  <c r="W395" i="11"/>
  <c r="W396" i="11"/>
  <c r="W397" i="11"/>
  <c r="W398" i="11"/>
  <c r="W399" i="11"/>
  <c r="W400" i="11"/>
  <c r="W401" i="11"/>
  <c r="W402" i="11"/>
  <c r="W403" i="11"/>
  <c r="W404" i="11"/>
  <c r="W405" i="11"/>
  <c r="W406" i="11"/>
  <c r="W407" i="11"/>
  <c r="W408" i="11"/>
  <c r="W409" i="11"/>
  <c r="W410" i="11"/>
  <c r="W411" i="11"/>
  <c r="W412" i="11"/>
  <c r="W413" i="11"/>
  <c r="W414" i="11"/>
  <c r="W415" i="11"/>
  <c r="W416" i="11"/>
  <c r="W417" i="11"/>
  <c r="W418" i="11"/>
  <c r="W419" i="11"/>
  <c r="W420" i="11"/>
  <c r="W421" i="11"/>
  <c r="W422" i="11"/>
  <c r="W423" i="11"/>
  <c r="W424" i="11"/>
  <c r="W425" i="11"/>
  <c r="W426" i="11"/>
  <c r="W427" i="11"/>
  <c r="W428" i="11"/>
  <c r="W429" i="11"/>
  <c r="W430" i="11"/>
  <c r="W431" i="11"/>
  <c r="W432" i="11"/>
  <c r="W433" i="11"/>
  <c r="W434" i="11"/>
  <c r="W435" i="11"/>
  <c r="W436" i="11"/>
  <c r="W437" i="11"/>
  <c r="W438" i="11"/>
  <c r="W439" i="11"/>
  <c r="W440" i="11"/>
  <c r="W441" i="11"/>
  <c r="W442" i="11"/>
  <c r="W443" i="11"/>
  <c r="W444" i="11"/>
  <c r="W445" i="11"/>
  <c r="W446" i="11"/>
  <c r="W447" i="11"/>
  <c r="W448" i="11"/>
  <c r="W449" i="11"/>
  <c r="W450" i="11"/>
  <c r="W451" i="11"/>
  <c r="W452" i="11"/>
  <c r="W453" i="11"/>
  <c r="W454" i="11"/>
  <c r="W455" i="11"/>
  <c r="W456" i="11"/>
  <c r="W457" i="11"/>
  <c r="W458" i="11"/>
  <c r="W459" i="11"/>
  <c r="W460" i="11"/>
  <c r="W461" i="11"/>
  <c r="W462" i="11"/>
  <c r="W463" i="11"/>
  <c r="W464" i="11"/>
  <c r="W465" i="11"/>
  <c r="W466" i="11"/>
  <c r="W467" i="11"/>
  <c r="W468" i="11"/>
  <c r="W469" i="11"/>
  <c r="W470" i="11"/>
  <c r="W471" i="11"/>
  <c r="W472" i="11"/>
  <c r="W473" i="11"/>
  <c r="W474" i="11"/>
  <c r="W475" i="11"/>
  <c r="W476" i="11"/>
  <c r="W477" i="11"/>
  <c r="W478" i="11"/>
  <c r="W479" i="11"/>
  <c r="W480" i="11"/>
  <c r="W481" i="11"/>
  <c r="W482" i="11"/>
  <c r="W483" i="11"/>
  <c r="W484" i="11"/>
  <c r="W485" i="11"/>
  <c r="W486" i="11"/>
  <c r="W487" i="11"/>
  <c r="W488" i="11"/>
  <c r="W489" i="11"/>
  <c r="W490" i="11"/>
  <c r="W491" i="11"/>
  <c r="W492" i="11"/>
  <c r="W493" i="11"/>
  <c r="W494" i="11"/>
  <c r="W495" i="11"/>
  <c r="W496" i="11"/>
  <c r="W497" i="11"/>
  <c r="W498" i="11"/>
  <c r="W499" i="11"/>
  <c r="W500" i="11"/>
  <c r="W501" i="11"/>
  <c r="W502" i="11"/>
  <c r="W50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100" i="11"/>
  <c r="V101" i="11"/>
  <c r="V102" i="11"/>
  <c r="V103" i="11"/>
  <c r="V104" i="11"/>
  <c r="V105" i="11"/>
  <c r="V106" i="11"/>
  <c r="V107" i="11"/>
  <c r="V108" i="11"/>
  <c r="V109" i="11"/>
  <c r="V110" i="11"/>
  <c r="V111" i="11"/>
  <c r="V112" i="11"/>
  <c r="V113" i="11"/>
  <c r="V114" i="11"/>
  <c r="V115" i="11"/>
  <c r="V116" i="11"/>
  <c r="V117" i="11"/>
  <c r="V118" i="11"/>
  <c r="V119" i="11"/>
  <c r="V120" i="11"/>
  <c r="V121" i="11"/>
  <c r="V122" i="11"/>
  <c r="V123" i="11"/>
  <c r="V124" i="11"/>
  <c r="V125" i="11"/>
  <c r="V126" i="11"/>
  <c r="V127" i="11"/>
  <c r="V128" i="11"/>
  <c r="V129" i="11"/>
  <c r="V130" i="11"/>
  <c r="V131" i="11"/>
  <c r="V132" i="11"/>
  <c r="V133" i="11"/>
  <c r="V134" i="11"/>
  <c r="V135" i="11"/>
  <c r="V136" i="11"/>
  <c r="V137" i="11"/>
  <c r="V138" i="11"/>
  <c r="V139" i="11"/>
  <c r="V140" i="11"/>
  <c r="V141" i="11"/>
  <c r="V142" i="11"/>
  <c r="V143" i="11"/>
  <c r="V144" i="11"/>
  <c r="V145" i="11"/>
  <c r="V146" i="11"/>
  <c r="V147" i="11"/>
  <c r="V148" i="11"/>
  <c r="V149" i="11"/>
  <c r="V150" i="11"/>
  <c r="V151" i="11"/>
  <c r="V152" i="11"/>
  <c r="V153" i="11"/>
  <c r="V154" i="11"/>
  <c r="V155" i="11"/>
  <c r="V156" i="11"/>
  <c r="V157" i="11"/>
  <c r="V158" i="11"/>
  <c r="V159" i="11"/>
  <c r="V160" i="11"/>
  <c r="V161" i="11"/>
  <c r="V162" i="11"/>
  <c r="V163" i="11"/>
  <c r="V164" i="11"/>
  <c r="V165" i="11"/>
  <c r="V166" i="11"/>
  <c r="V167" i="11"/>
  <c r="V168" i="11"/>
  <c r="V169" i="11"/>
  <c r="V170" i="11"/>
  <c r="V171" i="11"/>
  <c r="V172" i="11"/>
  <c r="V173" i="11"/>
  <c r="V174" i="11"/>
  <c r="V175" i="11"/>
  <c r="V176" i="11"/>
  <c r="V177" i="11"/>
  <c r="V178" i="11"/>
  <c r="V179" i="11"/>
  <c r="V180" i="11"/>
  <c r="V181" i="11"/>
  <c r="V182" i="11"/>
  <c r="V183" i="11"/>
  <c r="V184" i="11"/>
  <c r="V185" i="11"/>
  <c r="V186" i="11"/>
  <c r="V187" i="11"/>
  <c r="V188" i="11"/>
  <c r="V189" i="11"/>
  <c r="V190" i="11"/>
  <c r="V191" i="11"/>
  <c r="V192" i="11"/>
  <c r="V193" i="11"/>
  <c r="V194" i="11"/>
  <c r="V195" i="11"/>
  <c r="V196" i="11"/>
  <c r="V197" i="11"/>
  <c r="V198" i="11"/>
  <c r="V199" i="11"/>
  <c r="V200" i="11"/>
  <c r="V201" i="11"/>
  <c r="V202" i="11"/>
  <c r="V203" i="11"/>
  <c r="V204" i="11"/>
  <c r="V205" i="11"/>
  <c r="V206" i="11"/>
  <c r="V207" i="11"/>
  <c r="V208" i="11"/>
  <c r="V209" i="11"/>
  <c r="V210" i="11"/>
  <c r="V211" i="11"/>
  <c r="V212" i="11"/>
  <c r="V213" i="11"/>
  <c r="V214" i="11"/>
  <c r="V215" i="11"/>
  <c r="V216" i="11"/>
  <c r="V217" i="11"/>
  <c r="V218" i="11"/>
  <c r="V219" i="11"/>
  <c r="V220" i="11"/>
  <c r="V221" i="11"/>
  <c r="V222" i="11"/>
  <c r="V223" i="11"/>
  <c r="V224" i="11"/>
  <c r="V225" i="11"/>
  <c r="V226" i="11"/>
  <c r="V227" i="11"/>
  <c r="V228" i="11"/>
  <c r="V229" i="11"/>
  <c r="V230" i="11"/>
  <c r="V231" i="11"/>
  <c r="V232" i="11"/>
  <c r="V233" i="11"/>
  <c r="V234" i="11"/>
  <c r="V235" i="11"/>
  <c r="V236" i="11"/>
  <c r="V237" i="11"/>
  <c r="V238" i="11"/>
  <c r="V239" i="11"/>
  <c r="V240" i="11"/>
  <c r="V241" i="11"/>
  <c r="V242" i="11"/>
  <c r="V243" i="11"/>
  <c r="V244" i="11"/>
  <c r="V245" i="11"/>
  <c r="V246" i="11"/>
  <c r="V247" i="11"/>
  <c r="V248" i="11"/>
  <c r="V249" i="11"/>
  <c r="V250" i="11"/>
  <c r="V251" i="11"/>
  <c r="V252" i="11"/>
  <c r="V253" i="11"/>
  <c r="V254" i="11"/>
  <c r="V255" i="11"/>
  <c r="V256" i="11"/>
  <c r="V257" i="11"/>
  <c r="V258" i="11"/>
  <c r="V259" i="11"/>
  <c r="V260" i="11"/>
  <c r="V261" i="11"/>
  <c r="V262" i="11"/>
  <c r="V263" i="11"/>
  <c r="V264" i="11"/>
  <c r="V265" i="11"/>
  <c r="V266" i="11"/>
  <c r="V267" i="11"/>
  <c r="V268" i="11"/>
  <c r="V269" i="11"/>
  <c r="V270" i="11"/>
  <c r="V271" i="11"/>
  <c r="V272" i="11"/>
  <c r="V273" i="11"/>
  <c r="V274" i="11"/>
  <c r="V275" i="11"/>
  <c r="V276" i="11"/>
  <c r="V277" i="11"/>
  <c r="V278" i="11"/>
  <c r="V279" i="11"/>
  <c r="V280" i="11"/>
  <c r="V281" i="11"/>
  <c r="V282" i="11"/>
  <c r="V283" i="11"/>
  <c r="V284" i="11"/>
  <c r="V285" i="11"/>
  <c r="V286" i="11"/>
  <c r="V287" i="11"/>
  <c r="V288" i="11"/>
  <c r="V289" i="11"/>
  <c r="V290" i="11"/>
  <c r="V291" i="11"/>
  <c r="V292" i="11"/>
  <c r="V293" i="11"/>
  <c r="V294" i="11"/>
  <c r="V295" i="11"/>
  <c r="V296" i="11"/>
  <c r="V297" i="11"/>
  <c r="V298" i="11"/>
  <c r="V299" i="11"/>
  <c r="V300" i="11"/>
  <c r="V301" i="11"/>
  <c r="V302" i="11"/>
  <c r="V303" i="11"/>
  <c r="V304" i="11"/>
  <c r="V305" i="11"/>
  <c r="V306" i="11"/>
  <c r="V307" i="11"/>
  <c r="V308" i="11"/>
  <c r="V309" i="11"/>
  <c r="V310" i="11"/>
  <c r="V311" i="11"/>
  <c r="V312" i="11"/>
  <c r="V313" i="11"/>
  <c r="V314" i="11"/>
  <c r="V315" i="11"/>
  <c r="V316" i="11"/>
  <c r="V317" i="11"/>
  <c r="V318" i="11"/>
  <c r="V319" i="11"/>
  <c r="V320" i="11"/>
  <c r="V321" i="11"/>
  <c r="V322" i="11"/>
  <c r="V323" i="11"/>
  <c r="V324" i="11"/>
  <c r="V325" i="11"/>
  <c r="V326" i="11"/>
  <c r="V327" i="11"/>
  <c r="V328" i="11"/>
  <c r="V329" i="11"/>
  <c r="V330" i="11"/>
  <c r="V331" i="11"/>
  <c r="V332" i="11"/>
  <c r="V333" i="11"/>
  <c r="V334" i="11"/>
  <c r="V335" i="11"/>
  <c r="V336" i="11"/>
  <c r="V337" i="11"/>
  <c r="V338" i="11"/>
  <c r="V339" i="11"/>
  <c r="V340" i="11"/>
  <c r="V341" i="11"/>
  <c r="V342" i="11"/>
  <c r="V343" i="11"/>
  <c r="V344" i="11"/>
  <c r="V345" i="11"/>
  <c r="V346" i="11"/>
  <c r="V347" i="11"/>
  <c r="V348" i="11"/>
  <c r="V349" i="11"/>
  <c r="V350" i="11"/>
  <c r="V351" i="11"/>
  <c r="V352" i="11"/>
  <c r="V353" i="11"/>
  <c r="V354" i="11"/>
  <c r="V355" i="11"/>
  <c r="V356" i="11"/>
  <c r="V357" i="11"/>
  <c r="V358" i="11"/>
  <c r="V359" i="11"/>
  <c r="V360" i="11"/>
  <c r="V361" i="11"/>
  <c r="V362" i="11"/>
  <c r="V363" i="11"/>
  <c r="V364" i="11"/>
  <c r="V365" i="11"/>
  <c r="V366" i="11"/>
  <c r="V367" i="11"/>
  <c r="V368" i="11"/>
  <c r="V369" i="11"/>
  <c r="V370" i="11"/>
  <c r="V371" i="11"/>
  <c r="V372" i="11"/>
  <c r="V373" i="11"/>
  <c r="V374" i="11"/>
  <c r="V375" i="11"/>
  <c r="V376" i="11"/>
  <c r="V377" i="11"/>
  <c r="V378" i="11"/>
  <c r="V379" i="11"/>
  <c r="V380" i="11"/>
  <c r="V381" i="11"/>
  <c r="V382" i="11"/>
  <c r="V383" i="11"/>
  <c r="V384" i="11"/>
  <c r="V385" i="11"/>
  <c r="V386" i="11"/>
  <c r="V387" i="11"/>
  <c r="V388" i="11"/>
  <c r="V389" i="11"/>
  <c r="V390" i="11"/>
  <c r="V391" i="11"/>
  <c r="V392" i="11"/>
  <c r="V393" i="11"/>
  <c r="V394" i="11"/>
  <c r="V395" i="11"/>
  <c r="V396" i="11"/>
  <c r="V397" i="11"/>
  <c r="V398" i="11"/>
  <c r="V399" i="11"/>
  <c r="V400" i="11"/>
  <c r="V401" i="11"/>
  <c r="V402" i="11"/>
  <c r="V403" i="11"/>
  <c r="V404" i="11"/>
  <c r="V405" i="11"/>
  <c r="V406" i="11"/>
  <c r="V407" i="11"/>
  <c r="V408" i="11"/>
  <c r="V409" i="11"/>
  <c r="V410" i="11"/>
  <c r="V411" i="11"/>
  <c r="V412" i="11"/>
  <c r="V413" i="11"/>
  <c r="V414" i="11"/>
  <c r="V415" i="11"/>
  <c r="V416" i="11"/>
  <c r="V417" i="11"/>
  <c r="V418" i="11"/>
  <c r="V419" i="11"/>
  <c r="V420" i="11"/>
  <c r="V421" i="11"/>
  <c r="V422" i="11"/>
  <c r="V423" i="11"/>
  <c r="V424" i="11"/>
  <c r="V425" i="11"/>
  <c r="V426" i="11"/>
  <c r="V427" i="11"/>
  <c r="V428" i="11"/>
  <c r="V429" i="11"/>
  <c r="V430" i="11"/>
  <c r="V431" i="11"/>
  <c r="V432" i="11"/>
  <c r="V433" i="11"/>
  <c r="V434" i="11"/>
  <c r="V435" i="11"/>
  <c r="V436" i="11"/>
  <c r="V437" i="11"/>
  <c r="V438" i="11"/>
  <c r="V439" i="11"/>
  <c r="V440" i="11"/>
  <c r="V441" i="11"/>
  <c r="V442" i="11"/>
  <c r="V443" i="11"/>
  <c r="V444" i="11"/>
  <c r="V445" i="11"/>
  <c r="V446" i="11"/>
  <c r="V447" i="11"/>
  <c r="V448" i="11"/>
  <c r="V449" i="11"/>
  <c r="V450" i="11"/>
  <c r="V451" i="11"/>
  <c r="V452" i="11"/>
  <c r="V453" i="11"/>
  <c r="V454" i="11"/>
  <c r="V455" i="11"/>
  <c r="V456" i="11"/>
  <c r="V457" i="11"/>
  <c r="V458" i="11"/>
  <c r="V459" i="11"/>
  <c r="V460" i="11"/>
  <c r="V461" i="11"/>
  <c r="V462" i="11"/>
  <c r="V463" i="11"/>
  <c r="V464" i="11"/>
  <c r="V465" i="11"/>
  <c r="V466" i="11"/>
  <c r="V467" i="11"/>
  <c r="V468" i="11"/>
  <c r="V469" i="11"/>
  <c r="V470" i="11"/>
  <c r="V471" i="11"/>
  <c r="V472" i="11"/>
  <c r="V473" i="11"/>
  <c r="V474" i="11"/>
  <c r="V475" i="11"/>
  <c r="V476" i="11"/>
  <c r="V477" i="11"/>
  <c r="V478" i="11"/>
  <c r="V479" i="11"/>
  <c r="V480" i="11"/>
  <c r="V481" i="11"/>
  <c r="V482" i="11"/>
  <c r="V483" i="11"/>
  <c r="V484" i="11"/>
  <c r="V485" i="11"/>
  <c r="V486" i="11"/>
  <c r="V487" i="11"/>
  <c r="V488" i="11"/>
  <c r="V489" i="11"/>
  <c r="V490" i="11"/>
  <c r="V491" i="11"/>
  <c r="V492" i="11"/>
  <c r="V493" i="11"/>
  <c r="V494" i="11"/>
  <c r="V495" i="11"/>
  <c r="V496" i="11"/>
  <c r="V497" i="11"/>
  <c r="V498" i="11"/>
  <c r="V499" i="11"/>
  <c r="V500" i="11"/>
  <c r="V501" i="11"/>
  <c r="V502" i="11"/>
  <c r="V503" i="11"/>
  <c r="V3" i="11"/>
  <c r="W3" i="11" s="1"/>
  <c r="I4" i="11"/>
  <c r="J4" i="11" s="1"/>
  <c r="I5" i="11"/>
  <c r="I6" i="11"/>
  <c r="I7" i="11"/>
  <c r="I8" i="11"/>
  <c r="I9" i="11"/>
  <c r="I10" i="11"/>
  <c r="I11" i="11"/>
  <c r="I12" i="11"/>
  <c r="J12" i="11" s="1"/>
  <c r="I13" i="11"/>
  <c r="I14" i="11"/>
  <c r="I15" i="11"/>
  <c r="I16" i="11"/>
  <c r="I17" i="11"/>
  <c r="I18" i="11"/>
  <c r="I19" i="11"/>
  <c r="I20" i="11"/>
  <c r="J20" i="11" s="1"/>
  <c r="I21" i="11"/>
  <c r="I22" i="11"/>
  <c r="I23" i="11"/>
  <c r="I24" i="11"/>
  <c r="I25" i="11"/>
  <c r="I26" i="11"/>
  <c r="I27" i="11"/>
  <c r="I28" i="11"/>
  <c r="J28" i="11" s="1"/>
  <c r="I29" i="11"/>
  <c r="I30" i="11"/>
  <c r="I31" i="11"/>
  <c r="I32" i="11"/>
  <c r="I33" i="11"/>
  <c r="I34" i="11"/>
  <c r="I35" i="11"/>
  <c r="I36" i="11"/>
  <c r="J36" i="11" s="1"/>
  <c r="I37" i="11"/>
  <c r="I38" i="11"/>
  <c r="I39" i="11"/>
  <c r="I40" i="11"/>
  <c r="I41" i="11"/>
  <c r="I42" i="11"/>
  <c r="I43" i="11"/>
  <c r="I44" i="11"/>
  <c r="J44" i="11" s="1"/>
  <c r="I45" i="11"/>
  <c r="I46" i="11"/>
  <c r="I47" i="11"/>
  <c r="I48" i="11"/>
  <c r="I49" i="11"/>
  <c r="I50" i="11"/>
  <c r="I51" i="11"/>
  <c r="I52" i="11"/>
  <c r="J52" i="11" s="1"/>
  <c r="I53" i="11"/>
  <c r="I54" i="11"/>
  <c r="I55" i="11"/>
  <c r="I56" i="11"/>
  <c r="I57" i="11"/>
  <c r="I58" i="11"/>
  <c r="I59" i="11"/>
  <c r="I60" i="11"/>
  <c r="J60" i="11" s="1"/>
  <c r="I61" i="11"/>
  <c r="I62" i="11"/>
  <c r="I63" i="11"/>
  <c r="I64" i="11"/>
  <c r="I65" i="11"/>
  <c r="I66" i="11"/>
  <c r="I67" i="11"/>
  <c r="I68" i="11"/>
  <c r="J68" i="11" s="1"/>
  <c r="I69" i="11"/>
  <c r="I70" i="11"/>
  <c r="I71" i="11"/>
  <c r="I72" i="11"/>
  <c r="I73" i="11"/>
  <c r="I74" i="11"/>
  <c r="I75" i="11"/>
  <c r="I76" i="11"/>
  <c r="J76" i="11" s="1"/>
  <c r="I77" i="11"/>
  <c r="I78" i="11"/>
  <c r="I79" i="11"/>
  <c r="I80" i="11"/>
  <c r="I81" i="11"/>
  <c r="I82" i="11"/>
  <c r="I83" i="11"/>
  <c r="I84" i="11"/>
  <c r="J84" i="11" s="1"/>
  <c r="I85" i="11"/>
  <c r="I86" i="11"/>
  <c r="I87" i="11"/>
  <c r="I88" i="11"/>
  <c r="I89" i="11"/>
  <c r="I90" i="11"/>
  <c r="I91" i="11"/>
  <c r="I92" i="11"/>
  <c r="J92" i="11" s="1"/>
  <c r="I93" i="11"/>
  <c r="I94" i="11"/>
  <c r="I95" i="11"/>
  <c r="I96" i="11"/>
  <c r="I97" i="11"/>
  <c r="I98" i="11"/>
  <c r="I99" i="11"/>
  <c r="I100" i="11"/>
  <c r="J100" i="11" s="1"/>
  <c r="I101" i="11"/>
  <c r="I102" i="11"/>
  <c r="I103" i="11"/>
  <c r="I104" i="11"/>
  <c r="I105" i="11"/>
  <c r="I106" i="11"/>
  <c r="I107" i="11"/>
  <c r="I108" i="11"/>
  <c r="J108" i="11" s="1"/>
  <c r="I109" i="11"/>
  <c r="I110" i="11"/>
  <c r="I111" i="11"/>
  <c r="I112" i="11"/>
  <c r="I113" i="11"/>
  <c r="I114" i="11"/>
  <c r="I115" i="11"/>
  <c r="I116" i="11"/>
  <c r="J116" i="11" s="1"/>
  <c r="I117" i="11"/>
  <c r="I118" i="11"/>
  <c r="I119" i="11"/>
  <c r="I120" i="11"/>
  <c r="I121" i="11"/>
  <c r="I122" i="11"/>
  <c r="I123" i="11"/>
  <c r="I124" i="11"/>
  <c r="J124" i="11" s="1"/>
  <c r="I125" i="11"/>
  <c r="I126" i="11"/>
  <c r="I127" i="11"/>
  <c r="I128" i="11"/>
  <c r="I129" i="11"/>
  <c r="I130" i="11"/>
  <c r="I131" i="11"/>
  <c r="I132" i="11"/>
  <c r="J132" i="11" s="1"/>
  <c r="I133" i="11"/>
  <c r="I134" i="11"/>
  <c r="I135" i="11"/>
  <c r="I136" i="11"/>
  <c r="I137" i="11"/>
  <c r="I138" i="11"/>
  <c r="I139" i="11"/>
  <c r="I140" i="11"/>
  <c r="J140" i="11" s="1"/>
  <c r="I141" i="11"/>
  <c r="I142" i="11"/>
  <c r="I143" i="11"/>
  <c r="I144" i="11"/>
  <c r="I145" i="11"/>
  <c r="I146" i="11"/>
  <c r="I147" i="11"/>
  <c r="I148" i="11"/>
  <c r="J148" i="11" s="1"/>
  <c r="I149" i="11"/>
  <c r="I150" i="11"/>
  <c r="I151" i="11"/>
  <c r="I152" i="11"/>
  <c r="I153" i="11"/>
  <c r="I154" i="11"/>
  <c r="I155" i="11"/>
  <c r="I156" i="11"/>
  <c r="J156" i="11" s="1"/>
  <c r="I157" i="11"/>
  <c r="I158" i="11"/>
  <c r="I159" i="11"/>
  <c r="I160" i="11"/>
  <c r="I161" i="11"/>
  <c r="I162" i="11"/>
  <c r="I163" i="11"/>
  <c r="I164" i="11"/>
  <c r="J164" i="11" s="1"/>
  <c r="I165" i="11"/>
  <c r="I166" i="11"/>
  <c r="I167" i="11"/>
  <c r="I168" i="11"/>
  <c r="I169" i="11"/>
  <c r="I170" i="11"/>
  <c r="I171" i="11"/>
  <c r="I172" i="11"/>
  <c r="J172" i="11" s="1"/>
  <c r="I173" i="11"/>
  <c r="I174" i="11"/>
  <c r="I175" i="11"/>
  <c r="I176" i="11"/>
  <c r="I177" i="11"/>
  <c r="I178" i="11"/>
  <c r="I179" i="11"/>
  <c r="I180" i="11"/>
  <c r="J180" i="11" s="1"/>
  <c r="I181" i="11"/>
  <c r="I182" i="11"/>
  <c r="I183" i="11"/>
  <c r="I184" i="11"/>
  <c r="I185" i="11"/>
  <c r="I186" i="11"/>
  <c r="I187" i="11"/>
  <c r="I188" i="11"/>
  <c r="J188" i="11" s="1"/>
  <c r="I189" i="11"/>
  <c r="I190" i="11"/>
  <c r="I191" i="11"/>
  <c r="I192" i="11"/>
  <c r="I193" i="11"/>
  <c r="I194" i="11"/>
  <c r="I195" i="11"/>
  <c r="I196" i="11"/>
  <c r="J196" i="11" s="1"/>
  <c r="I197" i="11"/>
  <c r="I198" i="11"/>
  <c r="I199" i="11"/>
  <c r="I200" i="11"/>
  <c r="I201" i="11"/>
  <c r="I202" i="11"/>
  <c r="I203" i="11"/>
  <c r="I204" i="11"/>
  <c r="J204" i="11" s="1"/>
  <c r="I205" i="11"/>
  <c r="I206" i="11"/>
  <c r="I207" i="11"/>
  <c r="I208" i="11"/>
  <c r="I209" i="11"/>
  <c r="I210" i="11"/>
  <c r="I211" i="11"/>
  <c r="I212" i="11"/>
  <c r="J212" i="11" s="1"/>
  <c r="I213" i="11"/>
  <c r="I214" i="11"/>
  <c r="I215" i="11"/>
  <c r="I216" i="11"/>
  <c r="I217" i="11"/>
  <c r="I218" i="11"/>
  <c r="I219" i="11"/>
  <c r="I220" i="11"/>
  <c r="J220" i="11" s="1"/>
  <c r="I221" i="11"/>
  <c r="I222" i="11"/>
  <c r="I223" i="11"/>
  <c r="I224" i="11"/>
  <c r="I225" i="11"/>
  <c r="I226" i="11"/>
  <c r="I227" i="11"/>
  <c r="I228" i="11"/>
  <c r="J228" i="11" s="1"/>
  <c r="I229" i="11"/>
  <c r="I230" i="11"/>
  <c r="I231" i="11"/>
  <c r="I232" i="11"/>
  <c r="I233" i="11"/>
  <c r="I234" i="11"/>
  <c r="I235" i="11"/>
  <c r="I236" i="11"/>
  <c r="J236" i="11" s="1"/>
  <c r="I237" i="11"/>
  <c r="I238" i="11"/>
  <c r="I239" i="11"/>
  <c r="I240" i="11"/>
  <c r="I241" i="11"/>
  <c r="I242" i="11"/>
  <c r="I243" i="11"/>
  <c r="I244" i="11"/>
  <c r="J244" i="11" s="1"/>
  <c r="I245" i="11"/>
  <c r="I246" i="11"/>
  <c r="I247" i="11"/>
  <c r="I248" i="11"/>
  <c r="I249" i="11"/>
  <c r="I250" i="11"/>
  <c r="I251" i="11"/>
  <c r="I252" i="11"/>
  <c r="J252" i="11" s="1"/>
  <c r="I253" i="11"/>
  <c r="I254" i="11"/>
  <c r="I255" i="11"/>
  <c r="I256" i="11"/>
  <c r="I257" i="11"/>
  <c r="I258" i="11"/>
  <c r="I259" i="11"/>
  <c r="I260" i="11"/>
  <c r="J260" i="11" s="1"/>
  <c r="I261" i="11"/>
  <c r="I262" i="11"/>
  <c r="I263" i="11"/>
  <c r="I264" i="11"/>
  <c r="I265" i="11"/>
  <c r="I266" i="11"/>
  <c r="I267" i="11"/>
  <c r="I268" i="11"/>
  <c r="J268" i="11" s="1"/>
  <c r="I269" i="11"/>
  <c r="I270" i="11"/>
  <c r="I271" i="11"/>
  <c r="I272" i="11"/>
  <c r="I273" i="11"/>
  <c r="I274" i="11"/>
  <c r="I275" i="11"/>
  <c r="I276" i="11"/>
  <c r="J276" i="11" s="1"/>
  <c r="I277" i="11"/>
  <c r="I278" i="11"/>
  <c r="I279" i="11"/>
  <c r="I280" i="11"/>
  <c r="I281" i="11"/>
  <c r="I282" i="11"/>
  <c r="I283" i="11"/>
  <c r="I284" i="11"/>
  <c r="J284" i="11" s="1"/>
  <c r="I285" i="11"/>
  <c r="I286" i="11"/>
  <c r="I287" i="11"/>
  <c r="I288" i="11"/>
  <c r="I289" i="11"/>
  <c r="I290" i="11"/>
  <c r="I291" i="11"/>
  <c r="I292" i="11"/>
  <c r="J292" i="11" s="1"/>
  <c r="I293" i="11"/>
  <c r="I294" i="11"/>
  <c r="I295" i="11"/>
  <c r="I296" i="11"/>
  <c r="I297" i="11"/>
  <c r="I298" i="11"/>
  <c r="I299" i="11"/>
  <c r="I300" i="11"/>
  <c r="J300" i="11" s="1"/>
  <c r="I301" i="11"/>
  <c r="I302" i="11"/>
  <c r="I303" i="11"/>
  <c r="I304" i="11"/>
  <c r="I305" i="11"/>
  <c r="I306" i="11"/>
  <c r="I307" i="11"/>
  <c r="I308" i="11"/>
  <c r="J308" i="11" s="1"/>
  <c r="I309" i="11"/>
  <c r="I310" i="11"/>
  <c r="I311" i="11"/>
  <c r="I312" i="11"/>
  <c r="I313" i="11"/>
  <c r="I314" i="11"/>
  <c r="I315" i="11"/>
  <c r="I316" i="11"/>
  <c r="J316" i="11" s="1"/>
  <c r="I317" i="11"/>
  <c r="I318" i="11"/>
  <c r="I319" i="11"/>
  <c r="I320" i="11"/>
  <c r="I321" i="11"/>
  <c r="I322" i="11"/>
  <c r="I323" i="11"/>
  <c r="I324" i="11"/>
  <c r="J324" i="11" s="1"/>
  <c r="I325" i="11"/>
  <c r="I326" i="11"/>
  <c r="I327" i="11"/>
  <c r="I328" i="11"/>
  <c r="I329" i="11"/>
  <c r="I330" i="11"/>
  <c r="I331" i="11"/>
  <c r="I332" i="11"/>
  <c r="J332" i="11" s="1"/>
  <c r="I333" i="11"/>
  <c r="I334" i="11"/>
  <c r="I335" i="11"/>
  <c r="I336" i="11"/>
  <c r="I337" i="11"/>
  <c r="I338" i="11"/>
  <c r="I339" i="11"/>
  <c r="I340" i="11"/>
  <c r="J340" i="11" s="1"/>
  <c r="I341" i="11"/>
  <c r="I342" i="11"/>
  <c r="I343" i="11"/>
  <c r="I344" i="11"/>
  <c r="I345" i="11"/>
  <c r="I346" i="11"/>
  <c r="I347" i="11"/>
  <c r="I348" i="11"/>
  <c r="J348" i="11" s="1"/>
  <c r="I349" i="11"/>
  <c r="I350" i="11"/>
  <c r="I351" i="11"/>
  <c r="I352" i="11"/>
  <c r="I353" i="11"/>
  <c r="I354" i="11"/>
  <c r="I355" i="11"/>
  <c r="I356" i="11"/>
  <c r="J356" i="11" s="1"/>
  <c r="I357" i="11"/>
  <c r="I358" i="11"/>
  <c r="I359" i="11"/>
  <c r="I360" i="11"/>
  <c r="I361" i="11"/>
  <c r="I362" i="11"/>
  <c r="I363" i="11"/>
  <c r="I364" i="11"/>
  <c r="J364" i="11" s="1"/>
  <c r="I365" i="11"/>
  <c r="I366" i="11"/>
  <c r="I367" i="11"/>
  <c r="I368" i="11"/>
  <c r="I369" i="11"/>
  <c r="I370" i="11"/>
  <c r="I371" i="11"/>
  <c r="I372" i="11"/>
  <c r="J372" i="11" s="1"/>
  <c r="I373" i="11"/>
  <c r="I374" i="11"/>
  <c r="I375" i="11"/>
  <c r="I376" i="11"/>
  <c r="I377" i="11"/>
  <c r="I378" i="11"/>
  <c r="I379" i="11"/>
  <c r="I380" i="11"/>
  <c r="J380" i="11" s="1"/>
  <c r="I381" i="11"/>
  <c r="I382" i="11"/>
  <c r="I383" i="11"/>
  <c r="I384" i="11"/>
  <c r="I385" i="11"/>
  <c r="I386" i="11"/>
  <c r="I387" i="11"/>
  <c r="I388" i="11"/>
  <c r="J388" i="11" s="1"/>
  <c r="I389" i="11"/>
  <c r="I390" i="11"/>
  <c r="I391" i="11"/>
  <c r="I392" i="11"/>
  <c r="I393" i="11"/>
  <c r="I394" i="11"/>
  <c r="I395" i="11"/>
  <c r="I396" i="11"/>
  <c r="J396" i="11" s="1"/>
  <c r="I397" i="11"/>
  <c r="I398" i="11"/>
  <c r="I399" i="11"/>
  <c r="I400" i="11"/>
  <c r="I401" i="11"/>
  <c r="I402" i="11"/>
  <c r="I403" i="11"/>
  <c r="I404" i="11"/>
  <c r="J404" i="11" s="1"/>
  <c r="I405" i="11"/>
  <c r="I406" i="11"/>
  <c r="I407" i="11"/>
  <c r="I408" i="11"/>
  <c r="I409" i="11"/>
  <c r="I410" i="11"/>
  <c r="I411" i="11"/>
  <c r="I412" i="11"/>
  <c r="J412" i="11" s="1"/>
  <c r="I413" i="11"/>
  <c r="I414" i="11"/>
  <c r="I415" i="11"/>
  <c r="I416" i="11"/>
  <c r="I417" i="11"/>
  <c r="I418" i="11"/>
  <c r="I419" i="11"/>
  <c r="I420" i="11"/>
  <c r="J420" i="11" s="1"/>
  <c r="I421" i="11"/>
  <c r="I422" i="11"/>
  <c r="I423" i="11"/>
  <c r="I424" i="11"/>
  <c r="I425" i="11"/>
  <c r="I426" i="11"/>
  <c r="I427" i="11"/>
  <c r="I428" i="11"/>
  <c r="J428" i="11" s="1"/>
  <c r="I429" i="11"/>
  <c r="I430" i="11"/>
  <c r="I431" i="11"/>
  <c r="I432" i="11"/>
  <c r="I433" i="11"/>
  <c r="I434" i="11"/>
  <c r="I435" i="11"/>
  <c r="I436" i="11"/>
  <c r="J436" i="11" s="1"/>
  <c r="I437" i="11"/>
  <c r="I438" i="11"/>
  <c r="I439" i="11"/>
  <c r="I440" i="11"/>
  <c r="I441" i="11"/>
  <c r="I442" i="11"/>
  <c r="I443" i="11"/>
  <c r="I444" i="11"/>
  <c r="J444" i="11" s="1"/>
  <c r="I445" i="11"/>
  <c r="I446" i="11"/>
  <c r="I447" i="11"/>
  <c r="I448" i="11"/>
  <c r="I449" i="11"/>
  <c r="I450" i="11"/>
  <c r="I451" i="11"/>
  <c r="I452" i="11"/>
  <c r="J452" i="11" s="1"/>
  <c r="I453" i="11"/>
  <c r="I454" i="11"/>
  <c r="J454" i="11" s="1"/>
  <c r="I455" i="11"/>
  <c r="I456" i="11"/>
  <c r="I457" i="11"/>
  <c r="I458" i="11"/>
  <c r="I459" i="11"/>
  <c r="I460" i="11"/>
  <c r="J460" i="11" s="1"/>
  <c r="I461" i="11"/>
  <c r="I462" i="11"/>
  <c r="I463" i="11"/>
  <c r="I464" i="11"/>
  <c r="I465" i="11"/>
  <c r="I466" i="11"/>
  <c r="I467" i="11"/>
  <c r="I468" i="11"/>
  <c r="J468" i="11" s="1"/>
  <c r="I469" i="11"/>
  <c r="I470" i="11"/>
  <c r="I471" i="11"/>
  <c r="I472" i="11"/>
  <c r="I473" i="11"/>
  <c r="I474" i="11"/>
  <c r="I475" i="11"/>
  <c r="I476" i="11"/>
  <c r="J476" i="11" s="1"/>
  <c r="I477" i="11"/>
  <c r="I478" i="11"/>
  <c r="I479" i="11"/>
  <c r="I480" i="11"/>
  <c r="I481" i="11"/>
  <c r="I482" i="11"/>
  <c r="I483" i="11"/>
  <c r="I484" i="11"/>
  <c r="J484" i="11" s="1"/>
  <c r="I485" i="11"/>
  <c r="I486" i="11"/>
  <c r="I487" i="11"/>
  <c r="I488" i="11"/>
  <c r="I489" i="11"/>
  <c r="I490" i="11"/>
  <c r="I491" i="11"/>
  <c r="I492" i="11"/>
  <c r="J492" i="11" s="1"/>
  <c r="I493" i="11"/>
  <c r="I494" i="11"/>
  <c r="I495" i="11"/>
  <c r="I496" i="11"/>
  <c r="I497" i="11"/>
  <c r="I498" i="11"/>
  <c r="I499" i="11"/>
  <c r="I500" i="11"/>
  <c r="J500" i="11" s="1"/>
  <c r="I501" i="11"/>
  <c r="I502" i="11"/>
  <c r="I503" i="11"/>
  <c r="J503" i="11" s="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18" i="11"/>
  <c r="AO19" i="11"/>
  <c r="AO20" i="11"/>
  <c r="AO21" i="11"/>
  <c r="AO22" i="11"/>
  <c r="AO23" i="11"/>
  <c r="AO24" i="11"/>
  <c r="AO25" i="11"/>
  <c r="AO26" i="11"/>
  <c r="AO27" i="11"/>
  <c r="AO28" i="11"/>
  <c r="AO29" i="11"/>
  <c r="AO30" i="11"/>
  <c r="AO31" i="11"/>
  <c r="AO32" i="11"/>
  <c r="AO33" i="11"/>
  <c r="AO34" i="11"/>
  <c r="AO35" i="11"/>
  <c r="AO36" i="11"/>
  <c r="AO37" i="11"/>
  <c r="AO38" i="11"/>
  <c r="AO39" i="11"/>
  <c r="AO40" i="11"/>
  <c r="AO41" i="11"/>
  <c r="AO42" i="11"/>
  <c r="AO43" i="11"/>
  <c r="AO44" i="11"/>
  <c r="AO45" i="11"/>
  <c r="AO46" i="11"/>
  <c r="AO47" i="11"/>
  <c r="AO48" i="11"/>
  <c r="AO49" i="11"/>
  <c r="AO50" i="11"/>
  <c r="AO51" i="11"/>
  <c r="AO52" i="11"/>
  <c r="AO53" i="11"/>
  <c r="AO54" i="11"/>
  <c r="AO55" i="11"/>
  <c r="AO56" i="11"/>
  <c r="AO57" i="11"/>
  <c r="AO58" i="11"/>
  <c r="AO59" i="11"/>
  <c r="AO60" i="11"/>
  <c r="AO61" i="11"/>
  <c r="AO62" i="11"/>
  <c r="AO63" i="11"/>
  <c r="AO64" i="11"/>
  <c r="AO65" i="11"/>
  <c r="AO66" i="11"/>
  <c r="AO67" i="11"/>
  <c r="AO68" i="11"/>
  <c r="AO69" i="11"/>
  <c r="AO70" i="11"/>
  <c r="AO71" i="11"/>
  <c r="AO72" i="11"/>
  <c r="AO73" i="11"/>
  <c r="AO74" i="11"/>
  <c r="AO75" i="11"/>
  <c r="AO76" i="11"/>
  <c r="AO77" i="11"/>
  <c r="AO78" i="11"/>
  <c r="AO79" i="11"/>
  <c r="AO80" i="11"/>
  <c r="AO81" i="11"/>
  <c r="AO82" i="11"/>
  <c r="AO83" i="11"/>
  <c r="AO84" i="11"/>
  <c r="AO85" i="11"/>
  <c r="AO86" i="11"/>
  <c r="AO87" i="11"/>
  <c r="AO88" i="11"/>
  <c r="AO89" i="11"/>
  <c r="AO90" i="11"/>
  <c r="AO91" i="11"/>
  <c r="AO92" i="11"/>
  <c r="AO93" i="11"/>
  <c r="AO94" i="11"/>
  <c r="AO95" i="11"/>
  <c r="AO96" i="11"/>
  <c r="AO97" i="11"/>
  <c r="AO98" i="11"/>
  <c r="AO99" i="11"/>
  <c r="AO100" i="11"/>
  <c r="AO101" i="11"/>
  <c r="AO102" i="11"/>
  <c r="AO103" i="11"/>
  <c r="AO104" i="11"/>
  <c r="AO105" i="11"/>
  <c r="AO106" i="11"/>
  <c r="AO107" i="11"/>
  <c r="AO108" i="11"/>
  <c r="AO109" i="11"/>
  <c r="AO110" i="11"/>
  <c r="AO111" i="11"/>
  <c r="AO112" i="11"/>
  <c r="AO113" i="11"/>
  <c r="AO114" i="11"/>
  <c r="AO115" i="11"/>
  <c r="AO116" i="11"/>
  <c r="AO117" i="11"/>
  <c r="AO118" i="11"/>
  <c r="AO119" i="11"/>
  <c r="AO120" i="11"/>
  <c r="AO121" i="11"/>
  <c r="AO122" i="11"/>
  <c r="AO123" i="11"/>
  <c r="AO124" i="11"/>
  <c r="AO125" i="11"/>
  <c r="AO126" i="11"/>
  <c r="AO127" i="11"/>
  <c r="AO128" i="11"/>
  <c r="AO129" i="11"/>
  <c r="AO130" i="11"/>
  <c r="AO131" i="11"/>
  <c r="AO132" i="11"/>
  <c r="AO133" i="11"/>
  <c r="AO134" i="11"/>
  <c r="AO135" i="11"/>
  <c r="AO136" i="11"/>
  <c r="AO137" i="11"/>
  <c r="AO138" i="11"/>
  <c r="AO139" i="11"/>
  <c r="AO140" i="11"/>
  <c r="AO141" i="11"/>
  <c r="AO142" i="11"/>
  <c r="AO143" i="11"/>
  <c r="AO144" i="11"/>
  <c r="AO145" i="11"/>
  <c r="AO146" i="11"/>
  <c r="AO147" i="11"/>
  <c r="AO148" i="11"/>
  <c r="AO149" i="11"/>
  <c r="AO150" i="11"/>
  <c r="AO151" i="11"/>
  <c r="AO152" i="11"/>
  <c r="AO153" i="11"/>
  <c r="AO154" i="11"/>
  <c r="AO155" i="11"/>
  <c r="AO156" i="11"/>
  <c r="AO157" i="11"/>
  <c r="AO158" i="11"/>
  <c r="AO159" i="11"/>
  <c r="AO160" i="11"/>
  <c r="AO161" i="11"/>
  <c r="AO162" i="11"/>
  <c r="AO163" i="11"/>
  <c r="AO164" i="11"/>
  <c r="AO165" i="11"/>
  <c r="AO166" i="11"/>
  <c r="AO167" i="11"/>
  <c r="AO168" i="11"/>
  <c r="AO169" i="11"/>
  <c r="AO170" i="11"/>
  <c r="AO171" i="11"/>
  <c r="AO172" i="11"/>
  <c r="AO173" i="11"/>
  <c r="AO174" i="11"/>
  <c r="AO175" i="11"/>
  <c r="AO176" i="11"/>
  <c r="AO177" i="11"/>
  <c r="AO178" i="11"/>
  <c r="AO179" i="11"/>
  <c r="AO180" i="11"/>
  <c r="AO181" i="11"/>
  <c r="AO182" i="11"/>
  <c r="AO183" i="11"/>
  <c r="AO184" i="11"/>
  <c r="AO185" i="11"/>
  <c r="AO186" i="11"/>
  <c r="AO187" i="11"/>
  <c r="AO188" i="11"/>
  <c r="AO189" i="11"/>
  <c r="AO190" i="11"/>
  <c r="AO191" i="11"/>
  <c r="AO192" i="11"/>
  <c r="AO193" i="11"/>
  <c r="AO194" i="11"/>
  <c r="AO195" i="11"/>
  <c r="AO196" i="11"/>
  <c r="AO197" i="11"/>
  <c r="AO198" i="11"/>
  <c r="AO199" i="11"/>
  <c r="AO200" i="11"/>
  <c r="AO201" i="11"/>
  <c r="AO202" i="11"/>
  <c r="AO203" i="11"/>
  <c r="AO204" i="11"/>
  <c r="AO205" i="11"/>
  <c r="AO206" i="11"/>
  <c r="AO207" i="11"/>
  <c r="AO208" i="11"/>
  <c r="AO209" i="11"/>
  <c r="AO210" i="11"/>
  <c r="AO211" i="11"/>
  <c r="AO212" i="11"/>
  <c r="AO213" i="11"/>
  <c r="AO214" i="11"/>
  <c r="AO215" i="11"/>
  <c r="AO216" i="11"/>
  <c r="AO217" i="11"/>
  <c r="AO218" i="11"/>
  <c r="AO219" i="11"/>
  <c r="AO220" i="11"/>
  <c r="AO221" i="11"/>
  <c r="AO222" i="11"/>
  <c r="AO223" i="11"/>
  <c r="AO224" i="11"/>
  <c r="AO225" i="11"/>
  <c r="AO226" i="11"/>
  <c r="AO227" i="11"/>
  <c r="AO228" i="11"/>
  <c r="AO229" i="11"/>
  <c r="AO230" i="11"/>
  <c r="AO231" i="11"/>
  <c r="AO232" i="11"/>
  <c r="AO233" i="11"/>
  <c r="AO234" i="11"/>
  <c r="AO235" i="11"/>
  <c r="AO236" i="11"/>
  <c r="AO237" i="11"/>
  <c r="AO238" i="11"/>
  <c r="AO239" i="11"/>
  <c r="AO240" i="11"/>
  <c r="AO241" i="11"/>
  <c r="AO242" i="11"/>
  <c r="AO243" i="11"/>
  <c r="AO244" i="11"/>
  <c r="AO245" i="11"/>
  <c r="AO246" i="11"/>
  <c r="AO247" i="11"/>
  <c r="AO248" i="11"/>
  <c r="AO249" i="11"/>
  <c r="AO250" i="11"/>
  <c r="AO251" i="11"/>
  <c r="AO252" i="11"/>
  <c r="AO253" i="11"/>
  <c r="AO254" i="11"/>
  <c r="AO255" i="11"/>
  <c r="AO256" i="11"/>
  <c r="AO257" i="11"/>
  <c r="AO258" i="11"/>
  <c r="AO259" i="11"/>
  <c r="AO260" i="11"/>
  <c r="AO261" i="11"/>
  <c r="AO262" i="11"/>
  <c r="AO263" i="11"/>
  <c r="AO264" i="11"/>
  <c r="AO265" i="11"/>
  <c r="AO266" i="11"/>
  <c r="AO267" i="11"/>
  <c r="AO268" i="11"/>
  <c r="AO269" i="11"/>
  <c r="AO270" i="11"/>
  <c r="AO271" i="11"/>
  <c r="AO272" i="11"/>
  <c r="AO273" i="11"/>
  <c r="AO274" i="11"/>
  <c r="AO275" i="11"/>
  <c r="AO276" i="11"/>
  <c r="AO277" i="11"/>
  <c r="AO278" i="11"/>
  <c r="AO279" i="11"/>
  <c r="AO280" i="11"/>
  <c r="AO281" i="11"/>
  <c r="AO282" i="11"/>
  <c r="AO283" i="11"/>
  <c r="AO284" i="11"/>
  <c r="AO285" i="11"/>
  <c r="AO286" i="11"/>
  <c r="AO287" i="11"/>
  <c r="AO288" i="11"/>
  <c r="AO289" i="11"/>
  <c r="AO290" i="11"/>
  <c r="AO291" i="11"/>
  <c r="AO292" i="11"/>
  <c r="AO293" i="11"/>
  <c r="AO294" i="11"/>
  <c r="AO295" i="11"/>
  <c r="AO296" i="11"/>
  <c r="AO297" i="11"/>
  <c r="AO298" i="11"/>
  <c r="AO299" i="11"/>
  <c r="AO300" i="11"/>
  <c r="AO301" i="11"/>
  <c r="AO302" i="11"/>
  <c r="AO303" i="11"/>
  <c r="AO304" i="11"/>
  <c r="AO305" i="11"/>
  <c r="AO306" i="11"/>
  <c r="AO307" i="11"/>
  <c r="AO308" i="11"/>
  <c r="AO309" i="11"/>
  <c r="AO310" i="11"/>
  <c r="AO311" i="11"/>
  <c r="AO312" i="11"/>
  <c r="AO313" i="11"/>
  <c r="AO314" i="11"/>
  <c r="AO315" i="11"/>
  <c r="AO316" i="11"/>
  <c r="AO317" i="11"/>
  <c r="AO318" i="11"/>
  <c r="AO319" i="11"/>
  <c r="AO320" i="11"/>
  <c r="AO321" i="11"/>
  <c r="AO322" i="11"/>
  <c r="AO323" i="11"/>
  <c r="AO324" i="11"/>
  <c r="AO325" i="11"/>
  <c r="AO326" i="11"/>
  <c r="AO327" i="11"/>
  <c r="AO328" i="11"/>
  <c r="AO329" i="11"/>
  <c r="AO330" i="11"/>
  <c r="AO331" i="11"/>
  <c r="AO332" i="11"/>
  <c r="AO333" i="11"/>
  <c r="AO334" i="11"/>
  <c r="AO335" i="11"/>
  <c r="AO336" i="11"/>
  <c r="AO337" i="11"/>
  <c r="AO338" i="11"/>
  <c r="AO339" i="11"/>
  <c r="AO340" i="11"/>
  <c r="AO341" i="11"/>
  <c r="AO342" i="11"/>
  <c r="AO343" i="11"/>
  <c r="AO344" i="11"/>
  <c r="AO345" i="11"/>
  <c r="AO346" i="11"/>
  <c r="AO347" i="11"/>
  <c r="AO348" i="11"/>
  <c r="AO349" i="11"/>
  <c r="AO350" i="11"/>
  <c r="AO351" i="11"/>
  <c r="AO352" i="11"/>
  <c r="AO353" i="11"/>
  <c r="AO354" i="11"/>
  <c r="AO355" i="11"/>
  <c r="AO356" i="11"/>
  <c r="AO357" i="11"/>
  <c r="AO358" i="11"/>
  <c r="AO359" i="11"/>
  <c r="AO360" i="11"/>
  <c r="AO361" i="11"/>
  <c r="AO362" i="11"/>
  <c r="AO363" i="11"/>
  <c r="AO364" i="11"/>
  <c r="AO365" i="11"/>
  <c r="AO366" i="11"/>
  <c r="AO367" i="11"/>
  <c r="AO368" i="11"/>
  <c r="AO369" i="11"/>
  <c r="AO370" i="11"/>
  <c r="AO371" i="11"/>
  <c r="AO372" i="11"/>
  <c r="AO373" i="11"/>
  <c r="AO374" i="11"/>
  <c r="AO375" i="11"/>
  <c r="AO376" i="11"/>
  <c r="AO377" i="11"/>
  <c r="AO378" i="11"/>
  <c r="AO379" i="11"/>
  <c r="AO380" i="11"/>
  <c r="AO381" i="11"/>
  <c r="AO382" i="11"/>
  <c r="AO383" i="11"/>
  <c r="AO384" i="11"/>
  <c r="AO385" i="11"/>
  <c r="AO386" i="11"/>
  <c r="AO387" i="11"/>
  <c r="AO388" i="11"/>
  <c r="AO389" i="11"/>
  <c r="AO390" i="11"/>
  <c r="AO391" i="11"/>
  <c r="AO392" i="11"/>
  <c r="AO393" i="11"/>
  <c r="AO394" i="11"/>
  <c r="AO395" i="11"/>
  <c r="AO396" i="11"/>
  <c r="AO397" i="11"/>
  <c r="AO398" i="11"/>
  <c r="AO399" i="11"/>
  <c r="AO400" i="11"/>
  <c r="AO401" i="11"/>
  <c r="AO402" i="11"/>
  <c r="AO403" i="11"/>
  <c r="AO404" i="11"/>
  <c r="AO405" i="11"/>
  <c r="AO406" i="11"/>
  <c r="AO407" i="11"/>
  <c r="AO408" i="11"/>
  <c r="AO409" i="11"/>
  <c r="AO410" i="11"/>
  <c r="AO411" i="11"/>
  <c r="AO412" i="11"/>
  <c r="AO413" i="11"/>
  <c r="AO414" i="11"/>
  <c r="AO415" i="11"/>
  <c r="AO416" i="11"/>
  <c r="AO417" i="11"/>
  <c r="AO418" i="11"/>
  <c r="AO419" i="11"/>
  <c r="AO420" i="11"/>
  <c r="AO421" i="11"/>
  <c r="AO422" i="11"/>
  <c r="AO423" i="11"/>
  <c r="AO424" i="11"/>
  <c r="AO425" i="11"/>
  <c r="AO426" i="11"/>
  <c r="AO427" i="11"/>
  <c r="AO428" i="11"/>
  <c r="AO429" i="11"/>
  <c r="AO430" i="11"/>
  <c r="AO431" i="11"/>
  <c r="AO432" i="11"/>
  <c r="AO433" i="11"/>
  <c r="AO434" i="11"/>
  <c r="AO435" i="11"/>
  <c r="AO436" i="11"/>
  <c r="AO437" i="11"/>
  <c r="AO438" i="11"/>
  <c r="AO439" i="11"/>
  <c r="AO440" i="11"/>
  <c r="AO441" i="11"/>
  <c r="AO442" i="11"/>
  <c r="AO443" i="11"/>
  <c r="AO444" i="11"/>
  <c r="AO445" i="11"/>
  <c r="AO446" i="11"/>
  <c r="AO447" i="11"/>
  <c r="AO448" i="11"/>
  <c r="AO449" i="11"/>
  <c r="AO450" i="11"/>
  <c r="AO451" i="11"/>
  <c r="AO452" i="11"/>
  <c r="AO453" i="11"/>
  <c r="AO454" i="11"/>
  <c r="AO455" i="11"/>
  <c r="AO456" i="11"/>
  <c r="AO457" i="11"/>
  <c r="AO458" i="11"/>
  <c r="AO459" i="11"/>
  <c r="AO460" i="11"/>
  <c r="AO461" i="11"/>
  <c r="AO462" i="11"/>
  <c r="AO463" i="11"/>
  <c r="AO464" i="11"/>
  <c r="AO465" i="11"/>
  <c r="AO466" i="11"/>
  <c r="AO467" i="11"/>
  <c r="AO468" i="11"/>
  <c r="AO469" i="11"/>
  <c r="AO470" i="11"/>
  <c r="AO471" i="11"/>
  <c r="AO472" i="11"/>
  <c r="AO473" i="11"/>
  <c r="AO474" i="11"/>
  <c r="AO475" i="11"/>
  <c r="AO476" i="11"/>
  <c r="AO477" i="11"/>
  <c r="AO478" i="11"/>
  <c r="AO479" i="11"/>
  <c r="AO480" i="11"/>
  <c r="AO481" i="11"/>
  <c r="AO482" i="11"/>
  <c r="AO483" i="11"/>
  <c r="AO484" i="11"/>
  <c r="AO485" i="11"/>
  <c r="AO486" i="11"/>
  <c r="AO487" i="11"/>
  <c r="AO488" i="11"/>
  <c r="AO489" i="11"/>
  <c r="AO490" i="11"/>
  <c r="AO491" i="11"/>
  <c r="AO492" i="11"/>
  <c r="AO493" i="11"/>
  <c r="AO494" i="11"/>
  <c r="AO495" i="11"/>
  <c r="AO496" i="11"/>
  <c r="AO497" i="11"/>
  <c r="AO498" i="11"/>
  <c r="AO499" i="11"/>
  <c r="AO500" i="11"/>
  <c r="AO501" i="11"/>
  <c r="AO502" i="11"/>
  <c r="AO50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18" i="11"/>
  <c r="AN19" i="11"/>
  <c r="AN20" i="11"/>
  <c r="AN21" i="11"/>
  <c r="AN22" i="11"/>
  <c r="AN23" i="11"/>
  <c r="AN24" i="11"/>
  <c r="AN25" i="11"/>
  <c r="AN26" i="11"/>
  <c r="AN27" i="11"/>
  <c r="AN28" i="11"/>
  <c r="AN29" i="11"/>
  <c r="AN30" i="11"/>
  <c r="AN31" i="11"/>
  <c r="AN32" i="11"/>
  <c r="AN33" i="11"/>
  <c r="AN34" i="11"/>
  <c r="AN35" i="11"/>
  <c r="AN36" i="11"/>
  <c r="AN37" i="11"/>
  <c r="AN38" i="11"/>
  <c r="AN39" i="11"/>
  <c r="AN40" i="11"/>
  <c r="AN41" i="11"/>
  <c r="AN42" i="11"/>
  <c r="AN43" i="11"/>
  <c r="AN44" i="11"/>
  <c r="AN45" i="11"/>
  <c r="AN46" i="11"/>
  <c r="AN47" i="11"/>
  <c r="AN48" i="11"/>
  <c r="AN49" i="11"/>
  <c r="AN50" i="11"/>
  <c r="AN51" i="11"/>
  <c r="AN52" i="11"/>
  <c r="AN53" i="11"/>
  <c r="AN54" i="11"/>
  <c r="AN55" i="11"/>
  <c r="AN56" i="11"/>
  <c r="AN57" i="11"/>
  <c r="AN58" i="11"/>
  <c r="AN59" i="11"/>
  <c r="AN60" i="11"/>
  <c r="AN61" i="11"/>
  <c r="AN62" i="11"/>
  <c r="AN63" i="11"/>
  <c r="AN64" i="11"/>
  <c r="AN65" i="11"/>
  <c r="AN66" i="11"/>
  <c r="AN67" i="11"/>
  <c r="AN68" i="11"/>
  <c r="AN69" i="11"/>
  <c r="AN70" i="11"/>
  <c r="AN71" i="11"/>
  <c r="AN72" i="11"/>
  <c r="AN73" i="11"/>
  <c r="AN74" i="11"/>
  <c r="AN75" i="11"/>
  <c r="AN76" i="11"/>
  <c r="AN77" i="11"/>
  <c r="AN78" i="11"/>
  <c r="AN79" i="11"/>
  <c r="AN80" i="11"/>
  <c r="AN81" i="11"/>
  <c r="AN82" i="11"/>
  <c r="AN83" i="11"/>
  <c r="AN84" i="11"/>
  <c r="AN85" i="11"/>
  <c r="AN86" i="11"/>
  <c r="AN87" i="11"/>
  <c r="AN88" i="11"/>
  <c r="AN89" i="11"/>
  <c r="AN90" i="11"/>
  <c r="AN91" i="11"/>
  <c r="AN92" i="11"/>
  <c r="AN93" i="11"/>
  <c r="AN94" i="11"/>
  <c r="AN95" i="11"/>
  <c r="AN96" i="11"/>
  <c r="AN97" i="11"/>
  <c r="AN98" i="11"/>
  <c r="AN99" i="11"/>
  <c r="AN100" i="11"/>
  <c r="AN101" i="11"/>
  <c r="AN102" i="11"/>
  <c r="AN103" i="11"/>
  <c r="AN104" i="11"/>
  <c r="AN105" i="11"/>
  <c r="AN106" i="11"/>
  <c r="AN107" i="11"/>
  <c r="AN108" i="11"/>
  <c r="AN109" i="11"/>
  <c r="AN110" i="11"/>
  <c r="AN111" i="11"/>
  <c r="AN112" i="11"/>
  <c r="AN113" i="11"/>
  <c r="AN114" i="11"/>
  <c r="AN115" i="11"/>
  <c r="AN116" i="11"/>
  <c r="AN117" i="11"/>
  <c r="AN118" i="11"/>
  <c r="AN119" i="11"/>
  <c r="AN120" i="11"/>
  <c r="AN121" i="11"/>
  <c r="AN122" i="11"/>
  <c r="AN123" i="11"/>
  <c r="AN124" i="11"/>
  <c r="AN125" i="11"/>
  <c r="AN126" i="11"/>
  <c r="AN127" i="11"/>
  <c r="AN128" i="11"/>
  <c r="AN129" i="11"/>
  <c r="AN130" i="11"/>
  <c r="AN131" i="11"/>
  <c r="AN132" i="11"/>
  <c r="AN133" i="11"/>
  <c r="AN134" i="11"/>
  <c r="AN135" i="11"/>
  <c r="AN136" i="11"/>
  <c r="AN137" i="11"/>
  <c r="AN138" i="11"/>
  <c r="AN139" i="11"/>
  <c r="AN140" i="11"/>
  <c r="AN141" i="11"/>
  <c r="AN142" i="11"/>
  <c r="AN143" i="11"/>
  <c r="AN144" i="11"/>
  <c r="AN145" i="11"/>
  <c r="AN146" i="11"/>
  <c r="AN147" i="11"/>
  <c r="AN148" i="11"/>
  <c r="AN149" i="11"/>
  <c r="AN150" i="11"/>
  <c r="AN151" i="11"/>
  <c r="AN152" i="11"/>
  <c r="AN153" i="11"/>
  <c r="AN154" i="11"/>
  <c r="AN155" i="11"/>
  <c r="AN156" i="11"/>
  <c r="AN157" i="11"/>
  <c r="AN158" i="11"/>
  <c r="AN159" i="11"/>
  <c r="AN160" i="11"/>
  <c r="AN161" i="11"/>
  <c r="AN162" i="11"/>
  <c r="AN163" i="11"/>
  <c r="AN164" i="11"/>
  <c r="AN165" i="11"/>
  <c r="AN166" i="11"/>
  <c r="AN167" i="11"/>
  <c r="AN168" i="11"/>
  <c r="AN169" i="11"/>
  <c r="AN170" i="11"/>
  <c r="AN171" i="11"/>
  <c r="AN172" i="11"/>
  <c r="AN173" i="11"/>
  <c r="AN174" i="11"/>
  <c r="AN175" i="11"/>
  <c r="AN176" i="11"/>
  <c r="AN177" i="11"/>
  <c r="AN178" i="11"/>
  <c r="AN179" i="11"/>
  <c r="AN180" i="11"/>
  <c r="AN181" i="11"/>
  <c r="AN182" i="11"/>
  <c r="AN183" i="11"/>
  <c r="AN184" i="11"/>
  <c r="AN185" i="11"/>
  <c r="AN186" i="11"/>
  <c r="AN187" i="11"/>
  <c r="AN188" i="11"/>
  <c r="AN189" i="11"/>
  <c r="AN190" i="11"/>
  <c r="AN191" i="11"/>
  <c r="AN192" i="11"/>
  <c r="AN193" i="11"/>
  <c r="AN194" i="11"/>
  <c r="AN195" i="11"/>
  <c r="AN196" i="11"/>
  <c r="AN197" i="11"/>
  <c r="AN198" i="11"/>
  <c r="AN199" i="11"/>
  <c r="AN200" i="11"/>
  <c r="AN201" i="11"/>
  <c r="AN202" i="11"/>
  <c r="AN203" i="11"/>
  <c r="AN204" i="11"/>
  <c r="AN205" i="11"/>
  <c r="AN206" i="11"/>
  <c r="AN207" i="11"/>
  <c r="AN208" i="11"/>
  <c r="AN209" i="11"/>
  <c r="AN210" i="11"/>
  <c r="AN211" i="11"/>
  <c r="AN212" i="11"/>
  <c r="AN213" i="11"/>
  <c r="AN214" i="11"/>
  <c r="AN215" i="11"/>
  <c r="AN216" i="11"/>
  <c r="AN217" i="11"/>
  <c r="AN218" i="11"/>
  <c r="AN219" i="11"/>
  <c r="AN220" i="11"/>
  <c r="AN221" i="11"/>
  <c r="AN222" i="11"/>
  <c r="AN223" i="11"/>
  <c r="AN224" i="11"/>
  <c r="AN225" i="11"/>
  <c r="AN226" i="11"/>
  <c r="AN227" i="11"/>
  <c r="AN228" i="11"/>
  <c r="AN229" i="11"/>
  <c r="AN230" i="11"/>
  <c r="AN231" i="11"/>
  <c r="AN232" i="11"/>
  <c r="AN233" i="11"/>
  <c r="AN234" i="11"/>
  <c r="AN235" i="11"/>
  <c r="AN236" i="11"/>
  <c r="AN237" i="11"/>
  <c r="AN238" i="11"/>
  <c r="AN239" i="11"/>
  <c r="AN240" i="11"/>
  <c r="AN241" i="11"/>
  <c r="AN242" i="11"/>
  <c r="AN243" i="11"/>
  <c r="AN244" i="11"/>
  <c r="AN245" i="11"/>
  <c r="AN246" i="11"/>
  <c r="AN247" i="11"/>
  <c r="AN248" i="11"/>
  <c r="AN249" i="11"/>
  <c r="AN250" i="11"/>
  <c r="AN251" i="11"/>
  <c r="AN252" i="11"/>
  <c r="AN253" i="11"/>
  <c r="AN254" i="11"/>
  <c r="AN255" i="11"/>
  <c r="AN256" i="11"/>
  <c r="AN257" i="11"/>
  <c r="AN258" i="11"/>
  <c r="AN259" i="11"/>
  <c r="AN260" i="11"/>
  <c r="AN261" i="11"/>
  <c r="AN262" i="11"/>
  <c r="AN263" i="11"/>
  <c r="AN264" i="11"/>
  <c r="AN265" i="11"/>
  <c r="AN266" i="11"/>
  <c r="AN267" i="11"/>
  <c r="AN268" i="11"/>
  <c r="AN269" i="11"/>
  <c r="AN270" i="11"/>
  <c r="AN271" i="11"/>
  <c r="AN272" i="11"/>
  <c r="AN273" i="11"/>
  <c r="AN274" i="11"/>
  <c r="AN275" i="11"/>
  <c r="AN276" i="11"/>
  <c r="AN277" i="11"/>
  <c r="AN278" i="11"/>
  <c r="AN279" i="11"/>
  <c r="AN280" i="11"/>
  <c r="AN281" i="11"/>
  <c r="AN282" i="11"/>
  <c r="AN283" i="11"/>
  <c r="AN284" i="11"/>
  <c r="AN285" i="11"/>
  <c r="AN286" i="11"/>
  <c r="AN287" i="11"/>
  <c r="AN288" i="11"/>
  <c r="AN289" i="11"/>
  <c r="AN290" i="11"/>
  <c r="AN291" i="11"/>
  <c r="AN292" i="11"/>
  <c r="AN293" i="11"/>
  <c r="AN294" i="11"/>
  <c r="AN295" i="11"/>
  <c r="AN296" i="11"/>
  <c r="AN297" i="11"/>
  <c r="AN298" i="11"/>
  <c r="AN299" i="11"/>
  <c r="AN300" i="11"/>
  <c r="AN301" i="11"/>
  <c r="AN302" i="11"/>
  <c r="AN303" i="11"/>
  <c r="AN304" i="11"/>
  <c r="AN305" i="11"/>
  <c r="AN306" i="11"/>
  <c r="AN307" i="11"/>
  <c r="AN308" i="11"/>
  <c r="AN309" i="11"/>
  <c r="AN310" i="11"/>
  <c r="AN311" i="11"/>
  <c r="AN312" i="11"/>
  <c r="AN313" i="11"/>
  <c r="AN314" i="11"/>
  <c r="AN315" i="11"/>
  <c r="AN316" i="11"/>
  <c r="AN317" i="11"/>
  <c r="AN318" i="11"/>
  <c r="AN319" i="11"/>
  <c r="AN320" i="11"/>
  <c r="AN321" i="11"/>
  <c r="AN322" i="11"/>
  <c r="AN323" i="11"/>
  <c r="AN324" i="11"/>
  <c r="AN325" i="11"/>
  <c r="AN326" i="11"/>
  <c r="AN327" i="11"/>
  <c r="AN328" i="11"/>
  <c r="AN329" i="11"/>
  <c r="AN330" i="11"/>
  <c r="AN331" i="11"/>
  <c r="AN332" i="11"/>
  <c r="AN333" i="11"/>
  <c r="AN334" i="11"/>
  <c r="AN335" i="11"/>
  <c r="AN336" i="11"/>
  <c r="AN337" i="11"/>
  <c r="AN338" i="11"/>
  <c r="AN339" i="11"/>
  <c r="AN340" i="11"/>
  <c r="AN341" i="11"/>
  <c r="AN342" i="11"/>
  <c r="AN343" i="11"/>
  <c r="AN344" i="11"/>
  <c r="AN345" i="11"/>
  <c r="AN346" i="11"/>
  <c r="AN347" i="11"/>
  <c r="AN348" i="11"/>
  <c r="AN349" i="11"/>
  <c r="AN350" i="11"/>
  <c r="AN351" i="11"/>
  <c r="AN352" i="11"/>
  <c r="AN353" i="11"/>
  <c r="AN354" i="11"/>
  <c r="AN355" i="11"/>
  <c r="AN356" i="11"/>
  <c r="AN357" i="11"/>
  <c r="AN358" i="11"/>
  <c r="AN359" i="11"/>
  <c r="AN360" i="11"/>
  <c r="AN361" i="11"/>
  <c r="AN362" i="11"/>
  <c r="AN363" i="11"/>
  <c r="AN364" i="11"/>
  <c r="AN365" i="11"/>
  <c r="AN366" i="11"/>
  <c r="AN367" i="11"/>
  <c r="AN368" i="11"/>
  <c r="AN369" i="11"/>
  <c r="AN370" i="11"/>
  <c r="AN371" i="11"/>
  <c r="AN372" i="11"/>
  <c r="AN373" i="11"/>
  <c r="AN374" i="11"/>
  <c r="AN375" i="11"/>
  <c r="AN376" i="11"/>
  <c r="AN377" i="11"/>
  <c r="AN378" i="11"/>
  <c r="AN379" i="11"/>
  <c r="AN380" i="11"/>
  <c r="AN381" i="11"/>
  <c r="AN382" i="11"/>
  <c r="AN383" i="11"/>
  <c r="AN384" i="11"/>
  <c r="AN385" i="11"/>
  <c r="AN386" i="11"/>
  <c r="AN387" i="11"/>
  <c r="AN388" i="11"/>
  <c r="AN389" i="11"/>
  <c r="AN390" i="11"/>
  <c r="AN391" i="11"/>
  <c r="AN392" i="11"/>
  <c r="AN393" i="11"/>
  <c r="AN394" i="11"/>
  <c r="AN395" i="11"/>
  <c r="AN396" i="11"/>
  <c r="AN397" i="11"/>
  <c r="AN398" i="11"/>
  <c r="AN399" i="11"/>
  <c r="AN400" i="11"/>
  <c r="AN401" i="11"/>
  <c r="AN402" i="11"/>
  <c r="AN403" i="11"/>
  <c r="AN404" i="11"/>
  <c r="AN405" i="11"/>
  <c r="AN406" i="11"/>
  <c r="AN407" i="11"/>
  <c r="AN408" i="11"/>
  <c r="AN409" i="11"/>
  <c r="AN410" i="11"/>
  <c r="AN411" i="11"/>
  <c r="AN412" i="11"/>
  <c r="AN413" i="11"/>
  <c r="AN414" i="11"/>
  <c r="AN415" i="11"/>
  <c r="AN416" i="11"/>
  <c r="AN417" i="11"/>
  <c r="AN418" i="11"/>
  <c r="AN419" i="11"/>
  <c r="AN420" i="11"/>
  <c r="AN421" i="11"/>
  <c r="AN422" i="11"/>
  <c r="AN423" i="11"/>
  <c r="AN424" i="11"/>
  <c r="AN425" i="11"/>
  <c r="AN426" i="11"/>
  <c r="AN427" i="11"/>
  <c r="AN428" i="11"/>
  <c r="AN429" i="11"/>
  <c r="AN430" i="11"/>
  <c r="AN431" i="11"/>
  <c r="AN432" i="11"/>
  <c r="AN433" i="11"/>
  <c r="AN434" i="11"/>
  <c r="AN435" i="11"/>
  <c r="AN436" i="11"/>
  <c r="AN437" i="11"/>
  <c r="AN438" i="11"/>
  <c r="AN439" i="11"/>
  <c r="AN440" i="11"/>
  <c r="AN441" i="11"/>
  <c r="AN442" i="11"/>
  <c r="AN443" i="11"/>
  <c r="AN444" i="11"/>
  <c r="AN445" i="11"/>
  <c r="AN446" i="11"/>
  <c r="AN447" i="11"/>
  <c r="AN448" i="11"/>
  <c r="AN449" i="11"/>
  <c r="AN450" i="11"/>
  <c r="AN451" i="11"/>
  <c r="AN452" i="11"/>
  <c r="AN453" i="11"/>
  <c r="AN454" i="11"/>
  <c r="AN455" i="11"/>
  <c r="AN456" i="11"/>
  <c r="AN457" i="11"/>
  <c r="AN458" i="11"/>
  <c r="AN459" i="11"/>
  <c r="AN460" i="11"/>
  <c r="AN461" i="11"/>
  <c r="AN462" i="11"/>
  <c r="AN463" i="11"/>
  <c r="AN464" i="11"/>
  <c r="AN465" i="11"/>
  <c r="AN466" i="11"/>
  <c r="AN467" i="11"/>
  <c r="AN468" i="11"/>
  <c r="AN469" i="11"/>
  <c r="AN470" i="11"/>
  <c r="AN471" i="11"/>
  <c r="AN472" i="11"/>
  <c r="AN473" i="11"/>
  <c r="AN474" i="11"/>
  <c r="AN475" i="11"/>
  <c r="AN476" i="11"/>
  <c r="AN477" i="11"/>
  <c r="AN478" i="11"/>
  <c r="AN479" i="11"/>
  <c r="AN480" i="11"/>
  <c r="AN481" i="11"/>
  <c r="AN482" i="11"/>
  <c r="AN483" i="11"/>
  <c r="AN484" i="11"/>
  <c r="AN485" i="11"/>
  <c r="AN486" i="11"/>
  <c r="AN487" i="11"/>
  <c r="AN488" i="11"/>
  <c r="AN489" i="11"/>
  <c r="AN490" i="11"/>
  <c r="AN491" i="11"/>
  <c r="AN492" i="11"/>
  <c r="AN493" i="11"/>
  <c r="AN494" i="11"/>
  <c r="AN495" i="11"/>
  <c r="AN496" i="11"/>
  <c r="AN497" i="11"/>
  <c r="AN498" i="11"/>
  <c r="AN499" i="11"/>
  <c r="AN500" i="11"/>
  <c r="AN501" i="11"/>
  <c r="AN502" i="11"/>
  <c r="AN503" i="11"/>
  <c r="AO3" i="11"/>
  <c r="J5" i="11"/>
  <c r="J6" i="11"/>
  <c r="J7" i="11"/>
  <c r="J8" i="11"/>
  <c r="J9" i="11"/>
  <c r="J10" i="11"/>
  <c r="J11" i="11"/>
  <c r="J13" i="11"/>
  <c r="J14" i="11"/>
  <c r="J15" i="11"/>
  <c r="J16" i="11"/>
  <c r="J17" i="11"/>
  <c r="J18" i="11"/>
  <c r="J19" i="11"/>
  <c r="J21" i="11"/>
  <c r="J22" i="11"/>
  <c r="J23" i="11"/>
  <c r="J24" i="11"/>
  <c r="J25" i="11"/>
  <c r="J26" i="11"/>
  <c r="J27" i="11"/>
  <c r="J29" i="11"/>
  <c r="J30" i="11"/>
  <c r="J31" i="11"/>
  <c r="J32" i="11"/>
  <c r="J33" i="11"/>
  <c r="J34" i="11"/>
  <c r="J35" i="11"/>
  <c r="J37" i="11"/>
  <c r="J38" i="11"/>
  <c r="J39" i="11"/>
  <c r="J40" i="11"/>
  <c r="J41" i="11"/>
  <c r="J42" i="11"/>
  <c r="J43" i="11"/>
  <c r="J45" i="11"/>
  <c r="J46" i="11"/>
  <c r="J47" i="11"/>
  <c r="J48" i="11"/>
  <c r="J49" i="11"/>
  <c r="J50" i="11"/>
  <c r="J51" i="11"/>
  <c r="J53" i="11"/>
  <c r="J54" i="11"/>
  <c r="J55" i="11"/>
  <c r="J56" i="11"/>
  <c r="J57" i="11"/>
  <c r="J58" i="11"/>
  <c r="J59" i="11"/>
  <c r="J61" i="11"/>
  <c r="J62" i="11"/>
  <c r="J63" i="11"/>
  <c r="J64" i="11"/>
  <c r="J65" i="11"/>
  <c r="J66" i="11"/>
  <c r="J67" i="11"/>
  <c r="J69" i="11"/>
  <c r="J70" i="11"/>
  <c r="J71" i="11"/>
  <c r="J72" i="11"/>
  <c r="J73" i="11"/>
  <c r="J74" i="11"/>
  <c r="J75" i="11"/>
  <c r="J77" i="11"/>
  <c r="J78" i="11"/>
  <c r="J79" i="11"/>
  <c r="J80" i="11"/>
  <c r="J81" i="11"/>
  <c r="J82" i="11"/>
  <c r="J83" i="11"/>
  <c r="J85" i="11"/>
  <c r="J86" i="11"/>
  <c r="J87" i="11"/>
  <c r="J88" i="11"/>
  <c r="J89" i="11"/>
  <c r="J90" i="11"/>
  <c r="J91" i="11"/>
  <c r="J93" i="11"/>
  <c r="J94" i="11"/>
  <c r="J95" i="11"/>
  <c r="J96" i="11"/>
  <c r="J97" i="11"/>
  <c r="J98" i="11"/>
  <c r="J99" i="11"/>
  <c r="J101" i="11"/>
  <c r="J102" i="11"/>
  <c r="J103" i="11"/>
  <c r="J104" i="11"/>
  <c r="J105" i="11"/>
  <c r="J106" i="11"/>
  <c r="J107" i="11"/>
  <c r="J109" i="11"/>
  <c r="J110" i="11"/>
  <c r="J111" i="11"/>
  <c r="J112" i="11"/>
  <c r="J113" i="11"/>
  <c r="J114" i="11"/>
  <c r="J115" i="11"/>
  <c r="J117" i="11"/>
  <c r="J118" i="11"/>
  <c r="J119" i="11"/>
  <c r="J120" i="11"/>
  <c r="J121" i="11"/>
  <c r="J122" i="11"/>
  <c r="J123" i="11"/>
  <c r="J125" i="11"/>
  <c r="J126" i="11"/>
  <c r="J127" i="11"/>
  <c r="J128" i="11"/>
  <c r="J129" i="11"/>
  <c r="J130" i="11"/>
  <c r="J131" i="11"/>
  <c r="J133" i="11"/>
  <c r="J134" i="11"/>
  <c r="J135" i="11"/>
  <c r="J136" i="11"/>
  <c r="J137" i="11"/>
  <c r="J138" i="11"/>
  <c r="J139" i="11"/>
  <c r="J141" i="11"/>
  <c r="J142" i="11"/>
  <c r="J143" i="11"/>
  <c r="J144" i="11"/>
  <c r="J145" i="11"/>
  <c r="J146" i="11"/>
  <c r="J147" i="11"/>
  <c r="J149" i="11"/>
  <c r="J150" i="11"/>
  <c r="J151" i="11"/>
  <c r="J152" i="11"/>
  <c r="J153" i="11"/>
  <c r="J154" i="11"/>
  <c r="J155" i="11"/>
  <c r="J157" i="11"/>
  <c r="J158" i="11"/>
  <c r="J159" i="11"/>
  <c r="J160" i="11"/>
  <c r="J161" i="11"/>
  <c r="J162" i="11"/>
  <c r="J163" i="11"/>
  <c r="J165" i="11"/>
  <c r="J166" i="11"/>
  <c r="J167" i="11"/>
  <c r="J168" i="11"/>
  <c r="J169" i="11"/>
  <c r="J170" i="11"/>
  <c r="J171" i="11"/>
  <c r="J173" i="11"/>
  <c r="J174" i="11"/>
  <c r="J175" i="11"/>
  <c r="J176" i="11"/>
  <c r="J177" i="11"/>
  <c r="J178" i="11"/>
  <c r="J179" i="11"/>
  <c r="J181" i="11"/>
  <c r="J182" i="11"/>
  <c r="J183" i="11"/>
  <c r="J184" i="11"/>
  <c r="J185" i="11"/>
  <c r="J186" i="11"/>
  <c r="J187" i="11"/>
  <c r="J189" i="11"/>
  <c r="J190" i="11"/>
  <c r="J191" i="11"/>
  <c r="J192" i="11"/>
  <c r="J193" i="11"/>
  <c r="J194" i="11"/>
  <c r="J195" i="11"/>
  <c r="J197" i="11"/>
  <c r="J198" i="11"/>
  <c r="J199" i="11"/>
  <c r="J200" i="11"/>
  <c r="J201" i="11"/>
  <c r="J202" i="11"/>
  <c r="J203" i="11"/>
  <c r="J205" i="11"/>
  <c r="J206" i="11"/>
  <c r="J207" i="11"/>
  <c r="J208" i="11"/>
  <c r="J209" i="11"/>
  <c r="J210" i="11"/>
  <c r="J211" i="11"/>
  <c r="J213" i="11"/>
  <c r="J214" i="11"/>
  <c r="J215" i="11"/>
  <c r="J216" i="11"/>
  <c r="J217" i="11"/>
  <c r="J218" i="11"/>
  <c r="J219" i="11"/>
  <c r="J221" i="11"/>
  <c r="J222" i="11"/>
  <c r="J223" i="11"/>
  <c r="J224" i="11"/>
  <c r="J225" i="11"/>
  <c r="J226" i="11"/>
  <c r="J227" i="11"/>
  <c r="J229" i="11"/>
  <c r="J230" i="11"/>
  <c r="J231" i="11"/>
  <c r="J232" i="11"/>
  <c r="J233" i="11"/>
  <c r="J234" i="11"/>
  <c r="J235" i="11"/>
  <c r="J237" i="11"/>
  <c r="J238" i="11"/>
  <c r="J239" i="11"/>
  <c r="J240" i="11"/>
  <c r="J241" i="11"/>
  <c r="J242" i="11"/>
  <c r="J243" i="11"/>
  <c r="J245" i="11"/>
  <c r="J246" i="11"/>
  <c r="J247" i="11"/>
  <c r="J248" i="11"/>
  <c r="J249" i="11"/>
  <c r="J250" i="11"/>
  <c r="J251" i="11"/>
  <c r="J253" i="11"/>
  <c r="J254" i="11"/>
  <c r="J255" i="11"/>
  <c r="J256" i="11"/>
  <c r="J257" i="11"/>
  <c r="J258" i="11"/>
  <c r="J259" i="11"/>
  <c r="J261" i="11"/>
  <c r="J262" i="11"/>
  <c r="J263" i="11"/>
  <c r="J264" i="11"/>
  <c r="J265" i="11"/>
  <c r="J266" i="11"/>
  <c r="J267" i="11"/>
  <c r="J269" i="11"/>
  <c r="J270" i="11"/>
  <c r="J271" i="11"/>
  <c r="J272" i="11"/>
  <c r="J273" i="11"/>
  <c r="J274" i="11"/>
  <c r="J275" i="11"/>
  <c r="J277" i="11"/>
  <c r="J278" i="11"/>
  <c r="J279" i="11"/>
  <c r="J280" i="11"/>
  <c r="J281" i="11"/>
  <c r="J282" i="11"/>
  <c r="J283" i="11"/>
  <c r="J285" i="11"/>
  <c r="J286" i="11"/>
  <c r="J287" i="11"/>
  <c r="J288" i="11"/>
  <c r="J289" i="11"/>
  <c r="J290" i="11"/>
  <c r="J291" i="11"/>
  <c r="J293" i="11"/>
  <c r="J294" i="11"/>
  <c r="J295" i="11"/>
  <c r="J296" i="11"/>
  <c r="J297" i="11"/>
  <c r="J298" i="11"/>
  <c r="J299" i="11"/>
  <c r="J301" i="11"/>
  <c r="J302" i="11"/>
  <c r="J303" i="11"/>
  <c r="J304" i="11"/>
  <c r="J305" i="11"/>
  <c r="J306" i="11"/>
  <c r="J307" i="11"/>
  <c r="J309" i="11"/>
  <c r="J310" i="11"/>
  <c r="J311" i="11"/>
  <c r="J312" i="11"/>
  <c r="J313" i="11"/>
  <c r="J314" i="11"/>
  <c r="J315" i="11"/>
  <c r="J317" i="11"/>
  <c r="J318" i="11"/>
  <c r="J319" i="11"/>
  <c r="J320" i="11"/>
  <c r="J321" i="11"/>
  <c r="J322" i="11"/>
  <c r="J323" i="11"/>
  <c r="J325" i="11"/>
  <c r="J326" i="11"/>
  <c r="J327" i="11"/>
  <c r="J328" i="11"/>
  <c r="J329" i="11"/>
  <c r="J330" i="11"/>
  <c r="J331" i="11"/>
  <c r="J333" i="11"/>
  <c r="J334" i="11"/>
  <c r="J335" i="11"/>
  <c r="J336" i="11"/>
  <c r="J337" i="11"/>
  <c r="J338" i="11"/>
  <c r="J339" i="11"/>
  <c r="J341" i="11"/>
  <c r="J342" i="11"/>
  <c r="J343" i="11"/>
  <c r="J344" i="11"/>
  <c r="J345" i="11"/>
  <c r="J346" i="11"/>
  <c r="J347" i="11"/>
  <c r="J349" i="11"/>
  <c r="J350" i="11"/>
  <c r="J351" i="11"/>
  <c r="J352" i="11"/>
  <c r="J353" i="11"/>
  <c r="J354" i="11"/>
  <c r="J355" i="11"/>
  <c r="J357" i="11"/>
  <c r="J358" i="11"/>
  <c r="J359" i="11"/>
  <c r="J360" i="11"/>
  <c r="J361" i="11"/>
  <c r="J362" i="11"/>
  <c r="J363" i="11"/>
  <c r="J365" i="11"/>
  <c r="J366" i="11"/>
  <c r="J367" i="11"/>
  <c r="J368" i="11"/>
  <c r="J369" i="11"/>
  <c r="J370" i="11"/>
  <c r="J371" i="11"/>
  <c r="J373" i="11"/>
  <c r="J374" i="11"/>
  <c r="J375" i="11"/>
  <c r="J376" i="11"/>
  <c r="J377" i="11"/>
  <c r="J378" i="11"/>
  <c r="J379" i="11"/>
  <c r="J381" i="11"/>
  <c r="J382" i="11"/>
  <c r="J383" i="11"/>
  <c r="J384" i="11"/>
  <c r="J385" i="11"/>
  <c r="J386" i="11"/>
  <c r="J387" i="11"/>
  <c r="J389" i="11"/>
  <c r="J390" i="11"/>
  <c r="J391" i="11"/>
  <c r="J392" i="11"/>
  <c r="J393" i="11"/>
  <c r="J394" i="11"/>
  <c r="J395" i="11"/>
  <c r="J397" i="11"/>
  <c r="J398" i="11"/>
  <c r="J399" i="11"/>
  <c r="J400" i="11"/>
  <c r="J401" i="11"/>
  <c r="J402" i="11"/>
  <c r="J403" i="11"/>
  <c r="J405" i="11"/>
  <c r="J406" i="11"/>
  <c r="J407" i="11"/>
  <c r="J408" i="11"/>
  <c r="J409" i="11"/>
  <c r="J410" i="11"/>
  <c r="J411" i="11"/>
  <c r="J413" i="11"/>
  <c r="J414" i="11"/>
  <c r="J415" i="11"/>
  <c r="J416" i="11"/>
  <c r="J417" i="11"/>
  <c r="J418" i="11"/>
  <c r="J419" i="11"/>
  <c r="J421" i="11"/>
  <c r="J422" i="11"/>
  <c r="J423" i="11"/>
  <c r="J424" i="11"/>
  <c r="J425" i="11"/>
  <c r="J426" i="11"/>
  <c r="J427" i="11"/>
  <c r="J429" i="11"/>
  <c r="J430" i="11"/>
  <c r="J431" i="11"/>
  <c r="J432" i="11"/>
  <c r="J433" i="11"/>
  <c r="J434" i="11"/>
  <c r="J435" i="11"/>
  <c r="J437" i="11"/>
  <c r="J438" i="11"/>
  <c r="J439" i="11"/>
  <c r="J440" i="11"/>
  <c r="J441" i="11"/>
  <c r="J442" i="11"/>
  <c r="J443" i="11"/>
  <c r="J445" i="11"/>
  <c r="J446" i="11"/>
  <c r="J447" i="11"/>
  <c r="J448" i="11"/>
  <c r="J449" i="11"/>
  <c r="J450" i="11"/>
  <c r="J451" i="11"/>
  <c r="J453" i="11"/>
  <c r="J455" i="11"/>
  <c r="J456" i="11"/>
  <c r="J457" i="11"/>
  <c r="J458" i="11"/>
  <c r="J459" i="11"/>
  <c r="J461" i="11"/>
  <c r="J462" i="11"/>
  <c r="J463" i="11"/>
  <c r="J464" i="11"/>
  <c r="J465" i="11"/>
  <c r="J466" i="11"/>
  <c r="J467" i="11"/>
  <c r="J469" i="11"/>
  <c r="J470" i="11"/>
  <c r="J471" i="11"/>
  <c r="J472" i="11"/>
  <c r="J473" i="11"/>
  <c r="J474" i="11"/>
  <c r="J475" i="11"/>
  <c r="J477" i="11"/>
  <c r="J478" i="11"/>
  <c r="J479" i="11"/>
  <c r="J480" i="11"/>
  <c r="J481" i="11"/>
  <c r="J482" i="11"/>
  <c r="J483" i="11"/>
  <c r="J485" i="11"/>
  <c r="J486" i="11"/>
  <c r="J487" i="11"/>
  <c r="J488" i="11"/>
  <c r="J489" i="11"/>
  <c r="J490" i="11"/>
  <c r="J491" i="11"/>
  <c r="J493" i="11"/>
  <c r="J494" i="11"/>
  <c r="J495" i="11"/>
  <c r="J496" i="11"/>
  <c r="J497" i="11"/>
  <c r="J498" i="11"/>
  <c r="J499" i="11"/>
  <c r="J501" i="11"/>
  <c r="J502" i="11"/>
  <c r="J3" i="11"/>
  <c r="AN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U98" i="11"/>
  <c r="U99" i="11"/>
  <c r="U100" i="11"/>
  <c r="U101" i="11"/>
  <c r="U102" i="11"/>
  <c r="U103" i="11"/>
  <c r="U104" i="11"/>
  <c r="U105" i="11"/>
  <c r="U106" i="11"/>
  <c r="U107" i="11"/>
  <c r="U108" i="11"/>
  <c r="U109" i="11"/>
  <c r="U110" i="11"/>
  <c r="U111" i="11"/>
  <c r="U112" i="11"/>
  <c r="U113" i="11"/>
  <c r="U114" i="11"/>
  <c r="U115" i="11"/>
  <c r="U116" i="11"/>
  <c r="U117" i="11"/>
  <c r="U118" i="11"/>
  <c r="U119" i="11"/>
  <c r="U120" i="11"/>
  <c r="U121" i="11"/>
  <c r="U122" i="11"/>
  <c r="U123" i="11"/>
  <c r="U124" i="11"/>
  <c r="U125" i="11"/>
  <c r="U126" i="11"/>
  <c r="U127" i="11"/>
  <c r="U128" i="11"/>
  <c r="U129" i="11"/>
  <c r="U130" i="11"/>
  <c r="U131" i="11"/>
  <c r="U132" i="11"/>
  <c r="U133" i="11"/>
  <c r="U134" i="11"/>
  <c r="U135" i="11"/>
  <c r="U136" i="11"/>
  <c r="U137" i="11"/>
  <c r="U138" i="11"/>
  <c r="U139" i="11"/>
  <c r="U140" i="11"/>
  <c r="U141" i="11"/>
  <c r="U142" i="11"/>
  <c r="U143" i="11"/>
  <c r="U144" i="11"/>
  <c r="U145" i="11"/>
  <c r="U146" i="11"/>
  <c r="U147" i="11"/>
  <c r="U148" i="11"/>
  <c r="U149" i="11"/>
  <c r="U150" i="11"/>
  <c r="U151" i="11"/>
  <c r="U152" i="11"/>
  <c r="U153" i="11"/>
  <c r="U154" i="11"/>
  <c r="U155" i="11"/>
  <c r="U156" i="11"/>
  <c r="U157" i="11"/>
  <c r="U158" i="11"/>
  <c r="U159" i="11"/>
  <c r="U160" i="11"/>
  <c r="U161" i="11"/>
  <c r="U162" i="11"/>
  <c r="U163" i="11"/>
  <c r="U164" i="11"/>
  <c r="U165" i="11"/>
  <c r="U166" i="11"/>
  <c r="U167" i="11"/>
  <c r="U168" i="11"/>
  <c r="U169" i="11"/>
  <c r="U170" i="11"/>
  <c r="U171" i="11"/>
  <c r="U172" i="11"/>
  <c r="U173" i="11"/>
  <c r="U174" i="11"/>
  <c r="U175" i="11"/>
  <c r="U176" i="11"/>
  <c r="U177" i="11"/>
  <c r="U178" i="11"/>
  <c r="U179" i="11"/>
  <c r="U180" i="11"/>
  <c r="U181" i="11"/>
  <c r="U182" i="11"/>
  <c r="U183" i="11"/>
  <c r="U184" i="11"/>
  <c r="U185" i="11"/>
  <c r="U186" i="11"/>
  <c r="U187" i="11"/>
  <c r="U188" i="11"/>
  <c r="U189" i="11"/>
  <c r="U190" i="11"/>
  <c r="U191" i="11"/>
  <c r="U192" i="11"/>
  <c r="U193" i="11"/>
  <c r="U194" i="11"/>
  <c r="U195" i="11"/>
  <c r="U196" i="11"/>
  <c r="U197" i="11"/>
  <c r="U198" i="11"/>
  <c r="U199" i="11"/>
  <c r="U200" i="11"/>
  <c r="U201" i="11"/>
  <c r="U202" i="11"/>
  <c r="U203" i="11"/>
  <c r="U204" i="11"/>
  <c r="U205" i="11"/>
  <c r="U206" i="11"/>
  <c r="U207" i="11"/>
  <c r="U208" i="11"/>
  <c r="U209" i="11"/>
  <c r="U210" i="11"/>
  <c r="U211" i="11"/>
  <c r="U212" i="11"/>
  <c r="U213" i="11"/>
  <c r="U214" i="11"/>
  <c r="U215" i="11"/>
  <c r="U216" i="11"/>
  <c r="U217" i="11"/>
  <c r="U218" i="11"/>
  <c r="U219" i="11"/>
  <c r="U220" i="11"/>
  <c r="U221" i="11"/>
  <c r="U222" i="11"/>
  <c r="U223" i="11"/>
  <c r="U224" i="11"/>
  <c r="U225" i="11"/>
  <c r="U226" i="11"/>
  <c r="U227" i="11"/>
  <c r="U228" i="11"/>
  <c r="U229" i="11"/>
  <c r="U230" i="11"/>
  <c r="U231" i="11"/>
  <c r="U232" i="11"/>
  <c r="U233" i="11"/>
  <c r="U234" i="11"/>
  <c r="U235" i="11"/>
  <c r="U236" i="11"/>
  <c r="U237" i="11"/>
  <c r="U238" i="11"/>
  <c r="U239" i="11"/>
  <c r="U240" i="11"/>
  <c r="U241" i="11"/>
  <c r="U242" i="11"/>
  <c r="U243" i="11"/>
  <c r="U244" i="11"/>
  <c r="U245" i="11"/>
  <c r="U246" i="11"/>
  <c r="U247" i="11"/>
  <c r="U248" i="11"/>
  <c r="U249" i="11"/>
  <c r="U250" i="11"/>
  <c r="U251" i="11"/>
  <c r="U252" i="11"/>
  <c r="U253" i="11"/>
  <c r="U254" i="11"/>
  <c r="U255" i="11"/>
  <c r="U256" i="11"/>
  <c r="U257" i="11"/>
  <c r="U258" i="11"/>
  <c r="U259" i="11"/>
  <c r="U260" i="11"/>
  <c r="U261" i="11"/>
  <c r="U262" i="11"/>
  <c r="U263" i="11"/>
  <c r="U264" i="11"/>
  <c r="U265" i="11"/>
  <c r="U266" i="11"/>
  <c r="U267" i="11"/>
  <c r="U268" i="11"/>
  <c r="U269" i="11"/>
  <c r="U270" i="11"/>
  <c r="U271" i="11"/>
  <c r="U272" i="11"/>
  <c r="U273" i="11"/>
  <c r="U274" i="11"/>
  <c r="U275" i="11"/>
  <c r="U276" i="11"/>
  <c r="U277" i="11"/>
  <c r="U278" i="11"/>
  <c r="U279" i="11"/>
  <c r="U280" i="11"/>
  <c r="U281" i="11"/>
  <c r="U282" i="11"/>
  <c r="U283" i="11"/>
  <c r="U284" i="11"/>
  <c r="U285" i="11"/>
  <c r="U286" i="11"/>
  <c r="U287" i="11"/>
  <c r="U288" i="11"/>
  <c r="U289" i="11"/>
  <c r="U290" i="11"/>
  <c r="U291" i="11"/>
  <c r="U292" i="11"/>
  <c r="U293" i="11"/>
  <c r="U294" i="11"/>
  <c r="U295" i="11"/>
  <c r="U296" i="11"/>
  <c r="U297" i="11"/>
  <c r="U298" i="11"/>
  <c r="U299" i="11"/>
  <c r="U300" i="11"/>
  <c r="U301" i="11"/>
  <c r="U302" i="11"/>
  <c r="U303" i="11"/>
  <c r="U304" i="11"/>
  <c r="U305" i="11"/>
  <c r="U306" i="11"/>
  <c r="U307" i="11"/>
  <c r="U308" i="11"/>
  <c r="U309" i="11"/>
  <c r="U310" i="11"/>
  <c r="U311" i="11"/>
  <c r="U312" i="11"/>
  <c r="U313" i="11"/>
  <c r="U314" i="11"/>
  <c r="U315" i="11"/>
  <c r="U316" i="11"/>
  <c r="U317" i="11"/>
  <c r="U318" i="11"/>
  <c r="U319" i="11"/>
  <c r="U320" i="11"/>
  <c r="U321" i="11"/>
  <c r="U322" i="11"/>
  <c r="U323" i="11"/>
  <c r="U324" i="11"/>
  <c r="U325" i="11"/>
  <c r="U326" i="11"/>
  <c r="U327" i="11"/>
  <c r="U328" i="11"/>
  <c r="U329" i="11"/>
  <c r="U330" i="11"/>
  <c r="U331" i="11"/>
  <c r="U332" i="11"/>
  <c r="U333" i="11"/>
  <c r="U334" i="11"/>
  <c r="U335" i="11"/>
  <c r="U336" i="11"/>
  <c r="U337" i="11"/>
  <c r="U338" i="11"/>
  <c r="U339" i="11"/>
  <c r="U340" i="11"/>
  <c r="U341" i="11"/>
  <c r="U342" i="11"/>
  <c r="U343" i="11"/>
  <c r="U344" i="11"/>
  <c r="U345" i="11"/>
  <c r="U346" i="11"/>
  <c r="U347" i="11"/>
  <c r="U348" i="11"/>
  <c r="U349" i="11"/>
  <c r="U350" i="11"/>
  <c r="U351" i="11"/>
  <c r="U352" i="11"/>
  <c r="U353" i="11"/>
  <c r="U354" i="11"/>
  <c r="U355" i="11"/>
  <c r="U356" i="11"/>
  <c r="U357" i="11"/>
  <c r="U358" i="11"/>
  <c r="U359" i="11"/>
  <c r="U360" i="11"/>
  <c r="U361" i="11"/>
  <c r="U362" i="11"/>
  <c r="U363" i="11"/>
  <c r="U364" i="11"/>
  <c r="U365" i="11"/>
  <c r="U366" i="11"/>
  <c r="U367" i="11"/>
  <c r="U368" i="11"/>
  <c r="U369" i="11"/>
  <c r="U370" i="11"/>
  <c r="U371" i="11"/>
  <c r="U372" i="11"/>
  <c r="U373" i="11"/>
  <c r="U374" i="11"/>
  <c r="U375" i="11"/>
  <c r="U376" i="11"/>
  <c r="U377" i="11"/>
  <c r="U378" i="11"/>
  <c r="U379" i="11"/>
  <c r="U380" i="11"/>
  <c r="U381" i="11"/>
  <c r="U382" i="11"/>
  <c r="U383" i="11"/>
  <c r="U384" i="11"/>
  <c r="U385" i="11"/>
  <c r="U386" i="11"/>
  <c r="U387" i="11"/>
  <c r="U388" i="11"/>
  <c r="U389" i="11"/>
  <c r="U390" i="11"/>
  <c r="U391" i="11"/>
  <c r="U392" i="11"/>
  <c r="U393" i="11"/>
  <c r="U394" i="11"/>
  <c r="U395" i="11"/>
  <c r="U396" i="11"/>
  <c r="U397" i="11"/>
  <c r="U398" i="11"/>
  <c r="U399" i="11"/>
  <c r="U400" i="11"/>
  <c r="U401" i="11"/>
  <c r="U402" i="11"/>
  <c r="U403" i="11"/>
  <c r="U404" i="11"/>
  <c r="U405" i="11"/>
  <c r="U406" i="11"/>
  <c r="U407" i="11"/>
  <c r="U408" i="11"/>
  <c r="U409" i="11"/>
  <c r="U410" i="11"/>
  <c r="U411" i="11"/>
  <c r="U412" i="11"/>
  <c r="U413" i="11"/>
  <c r="U414" i="11"/>
  <c r="U415" i="11"/>
  <c r="U416" i="11"/>
  <c r="U417" i="11"/>
  <c r="U418" i="11"/>
  <c r="U419" i="11"/>
  <c r="U420" i="11"/>
  <c r="U421" i="11"/>
  <c r="U422" i="11"/>
  <c r="U423" i="11"/>
  <c r="U424" i="11"/>
  <c r="U425" i="11"/>
  <c r="U426" i="11"/>
  <c r="U427" i="11"/>
  <c r="U428" i="11"/>
  <c r="U429" i="11"/>
  <c r="U430" i="11"/>
  <c r="U431" i="11"/>
  <c r="U432" i="11"/>
  <c r="U433" i="11"/>
  <c r="U434" i="11"/>
  <c r="U435" i="11"/>
  <c r="U436" i="11"/>
  <c r="U437" i="11"/>
  <c r="U438" i="11"/>
  <c r="U439" i="11"/>
  <c r="U440" i="11"/>
  <c r="U441" i="11"/>
  <c r="U442" i="11"/>
  <c r="U443" i="11"/>
  <c r="U444" i="11"/>
  <c r="U445" i="11"/>
  <c r="U446" i="11"/>
  <c r="U447" i="11"/>
  <c r="U448" i="11"/>
  <c r="U449" i="11"/>
  <c r="U450" i="11"/>
  <c r="U451" i="11"/>
  <c r="U452" i="11"/>
  <c r="U453" i="11"/>
  <c r="U454" i="11"/>
  <c r="U455" i="11"/>
  <c r="U456" i="11"/>
  <c r="U457" i="11"/>
  <c r="U458" i="11"/>
  <c r="U459" i="11"/>
  <c r="U460" i="11"/>
  <c r="U461" i="11"/>
  <c r="U462" i="11"/>
  <c r="U463" i="11"/>
  <c r="U464" i="11"/>
  <c r="U465" i="11"/>
  <c r="U466" i="11"/>
  <c r="U467" i="11"/>
  <c r="U468" i="11"/>
  <c r="U469" i="11"/>
  <c r="U470" i="11"/>
  <c r="U471" i="11"/>
  <c r="U472" i="11"/>
  <c r="U473" i="11"/>
  <c r="U474" i="11"/>
  <c r="U475" i="11"/>
  <c r="U476" i="11"/>
  <c r="U477" i="11"/>
  <c r="U478" i="11"/>
  <c r="U479" i="11"/>
  <c r="U480" i="11"/>
  <c r="U481" i="11"/>
  <c r="U482" i="11"/>
  <c r="U483" i="11"/>
  <c r="U484" i="11"/>
  <c r="U485" i="11"/>
  <c r="U486" i="11"/>
  <c r="U487" i="11"/>
  <c r="U488" i="11"/>
  <c r="U489" i="11"/>
  <c r="U490" i="11"/>
  <c r="U491" i="11"/>
  <c r="U492" i="11"/>
  <c r="U493" i="11"/>
  <c r="U494" i="11"/>
  <c r="U495" i="11"/>
  <c r="U496" i="11"/>
  <c r="U497" i="11"/>
  <c r="U498" i="11"/>
  <c r="U499" i="11"/>
  <c r="U500" i="11"/>
  <c r="U501" i="11"/>
  <c r="U502" i="11"/>
  <c r="U503" i="11"/>
  <c r="AM4" i="11"/>
  <c r="AK5" i="11"/>
  <c r="AK4" i="11"/>
  <c r="AK3" i="11"/>
  <c r="B18" i="11" s="1"/>
  <c r="AK6" i="11"/>
  <c r="AK7" i="11"/>
  <c r="AK8" i="11"/>
  <c r="AK9" i="11"/>
  <c r="AK10" i="11"/>
  <c r="AK11" i="11"/>
  <c r="AK12" i="11"/>
  <c r="AK13" i="11"/>
  <c r="AK14" i="11"/>
  <c r="AK15" i="11"/>
  <c r="AK16" i="11"/>
  <c r="AK17" i="11"/>
  <c r="AK18" i="11"/>
  <c r="AK19" i="11"/>
  <c r="AK20" i="11"/>
  <c r="AK21" i="11"/>
  <c r="AK22" i="11"/>
  <c r="AK23" i="11"/>
  <c r="AK24" i="11"/>
  <c r="AK25" i="11"/>
  <c r="AK26" i="11"/>
  <c r="AK27" i="11"/>
  <c r="AK28" i="11"/>
  <c r="AK29" i="11"/>
  <c r="AK30" i="11"/>
  <c r="AK31" i="11"/>
  <c r="AK32" i="11"/>
  <c r="AK33" i="11"/>
  <c r="AK34" i="11"/>
  <c r="AK35" i="11"/>
  <c r="AK36" i="11"/>
  <c r="AK37" i="11"/>
  <c r="AK38" i="11"/>
  <c r="AK39" i="11"/>
  <c r="AK40" i="11"/>
  <c r="AK41" i="11"/>
  <c r="AK42" i="11"/>
  <c r="AK43" i="11"/>
  <c r="AK44" i="11"/>
  <c r="AK45" i="11"/>
  <c r="AK46" i="11"/>
  <c r="AK47" i="11"/>
  <c r="AK48" i="11"/>
  <c r="AK49" i="11"/>
  <c r="AK50" i="11"/>
  <c r="AK51" i="11"/>
  <c r="AK52" i="11"/>
  <c r="AK53" i="11"/>
  <c r="AK54" i="11"/>
  <c r="AK55" i="11"/>
  <c r="AK56" i="11"/>
  <c r="AK57" i="11"/>
  <c r="AK58" i="11"/>
  <c r="AK59" i="11"/>
  <c r="AK60" i="11"/>
  <c r="AK61" i="11"/>
  <c r="AK62" i="11"/>
  <c r="AK63" i="11"/>
  <c r="AK64" i="11"/>
  <c r="AK65" i="11"/>
  <c r="AK66" i="11"/>
  <c r="AK67" i="11"/>
  <c r="AK68" i="11"/>
  <c r="AK69" i="11"/>
  <c r="AK70" i="11"/>
  <c r="AK71" i="11"/>
  <c r="AK72" i="11"/>
  <c r="AK73" i="11"/>
  <c r="AK74" i="11"/>
  <c r="AK75" i="11"/>
  <c r="AK76" i="11"/>
  <c r="AK77" i="11"/>
  <c r="AK78" i="11"/>
  <c r="AK79" i="11"/>
  <c r="AK80" i="11"/>
  <c r="AK81" i="11"/>
  <c r="AK82" i="11"/>
  <c r="AK83" i="11"/>
  <c r="AK84" i="11"/>
  <c r="AK85" i="11"/>
  <c r="AK86" i="11"/>
  <c r="AK87" i="11"/>
  <c r="AK88" i="11"/>
  <c r="AK89" i="11"/>
  <c r="AK90" i="11"/>
  <c r="AK91" i="11"/>
  <c r="AK92" i="11"/>
  <c r="AK93" i="11"/>
  <c r="AK94" i="11"/>
  <c r="AK95" i="11"/>
  <c r="AK96" i="11"/>
  <c r="AK97" i="11"/>
  <c r="AK98" i="11"/>
  <c r="AK99" i="11"/>
  <c r="AK100" i="11"/>
  <c r="AK101" i="11"/>
  <c r="AK102" i="11"/>
  <c r="AK103" i="11"/>
  <c r="AK104" i="11"/>
  <c r="AK105" i="11"/>
  <c r="AK106" i="11"/>
  <c r="AK107" i="11"/>
  <c r="AK108" i="11"/>
  <c r="AK109" i="11"/>
  <c r="AK110" i="11"/>
  <c r="AK111" i="11"/>
  <c r="AK112" i="11"/>
  <c r="AK113" i="11"/>
  <c r="AK114" i="11"/>
  <c r="AK115" i="11"/>
  <c r="AK116" i="11"/>
  <c r="AK117" i="11"/>
  <c r="AK118" i="11"/>
  <c r="AK119" i="11"/>
  <c r="AK120" i="11"/>
  <c r="AK121" i="11"/>
  <c r="AK122" i="11"/>
  <c r="AK123" i="11"/>
  <c r="AK124" i="11"/>
  <c r="AK125" i="11"/>
  <c r="AK126" i="11"/>
  <c r="AK127" i="11"/>
  <c r="AK128" i="11"/>
  <c r="AK129" i="11"/>
  <c r="AK130" i="11"/>
  <c r="AK131" i="11"/>
  <c r="AK132" i="11"/>
  <c r="AK133" i="11"/>
  <c r="AK134" i="11"/>
  <c r="AK135" i="11"/>
  <c r="AK136" i="11"/>
  <c r="AK137" i="11"/>
  <c r="AK138" i="11"/>
  <c r="AK139" i="11"/>
  <c r="AK140" i="11"/>
  <c r="AK141" i="11"/>
  <c r="AK142" i="11"/>
  <c r="AK143" i="11"/>
  <c r="AK144" i="11"/>
  <c r="AK145" i="11"/>
  <c r="AK146" i="11"/>
  <c r="AK147" i="11"/>
  <c r="AK148" i="11"/>
  <c r="AK149" i="11"/>
  <c r="AK150" i="11"/>
  <c r="AK151" i="11"/>
  <c r="AK152" i="11"/>
  <c r="AK153" i="11"/>
  <c r="AK154" i="11"/>
  <c r="AK155" i="11"/>
  <c r="AK156" i="11"/>
  <c r="AK157" i="11"/>
  <c r="AK158" i="11"/>
  <c r="AK159" i="11"/>
  <c r="AK160" i="11"/>
  <c r="AK161" i="11"/>
  <c r="AK162" i="11"/>
  <c r="AK163" i="11"/>
  <c r="AK164" i="11"/>
  <c r="AK165" i="11"/>
  <c r="AK166" i="11"/>
  <c r="AK167" i="11"/>
  <c r="AK168" i="11"/>
  <c r="AK169" i="11"/>
  <c r="AK170" i="11"/>
  <c r="AK171" i="11"/>
  <c r="AK172" i="11"/>
  <c r="AK173" i="11"/>
  <c r="AK174" i="11"/>
  <c r="AK175" i="11"/>
  <c r="AK176" i="11"/>
  <c r="AK177" i="11"/>
  <c r="AK178" i="11"/>
  <c r="AK179" i="11"/>
  <c r="AK180" i="11"/>
  <c r="AK181" i="11"/>
  <c r="AK182" i="11"/>
  <c r="AK183" i="11"/>
  <c r="AK184" i="11"/>
  <c r="AK185" i="11"/>
  <c r="AK186" i="11"/>
  <c r="AK187" i="11"/>
  <c r="AK188" i="11"/>
  <c r="AK189" i="11"/>
  <c r="AK190" i="11"/>
  <c r="AK191" i="11"/>
  <c r="AK192" i="11"/>
  <c r="AK193" i="11"/>
  <c r="AK194" i="11"/>
  <c r="AK195" i="11"/>
  <c r="AK196" i="11"/>
  <c r="AK197" i="11"/>
  <c r="AK198" i="11"/>
  <c r="AK199" i="11"/>
  <c r="AK200" i="11"/>
  <c r="AK201" i="11"/>
  <c r="AK202" i="11"/>
  <c r="AK203" i="11"/>
  <c r="AK204" i="11"/>
  <c r="AK205" i="11"/>
  <c r="AK206" i="11"/>
  <c r="AK207" i="11"/>
  <c r="AK208" i="11"/>
  <c r="AK209" i="11"/>
  <c r="AK210" i="11"/>
  <c r="AK211" i="11"/>
  <c r="AK212" i="11"/>
  <c r="AK213" i="11"/>
  <c r="AK214" i="11"/>
  <c r="AK215" i="11"/>
  <c r="AK216" i="11"/>
  <c r="AK217" i="11"/>
  <c r="AK218" i="11"/>
  <c r="AK219" i="11"/>
  <c r="AK220" i="11"/>
  <c r="AK221" i="11"/>
  <c r="AK222" i="11"/>
  <c r="AK223" i="11"/>
  <c r="AK224" i="11"/>
  <c r="AK225" i="11"/>
  <c r="AK226" i="11"/>
  <c r="AK227" i="11"/>
  <c r="AK228" i="11"/>
  <c r="AK229" i="11"/>
  <c r="AK230" i="11"/>
  <c r="AK231" i="11"/>
  <c r="AK232" i="11"/>
  <c r="AK233" i="11"/>
  <c r="AK234" i="11"/>
  <c r="AK235" i="11"/>
  <c r="AK236" i="11"/>
  <c r="AK237" i="11"/>
  <c r="AK238" i="11"/>
  <c r="AK239" i="11"/>
  <c r="AK240" i="11"/>
  <c r="AK241" i="11"/>
  <c r="AK242" i="11"/>
  <c r="AK243" i="11"/>
  <c r="AK244" i="11"/>
  <c r="AK245" i="11"/>
  <c r="AK246" i="11"/>
  <c r="AK247" i="11"/>
  <c r="AK248" i="11"/>
  <c r="AK249" i="11"/>
  <c r="AK250" i="11"/>
  <c r="AK251" i="11"/>
  <c r="AK252" i="11"/>
  <c r="AK253" i="11"/>
  <c r="AK254" i="11"/>
  <c r="AK255" i="11"/>
  <c r="AK256" i="11"/>
  <c r="AK257" i="11"/>
  <c r="AK258" i="11"/>
  <c r="AK259" i="11"/>
  <c r="AK260" i="11"/>
  <c r="AK261" i="11"/>
  <c r="AK262" i="11"/>
  <c r="AK263" i="11"/>
  <c r="AK264" i="11"/>
  <c r="AK265" i="11"/>
  <c r="AK266" i="11"/>
  <c r="AK267" i="11"/>
  <c r="AK268" i="11"/>
  <c r="AK269" i="11"/>
  <c r="AK270" i="11"/>
  <c r="AK271" i="11"/>
  <c r="AK272" i="11"/>
  <c r="AK273" i="11"/>
  <c r="AK274" i="11"/>
  <c r="AK275" i="11"/>
  <c r="AK276" i="11"/>
  <c r="AK277" i="11"/>
  <c r="AK278" i="11"/>
  <c r="AK279" i="11"/>
  <c r="AK280" i="11"/>
  <c r="AK281" i="11"/>
  <c r="AK282" i="11"/>
  <c r="AK283" i="11"/>
  <c r="AK284" i="11"/>
  <c r="AK285" i="11"/>
  <c r="AK286" i="11"/>
  <c r="AK287" i="11"/>
  <c r="AK288" i="11"/>
  <c r="AK289" i="11"/>
  <c r="AK290" i="11"/>
  <c r="AK291" i="11"/>
  <c r="AK292" i="11"/>
  <c r="AK293" i="11"/>
  <c r="AK294" i="11"/>
  <c r="AK295" i="11"/>
  <c r="AK296" i="11"/>
  <c r="AK297" i="11"/>
  <c r="AK298" i="11"/>
  <c r="AK299" i="11"/>
  <c r="AK300" i="11"/>
  <c r="AK301" i="11"/>
  <c r="AK302" i="11"/>
  <c r="AK303" i="11"/>
  <c r="AK304" i="11"/>
  <c r="AK305" i="11"/>
  <c r="AK306" i="11"/>
  <c r="AK307" i="11"/>
  <c r="AK308" i="11"/>
  <c r="AK309" i="11"/>
  <c r="AK310" i="11"/>
  <c r="AK311" i="11"/>
  <c r="AK312" i="11"/>
  <c r="AK313" i="11"/>
  <c r="AK314" i="11"/>
  <c r="AK315" i="11"/>
  <c r="AK316" i="11"/>
  <c r="AK317" i="11"/>
  <c r="AK318" i="11"/>
  <c r="AK319" i="11"/>
  <c r="AK320" i="11"/>
  <c r="AK321" i="11"/>
  <c r="AK322" i="11"/>
  <c r="AK323" i="11"/>
  <c r="AK324" i="11"/>
  <c r="AK325" i="11"/>
  <c r="AK326" i="11"/>
  <c r="AK327" i="11"/>
  <c r="AK328" i="11"/>
  <c r="AK329" i="11"/>
  <c r="AK330" i="11"/>
  <c r="AK331" i="11"/>
  <c r="AK332" i="11"/>
  <c r="AK333" i="11"/>
  <c r="AK334" i="11"/>
  <c r="AK335" i="11"/>
  <c r="AK336" i="11"/>
  <c r="AK337" i="11"/>
  <c r="AK338" i="11"/>
  <c r="AK339" i="11"/>
  <c r="AK340" i="11"/>
  <c r="AK341" i="11"/>
  <c r="AK342" i="11"/>
  <c r="AK343" i="11"/>
  <c r="AK344" i="11"/>
  <c r="AK345" i="11"/>
  <c r="AK346" i="11"/>
  <c r="AK347" i="11"/>
  <c r="AK348" i="11"/>
  <c r="AK349" i="11"/>
  <c r="AK350" i="11"/>
  <c r="AK351" i="11"/>
  <c r="AK352" i="11"/>
  <c r="AK353" i="11"/>
  <c r="AK354" i="11"/>
  <c r="AK355" i="11"/>
  <c r="AK356" i="11"/>
  <c r="AK357" i="11"/>
  <c r="AK358" i="11"/>
  <c r="AK359" i="11"/>
  <c r="AK360" i="11"/>
  <c r="AK361" i="11"/>
  <c r="AK362" i="11"/>
  <c r="AK363" i="11"/>
  <c r="AK364" i="11"/>
  <c r="AK365" i="11"/>
  <c r="AK366" i="11"/>
  <c r="AK367" i="11"/>
  <c r="AK368" i="11"/>
  <c r="AK369" i="11"/>
  <c r="AK370" i="11"/>
  <c r="AK371" i="11"/>
  <c r="AK372" i="11"/>
  <c r="AK373" i="11"/>
  <c r="AK374" i="11"/>
  <c r="AK375" i="11"/>
  <c r="AK376" i="11"/>
  <c r="AK377" i="11"/>
  <c r="AK378" i="11"/>
  <c r="AK379" i="11"/>
  <c r="AK380" i="11"/>
  <c r="AK381" i="11"/>
  <c r="AK382" i="11"/>
  <c r="AK383" i="11"/>
  <c r="AK384" i="11"/>
  <c r="AK385" i="11"/>
  <c r="AK386" i="11"/>
  <c r="AK387" i="11"/>
  <c r="AK388" i="11"/>
  <c r="AK389" i="11"/>
  <c r="AK390" i="11"/>
  <c r="AK391" i="11"/>
  <c r="AK392" i="11"/>
  <c r="AK393" i="11"/>
  <c r="AK394" i="11"/>
  <c r="AK395" i="11"/>
  <c r="AK396" i="11"/>
  <c r="AK397" i="11"/>
  <c r="AK398" i="11"/>
  <c r="AK399" i="11"/>
  <c r="AK400" i="11"/>
  <c r="AK401" i="11"/>
  <c r="AK402" i="11"/>
  <c r="AK403" i="11"/>
  <c r="AK404" i="11"/>
  <c r="AK405" i="11"/>
  <c r="AK406" i="11"/>
  <c r="AK407" i="11"/>
  <c r="AK408" i="11"/>
  <c r="AK409" i="11"/>
  <c r="AK410" i="11"/>
  <c r="AK411" i="11"/>
  <c r="AK412" i="11"/>
  <c r="AK413" i="11"/>
  <c r="AK414" i="11"/>
  <c r="AK415" i="11"/>
  <c r="AK416" i="11"/>
  <c r="AK417" i="11"/>
  <c r="AK418" i="11"/>
  <c r="AK419" i="11"/>
  <c r="AK420" i="11"/>
  <c r="AK421" i="11"/>
  <c r="AK422" i="11"/>
  <c r="AK423" i="11"/>
  <c r="AK424" i="11"/>
  <c r="AK425" i="11"/>
  <c r="AK426" i="11"/>
  <c r="AK427" i="11"/>
  <c r="AK428" i="11"/>
  <c r="AK429" i="11"/>
  <c r="AK430" i="11"/>
  <c r="AK431" i="11"/>
  <c r="AK432" i="11"/>
  <c r="AK433" i="11"/>
  <c r="AK434" i="11"/>
  <c r="AK435" i="11"/>
  <c r="AK436" i="11"/>
  <c r="AK437" i="11"/>
  <c r="AK438" i="11"/>
  <c r="AK439" i="11"/>
  <c r="AK440" i="11"/>
  <c r="AK441" i="11"/>
  <c r="AK442" i="11"/>
  <c r="AK443" i="11"/>
  <c r="AK444" i="11"/>
  <c r="AK445" i="11"/>
  <c r="AK446" i="11"/>
  <c r="AK447" i="11"/>
  <c r="AK448" i="11"/>
  <c r="AK449" i="11"/>
  <c r="AK450" i="11"/>
  <c r="AK451" i="11"/>
  <c r="AK452" i="11"/>
  <c r="AK453" i="11"/>
  <c r="AK454" i="11"/>
  <c r="AK455" i="11"/>
  <c r="AK456" i="11"/>
  <c r="AK457" i="11"/>
  <c r="AK458" i="11"/>
  <c r="AK459" i="11"/>
  <c r="AK460" i="11"/>
  <c r="AK461" i="11"/>
  <c r="AK462" i="11"/>
  <c r="AK463" i="11"/>
  <c r="AK464" i="11"/>
  <c r="AK465" i="11"/>
  <c r="AK466" i="11"/>
  <c r="AK467" i="11"/>
  <c r="AK468" i="11"/>
  <c r="AK469" i="11"/>
  <c r="AK470" i="11"/>
  <c r="AK471" i="11"/>
  <c r="AK472" i="11"/>
  <c r="AK473" i="11"/>
  <c r="AK474" i="11"/>
  <c r="AK475" i="11"/>
  <c r="AK476" i="11"/>
  <c r="AK477" i="11"/>
  <c r="AK478" i="11"/>
  <c r="AK479" i="11"/>
  <c r="AK480" i="11"/>
  <c r="AK481" i="11"/>
  <c r="AK482" i="11"/>
  <c r="AK483" i="11"/>
  <c r="AK484" i="11"/>
  <c r="AK485" i="11"/>
  <c r="AK486" i="11"/>
  <c r="AK487" i="11"/>
  <c r="AK488" i="11"/>
  <c r="AK489" i="11"/>
  <c r="AK490" i="11"/>
  <c r="AK491" i="11"/>
  <c r="AK492" i="11"/>
  <c r="AK493" i="11"/>
  <c r="AK494" i="11"/>
  <c r="AK495" i="11"/>
  <c r="AK496" i="11"/>
  <c r="AK497" i="11"/>
  <c r="AK498" i="11"/>
  <c r="AK499" i="11"/>
  <c r="AK500" i="11"/>
  <c r="AK501" i="11"/>
  <c r="AK502" i="11"/>
  <c r="AK503" i="11"/>
  <c r="C24" i="11"/>
  <c r="C25" i="11" s="1"/>
  <c r="C26" i="11" s="1"/>
  <c r="B19" i="11"/>
  <c r="B12" i="11"/>
  <c r="B9" i="11"/>
  <c r="H2" i="4"/>
  <c r="S1572" i="9" l="1"/>
  <c r="AG106" i="9"/>
  <c r="AG179" i="9"/>
  <c r="AG335" i="9"/>
  <c r="AG483" i="9"/>
  <c r="AG227" i="9"/>
  <c r="AG361" i="9"/>
  <c r="AG117" i="9"/>
  <c r="AG196" i="9"/>
  <c r="AG141" i="9"/>
  <c r="AG318" i="9"/>
  <c r="AG500" i="9"/>
  <c r="AG171" i="9"/>
  <c r="AG307" i="9"/>
  <c r="AG491" i="9"/>
  <c r="AG326" i="9"/>
  <c r="AG161" i="9"/>
  <c r="AG499" i="9"/>
  <c r="AG334" i="9"/>
  <c r="AG169" i="9"/>
  <c r="AG497" i="9"/>
  <c r="AG333" i="9"/>
  <c r="AG168" i="9"/>
  <c r="AG4" i="9"/>
  <c r="AG345" i="9"/>
  <c r="AG181" i="9"/>
  <c r="AG16" i="9"/>
  <c r="AG420" i="9"/>
  <c r="AG337" i="9"/>
  <c r="AG255" i="9"/>
  <c r="AG173" i="9"/>
  <c r="AG91" i="9"/>
  <c r="AG8" i="9"/>
  <c r="AG423" i="9"/>
  <c r="AG332" i="9"/>
  <c r="AG249" i="9"/>
  <c r="AG167" i="9"/>
  <c r="AG85" i="9"/>
  <c r="AG3" i="9"/>
  <c r="AG422" i="9"/>
  <c r="AG340" i="9"/>
  <c r="AG248" i="9"/>
  <c r="AG166" i="9"/>
  <c r="AG47" i="9"/>
  <c r="AG439" i="9"/>
  <c r="AG311" i="9"/>
  <c r="AG183" i="9"/>
  <c r="AG64" i="9"/>
  <c r="AG434" i="9"/>
  <c r="AG322" i="9"/>
  <c r="AG194" i="9"/>
  <c r="AG58" i="9"/>
  <c r="AG80" i="9"/>
  <c r="AG177" i="9"/>
  <c r="AG409" i="9"/>
  <c r="AG43" i="9"/>
  <c r="AG288" i="9"/>
  <c r="AG488" i="9"/>
  <c r="AG159" i="9"/>
  <c r="S159" i="9" s="1"/>
  <c r="AG104" i="9"/>
  <c r="AG281" i="9"/>
  <c r="AG463" i="9"/>
  <c r="AG97" i="9"/>
  <c r="AG270" i="9"/>
  <c r="AG472" i="9"/>
  <c r="AG308" i="9"/>
  <c r="AG143" i="9"/>
  <c r="AG480" i="9"/>
  <c r="AG316" i="9"/>
  <c r="AG133" i="9"/>
  <c r="AG479" i="9"/>
  <c r="AG315" i="9"/>
  <c r="AG150" i="9"/>
  <c r="AG492" i="9"/>
  <c r="AG327" i="9"/>
  <c r="AG163" i="9"/>
  <c r="AG493" i="9"/>
  <c r="AG411" i="9"/>
  <c r="AG328" i="9"/>
  <c r="AG246" i="9"/>
  <c r="AG164" i="9"/>
  <c r="AG81" i="9"/>
  <c r="AG496" i="9"/>
  <c r="AG405" i="9"/>
  <c r="AG323" i="9"/>
  <c r="AG240" i="9"/>
  <c r="AG158" i="9"/>
  <c r="AG76" i="9"/>
  <c r="AG495" i="9"/>
  <c r="AG413" i="9"/>
  <c r="AG321" i="9"/>
  <c r="AG239" i="9"/>
  <c r="AG157" i="9"/>
  <c r="AG29" i="9"/>
  <c r="AG412" i="9"/>
  <c r="AG302" i="9"/>
  <c r="AG174" i="9"/>
  <c r="AG55" i="9"/>
  <c r="AG418" i="9"/>
  <c r="AG298" i="9"/>
  <c r="AG186" i="9"/>
  <c r="AG50" i="9"/>
  <c r="AG148" i="9"/>
  <c r="AG75" i="9"/>
  <c r="AG503" i="9"/>
  <c r="AG430" i="9"/>
  <c r="AG357" i="9"/>
  <c r="S357" i="9" s="1"/>
  <c r="AG284" i="9"/>
  <c r="AG211" i="9"/>
  <c r="S211" i="9" s="1"/>
  <c r="AG128" i="9"/>
  <c r="AG37" i="9"/>
  <c r="AG458" i="9"/>
  <c r="AG386" i="9"/>
  <c r="AG314" i="9"/>
  <c r="S314" i="9" s="1"/>
  <c r="AG242" i="9"/>
  <c r="AG170" i="9"/>
  <c r="AG74" i="9"/>
  <c r="S74" i="9" s="1"/>
  <c r="AG139" i="9"/>
  <c r="S139" i="9" s="1"/>
  <c r="AG65" i="9"/>
  <c r="AG494" i="9"/>
  <c r="AG421" i="9"/>
  <c r="AG348" i="9"/>
  <c r="AG275" i="9"/>
  <c r="S275" i="9" s="1"/>
  <c r="AG201" i="9"/>
  <c r="AG110" i="9"/>
  <c r="AG28" i="9"/>
  <c r="AG450" i="9"/>
  <c r="AG378" i="9"/>
  <c r="S378" i="9" s="1"/>
  <c r="AG306" i="9"/>
  <c r="AG234" i="9"/>
  <c r="S234" i="9" s="1"/>
  <c r="AG146" i="9"/>
  <c r="S146" i="9" s="1"/>
  <c r="AG66" i="9"/>
  <c r="AG398" i="9"/>
  <c r="S398" i="9" s="1"/>
  <c r="AG262" i="9"/>
  <c r="AG336" i="9"/>
  <c r="AG153" i="9"/>
  <c r="AG435" i="9"/>
  <c r="AG287" i="9"/>
  <c r="AG305" i="9"/>
  <c r="S305" i="9" s="1"/>
  <c r="AG13" i="9"/>
  <c r="S13" i="9" s="1"/>
  <c r="AG501" i="9"/>
  <c r="S501" i="9" s="1"/>
  <c r="AG208" i="9"/>
  <c r="AG427" i="9"/>
  <c r="AG134" i="9"/>
  <c r="AG343" i="9"/>
  <c r="AG51" i="9"/>
  <c r="AG381" i="9"/>
  <c r="AG235" i="9"/>
  <c r="AG88" i="9"/>
  <c r="S88" i="9" s="1"/>
  <c r="AG444" i="9"/>
  <c r="AG297" i="9"/>
  <c r="AG151" i="9"/>
  <c r="AG5" i="9"/>
  <c r="AG369" i="9"/>
  <c r="AG223" i="9"/>
  <c r="AG77" i="9"/>
  <c r="AG437" i="9"/>
  <c r="S437" i="9" s="1"/>
  <c r="AG291" i="9"/>
  <c r="AG144" i="9"/>
  <c r="AG502" i="9"/>
  <c r="AG429" i="9"/>
  <c r="AG356" i="9"/>
  <c r="S356" i="9" s="1"/>
  <c r="AG283" i="9"/>
  <c r="S283" i="9" s="1"/>
  <c r="AG209" i="9"/>
  <c r="AG136" i="9"/>
  <c r="S136" i="9" s="1"/>
  <c r="AG63" i="9"/>
  <c r="AG487" i="9"/>
  <c r="AG414" i="9"/>
  <c r="AG341" i="9"/>
  <c r="AG268" i="9"/>
  <c r="AG195" i="9"/>
  <c r="S195" i="9" s="1"/>
  <c r="AG121" i="9"/>
  <c r="S121" i="9" s="1"/>
  <c r="AG48" i="9"/>
  <c r="S48" i="9" s="1"/>
  <c r="AG477" i="9"/>
  <c r="AG404" i="9"/>
  <c r="AG331" i="9"/>
  <c r="AG257" i="9"/>
  <c r="AG184" i="9"/>
  <c r="AG111" i="9"/>
  <c r="AG38" i="9"/>
  <c r="S38" i="9" s="1"/>
  <c r="AG467" i="9"/>
  <c r="S467" i="9" s="1"/>
  <c r="AG393" i="9"/>
  <c r="AG320" i="9"/>
  <c r="AG247" i="9"/>
  <c r="AG165" i="9"/>
  <c r="AG83" i="9"/>
  <c r="S83" i="9" s="1"/>
  <c r="AG498" i="9"/>
  <c r="S498" i="9" s="1"/>
  <c r="AG426" i="9"/>
  <c r="AG354" i="9"/>
  <c r="S354" i="9" s="1"/>
  <c r="AG274" i="9"/>
  <c r="AG202" i="9"/>
  <c r="AG122" i="9"/>
  <c r="AG42" i="9"/>
  <c r="S1460" i="9"/>
  <c r="S1404" i="9"/>
  <c r="S1396" i="9"/>
  <c r="AG162" i="9"/>
  <c r="S162" i="9" s="1"/>
  <c r="AG98" i="9"/>
  <c r="AG34" i="9"/>
  <c r="AG192" i="9"/>
  <c r="AG119" i="9"/>
  <c r="AG46" i="9"/>
  <c r="S46" i="9" s="1"/>
  <c r="AG474" i="9"/>
  <c r="S474" i="9" s="1"/>
  <c r="AG410" i="9"/>
  <c r="S410" i="9" s="1"/>
  <c r="AG346" i="9"/>
  <c r="S346" i="9" s="1"/>
  <c r="AG282" i="9"/>
  <c r="AG218" i="9"/>
  <c r="AG154" i="9"/>
  <c r="AG90" i="9"/>
  <c r="S616" i="9"/>
  <c r="S1697" i="9"/>
  <c r="S547" i="9"/>
  <c r="S1769" i="9"/>
  <c r="S757" i="9"/>
  <c r="S1693" i="9"/>
  <c r="S533" i="9"/>
  <c r="S1687" i="9"/>
  <c r="S1199" i="9"/>
  <c r="S869" i="9"/>
  <c r="S1689" i="9"/>
  <c r="S1239" i="9"/>
  <c r="S1943" i="9"/>
  <c r="S1458" i="9"/>
  <c r="S1645" i="9"/>
  <c r="S1626" i="9"/>
  <c r="S1609" i="9"/>
  <c r="S1861" i="9"/>
  <c r="S606" i="9"/>
  <c r="S1490" i="9"/>
  <c r="S1637" i="9"/>
  <c r="S1236" i="9"/>
  <c r="S1234" i="9"/>
  <c r="S1386" i="9"/>
  <c r="S1478" i="9"/>
  <c r="S1442" i="9"/>
  <c r="S1970" i="9"/>
  <c r="S1845" i="9"/>
  <c r="S1550" i="9"/>
  <c r="S1232" i="9"/>
  <c r="S104" i="9"/>
  <c r="S1770" i="9"/>
  <c r="S1098" i="9"/>
  <c r="S771" i="9"/>
  <c r="S1839" i="9"/>
  <c r="S1222" i="9"/>
  <c r="S534" i="9"/>
  <c r="S1903" i="9"/>
  <c r="S1766" i="9"/>
  <c r="S1616" i="9"/>
  <c r="S1088" i="9"/>
  <c r="S311" i="9"/>
  <c r="S1688" i="9"/>
  <c r="S1542" i="9"/>
  <c r="S1214" i="9"/>
  <c r="S296" i="9"/>
  <c r="S1684" i="9"/>
  <c r="S1535" i="9"/>
  <c r="S1135" i="9"/>
  <c r="S994" i="9"/>
  <c r="S838" i="9"/>
  <c r="S391" i="9"/>
  <c r="S1006" i="9"/>
  <c r="S1789" i="9"/>
  <c r="S1343" i="9"/>
  <c r="S1224" i="9"/>
  <c r="S1948" i="9"/>
  <c r="S1634" i="9"/>
  <c r="S1037" i="9"/>
  <c r="S890" i="9"/>
  <c r="S677" i="9"/>
  <c r="S451" i="9"/>
  <c r="S787" i="9"/>
  <c r="S566" i="9"/>
  <c r="S1133" i="9"/>
  <c r="S1027" i="9"/>
  <c r="S847" i="9"/>
  <c r="S1503" i="9"/>
  <c r="S1430" i="9"/>
  <c r="S1202" i="9"/>
  <c r="S1422" i="9"/>
  <c r="S1681" i="9"/>
  <c r="S1198" i="9"/>
  <c r="S49" i="9"/>
  <c r="S714" i="9"/>
  <c r="S1953" i="9"/>
  <c r="S1673" i="9"/>
  <c r="S907" i="9"/>
  <c r="S479" i="9"/>
  <c r="S1748" i="9"/>
  <c r="S1599" i="9"/>
  <c r="S1053" i="9"/>
  <c r="S701" i="9"/>
  <c r="S1820" i="9"/>
  <c r="S898" i="9"/>
  <c r="S1445" i="9"/>
  <c r="S1944" i="9"/>
  <c r="S1812" i="9"/>
  <c r="S1517" i="9"/>
  <c r="S1172" i="9"/>
  <c r="S1441" i="9"/>
  <c r="S515" i="9"/>
  <c r="S1936" i="9"/>
  <c r="S1620" i="9"/>
  <c r="S1022" i="9"/>
  <c r="S1138" i="9"/>
  <c r="S1940" i="9"/>
  <c r="S1364" i="9"/>
  <c r="S1873" i="9"/>
  <c r="S1281" i="9"/>
  <c r="S1506" i="9"/>
  <c r="S866" i="9"/>
  <c r="S1581" i="9"/>
  <c r="S1432" i="9"/>
  <c r="S1799" i="9"/>
  <c r="S1428" i="9"/>
  <c r="S1233" i="9"/>
  <c r="S954" i="9"/>
  <c r="S558" i="9"/>
  <c r="S1426" i="9"/>
  <c r="S1108" i="9"/>
  <c r="S881" i="9"/>
  <c r="S995" i="9"/>
  <c r="S1492" i="9"/>
  <c r="S1345" i="9"/>
  <c r="S1638" i="9"/>
  <c r="S1489" i="9"/>
  <c r="S1710" i="9"/>
  <c r="S979" i="9"/>
  <c r="S1917" i="9"/>
  <c r="S1116" i="9"/>
  <c r="S355" i="9"/>
  <c r="S1850" i="9"/>
  <c r="S1556" i="9"/>
  <c r="S1628" i="9"/>
  <c r="S307" i="9"/>
  <c r="S1525" i="9"/>
  <c r="S1300" i="9"/>
  <c r="S1702" i="9"/>
  <c r="S858" i="9"/>
  <c r="S746" i="9"/>
  <c r="S523" i="9"/>
  <c r="S585" i="9"/>
  <c r="S1424" i="9"/>
  <c r="S1498" i="9"/>
  <c r="S1698" i="9"/>
  <c r="S953" i="9"/>
  <c r="S1906" i="9"/>
  <c r="S1624" i="9"/>
  <c r="S1473" i="9"/>
  <c r="S326" i="9"/>
  <c r="S1967" i="9"/>
  <c r="S1696" i="9"/>
  <c r="S1544" i="9"/>
  <c r="S942" i="9"/>
  <c r="S1470" i="9"/>
  <c r="S1321" i="9"/>
  <c r="S755" i="9"/>
  <c r="S1965" i="9"/>
  <c r="S1836" i="9"/>
  <c r="S1391" i="9"/>
  <c r="S938" i="9"/>
  <c r="S522" i="9"/>
  <c r="S75" i="9"/>
  <c r="S1897" i="9"/>
  <c r="S1762" i="9"/>
  <c r="S1614" i="9"/>
  <c r="S1463" i="9"/>
  <c r="S1317" i="9"/>
  <c r="S1080" i="9"/>
  <c r="S743" i="9"/>
  <c r="S1958" i="9"/>
  <c r="S1833" i="9"/>
  <c r="S1389" i="9"/>
  <c r="S1204" i="9"/>
  <c r="S923" i="9"/>
  <c r="S505" i="9"/>
  <c r="S62" i="9"/>
  <c r="S615" i="9"/>
  <c r="S168" i="9"/>
  <c r="S1276" i="9"/>
  <c r="S1148" i="9"/>
  <c r="S850" i="9"/>
  <c r="S630" i="9"/>
  <c r="S408" i="9"/>
  <c r="S185" i="9"/>
  <c r="S1985" i="9"/>
  <c r="S1890" i="9"/>
  <c r="S1678" i="9"/>
  <c r="S1565" i="9"/>
  <c r="S1454" i="9"/>
  <c r="S1094" i="9"/>
  <c r="S950" i="9"/>
  <c r="S767" i="9"/>
  <c r="S545" i="9"/>
  <c r="S322" i="9"/>
  <c r="S98" i="9"/>
  <c r="S1853" i="9"/>
  <c r="S1745" i="9"/>
  <c r="S1524" i="9"/>
  <c r="S1409" i="9"/>
  <c r="S1298" i="9"/>
  <c r="S1175" i="9"/>
  <c r="S230" i="9"/>
  <c r="S8" i="9"/>
  <c r="S961" i="9"/>
  <c r="S1367" i="9"/>
  <c r="S1349" i="9"/>
  <c r="S1332" i="9"/>
  <c r="S1309" i="9"/>
  <c r="S1290" i="9"/>
  <c r="S1956" i="9"/>
  <c r="S1828" i="9"/>
  <c r="S1532" i="9"/>
  <c r="S1381" i="9"/>
  <c r="S920" i="9"/>
  <c r="S494" i="9"/>
  <c r="S1892" i="9"/>
  <c r="S1752" i="9"/>
  <c r="S1601" i="9"/>
  <c r="S1455" i="9"/>
  <c r="S1306" i="9"/>
  <c r="S1064" i="9"/>
  <c r="S271" i="9"/>
  <c r="S1824" i="9"/>
  <c r="S1527" i="9"/>
  <c r="S1378" i="9"/>
  <c r="S1188" i="9"/>
  <c r="S33" i="9"/>
  <c r="S1885" i="9"/>
  <c r="S1450" i="9"/>
  <c r="S1297" i="9"/>
  <c r="S254" i="9"/>
  <c r="S1946" i="9"/>
  <c r="S1671" i="9"/>
  <c r="S1519" i="9"/>
  <c r="S1373" i="9"/>
  <c r="S1184" i="9"/>
  <c r="S21" i="9"/>
  <c r="S1882" i="9"/>
  <c r="S1743" i="9"/>
  <c r="S1597" i="9"/>
  <c r="S1295" i="9"/>
  <c r="S1046" i="9"/>
  <c r="S688" i="9"/>
  <c r="S561" i="9"/>
  <c r="S922" i="9"/>
  <c r="S1170" i="9"/>
  <c r="S1104" i="9"/>
  <c r="S1073" i="9"/>
  <c r="S1034" i="9"/>
  <c r="S1263" i="9"/>
  <c r="S1809" i="9"/>
  <c r="S1661" i="9"/>
  <c r="S1514" i="9"/>
  <c r="S1166" i="9"/>
  <c r="S879" i="9"/>
  <c r="S439" i="9"/>
  <c r="S2001" i="9"/>
  <c r="S1735" i="9"/>
  <c r="S1586" i="9"/>
  <c r="S1434" i="9"/>
  <c r="S1025" i="9"/>
  <c r="S659" i="9"/>
  <c r="S1975" i="9"/>
  <c r="S115" i="9"/>
  <c r="S504" i="9"/>
  <c r="S839" i="9"/>
  <c r="S784" i="9"/>
  <c r="S729" i="9"/>
  <c r="S671" i="9"/>
  <c r="S1924" i="9"/>
  <c r="S1792" i="9"/>
  <c r="S1642" i="9"/>
  <c r="S1134" i="9"/>
  <c r="S829" i="9"/>
  <c r="S384" i="9"/>
  <c r="S1988" i="9"/>
  <c r="S1860" i="9"/>
  <c r="S1714" i="9"/>
  <c r="S1568" i="9"/>
  <c r="S1417" i="9"/>
  <c r="S1261" i="9"/>
  <c r="S991" i="9"/>
  <c r="S605" i="9"/>
  <c r="S158" i="9"/>
  <c r="S1919" i="9"/>
  <c r="S1784" i="9"/>
  <c r="S1341" i="9"/>
  <c r="S1124" i="9"/>
  <c r="S814" i="9"/>
  <c r="S367" i="9"/>
  <c r="S1981" i="9"/>
  <c r="S1855" i="9"/>
  <c r="S1561" i="9"/>
  <c r="S1415" i="9"/>
  <c r="S1846" i="9"/>
  <c r="S1957" i="9"/>
  <c r="S61" i="9"/>
  <c r="S449" i="9"/>
  <c r="S394" i="9"/>
  <c r="S337" i="9"/>
  <c r="S282" i="9"/>
  <c r="S227" i="9"/>
  <c r="S1908" i="9"/>
  <c r="S1772" i="9"/>
  <c r="S1625" i="9"/>
  <c r="S1477" i="9"/>
  <c r="S1325" i="9"/>
  <c r="S1102" i="9"/>
  <c r="S774" i="9"/>
  <c r="S327" i="9"/>
  <c r="S1969" i="9"/>
  <c r="S1844" i="9"/>
  <c r="S1546" i="9"/>
  <c r="S1400" i="9"/>
  <c r="S1226" i="9"/>
  <c r="S952" i="9"/>
  <c r="S103" i="9"/>
  <c r="S1905" i="9"/>
  <c r="S1617" i="9"/>
  <c r="S1471" i="9"/>
  <c r="S1322" i="9"/>
  <c r="S1089" i="9"/>
  <c r="S312" i="9"/>
  <c r="S1966" i="9"/>
  <c r="S1405" i="9"/>
  <c r="S1533" i="9"/>
  <c r="S1664" i="9"/>
  <c r="S1589" i="9"/>
  <c r="S1720" i="9"/>
  <c r="S1989" i="9"/>
  <c r="S1716" i="9"/>
  <c r="S1569" i="9"/>
  <c r="S1418" i="9"/>
  <c r="S1262" i="9"/>
  <c r="S993" i="9"/>
  <c r="S1921" i="9"/>
  <c r="S1791" i="9"/>
  <c r="S1641" i="9"/>
  <c r="S1344" i="9"/>
  <c r="S1130" i="9"/>
  <c r="S826" i="9"/>
  <c r="S381" i="9"/>
  <c r="S1982" i="9"/>
  <c r="S1856" i="9"/>
  <c r="S1711" i="9"/>
  <c r="S1562" i="9"/>
  <c r="S1416" i="9"/>
  <c r="S1252" i="9"/>
  <c r="S981" i="9"/>
  <c r="S589" i="9"/>
  <c r="S145" i="9"/>
  <c r="S678" i="9"/>
  <c r="S454" i="9"/>
  <c r="S344" i="9"/>
  <c r="S231" i="9"/>
  <c r="S119" i="9"/>
  <c r="S9" i="9"/>
  <c r="S739" i="9"/>
  <c r="S627" i="9"/>
  <c r="S514" i="9"/>
  <c r="S405" i="9"/>
  <c r="S293" i="9"/>
  <c r="S181" i="9"/>
  <c r="S71" i="9"/>
  <c r="S1231" i="9"/>
  <c r="S918" i="9"/>
  <c r="S806" i="9"/>
  <c r="S694" i="9"/>
  <c r="S584" i="9"/>
  <c r="S472" i="9"/>
  <c r="S359" i="9"/>
  <c r="S249" i="9"/>
  <c r="S137" i="9"/>
  <c r="S25" i="9"/>
  <c r="S1930" i="9"/>
  <c r="S1847" i="9"/>
  <c r="S1753" i="9"/>
  <c r="S1655" i="9"/>
  <c r="S1559" i="9"/>
  <c r="S1461" i="9"/>
  <c r="S1362" i="9"/>
  <c r="S1266" i="9"/>
  <c r="S1168" i="9"/>
  <c r="S1069" i="9"/>
  <c r="S959" i="9"/>
  <c r="S734" i="9"/>
  <c r="S624" i="9"/>
  <c r="S512" i="9"/>
  <c r="S400" i="9"/>
  <c r="S290" i="9"/>
  <c r="S177" i="9"/>
  <c r="S241" i="9"/>
  <c r="S1665" i="9"/>
  <c r="S1368" i="9"/>
  <c r="S886" i="9"/>
  <c r="S450" i="9"/>
  <c r="S1249" i="9"/>
  <c r="S1117" i="9"/>
  <c r="S976" i="9"/>
  <c r="S808" i="9"/>
  <c r="S586" i="9"/>
  <c r="S365" i="9"/>
  <c r="S1260" i="9"/>
  <c r="S1129" i="9"/>
  <c r="S990" i="9"/>
  <c r="S825" i="9"/>
  <c r="S603" i="9"/>
  <c r="S157" i="9"/>
  <c r="S1974" i="9"/>
  <c r="S1878" i="9"/>
  <c r="S1774" i="9"/>
  <c r="S1663" i="9"/>
  <c r="S1552" i="9"/>
  <c r="S1330" i="9"/>
  <c r="S1208" i="9"/>
  <c r="S1078" i="9"/>
  <c r="S929" i="9"/>
  <c r="S741" i="9"/>
  <c r="S294" i="9"/>
  <c r="S72" i="9"/>
  <c r="S1841" i="9"/>
  <c r="S1733" i="9"/>
  <c r="S213" i="9"/>
  <c r="S1935" i="9"/>
  <c r="S1807" i="9"/>
  <c r="S1656" i="9"/>
  <c r="S1360" i="9"/>
  <c r="S1153" i="9"/>
  <c r="S422" i="9"/>
  <c r="S1999" i="9"/>
  <c r="S1871" i="9"/>
  <c r="S1727" i="9"/>
  <c r="S1279" i="9"/>
  <c r="S1016" i="9"/>
  <c r="S646" i="9"/>
  <c r="S199" i="9"/>
  <c r="S1933" i="9"/>
  <c r="S1653" i="9"/>
  <c r="S1504" i="9"/>
  <c r="S1353" i="9"/>
  <c r="S1150" i="9"/>
  <c r="S856" i="9"/>
  <c r="S1992" i="9"/>
  <c r="S1866" i="9"/>
  <c r="S1725" i="9"/>
  <c r="S1574" i="9"/>
  <c r="S1270" i="9"/>
  <c r="S1007" i="9"/>
  <c r="S631" i="9"/>
  <c r="S186" i="9"/>
  <c r="S1928" i="9"/>
  <c r="S1797" i="9"/>
  <c r="S1250" i="9"/>
  <c r="S587" i="9"/>
  <c r="S144" i="9"/>
  <c r="S1782" i="9"/>
  <c r="S1633" i="9"/>
  <c r="S1487" i="9"/>
  <c r="S1335" i="9"/>
  <c r="S802" i="9"/>
  <c r="S1978" i="9"/>
  <c r="S1708" i="9"/>
  <c r="S1407" i="9"/>
  <c r="S1245" i="9"/>
  <c r="S970" i="9"/>
  <c r="S576" i="9"/>
  <c r="S129" i="9"/>
  <c r="S1911" i="9"/>
  <c r="S1780" i="9"/>
  <c r="S1479" i="9"/>
  <c r="S1333" i="9"/>
  <c r="S1105" i="9"/>
  <c r="S785" i="9"/>
  <c r="S338" i="9"/>
  <c r="S1215" i="9"/>
  <c r="S1087" i="9"/>
  <c r="S939" i="9"/>
  <c r="S753" i="9"/>
  <c r="S531" i="9"/>
  <c r="S85" i="9"/>
  <c r="S1225" i="9"/>
  <c r="S1097" i="9"/>
  <c r="S951" i="9"/>
  <c r="S770" i="9"/>
  <c r="S546" i="9"/>
  <c r="S323" i="9"/>
  <c r="S102" i="9"/>
  <c r="S1949" i="9"/>
  <c r="S1854" i="9"/>
  <c r="S1746" i="9"/>
  <c r="S1636" i="9"/>
  <c r="S1414" i="9"/>
  <c r="S1176" i="9"/>
  <c r="S1039" i="9"/>
  <c r="S893" i="9"/>
  <c r="S683" i="9"/>
  <c r="S461" i="9"/>
  <c r="S239" i="9"/>
  <c r="S15" i="9"/>
  <c r="S1912" i="9"/>
  <c r="S1816" i="9"/>
  <c r="S1591" i="9"/>
  <c r="S1480" i="9"/>
  <c r="S1369" i="9"/>
  <c r="S1257" i="9"/>
  <c r="S1125" i="9"/>
  <c r="S982" i="9"/>
  <c r="S815" i="9"/>
  <c r="S593" i="9"/>
  <c r="S368" i="9"/>
  <c r="S637" i="9"/>
  <c r="S411" i="9"/>
  <c r="S302" i="9"/>
  <c r="S190" i="9"/>
  <c r="S77" i="9"/>
  <c r="S807" i="9"/>
  <c r="S697" i="9"/>
  <c r="S473" i="9"/>
  <c r="S363" i="9"/>
  <c r="S250" i="9"/>
  <c r="S138" i="9"/>
  <c r="S29" i="9"/>
  <c r="S1194" i="9"/>
  <c r="S1096" i="9"/>
  <c r="S986" i="9"/>
  <c r="S877" i="9"/>
  <c r="S765" i="9"/>
  <c r="S651" i="9"/>
  <c r="S542" i="9"/>
  <c r="S430" i="9"/>
  <c r="S318" i="9"/>
  <c r="S208" i="9"/>
  <c r="S95" i="9"/>
  <c r="S1983" i="9"/>
  <c r="S1900" i="9"/>
  <c r="S1815" i="9"/>
  <c r="S1838" i="9"/>
  <c r="S1543" i="9"/>
  <c r="S1394" i="9"/>
  <c r="S1221" i="9"/>
  <c r="S941" i="9"/>
  <c r="S86" i="9"/>
  <c r="S1898" i="9"/>
  <c r="S1764" i="9"/>
  <c r="S1615" i="9"/>
  <c r="S1464" i="9"/>
  <c r="S1318" i="9"/>
  <c r="S1086" i="9"/>
  <c r="S744" i="9"/>
  <c r="S301" i="9"/>
  <c r="S1964" i="9"/>
  <c r="S1834" i="9"/>
  <c r="S1541" i="9"/>
  <c r="S1390" i="9"/>
  <c r="S1213" i="9"/>
  <c r="S934" i="9"/>
  <c r="S521" i="9"/>
  <c r="S1896" i="9"/>
  <c r="S1757" i="9"/>
  <c r="S1610" i="9"/>
  <c r="S1462" i="9"/>
  <c r="S1312" i="9"/>
  <c r="S1075" i="9"/>
  <c r="S730" i="9"/>
  <c r="S1067" i="9"/>
  <c r="S921" i="9"/>
  <c r="S725" i="9"/>
  <c r="S503" i="9"/>
  <c r="S281" i="9"/>
  <c r="S56" i="9"/>
  <c r="S1212" i="9"/>
  <c r="S1079" i="9"/>
  <c r="S933" i="9"/>
  <c r="S742" i="9"/>
  <c r="S520" i="9"/>
  <c r="S295" i="9"/>
  <c r="S73" i="9"/>
  <c r="S1937" i="9"/>
  <c r="S1842" i="9"/>
  <c r="S1734" i="9"/>
  <c r="S1623" i="9"/>
  <c r="S1510" i="9"/>
  <c r="S1398" i="9"/>
  <c r="S1287" i="9"/>
  <c r="S1160" i="9"/>
  <c r="S1023" i="9"/>
  <c r="S657" i="9"/>
  <c r="S432" i="9"/>
  <c r="S210" i="9"/>
  <c r="S1997" i="9"/>
  <c r="S1901" i="9"/>
  <c r="S1800" i="9"/>
  <c r="S1578" i="9"/>
  <c r="S1468" i="9"/>
  <c r="S1354" i="9"/>
  <c r="S1111" i="9"/>
  <c r="S963" i="9"/>
  <c r="S786" i="9"/>
  <c r="S565" i="9"/>
  <c r="S342" i="9"/>
  <c r="S118" i="9"/>
  <c r="S845" i="9"/>
  <c r="S733" i="9"/>
  <c r="S621" i="9"/>
  <c r="S511" i="9"/>
  <c r="S399" i="9"/>
  <c r="S286" i="9"/>
  <c r="S176" i="9"/>
  <c r="S1700" i="9"/>
  <c r="S1832" i="9"/>
  <c r="S1927" i="9"/>
  <c r="S1909" i="9"/>
  <c r="S1894" i="9"/>
  <c r="S1880" i="9"/>
  <c r="S1990" i="9"/>
  <c r="S170" i="9"/>
  <c r="S1893" i="9"/>
  <c r="S1918" i="9"/>
  <c r="S1783" i="9"/>
  <c r="S1488" i="9"/>
  <c r="S1336" i="9"/>
  <c r="S1122" i="9"/>
  <c r="S813" i="9"/>
  <c r="S366" i="9"/>
  <c r="S1980" i="9"/>
  <c r="S1852" i="9"/>
  <c r="S1709" i="9"/>
  <c r="S1560" i="9"/>
  <c r="S65" i="9"/>
  <c r="S1796" i="9"/>
  <c r="S1722" i="9"/>
  <c r="S1649" i="9"/>
  <c r="S1576" i="9"/>
  <c r="S1357" i="9"/>
  <c r="S1284" i="9"/>
  <c r="S1508" i="9"/>
  <c r="S1397" i="9"/>
  <c r="S1286" i="9"/>
  <c r="S1159" i="9"/>
  <c r="S867" i="9"/>
  <c r="S648" i="9"/>
  <c r="S426" i="9"/>
  <c r="S201" i="9"/>
  <c r="S1646" i="9"/>
  <c r="S1500" i="9"/>
  <c r="S1350" i="9"/>
  <c r="S1140" i="9"/>
  <c r="S840" i="9"/>
  <c r="S395" i="9"/>
  <c r="S1103" i="9"/>
  <c r="S783" i="9"/>
  <c r="S336" i="9"/>
  <c r="S113" i="9"/>
  <c r="S1244" i="9"/>
  <c r="S1113" i="9"/>
  <c r="S969" i="9"/>
  <c r="S797" i="9"/>
  <c r="S575" i="9"/>
  <c r="S353" i="9"/>
  <c r="S128" i="9"/>
  <c r="S1961" i="9"/>
  <c r="S1865" i="9"/>
  <c r="S1761" i="9"/>
  <c r="S1650" i="9"/>
  <c r="S1537" i="9"/>
  <c r="S1316" i="9"/>
  <c r="S1190" i="9"/>
  <c r="S1059" i="9"/>
  <c r="S911" i="9"/>
  <c r="S712" i="9"/>
  <c r="S490" i="9"/>
  <c r="S265" i="9"/>
  <c r="S43" i="9"/>
  <c r="S1925" i="9"/>
  <c r="S1829" i="9"/>
  <c r="S1718" i="9"/>
  <c r="S1606" i="9"/>
  <c r="S1495" i="9"/>
  <c r="S1382" i="9"/>
  <c r="S1271" i="9"/>
  <c r="S1141" i="9"/>
  <c r="S1003" i="9"/>
  <c r="S843" i="9"/>
  <c r="S619" i="9"/>
  <c r="S397" i="9"/>
  <c r="S175" i="9"/>
  <c r="S871" i="9"/>
  <c r="S761" i="9"/>
  <c r="S649" i="9"/>
  <c r="S537" i="9"/>
  <c r="S427" i="9"/>
  <c r="S202" i="9"/>
  <c r="S93" i="9"/>
  <c r="S823" i="9"/>
  <c r="S711" i="9"/>
  <c r="S598" i="9"/>
  <c r="S488" i="9"/>
  <c r="S376" i="9"/>
  <c r="S264" i="9"/>
  <c r="S154" i="9"/>
  <c r="S42" i="9"/>
  <c r="S1206" i="9"/>
  <c r="S1002" i="9"/>
  <c r="S889" i="9"/>
  <c r="S777" i="9"/>
  <c r="S667" i="9"/>
  <c r="S555" i="9"/>
  <c r="S442" i="9"/>
  <c r="S333" i="9"/>
  <c r="S221" i="9"/>
  <c r="S109" i="9"/>
  <c r="S1993" i="9"/>
  <c r="S1910" i="9"/>
  <c r="S1826" i="9"/>
  <c r="S1728" i="9"/>
  <c r="S1632" i="9"/>
  <c r="S1534" i="9"/>
  <c r="S1436" i="9"/>
  <c r="S1340" i="9"/>
  <c r="S1241" i="9"/>
  <c r="S1143" i="9"/>
  <c r="S1042" i="9"/>
  <c r="S930" i="9"/>
  <c r="S817" i="9"/>
  <c r="S707" i="9"/>
  <c r="S595" i="9"/>
  <c r="S483" i="9"/>
  <c r="S1717" i="9"/>
  <c r="S1618" i="9"/>
  <c r="S1522" i="9"/>
  <c r="S1326" i="9"/>
  <c r="S1230" i="9"/>
  <c r="S1132" i="9"/>
  <c r="S1026" i="9"/>
  <c r="S917" i="9"/>
  <c r="S805" i="9"/>
  <c r="S693" i="9"/>
  <c r="S583" i="9"/>
  <c r="S470" i="9"/>
  <c r="S64" i="9"/>
  <c r="S794" i="9"/>
  <c r="S682" i="9"/>
  <c r="S573" i="9"/>
  <c r="S459" i="9"/>
  <c r="S347" i="9"/>
  <c r="S238" i="9"/>
  <c r="S126" i="9"/>
  <c r="S1181" i="9"/>
  <c r="S1085" i="9"/>
  <c r="S973" i="9"/>
  <c r="S861" i="9"/>
  <c r="S751" i="9"/>
  <c r="S639" i="9"/>
  <c r="S1754" i="9"/>
  <c r="S1605" i="9"/>
  <c r="S1308" i="9"/>
  <c r="S1066" i="9"/>
  <c r="S719" i="9"/>
  <c r="S272" i="9"/>
  <c r="S1954" i="9"/>
  <c r="S1825" i="9"/>
  <c r="S1679" i="9"/>
  <c r="S1528" i="9"/>
  <c r="S1380" i="9"/>
  <c r="S1197" i="9"/>
  <c r="S913" i="9"/>
  <c r="S1408" i="9"/>
  <c r="S1248" i="9"/>
  <c r="S975" i="9"/>
  <c r="S577" i="9"/>
  <c r="S134" i="9"/>
  <c r="S1916" i="9"/>
  <c r="S1781" i="9"/>
  <c r="S1629" i="9"/>
  <c r="S1482" i="9"/>
  <c r="S1334" i="9"/>
  <c r="S1114" i="9"/>
  <c r="S798" i="9"/>
  <c r="S1976" i="9"/>
  <c r="S1848" i="9"/>
  <c r="S1701" i="9"/>
  <c r="S1554" i="9"/>
  <c r="S1406" i="9"/>
  <c r="S962" i="9"/>
  <c r="S563" i="9"/>
  <c r="S117" i="9"/>
  <c r="S1151" i="9"/>
  <c r="S1013" i="9"/>
  <c r="S857" i="9"/>
  <c r="S641" i="9"/>
  <c r="S419" i="9"/>
  <c r="S198" i="9"/>
  <c r="S1288" i="9"/>
  <c r="S1161" i="9"/>
  <c r="S1024" i="9"/>
  <c r="S870" i="9"/>
  <c r="S658" i="9"/>
  <c r="S1998" i="9"/>
  <c r="S1902" i="9"/>
  <c r="S1802" i="9"/>
  <c r="S1690" i="9"/>
  <c r="S1580" i="9"/>
  <c r="S1469" i="9"/>
  <c r="S1358" i="9"/>
  <c r="S1240" i="9"/>
  <c r="S1112" i="9"/>
  <c r="S966" i="9"/>
  <c r="S795" i="9"/>
  <c r="S574" i="9"/>
  <c r="S349" i="9"/>
  <c r="S127" i="9"/>
  <c r="S1960" i="9"/>
  <c r="S1864" i="9"/>
  <c r="S1760" i="9"/>
  <c r="S1647" i="9"/>
  <c r="S1536" i="9"/>
  <c r="S1425" i="9"/>
  <c r="S1313" i="9"/>
  <c r="S1189" i="9"/>
  <c r="S1058" i="9"/>
  <c r="S909" i="9"/>
  <c r="S703" i="9"/>
  <c r="S481" i="9"/>
  <c r="S258" i="9"/>
  <c r="S34" i="9"/>
  <c r="S803" i="9"/>
  <c r="S691" i="9"/>
  <c r="S578" i="9"/>
  <c r="S469" i="9"/>
  <c r="S245" i="9"/>
  <c r="S135" i="9"/>
  <c r="S22" i="9"/>
  <c r="S752" i="9"/>
  <c r="S640" i="9"/>
  <c r="S530" i="9"/>
  <c r="S418" i="9"/>
  <c r="S1242" i="9"/>
  <c r="S1144" i="9"/>
  <c r="S1043" i="9"/>
  <c r="S931" i="9"/>
  <c r="S819" i="9"/>
  <c r="S710" i="9"/>
  <c r="S597" i="9"/>
  <c r="S485" i="9"/>
  <c r="S1210" i="9"/>
  <c r="S1137" i="9"/>
  <c r="S1062" i="9"/>
  <c r="S978" i="9"/>
  <c r="S895" i="9"/>
  <c r="S811" i="9"/>
  <c r="S728" i="9"/>
  <c r="S643" i="9"/>
  <c r="S560" i="9"/>
  <c r="S477" i="9"/>
  <c r="S393" i="9"/>
  <c r="S310" i="9"/>
  <c r="S226" i="9"/>
  <c r="S143" i="9"/>
  <c r="S58" i="9"/>
  <c r="S1977" i="9"/>
  <c r="S1904" i="9"/>
  <c r="S1831" i="9"/>
  <c r="S1758" i="9"/>
  <c r="S1685" i="9"/>
  <c r="S1612" i="9"/>
  <c r="S1538" i="9"/>
  <c r="S1465" i="9"/>
  <c r="S1392" i="9"/>
  <c r="S1319" i="9"/>
  <c r="S1246" i="9"/>
  <c r="S1173" i="9"/>
  <c r="S1100" i="9"/>
  <c r="S1018" i="9"/>
  <c r="S935" i="9"/>
  <c r="S851" i="9"/>
  <c r="S768" i="9"/>
  <c r="S685" i="9"/>
  <c r="S601" i="9"/>
  <c r="S518" i="9"/>
  <c r="S433" i="9"/>
  <c r="S350" i="9"/>
  <c r="S266" i="9"/>
  <c r="S183" i="9"/>
  <c r="S99" i="9"/>
  <c r="S16" i="9"/>
  <c r="S1947" i="9"/>
  <c r="S1883" i="9"/>
  <c r="S1819" i="9"/>
  <c r="S1755" i="9"/>
  <c r="S1691" i="9"/>
  <c r="S1627" i="9"/>
  <c r="S887" i="9"/>
  <c r="S775" i="9"/>
  <c r="S662" i="9"/>
  <c r="S552" i="9"/>
  <c r="S440" i="9"/>
  <c r="S328" i="9"/>
  <c r="S218" i="9"/>
  <c r="S106" i="9"/>
  <c r="S835" i="9"/>
  <c r="S723" i="9"/>
  <c r="S614" i="9"/>
  <c r="S502" i="9"/>
  <c r="S390" i="9"/>
  <c r="S280" i="9"/>
  <c r="S167" i="9"/>
  <c r="S55" i="9"/>
  <c r="S1217" i="9"/>
  <c r="S1121" i="9"/>
  <c r="S1015" i="9"/>
  <c r="S903" i="9"/>
  <c r="S793" i="9"/>
  <c r="S680" i="9"/>
  <c r="S568" i="9"/>
  <c r="S458" i="9"/>
  <c r="S125" i="9"/>
  <c r="S11" i="9"/>
  <c r="S1920" i="9"/>
  <c r="S1837" i="9"/>
  <c r="S1742" i="9"/>
  <c r="S1644" i="9"/>
  <c r="S1545" i="9"/>
  <c r="S1449" i="9"/>
  <c r="S1351" i="9"/>
  <c r="S1253" i="9"/>
  <c r="S1157" i="9"/>
  <c r="S1055" i="9"/>
  <c r="S374" i="9"/>
  <c r="S262" i="9"/>
  <c r="S149" i="9"/>
  <c r="S39" i="9"/>
  <c r="S1777" i="9"/>
  <c r="S1704" i="9"/>
  <c r="S1631" i="9"/>
  <c r="S1558" i="9"/>
  <c r="S1485" i="9"/>
  <c r="S1412" i="9"/>
  <c r="S1338" i="9"/>
  <c r="S1265" i="9"/>
  <c r="S1192" i="9"/>
  <c r="S1119" i="9"/>
  <c r="S1041" i="9"/>
  <c r="S958" i="9"/>
  <c r="S874" i="9"/>
  <c r="S790" i="9"/>
  <c r="S706" i="9"/>
  <c r="S623" i="9"/>
  <c r="S539" i="9"/>
  <c r="S456" i="9"/>
  <c r="S373" i="9"/>
  <c r="S289" i="9"/>
  <c r="S205" i="9"/>
  <c r="S1959" i="9"/>
  <c r="S1886" i="9"/>
  <c r="S1813" i="9"/>
  <c r="S1740" i="9"/>
  <c r="S1666" i="9"/>
  <c r="S1593" i="9"/>
  <c r="S1520" i="9"/>
  <c r="S1447" i="9"/>
  <c r="S1374" i="9"/>
  <c r="S1301" i="9"/>
  <c r="S1228" i="9"/>
  <c r="S1154" i="9"/>
  <c r="S1081" i="9"/>
  <c r="S998" i="9"/>
  <c r="S914" i="9"/>
  <c r="S831" i="9"/>
  <c r="S747" i="9"/>
  <c r="S664" i="9"/>
  <c r="S579" i="9"/>
  <c r="S496" i="9"/>
  <c r="S413" i="9"/>
  <c r="S329" i="9"/>
  <c r="S246" i="9"/>
  <c r="S79" i="9"/>
  <c r="S1995" i="9"/>
  <c r="S358" i="9"/>
  <c r="S248" i="9"/>
  <c r="S24" i="9"/>
  <c r="S1768" i="9"/>
  <c r="S1695" i="9"/>
  <c r="S1622" i="9"/>
  <c r="S1549" i="9"/>
  <c r="S1476" i="9"/>
  <c r="S1402" i="9"/>
  <c r="S1329" i="9"/>
  <c r="S1256" i="9"/>
  <c r="S1183" i="9"/>
  <c r="S1110" i="9"/>
  <c r="S1031" i="9"/>
  <c r="S947" i="9"/>
  <c r="S863" i="9"/>
  <c r="S779" i="9"/>
  <c r="S696" i="9"/>
  <c r="S613" i="9"/>
  <c r="S529" i="9"/>
  <c r="S446" i="9"/>
  <c r="S362" i="9"/>
  <c r="S278" i="9"/>
  <c r="S194" i="9"/>
  <c r="S111" i="9"/>
  <c r="S27" i="9"/>
  <c r="S1950" i="9"/>
  <c r="S1877" i="9"/>
  <c r="S1804" i="9"/>
  <c r="S1730" i="9"/>
  <c r="S1657" i="9"/>
  <c r="S1584" i="9"/>
  <c r="S1511" i="9"/>
  <c r="S1438" i="9"/>
  <c r="S1365" i="9"/>
  <c r="S1292" i="9"/>
  <c r="S1218" i="9"/>
  <c r="S1145" i="9"/>
  <c r="S1071" i="9"/>
  <c r="S987" i="9"/>
  <c r="S904" i="9"/>
  <c r="S821" i="9"/>
  <c r="S737" i="9"/>
  <c r="S653" i="9"/>
  <c r="S569" i="9"/>
  <c r="S486" i="9"/>
  <c r="S402" i="9"/>
  <c r="S319" i="9"/>
  <c r="S235" i="9"/>
  <c r="S152" i="9"/>
  <c r="S67" i="9"/>
  <c r="S1987" i="9"/>
  <c r="S527" i="9"/>
  <c r="S417" i="9"/>
  <c r="S304" i="9"/>
  <c r="S192" i="9"/>
  <c r="S82" i="9"/>
  <c r="S1973" i="9"/>
  <c r="S1889" i="9"/>
  <c r="S1801" i="9"/>
  <c r="S1705" i="9"/>
  <c r="S1607" i="9"/>
  <c r="S1509" i="9"/>
  <c r="S1413" i="9"/>
  <c r="S1314" i="9"/>
  <c r="S1216" i="9"/>
  <c r="S1120" i="9"/>
  <c r="S1014" i="9"/>
  <c r="S902" i="9"/>
  <c r="S792" i="9"/>
  <c r="S679" i="9"/>
  <c r="S567" i="9"/>
  <c r="S457" i="9"/>
  <c r="S345" i="9"/>
  <c r="S232" i="9"/>
  <c r="S122" i="9"/>
  <c r="S10" i="9"/>
  <c r="S1759" i="9"/>
  <c r="S1686" i="9"/>
  <c r="S1613" i="9"/>
  <c r="S1540" i="9"/>
  <c r="S1466" i="9"/>
  <c r="S1393" i="9"/>
  <c r="S1320" i="9"/>
  <c r="S1247" i="9"/>
  <c r="S1174" i="9"/>
  <c r="S1101" i="9"/>
  <c r="S1021" i="9"/>
  <c r="S936" i="9"/>
  <c r="S853" i="9"/>
  <c r="S769" i="9"/>
  <c r="S686" i="9"/>
  <c r="S602" i="9"/>
  <c r="S519" i="9"/>
  <c r="S435" i="9"/>
  <c r="S351" i="9"/>
  <c r="S267" i="9"/>
  <c r="S184" i="9"/>
  <c r="S101" i="9"/>
  <c r="S17" i="9"/>
  <c r="S1941" i="9"/>
  <c r="S1868" i="9"/>
  <c r="S1794" i="9"/>
  <c r="S1721" i="9"/>
  <c r="S1648" i="9"/>
  <c r="S1575" i="9"/>
  <c r="S1502" i="9"/>
  <c r="S1429" i="9"/>
  <c r="S1356" i="9"/>
  <c r="S1282" i="9"/>
  <c r="S1209" i="9"/>
  <c r="S1136" i="9"/>
  <c r="S1061" i="9"/>
  <c r="S977" i="9"/>
  <c r="S894" i="9"/>
  <c r="S810" i="9"/>
  <c r="S726" i="9"/>
  <c r="S642" i="9"/>
  <c r="S559" i="9"/>
  <c r="S475" i="9"/>
  <c r="S392" i="9"/>
  <c r="S309" i="9"/>
  <c r="S225" i="9"/>
  <c r="S141" i="9"/>
  <c r="S57" i="9"/>
  <c r="S493" i="9"/>
  <c r="S1887" i="9"/>
  <c r="S1751" i="9"/>
  <c r="S1600" i="9"/>
  <c r="S1452" i="9"/>
  <c r="S1305" i="9"/>
  <c r="S1054" i="9"/>
  <c r="S702" i="9"/>
  <c r="S255" i="9"/>
  <c r="S1951" i="9"/>
  <c r="S1821" i="9"/>
  <c r="S1672" i="9"/>
  <c r="S1526" i="9"/>
  <c r="S1377" i="9"/>
  <c r="S1186" i="9"/>
  <c r="S906" i="9"/>
  <c r="S478" i="9"/>
  <c r="S31" i="9"/>
  <c r="S1884" i="9"/>
  <c r="S1744" i="9"/>
  <c r="S1598" i="9"/>
  <c r="S1446" i="9"/>
  <c r="S1296" i="9"/>
  <c r="S1048" i="9"/>
  <c r="S689" i="9"/>
  <c r="S243" i="9"/>
  <c r="S1945" i="9"/>
  <c r="S1818" i="9"/>
  <c r="S1670" i="9"/>
  <c r="S1518" i="9"/>
  <c r="S1372" i="9"/>
  <c r="S1178" i="9"/>
  <c r="S897" i="9"/>
  <c r="S464" i="9"/>
  <c r="S19" i="9"/>
  <c r="S1881" i="9"/>
  <c r="S1738" i="9"/>
  <c r="S1590" i="9"/>
  <c r="S1444" i="9"/>
  <c r="S1294" i="9"/>
  <c r="S1035" i="9"/>
  <c r="S673" i="9"/>
  <c r="S229" i="9"/>
  <c r="S1185" i="9"/>
  <c r="S1049" i="9"/>
  <c r="S899" i="9"/>
  <c r="S698" i="9"/>
  <c r="S253" i="9"/>
  <c r="S30" i="9"/>
  <c r="S1196" i="9"/>
  <c r="S1063" i="9"/>
  <c r="S912" i="9"/>
  <c r="S713" i="9"/>
  <c r="S491" i="9"/>
  <c r="S269" i="9"/>
  <c r="S45" i="9"/>
  <c r="S1926" i="9"/>
  <c r="S1830" i="9"/>
  <c r="S1719" i="9"/>
  <c r="S1608" i="9"/>
  <c r="S1496" i="9"/>
  <c r="S1385" i="9"/>
  <c r="S1272" i="9"/>
  <c r="S1142" i="9"/>
  <c r="S1005" i="9"/>
  <c r="S849" i="9"/>
  <c r="S629" i="9"/>
  <c r="S406" i="9"/>
  <c r="S182" i="9"/>
  <c r="S1984" i="9"/>
  <c r="S1888" i="9"/>
  <c r="S1788" i="9"/>
  <c r="S1674" i="9"/>
  <c r="S1564" i="9"/>
  <c r="S1453" i="9"/>
  <c r="S1342" i="9"/>
  <c r="S1223" i="9"/>
  <c r="S1093" i="9"/>
  <c r="S949" i="9"/>
  <c r="S760" i="9"/>
  <c r="S536" i="9"/>
  <c r="S313" i="9"/>
  <c r="S91" i="9"/>
  <c r="S830" i="9"/>
  <c r="S720" i="9"/>
  <c r="S607" i="9"/>
  <c r="S495" i="9"/>
  <c r="S385" i="9"/>
  <c r="S273" i="9"/>
  <c r="S161" i="9"/>
  <c r="S51" i="9"/>
  <c r="S781" i="9"/>
  <c r="S669" i="9"/>
  <c r="S557" i="9"/>
  <c r="S447" i="9"/>
  <c r="S335" i="9"/>
  <c r="S222" i="9"/>
  <c r="S112" i="9"/>
  <c r="S1268" i="9"/>
  <c r="S1169" i="9"/>
  <c r="S1070" i="9"/>
  <c r="S960" i="9"/>
  <c r="S848" i="9"/>
  <c r="S1553" i="9"/>
  <c r="S1682" i="9"/>
  <c r="S1810" i="9"/>
  <c r="S1793" i="9"/>
  <c r="S1775" i="9"/>
  <c r="S1756" i="9"/>
  <c r="S1737" i="9"/>
  <c r="S1862" i="9"/>
  <c r="S3" i="9"/>
  <c r="S1874" i="9"/>
  <c r="S1736" i="9"/>
  <c r="S1588" i="9"/>
  <c r="S1437" i="9"/>
  <c r="S1285" i="9"/>
  <c r="S1032" i="9"/>
  <c r="S661" i="9"/>
  <c r="S217" i="9"/>
  <c r="S1938" i="9"/>
  <c r="S1808" i="9"/>
  <c r="S1660" i="9"/>
  <c r="S1513" i="9"/>
  <c r="S1361" i="9"/>
  <c r="S1162" i="9"/>
  <c r="S878" i="9"/>
  <c r="S438" i="9"/>
  <c r="S2000" i="9"/>
  <c r="S1872" i="9"/>
  <c r="S1729" i="9"/>
  <c r="S1583" i="9"/>
  <c r="S1433" i="9"/>
  <c r="S1280" i="9"/>
  <c r="S1017" i="9"/>
  <c r="S647" i="9"/>
  <c r="S200" i="9"/>
  <c r="S1934" i="9"/>
  <c r="S1806" i="9"/>
  <c r="S1654" i="9"/>
  <c r="S1505" i="9"/>
  <c r="S1359" i="9"/>
  <c r="S1152" i="9"/>
  <c r="S865" i="9"/>
  <c r="S421" i="9"/>
  <c r="S1994" i="9"/>
  <c r="S1870" i="9"/>
  <c r="S1726" i="9"/>
  <c r="S1577" i="9"/>
  <c r="S1431" i="9"/>
  <c r="S1277" i="9"/>
  <c r="S1011" i="9"/>
  <c r="S634" i="9"/>
  <c r="S189" i="9"/>
  <c r="S1929" i="9"/>
  <c r="S1798" i="9"/>
  <c r="S1652" i="9"/>
  <c r="S1501" i="9"/>
  <c r="S1352" i="9"/>
  <c r="S1149" i="9"/>
  <c r="S854" i="9"/>
  <c r="S409" i="9"/>
  <c r="S1991" i="9"/>
  <c r="S1863" i="9"/>
  <c r="S1724" i="9"/>
  <c r="S1573" i="9"/>
  <c r="S1423" i="9"/>
  <c r="S1269" i="9"/>
  <c r="S997" i="9"/>
  <c r="S618" i="9"/>
  <c r="S171" i="9"/>
  <c r="S1167" i="9"/>
  <c r="S1033" i="9"/>
  <c r="S880" i="9"/>
  <c r="S670" i="9"/>
  <c r="S448" i="9"/>
  <c r="S223" i="9"/>
  <c r="S1304" i="9"/>
  <c r="S1177" i="9"/>
  <c r="S1045" i="9"/>
  <c r="S896" i="9"/>
  <c r="S687" i="9"/>
  <c r="S463" i="9"/>
  <c r="S375" i="9"/>
  <c r="S263" i="9"/>
  <c r="S150" i="9"/>
  <c r="S40" i="9"/>
  <c r="S1942" i="9"/>
  <c r="S1857" i="9"/>
  <c r="S1765" i="9"/>
  <c r="S1669" i="9"/>
  <c r="S1570" i="9"/>
  <c r="S1472" i="9"/>
  <c r="S1376" i="9"/>
  <c r="S1278" i="9"/>
  <c r="S1180" i="9"/>
  <c r="S1084" i="9"/>
  <c r="S971" i="9"/>
  <c r="S859" i="9"/>
  <c r="S750" i="9"/>
  <c r="S638" i="9"/>
  <c r="S525" i="9"/>
  <c r="S415" i="9"/>
  <c r="S303" i="9"/>
  <c r="S191" i="9"/>
  <c r="S81" i="9"/>
  <c r="S1805" i="9"/>
  <c r="S1732" i="9"/>
  <c r="S1658" i="9"/>
  <c r="S1585" i="9"/>
  <c r="S1512" i="9"/>
  <c r="S1439" i="9"/>
  <c r="S1366" i="9"/>
  <c r="S1293" i="9"/>
  <c r="S1220" i="9"/>
  <c r="S1146" i="9"/>
  <c r="S1563" i="9"/>
  <c r="S1499" i="9"/>
  <c r="S1435" i="9"/>
  <c r="S1371" i="9"/>
  <c r="S1307" i="9"/>
  <c r="S1243" i="9"/>
  <c r="S1179" i="9"/>
  <c r="S1115" i="9"/>
  <c r="S1047" i="9"/>
  <c r="S974" i="9"/>
  <c r="S901" i="9"/>
  <c r="S827" i="9"/>
  <c r="S754" i="9"/>
  <c r="S681" i="9"/>
  <c r="S608" i="9"/>
  <c r="S535" i="9"/>
  <c r="S462" i="9"/>
  <c r="S389" i="9"/>
  <c r="S315" i="9"/>
  <c r="S242" i="9"/>
  <c r="S169" i="9"/>
  <c r="S96" i="9"/>
  <c r="S23" i="9"/>
  <c r="S943" i="9"/>
  <c r="S833" i="9"/>
  <c r="S721" i="9"/>
  <c r="S609" i="9"/>
  <c r="S499" i="9"/>
  <c r="S386" i="9"/>
  <c r="S274" i="9"/>
  <c r="S165" i="9"/>
  <c r="S53" i="9"/>
  <c r="S1786" i="9"/>
  <c r="S1713" i="9"/>
  <c r="S1640" i="9"/>
  <c r="S1567" i="9"/>
  <c r="S1494" i="9"/>
  <c r="S1421" i="9"/>
  <c r="S1348" i="9"/>
  <c r="S1274" i="9"/>
  <c r="S1201" i="9"/>
  <c r="S1128" i="9"/>
  <c r="S1931" i="9"/>
  <c r="S1867" i="9"/>
  <c r="S1803" i="9"/>
  <c r="S1739" i="9"/>
  <c r="S1675" i="9"/>
  <c r="S1611" i="9"/>
  <c r="S1547" i="9"/>
  <c r="S1483" i="9"/>
  <c r="S1419" i="9"/>
  <c r="S1355" i="9"/>
  <c r="S1291" i="9"/>
  <c r="S1227" i="9"/>
  <c r="S1163" i="9"/>
  <c r="S1099" i="9"/>
  <c r="S1029" i="9"/>
  <c r="S955" i="9"/>
  <c r="S882" i="9"/>
  <c r="S809" i="9"/>
  <c r="S736" i="9"/>
  <c r="S663" i="9"/>
  <c r="S590" i="9"/>
  <c r="S517" i="9"/>
  <c r="S443" i="9"/>
  <c r="S370" i="9"/>
  <c r="S297" i="9"/>
  <c r="S224" i="9"/>
  <c r="S151" i="9"/>
  <c r="S78" i="9"/>
  <c r="S1923" i="9"/>
  <c r="S1859" i="9"/>
  <c r="S1795" i="9"/>
  <c r="S1731" i="9"/>
  <c r="S1667" i="9"/>
  <c r="S1603" i="9"/>
  <c r="S1539" i="9"/>
  <c r="S1475" i="9"/>
  <c r="S1411" i="9"/>
  <c r="S1347" i="9"/>
  <c r="S1283" i="9"/>
  <c r="S1219" i="9"/>
  <c r="S1155" i="9"/>
  <c r="S1091" i="9"/>
  <c r="S1019" i="9"/>
  <c r="S946" i="9"/>
  <c r="S873" i="9"/>
  <c r="S800" i="9"/>
  <c r="S727" i="9"/>
  <c r="S654" i="9"/>
  <c r="S581" i="9"/>
  <c r="S507" i="9"/>
  <c r="S434" i="9"/>
  <c r="S361" i="9"/>
  <c r="S288" i="9"/>
  <c r="S215" i="9"/>
  <c r="S142" i="9"/>
  <c r="S1979" i="9"/>
  <c r="S1915" i="9"/>
  <c r="S1851" i="9"/>
  <c r="S1787" i="9"/>
  <c r="S1723" i="9"/>
  <c r="S1659" i="9"/>
  <c r="S1595" i="9"/>
  <c r="S1531" i="9"/>
  <c r="S1467" i="9"/>
  <c r="S1403" i="9"/>
  <c r="S1339" i="9"/>
  <c r="S1275" i="9"/>
  <c r="S1211" i="9"/>
  <c r="S1147" i="9"/>
  <c r="S1083" i="9"/>
  <c r="S1010" i="9"/>
  <c r="S937" i="9"/>
  <c r="S864" i="9"/>
  <c r="S791" i="9"/>
  <c r="S718" i="9"/>
  <c r="S645" i="9"/>
  <c r="S571" i="9"/>
  <c r="S425" i="9"/>
  <c r="S352" i="9"/>
  <c r="S279" i="9"/>
  <c r="S206" i="9"/>
  <c r="S133" i="9"/>
  <c r="S735" i="9"/>
  <c r="S625" i="9"/>
  <c r="S513" i="9"/>
  <c r="S401" i="9"/>
  <c r="S291" i="9"/>
  <c r="S179" i="9"/>
  <c r="S66" i="9"/>
  <c r="S1962" i="9"/>
  <c r="S1879" i="9"/>
  <c r="S1790" i="9"/>
  <c r="S1692" i="9"/>
  <c r="S1596" i="9"/>
  <c r="S1497" i="9"/>
  <c r="S1399" i="9"/>
  <c r="S1303" i="9"/>
  <c r="S1205" i="9"/>
  <c r="S1106" i="9"/>
  <c r="S1000" i="9"/>
  <c r="S888" i="9"/>
  <c r="S776" i="9"/>
  <c r="S666" i="9"/>
  <c r="S554" i="9"/>
  <c r="S441" i="9"/>
  <c r="S331" i="9"/>
  <c r="S219" i="9"/>
  <c r="S107" i="9"/>
  <c r="S1823" i="9"/>
  <c r="S1750" i="9"/>
  <c r="S1677" i="9"/>
  <c r="S1604" i="9"/>
  <c r="S1530" i="9"/>
  <c r="S1457" i="9"/>
  <c r="S1384" i="9"/>
  <c r="S1311" i="9"/>
  <c r="S1238" i="9"/>
  <c r="S1165" i="9"/>
  <c r="S240" i="9"/>
  <c r="S18" i="9"/>
  <c r="S1914" i="9"/>
  <c r="S1817" i="9"/>
  <c r="S1706" i="9"/>
  <c r="S1592" i="9"/>
  <c r="S1481" i="9"/>
  <c r="S1370" i="9"/>
  <c r="S1258" i="9"/>
  <c r="S1126" i="9"/>
  <c r="S984" i="9"/>
  <c r="S824" i="9"/>
  <c r="S600" i="9"/>
  <c r="S377" i="9"/>
  <c r="S155" i="9"/>
  <c r="S1972" i="9"/>
  <c r="S1876" i="9"/>
  <c r="S1773" i="9"/>
  <c r="S1662" i="9"/>
  <c r="S1551" i="9"/>
  <c r="S1440" i="9"/>
  <c r="S1327" i="9"/>
  <c r="S1207" i="9"/>
  <c r="S1077" i="9"/>
  <c r="S927" i="9"/>
  <c r="S731" i="9"/>
  <c r="S510" i="9"/>
  <c r="S285" i="9"/>
  <c r="S63" i="9"/>
  <c r="S816" i="9"/>
  <c r="S704" i="9"/>
  <c r="S594" i="9"/>
  <c r="S482" i="9"/>
  <c r="S369" i="9"/>
  <c r="S259" i="9"/>
  <c r="S147" i="9"/>
  <c r="S35" i="9"/>
  <c r="S766" i="9"/>
  <c r="S656" i="9"/>
  <c r="S543" i="9"/>
  <c r="S431" i="9"/>
  <c r="S321" i="9"/>
  <c r="S209" i="9"/>
  <c r="S97" i="9"/>
  <c r="S1254" i="9"/>
  <c r="S1158" i="9"/>
  <c r="S1057" i="9"/>
  <c r="S944" i="9"/>
  <c r="S834" i="9"/>
  <c r="S722" i="9"/>
  <c r="S610" i="9"/>
  <c r="S387" i="9"/>
  <c r="S166" i="9"/>
  <c r="S54" i="9"/>
  <c r="S1952" i="9"/>
  <c r="S1869" i="9"/>
  <c r="S1778" i="9"/>
  <c r="S1680" i="9"/>
  <c r="S1582" i="9"/>
  <c r="S1486" i="9"/>
  <c r="S1388" i="9"/>
  <c r="S1289" i="9"/>
  <c r="S1193" i="9"/>
  <c r="S1095" i="9"/>
  <c r="S985" i="9"/>
  <c r="S875" i="9"/>
  <c r="S762" i="9"/>
  <c r="S650" i="9"/>
  <c r="S541" i="9"/>
  <c r="S429" i="9"/>
  <c r="S317" i="9"/>
  <c r="S207" i="9"/>
  <c r="S94" i="9"/>
  <c r="S1814" i="9"/>
  <c r="S1741" i="9"/>
  <c r="S1668" i="9"/>
  <c r="S1594" i="9"/>
  <c r="S1521" i="9"/>
  <c r="S1448" i="9"/>
  <c r="S1375" i="9"/>
  <c r="S1302" i="9"/>
  <c r="S1229" i="9"/>
  <c r="S1156" i="9"/>
  <c r="S1072" i="9"/>
  <c r="S989" i="9"/>
  <c r="S905" i="9"/>
  <c r="S822" i="9"/>
  <c r="S738" i="9"/>
  <c r="S655" i="9"/>
  <c r="S570" i="9"/>
  <c r="S487" i="9"/>
  <c r="S403" i="9"/>
  <c r="S320" i="9"/>
  <c r="S237" i="9"/>
  <c r="S153" i="9"/>
  <c r="S70" i="9"/>
  <c r="S1986" i="9"/>
  <c r="S1913" i="9"/>
  <c r="S1840" i="9"/>
  <c r="S1767" i="9"/>
  <c r="S1694" i="9"/>
  <c r="S1621" i="9"/>
  <c r="S1548" i="9"/>
  <c r="S1474" i="9"/>
  <c r="S1401" i="9"/>
  <c r="S1328" i="9"/>
  <c r="S1255" i="9"/>
  <c r="S1182" i="9"/>
  <c r="S1109" i="9"/>
  <c r="S1030" i="9"/>
  <c r="S945" i="9"/>
  <c r="S862" i="9"/>
  <c r="S778" i="9"/>
  <c r="S695" i="9"/>
  <c r="S611" i="9"/>
  <c r="S528" i="9"/>
  <c r="S445" i="9"/>
  <c r="S360" i="9"/>
  <c r="S277" i="9"/>
  <c r="S193" i="9"/>
  <c r="S110" i="9"/>
  <c r="S26" i="9"/>
  <c r="S1955" i="9"/>
  <c r="S1891" i="9"/>
  <c r="S1827" i="9"/>
  <c r="S1763" i="9"/>
  <c r="S1699" i="9"/>
  <c r="S1635" i="9"/>
  <c r="S1571" i="9"/>
  <c r="S1507" i="9"/>
  <c r="S1443" i="9"/>
  <c r="S1379" i="9"/>
  <c r="S1315" i="9"/>
  <c r="S1251" i="9"/>
  <c r="S1187" i="9"/>
  <c r="S1123" i="9"/>
  <c r="S1056" i="9"/>
  <c r="S983" i="9"/>
  <c r="S910" i="9"/>
  <c r="S837" i="9"/>
  <c r="S763" i="9"/>
  <c r="S690" i="9"/>
  <c r="S617" i="9"/>
  <c r="S544" i="9"/>
  <c r="S471" i="9"/>
  <c r="S325" i="9"/>
  <c r="S251" i="9"/>
  <c r="S178" i="9"/>
  <c r="S105" i="9"/>
  <c r="S32" i="9"/>
  <c r="S1044" i="9"/>
  <c r="S980" i="9"/>
  <c r="S916" i="9"/>
  <c r="S852" i="9"/>
  <c r="S788" i="9"/>
  <c r="S724" i="9"/>
  <c r="S660" i="9"/>
  <c r="S596" i="9"/>
  <c r="S532" i="9"/>
  <c r="S468" i="9"/>
  <c r="S404" i="9"/>
  <c r="S340" i="9"/>
  <c r="S276" i="9"/>
  <c r="S212" i="9"/>
  <c r="S148" i="9"/>
  <c r="S84" i="9"/>
  <c r="S20" i="9"/>
  <c r="S1036" i="9"/>
  <c r="S972" i="9"/>
  <c r="S908" i="9"/>
  <c r="S844" i="9"/>
  <c r="S780" i="9"/>
  <c r="S716" i="9"/>
  <c r="S652" i="9"/>
  <c r="S588" i="9"/>
  <c r="S524" i="9"/>
  <c r="S460" i="9"/>
  <c r="S396" i="9"/>
  <c r="S332" i="9"/>
  <c r="S268" i="9"/>
  <c r="S204" i="9"/>
  <c r="S140" i="9"/>
  <c r="S76" i="9"/>
  <c r="S12" i="9"/>
  <c r="S1051" i="9"/>
  <c r="S968" i="9"/>
  <c r="S885" i="9"/>
  <c r="S801" i="9"/>
  <c r="S717" i="9"/>
  <c r="S633" i="9"/>
  <c r="S550" i="9"/>
  <c r="S466" i="9"/>
  <c r="S383" i="9"/>
  <c r="S299" i="9"/>
  <c r="S216" i="9"/>
  <c r="S131" i="9"/>
  <c r="S1968" i="9"/>
  <c r="S1895" i="9"/>
  <c r="S1822" i="9"/>
  <c r="S1749" i="9"/>
  <c r="S1676" i="9"/>
  <c r="S1602" i="9"/>
  <c r="S1529" i="9"/>
  <c r="S1456" i="9"/>
  <c r="S1383" i="9"/>
  <c r="S1310" i="9"/>
  <c r="S1237" i="9"/>
  <c r="S1164" i="9"/>
  <c r="S1090" i="9"/>
  <c r="S1008" i="9"/>
  <c r="S925" i="9"/>
  <c r="S841" i="9"/>
  <c r="S758" i="9"/>
  <c r="S674" i="9"/>
  <c r="S591" i="9"/>
  <c r="S506" i="9"/>
  <c r="S423" i="9"/>
  <c r="S339" i="9"/>
  <c r="S256" i="9"/>
  <c r="S173" i="9"/>
  <c r="S89" i="9"/>
  <c r="S6" i="9"/>
  <c r="S1939" i="9"/>
  <c r="S1875" i="9"/>
  <c r="S1811" i="9"/>
  <c r="S1747" i="9"/>
  <c r="S1683" i="9"/>
  <c r="S1619" i="9"/>
  <c r="S1555" i="9"/>
  <c r="S1491" i="9"/>
  <c r="S1427" i="9"/>
  <c r="S1363" i="9"/>
  <c r="S1299" i="9"/>
  <c r="S1235" i="9"/>
  <c r="S1171" i="9"/>
  <c r="S1107" i="9"/>
  <c r="S1038" i="9"/>
  <c r="S965" i="9"/>
  <c r="S891" i="9"/>
  <c r="S818" i="9"/>
  <c r="S745" i="9"/>
  <c r="S672" i="9"/>
  <c r="S599" i="9"/>
  <c r="S526" i="9"/>
  <c r="S453" i="9"/>
  <c r="S379" i="9"/>
  <c r="S306" i="9"/>
  <c r="S233" i="9"/>
  <c r="S160" i="9"/>
  <c r="S87" i="9"/>
  <c r="S14" i="9"/>
  <c r="S1028" i="9"/>
  <c r="S964" i="9"/>
  <c r="S900" i="9"/>
  <c r="S836" i="9"/>
  <c r="S772" i="9"/>
  <c r="S708" i="9"/>
  <c r="S644" i="9"/>
  <c r="S580" i="9"/>
  <c r="S516" i="9"/>
  <c r="S452" i="9"/>
  <c r="S388" i="9"/>
  <c r="S324" i="9"/>
  <c r="S260" i="9"/>
  <c r="S196" i="9"/>
  <c r="S132" i="9"/>
  <c r="S68" i="9"/>
  <c r="S4" i="9"/>
  <c r="S5" i="9"/>
  <c r="S1020" i="9"/>
  <c r="S956" i="9"/>
  <c r="S892" i="9"/>
  <c r="S828" i="9"/>
  <c r="S764" i="9"/>
  <c r="S700" i="9"/>
  <c r="S636" i="9"/>
  <c r="S572" i="9"/>
  <c r="S508" i="9"/>
  <c r="S444" i="9"/>
  <c r="S380" i="9"/>
  <c r="S316" i="9"/>
  <c r="S252" i="9"/>
  <c r="S188" i="9"/>
  <c r="S124" i="9"/>
  <c r="S60" i="9"/>
  <c r="S69" i="9"/>
  <c r="S1076" i="9"/>
  <c r="S1012" i="9"/>
  <c r="S948" i="9"/>
  <c r="S884" i="9"/>
  <c r="S820" i="9"/>
  <c r="S756" i="9"/>
  <c r="S692" i="9"/>
  <c r="S628" i="9"/>
  <c r="S564" i="9"/>
  <c r="S500" i="9"/>
  <c r="S436" i="9"/>
  <c r="S372" i="9"/>
  <c r="S308" i="9"/>
  <c r="S244" i="9"/>
  <c r="S180" i="9"/>
  <c r="S116" i="9"/>
  <c r="S52" i="9"/>
  <c r="S59" i="9"/>
  <c r="S1068" i="9"/>
  <c r="S1004" i="9"/>
  <c r="S940" i="9"/>
  <c r="S876" i="9"/>
  <c r="S812" i="9"/>
  <c r="S748" i="9"/>
  <c r="S684" i="9"/>
  <c r="S620" i="9"/>
  <c r="S556" i="9"/>
  <c r="S492" i="9"/>
  <c r="S428" i="9"/>
  <c r="S364" i="9"/>
  <c r="S300" i="9"/>
  <c r="S236" i="9"/>
  <c r="S172" i="9"/>
  <c r="S108" i="9"/>
  <c r="S44" i="9"/>
  <c r="S1092" i="9"/>
  <c r="S1009" i="9"/>
  <c r="S926" i="9"/>
  <c r="S842" i="9"/>
  <c r="S759" i="9"/>
  <c r="S675" i="9"/>
  <c r="S592" i="9"/>
  <c r="S509" i="9"/>
  <c r="S424" i="9"/>
  <c r="S341" i="9"/>
  <c r="S257" i="9"/>
  <c r="S174" i="9"/>
  <c r="S90" i="9"/>
  <c r="S7" i="9"/>
  <c r="S1932" i="9"/>
  <c r="S1858" i="9"/>
  <c r="S1785" i="9"/>
  <c r="S1712" i="9"/>
  <c r="S1639" i="9"/>
  <c r="S1566" i="9"/>
  <c r="S1493" i="9"/>
  <c r="S1420" i="9"/>
  <c r="S1346" i="9"/>
  <c r="S1273" i="9"/>
  <c r="S1200" i="9"/>
  <c r="S1127" i="9"/>
  <c r="S1050" i="9"/>
  <c r="S967" i="9"/>
  <c r="S883" i="9"/>
  <c r="S799" i="9"/>
  <c r="S715" i="9"/>
  <c r="S632" i="9"/>
  <c r="S549" i="9"/>
  <c r="S465" i="9"/>
  <c r="S382" i="9"/>
  <c r="S298" i="9"/>
  <c r="S214" i="9"/>
  <c r="S130" i="9"/>
  <c r="S47" i="9"/>
  <c r="S1971" i="9"/>
  <c r="S1907" i="9"/>
  <c r="S1843" i="9"/>
  <c r="S1779" i="9"/>
  <c r="S1715" i="9"/>
  <c r="S1651" i="9"/>
  <c r="S1587" i="9"/>
  <c r="S1523" i="9"/>
  <c r="S1459" i="9"/>
  <c r="S1395" i="9"/>
  <c r="S1331" i="9"/>
  <c r="S1267" i="9"/>
  <c r="S1203" i="9"/>
  <c r="S1139" i="9"/>
  <c r="S1074" i="9"/>
  <c r="S1001" i="9"/>
  <c r="S928" i="9"/>
  <c r="S855" i="9"/>
  <c r="S782" i="9"/>
  <c r="S709" i="9"/>
  <c r="S635" i="9"/>
  <c r="S562" i="9"/>
  <c r="S489" i="9"/>
  <c r="S416" i="9"/>
  <c r="S343" i="9"/>
  <c r="S270" i="9"/>
  <c r="S197" i="9"/>
  <c r="S123" i="9"/>
  <c r="S50" i="9"/>
  <c r="S1060" i="9"/>
  <c r="S996" i="9"/>
  <c r="S932" i="9"/>
  <c r="S868" i="9"/>
  <c r="S804" i="9"/>
  <c r="S740" i="9"/>
  <c r="S676" i="9"/>
  <c r="S612" i="9"/>
  <c r="S548" i="9"/>
  <c r="S484" i="9"/>
  <c r="S420" i="9"/>
  <c r="S292" i="9"/>
  <c r="S228" i="9"/>
  <c r="S164" i="9"/>
  <c r="S100" i="9"/>
  <c r="S36" i="9"/>
  <c r="S1082" i="9"/>
  <c r="S999" i="9"/>
  <c r="S915" i="9"/>
  <c r="S832" i="9"/>
  <c r="S749" i="9"/>
  <c r="S665" i="9"/>
  <c r="S582" i="9"/>
  <c r="S497" i="9"/>
  <c r="S414" i="9"/>
  <c r="S330" i="9"/>
  <c r="S247" i="9"/>
  <c r="S163" i="9"/>
  <c r="S80" i="9"/>
  <c r="S1996" i="9"/>
  <c r="S1922" i="9"/>
  <c r="S1849" i="9"/>
  <c r="S1776" i="9"/>
  <c r="S1703" i="9"/>
  <c r="S1630" i="9"/>
  <c r="S1557" i="9"/>
  <c r="S1484" i="9"/>
  <c r="S1410" i="9"/>
  <c r="S1337" i="9"/>
  <c r="S1264" i="9"/>
  <c r="S1191" i="9"/>
  <c r="S1118" i="9"/>
  <c r="S1040" i="9"/>
  <c r="S957" i="9"/>
  <c r="S872" i="9"/>
  <c r="S789" i="9"/>
  <c r="S705" i="9"/>
  <c r="S622" i="9"/>
  <c r="S538" i="9"/>
  <c r="S455" i="9"/>
  <c r="S371" i="9"/>
  <c r="S287" i="9"/>
  <c r="S203" i="9"/>
  <c r="S120" i="9"/>
  <c r="S37" i="9"/>
  <c r="S1963" i="9"/>
  <c r="S1899" i="9"/>
  <c r="S1835" i="9"/>
  <c r="S1771" i="9"/>
  <c r="S1707" i="9"/>
  <c r="S1643" i="9"/>
  <c r="S1579" i="9"/>
  <c r="S1515" i="9"/>
  <c r="S1451" i="9"/>
  <c r="S1387" i="9"/>
  <c r="S1323" i="9"/>
  <c r="S1259" i="9"/>
  <c r="S1195" i="9"/>
  <c r="S1131" i="9"/>
  <c r="S1065" i="9"/>
  <c r="S992" i="9"/>
  <c r="S919" i="9"/>
  <c r="S846" i="9"/>
  <c r="S773" i="9"/>
  <c r="S699" i="9"/>
  <c r="S626" i="9"/>
  <c r="S553" i="9"/>
  <c r="S480" i="9"/>
  <c r="S407" i="9"/>
  <c r="S334" i="9"/>
  <c r="S261" i="9"/>
  <c r="S187" i="9"/>
  <c r="S114" i="9"/>
  <c r="S41" i="9"/>
  <c r="S1052" i="9"/>
  <c r="S988" i="9"/>
  <c r="S924" i="9"/>
  <c r="S860" i="9"/>
  <c r="S796" i="9"/>
  <c r="S732" i="9"/>
  <c r="S668" i="9"/>
  <c r="S604" i="9"/>
  <c r="S540" i="9"/>
  <c r="S476" i="9"/>
  <c r="S412" i="9"/>
  <c r="S348" i="9"/>
  <c r="S284" i="9"/>
  <c r="S220" i="9"/>
  <c r="S156" i="9"/>
  <c r="S92" i="9"/>
  <c r="S28" i="9"/>
  <c r="X497" i="11"/>
  <c r="X433" i="11"/>
  <c r="X369" i="11"/>
  <c r="X305" i="11"/>
  <c r="X241" i="11"/>
  <c r="X177" i="11"/>
  <c r="X113" i="11"/>
  <c r="X49" i="11"/>
  <c r="X489" i="11"/>
  <c r="X425" i="11"/>
  <c r="X361" i="11"/>
  <c r="X297" i="11"/>
  <c r="X233" i="11"/>
  <c r="X169" i="11"/>
  <c r="X105" i="11"/>
  <c r="X41" i="11"/>
  <c r="X481" i="11"/>
  <c r="X417" i="11"/>
  <c r="X353" i="11"/>
  <c r="X289" i="11"/>
  <c r="X225" i="11"/>
  <c r="X161" i="11"/>
  <c r="X97" i="11"/>
  <c r="X33" i="11"/>
  <c r="X3" i="11"/>
  <c r="X500" i="11"/>
  <c r="X492" i="11"/>
  <c r="X484" i="11"/>
  <c r="X476" i="11"/>
  <c r="X468" i="11"/>
  <c r="X460" i="11"/>
  <c r="X452" i="11"/>
  <c r="X444" i="11"/>
  <c r="X436" i="11"/>
  <c r="X428" i="11"/>
  <c r="X420" i="11"/>
  <c r="X412" i="11"/>
  <c r="X404" i="11"/>
  <c r="X396" i="11"/>
  <c r="X388" i="11"/>
  <c r="X380" i="11"/>
  <c r="X372" i="11"/>
  <c r="X364" i="11"/>
  <c r="X356" i="11"/>
  <c r="X348" i="11"/>
  <c r="X340" i="11"/>
  <c r="X332" i="11"/>
  <c r="X324" i="11"/>
  <c r="X316" i="11"/>
  <c r="X308" i="11"/>
  <c r="X300" i="11"/>
  <c r="X292" i="11"/>
  <c r="X284" i="11"/>
  <c r="X276" i="11"/>
  <c r="X268" i="11"/>
  <c r="X260" i="11"/>
  <c r="X252" i="11"/>
  <c r="X244" i="11"/>
  <c r="X236" i="11"/>
  <c r="X228" i="11"/>
  <c r="X220" i="11"/>
  <c r="X212" i="11"/>
  <c r="X204" i="11"/>
  <c r="X196" i="11"/>
  <c r="X188" i="11"/>
  <c r="X180" i="11"/>
  <c r="X172" i="11"/>
  <c r="X164" i="11"/>
  <c r="X156" i="11"/>
  <c r="X148" i="11"/>
  <c r="X140" i="11"/>
  <c r="X132" i="11"/>
  <c r="X124" i="11"/>
  <c r="X116" i="11"/>
  <c r="X108" i="11"/>
  <c r="X100" i="11"/>
  <c r="X92" i="11"/>
  <c r="X84" i="11"/>
  <c r="X76" i="11"/>
  <c r="X68" i="11"/>
  <c r="X60" i="11"/>
  <c r="X52" i="11"/>
  <c r="X44" i="11"/>
  <c r="X36" i="11"/>
  <c r="X28" i="11"/>
  <c r="X20" i="11"/>
  <c r="X12" i="11"/>
  <c r="X4" i="11"/>
  <c r="X499" i="11"/>
  <c r="X491" i="11"/>
  <c r="X483" i="11"/>
  <c r="X475" i="11"/>
  <c r="X467" i="11"/>
  <c r="X459" i="11"/>
  <c r="Y459" i="11" s="1"/>
  <c r="X451" i="11"/>
  <c r="X443" i="11"/>
  <c r="X435" i="11"/>
  <c r="X427" i="11"/>
  <c r="X419" i="11"/>
  <c r="X411" i="11"/>
  <c r="X403" i="11"/>
  <c r="X395" i="11"/>
  <c r="Y395" i="11" s="1"/>
  <c r="X387" i="11"/>
  <c r="X379" i="11"/>
  <c r="X371" i="11"/>
  <c r="X363" i="11"/>
  <c r="X355" i="11"/>
  <c r="X347" i="11"/>
  <c r="X339" i="11"/>
  <c r="X331" i="11"/>
  <c r="Y331" i="11" s="1"/>
  <c r="X323" i="11"/>
  <c r="X315" i="11"/>
  <c r="X307" i="11"/>
  <c r="X299" i="11"/>
  <c r="X291" i="11"/>
  <c r="X283" i="11"/>
  <c r="X275" i="11"/>
  <c r="X267" i="11"/>
  <c r="Y267" i="11" s="1"/>
  <c r="X259" i="11"/>
  <c r="X251" i="11"/>
  <c r="X243" i="11"/>
  <c r="X235" i="11"/>
  <c r="X227" i="11"/>
  <c r="X219" i="11"/>
  <c r="X211" i="11"/>
  <c r="X203" i="11"/>
  <c r="Y203" i="11" s="1"/>
  <c r="X195" i="11"/>
  <c r="X187" i="11"/>
  <c r="X179" i="11"/>
  <c r="X171" i="11"/>
  <c r="X163" i="11"/>
  <c r="X155" i="11"/>
  <c r="X147" i="11"/>
  <c r="X139" i="11"/>
  <c r="X131" i="11"/>
  <c r="X123" i="11"/>
  <c r="X115" i="11"/>
  <c r="X107" i="11"/>
  <c r="X99" i="11"/>
  <c r="X91" i="11"/>
  <c r="X83" i="11"/>
  <c r="X75" i="11"/>
  <c r="X67" i="11"/>
  <c r="X59" i="11"/>
  <c r="X51" i="11"/>
  <c r="X43" i="11"/>
  <c r="X35" i="11"/>
  <c r="X27" i="11"/>
  <c r="X19" i="11"/>
  <c r="X11" i="11"/>
  <c r="X498" i="11"/>
  <c r="X490" i="11"/>
  <c r="X482" i="11"/>
  <c r="X474" i="11"/>
  <c r="X466" i="11"/>
  <c r="X458" i="11"/>
  <c r="X450" i="11"/>
  <c r="X442" i="11"/>
  <c r="X434" i="11"/>
  <c r="X426" i="11"/>
  <c r="X418" i="11"/>
  <c r="X410" i="11"/>
  <c r="X402" i="11"/>
  <c r="X394" i="11"/>
  <c r="X386" i="11"/>
  <c r="X378" i="11"/>
  <c r="X370" i="11"/>
  <c r="X362" i="11"/>
  <c r="X354" i="11"/>
  <c r="X346" i="11"/>
  <c r="X338" i="11"/>
  <c r="X330" i="11"/>
  <c r="X322" i="11"/>
  <c r="X314" i="11"/>
  <c r="Y314" i="11" s="1"/>
  <c r="X306" i="11"/>
  <c r="X298" i="11"/>
  <c r="X290" i="11"/>
  <c r="X282" i="11"/>
  <c r="X274" i="11"/>
  <c r="X266" i="11"/>
  <c r="X258" i="11"/>
  <c r="X250" i="11"/>
  <c r="Y250" i="11" s="1"/>
  <c r="X242" i="11"/>
  <c r="X234" i="11"/>
  <c r="X226" i="11"/>
  <c r="X218" i="11"/>
  <c r="X210" i="11"/>
  <c r="X202" i="11"/>
  <c r="X194" i="11"/>
  <c r="X186" i="11"/>
  <c r="Y186" i="11" s="1"/>
  <c r="X178" i="11"/>
  <c r="X170" i="11"/>
  <c r="X162" i="11"/>
  <c r="X154" i="11"/>
  <c r="X146" i="11"/>
  <c r="X138" i="11"/>
  <c r="X130" i="11"/>
  <c r="X122" i="11"/>
  <c r="X114" i="11"/>
  <c r="X106" i="11"/>
  <c r="X98" i="11"/>
  <c r="X90" i="11"/>
  <c r="X82" i="11"/>
  <c r="X74" i="11"/>
  <c r="X66" i="11"/>
  <c r="X58" i="11"/>
  <c r="X50" i="11"/>
  <c r="X42" i="11"/>
  <c r="X34" i="11"/>
  <c r="X26" i="11"/>
  <c r="X18" i="11"/>
  <c r="X10" i="11"/>
  <c r="Y10" i="11" s="1"/>
  <c r="X496" i="11"/>
  <c r="X488" i="11"/>
  <c r="X480" i="11"/>
  <c r="X472" i="11"/>
  <c r="X464" i="11"/>
  <c r="X456" i="11"/>
  <c r="X448" i="11"/>
  <c r="X440" i="11"/>
  <c r="X432" i="11"/>
  <c r="X424" i="11"/>
  <c r="X416" i="11"/>
  <c r="X408" i="11"/>
  <c r="X400" i="11"/>
  <c r="X392" i="11"/>
  <c r="X384" i="11"/>
  <c r="X376" i="11"/>
  <c r="X368" i="11"/>
  <c r="X360" i="11"/>
  <c r="X352" i="11"/>
  <c r="X344" i="11"/>
  <c r="X336" i="11"/>
  <c r="X328" i="11"/>
  <c r="X320" i="11"/>
  <c r="X312" i="11"/>
  <c r="X304" i="11"/>
  <c r="X296" i="11"/>
  <c r="X288" i="11"/>
  <c r="X280" i="11"/>
  <c r="X272" i="11"/>
  <c r="X264" i="11"/>
  <c r="X256" i="11"/>
  <c r="X248" i="11"/>
  <c r="X240" i="11"/>
  <c r="X232" i="11"/>
  <c r="X224" i="11"/>
  <c r="X216" i="11"/>
  <c r="X208" i="11"/>
  <c r="X200" i="11"/>
  <c r="X192" i="11"/>
  <c r="X184" i="11"/>
  <c r="X176" i="11"/>
  <c r="Y176" i="11" s="1"/>
  <c r="X168" i="11"/>
  <c r="X160" i="11"/>
  <c r="X152" i="11"/>
  <c r="X144" i="11"/>
  <c r="X136" i="11"/>
  <c r="Y136" i="11" s="1"/>
  <c r="X128" i="11"/>
  <c r="X120" i="11"/>
  <c r="X112" i="11"/>
  <c r="Y112" i="11" s="1"/>
  <c r="X104" i="11"/>
  <c r="Y104" i="11" s="1"/>
  <c r="X96" i="11"/>
  <c r="X88" i="11"/>
  <c r="X80" i="11"/>
  <c r="X72" i="11"/>
  <c r="X64" i="11"/>
  <c r="X56" i="11"/>
  <c r="X48" i="11"/>
  <c r="X40" i="11"/>
  <c r="Y40" i="11" s="1"/>
  <c r="X32" i="11"/>
  <c r="X24" i="11"/>
  <c r="X16" i="11"/>
  <c r="X8" i="11"/>
  <c r="Y8" i="11" s="1"/>
  <c r="X503" i="11"/>
  <c r="X495" i="11"/>
  <c r="Y495" i="11" s="1"/>
  <c r="X487" i="11"/>
  <c r="X479" i="11"/>
  <c r="Y479" i="11" s="1"/>
  <c r="X471" i="11"/>
  <c r="X463" i="11"/>
  <c r="X455" i="11"/>
  <c r="X447" i="11"/>
  <c r="X439" i="11"/>
  <c r="X431" i="11"/>
  <c r="X423" i="11"/>
  <c r="X415" i="11"/>
  <c r="X407" i="11"/>
  <c r="X399" i="11"/>
  <c r="X391" i="11"/>
  <c r="X383" i="11"/>
  <c r="Y383" i="11" s="1"/>
  <c r="X375" i="11"/>
  <c r="Y375" i="11" s="1"/>
  <c r="X367" i="11"/>
  <c r="X359" i="11"/>
  <c r="X351" i="11"/>
  <c r="Y351" i="11" s="1"/>
  <c r="X343" i="11"/>
  <c r="X335" i="11"/>
  <c r="X327" i="11"/>
  <c r="X319" i="11"/>
  <c r="Y319" i="11" s="1"/>
  <c r="X311" i="11"/>
  <c r="Y311" i="11" s="1"/>
  <c r="X303" i="11"/>
  <c r="Y303" i="11" s="1"/>
  <c r="X295" i="11"/>
  <c r="Y295" i="11" s="1"/>
  <c r="X287" i="11"/>
  <c r="X279" i="11"/>
  <c r="X271" i="11"/>
  <c r="X263" i="11"/>
  <c r="X255" i="11"/>
  <c r="X247" i="11"/>
  <c r="Y247" i="11" s="1"/>
  <c r="X239" i="11"/>
  <c r="Y239" i="11" s="1"/>
  <c r="X231" i="11"/>
  <c r="X223" i="11"/>
  <c r="Y223" i="11" s="1"/>
  <c r="X215" i="11"/>
  <c r="X207" i="11"/>
  <c r="X199" i="11"/>
  <c r="X191" i="11"/>
  <c r="Y191" i="11" s="1"/>
  <c r="X183" i="11"/>
  <c r="X175" i="11"/>
  <c r="Y175" i="11" s="1"/>
  <c r="X167" i="11"/>
  <c r="X159" i="11"/>
  <c r="Y159" i="11" s="1"/>
  <c r="X151" i="11"/>
  <c r="X143" i="11"/>
  <c r="X135" i="11"/>
  <c r="X127" i="11"/>
  <c r="X119" i="11"/>
  <c r="X111" i="11"/>
  <c r="X103" i="11"/>
  <c r="Y103" i="11" s="1"/>
  <c r="X95" i="11"/>
  <c r="Y95" i="11" s="1"/>
  <c r="X87" i="11"/>
  <c r="X79" i="11"/>
  <c r="X71" i="11"/>
  <c r="X63" i="11"/>
  <c r="Y63" i="11" s="1"/>
  <c r="X55" i="11"/>
  <c r="Y55" i="11" s="1"/>
  <c r="X47" i="11"/>
  <c r="Y47" i="11" s="1"/>
  <c r="X39" i="11"/>
  <c r="Y39" i="11" s="1"/>
  <c r="X31" i="11"/>
  <c r="Y31" i="11" s="1"/>
  <c r="X23" i="11"/>
  <c r="X15" i="11"/>
  <c r="X7" i="11"/>
  <c r="X502" i="11"/>
  <c r="Y502" i="11" s="1"/>
  <c r="X494" i="11"/>
  <c r="Y494" i="11" s="1"/>
  <c r="X486" i="11"/>
  <c r="Y486" i="11" s="1"/>
  <c r="X478" i="11"/>
  <c r="Y478" i="11" s="1"/>
  <c r="X470" i="11"/>
  <c r="Y470" i="11" s="1"/>
  <c r="X462" i="11"/>
  <c r="X454" i="11"/>
  <c r="X446" i="11"/>
  <c r="X438" i="11"/>
  <c r="Y438" i="11" s="1"/>
  <c r="X430" i="11"/>
  <c r="Y430" i="11" s="1"/>
  <c r="X422" i="11"/>
  <c r="Y422" i="11" s="1"/>
  <c r="X414" i="11"/>
  <c r="X406" i="11"/>
  <c r="X398" i="11"/>
  <c r="X390" i="11"/>
  <c r="X382" i="11"/>
  <c r="X374" i="11"/>
  <c r="Y374" i="11" s="1"/>
  <c r="X366" i="11"/>
  <c r="Y366" i="11" s="1"/>
  <c r="X358" i="11"/>
  <c r="Y358" i="11" s="1"/>
  <c r="X350" i="11"/>
  <c r="X342" i="11"/>
  <c r="X334" i="11"/>
  <c r="X326" i="11"/>
  <c r="X318" i="11"/>
  <c r="X310" i="11"/>
  <c r="Y310" i="11" s="1"/>
  <c r="X302" i="11"/>
  <c r="Y302" i="11" s="1"/>
  <c r="X294" i="11"/>
  <c r="Y294" i="11" s="1"/>
  <c r="X286" i="11"/>
  <c r="Y286" i="11" s="1"/>
  <c r="X278" i="11"/>
  <c r="Y278" i="11" s="1"/>
  <c r="X270" i="11"/>
  <c r="X262" i="11"/>
  <c r="X254" i="11"/>
  <c r="X246" i="11"/>
  <c r="Y246" i="11" s="1"/>
  <c r="X238" i="11"/>
  <c r="Y238" i="11" s="1"/>
  <c r="X230" i="11"/>
  <c r="Y230" i="11" s="1"/>
  <c r="X222" i="11"/>
  <c r="X214" i="11"/>
  <c r="Y214" i="11" s="1"/>
  <c r="X206" i="11"/>
  <c r="X198" i="11"/>
  <c r="X190" i="11"/>
  <c r="X182" i="11"/>
  <c r="Y182" i="11" s="1"/>
  <c r="X174" i="11"/>
  <c r="Y174" i="11" s="1"/>
  <c r="X166" i="11"/>
  <c r="Y166" i="11" s="1"/>
  <c r="X158" i="11"/>
  <c r="X150" i="11"/>
  <c r="X142" i="11"/>
  <c r="X134" i="11"/>
  <c r="X126" i="11"/>
  <c r="X118" i="11"/>
  <c r="X110" i="11"/>
  <c r="X102" i="11"/>
  <c r="Y102" i="11" s="1"/>
  <c r="X94" i="11"/>
  <c r="Y94" i="11" s="1"/>
  <c r="X86" i="11"/>
  <c r="Y86" i="11" s="1"/>
  <c r="X78" i="11"/>
  <c r="X70" i="11"/>
  <c r="X62" i="11"/>
  <c r="X54" i="11"/>
  <c r="X46" i="11"/>
  <c r="X38" i="11"/>
  <c r="Y38" i="11" s="1"/>
  <c r="X30" i="11"/>
  <c r="Y30" i="11" s="1"/>
  <c r="X22" i="11"/>
  <c r="Y22" i="11" s="1"/>
  <c r="X14" i="11"/>
  <c r="X6" i="11"/>
  <c r="X501" i="11"/>
  <c r="X493" i="11"/>
  <c r="Y493" i="11" s="1"/>
  <c r="X485" i="11"/>
  <c r="Y485" i="11" s="1"/>
  <c r="X477" i="11"/>
  <c r="X469" i="11"/>
  <c r="X461" i="11"/>
  <c r="X453" i="11"/>
  <c r="X445" i="11"/>
  <c r="X437" i="11"/>
  <c r="X429" i="11"/>
  <c r="Y429" i="11" s="1"/>
  <c r="X421" i="11"/>
  <c r="Y421" i="11" s="1"/>
  <c r="X413" i="11"/>
  <c r="X405" i="11"/>
  <c r="X397" i="11"/>
  <c r="X389" i="11"/>
  <c r="X381" i="11"/>
  <c r="X373" i="11"/>
  <c r="X365" i="11"/>
  <c r="Y365" i="11" s="1"/>
  <c r="X357" i="11"/>
  <c r="Y357" i="11" s="1"/>
  <c r="X349" i="11"/>
  <c r="X341" i="11"/>
  <c r="X333" i="11"/>
  <c r="X325" i="11"/>
  <c r="X317" i="11"/>
  <c r="X309" i="11"/>
  <c r="X301" i="11"/>
  <c r="Y301" i="11" s="1"/>
  <c r="X293" i="11"/>
  <c r="Y293" i="11" s="1"/>
  <c r="X285" i="11"/>
  <c r="X277" i="11"/>
  <c r="X269" i="11"/>
  <c r="X261" i="11"/>
  <c r="X253" i="11"/>
  <c r="X245" i="11"/>
  <c r="X237" i="11"/>
  <c r="Y237" i="11" s="1"/>
  <c r="X229" i="11"/>
  <c r="Y229" i="11" s="1"/>
  <c r="X221" i="11"/>
  <c r="X213" i="11"/>
  <c r="X205" i="11"/>
  <c r="X197" i="11"/>
  <c r="X189" i="11"/>
  <c r="X181" i="11"/>
  <c r="X173" i="11"/>
  <c r="X165" i="11"/>
  <c r="Y165" i="11" s="1"/>
  <c r="X157" i="11"/>
  <c r="Y157" i="11" s="1"/>
  <c r="X149" i="11"/>
  <c r="X141" i="11"/>
  <c r="Y141" i="11" s="1"/>
  <c r="X133" i="11"/>
  <c r="X125" i="11"/>
  <c r="X117" i="11"/>
  <c r="X109" i="11"/>
  <c r="Y109" i="11" s="1"/>
  <c r="X101" i="11"/>
  <c r="Y101" i="11" s="1"/>
  <c r="X93" i="11"/>
  <c r="Y93" i="11" s="1"/>
  <c r="X85" i="11"/>
  <c r="Y85" i="11" s="1"/>
  <c r="X77" i="11"/>
  <c r="X69" i="11"/>
  <c r="X61" i="11"/>
  <c r="X53" i="11"/>
  <c r="X45" i="11"/>
  <c r="Y45" i="11" s="1"/>
  <c r="X37" i="11"/>
  <c r="Y37" i="11" s="1"/>
  <c r="X29" i="11"/>
  <c r="Y29" i="11" s="1"/>
  <c r="X21" i="11"/>
  <c r="Y21" i="11" s="1"/>
  <c r="X13" i="11"/>
  <c r="Y13" i="11" s="1"/>
  <c r="X5" i="11"/>
  <c r="Y462" i="11"/>
  <c r="Y454" i="11"/>
  <c r="Y446" i="11"/>
  <c r="Y414" i="11"/>
  <c r="Y406" i="11"/>
  <c r="Y398" i="11"/>
  <c r="Y390" i="11"/>
  <c r="Y382" i="11"/>
  <c r="Y350" i="11"/>
  <c r="Y342" i="11"/>
  <c r="Y334" i="11"/>
  <c r="Y326" i="11"/>
  <c r="Y318" i="11"/>
  <c r="Y270" i="11"/>
  <c r="Y262" i="11"/>
  <c r="Y254" i="11"/>
  <c r="Y222" i="11"/>
  <c r="Y206" i="11"/>
  <c r="Y198" i="11"/>
  <c r="Y190" i="11"/>
  <c r="Y172" i="11"/>
  <c r="Y160" i="11"/>
  <c r="Y150" i="11"/>
  <c r="Y140" i="11"/>
  <c r="Y128" i="11"/>
  <c r="Y118" i="11"/>
  <c r="Y108" i="11"/>
  <c r="Y96" i="11"/>
  <c r="Y76" i="11"/>
  <c r="Y64" i="11"/>
  <c r="Y54" i="11"/>
  <c r="Y44" i="11"/>
  <c r="Y32" i="11"/>
  <c r="Y12" i="11"/>
  <c r="Y501" i="11"/>
  <c r="Y477" i="11"/>
  <c r="Y469" i="11"/>
  <c r="Y461" i="11"/>
  <c r="Y453" i="11"/>
  <c r="Y445" i="11"/>
  <c r="Y437" i="11"/>
  <c r="Y413" i="11"/>
  <c r="Y405" i="11"/>
  <c r="Y397" i="11"/>
  <c r="Y389" i="11"/>
  <c r="Y381" i="11"/>
  <c r="Y373" i="11"/>
  <c r="Y349" i="11"/>
  <c r="Y341" i="11"/>
  <c r="Y333" i="11"/>
  <c r="Y325" i="11"/>
  <c r="Y317" i="11"/>
  <c r="Y309" i="11"/>
  <c r="Y285" i="11"/>
  <c r="Y277" i="11"/>
  <c r="Y269" i="11"/>
  <c r="Y261" i="11"/>
  <c r="Y253" i="11"/>
  <c r="Y245" i="11"/>
  <c r="Y221" i="11"/>
  <c r="Y213" i="11"/>
  <c r="Y205" i="11"/>
  <c r="Y197" i="11"/>
  <c r="Y189" i="11"/>
  <c r="Y181" i="11"/>
  <c r="Y169" i="11"/>
  <c r="Y149" i="11"/>
  <c r="Y137" i="11"/>
  <c r="Y127" i="11"/>
  <c r="Y117" i="11"/>
  <c r="Y105" i="11"/>
  <c r="Y73" i="11"/>
  <c r="Y53" i="11"/>
  <c r="Y41" i="11"/>
  <c r="Y9" i="11"/>
  <c r="Y500" i="11"/>
  <c r="Y492" i="11"/>
  <c r="Y484" i="11"/>
  <c r="Y476" i="11"/>
  <c r="Y468" i="11"/>
  <c r="Y460" i="11"/>
  <c r="Y452" i="11"/>
  <c r="Y444" i="11"/>
  <c r="Y436" i="11"/>
  <c r="Y428" i="11"/>
  <c r="Y420" i="11"/>
  <c r="Y412" i="11"/>
  <c r="Y404" i="11"/>
  <c r="Y396" i="11"/>
  <c r="Y388" i="11"/>
  <c r="Y380" i="11"/>
  <c r="Y372" i="11"/>
  <c r="Y364" i="11"/>
  <c r="Y356" i="11"/>
  <c r="Y348" i="11"/>
  <c r="Y340" i="11"/>
  <c r="Y332" i="11"/>
  <c r="Y324" i="11"/>
  <c r="Y316" i="11"/>
  <c r="Y308" i="11"/>
  <c r="Y300" i="11"/>
  <c r="Y292" i="11"/>
  <c r="Y284" i="11"/>
  <c r="Y276" i="11"/>
  <c r="Y268" i="11"/>
  <c r="Y260" i="11"/>
  <c r="Y252" i="11"/>
  <c r="Y244" i="11"/>
  <c r="Y236" i="11"/>
  <c r="Y228" i="11"/>
  <c r="Y220" i="11"/>
  <c r="Y212" i="11"/>
  <c r="Y204" i="11"/>
  <c r="Y196" i="11"/>
  <c r="Y188" i="11"/>
  <c r="Y180" i="11"/>
  <c r="Y168" i="11"/>
  <c r="Y158" i="11"/>
  <c r="Y148" i="11"/>
  <c r="Y126" i="11"/>
  <c r="Y116" i="11"/>
  <c r="Y84" i="11"/>
  <c r="Y72" i="11"/>
  <c r="Y62" i="11"/>
  <c r="Y52" i="11"/>
  <c r="Y20" i="11"/>
  <c r="Y471" i="11"/>
  <c r="Y439" i="11"/>
  <c r="Y407" i="11"/>
  <c r="Y287" i="11"/>
  <c r="Y255" i="11"/>
  <c r="Y151" i="11"/>
  <c r="Y65" i="11"/>
  <c r="Y499" i="11"/>
  <c r="Y491" i="11"/>
  <c r="Y483" i="11"/>
  <c r="Y475" i="11"/>
  <c r="Y467" i="11"/>
  <c r="Y451" i="11"/>
  <c r="Y443" i="11"/>
  <c r="Y435" i="11"/>
  <c r="Y427" i="11"/>
  <c r="Y419" i="11"/>
  <c r="Y411" i="11"/>
  <c r="Y403" i="11"/>
  <c r="Y387" i="11"/>
  <c r="Y379" i="11"/>
  <c r="Y371" i="11"/>
  <c r="Y363" i="11"/>
  <c r="Y355" i="11"/>
  <c r="Y347" i="11"/>
  <c r="Y339" i="11"/>
  <c r="Y323" i="11"/>
  <c r="Y315" i="11"/>
  <c r="Y307" i="11"/>
  <c r="Y299" i="11"/>
  <c r="Y291" i="11"/>
  <c r="Y283" i="11"/>
  <c r="Y275" i="11"/>
  <c r="Y259" i="11"/>
  <c r="Y251" i="11"/>
  <c r="Y243" i="11"/>
  <c r="Y235" i="11"/>
  <c r="Y227" i="11"/>
  <c r="Y219" i="11"/>
  <c r="Y211" i="11"/>
  <c r="Y195" i="11"/>
  <c r="Y187" i="11"/>
  <c r="Y177" i="11"/>
  <c r="Y167" i="11"/>
  <c r="Y145" i="11"/>
  <c r="Y135" i="11"/>
  <c r="Y125" i="11"/>
  <c r="Y113" i="11"/>
  <c r="Y81" i="11"/>
  <c r="Y71" i="11"/>
  <c r="Y61" i="11"/>
  <c r="Y49" i="11"/>
  <c r="Y17" i="11"/>
  <c r="Y7" i="11"/>
  <c r="Y503" i="11"/>
  <c r="Y455" i="11"/>
  <c r="Y423" i="11"/>
  <c r="Y343" i="11"/>
  <c r="Y271" i="11"/>
  <c r="Y207" i="11"/>
  <c r="Y173" i="11"/>
  <c r="Y129" i="11"/>
  <c r="Y87" i="11"/>
  <c r="Y23" i="11"/>
  <c r="Y498" i="11"/>
  <c r="Y490" i="11"/>
  <c r="Y482" i="11"/>
  <c r="Y474" i="11"/>
  <c r="Y466" i="11"/>
  <c r="Y458" i="11"/>
  <c r="Y450" i="11"/>
  <c r="Y442" i="11"/>
  <c r="Y434" i="11"/>
  <c r="Y426" i="11"/>
  <c r="Y418" i="11"/>
  <c r="Y410" i="11"/>
  <c r="Y402" i="11"/>
  <c r="Y394" i="11"/>
  <c r="Y386" i="11"/>
  <c r="Y378" i="11"/>
  <c r="Y370" i="11"/>
  <c r="Y362" i="11"/>
  <c r="Y354" i="11"/>
  <c r="Y346" i="11"/>
  <c r="Y338" i="11"/>
  <c r="Y330" i="11"/>
  <c r="Y322" i="11"/>
  <c r="Y306" i="11"/>
  <c r="Y298" i="11"/>
  <c r="Y290" i="11"/>
  <c r="Y282" i="11"/>
  <c r="Y274" i="11"/>
  <c r="Y266" i="11"/>
  <c r="Y258" i="11"/>
  <c r="Y242" i="11"/>
  <c r="Y234" i="11"/>
  <c r="Y226" i="11"/>
  <c r="Y218" i="11"/>
  <c r="Y210" i="11"/>
  <c r="Y202" i="11"/>
  <c r="Y194" i="11"/>
  <c r="Y156" i="11"/>
  <c r="Y144" i="11"/>
  <c r="Y134" i="11"/>
  <c r="Y124" i="11"/>
  <c r="Y92" i="11"/>
  <c r="Y80" i="11"/>
  <c r="Y70" i="11"/>
  <c r="Y60" i="11"/>
  <c r="Y48" i="11"/>
  <c r="Y28" i="11"/>
  <c r="Y16" i="11"/>
  <c r="Y6" i="11"/>
  <c r="Y447" i="11"/>
  <c r="Y415" i="11"/>
  <c r="Y391" i="11"/>
  <c r="Y359" i="11"/>
  <c r="Y327" i="11"/>
  <c r="Y263" i="11"/>
  <c r="Y231" i="11"/>
  <c r="Y199" i="11"/>
  <c r="Y161" i="11"/>
  <c r="Y119" i="11"/>
  <c r="Y77" i="11"/>
  <c r="Y33" i="11"/>
  <c r="Y497" i="11"/>
  <c r="Y489" i="11"/>
  <c r="Y481" i="11"/>
  <c r="Y473" i="11"/>
  <c r="Y465" i="11"/>
  <c r="Y457" i="11"/>
  <c r="Y449" i="11"/>
  <c r="Y441" i="11"/>
  <c r="Y433" i="11"/>
  <c r="Y425" i="11"/>
  <c r="Y417" i="11"/>
  <c r="Y409" i="11"/>
  <c r="Y401" i="11"/>
  <c r="Y393" i="11"/>
  <c r="Y385" i="11"/>
  <c r="Y377" i="11"/>
  <c r="Y369" i="11"/>
  <c r="Y361" i="11"/>
  <c r="Y353" i="11"/>
  <c r="Y345" i="11"/>
  <c r="Y337" i="11"/>
  <c r="Y329" i="11"/>
  <c r="Y321" i="11"/>
  <c r="Y313" i="11"/>
  <c r="Y305" i="11"/>
  <c r="Y297" i="11"/>
  <c r="Y289" i="11"/>
  <c r="Y281" i="11"/>
  <c r="Y273" i="11"/>
  <c r="Y265" i="11"/>
  <c r="Y257" i="11"/>
  <c r="Y249" i="11"/>
  <c r="Y241" i="11"/>
  <c r="Y233" i="11"/>
  <c r="Y225" i="11"/>
  <c r="Y217" i="11"/>
  <c r="Y209" i="11"/>
  <c r="Y201" i="11"/>
  <c r="Y193" i="11"/>
  <c r="Y185" i="11"/>
  <c r="Y153" i="11"/>
  <c r="Y143" i="11"/>
  <c r="Y133" i="11"/>
  <c r="Y121" i="11"/>
  <c r="Y111" i="11"/>
  <c r="Y89" i="11"/>
  <c r="Y79" i="11"/>
  <c r="Y69" i="11"/>
  <c r="Y57" i="11"/>
  <c r="Y25" i="11"/>
  <c r="Y15" i="11"/>
  <c r="Y5" i="11"/>
  <c r="Y487" i="11"/>
  <c r="Y463" i="11"/>
  <c r="Y431" i="11"/>
  <c r="Y399" i="11"/>
  <c r="Y367" i="11"/>
  <c r="Y335" i="11"/>
  <c r="Y279" i="11"/>
  <c r="Y215" i="11"/>
  <c r="Y183" i="11"/>
  <c r="Y97" i="11"/>
  <c r="Y496" i="11"/>
  <c r="Y488" i="11"/>
  <c r="Y480" i="11"/>
  <c r="Y472" i="11"/>
  <c r="Y464" i="11"/>
  <c r="Y456" i="11"/>
  <c r="Y448" i="11"/>
  <c r="Y440" i="11"/>
  <c r="Y432" i="11"/>
  <c r="Y424" i="11"/>
  <c r="Y416" i="11"/>
  <c r="Y408" i="11"/>
  <c r="Y400" i="11"/>
  <c r="Y392" i="11"/>
  <c r="Y384" i="11"/>
  <c r="Y376" i="11"/>
  <c r="Y368" i="11"/>
  <c r="Y360" i="11"/>
  <c r="Y352" i="11"/>
  <c r="Y344" i="11"/>
  <c r="Y336" i="11"/>
  <c r="Y328" i="11"/>
  <c r="Y320" i="11"/>
  <c r="Y312" i="11"/>
  <c r="Y304" i="11"/>
  <c r="Y296" i="11"/>
  <c r="Y288" i="11"/>
  <c r="Y280" i="11"/>
  <c r="Y272" i="11"/>
  <c r="Y264" i="11"/>
  <c r="Y256" i="11"/>
  <c r="Y248" i="11"/>
  <c r="Y240" i="11"/>
  <c r="Y232" i="11"/>
  <c r="Y224" i="11"/>
  <c r="Y216" i="11"/>
  <c r="Y208" i="11"/>
  <c r="Y200" i="11"/>
  <c r="Y192" i="11"/>
  <c r="Y184" i="11"/>
  <c r="Y164" i="11"/>
  <c r="Y152" i="11"/>
  <c r="Y142" i="11"/>
  <c r="Y132" i="11"/>
  <c r="Y120" i="11"/>
  <c r="Y110" i="11"/>
  <c r="Y100" i="11"/>
  <c r="Y88" i="11"/>
  <c r="Y78" i="11"/>
  <c r="Y68" i="11"/>
  <c r="Y56" i="11"/>
  <c r="Y46" i="11"/>
  <c r="Y36" i="11"/>
  <c r="Y24" i="11"/>
  <c r="Y14" i="11"/>
  <c r="Y4" i="11"/>
  <c r="Y179" i="11"/>
  <c r="Y171" i="11"/>
  <c r="Y163" i="11"/>
  <c r="Y155" i="11"/>
  <c r="Y147" i="11"/>
  <c r="Y139" i="11"/>
  <c r="Y131" i="11"/>
  <c r="Y123" i="11"/>
  <c r="Y115" i="11"/>
  <c r="Y107" i="11"/>
  <c r="Y99" i="11"/>
  <c r="Y91" i="11"/>
  <c r="Y83" i="11"/>
  <c r="Y75" i="11"/>
  <c r="Y67" i="11"/>
  <c r="Y59" i="11"/>
  <c r="Y51" i="11"/>
  <c r="Y43" i="11"/>
  <c r="Y35" i="11"/>
  <c r="Y27" i="11"/>
  <c r="Y19" i="11"/>
  <c r="Y11" i="11"/>
  <c r="Y178" i="11"/>
  <c r="Y170" i="11"/>
  <c r="Y162" i="11"/>
  <c r="Y154" i="11"/>
  <c r="Y146" i="11"/>
  <c r="Y138" i="11"/>
  <c r="Y130" i="11"/>
  <c r="Y122" i="11"/>
  <c r="Y114" i="11"/>
  <c r="Y106" i="11"/>
  <c r="Y98" i="11"/>
  <c r="Y90" i="11"/>
  <c r="Y82" i="11"/>
  <c r="Y74" i="11"/>
  <c r="Y66" i="11"/>
  <c r="Y58" i="11"/>
  <c r="Y50" i="11"/>
  <c r="Y42" i="11"/>
  <c r="Y34" i="11"/>
  <c r="Y26" i="11"/>
  <c r="Y18" i="11"/>
  <c r="B20" i="11"/>
  <c r="B21" i="11" s="1"/>
  <c r="D2" i="4"/>
  <c r="G18" i="10" a="1"/>
  <c r="B25" i="9" l="1"/>
  <c r="G18" i="10"/>
  <c r="X3" i="10" s="1"/>
  <c r="P70" i="10"/>
  <c r="AG273" i="10"/>
  <c r="AG236" i="10"/>
  <c r="AG419" i="10"/>
  <c r="AG280" i="10"/>
  <c r="AG208" i="10"/>
  <c r="AG294" i="10"/>
  <c r="AG275" i="10"/>
  <c r="AG187" i="10"/>
  <c r="AG130" i="10"/>
  <c r="AG365" i="10"/>
  <c r="AG87" i="10"/>
  <c r="AG363" i="10"/>
  <c r="AG497" i="10"/>
  <c r="AG37" i="10"/>
  <c r="AG423" i="10"/>
  <c r="AG44" i="10"/>
  <c r="AG221" i="10"/>
  <c r="AG154" i="10"/>
  <c r="AG493" i="10"/>
  <c r="AG9" i="10"/>
  <c r="AG110" i="10"/>
  <c r="AG179" i="10"/>
  <c r="AG440" i="10"/>
  <c r="AG216" i="10"/>
  <c r="AG43" i="10"/>
  <c r="AG283" i="10"/>
  <c r="AG142" i="10"/>
  <c r="AG210" i="10"/>
  <c r="AG500" i="10"/>
  <c r="AG247" i="10"/>
  <c r="AG324" i="10"/>
  <c r="AG172" i="10"/>
  <c r="AG285" i="10"/>
  <c r="AG472" i="10"/>
  <c r="AG362" i="10"/>
  <c r="AG93" i="10"/>
  <c r="AG197" i="10"/>
  <c r="AG228" i="10"/>
  <c r="AG170" i="10"/>
  <c r="AG421" i="10"/>
  <c r="AG219" i="10"/>
  <c r="AG223" i="10"/>
  <c r="AG159" i="10"/>
  <c r="AG26" i="10"/>
  <c r="AG274" i="10"/>
  <c r="AG125" i="10"/>
  <c r="AG147" i="10"/>
  <c r="AG226" i="10"/>
  <c r="AG238" i="10"/>
  <c r="AG152" i="10"/>
  <c r="AG415" i="10"/>
  <c r="AG84" i="10"/>
  <c r="AG320" i="10"/>
  <c r="AG272" i="10"/>
  <c r="AG267" i="10"/>
  <c r="AG24" i="10"/>
  <c r="AG459" i="10"/>
  <c r="AG292" i="10"/>
  <c r="AG143" i="10"/>
  <c r="AG422" i="10"/>
  <c r="AG284" i="10"/>
  <c r="AG253" i="10"/>
  <c r="AG139" i="10"/>
  <c r="AG85" i="10"/>
  <c r="AG66" i="10"/>
  <c r="AG127" i="10"/>
  <c r="AG259" i="10"/>
  <c r="AG237" i="10"/>
  <c r="AG451" i="10"/>
  <c r="AG199" i="10"/>
  <c r="AG412" i="10"/>
  <c r="AG214" i="10"/>
  <c r="AG357" i="10"/>
  <c r="AG343" i="10"/>
  <c r="AG399" i="10"/>
  <c r="AG254" i="10"/>
  <c r="AG176" i="10"/>
  <c r="AG61" i="10"/>
  <c r="AG327" i="10"/>
  <c r="AG429" i="10"/>
  <c r="AG75" i="10"/>
  <c r="AG123" i="10"/>
  <c r="AG245" i="10"/>
  <c r="AG447" i="10"/>
  <c r="AG460" i="10"/>
  <c r="AG225" i="10"/>
  <c r="AG255" i="10"/>
  <c r="AG188" i="10"/>
  <c r="AG135" i="10"/>
  <c r="AG119" i="10"/>
  <c r="AG409" i="10"/>
  <c r="AG414" i="10"/>
  <c r="AG46" i="10"/>
  <c r="AG62" i="10"/>
  <c r="AG446" i="10"/>
  <c r="AG494" i="10"/>
  <c r="AG73" i="10"/>
  <c r="AG138" i="10"/>
  <c r="AG65" i="10"/>
  <c r="AG349" i="10"/>
  <c r="AG388" i="10"/>
  <c r="AG332" i="10"/>
  <c r="AG400" i="10"/>
  <c r="AG314" i="10"/>
  <c r="AG134" i="10"/>
  <c r="AG471" i="10"/>
  <c r="AG128" i="10"/>
  <c r="AG6" i="10"/>
  <c r="AG354" i="10"/>
  <c r="AG464" i="10"/>
  <c r="AG136" i="10"/>
  <c r="AG173" i="10"/>
  <c r="AG408" i="10"/>
  <c r="AG502" i="10"/>
  <c r="AG374" i="10"/>
  <c r="AG140" i="10"/>
  <c r="AG124" i="10"/>
  <c r="AG82" i="10"/>
  <c r="AG202" i="10"/>
  <c r="AG33" i="10"/>
  <c r="AG264" i="10"/>
  <c r="AG109" i="10"/>
  <c r="AG129" i="10"/>
  <c r="AG454" i="10"/>
  <c r="AG71" i="10"/>
  <c r="AG169" i="10"/>
  <c r="AG48" i="10"/>
  <c r="AG389" i="10"/>
  <c r="AG461" i="10"/>
  <c r="AG148" i="10"/>
  <c r="AG244" i="10"/>
  <c r="AG63" i="10"/>
  <c r="AG378" i="10"/>
  <c r="AG68" i="10"/>
  <c r="AG484" i="10"/>
  <c r="AG88" i="10"/>
  <c r="AG67" i="10"/>
  <c r="AG438" i="10"/>
  <c r="AG437" i="10"/>
  <c r="AG468" i="10"/>
  <c r="AG397" i="10"/>
  <c r="AG51" i="10"/>
  <c r="AG177" i="10"/>
  <c r="AG162" i="10"/>
  <c r="AG384" i="10"/>
  <c r="AG192" i="10"/>
  <c r="AG356" i="10"/>
  <c r="AG186" i="10"/>
  <c r="AG106" i="10"/>
  <c r="AG406" i="10"/>
  <c r="AG193" i="10"/>
  <c r="AG79" i="10"/>
  <c r="AG492" i="10"/>
  <c r="AG340" i="10"/>
  <c r="AG428" i="10"/>
  <c r="AG359" i="10"/>
  <c r="AG425" i="10"/>
  <c r="AG47" i="10"/>
  <c r="AG243" i="10"/>
  <c r="AG448" i="10"/>
  <c r="AG450" i="10"/>
  <c r="AG473" i="10"/>
  <c r="AG248" i="10"/>
  <c r="AG49" i="10"/>
  <c r="AG41" i="10"/>
  <c r="AG55" i="10"/>
  <c r="AG78" i="10"/>
  <c r="AG276" i="10"/>
  <c r="AG503" i="10"/>
  <c r="AG144" i="10"/>
  <c r="AG203" i="10"/>
  <c r="AG40" i="10"/>
  <c r="AG433" i="10"/>
  <c r="AG160" i="10"/>
  <c r="AG364" i="10"/>
  <c r="AG376" i="10"/>
  <c r="AG155" i="10"/>
  <c r="AG72" i="10"/>
  <c r="AG306" i="10"/>
  <c r="AG100" i="10"/>
  <c r="AG377" i="10"/>
  <c r="AG242" i="10"/>
  <c r="AG16" i="10"/>
  <c r="AG476" i="10"/>
  <c r="AG206" i="10"/>
  <c r="AG262" i="10"/>
  <c r="AG256" i="10"/>
  <c r="AG403" i="10"/>
  <c r="AG435" i="10"/>
  <c r="AG235" i="10"/>
  <c r="AG126" i="10"/>
  <c r="AG348" i="10"/>
  <c r="AG131" i="10"/>
  <c r="AG439" i="10"/>
  <c r="AG456" i="10"/>
  <c r="AG482" i="10"/>
  <c r="AG282" i="10"/>
  <c r="AG220" i="10"/>
  <c r="AG269" i="10"/>
  <c r="AG96" i="10"/>
  <c r="AG165" i="10"/>
  <c r="AG488" i="10"/>
  <c r="AG38" i="10"/>
  <c r="AG430" i="10"/>
  <c r="AG194" i="10"/>
  <c r="AG309" i="10"/>
  <c r="AG333" i="10"/>
  <c r="AG291" i="10"/>
  <c r="AG211" i="10"/>
  <c r="AG213" i="10"/>
  <c r="AG251" i="10"/>
  <c r="AG39" i="10"/>
  <c r="AG344" i="10"/>
  <c r="AG156" i="10"/>
  <c r="AG167" i="10"/>
  <c r="AG141" i="10"/>
  <c r="AG323" i="10"/>
  <c r="AG157" i="10"/>
  <c r="AG146" i="10"/>
  <c r="AG103" i="10"/>
  <c r="AG407" i="10"/>
  <c r="AG395" i="10"/>
  <c r="AG174" i="10"/>
  <c r="AG334" i="10"/>
  <c r="AG390" i="10"/>
  <c r="AG246" i="10"/>
  <c r="AG431" i="10"/>
  <c r="AG427" i="10"/>
  <c r="AG470" i="10"/>
  <c r="AG278" i="10"/>
  <c r="AG358" i="10"/>
  <c r="AG281" i="10"/>
  <c r="AG443" i="10"/>
  <c r="AG288" i="10"/>
  <c r="AG303" i="10"/>
  <c r="AG218" i="10"/>
  <c r="AG74" i="10"/>
  <c r="AG424" i="10"/>
  <c r="AG336" i="10"/>
  <c r="AG498" i="10"/>
  <c r="AG391" i="10"/>
  <c r="AG483" i="10"/>
  <c r="AG54" i="10"/>
  <c r="AG183" i="10"/>
  <c r="AG486" i="10"/>
  <c r="AG241" i="10"/>
  <c r="AG455" i="10"/>
  <c r="AG97" i="10"/>
  <c r="AG50" i="10"/>
  <c r="AG485" i="10"/>
  <c r="AG457" i="10"/>
  <c r="AG432" i="10"/>
  <c r="AG286" i="10"/>
  <c r="AG70" i="10"/>
  <c r="AG151" i="10"/>
  <c r="AG99" i="10"/>
  <c r="AG305" i="10"/>
  <c r="AG25" i="10"/>
  <c r="AG56" i="10"/>
  <c r="AG367" i="10"/>
  <c r="AG268" i="10"/>
  <c r="AG299" i="10"/>
  <c r="AG380" i="10"/>
  <c r="AG342" i="10"/>
  <c r="AG501" i="10"/>
  <c r="AG29" i="10"/>
  <c r="AG329" i="10"/>
  <c r="AG304" i="10"/>
  <c r="AG341" i="10"/>
  <c r="AG317" i="10"/>
  <c r="AG398" i="10"/>
  <c r="AG352" i="10"/>
  <c r="AG293" i="10"/>
  <c r="AG204" i="10"/>
  <c r="AG171" i="10"/>
  <c r="AG252" i="10"/>
  <c r="AG86" i="10"/>
  <c r="AG17" i="10"/>
  <c r="AG250" i="10"/>
  <c r="AG153" i="10"/>
  <c r="AG234" i="10"/>
  <c r="AG315" i="10"/>
  <c r="AG310" i="10"/>
  <c r="AG453" i="10"/>
  <c r="AG35" i="10"/>
  <c r="AG381" i="10"/>
  <c r="AG30" i="10"/>
  <c r="AG227" i="10"/>
  <c r="P158" i="10"/>
  <c r="P454" i="10"/>
  <c r="P462" i="10"/>
  <c r="P16" i="10"/>
  <c r="P161" i="10"/>
  <c r="P495" i="10"/>
  <c r="P503" i="10"/>
  <c r="P519" i="10"/>
  <c r="P711" i="10"/>
  <c r="P1007" i="10"/>
  <c r="P1015" i="10"/>
  <c r="P1031" i="10"/>
  <c r="P1223" i="10"/>
  <c r="P1359" i="10"/>
  <c r="P1367" i="10"/>
  <c r="P1383" i="10"/>
  <c r="P1479" i="10"/>
  <c r="P1551" i="10"/>
  <c r="P1559" i="10"/>
  <c r="P1575" i="10"/>
  <c r="P1607" i="10"/>
  <c r="P47" i="10"/>
  <c r="P58" i="10"/>
  <c r="P79" i="10"/>
  <c r="P116" i="10"/>
  <c r="P199" i="10"/>
  <c r="P208" i="10"/>
  <c r="P226" i="10"/>
  <c r="P263" i="10"/>
  <c r="P345" i="10"/>
  <c r="P354" i="10"/>
  <c r="P372" i="10"/>
  <c r="P409" i="10"/>
  <c r="P418" i="10"/>
  <c r="P427" i="10"/>
  <c r="P445" i="10"/>
  <c r="P480" i="10"/>
  <c r="P488" i="10"/>
  <c r="P496" i="10"/>
  <c r="P512" i="10"/>
  <c r="P544" i="10"/>
  <c r="P552" i="10"/>
  <c r="P560" i="10"/>
  <c r="P576" i="10"/>
  <c r="P608" i="10"/>
  <c r="P616" i="10"/>
  <c r="P624" i="10"/>
  <c r="P640" i="10"/>
  <c r="P672" i="10"/>
  <c r="P680" i="10"/>
  <c r="P688" i="10"/>
  <c r="P704" i="10"/>
  <c r="P736" i="10"/>
  <c r="P744" i="10"/>
  <c r="P752" i="10"/>
  <c r="P768" i="10"/>
  <c r="P800" i="10"/>
  <c r="P808" i="10"/>
  <c r="P816" i="10"/>
  <c r="P832" i="10"/>
  <c r="P864" i="10"/>
  <c r="P872" i="10"/>
  <c r="P880" i="10"/>
  <c r="P896" i="10"/>
  <c r="P928" i="10"/>
  <c r="P936" i="10"/>
  <c r="P944" i="10"/>
  <c r="P960" i="10"/>
  <c r="P992" i="10"/>
  <c r="P1000" i="10"/>
  <c r="P1008" i="10"/>
  <c r="P1024" i="10"/>
  <c r="P1056" i="10"/>
  <c r="P1064" i="10"/>
  <c r="P1072" i="10"/>
  <c r="P1088" i="10"/>
  <c r="P1120" i="10"/>
  <c r="P1128" i="10"/>
  <c r="P1136" i="10"/>
  <c r="P1152" i="10"/>
  <c r="P1184" i="10"/>
  <c r="P1192" i="10"/>
  <c r="P1200" i="10"/>
  <c r="P1216" i="10"/>
  <c r="P1248" i="10"/>
  <c r="P1256" i="10"/>
  <c r="P1264" i="10"/>
  <c r="P1280" i="10"/>
  <c r="P1312" i="10"/>
  <c r="P1320" i="10"/>
  <c r="P1328" i="10"/>
  <c r="P1344" i="10"/>
  <c r="P1376" i="10"/>
  <c r="P1384" i="10"/>
  <c r="P1392" i="10"/>
  <c r="P1408" i="10"/>
  <c r="P1440" i="10"/>
  <c r="P1448" i="10"/>
  <c r="P1456" i="10"/>
  <c r="P1472" i="10"/>
  <c r="P1504" i="10"/>
  <c r="P1512" i="10"/>
  <c r="P1520" i="10"/>
  <c r="P1536" i="10"/>
  <c r="P37" i="10"/>
  <c r="P49" i="10"/>
  <c r="P59" i="10"/>
  <c r="P81" i="10"/>
  <c r="P117" i="10"/>
  <c r="P127" i="10"/>
  <c r="P136" i="10"/>
  <c r="P154" i="10"/>
  <c r="P191" i="10"/>
  <c r="P200" i="10"/>
  <c r="P209" i="10"/>
  <c r="P227" i="10"/>
  <c r="P264" i="10"/>
  <c r="P273" i="10"/>
  <c r="P282" i="10"/>
  <c r="P300" i="10"/>
  <c r="P337" i="10"/>
  <c r="P346" i="10"/>
  <c r="P355" i="10"/>
  <c r="P373" i="10"/>
  <c r="P410" i="10"/>
  <c r="P419" i="10"/>
  <c r="P428" i="10"/>
  <c r="P447" i="10"/>
  <c r="P481" i="10"/>
  <c r="P489" i="10"/>
  <c r="P497" i="10"/>
  <c r="P505" i="10"/>
  <c r="P513" i="10"/>
  <c r="P521" i="10"/>
  <c r="P529" i="10"/>
  <c r="P537" i="10"/>
  <c r="P545" i="10"/>
  <c r="P553" i="10"/>
  <c r="P561" i="10"/>
  <c r="P569" i="10"/>
  <c r="P577" i="10"/>
  <c r="P585" i="10"/>
  <c r="P593" i="10"/>
  <c r="P601" i="10"/>
  <c r="P609" i="10"/>
  <c r="P617" i="10"/>
  <c r="P625" i="10"/>
  <c r="P633" i="10"/>
  <c r="P641" i="10"/>
  <c r="P649" i="10"/>
  <c r="P657" i="10"/>
  <c r="P665" i="10"/>
  <c r="P673" i="10"/>
  <c r="P681" i="10"/>
  <c r="P689" i="10"/>
  <c r="P697" i="10"/>
  <c r="P705" i="10"/>
  <c r="P713" i="10"/>
  <c r="P721" i="10"/>
  <c r="P729" i="10"/>
  <c r="P737" i="10"/>
  <c r="P745" i="10"/>
  <c r="P753" i="10"/>
  <c r="P761" i="10"/>
  <c r="P769" i="10"/>
  <c r="P777" i="10"/>
  <c r="P785" i="10"/>
  <c r="P793" i="10"/>
  <c r="P801" i="10"/>
  <c r="P809" i="10"/>
  <c r="P817" i="10"/>
  <c r="P825" i="10"/>
  <c r="P833" i="10"/>
  <c r="P841" i="10"/>
  <c r="P849" i="10"/>
  <c r="P857" i="10"/>
  <c r="P865" i="10"/>
  <c r="P873" i="10"/>
  <c r="P881" i="10"/>
  <c r="P889" i="10"/>
  <c r="P897" i="10"/>
  <c r="P905" i="10"/>
  <c r="P913" i="10"/>
  <c r="P921" i="10"/>
  <c r="P929" i="10"/>
  <c r="P937" i="10"/>
  <c r="P945" i="10"/>
  <c r="P953" i="10"/>
  <c r="P961" i="10"/>
  <c r="P969" i="10"/>
  <c r="P977" i="10"/>
  <c r="P985" i="10"/>
  <c r="P993" i="10"/>
  <c r="P1001" i="10"/>
  <c r="P1009" i="10"/>
  <c r="P1017" i="10"/>
  <c r="P1025" i="10"/>
  <c r="P1033" i="10"/>
  <c r="P1041" i="10"/>
  <c r="P1049" i="10"/>
  <c r="P1057" i="10"/>
  <c r="P1065" i="10"/>
  <c r="P1073" i="10"/>
  <c r="P1081" i="10"/>
  <c r="P1089" i="10"/>
  <c r="P1097" i="10"/>
  <c r="P1105" i="10"/>
  <c r="P1113" i="10"/>
  <c r="P1121" i="10"/>
  <c r="P1129" i="10"/>
  <c r="P1137" i="10"/>
  <c r="P1145" i="10"/>
  <c r="P1153" i="10"/>
  <c r="P1161" i="10"/>
  <c r="P1169" i="10"/>
  <c r="P1177" i="10"/>
  <c r="P1185" i="10"/>
  <c r="P1193" i="10"/>
  <c r="P1201" i="10"/>
  <c r="P1209" i="10"/>
  <c r="P1217" i="10"/>
  <c r="P1225" i="10"/>
  <c r="P1233" i="10"/>
  <c r="P1241" i="10"/>
  <c r="P1249" i="10"/>
  <c r="P1257" i="10"/>
  <c r="P1265" i="10"/>
  <c r="P1273" i="10"/>
  <c r="P1281" i="10"/>
  <c r="P1289" i="10"/>
  <c r="P1297" i="10"/>
  <c r="P1305" i="10"/>
  <c r="P1313" i="10"/>
  <c r="P1321" i="10"/>
  <c r="P1329" i="10"/>
  <c r="P1337" i="10"/>
  <c r="P1345" i="10"/>
  <c r="P1353" i="10"/>
  <c r="P1361" i="10"/>
  <c r="P1369" i="10"/>
  <c r="P1377" i="10"/>
  <c r="P1385" i="10"/>
  <c r="P1393" i="10"/>
  <c r="P1401" i="10"/>
  <c r="P1409" i="10"/>
  <c r="P1417" i="10"/>
  <c r="P9" i="10"/>
  <c r="P19" i="10"/>
  <c r="P29" i="10"/>
  <c r="P41" i="10"/>
  <c r="P21" i="10"/>
  <c r="P43" i="10"/>
  <c r="P61" i="10"/>
  <c r="P76" i="10"/>
  <c r="P93" i="10"/>
  <c r="P109" i="10"/>
  <c r="P122" i="10"/>
  <c r="P138" i="10"/>
  <c r="P151" i="10"/>
  <c r="P167" i="10"/>
  <c r="P183" i="10"/>
  <c r="P195" i="10"/>
  <c r="P211" i="10"/>
  <c r="P224" i="10"/>
  <c r="P240" i="10"/>
  <c r="P256" i="10"/>
  <c r="P268" i="10"/>
  <c r="P284" i="10"/>
  <c r="P297" i="10"/>
  <c r="P313" i="10"/>
  <c r="P329" i="10"/>
  <c r="P341" i="10"/>
  <c r="P357" i="10"/>
  <c r="P370" i="10"/>
  <c r="P386" i="10"/>
  <c r="P402" i="10"/>
  <c r="P415" i="10"/>
  <c r="P431" i="10"/>
  <c r="P443" i="10"/>
  <c r="P459" i="10"/>
  <c r="P474" i="10"/>
  <c r="P485" i="10"/>
  <c r="P499" i="10"/>
  <c r="P510" i="10"/>
  <c r="P524" i="10"/>
  <c r="P538" i="10"/>
  <c r="P549" i="10"/>
  <c r="P563" i="10"/>
  <c r="P574" i="10"/>
  <c r="P588" i="10"/>
  <c r="P602" i="10"/>
  <c r="P613" i="10"/>
  <c r="P627" i="10"/>
  <c r="P638" i="10"/>
  <c r="P652" i="10"/>
  <c r="P666" i="10"/>
  <c r="P677" i="10"/>
  <c r="P691" i="10"/>
  <c r="P702" i="10"/>
  <c r="P716" i="10"/>
  <c r="P730" i="10"/>
  <c r="P741" i="10"/>
  <c r="P755" i="10"/>
  <c r="P766" i="10"/>
  <c r="P780" i="10"/>
  <c r="P794" i="10"/>
  <c r="P805" i="10"/>
  <c r="P819" i="10"/>
  <c r="P830" i="10"/>
  <c r="P844" i="10"/>
  <c r="P858" i="10"/>
  <c r="P869" i="10"/>
  <c r="P883" i="10"/>
  <c r="P894" i="10"/>
  <c r="P908" i="10"/>
  <c r="P922" i="10"/>
  <c r="P933" i="10"/>
  <c r="P947" i="10"/>
  <c r="P958" i="10"/>
  <c r="P972" i="10"/>
  <c r="P986" i="10"/>
  <c r="P997" i="10"/>
  <c r="P1011" i="10"/>
  <c r="P1022" i="10"/>
  <c r="P1036" i="10"/>
  <c r="P1050" i="10"/>
  <c r="P1061" i="10"/>
  <c r="P1075" i="10"/>
  <c r="P1086" i="10"/>
  <c r="P1100" i="10"/>
  <c r="P1114" i="10"/>
  <c r="P1125" i="10"/>
  <c r="P1139" i="10"/>
  <c r="P1150" i="10"/>
  <c r="P1164" i="10"/>
  <c r="P1178" i="10"/>
  <c r="P1189" i="10"/>
  <c r="P1203" i="10"/>
  <c r="P1214" i="10"/>
  <c r="P1228" i="10"/>
  <c r="P1242" i="10"/>
  <c r="P1253" i="10"/>
  <c r="P1267" i="10"/>
  <c r="P1278" i="10"/>
  <c r="P1292" i="10"/>
  <c r="P1306" i="10"/>
  <c r="P1317" i="10"/>
  <c r="P1331" i="10"/>
  <c r="P1342" i="10"/>
  <c r="P1356" i="10"/>
  <c r="P1370" i="10"/>
  <c r="P1381" i="10"/>
  <c r="P1395" i="10"/>
  <c r="P1406" i="10"/>
  <c r="P1420" i="10"/>
  <c r="P1430" i="10"/>
  <c r="P1442" i="10"/>
  <c r="P1452" i="10"/>
  <c r="P1462" i="10"/>
  <c r="P1474" i="10"/>
  <c r="P1484" i="10"/>
  <c r="P1494" i="10"/>
  <c r="P1506" i="10"/>
  <c r="P1516" i="10"/>
  <c r="P1526" i="10"/>
  <c r="P1538" i="10"/>
  <c r="P1547" i="10"/>
  <c r="P1556" i="10"/>
  <c r="P1565" i="10"/>
  <c r="P1574" i="10"/>
  <c r="P1584" i="10"/>
  <c r="P1593" i="10"/>
  <c r="P1602" i="10"/>
  <c r="P1611" i="10"/>
  <c r="P1620" i="10"/>
  <c r="P1629" i="10"/>
  <c r="P1638" i="10"/>
  <c r="P1647" i="10"/>
  <c r="P1655" i="10"/>
  <c r="P1663" i="10"/>
  <c r="P1671" i="10"/>
  <c r="P1679" i="10"/>
  <c r="P1687" i="10"/>
  <c r="P1695" i="10"/>
  <c r="P1703" i="10"/>
  <c r="P1711" i="10"/>
  <c r="P1719" i="10"/>
  <c r="P1727" i="10"/>
  <c r="P1735" i="10"/>
  <c r="P1743" i="10"/>
  <c r="P1751" i="10"/>
  <c r="P1759" i="10"/>
  <c r="P1767" i="10"/>
  <c r="P1775" i="10"/>
  <c r="P1783" i="10"/>
  <c r="P1791" i="10"/>
  <c r="P1799" i="10"/>
  <c r="P1807" i="10"/>
  <c r="P1815" i="10"/>
  <c r="P1823" i="10"/>
  <c r="P1831" i="10"/>
  <c r="P1839" i="10"/>
  <c r="P1847" i="10"/>
  <c r="P1855" i="10"/>
  <c r="P1863" i="10"/>
  <c r="P1871" i="10"/>
  <c r="P1879" i="10"/>
  <c r="P1887" i="10"/>
  <c r="P1895" i="10"/>
  <c r="P1903" i="10"/>
  <c r="P1911" i="10"/>
  <c r="P1919" i="10"/>
  <c r="P1927" i="10"/>
  <c r="P1935" i="10"/>
  <c r="P1943" i="10"/>
  <c r="P1951" i="10"/>
  <c r="P1959" i="10"/>
  <c r="P1967" i="10"/>
  <c r="P1975" i="10"/>
  <c r="P1983" i="10"/>
  <c r="P1991" i="10"/>
  <c r="P1999" i="10"/>
  <c r="P811" i="10"/>
  <c r="P989" i="10"/>
  <c r="P1067" i="10"/>
  <c r="P1131" i="10"/>
  <c r="P1234" i="10"/>
  <c r="P1309" i="10"/>
  <c r="P1348" i="10"/>
  <c r="P1398" i="10"/>
  <c r="P1445" i="10"/>
  <c r="P1489" i="10"/>
  <c r="P1521" i="10"/>
  <c r="P1560" i="10"/>
  <c r="P1587" i="10"/>
  <c r="P1624" i="10"/>
  <c r="P1658" i="10"/>
  <c r="P1682" i="10"/>
  <c r="P1714" i="10"/>
  <c r="P1738" i="10"/>
  <c r="P1770" i="10"/>
  <c r="P1794" i="10"/>
  <c r="P1810" i="10"/>
  <c r="P1826" i="10"/>
  <c r="P1850" i="10"/>
  <c r="P1882" i="10"/>
  <c r="P1890" i="10"/>
  <c r="P23" i="10"/>
  <c r="P44" i="10"/>
  <c r="P63" i="10"/>
  <c r="P82" i="10"/>
  <c r="P95" i="10"/>
  <c r="P111" i="10"/>
  <c r="P123" i="10"/>
  <c r="P139" i="10"/>
  <c r="P155" i="10"/>
  <c r="P168" i="10"/>
  <c r="P184" i="10"/>
  <c r="P196" i="10"/>
  <c r="P212" i="10"/>
  <c r="P228" i="10"/>
  <c r="P241" i="10"/>
  <c r="P257" i="10"/>
  <c r="P269" i="10"/>
  <c r="P285" i="10"/>
  <c r="P301" i="10"/>
  <c r="P314" i="10"/>
  <c r="P330" i="10"/>
  <c r="P343" i="10"/>
  <c r="P359" i="10"/>
  <c r="P375" i="10"/>
  <c r="P387" i="10"/>
  <c r="P403" i="10"/>
  <c r="P416" i="10"/>
  <c r="P432" i="10"/>
  <c r="P448" i="10"/>
  <c r="P460" i="10"/>
  <c r="P475" i="10"/>
  <c r="P486" i="10"/>
  <c r="P500" i="10"/>
  <c r="P514" i="10"/>
  <c r="P525" i="10"/>
  <c r="P539" i="10"/>
  <c r="P550" i="10"/>
  <c r="P564" i="10"/>
  <c r="P578" i="10"/>
  <c r="P589" i="10"/>
  <c r="P603" i="10"/>
  <c r="P614" i="10"/>
  <c r="P628" i="10"/>
  <c r="P642" i="10"/>
  <c r="P653" i="10"/>
  <c r="P667" i="10"/>
  <c r="P678" i="10"/>
  <c r="P692" i="10"/>
  <c r="P706" i="10"/>
  <c r="P717" i="10"/>
  <c r="P731" i="10"/>
  <c r="P742" i="10"/>
  <c r="P756" i="10"/>
  <c r="P770" i="10"/>
  <c r="P781" i="10"/>
  <c r="P795" i="10"/>
  <c r="P806" i="10"/>
  <c r="P820" i="10"/>
  <c r="P834" i="10"/>
  <c r="P845" i="10"/>
  <c r="P859" i="10"/>
  <c r="P870" i="10"/>
  <c r="P884" i="10"/>
  <c r="P898" i="10"/>
  <c r="P909" i="10"/>
  <c r="P923" i="10"/>
  <c r="P934" i="10"/>
  <c r="P948" i="10"/>
  <c r="P962" i="10"/>
  <c r="P973" i="10"/>
  <c r="P987" i="10"/>
  <c r="P998" i="10"/>
  <c r="P1012" i="10"/>
  <c r="P1026" i="10"/>
  <c r="P1037" i="10"/>
  <c r="P1051" i="10"/>
  <c r="P1062" i="10"/>
  <c r="P1076" i="10"/>
  <c r="P1090" i="10"/>
  <c r="P1101" i="10"/>
  <c r="P1115" i="10"/>
  <c r="P1126" i="10"/>
  <c r="P1140" i="10"/>
  <c r="P1154" i="10"/>
  <c r="P1165" i="10"/>
  <c r="P1179" i="10"/>
  <c r="P1190" i="10"/>
  <c r="P1204" i="10"/>
  <c r="P1218" i="10"/>
  <c r="P1229" i="10"/>
  <c r="P1243" i="10"/>
  <c r="P1254" i="10"/>
  <c r="P1268" i="10"/>
  <c r="P1282" i="10"/>
  <c r="P1293" i="10"/>
  <c r="P1307" i="10"/>
  <c r="P1318" i="10"/>
  <c r="P1332" i="10"/>
  <c r="P1346" i="10"/>
  <c r="P1357" i="10"/>
  <c r="P1371" i="10"/>
  <c r="P1382" i="10"/>
  <c r="P1396" i="10"/>
  <c r="P1410" i="10"/>
  <c r="P1421" i="10"/>
  <c r="P1433" i="10"/>
  <c r="P1443" i="10"/>
  <c r="P1453" i="10"/>
  <c r="P1465" i="10"/>
  <c r="P1475" i="10"/>
  <c r="P1485" i="10"/>
  <c r="P1497" i="10"/>
  <c r="P1507" i="10"/>
  <c r="P1517" i="10"/>
  <c r="P1529" i="10"/>
  <c r="P1539" i="10"/>
  <c r="P1548" i="10"/>
  <c r="P1557" i="10"/>
  <c r="P1566" i="10"/>
  <c r="P1576" i="10"/>
  <c r="P1585" i="10"/>
  <c r="P1594" i="10"/>
  <c r="P1603" i="10"/>
  <c r="P1612" i="10"/>
  <c r="P1621" i="10"/>
  <c r="P1630" i="10"/>
  <c r="P1640" i="10"/>
  <c r="P1648" i="10"/>
  <c r="P1656" i="10"/>
  <c r="P1664" i="10"/>
  <c r="P1672" i="10"/>
  <c r="P1680" i="10"/>
  <c r="P1688" i="10"/>
  <c r="P1696" i="10"/>
  <c r="P1704" i="10"/>
  <c r="P1712" i="10"/>
  <c r="P1720" i="10"/>
  <c r="P1728" i="10"/>
  <c r="P1736" i="10"/>
  <c r="P1744" i="10"/>
  <c r="P1752" i="10"/>
  <c r="P1760" i="10"/>
  <c r="P1768" i="10"/>
  <c r="P1776" i="10"/>
  <c r="P1784" i="10"/>
  <c r="P1792" i="10"/>
  <c r="P1800" i="10"/>
  <c r="P1808" i="10"/>
  <c r="P1816" i="10"/>
  <c r="P1824" i="10"/>
  <c r="P1832" i="10"/>
  <c r="P1840" i="10"/>
  <c r="P1848" i="10"/>
  <c r="P1856" i="10"/>
  <c r="P1864" i="10"/>
  <c r="P1872" i="10"/>
  <c r="P1880" i="10"/>
  <c r="P1888" i="10"/>
  <c r="P1896" i="10"/>
  <c r="P1904" i="10"/>
  <c r="P1912" i="10"/>
  <c r="P1920" i="10"/>
  <c r="P1928" i="10"/>
  <c r="P1936" i="10"/>
  <c r="P1944" i="10"/>
  <c r="P1952" i="10"/>
  <c r="P1960" i="10"/>
  <c r="P1968" i="10"/>
  <c r="P1976" i="10"/>
  <c r="P1984" i="10"/>
  <c r="P1992" i="10"/>
  <c r="P2000" i="10"/>
  <c r="P822" i="10"/>
  <c r="P1014" i="10"/>
  <c r="P1078" i="10"/>
  <c r="P1117" i="10"/>
  <c r="P1181" i="10"/>
  <c r="P1220" i="10"/>
  <c r="P1298" i="10"/>
  <c r="P1334" i="10"/>
  <c r="P1387" i="10"/>
  <c r="P1435" i="10"/>
  <c r="P1477" i="10"/>
  <c r="P1531" i="10"/>
  <c r="P1569" i="10"/>
  <c r="P1605" i="10"/>
  <c r="P1633" i="10"/>
  <c r="P1666" i="10"/>
  <c r="P1690" i="10"/>
  <c r="P1722" i="10"/>
  <c r="P1762" i="10"/>
  <c r="P1786" i="10"/>
  <c r="P1834" i="10"/>
  <c r="P1866" i="10"/>
  <c r="P1898" i="10"/>
  <c r="P7" i="10"/>
  <c r="P28" i="10"/>
  <c r="P50" i="10"/>
  <c r="P65" i="10"/>
  <c r="P83" i="10"/>
  <c r="P96" i="10"/>
  <c r="P112" i="10"/>
  <c r="P128" i="10"/>
  <c r="P140" i="10"/>
  <c r="P156" i="10"/>
  <c r="P169" i="10"/>
  <c r="P185" i="10"/>
  <c r="P201" i="10"/>
  <c r="P213" i="10"/>
  <c r="P229" i="10"/>
  <c r="P242" i="10"/>
  <c r="P258" i="10"/>
  <c r="P274" i="10"/>
  <c r="P287" i="10"/>
  <c r="P303" i="10"/>
  <c r="P315" i="10"/>
  <c r="P331" i="10"/>
  <c r="P347" i="10"/>
  <c r="P360" i="10"/>
  <c r="P376" i="10"/>
  <c r="P388" i="10"/>
  <c r="P404" i="10"/>
  <c r="P420" i="10"/>
  <c r="P433" i="10"/>
  <c r="P449" i="10"/>
  <c r="P461" i="10"/>
  <c r="P476" i="10"/>
  <c r="P490" i="10"/>
  <c r="P501" i="10"/>
  <c r="P515" i="10"/>
  <c r="P526" i="10"/>
  <c r="P540" i="10"/>
  <c r="P554" i="10"/>
  <c r="P565" i="10"/>
  <c r="P579" i="10"/>
  <c r="P590" i="10"/>
  <c r="P604" i="10"/>
  <c r="P618" i="10"/>
  <c r="P629" i="10"/>
  <c r="P643" i="10"/>
  <c r="P654" i="10"/>
  <c r="P668" i="10"/>
  <c r="P682" i="10"/>
  <c r="P693" i="10"/>
  <c r="P707" i="10"/>
  <c r="P718" i="10"/>
  <c r="P732" i="10"/>
  <c r="P746" i="10"/>
  <c r="P757" i="10"/>
  <c r="P771" i="10"/>
  <c r="P782" i="10"/>
  <c r="P796" i="10"/>
  <c r="P810" i="10"/>
  <c r="P821" i="10"/>
  <c r="P835" i="10"/>
  <c r="P846" i="10"/>
  <c r="P860" i="10"/>
  <c r="P874" i="10"/>
  <c r="P885" i="10"/>
  <c r="P899" i="10"/>
  <c r="P910" i="10"/>
  <c r="P924" i="10"/>
  <c r="P938" i="10"/>
  <c r="P949" i="10"/>
  <c r="P963" i="10"/>
  <c r="P974" i="10"/>
  <c r="P988" i="10"/>
  <c r="P1002" i="10"/>
  <c r="P1013" i="10"/>
  <c r="P1027" i="10"/>
  <c r="P1038" i="10"/>
  <c r="P1052" i="10"/>
  <c r="P1066" i="10"/>
  <c r="P1077" i="10"/>
  <c r="P1091" i="10"/>
  <c r="P1102" i="10"/>
  <c r="P1116" i="10"/>
  <c r="P1130" i="10"/>
  <c r="P1141" i="10"/>
  <c r="P1155" i="10"/>
  <c r="P1166" i="10"/>
  <c r="P1180" i="10"/>
  <c r="P1194" i="10"/>
  <c r="P1205" i="10"/>
  <c r="P1219" i="10"/>
  <c r="P1230" i="10"/>
  <c r="P1244" i="10"/>
  <c r="P1258" i="10"/>
  <c r="P1269" i="10"/>
  <c r="P1283" i="10"/>
  <c r="P1294" i="10"/>
  <c r="P1308" i="10"/>
  <c r="P1322" i="10"/>
  <c r="P1333" i="10"/>
  <c r="P1347" i="10"/>
  <c r="P1358" i="10"/>
  <c r="P1372" i="10"/>
  <c r="P1386" i="10"/>
  <c r="P1397" i="10"/>
  <c r="P1411" i="10"/>
  <c r="P1422" i="10"/>
  <c r="P1434" i="10"/>
  <c r="P1444" i="10"/>
  <c r="P1454" i="10"/>
  <c r="P1466" i="10"/>
  <c r="P1476" i="10"/>
  <c r="P1486" i="10"/>
  <c r="P1498" i="10"/>
  <c r="P1508" i="10"/>
  <c r="P1518" i="10"/>
  <c r="P1530" i="10"/>
  <c r="P1540" i="10"/>
  <c r="P1549" i="10"/>
  <c r="P1558" i="10"/>
  <c r="P1568" i="10"/>
  <c r="P1577" i="10"/>
  <c r="P1586" i="10"/>
  <c r="P1595" i="10"/>
  <c r="P1604" i="10"/>
  <c r="P1613" i="10"/>
  <c r="P1622" i="10"/>
  <c r="P1632" i="10"/>
  <c r="P1641" i="10"/>
  <c r="P1649" i="10"/>
  <c r="P1657" i="10"/>
  <c r="P1665" i="10"/>
  <c r="P1673" i="10"/>
  <c r="P1681" i="10"/>
  <c r="P1689" i="10"/>
  <c r="P1697" i="10"/>
  <c r="P1705" i="10"/>
  <c r="P1713" i="10"/>
  <c r="P1721" i="10"/>
  <c r="P1729" i="10"/>
  <c r="P1737" i="10"/>
  <c r="P1745" i="10"/>
  <c r="P1753" i="10"/>
  <c r="P1761" i="10"/>
  <c r="P1769" i="10"/>
  <c r="P1777" i="10"/>
  <c r="P1785" i="10"/>
  <c r="P1793" i="10"/>
  <c r="P1801" i="10"/>
  <c r="P1809" i="10"/>
  <c r="P1817" i="10"/>
  <c r="P1825" i="10"/>
  <c r="P1833" i="10"/>
  <c r="P1841" i="10"/>
  <c r="P1849" i="10"/>
  <c r="P1857" i="10"/>
  <c r="P1865" i="10"/>
  <c r="P1873" i="10"/>
  <c r="P1881" i="10"/>
  <c r="P1889" i="10"/>
  <c r="P1897" i="10"/>
  <c r="P1905" i="10"/>
  <c r="P1913" i="10"/>
  <c r="P1921" i="10"/>
  <c r="P1929" i="10"/>
  <c r="P1937" i="10"/>
  <c r="P1945" i="10"/>
  <c r="P1953" i="10"/>
  <c r="P1961" i="10"/>
  <c r="P1969" i="10"/>
  <c r="P1977" i="10"/>
  <c r="P1985" i="10"/>
  <c r="P1993" i="10"/>
  <c r="P2001" i="10"/>
  <c r="P722" i="10"/>
  <c r="P886" i="10"/>
  <c r="P914" i="10"/>
  <c r="P939" i="10"/>
  <c r="P964" i="10"/>
  <c r="P1003" i="10"/>
  <c r="P1042" i="10"/>
  <c r="P1053" i="10"/>
  <c r="P1106" i="10"/>
  <c r="P1142" i="10"/>
  <c r="P1170" i="10"/>
  <c r="P1195" i="10"/>
  <c r="P1245" i="10"/>
  <c r="P1259" i="10"/>
  <c r="P1284" i="10"/>
  <c r="P1323" i="10"/>
  <c r="P1373" i="10"/>
  <c r="P1412" i="10"/>
  <c r="P1457" i="10"/>
  <c r="P1499" i="10"/>
  <c r="P1541" i="10"/>
  <c r="P1578" i="10"/>
  <c r="P1614" i="10"/>
  <c r="P1650" i="10"/>
  <c r="P1674" i="10"/>
  <c r="P1706" i="10"/>
  <c r="P1730" i="10"/>
  <c r="P1754" i="10"/>
  <c r="P1778" i="10"/>
  <c r="P1802" i="10"/>
  <c r="P1842" i="10"/>
  <c r="P1874" i="10"/>
  <c r="P10" i="10"/>
  <c r="P31" i="10"/>
  <c r="P51" i="10"/>
  <c r="P66" i="10"/>
  <c r="P84" i="10"/>
  <c r="P100" i="10"/>
  <c r="P113" i="10"/>
  <c r="P129" i="10"/>
  <c r="P141" i="10"/>
  <c r="P157" i="10"/>
  <c r="P173" i="10"/>
  <c r="P186" i="10"/>
  <c r="P202" i="10"/>
  <c r="P215" i="10"/>
  <c r="P231" i="10"/>
  <c r="P247" i="10"/>
  <c r="P259" i="10"/>
  <c r="P275" i="10"/>
  <c r="P288" i="10"/>
  <c r="P304" i="10"/>
  <c r="P320" i="10"/>
  <c r="P332" i="10"/>
  <c r="P348" i="10"/>
  <c r="P361" i="10"/>
  <c r="P377" i="10"/>
  <c r="P393" i="10"/>
  <c r="P405" i="10"/>
  <c r="P421" i="10"/>
  <c r="P434" i="10"/>
  <c r="P450" i="10"/>
  <c r="P466" i="10"/>
  <c r="P477" i="10"/>
  <c r="P491" i="10"/>
  <c r="P502" i="10"/>
  <c r="P516" i="10"/>
  <c r="P530" i="10"/>
  <c r="P541" i="10"/>
  <c r="P555" i="10"/>
  <c r="P566" i="10"/>
  <c r="P580" i="10"/>
  <c r="P594" i="10"/>
  <c r="P605" i="10"/>
  <c r="P619" i="10"/>
  <c r="P630" i="10"/>
  <c r="P644" i="10"/>
  <c r="P658" i="10"/>
  <c r="P669" i="10"/>
  <c r="P683" i="10"/>
  <c r="P694" i="10"/>
  <c r="P708" i="10"/>
  <c r="P733" i="10"/>
  <c r="P747" i="10"/>
  <c r="P758" i="10"/>
  <c r="P772" i="10"/>
  <c r="P786" i="10"/>
  <c r="P797" i="10"/>
  <c r="P836" i="10"/>
  <c r="P850" i="10"/>
  <c r="P861" i="10"/>
  <c r="P875" i="10"/>
  <c r="P900" i="10"/>
  <c r="P925" i="10"/>
  <c r="P950" i="10"/>
  <c r="P978" i="10"/>
  <c r="P1028" i="10"/>
  <c r="P1092" i="10"/>
  <c r="P1156" i="10"/>
  <c r="P1206" i="10"/>
  <c r="P1270" i="10"/>
  <c r="P1362" i="10"/>
  <c r="P1425" i="10"/>
  <c r="P1467" i="10"/>
  <c r="P1509" i="10"/>
  <c r="P1550" i="10"/>
  <c r="P1596" i="10"/>
  <c r="P1642" i="10"/>
  <c r="P1698" i="10"/>
  <c r="P1746" i="10"/>
  <c r="P1818" i="10"/>
  <c r="P1858" i="10"/>
  <c r="P11" i="10"/>
  <c r="P33" i="10"/>
  <c r="P52" i="10"/>
  <c r="P71" i="10"/>
  <c r="P85" i="10"/>
  <c r="P101" i="10"/>
  <c r="P114" i="10"/>
  <c r="P130" i="10"/>
  <c r="P146" i="10"/>
  <c r="P159" i="10"/>
  <c r="P175" i="10"/>
  <c r="P187" i="10"/>
  <c r="P203" i="10"/>
  <c r="P219" i="10"/>
  <c r="P232" i="10"/>
  <c r="P248" i="10"/>
  <c r="P260" i="10"/>
  <c r="P276" i="10"/>
  <c r="P292" i="10"/>
  <c r="P305" i="10"/>
  <c r="P321" i="10"/>
  <c r="P333" i="10"/>
  <c r="P349" i="10"/>
  <c r="P365" i="10"/>
  <c r="P378" i="10"/>
  <c r="P394" i="10"/>
  <c r="P407" i="10"/>
  <c r="P423" i="10"/>
  <c r="P439" i="10"/>
  <c r="P451" i="10"/>
  <c r="P467" i="10"/>
  <c r="P478" i="10"/>
  <c r="P492" i="10"/>
  <c r="P506" i="10"/>
  <c r="P517" i="10"/>
  <c r="P531" i="10"/>
  <c r="P542" i="10"/>
  <c r="P556" i="10"/>
  <c r="P570" i="10"/>
  <c r="P581" i="10"/>
  <c r="P595" i="10"/>
  <c r="P606" i="10"/>
  <c r="P620" i="10"/>
  <c r="P634" i="10"/>
  <c r="P645" i="10"/>
  <c r="P659" i="10"/>
  <c r="P670" i="10"/>
  <c r="P684" i="10"/>
  <c r="P698" i="10"/>
  <c r="P709" i="10"/>
  <c r="P723" i="10"/>
  <c r="P734" i="10"/>
  <c r="P748" i="10"/>
  <c r="P762" i="10"/>
  <c r="P773" i="10"/>
  <c r="P787" i="10"/>
  <c r="P798" i="10"/>
  <c r="P812" i="10"/>
  <c r="P826" i="10"/>
  <c r="P837" i="10"/>
  <c r="P851" i="10"/>
  <c r="P862" i="10"/>
  <c r="P876" i="10"/>
  <c r="P890" i="10"/>
  <c r="P901" i="10"/>
  <c r="P915" i="10"/>
  <c r="P926" i="10"/>
  <c r="P940" i="10"/>
  <c r="P954" i="10"/>
  <c r="P965" i="10"/>
  <c r="P979" i="10"/>
  <c r="P990" i="10"/>
  <c r="P1004" i="10"/>
  <c r="P1018" i="10"/>
  <c r="P1029" i="10"/>
  <c r="P1043" i="10"/>
  <c r="P1054" i="10"/>
  <c r="P1068" i="10"/>
  <c r="P1082" i="10"/>
  <c r="P1093" i="10"/>
  <c r="P1107" i="10"/>
  <c r="P1118" i="10"/>
  <c r="P1132" i="10"/>
  <c r="P1146" i="10"/>
  <c r="P1157" i="10"/>
  <c r="P1171" i="10"/>
  <c r="P1182" i="10"/>
  <c r="P1196" i="10"/>
  <c r="P1210" i="10"/>
  <c r="P1221" i="10"/>
  <c r="P1235" i="10"/>
  <c r="P1246" i="10"/>
  <c r="P1260" i="10"/>
  <c r="P1274" i="10"/>
  <c r="P1285" i="10"/>
  <c r="P1299" i="10"/>
  <c r="P1310" i="10"/>
  <c r="P1324" i="10"/>
  <c r="P12" i="10"/>
  <c r="P34" i="10"/>
  <c r="P53" i="10"/>
  <c r="P73" i="10"/>
  <c r="P87" i="10"/>
  <c r="P103" i="10"/>
  <c r="P119" i="10"/>
  <c r="P131" i="10"/>
  <c r="P147" i="10"/>
  <c r="P160" i="10"/>
  <c r="P176" i="10"/>
  <c r="P192" i="10"/>
  <c r="P204" i="10"/>
  <c r="P220" i="10"/>
  <c r="P233" i="10"/>
  <c r="P249" i="10"/>
  <c r="P265" i="10"/>
  <c r="P277" i="10"/>
  <c r="P293" i="10"/>
  <c r="P306" i="10"/>
  <c r="P322" i="10"/>
  <c r="P338" i="10"/>
  <c r="P351" i="10"/>
  <c r="P367" i="10"/>
  <c r="P379" i="10"/>
  <c r="P395" i="10"/>
  <c r="P411" i="10"/>
  <c r="P424" i="10"/>
  <c r="P440" i="10"/>
  <c r="P452" i="10"/>
  <c r="P468" i="10"/>
  <c r="P482" i="10"/>
  <c r="P493" i="10"/>
  <c r="P507" i="10"/>
  <c r="P518" i="10"/>
  <c r="P532" i="10"/>
  <c r="P546" i="10"/>
  <c r="P557" i="10"/>
  <c r="P571" i="10"/>
  <c r="P582" i="10"/>
  <c r="P596" i="10"/>
  <c r="P610" i="10"/>
  <c r="P621" i="10"/>
  <c r="P635" i="10"/>
  <c r="P646" i="10"/>
  <c r="P660" i="10"/>
  <c r="P674" i="10"/>
  <c r="P685" i="10"/>
  <c r="P699" i="10"/>
  <c r="P710" i="10"/>
  <c r="P724" i="10"/>
  <c r="P738" i="10"/>
  <c r="P749" i="10"/>
  <c r="P763" i="10"/>
  <c r="P774" i="10"/>
  <c r="P788" i="10"/>
  <c r="P802" i="10"/>
  <c r="P813" i="10"/>
  <c r="P827" i="10"/>
  <c r="P838" i="10"/>
  <c r="P852" i="10"/>
  <c r="P866" i="10"/>
  <c r="P877" i="10"/>
  <c r="P891" i="10"/>
  <c r="P902" i="10"/>
  <c r="P916" i="10"/>
  <c r="P930" i="10"/>
  <c r="P941" i="10"/>
  <c r="P955" i="10"/>
  <c r="P966" i="10"/>
  <c r="P980" i="10"/>
  <c r="P994" i="10"/>
  <c r="P1005" i="10"/>
  <c r="P1019" i="10"/>
  <c r="P1030" i="10"/>
  <c r="P1044" i="10"/>
  <c r="P1058" i="10"/>
  <c r="P1069" i="10"/>
  <c r="P1083" i="10"/>
  <c r="P1094" i="10"/>
  <c r="P1108" i="10"/>
  <c r="P1122" i="10"/>
  <c r="P1133" i="10"/>
  <c r="P1147" i="10"/>
  <c r="P1158" i="10"/>
  <c r="P1172" i="10"/>
  <c r="P1186" i="10"/>
  <c r="P1197" i="10"/>
  <c r="P1211" i="10"/>
  <c r="P18" i="10"/>
  <c r="P39" i="10"/>
  <c r="P55" i="10"/>
  <c r="P74" i="10"/>
  <c r="P91" i="10"/>
  <c r="P104" i="10"/>
  <c r="P120" i="10"/>
  <c r="P132" i="10"/>
  <c r="P148" i="10"/>
  <c r="P164" i="10"/>
  <c r="P177" i="10"/>
  <c r="P193" i="10"/>
  <c r="P205" i="10"/>
  <c r="P221" i="10"/>
  <c r="P237" i="10"/>
  <c r="P250" i="10"/>
  <c r="P266" i="10"/>
  <c r="P279" i="10"/>
  <c r="P295" i="10"/>
  <c r="P311" i="10"/>
  <c r="P323" i="10"/>
  <c r="P339" i="10"/>
  <c r="P352" i="10"/>
  <c r="P368" i="10"/>
  <c r="P384" i="10"/>
  <c r="P396" i="10"/>
  <c r="P412" i="10"/>
  <c r="P425" i="10"/>
  <c r="P441" i="10"/>
  <c r="P457" i="10"/>
  <c r="P469" i="10"/>
  <c r="P483" i="10"/>
  <c r="P494" i="10"/>
  <c r="P508" i="10"/>
  <c r="P522" i="10"/>
  <c r="P533" i="10"/>
  <c r="P547" i="10"/>
  <c r="P558" i="10"/>
  <c r="P572" i="10"/>
  <c r="P586" i="10"/>
  <c r="P597" i="10"/>
  <c r="P611" i="10"/>
  <c r="P622" i="10"/>
  <c r="P636" i="10"/>
  <c r="P650" i="10"/>
  <c r="P661" i="10"/>
  <c r="P675" i="10"/>
  <c r="P686" i="10"/>
  <c r="P700" i="10"/>
  <c r="P714" i="10"/>
  <c r="P725" i="10"/>
  <c r="P739" i="10"/>
  <c r="P750" i="10"/>
  <c r="P764" i="10"/>
  <c r="P778" i="10"/>
  <c r="P789" i="10"/>
  <c r="P803" i="10"/>
  <c r="P814" i="10"/>
  <c r="P828" i="10"/>
  <c r="P842" i="10"/>
  <c r="P853" i="10"/>
  <c r="P867" i="10"/>
  <c r="P878" i="10"/>
  <c r="P892" i="10"/>
  <c r="P906" i="10"/>
  <c r="P917" i="10"/>
  <c r="P931" i="10"/>
  <c r="P942" i="10"/>
  <c r="P956" i="10"/>
  <c r="P970" i="10"/>
  <c r="P981" i="10"/>
  <c r="P995" i="10"/>
  <c r="P1006" i="10"/>
  <c r="P1020" i="10"/>
  <c r="P1034" i="10"/>
  <c r="P1045" i="10"/>
  <c r="P1059" i="10"/>
  <c r="P1070" i="10"/>
  <c r="P1084" i="10"/>
  <c r="P1098" i="10"/>
  <c r="P1109" i="10"/>
  <c r="P1123" i="10"/>
  <c r="P1134" i="10"/>
  <c r="P1148" i="10"/>
  <c r="P1162" i="10"/>
  <c r="P1173" i="10"/>
  <c r="P1187" i="10"/>
  <c r="P1198" i="10"/>
  <c r="P1212" i="10"/>
  <c r="P1226" i="10"/>
  <c r="P1237" i="10"/>
  <c r="P1251" i="10"/>
  <c r="P1262" i="10"/>
  <c r="P1276" i="10"/>
  <c r="P1290" i="10"/>
  <c r="P1301" i="10"/>
  <c r="P1315" i="10"/>
  <c r="P1326" i="10"/>
  <c r="P1340" i="10"/>
  <c r="P1354" i="10"/>
  <c r="P1365" i="10"/>
  <c r="P1379" i="10"/>
  <c r="P1390" i="10"/>
  <c r="P1404" i="10"/>
  <c r="P1418" i="10"/>
  <c r="P1428" i="10"/>
  <c r="P1438" i="10"/>
  <c r="P1450" i="10"/>
  <c r="P1460" i="10"/>
  <c r="P1470" i="10"/>
  <c r="P1482" i="10"/>
  <c r="P1492" i="10"/>
  <c r="P1502" i="10"/>
  <c r="P1514" i="10"/>
  <c r="P1524" i="10"/>
  <c r="P1534" i="10"/>
  <c r="P1545" i="10"/>
  <c r="P1554" i="10"/>
  <c r="P1563" i="10"/>
  <c r="P1572" i="10"/>
  <c r="P1581" i="10"/>
  <c r="P1590" i="10"/>
  <c r="P1600" i="10"/>
  <c r="P1609" i="10"/>
  <c r="P1618" i="10"/>
  <c r="P1627" i="10"/>
  <c r="P1636" i="10"/>
  <c r="P1645" i="10"/>
  <c r="P1653" i="10"/>
  <c r="P1661" i="10"/>
  <c r="P20" i="10"/>
  <c r="P42" i="10"/>
  <c r="P60" i="10"/>
  <c r="P75" i="10"/>
  <c r="P92" i="10"/>
  <c r="P105" i="10"/>
  <c r="P121" i="10"/>
  <c r="P137" i="10"/>
  <c r="P149" i="10"/>
  <c r="P165" i="10"/>
  <c r="P178" i="10"/>
  <c r="P194" i="10"/>
  <c r="P210" i="10"/>
  <c r="P223" i="10"/>
  <c r="P239" i="10"/>
  <c r="P251" i="10"/>
  <c r="P267" i="10"/>
  <c r="P283" i="10"/>
  <c r="P296" i="10"/>
  <c r="P312" i="10"/>
  <c r="P324" i="10"/>
  <c r="P340" i="10"/>
  <c r="P356" i="10"/>
  <c r="P369" i="10"/>
  <c r="P385" i="10"/>
  <c r="P397" i="10"/>
  <c r="P413" i="10"/>
  <c r="P429" i="10"/>
  <c r="P442" i="10"/>
  <c r="P458" i="10"/>
  <c r="P470" i="10"/>
  <c r="P484" i="10"/>
  <c r="P498" i="10"/>
  <c r="P509" i="10"/>
  <c r="P523" i="10"/>
  <c r="P534" i="10"/>
  <c r="P548" i="10"/>
  <c r="P562" i="10"/>
  <c r="P573" i="10"/>
  <c r="P587" i="10"/>
  <c r="P598" i="10"/>
  <c r="P612" i="10"/>
  <c r="P626" i="10"/>
  <c r="P637" i="10"/>
  <c r="P651" i="10"/>
  <c r="P662" i="10"/>
  <c r="P676" i="10"/>
  <c r="P690" i="10"/>
  <c r="P701" i="10"/>
  <c r="P715" i="10"/>
  <c r="P726" i="10"/>
  <c r="P740" i="10"/>
  <c r="P754" i="10"/>
  <c r="P765" i="10"/>
  <c r="P779" i="10"/>
  <c r="P790" i="10"/>
  <c r="P804" i="10"/>
  <c r="P818" i="10"/>
  <c r="P829" i="10"/>
  <c r="P843" i="10"/>
  <c r="P854" i="10"/>
  <c r="P868" i="10"/>
  <c r="P882" i="10"/>
  <c r="P893" i="10"/>
  <c r="P907" i="10"/>
  <c r="P918" i="10"/>
  <c r="P932" i="10"/>
  <c r="P957" i="10"/>
  <c r="P1060" i="10"/>
  <c r="P1163" i="10"/>
  <c r="P1238" i="10"/>
  <c r="P1291" i="10"/>
  <c r="P1339" i="10"/>
  <c r="P1374" i="10"/>
  <c r="P1405" i="10"/>
  <c r="P1437" i="10"/>
  <c r="P1468" i="10"/>
  <c r="P1493" i="10"/>
  <c r="P1523" i="10"/>
  <c r="P1552" i="10"/>
  <c r="P1573" i="10"/>
  <c r="P1598" i="10"/>
  <c r="P1625" i="10"/>
  <c r="P1646" i="10"/>
  <c r="P1668" i="10"/>
  <c r="P1684" i="10"/>
  <c r="P1700" i="10"/>
  <c r="P1716" i="10"/>
  <c r="P1732" i="10"/>
  <c r="P1748" i="10"/>
  <c r="P1764" i="10"/>
  <c r="P1780" i="10"/>
  <c r="P1796" i="10"/>
  <c r="P1812" i="10"/>
  <c r="P1828" i="10"/>
  <c r="P1844" i="10"/>
  <c r="P1860" i="10"/>
  <c r="P1876" i="10"/>
  <c r="P1892" i="10"/>
  <c r="P1907" i="10"/>
  <c r="P1918" i="10"/>
  <c r="P1932" i="10"/>
  <c r="P1946" i="10"/>
  <c r="P1957" i="10"/>
  <c r="P1971" i="10"/>
  <c r="P1982" i="10"/>
  <c r="P1996" i="10"/>
  <c r="P1419" i="10"/>
  <c r="P1561" i="10"/>
  <c r="P1654" i="10"/>
  <c r="P1723" i="10"/>
  <c r="P1803" i="10"/>
  <c r="P1867" i="10"/>
  <c r="P1910" i="10"/>
  <c r="P1924" i="10"/>
  <c r="P1963" i="10"/>
  <c r="P1740" i="10"/>
  <c r="P1788" i="10"/>
  <c r="P1836" i="10"/>
  <c r="P1900" i="10"/>
  <c r="P1939" i="10"/>
  <c r="P1964" i="10"/>
  <c r="P1709" i="10"/>
  <c r="P1757" i="10"/>
  <c r="P1773" i="10"/>
  <c r="P1805" i="10"/>
  <c r="P1837" i="10"/>
  <c r="P1869" i="10"/>
  <c r="P1915" i="10"/>
  <c r="P1965" i="10"/>
  <c r="P1429" i="10"/>
  <c r="P1570" i="10"/>
  <c r="P1678" i="10"/>
  <c r="P1774" i="10"/>
  <c r="P1886" i="10"/>
  <c r="P1941" i="10"/>
  <c r="P1906" i="10"/>
  <c r="P1956" i="10"/>
  <c r="P971" i="10"/>
  <c r="P1074" i="10"/>
  <c r="P1174" i="10"/>
  <c r="P1250" i="10"/>
  <c r="P1300" i="10"/>
  <c r="P1341" i="10"/>
  <c r="P1378" i="10"/>
  <c r="P1413" i="10"/>
  <c r="P1441" i="10"/>
  <c r="P1469" i="10"/>
  <c r="P1500" i="10"/>
  <c r="P1525" i="10"/>
  <c r="P1553" i="10"/>
  <c r="P1579" i="10"/>
  <c r="P1601" i="10"/>
  <c r="P1626" i="10"/>
  <c r="P1651" i="10"/>
  <c r="P1669" i="10"/>
  <c r="P1685" i="10"/>
  <c r="P1701" i="10"/>
  <c r="P1717" i="10"/>
  <c r="P1733" i="10"/>
  <c r="P1749" i="10"/>
  <c r="P1765" i="10"/>
  <c r="P1781" i="10"/>
  <c r="P1797" i="10"/>
  <c r="P1813" i="10"/>
  <c r="P1829" i="10"/>
  <c r="P1845" i="10"/>
  <c r="P1861" i="10"/>
  <c r="P1877" i="10"/>
  <c r="P1893" i="10"/>
  <c r="P1908" i="10"/>
  <c r="P1922" i="10"/>
  <c r="P1933" i="10"/>
  <c r="P1947" i="10"/>
  <c r="P1958" i="10"/>
  <c r="P1972" i="10"/>
  <c r="P1986" i="10"/>
  <c r="P1997" i="10"/>
  <c r="P1478" i="10"/>
  <c r="P1582" i="10"/>
  <c r="P1634" i="10"/>
  <c r="P1707" i="10"/>
  <c r="P1755" i="10"/>
  <c r="P1771" i="10"/>
  <c r="P1819" i="10"/>
  <c r="P1835" i="10"/>
  <c r="P1883" i="10"/>
  <c r="P1938" i="10"/>
  <c r="P1974" i="10"/>
  <c r="P1708" i="10"/>
  <c r="P1756" i="10"/>
  <c r="P1804" i="10"/>
  <c r="P1852" i="10"/>
  <c r="P1884" i="10"/>
  <c r="P1925" i="10"/>
  <c r="P1989" i="10"/>
  <c r="P1693" i="10"/>
  <c r="P1725" i="10"/>
  <c r="P1741" i="10"/>
  <c r="P1821" i="10"/>
  <c r="P1885" i="10"/>
  <c r="P1926" i="10"/>
  <c r="P1954" i="10"/>
  <c r="P1990" i="10"/>
  <c r="P1035" i="10"/>
  <c r="P1490" i="10"/>
  <c r="P1617" i="10"/>
  <c r="P1662" i="10"/>
  <c r="P1710" i="10"/>
  <c r="P1742" i="10"/>
  <c r="P1790" i="10"/>
  <c r="P1822" i="10"/>
  <c r="P1902" i="10"/>
  <c r="P1955" i="10"/>
  <c r="P1994" i="10"/>
  <c r="P1891" i="10"/>
  <c r="P982" i="10"/>
  <c r="P1085" i="10"/>
  <c r="P1188" i="10"/>
  <c r="P1252" i="10"/>
  <c r="P1302" i="10"/>
  <c r="P1349" i="10"/>
  <c r="P1380" i="10"/>
  <c r="P1414" i="10"/>
  <c r="P1446" i="10"/>
  <c r="P1473" i="10"/>
  <c r="P1501" i="10"/>
  <c r="P1532" i="10"/>
  <c r="P1555" i="10"/>
  <c r="P1580" i="10"/>
  <c r="P1606" i="10"/>
  <c r="P1628" i="10"/>
  <c r="P1652" i="10"/>
  <c r="P1670" i="10"/>
  <c r="P1686" i="10"/>
  <c r="P1702" i="10"/>
  <c r="P1718" i="10"/>
  <c r="P1734" i="10"/>
  <c r="P1750" i="10"/>
  <c r="P1766" i="10"/>
  <c r="P1782" i="10"/>
  <c r="P1798" i="10"/>
  <c r="P1814" i="10"/>
  <c r="P1830" i="10"/>
  <c r="P1846" i="10"/>
  <c r="P1862" i="10"/>
  <c r="P1878" i="10"/>
  <c r="P1894" i="10"/>
  <c r="P1909" i="10"/>
  <c r="P1923" i="10"/>
  <c r="P1934" i="10"/>
  <c r="P1948" i="10"/>
  <c r="P1962" i="10"/>
  <c r="P1973" i="10"/>
  <c r="P1987" i="10"/>
  <c r="P1998" i="10"/>
  <c r="P1449" i="10"/>
  <c r="P1533" i="10"/>
  <c r="P1608" i="10"/>
  <c r="P1675" i="10"/>
  <c r="P1739" i="10"/>
  <c r="P1787" i="10"/>
  <c r="P1851" i="10"/>
  <c r="P1899" i="10"/>
  <c r="P1949" i="10"/>
  <c r="P1988" i="10"/>
  <c r="P1724" i="10"/>
  <c r="P1772" i="10"/>
  <c r="P1820" i="10"/>
  <c r="P1868" i="10"/>
  <c r="P1914" i="10"/>
  <c r="P1950" i="10"/>
  <c r="P1978" i="10"/>
  <c r="P1677" i="10"/>
  <c r="P1789" i="10"/>
  <c r="P1853" i="10"/>
  <c r="P1901" i="10"/>
  <c r="P1940" i="10"/>
  <c r="P1979" i="10"/>
  <c r="P1459" i="10"/>
  <c r="P1592" i="10"/>
  <c r="P1694" i="10"/>
  <c r="P1758" i="10"/>
  <c r="P1806" i="10"/>
  <c r="P1930" i="10"/>
  <c r="P1980" i="10"/>
  <c r="P1859" i="10"/>
  <c r="P996" i="10"/>
  <c r="P1099" i="10"/>
  <c r="P1202" i="10"/>
  <c r="P1261" i="10"/>
  <c r="P1314" i="10"/>
  <c r="P1350" i="10"/>
  <c r="P1388" i="10"/>
  <c r="P1505" i="10"/>
  <c r="P1691" i="10"/>
  <c r="P1010" i="10"/>
  <c r="P1110" i="10"/>
  <c r="P1213" i="10"/>
  <c r="P1266" i="10"/>
  <c r="P1316" i="10"/>
  <c r="P1355" i="10"/>
  <c r="P1389" i="10"/>
  <c r="P1426" i="10"/>
  <c r="P1451" i="10"/>
  <c r="P1481" i="10"/>
  <c r="P1510" i="10"/>
  <c r="P1537" i="10"/>
  <c r="P1562" i="10"/>
  <c r="P1588" i="10"/>
  <c r="P1610" i="10"/>
  <c r="P1635" i="10"/>
  <c r="P1659" i="10"/>
  <c r="P1676" i="10"/>
  <c r="P1692" i="10"/>
  <c r="P1870" i="10"/>
  <c r="P1827" i="10"/>
  <c r="P1931" i="10"/>
  <c r="P1995" i="10"/>
  <c r="P1021" i="10"/>
  <c r="P1124" i="10"/>
  <c r="P1222" i="10"/>
  <c r="P1275" i="10"/>
  <c r="P1325" i="10"/>
  <c r="P1363" i="10"/>
  <c r="P1394" i="10"/>
  <c r="P1427" i="10"/>
  <c r="P1458" i="10"/>
  <c r="P1483" i="10"/>
  <c r="P1513" i="10"/>
  <c r="P1542" i="10"/>
  <c r="P1564" i="10"/>
  <c r="P1589" i="10"/>
  <c r="P1616" i="10"/>
  <c r="P1637" i="10"/>
  <c r="P1660" i="10"/>
  <c r="P1138" i="10"/>
  <c r="P1515" i="10"/>
  <c r="P1643" i="10"/>
  <c r="P1726" i="10"/>
  <c r="P1838" i="10"/>
  <c r="P1916" i="10"/>
  <c r="P1966" i="10"/>
  <c r="P1875" i="10"/>
  <c r="P1970" i="10"/>
  <c r="P1227" i="10"/>
  <c r="P1277" i="10"/>
  <c r="P1330" i="10"/>
  <c r="P1364" i="10"/>
  <c r="P1402" i="10"/>
  <c r="P1544" i="10"/>
  <c r="P1854" i="10"/>
  <c r="P1843" i="10"/>
  <c r="P1942" i="10"/>
  <c r="P1981" i="10"/>
  <c r="P946" i="10"/>
  <c r="P1046" i="10"/>
  <c r="P1149" i="10"/>
  <c r="P1236" i="10"/>
  <c r="P1286" i="10"/>
  <c r="P1338" i="10"/>
  <c r="P1366" i="10"/>
  <c r="P1403" i="10"/>
  <c r="P1436" i="10"/>
  <c r="P1461" i="10"/>
  <c r="P1491" i="10"/>
  <c r="P1522" i="10"/>
  <c r="P1546" i="10"/>
  <c r="P1571" i="10"/>
  <c r="P1597" i="10"/>
  <c r="P1619" i="10"/>
  <c r="P1644" i="10"/>
  <c r="P1667" i="10"/>
  <c r="P1683" i="10"/>
  <c r="P1699" i="10"/>
  <c r="P1715" i="10"/>
  <c r="P1731" i="10"/>
  <c r="P1747" i="10"/>
  <c r="P1763" i="10"/>
  <c r="P1779" i="10"/>
  <c r="P1795" i="10"/>
  <c r="P1811" i="10"/>
  <c r="P1917" i="10"/>
  <c r="AG347" i="10"/>
  <c r="AG392" i="10"/>
  <c r="AG175" i="10"/>
  <c r="AG31" i="10"/>
  <c r="AG112" i="10"/>
  <c r="AG479" i="10"/>
  <c r="AG212" i="10"/>
  <c r="AG150" i="10"/>
  <c r="AG10" i="10"/>
  <c r="AG279" i="10"/>
  <c r="AG45" i="10"/>
  <c r="AG60" i="10"/>
  <c r="AG205" i="10"/>
  <c r="AG394" i="10"/>
  <c r="AG132" i="10"/>
  <c r="AG231" i="10"/>
  <c r="AG420" i="10"/>
  <c r="AG258" i="10"/>
  <c r="AG307" i="10"/>
  <c r="AG22" i="10"/>
  <c r="AG107" i="10"/>
  <c r="AG478" i="10"/>
  <c r="Q11" i="10"/>
  <c r="Q19" i="10"/>
  <c r="Q27" i="10"/>
  <c r="Q35" i="10"/>
  <c r="Q43" i="10"/>
  <c r="Q51" i="10"/>
  <c r="Q59" i="10"/>
  <c r="Q67" i="10"/>
  <c r="Q75" i="10"/>
  <c r="Q83" i="10"/>
  <c r="Q91" i="10"/>
  <c r="Q99" i="10"/>
  <c r="Q107" i="10"/>
  <c r="Q115" i="10"/>
  <c r="Q123" i="10"/>
  <c r="Q131" i="10"/>
  <c r="Q139" i="10"/>
  <c r="Q147" i="10"/>
  <c r="Q155" i="10"/>
  <c r="Q163" i="10"/>
  <c r="Q171" i="10"/>
  <c r="Q179" i="10"/>
  <c r="Q187" i="10"/>
  <c r="Q195" i="10"/>
  <c r="Q203" i="10"/>
  <c r="Q211" i="10"/>
  <c r="Q219" i="10"/>
  <c r="Q227" i="10"/>
  <c r="Q235" i="10"/>
  <c r="Q243" i="10"/>
  <c r="Q251" i="10"/>
  <c r="Q259" i="10"/>
  <c r="Q267" i="10"/>
  <c r="Q275" i="10"/>
  <c r="Q283" i="10"/>
  <c r="Q291" i="10"/>
  <c r="Q299" i="10"/>
  <c r="Q307" i="10"/>
  <c r="Q315" i="10"/>
  <c r="Q323" i="10"/>
  <c r="Q331" i="10"/>
  <c r="Q339" i="10"/>
  <c r="Q347" i="10"/>
  <c r="Q355" i="10"/>
  <c r="Q363" i="10"/>
  <c r="Q371" i="10"/>
  <c r="Q379" i="10"/>
  <c r="Q387" i="10"/>
  <c r="Q395" i="10"/>
  <c r="Q403" i="10"/>
  <c r="Q411" i="10"/>
  <c r="Q419" i="10"/>
  <c r="Q427" i="10"/>
  <c r="Q435" i="10"/>
  <c r="Q443" i="10"/>
  <c r="Q451" i="10"/>
  <c r="Q459" i="10"/>
  <c r="Q467" i="10"/>
  <c r="Q475" i="10"/>
  <c r="Q483" i="10"/>
  <c r="Q491" i="10"/>
  <c r="Q499" i="10"/>
  <c r="Q507" i="10"/>
  <c r="Q515" i="10"/>
  <c r="Q523" i="10"/>
  <c r="Q531" i="10"/>
  <c r="Q539" i="10"/>
  <c r="Q547" i="10"/>
  <c r="Q555" i="10"/>
  <c r="Q563" i="10"/>
  <c r="Q571" i="10"/>
  <c r="Q579" i="10"/>
  <c r="Q587" i="10"/>
  <c r="Q595" i="10"/>
  <c r="Q603" i="10"/>
  <c r="Q611" i="10"/>
  <c r="Q619" i="10"/>
  <c r="Q627" i="10"/>
  <c r="Q635" i="10"/>
  <c r="Q643" i="10"/>
  <c r="Q651" i="10"/>
  <c r="Q659" i="10"/>
  <c r="Q667" i="10"/>
  <c r="Q675" i="10"/>
  <c r="Q683" i="10"/>
  <c r="Q691" i="10"/>
  <c r="Q699" i="10"/>
  <c r="Q707" i="10"/>
  <c r="Q715" i="10"/>
  <c r="Q723" i="10"/>
  <c r="Q731" i="10"/>
  <c r="Q739" i="10"/>
  <c r="Q747" i="10"/>
  <c r="Q755" i="10"/>
  <c r="Q763" i="10"/>
  <c r="Q771" i="10"/>
  <c r="Q779" i="10"/>
  <c r="Q787" i="10"/>
  <c r="Q795" i="10"/>
  <c r="Q803" i="10"/>
  <c r="Q811" i="10"/>
  <c r="Q819" i="10"/>
  <c r="Q827" i="10"/>
  <c r="Q835" i="10"/>
  <c r="Q843" i="10"/>
  <c r="Q851" i="10"/>
  <c r="Q859" i="10"/>
  <c r="Q867" i="10"/>
  <c r="Q875" i="10"/>
  <c r="Q883" i="10"/>
  <c r="Q891" i="10"/>
  <c r="Q899" i="10"/>
  <c r="Q907" i="10"/>
  <c r="Q915" i="10"/>
  <c r="Q923" i="10"/>
  <c r="Q931" i="10"/>
  <c r="Q939" i="10"/>
  <c r="Q947" i="10"/>
  <c r="Q955" i="10"/>
  <c r="Q963" i="10"/>
  <c r="Q971" i="10"/>
  <c r="Q979" i="10"/>
  <c r="Q987" i="10"/>
  <c r="Q995" i="10"/>
  <c r="Q1003" i="10"/>
  <c r="Q1011" i="10"/>
  <c r="Q1019" i="10"/>
  <c r="Q1027" i="10"/>
  <c r="Q1035" i="10"/>
  <c r="Q1043" i="10"/>
  <c r="Q1051" i="10"/>
  <c r="Q1059" i="10"/>
  <c r="Q1067" i="10"/>
  <c r="Q1075" i="10"/>
  <c r="Q1083" i="10"/>
  <c r="Q1091" i="10"/>
  <c r="Q1099" i="10"/>
  <c r="Q1107" i="10"/>
  <c r="Q1115" i="10"/>
  <c r="Q1123" i="10"/>
  <c r="Q1131" i="10"/>
  <c r="Q1139" i="10"/>
  <c r="Q1147" i="10"/>
  <c r="Q1155" i="10"/>
  <c r="Q1163" i="10"/>
  <c r="Q1171" i="10"/>
  <c r="Q1179" i="10"/>
  <c r="Q1187" i="10"/>
  <c r="Q1195" i="10"/>
  <c r="Q1203" i="10"/>
  <c r="Q1211" i="10"/>
  <c r="Q1219" i="10"/>
  <c r="Q1227" i="10"/>
  <c r="Q1235" i="10"/>
  <c r="Q1243" i="10"/>
  <c r="Q1251" i="10"/>
  <c r="Q1259" i="10"/>
  <c r="Q1267" i="10"/>
  <c r="Q1275" i="10"/>
  <c r="Q1283" i="10"/>
  <c r="Q1291" i="10"/>
  <c r="Q1299" i="10"/>
  <c r="Q4" i="10"/>
  <c r="Q12" i="10"/>
  <c r="Q20" i="10"/>
  <c r="Q28" i="10"/>
  <c r="Q36" i="10"/>
  <c r="Q44" i="10"/>
  <c r="Q52" i="10"/>
  <c r="Q60" i="10"/>
  <c r="Q68" i="10"/>
  <c r="Q76" i="10"/>
  <c r="Q84" i="10"/>
  <c r="Q92" i="10"/>
  <c r="Q100" i="10"/>
  <c r="Q108" i="10"/>
  <c r="Q116" i="10"/>
  <c r="Q124" i="10"/>
  <c r="Q132" i="10"/>
  <c r="Q140" i="10"/>
  <c r="Q148" i="10"/>
  <c r="Q156" i="10"/>
  <c r="Q164" i="10"/>
  <c r="Q172" i="10"/>
  <c r="Q180" i="10"/>
  <c r="Q188" i="10"/>
  <c r="Q196" i="10"/>
  <c r="Q204" i="10"/>
  <c r="Q212" i="10"/>
  <c r="Q220" i="10"/>
  <c r="Q228" i="10"/>
  <c r="Q236" i="10"/>
  <c r="Q244" i="10"/>
  <c r="Q252" i="10"/>
  <c r="Q260" i="10"/>
  <c r="Q268" i="10"/>
  <c r="Q276" i="10"/>
  <c r="Q284" i="10"/>
  <c r="Q292" i="10"/>
  <c r="Q300" i="10"/>
  <c r="Q308" i="10"/>
  <c r="Q316" i="10"/>
  <c r="Q324" i="10"/>
  <c r="Q332" i="10"/>
  <c r="Q340" i="10"/>
  <c r="Q348" i="10"/>
  <c r="Q356" i="10"/>
  <c r="Q364" i="10"/>
  <c r="Q372" i="10"/>
  <c r="Q380" i="10"/>
  <c r="Q388" i="10"/>
  <c r="Q396" i="10"/>
  <c r="Q404" i="10"/>
  <c r="Q412" i="10"/>
  <c r="Q420" i="10"/>
  <c r="Q428" i="10"/>
  <c r="Q436" i="10"/>
  <c r="Q444" i="10"/>
  <c r="Q452" i="10"/>
  <c r="Q460" i="10"/>
  <c r="Q468" i="10"/>
  <c r="Q476" i="10"/>
  <c r="Q484" i="10"/>
  <c r="Q492" i="10"/>
  <c r="Q500" i="10"/>
  <c r="Q508" i="10"/>
  <c r="Q516" i="10"/>
  <c r="Q524" i="10"/>
  <c r="Q532" i="10"/>
  <c r="Q540" i="10"/>
  <c r="Q548" i="10"/>
  <c r="Q556" i="10"/>
  <c r="Q564" i="10"/>
  <c r="Q572" i="10"/>
  <c r="Q580" i="10"/>
  <c r="Q588" i="10"/>
  <c r="Q596" i="10"/>
  <c r="Q604" i="10"/>
  <c r="Q612" i="10"/>
  <c r="Q620" i="10"/>
  <c r="Q628" i="10"/>
  <c r="Q636" i="10"/>
  <c r="Q644" i="10"/>
  <c r="Q652" i="10"/>
  <c r="Q660" i="10"/>
  <c r="Q668" i="10"/>
  <c r="Q676" i="10"/>
  <c r="Q684" i="10"/>
  <c r="Q692" i="10"/>
  <c r="Q700" i="10"/>
  <c r="Q708" i="10"/>
  <c r="Q716" i="10"/>
  <c r="Q724" i="10"/>
  <c r="Q732" i="10"/>
  <c r="Q740" i="10"/>
  <c r="Q748" i="10"/>
  <c r="Q756" i="10"/>
  <c r="Q764" i="10"/>
  <c r="Q772" i="10"/>
  <c r="Q780" i="10"/>
  <c r="Q788" i="10"/>
  <c r="Q796" i="10"/>
  <c r="Q804" i="10"/>
  <c r="Q812" i="10"/>
  <c r="Q820" i="10"/>
  <c r="Q828" i="10"/>
  <c r="Q836" i="10"/>
  <c r="Q844" i="10"/>
  <c r="Q852" i="10"/>
  <c r="Q860" i="10"/>
  <c r="Q868" i="10"/>
  <c r="Q876" i="10"/>
  <c r="Q884" i="10"/>
  <c r="Q892" i="10"/>
  <c r="Q900" i="10"/>
  <c r="Q5" i="10"/>
  <c r="Q13" i="10"/>
  <c r="Q21" i="10"/>
  <c r="Q29" i="10"/>
  <c r="Q37" i="10"/>
  <c r="Q45" i="10"/>
  <c r="Q53" i="10"/>
  <c r="Q61" i="10"/>
  <c r="Q69" i="10"/>
  <c r="Q77" i="10"/>
  <c r="Q85" i="10"/>
  <c r="Q93" i="10"/>
  <c r="Q101" i="10"/>
  <c r="Q109" i="10"/>
  <c r="Q117" i="10"/>
  <c r="Q125" i="10"/>
  <c r="Q133" i="10"/>
  <c r="Q141" i="10"/>
  <c r="Q149" i="10"/>
  <c r="Q157" i="10"/>
  <c r="Q165" i="10"/>
  <c r="Q173" i="10"/>
  <c r="Q181" i="10"/>
  <c r="Q189" i="10"/>
  <c r="Q197" i="10"/>
  <c r="Q205" i="10"/>
  <c r="Q213" i="10"/>
  <c r="Q221" i="10"/>
  <c r="Q229" i="10"/>
  <c r="Q237" i="10"/>
  <c r="Q245" i="10"/>
  <c r="Q253" i="10"/>
  <c r="Q261" i="10"/>
  <c r="Q269" i="10"/>
  <c r="Q277" i="10"/>
  <c r="Q285" i="10"/>
  <c r="Q293" i="10"/>
  <c r="Q301" i="10"/>
  <c r="Q309" i="10"/>
  <c r="Q317" i="10"/>
  <c r="Q325" i="10"/>
  <c r="Q333" i="10"/>
  <c r="Q341" i="10"/>
  <c r="Q349" i="10"/>
  <c r="Q357" i="10"/>
  <c r="Q365" i="10"/>
  <c r="Q373" i="10"/>
  <c r="Q381" i="10"/>
  <c r="Q389" i="10"/>
  <c r="Q397" i="10"/>
  <c r="Q405" i="10"/>
  <c r="Q413" i="10"/>
  <c r="Q421" i="10"/>
  <c r="Q429" i="10"/>
  <c r="Q437" i="10"/>
  <c r="Q445" i="10"/>
  <c r="Q453" i="10"/>
  <c r="Q461" i="10"/>
  <c r="Q469" i="10"/>
  <c r="Q477" i="10"/>
  <c r="Q485" i="10"/>
  <c r="Q493" i="10"/>
  <c r="Q501" i="10"/>
  <c r="Q509" i="10"/>
  <c r="Q517" i="10"/>
  <c r="Q525" i="10"/>
  <c r="Q533" i="10"/>
  <c r="Q541" i="10"/>
  <c r="Q549" i="10"/>
  <c r="Q557" i="10"/>
  <c r="Q565" i="10"/>
  <c r="Q573" i="10"/>
  <c r="Q581" i="10"/>
  <c r="Q589" i="10"/>
  <c r="Q597" i="10"/>
  <c r="Q605" i="10"/>
  <c r="Q613" i="10"/>
  <c r="Q621" i="10"/>
  <c r="Q629" i="10"/>
  <c r="Q637" i="10"/>
  <c r="Q645" i="10"/>
  <c r="Q653" i="10"/>
  <c r="Q661" i="10"/>
  <c r="Q669" i="10"/>
  <c r="Q677" i="10"/>
  <c r="Q685" i="10"/>
  <c r="Q693" i="10"/>
  <c r="Q701" i="10"/>
  <c r="Q709" i="10"/>
  <c r="Q717" i="10"/>
  <c r="Q725" i="10"/>
  <c r="Q733" i="10"/>
  <c r="Q741" i="10"/>
  <c r="Q749" i="10"/>
  <c r="Q757" i="10"/>
  <c r="Q765" i="10"/>
  <c r="Q773" i="10"/>
  <c r="Q781" i="10"/>
  <c r="Q789" i="10"/>
  <c r="Q797" i="10"/>
  <c r="Q805" i="10"/>
  <c r="Q813" i="10"/>
  <c r="Q821" i="10"/>
  <c r="Q829" i="10"/>
  <c r="Q837" i="10"/>
  <c r="Q845" i="10"/>
  <c r="Q853" i="10"/>
  <c r="Q861" i="10"/>
  <c r="Q869" i="10"/>
  <c r="Q877" i="10"/>
  <c r="Q885" i="10"/>
  <c r="Q893" i="10"/>
  <c r="Q901" i="10"/>
  <c r="Q909" i="10"/>
  <c r="Q917" i="10"/>
  <c r="Q925" i="10"/>
  <c r="Q933" i="10"/>
  <c r="Q941" i="10"/>
  <c r="Q16" i="10"/>
  <c r="Q30" i="10"/>
  <c r="Q41" i="10"/>
  <c r="Q55" i="10"/>
  <c r="Q66" i="10"/>
  <c r="Q80" i="10"/>
  <c r="Q94" i="10"/>
  <c r="Q105" i="10"/>
  <c r="Q119" i="10"/>
  <c r="Q130" i="10"/>
  <c r="Q144" i="10"/>
  <c r="Q158" i="10"/>
  <c r="Q169" i="10"/>
  <c r="Q183" i="10"/>
  <c r="Q194" i="10"/>
  <c r="Q208" i="10"/>
  <c r="Q222" i="10"/>
  <c r="Q233" i="10"/>
  <c r="Q247" i="10"/>
  <c r="Q258" i="10"/>
  <c r="Q272" i="10"/>
  <c r="Q286" i="10"/>
  <c r="Q297" i="10"/>
  <c r="Q311" i="10"/>
  <c r="Q322" i="10"/>
  <c r="Q336" i="10"/>
  <c r="Q350" i="10"/>
  <c r="Q361" i="10"/>
  <c r="Q375" i="10"/>
  <c r="Q386" i="10"/>
  <c r="Q400" i="10"/>
  <c r="Q414" i="10"/>
  <c r="Q425" i="10"/>
  <c r="Q439" i="10"/>
  <c r="Q450" i="10"/>
  <c r="Q464" i="10"/>
  <c r="Q478" i="10"/>
  <c r="Q489" i="10"/>
  <c r="Q503" i="10"/>
  <c r="Q514" i="10"/>
  <c r="Q528" i="10"/>
  <c r="Q542" i="10"/>
  <c r="Q553" i="10"/>
  <c r="Q567" i="10"/>
  <c r="Q578" i="10"/>
  <c r="Q592" i="10"/>
  <c r="Q606" i="10"/>
  <c r="Q617" i="10"/>
  <c r="Q631" i="10"/>
  <c r="Q642" i="10"/>
  <c r="Q656" i="10"/>
  <c r="Q670" i="10"/>
  <c r="Q681" i="10"/>
  <c r="Q695" i="10"/>
  <c r="Q706" i="10"/>
  <c r="Q720" i="10"/>
  <c r="Q734" i="10"/>
  <c r="Q745" i="10"/>
  <c r="Q759" i="10"/>
  <c r="Q770" i="10"/>
  <c r="Q784" i="10"/>
  <c r="Q798" i="10"/>
  <c r="Q809" i="10"/>
  <c r="Q823" i="10"/>
  <c r="Q834" i="10"/>
  <c r="Q848" i="10"/>
  <c r="Q862" i="10"/>
  <c r="Q873" i="10"/>
  <c r="Q887" i="10"/>
  <c r="Q898" i="10"/>
  <c r="Q911" i="10"/>
  <c r="Q921" i="10"/>
  <c r="Q932" i="10"/>
  <c r="Q943" i="10"/>
  <c r="Q952" i="10"/>
  <c r="Q961" i="10"/>
  <c r="Q970" i="10"/>
  <c r="Q980" i="10"/>
  <c r="Q989" i="10"/>
  <c r="Q998" i="10"/>
  <c r="Q1007" i="10"/>
  <c r="Q1016" i="10"/>
  <c r="Q1025" i="10"/>
  <c r="Q1034" i="10"/>
  <c r="Q1044" i="10"/>
  <c r="Q1053" i="10"/>
  <c r="Q1062" i="10"/>
  <c r="Q1071" i="10"/>
  <c r="Q1080" i="10"/>
  <c r="Q1089" i="10"/>
  <c r="Q1098" i="10"/>
  <c r="Q1108" i="10"/>
  <c r="Q1117" i="10"/>
  <c r="Q1126" i="10"/>
  <c r="Q1135" i="10"/>
  <c r="Q1144" i="10"/>
  <c r="Q1153" i="10"/>
  <c r="Q1162" i="10"/>
  <c r="Q1172" i="10"/>
  <c r="Q1181" i="10"/>
  <c r="Q1190" i="10"/>
  <c r="Q1199" i="10"/>
  <c r="Q1208" i="10"/>
  <c r="Q1217" i="10"/>
  <c r="Q1226" i="10"/>
  <c r="Q1236" i="10"/>
  <c r="Q1245" i="10"/>
  <c r="Q1254" i="10"/>
  <c r="Q1263" i="10"/>
  <c r="Q1272" i="10"/>
  <c r="Q1281" i="10"/>
  <c r="Q1290" i="10"/>
  <c r="Q1300" i="10"/>
  <c r="Q1308" i="10"/>
  <c r="Q1316" i="10"/>
  <c r="Q1324" i="10"/>
  <c r="Q1332" i="10"/>
  <c r="Q1340" i="10"/>
  <c r="Q1348" i="10"/>
  <c r="Q1356" i="10"/>
  <c r="Q1364" i="10"/>
  <c r="Q1372" i="10"/>
  <c r="Q1380" i="10"/>
  <c r="Q1388" i="10"/>
  <c r="Q1396" i="10"/>
  <c r="Q1404" i="10"/>
  <c r="Q1412" i="10"/>
  <c r="Q1420" i="10"/>
  <c r="Q1428" i="10"/>
  <c r="Q1436" i="10"/>
  <c r="Q1444" i="10"/>
  <c r="Q1452" i="10"/>
  <c r="Q1460" i="10"/>
  <c r="Q1468" i="10"/>
  <c r="Q1476" i="10"/>
  <c r="Q1484" i="10"/>
  <c r="Q1492" i="10"/>
  <c r="Q1500" i="10"/>
  <c r="Q1508" i="10"/>
  <c r="Q1516" i="10"/>
  <c r="Q1524" i="10"/>
  <c r="Q1532" i="10"/>
  <c r="Q1540" i="10"/>
  <c r="Q1548" i="10"/>
  <c r="Q1556" i="10"/>
  <c r="Q1564" i="10"/>
  <c r="Q1572" i="10"/>
  <c r="Q1580" i="10"/>
  <c r="Q1588" i="10"/>
  <c r="Q1596" i="10"/>
  <c r="Q1604" i="10"/>
  <c r="Q1612" i="10"/>
  <c r="Q1620" i="10"/>
  <c r="Q1628" i="10"/>
  <c r="Q1636" i="10"/>
  <c r="Q1644" i="10"/>
  <c r="Q1652" i="10"/>
  <c r="Q1660" i="10"/>
  <c r="Q1668" i="10"/>
  <c r="Q1676" i="10"/>
  <c r="Q1684" i="10"/>
  <c r="Q1692" i="10"/>
  <c r="Q1700" i="10"/>
  <c r="Q1708" i="10"/>
  <c r="Q1716" i="10"/>
  <c r="Q1724" i="10"/>
  <c r="Q1732" i="10"/>
  <c r="Q1740" i="10"/>
  <c r="Q1748" i="10"/>
  <c r="Q1756" i="10"/>
  <c r="Q1764" i="10"/>
  <c r="Q1772" i="10"/>
  <c r="Q1780" i="10"/>
  <c r="Q1788" i="10"/>
  <c r="Q1796" i="10"/>
  <c r="Q1804" i="10"/>
  <c r="Q1812" i="10"/>
  <c r="Q1820" i="10"/>
  <c r="Q1828" i="10"/>
  <c r="Q1836" i="10"/>
  <c r="Q1844" i="10"/>
  <c r="Q1852" i="10"/>
  <c r="Q1860" i="10"/>
  <c r="Q1868" i="10"/>
  <c r="Q1876" i="10"/>
  <c r="Q1884" i="10"/>
  <c r="Q1892" i="10"/>
  <c r="Q1900" i="10"/>
  <c r="Q1908" i="10"/>
  <c r="Q1916" i="10"/>
  <c r="Q1924" i="10"/>
  <c r="Q1932" i="10"/>
  <c r="Q1940" i="10"/>
  <c r="Q1948" i="10"/>
  <c r="Q1956" i="10"/>
  <c r="Q1964" i="10"/>
  <c r="Q1972" i="10"/>
  <c r="Q1980" i="10"/>
  <c r="Q1988" i="10"/>
  <c r="Q1996" i="10"/>
  <c r="Q6" i="10"/>
  <c r="Q17" i="10"/>
  <c r="Q31" i="10"/>
  <c r="Q42" i="10"/>
  <c r="Q56" i="10"/>
  <c r="Q70" i="10"/>
  <c r="Q81" i="10"/>
  <c r="Q95" i="10"/>
  <c r="Q106" i="10"/>
  <c r="Q120" i="10"/>
  <c r="Q134" i="10"/>
  <c r="Q145" i="10"/>
  <c r="Q159" i="10"/>
  <c r="Q170" i="10"/>
  <c r="Q184" i="10"/>
  <c r="Q198" i="10"/>
  <c r="Q209" i="10"/>
  <c r="Q223" i="10"/>
  <c r="Q234" i="10"/>
  <c r="Q248" i="10"/>
  <c r="Q262" i="10"/>
  <c r="Q273" i="10"/>
  <c r="Q287" i="10"/>
  <c r="Q298" i="10"/>
  <c r="Q312" i="10"/>
  <c r="Q326" i="10"/>
  <c r="Q337" i="10"/>
  <c r="Q351" i="10"/>
  <c r="Q362" i="10"/>
  <c r="Q376" i="10"/>
  <c r="Q390" i="10"/>
  <c r="Q401" i="10"/>
  <c r="Q415" i="10"/>
  <c r="Q426" i="10"/>
  <c r="Q440" i="10"/>
  <c r="Q454" i="10"/>
  <c r="Q465" i="10"/>
  <c r="Q479" i="10"/>
  <c r="Q490" i="10"/>
  <c r="Q504" i="10"/>
  <c r="Q518" i="10"/>
  <c r="Q529" i="10"/>
  <c r="Q543" i="10"/>
  <c r="Q554" i="10"/>
  <c r="Q568" i="10"/>
  <c r="Q582" i="10"/>
  <c r="Q593" i="10"/>
  <c r="Q607" i="10"/>
  <c r="Q618" i="10"/>
  <c r="Q632" i="10"/>
  <c r="Q646" i="10"/>
  <c r="Q657" i="10"/>
  <c r="Q671" i="10"/>
  <c r="Q682" i="10"/>
  <c r="Q696" i="10"/>
  <c r="Q710" i="10"/>
  <c r="Q721" i="10"/>
  <c r="Q735" i="10"/>
  <c r="Q746" i="10"/>
  <c r="Q760" i="10"/>
  <c r="Q774" i="10"/>
  <c r="Q785" i="10"/>
  <c r="Q799" i="10"/>
  <c r="Q810" i="10"/>
  <c r="Q824" i="10"/>
  <c r="Q838" i="10"/>
  <c r="Q849" i="10"/>
  <c r="Q863" i="10"/>
  <c r="Q874" i="10"/>
  <c r="Q888" i="10"/>
  <c r="Q902" i="10"/>
  <c r="Q912" i="10"/>
  <c r="Q922" i="10"/>
  <c r="Q934" i="10"/>
  <c r="Q944" i="10"/>
  <c r="Q953" i="10"/>
  <c r="Q962" i="10"/>
  <c r="Q972" i="10"/>
  <c r="Q981" i="10"/>
  <c r="Q990" i="10"/>
  <c r="Q999" i="10"/>
  <c r="Q1008" i="10"/>
  <c r="Q1017" i="10"/>
  <c r="Q1026" i="10"/>
  <c r="Q1036" i="10"/>
  <c r="Q1045" i="10"/>
  <c r="Q1054" i="10"/>
  <c r="Q1063" i="10"/>
  <c r="Q1072" i="10"/>
  <c r="Q1081" i="10"/>
  <c r="Q1090" i="10"/>
  <c r="Q1100" i="10"/>
  <c r="Q1109" i="10"/>
  <c r="Q1118" i="10"/>
  <c r="Q1127" i="10"/>
  <c r="Q1136" i="10"/>
  <c r="Q1145" i="10"/>
  <c r="Q1154" i="10"/>
  <c r="Q1164" i="10"/>
  <c r="Q1173" i="10"/>
  <c r="Q1182" i="10"/>
  <c r="Q1191" i="10"/>
  <c r="Q1200" i="10"/>
  <c r="Q1209" i="10"/>
  <c r="Q1218" i="10"/>
  <c r="Q1228" i="10"/>
  <c r="Q1237" i="10"/>
  <c r="Q1246" i="10"/>
  <c r="Q1255" i="10"/>
  <c r="Q1264" i="10"/>
  <c r="Q1273" i="10"/>
  <c r="Q1282" i="10"/>
  <c r="Q1292" i="10"/>
  <c r="Q1301" i="10"/>
  <c r="Q1309" i="10"/>
  <c r="Q1317" i="10"/>
  <c r="Q1325" i="10"/>
  <c r="Q1333" i="10"/>
  <c r="Q1341" i="10"/>
  <c r="Q1349" i="10"/>
  <c r="Q1357" i="10"/>
  <c r="Q1365" i="10"/>
  <c r="Q1373" i="10"/>
  <c r="Q1381" i="10"/>
  <c r="Q1389" i="10"/>
  <c r="Q1397" i="10"/>
  <c r="Q1405" i="10"/>
  <c r="Q1413" i="10"/>
  <c r="Q1421" i="10"/>
  <c r="Q1429" i="10"/>
  <c r="Q1437" i="10"/>
  <c r="Q1445" i="10"/>
  <c r="Q1453" i="10"/>
  <c r="Q1461" i="10"/>
  <c r="Q1469" i="10"/>
  <c r="Q1477" i="10"/>
  <c r="Q1485" i="10"/>
  <c r="Q1493" i="10"/>
  <c r="Q1501" i="10"/>
  <c r="Q1509" i="10"/>
  <c r="Q1517" i="10"/>
  <c r="Q1525" i="10"/>
  <c r="Q1533" i="10"/>
  <c r="Q1541" i="10"/>
  <c r="Q1549" i="10"/>
  <c r="Q1557" i="10"/>
  <c r="Q1565" i="10"/>
  <c r="Q1573" i="10"/>
  <c r="Q1581" i="10"/>
  <c r="Q1589" i="10"/>
  <c r="Q1597" i="10"/>
  <c r="Q1605" i="10"/>
  <c r="Q1613" i="10"/>
  <c r="Q1621" i="10"/>
  <c r="Q1629" i="10"/>
  <c r="Q1637" i="10"/>
  <c r="Q1645" i="10"/>
  <c r="Q1653" i="10"/>
  <c r="Q1661" i="10"/>
  <c r="Q1669" i="10"/>
  <c r="Q1677" i="10"/>
  <c r="Q1685" i="10"/>
  <c r="Q1693" i="10"/>
  <c r="Q1701" i="10"/>
  <c r="Q1709" i="10"/>
  <c r="Q1717" i="10"/>
  <c r="Q1725" i="10"/>
  <c r="Q1733" i="10"/>
  <c r="Q1741" i="10"/>
  <c r="Q1749" i="10"/>
  <c r="Q1757" i="10"/>
  <c r="Q1765" i="10"/>
  <c r="Q1773" i="10"/>
  <c r="Q1781" i="10"/>
  <c r="Q1789" i="10"/>
  <c r="Q1797" i="10"/>
  <c r="Q1805" i="10"/>
  <c r="Q1813" i="10"/>
  <c r="Q1821" i="10"/>
  <c r="Q1829" i="10"/>
  <c r="Q1837" i="10"/>
  <c r="Q1845" i="10"/>
  <c r="Q1853" i="10"/>
  <c r="Q1861" i="10"/>
  <c r="Q1869" i="10"/>
  <c r="Q1877" i="10"/>
  <c r="Q7" i="10"/>
  <c r="Q18" i="10"/>
  <c r="Q32" i="10"/>
  <c r="Q46" i="10"/>
  <c r="Q57" i="10"/>
  <c r="Q71" i="10"/>
  <c r="Q82" i="10"/>
  <c r="Q96" i="10"/>
  <c r="Q110" i="10"/>
  <c r="Q121" i="10"/>
  <c r="Q135" i="10"/>
  <c r="Q146" i="10"/>
  <c r="Q160" i="10"/>
  <c r="Q174" i="10"/>
  <c r="Q185" i="10"/>
  <c r="Q199" i="10"/>
  <c r="Q210" i="10"/>
  <c r="Q224" i="10"/>
  <c r="Q238" i="10"/>
  <c r="Q249" i="10"/>
  <c r="Q263" i="10"/>
  <c r="Q274" i="10"/>
  <c r="Q288" i="10"/>
  <c r="Q302" i="10"/>
  <c r="Q313" i="10"/>
  <c r="Q327" i="10"/>
  <c r="Q338" i="10"/>
  <c r="Q352" i="10"/>
  <c r="Q366" i="10"/>
  <c r="Q377" i="10"/>
  <c r="Q391" i="10"/>
  <c r="Q402" i="10"/>
  <c r="Q416" i="10"/>
  <c r="Q430" i="10"/>
  <c r="Q441" i="10"/>
  <c r="Q455" i="10"/>
  <c r="Q466" i="10"/>
  <c r="Q480" i="10"/>
  <c r="Q494" i="10"/>
  <c r="Q505" i="10"/>
  <c r="Q519" i="10"/>
  <c r="Q530" i="10"/>
  <c r="Q544" i="10"/>
  <c r="Q558" i="10"/>
  <c r="Q569" i="10"/>
  <c r="Q583" i="10"/>
  <c r="Q594" i="10"/>
  <c r="Q608" i="10"/>
  <c r="Q622" i="10"/>
  <c r="Q633" i="10"/>
  <c r="Q647" i="10"/>
  <c r="Q658" i="10"/>
  <c r="Q672" i="10"/>
  <c r="Q686" i="10"/>
  <c r="Q697" i="10"/>
  <c r="Q711" i="10"/>
  <c r="Q722" i="10"/>
  <c r="Q736" i="10"/>
  <c r="Q750" i="10"/>
  <c r="Q761" i="10"/>
  <c r="Q775" i="10"/>
  <c r="Q786" i="10"/>
  <c r="Q800" i="10"/>
  <c r="Q814" i="10"/>
  <c r="Q825" i="10"/>
  <c r="Q839" i="10"/>
  <c r="Q850" i="10"/>
  <c r="Q864" i="10"/>
  <c r="Q878" i="10"/>
  <c r="Q889" i="10"/>
  <c r="Q903" i="10"/>
  <c r="Q913" i="10"/>
  <c r="Q924" i="10"/>
  <c r="Q935" i="10"/>
  <c r="Q945" i="10"/>
  <c r="Q954" i="10"/>
  <c r="Q964" i="10"/>
  <c r="Q973" i="10"/>
  <c r="Q982" i="10"/>
  <c r="Q991" i="10"/>
  <c r="Q1000" i="10"/>
  <c r="Q1009" i="10"/>
  <c r="Q1018" i="10"/>
  <c r="Q1028" i="10"/>
  <c r="Q1037" i="10"/>
  <c r="Q1046" i="10"/>
  <c r="Q1055" i="10"/>
  <c r="Q1064" i="10"/>
  <c r="Q1073" i="10"/>
  <c r="Q1082" i="10"/>
  <c r="Q1092" i="10"/>
  <c r="Q1101" i="10"/>
  <c r="Q1110" i="10"/>
  <c r="Q1119" i="10"/>
  <c r="Q1128" i="10"/>
  <c r="Q1137" i="10"/>
  <c r="Q1146" i="10"/>
  <c r="Q1156" i="10"/>
  <c r="Q1165" i="10"/>
  <c r="Q1174" i="10"/>
  <c r="Q1183" i="10"/>
  <c r="Q1192" i="10"/>
  <c r="Q1201" i="10"/>
  <c r="Q1210" i="10"/>
  <c r="Q1220" i="10"/>
  <c r="Q1229" i="10"/>
  <c r="Q1238" i="10"/>
  <c r="Q1247" i="10"/>
  <c r="Q1256" i="10"/>
  <c r="Q1265" i="10"/>
  <c r="Q1274" i="10"/>
  <c r="Q1284" i="10"/>
  <c r="Q1293" i="10"/>
  <c r="Q1302" i="10"/>
  <c r="Q1310" i="10"/>
  <c r="Q1318" i="10"/>
  <c r="Q1326" i="10"/>
  <c r="Q1334" i="10"/>
  <c r="Q1342" i="10"/>
  <c r="Q1350" i="10"/>
  <c r="Q1358" i="10"/>
  <c r="Q1366" i="10"/>
  <c r="Q1374" i="10"/>
  <c r="Q1382" i="10"/>
  <c r="Q1390" i="10"/>
  <c r="Q1398" i="10"/>
  <c r="Q1406" i="10"/>
  <c r="Q1414" i="10"/>
  <c r="Q1422" i="10"/>
  <c r="Q1430" i="10"/>
  <c r="Q1438" i="10"/>
  <c r="Q1446" i="10"/>
  <c r="Q1454" i="10"/>
  <c r="Q1462" i="10"/>
  <c r="Q1470" i="10"/>
  <c r="Q1478" i="10"/>
  <c r="Q1486" i="10"/>
  <c r="Q1494" i="10"/>
  <c r="Q1502" i="10"/>
  <c r="Q1510" i="10"/>
  <c r="Q1518" i="10"/>
  <c r="Q1526" i="10"/>
  <c r="Q1534" i="10"/>
  <c r="Q1542" i="10"/>
  <c r="Q1550" i="10"/>
  <c r="Q1558" i="10"/>
  <c r="Q1566" i="10"/>
  <c r="Q1574" i="10"/>
  <c r="Q1582" i="10"/>
  <c r="Q1590" i="10"/>
  <c r="Q1598" i="10"/>
  <c r="Q1606" i="10"/>
  <c r="Q1614" i="10"/>
  <c r="Q1622" i="10"/>
  <c r="Q1630" i="10"/>
  <c r="Q1638" i="10"/>
  <c r="Q1646" i="10"/>
  <c r="Q1654" i="10"/>
  <c r="Q1662" i="10"/>
  <c r="Q1670" i="10"/>
  <c r="Q1678" i="10"/>
  <c r="Q1686" i="10"/>
  <c r="Q1694" i="10"/>
  <c r="Q1702" i="10"/>
  <c r="Q1710" i="10"/>
  <c r="Q1718" i="10"/>
  <c r="Q1726" i="10"/>
  <c r="Q1734" i="10"/>
  <c r="Q1742" i="10"/>
  <c r="Q1750" i="10"/>
  <c r="Q1758" i="10"/>
  <c r="Q1766" i="10"/>
  <c r="Q1774" i="10"/>
  <c r="Q1782" i="10"/>
  <c r="Q1790" i="10"/>
  <c r="Q1798" i="10"/>
  <c r="Q1806" i="10"/>
  <c r="Q1814" i="10"/>
  <c r="Q1822" i="10"/>
  <c r="Q1830" i="10"/>
  <c r="Q1838" i="10"/>
  <c r="Q1846" i="10"/>
  <c r="Q1854" i="10"/>
  <c r="Q1862" i="10"/>
  <c r="Q1870" i="10"/>
  <c r="Q1878" i="10"/>
  <c r="Q1886" i="10"/>
  <c r="Q1894" i="10"/>
  <c r="Q1902" i="10"/>
  <c r="Q1910" i="10"/>
  <c r="Q1918" i="10"/>
  <c r="Q1926" i="10"/>
  <c r="Q1934" i="10"/>
  <c r="Q1942" i="10"/>
  <c r="Q1950" i="10"/>
  <c r="Q1958" i="10"/>
  <c r="Q1966" i="10"/>
  <c r="Q1974" i="10"/>
  <c r="Q1982" i="10"/>
  <c r="Q1990" i="10"/>
  <c r="Q1998" i="10"/>
  <c r="Q8" i="10"/>
  <c r="Q22" i="10"/>
  <c r="Q33" i="10"/>
  <c r="Q47" i="10"/>
  <c r="Q58" i="10"/>
  <c r="Q72" i="10"/>
  <c r="Q86" i="10"/>
  <c r="Q97" i="10"/>
  <c r="Q111" i="10"/>
  <c r="Q122" i="10"/>
  <c r="Q136" i="10"/>
  <c r="Q150" i="10"/>
  <c r="Q161" i="10"/>
  <c r="Q175" i="10"/>
  <c r="Q186" i="10"/>
  <c r="Q200" i="10"/>
  <c r="Q214" i="10"/>
  <c r="Q225" i="10"/>
  <c r="Q239" i="10"/>
  <c r="Q250" i="10"/>
  <c r="Q264" i="10"/>
  <c r="Q278" i="10"/>
  <c r="Q289" i="10"/>
  <c r="Q303" i="10"/>
  <c r="Q314" i="10"/>
  <c r="Q328" i="10"/>
  <c r="Q342" i="10"/>
  <c r="Q353" i="10"/>
  <c r="Q367" i="10"/>
  <c r="Q378" i="10"/>
  <c r="Q392" i="10"/>
  <c r="Q406" i="10"/>
  <c r="Q417" i="10"/>
  <c r="Q431" i="10"/>
  <c r="Q442" i="10"/>
  <c r="Q456" i="10"/>
  <c r="Q470" i="10"/>
  <c r="Q481" i="10"/>
  <c r="Q495" i="10"/>
  <c r="Q506" i="10"/>
  <c r="Q520" i="10"/>
  <c r="Q534" i="10"/>
  <c r="Q545" i="10"/>
  <c r="Q559" i="10"/>
  <c r="Q570" i="10"/>
  <c r="Q584" i="10"/>
  <c r="Q10" i="10"/>
  <c r="Q24" i="10"/>
  <c r="Q38" i="10"/>
  <c r="Q49" i="10"/>
  <c r="Q63" i="10"/>
  <c r="Q74" i="10"/>
  <c r="Q88" i="10"/>
  <c r="Q102" i="10"/>
  <c r="Q113" i="10"/>
  <c r="Q127" i="10"/>
  <c r="Q138" i="10"/>
  <c r="Q152" i="10"/>
  <c r="Q166" i="10"/>
  <c r="Q177" i="10"/>
  <c r="Q191" i="10"/>
  <c r="Q202" i="10"/>
  <c r="Q216" i="10"/>
  <c r="Q230" i="10"/>
  <c r="Q241" i="10"/>
  <c r="Q255" i="10"/>
  <c r="Q266" i="10"/>
  <c r="Q280" i="10"/>
  <c r="Q294" i="10"/>
  <c r="Q305" i="10"/>
  <c r="Q319" i="10"/>
  <c r="Q330" i="10"/>
  <c r="Q344" i="10"/>
  <c r="Q358" i="10"/>
  <c r="Q369" i="10"/>
  <c r="Q383" i="10"/>
  <c r="Q394" i="10"/>
  <c r="Q408" i="10"/>
  <c r="Q422" i="10"/>
  <c r="Q433" i="10"/>
  <c r="Q447" i="10"/>
  <c r="Q458" i="10"/>
  <c r="Q472" i="10"/>
  <c r="Q486" i="10"/>
  <c r="Q497" i="10"/>
  <c r="Q511" i="10"/>
  <c r="Q522" i="10"/>
  <c r="Q536" i="10"/>
  <c r="Q550" i="10"/>
  <c r="Q561" i="10"/>
  <c r="Q575" i="10"/>
  <c r="Q586" i="10"/>
  <c r="Q600" i="10"/>
  <c r="Q614" i="10"/>
  <c r="Q625" i="10"/>
  <c r="Q639" i="10"/>
  <c r="Q650" i="10"/>
  <c r="Q664" i="10"/>
  <c r="Q678" i="10"/>
  <c r="Q689" i="10"/>
  <c r="Q703" i="10"/>
  <c r="Q714" i="10"/>
  <c r="Q728" i="10"/>
  <c r="Q742" i="10"/>
  <c r="Q14" i="10"/>
  <c r="Q25" i="10"/>
  <c r="Q39" i="10"/>
  <c r="Q50" i="10"/>
  <c r="Q64" i="10"/>
  <c r="Q78" i="10"/>
  <c r="Q89" i="10"/>
  <c r="Q103" i="10"/>
  <c r="Q114" i="10"/>
  <c r="Q128" i="10"/>
  <c r="Q142" i="10"/>
  <c r="Q153" i="10"/>
  <c r="Q167" i="10"/>
  <c r="Q178" i="10"/>
  <c r="Q192" i="10"/>
  <c r="Q206" i="10"/>
  <c r="Q217" i="10"/>
  <c r="Q231" i="10"/>
  <c r="Q242" i="10"/>
  <c r="Q256" i="10"/>
  <c r="Q270" i="10"/>
  <c r="Q281" i="10"/>
  <c r="Q295" i="10"/>
  <c r="Q306" i="10"/>
  <c r="Q320" i="10"/>
  <c r="Q334" i="10"/>
  <c r="Q345" i="10"/>
  <c r="Q359" i="10"/>
  <c r="Q370" i="10"/>
  <c r="Q384" i="10"/>
  <c r="Q398" i="10"/>
  <c r="Q409" i="10"/>
  <c r="Q423" i="10"/>
  <c r="Q434" i="10"/>
  <c r="Q448" i="10"/>
  <c r="Q462" i="10"/>
  <c r="Q473" i="10"/>
  <c r="Q487" i="10"/>
  <c r="Q498" i="10"/>
  <c r="Q512" i="10"/>
  <c r="Q526" i="10"/>
  <c r="Q537" i="10"/>
  <c r="Q551" i="10"/>
  <c r="Q562" i="10"/>
  <c r="Q15" i="10"/>
  <c r="Q26" i="10"/>
  <c r="Q40" i="10"/>
  <c r="Q54" i="10"/>
  <c r="Q65" i="10"/>
  <c r="Q79" i="10"/>
  <c r="Q90" i="10"/>
  <c r="Q104" i="10"/>
  <c r="Q118" i="10"/>
  <c r="Q129" i="10"/>
  <c r="Q143" i="10"/>
  <c r="Q154" i="10"/>
  <c r="Q168" i="10"/>
  <c r="Q182" i="10"/>
  <c r="Q193" i="10"/>
  <c r="Q207" i="10"/>
  <c r="Q218" i="10"/>
  <c r="Q232" i="10"/>
  <c r="Q246" i="10"/>
  <c r="Q257" i="10"/>
  <c r="Q271" i="10"/>
  <c r="Q282" i="10"/>
  <c r="Q296" i="10"/>
  <c r="Q310" i="10"/>
  <c r="Q321" i="10"/>
  <c r="Q335" i="10"/>
  <c r="Q346" i="10"/>
  <c r="Q360" i="10"/>
  <c r="Q374" i="10"/>
  <c r="Q385" i="10"/>
  <c r="Q399" i="10"/>
  <c r="Q410" i="10"/>
  <c r="Q424" i="10"/>
  <c r="Q438" i="10"/>
  <c r="Q449" i="10"/>
  <c r="Q463" i="10"/>
  <c r="Q474" i="10"/>
  <c r="Q488" i="10"/>
  <c r="Q502" i="10"/>
  <c r="Q513" i="10"/>
  <c r="Q527" i="10"/>
  <c r="Q538" i="10"/>
  <c r="Q552" i="10"/>
  <c r="Q566" i="10"/>
  <c r="Q577" i="10"/>
  <c r="Q591" i="10"/>
  <c r="Q98" i="10"/>
  <c r="Q201" i="10"/>
  <c r="Q304" i="10"/>
  <c r="Q407" i="10"/>
  <c r="Q510" i="10"/>
  <c r="Q590" i="10"/>
  <c r="Q616" i="10"/>
  <c r="Q641" i="10"/>
  <c r="Q666" i="10"/>
  <c r="Q694" i="10"/>
  <c r="Q719" i="10"/>
  <c r="Q744" i="10"/>
  <c r="Q767" i="10"/>
  <c r="Q790" i="10"/>
  <c r="Q807" i="10"/>
  <c r="Q830" i="10"/>
  <c r="Q847" i="10"/>
  <c r="Q870" i="10"/>
  <c r="Q890" i="10"/>
  <c r="Q908" i="10"/>
  <c r="Q927" i="10"/>
  <c r="Q942" i="10"/>
  <c r="Q958" i="10"/>
  <c r="Q974" i="10"/>
  <c r="Q986" i="10"/>
  <c r="Q1002" i="10"/>
  <c r="Q1015" i="10"/>
  <c r="Q1031" i="10"/>
  <c r="Q1047" i="10"/>
  <c r="Q1060" i="10"/>
  <c r="Q1076" i="10"/>
  <c r="Q1088" i="10"/>
  <c r="Q1104" i="10"/>
  <c r="Q1120" i="10"/>
  <c r="Q1133" i="10"/>
  <c r="Q1149" i="10"/>
  <c r="Q1161" i="10"/>
  <c r="Q1177" i="10"/>
  <c r="Q1193" i="10"/>
  <c r="Q1206" i="10"/>
  <c r="Q1222" i="10"/>
  <c r="Q1234" i="10"/>
  <c r="Q1250" i="10"/>
  <c r="Q1266" i="10"/>
  <c r="Q1279" i="10"/>
  <c r="Q1295" i="10"/>
  <c r="Q1307" i="10"/>
  <c r="Q1321" i="10"/>
  <c r="Q1335" i="10"/>
  <c r="Q1346" i="10"/>
  <c r="Q1360" i="10"/>
  <c r="Q1371" i="10"/>
  <c r="Q1385" i="10"/>
  <c r="Q1399" i="10"/>
  <c r="Q1410" i="10"/>
  <c r="Q1424" i="10"/>
  <c r="Q1435" i="10"/>
  <c r="Q1449" i="10"/>
  <c r="Q1463" i="10"/>
  <c r="Q1474" i="10"/>
  <c r="Q1488" i="10"/>
  <c r="Q1499" i="10"/>
  <c r="Q1513" i="10"/>
  <c r="Q1527" i="10"/>
  <c r="Q1538" i="10"/>
  <c r="Q1552" i="10"/>
  <c r="Q1563" i="10"/>
  <c r="Q1577" i="10"/>
  <c r="Q1591" i="10"/>
  <c r="Q1602" i="10"/>
  <c r="Q1616" i="10"/>
  <c r="Q1627" i="10"/>
  <c r="Q1641" i="10"/>
  <c r="Q1655" i="10"/>
  <c r="Q1666" i="10"/>
  <c r="Q1680" i="10"/>
  <c r="Q1691" i="10"/>
  <c r="Q1705" i="10"/>
  <c r="Q1719" i="10"/>
  <c r="Q1730" i="10"/>
  <c r="Q1744" i="10"/>
  <c r="Q1755" i="10"/>
  <c r="Q1769" i="10"/>
  <c r="Q1783" i="10"/>
  <c r="Q1794" i="10"/>
  <c r="Q1808" i="10"/>
  <c r="Q1819" i="10"/>
  <c r="Q1833" i="10"/>
  <c r="Q1847" i="10"/>
  <c r="Q1858" i="10"/>
  <c r="Q1872" i="10"/>
  <c r="Q1883" i="10"/>
  <c r="Q1895" i="10"/>
  <c r="Q1905" i="10"/>
  <c r="Q1915" i="10"/>
  <c r="Q1927" i="10"/>
  <c r="Q1937" i="10"/>
  <c r="Q1947" i="10"/>
  <c r="Q1959" i="10"/>
  <c r="Q1969" i="10"/>
  <c r="Q1979" i="10"/>
  <c r="Q1991" i="10"/>
  <c r="Q2001" i="10"/>
  <c r="Q9" i="10"/>
  <c r="Q112" i="10"/>
  <c r="Q215" i="10"/>
  <c r="Q318" i="10"/>
  <c r="Q418" i="10"/>
  <c r="Q521" i="10"/>
  <c r="Q598" i="10"/>
  <c r="Q623" i="10"/>
  <c r="Q648" i="10"/>
  <c r="Q673" i="10"/>
  <c r="Q698" i="10"/>
  <c r="Q726" i="10"/>
  <c r="Q751" i="10"/>
  <c r="Q768" i="10"/>
  <c r="Q791" i="10"/>
  <c r="Q808" i="10"/>
  <c r="Q831" i="10"/>
  <c r="Q854" i="10"/>
  <c r="Q871" i="10"/>
  <c r="Q894" i="10"/>
  <c r="Q910" i="10"/>
  <c r="Q928" i="10"/>
  <c r="Q946" i="10"/>
  <c r="Q959" i="10"/>
  <c r="Q975" i="10"/>
  <c r="Q988" i="10"/>
  <c r="Q1004" i="10"/>
  <c r="Q1020" i="10"/>
  <c r="Q1032" i="10"/>
  <c r="Q1048" i="10"/>
  <c r="Q1061" i="10"/>
  <c r="Q1077" i="10"/>
  <c r="Q1093" i="10"/>
  <c r="Q1105" i="10"/>
  <c r="Q1121" i="10"/>
  <c r="Q1134" i="10"/>
  <c r="Q1150" i="10"/>
  <c r="Q1166" i="10"/>
  <c r="Q1178" i="10"/>
  <c r="Q1194" i="10"/>
  <c r="Q1207" i="10"/>
  <c r="Q1223" i="10"/>
  <c r="Q1239" i="10"/>
  <c r="Q1252" i="10"/>
  <c r="Q1268" i="10"/>
  <c r="Q1280" i="10"/>
  <c r="Q1296" i="10"/>
  <c r="Q1311" i="10"/>
  <c r="Q1322" i="10"/>
  <c r="Q1336" i="10"/>
  <c r="Q1347" i="10"/>
  <c r="Q1361" i="10"/>
  <c r="Q1375" i="10"/>
  <c r="Q1386" i="10"/>
  <c r="Q1400" i="10"/>
  <c r="Q1411" i="10"/>
  <c r="Q1425" i="10"/>
  <c r="Q1439" i="10"/>
  <c r="Q1450" i="10"/>
  <c r="Q1464" i="10"/>
  <c r="Q1475" i="10"/>
  <c r="Q1489" i="10"/>
  <c r="Q1503" i="10"/>
  <c r="Q1514" i="10"/>
  <c r="Q1528" i="10"/>
  <c r="Q1539" i="10"/>
  <c r="Q1553" i="10"/>
  <c r="Q1567" i="10"/>
  <c r="Q1578" i="10"/>
  <c r="Q1592" i="10"/>
  <c r="Q1603" i="10"/>
  <c r="Q1617" i="10"/>
  <c r="Q1631" i="10"/>
  <c r="Q1642" i="10"/>
  <c r="Q1656" i="10"/>
  <c r="Q1667" i="10"/>
  <c r="Q1681" i="10"/>
  <c r="Q1695" i="10"/>
  <c r="Q1706" i="10"/>
  <c r="Q1720" i="10"/>
  <c r="Q1731" i="10"/>
  <c r="Q1745" i="10"/>
  <c r="Q1759" i="10"/>
  <c r="Q1770" i="10"/>
  <c r="Q1784" i="10"/>
  <c r="Q1795" i="10"/>
  <c r="Q1809" i="10"/>
  <c r="Q1823" i="10"/>
  <c r="Q1834" i="10"/>
  <c r="Q1848" i="10"/>
  <c r="Q1859" i="10"/>
  <c r="Q1873" i="10"/>
  <c r="Q1885" i="10"/>
  <c r="Q1896" i="10"/>
  <c r="Q1906" i="10"/>
  <c r="Q1917" i="10"/>
  <c r="Q1928" i="10"/>
  <c r="Q1938" i="10"/>
  <c r="Q1949" i="10"/>
  <c r="Q1960" i="10"/>
  <c r="Q1970" i="10"/>
  <c r="Q1981" i="10"/>
  <c r="Q1992" i="10"/>
  <c r="Q23" i="10"/>
  <c r="Q126" i="10"/>
  <c r="Q226" i="10"/>
  <c r="Q329" i="10"/>
  <c r="Q432" i="10"/>
  <c r="Q535" i="10"/>
  <c r="Q599" i="10"/>
  <c r="Q624" i="10"/>
  <c r="Q649" i="10"/>
  <c r="Q674" i="10"/>
  <c r="Q702" i="10"/>
  <c r="Q727" i="10"/>
  <c r="Q752" i="10"/>
  <c r="Q769" i="10"/>
  <c r="Q792" i="10"/>
  <c r="Q815" i="10"/>
  <c r="Q832" i="10"/>
  <c r="Q855" i="10"/>
  <c r="Q872" i="10"/>
  <c r="Q895" i="10"/>
  <c r="Q914" i="10"/>
  <c r="Q929" i="10"/>
  <c r="Q948" i="10"/>
  <c r="Q960" i="10"/>
  <c r="Q976" i="10"/>
  <c r="Q992" i="10"/>
  <c r="Q1005" i="10"/>
  <c r="Q1021" i="10"/>
  <c r="Q1033" i="10"/>
  <c r="Q1049" i="10"/>
  <c r="Q1065" i="10"/>
  <c r="Q1078" i="10"/>
  <c r="Q1094" i="10"/>
  <c r="Q1106" i="10"/>
  <c r="Q1122" i="10"/>
  <c r="Q1138" i="10"/>
  <c r="Q1151" i="10"/>
  <c r="Q1167" i="10"/>
  <c r="Q1180" i="10"/>
  <c r="Q1196" i="10"/>
  <c r="Q1212" i="10"/>
  <c r="Q1224" i="10"/>
  <c r="Q1240" i="10"/>
  <c r="Q1253" i="10"/>
  <c r="Q1269" i="10"/>
  <c r="Q1285" i="10"/>
  <c r="Q1297" i="10"/>
  <c r="Q1312" i="10"/>
  <c r="Q1323" i="10"/>
  <c r="Q1337" i="10"/>
  <c r="Q1351" i="10"/>
  <c r="Q1362" i="10"/>
  <c r="Q1376" i="10"/>
  <c r="Q1387" i="10"/>
  <c r="Q1401" i="10"/>
  <c r="Q1415" i="10"/>
  <c r="Q1426" i="10"/>
  <c r="Q1440" i="10"/>
  <c r="Q1451" i="10"/>
  <c r="Q1465" i="10"/>
  <c r="Q1479" i="10"/>
  <c r="Q1490" i="10"/>
  <c r="Q1504" i="10"/>
  <c r="Q1515" i="10"/>
  <c r="Q1529" i="10"/>
  <c r="Q1543" i="10"/>
  <c r="Q1554" i="10"/>
  <c r="Q1568" i="10"/>
  <c r="Q1579" i="10"/>
  <c r="Q1593" i="10"/>
  <c r="Q1607" i="10"/>
  <c r="Q1618" i="10"/>
  <c r="Q1632" i="10"/>
  <c r="Q1643" i="10"/>
  <c r="Q1657" i="10"/>
  <c r="Q1671" i="10"/>
  <c r="Q1682" i="10"/>
  <c r="Q1696" i="10"/>
  <c r="Q1707" i="10"/>
  <c r="Q1721" i="10"/>
  <c r="Q1735" i="10"/>
  <c r="Q1746" i="10"/>
  <c r="Q1760" i="10"/>
  <c r="Q1771" i="10"/>
  <c r="Q1785" i="10"/>
  <c r="Q1799" i="10"/>
  <c r="Q1810" i="10"/>
  <c r="Q1824" i="10"/>
  <c r="Q1835" i="10"/>
  <c r="Q1849" i="10"/>
  <c r="Q1863" i="10"/>
  <c r="Q1874" i="10"/>
  <c r="Q1887" i="10"/>
  <c r="Q1897" i="10"/>
  <c r="Q1907" i="10"/>
  <c r="Q1919" i="10"/>
  <c r="Q1929" i="10"/>
  <c r="Q1939" i="10"/>
  <c r="Q1951" i="10"/>
  <c r="Q1961" i="10"/>
  <c r="Q1971" i="10"/>
  <c r="Q1983" i="10"/>
  <c r="Q1993" i="10"/>
  <c r="Q34" i="10"/>
  <c r="Q137" i="10"/>
  <c r="Q240" i="10"/>
  <c r="Q343" i="10"/>
  <c r="Q446" i="10"/>
  <c r="Q546" i="10"/>
  <c r="Q601" i="10"/>
  <c r="Q626" i="10"/>
  <c r="Q654" i="10"/>
  <c r="Q679" i="10"/>
  <c r="Q704" i="10"/>
  <c r="Q729" i="10"/>
  <c r="Q753" i="10"/>
  <c r="Q776" i="10"/>
  <c r="Q793" i="10"/>
  <c r="Q48" i="10"/>
  <c r="Q151" i="10"/>
  <c r="Q254" i="10"/>
  <c r="Q354" i="10"/>
  <c r="Q457" i="10"/>
  <c r="Q560" i="10"/>
  <c r="Q602" i="10"/>
  <c r="Q630" i="10"/>
  <c r="Q655" i="10"/>
  <c r="Q680" i="10"/>
  <c r="Q705" i="10"/>
  <c r="Q730" i="10"/>
  <c r="Q754" i="10"/>
  <c r="Q777" i="10"/>
  <c r="Q794" i="10"/>
  <c r="Q817" i="10"/>
  <c r="Q840" i="10"/>
  <c r="Q857" i="10"/>
  <c r="Q880" i="10"/>
  <c r="Q897" i="10"/>
  <c r="Q918" i="10"/>
  <c r="Q936" i="10"/>
  <c r="Q950" i="10"/>
  <c r="Q966" i="10"/>
  <c r="Q978" i="10"/>
  <c r="Q994" i="10"/>
  <c r="Q1010" i="10"/>
  <c r="Q1023" i="10"/>
  <c r="Q1039" i="10"/>
  <c r="Q1052" i="10"/>
  <c r="Q1068" i="10"/>
  <c r="Q1084" i="10"/>
  <c r="Q1096" i="10"/>
  <c r="Q1112" i="10"/>
  <c r="Q1125" i="10"/>
  <c r="Q1141" i="10"/>
  <c r="Q1157" i="10"/>
  <c r="Q1169" i="10"/>
  <c r="Q1185" i="10"/>
  <c r="Q1198" i="10"/>
  <c r="Q1214" i="10"/>
  <c r="Q1230" i="10"/>
  <c r="Q1242" i="10"/>
  <c r="Q1258" i="10"/>
  <c r="Q1271" i="10"/>
  <c r="Q1287" i="10"/>
  <c r="Q1303" i="10"/>
  <c r="Q1314" i="10"/>
  <c r="Q1328" i="10"/>
  <c r="Q1339" i="10"/>
  <c r="Q1353" i="10"/>
  <c r="Q1367" i="10"/>
  <c r="Q1378" i="10"/>
  <c r="Q1392" i="10"/>
  <c r="Q1403" i="10"/>
  <c r="Q1417" i="10"/>
  <c r="Q1431" i="10"/>
  <c r="Q1442" i="10"/>
  <c r="Q1456" i="10"/>
  <c r="Q1467" i="10"/>
  <c r="Q1481" i="10"/>
  <c r="Q1495" i="10"/>
  <c r="Q1506" i="10"/>
  <c r="Q1520" i="10"/>
  <c r="Q1531" i="10"/>
  <c r="Q1545" i="10"/>
  <c r="Q1559" i="10"/>
  <c r="Q1570" i="10"/>
  <c r="Q1584" i="10"/>
  <c r="Q1595" i="10"/>
  <c r="Q1609" i="10"/>
  <c r="Q1623" i="10"/>
  <c r="Q1634" i="10"/>
  <c r="Q1648" i="10"/>
  <c r="Q1659" i="10"/>
  <c r="Q1673" i="10"/>
  <c r="Q1687" i="10"/>
  <c r="Q1698" i="10"/>
  <c r="Q1712" i="10"/>
  <c r="Q1723" i="10"/>
  <c r="Q1737" i="10"/>
  <c r="Q1751" i="10"/>
  <c r="Q1762" i="10"/>
  <c r="Q1776" i="10"/>
  <c r="Q1787" i="10"/>
  <c r="Q1801" i="10"/>
  <c r="Q1815" i="10"/>
  <c r="Q1826" i="10"/>
  <c r="Q1840" i="10"/>
  <c r="Q1851" i="10"/>
  <c r="Q1865" i="10"/>
  <c r="Q1879" i="10"/>
  <c r="Q1889" i="10"/>
  <c r="Q1899" i="10"/>
  <c r="Q1911" i="10"/>
  <c r="Q1921" i="10"/>
  <c r="Q1931" i="10"/>
  <c r="Q1943" i="10"/>
  <c r="Q1953" i="10"/>
  <c r="Q1963" i="10"/>
  <c r="Q1975" i="10"/>
  <c r="Q1985" i="10"/>
  <c r="Q1995" i="10"/>
  <c r="Q62" i="10"/>
  <c r="Q162" i="10"/>
  <c r="Q265" i="10"/>
  <c r="Q368" i="10"/>
  <c r="Q471" i="10"/>
  <c r="Q574" i="10"/>
  <c r="Q609" i="10"/>
  <c r="Q634" i="10"/>
  <c r="Q662" i="10"/>
  <c r="Q687" i="10"/>
  <c r="Q712" i="10"/>
  <c r="Q737" i="10"/>
  <c r="Q758" i="10"/>
  <c r="Q778" i="10"/>
  <c r="Q801" i="10"/>
  <c r="Q818" i="10"/>
  <c r="Q841" i="10"/>
  <c r="Q858" i="10"/>
  <c r="Q881" i="10"/>
  <c r="Q904" i="10"/>
  <c r="Q919" i="10"/>
  <c r="Q937" i="10"/>
  <c r="Q951" i="10"/>
  <c r="Q967" i="10"/>
  <c r="Q983" i="10"/>
  <c r="Q996" i="10"/>
  <c r="Q1012" i="10"/>
  <c r="Q1024" i="10"/>
  <c r="Q1040" i="10"/>
  <c r="Q1056" i="10"/>
  <c r="Q1069" i="10"/>
  <c r="Q1085" i="10"/>
  <c r="Q1097" i="10"/>
  <c r="Q1113" i="10"/>
  <c r="Q1129" i="10"/>
  <c r="Q1142" i="10"/>
  <c r="Q1158" i="10"/>
  <c r="Q1170" i="10"/>
  <c r="Q1186" i="10"/>
  <c r="Q1202" i="10"/>
  <c r="Q1215" i="10"/>
  <c r="Q1231" i="10"/>
  <c r="Q1244" i="10"/>
  <c r="Q1260" i="10"/>
  <c r="Q1276" i="10"/>
  <c r="Q1288" i="10"/>
  <c r="Q1304" i="10"/>
  <c r="Q1315" i="10"/>
  <c r="Q1329" i="10"/>
  <c r="Q1343" i="10"/>
  <c r="Q1354" i="10"/>
  <c r="Q1368" i="10"/>
  <c r="Q1379" i="10"/>
  <c r="Q1393" i="10"/>
  <c r="Q1407" i="10"/>
  <c r="Q1418" i="10"/>
  <c r="Q1432" i="10"/>
  <c r="Q1443" i="10"/>
  <c r="Q1457" i="10"/>
  <c r="Q1471" i="10"/>
  <c r="Q1482" i="10"/>
  <c r="Q1496" i="10"/>
  <c r="Q1507" i="10"/>
  <c r="Q1521" i="10"/>
  <c r="Q1535" i="10"/>
  <c r="Q1546" i="10"/>
  <c r="Q1560" i="10"/>
  <c r="Q1571" i="10"/>
  <c r="Q1585" i="10"/>
  <c r="Q1599" i="10"/>
  <c r="Q1610" i="10"/>
  <c r="Q1624" i="10"/>
  <c r="Q1635" i="10"/>
  <c r="Q1649" i="10"/>
  <c r="Q1663" i="10"/>
  <c r="Q1674" i="10"/>
  <c r="Q1688" i="10"/>
  <c r="Q1699" i="10"/>
  <c r="Q1713" i="10"/>
  <c r="Q1727" i="10"/>
  <c r="Q1738" i="10"/>
  <c r="Q1752" i="10"/>
  <c r="Q1763" i="10"/>
  <c r="Q1777" i="10"/>
  <c r="Q1791" i="10"/>
  <c r="Q1802" i="10"/>
  <c r="Q1816" i="10"/>
  <c r="Q1827" i="10"/>
  <c r="Q1841" i="10"/>
  <c r="Q1855" i="10"/>
  <c r="Q1866" i="10"/>
  <c r="Q1880" i="10"/>
  <c r="Q1890" i="10"/>
  <c r="Q1901" i="10"/>
  <c r="Q1912" i="10"/>
  <c r="Q1922" i="10"/>
  <c r="Q1933" i="10"/>
  <c r="Q1944" i="10"/>
  <c r="Q73" i="10"/>
  <c r="Q176" i="10"/>
  <c r="Q279" i="10"/>
  <c r="Q382" i="10"/>
  <c r="Q482" i="10"/>
  <c r="Q576" i="10"/>
  <c r="Q610" i="10"/>
  <c r="Q638" i="10"/>
  <c r="Q663" i="10"/>
  <c r="Q688" i="10"/>
  <c r="Q713" i="10"/>
  <c r="Q738" i="10"/>
  <c r="Q762" i="10"/>
  <c r="Q782" i="10"/>
  <c r="Q802" i="10"/>
  <c r="Q822" i="10"/>
  <c r="Q842" i="10"/>
  <c r="Q865" i="10"/>
  <c r="Q882" i="10"/>
  <c r="Q905" i="10"/>
  <c r="Q920" i="10"/>
  <c r="Q938" i="10"/>
  <c r="Q956" i="10"/>
  <c r="Q968" i="10"/>
  <c r="Q984" i="10"/>
  <c r="Q997" i="10"/>
  <c r="Q1013" i="10"/>
  <c r="Q1029" i="10"/>
  <c r="Q1041" i="10"/>
  <c r="Q1057" i="10"/>
  <c r="Q1070" i="10"/>
  <c r="Q1086" i="10"/>
  <c r="Q1102" i="10"/>
  <c r="Q1114" i="10"/>
  <c r="Q1130" i="10"/>
  <c r="Q1143" i="10"/>
  <c r="Q1159" i="10"/>
  <c r="Q1175" i="10"/>
  <c r="Q1188" i="10"/>
  <c r="Q1204" i="10"/>
  <c r="Q1216" i="10"/>
  <c r="Q1232" i="10"/>
  <c r="Q1248" i="10"/>
  <c r="Q1261" i="10"/>
  <c r="Q1277" i="10"/>
  <c r="Q1289" i="10"/>
  <c r="Q1305" i="10"/>
  <c r="Q1319" i="10"/>
  <c r="Q1330" i="10"/>
  <c r="Q1344" i="10"/>
  <c r="Q1355" i="10"/>
  <c r="Q1369" i="10"/>
  <c r="Q1383" i="10"/>
  <c r="Q1394" i="10"/>
  <c r="Q1408" i="10"/>
  <c r="Q1419" i="10"/>
  <c r="Q1433" i="10"/>
  <c r="Q1447" i="10"/>
  <c r="Q1458" i="10"/>
  <c r="Q1472" i="10"/>
  <c r="Q1483" i="10"/>
  <c r="Q1497" i="10"/>
  <c r="Q1511" i="10"/>
  <c r="Q1522" i="10"/>
  <c r="Q1536" i="10"/>
  <c r="Q1547" i="10"/>
  <c r="Q1561" i="10"/>
  <c r="Q1575" i="10"/>
  <c r="Q1586" i="10"/>
  <c r="Q1600" i="10"/>
  <c r="Q1611" i="10"/>
  <c r="Q1625" i="10"/>
  <c r="Q1639" i="10"/>
  <c r="Q1650" i="10"/>
  <c r="Q1664" i="10"/>
  <c r="Q1675" i="10"/>
  <c r="Q1689" i="10"/>
  <c r="Q1703" i="10"/>
  <c r="Q1714" i="10"/>
  <c r="Q1728" i="10"/>
  <c r="Q1739" i="10"/>
  <c r="Q1753" i="10"/>
  <c r="Q1767" i="10"/>
  <c r="Q1778" i="10"/>
  <c r="Q87" i="10"/>
  <c r="Q190" i="10"/>
  <c r="Q290" i="10"/>
  <c r="Q393" i="10"/>
  <c r="Q496" i="10"/>
  <c r="Q585" i="10"/>
  <c r="Q615" i="10"/>
  <c r="Q640" i="10"/>
  <c r="Q665" i="10"/>
  <c r="Q690" i="10"/>
  <c r="Q718" i="10"/>
  <c r="Q743" i="10"/>
  <c r="Q766" i="10"/>
  <c r="Q783" i="10"/>
  <c r="Q806" i="10"/>
  <c r="Q826" i="10"/>
  <c r="Q846" i="10"/>
  <c r="Q866" i="10"/>
  <c r="Q886" i="10"/>
  <c r="Q906" i="10"/>
  <c r="Q926" i="10"/>
  <c r="Q940" i="10"/>
  <c r="Q957" i="10"/>
  <c r="Q969" i="10"/>
  <c r="Q985" i="10"/>
  <c r="Q1001" i="10"/>
  <c r="Q1014" i="10"/>
  <c r="Q1030" i="10"/>
  <c r="Q1042" i="10"/>
  <c r="Q1058" i="10"/>
  <c r="Q1074" i="10"/>
  <c r="Q1087" i="10"/>
  <c r="Q1103" i="10"/>
  <c r="Q1116" i="10"/>
  <c r="Q1132" i="10"/>
  <c r="Q1148" i="10"/>
  <c r="Q1160" i="10"/>
  <c r="Q1176" i="10"/>
  <c r="Q1189" i="10"/>
  <c r="Q1205" i="10"/>
  <c r="Q1221" i="10"/>
  <c r="Q1233" i="10"/>
  <c r="Q1249" i="10"/>
  <c r="Q1262" i="10"/>
  <c r="Q1278" i="10"/>
  <c r="Q1294" i="10"/>
  <c r="Q1306" i="10"/>
  <c r="Q1320" i="10"/>
  <c r="Q1331" i="10"/>
  <c r="Q1345" i="10"/>
  <c r="Q1359" i="10"/>
  <c r="Q1370" i="10"/>
  <c r="Q1384" i="10"/>
  <c r="Q1395" i="10"/>
  <c r="Q1409" i="10"/>
  <c r="Q1423" i="10"/>
  <c r="Q1434" i="10"/>
  <c r="Q1448" i="10"/>
  <c r="Q1459" i="10"/>
  <c r="Q1473" i="10"/>
  <c r="Q1487" i="10"/>
  <c r="Q1498" i="10"/>
  <c r="Q1512" i="10"/>
  <c r="Q1523" i="10"/>
  <c r="Q1537" i="10"/>
  <c r="Q1551" i="10"/>
  <c r="Q1562" i="10"/>
  <c r="Q1576" i="10"/>
  <c r="Q1587" i="10"/>
  <c r="Q1601" i="10"/>
  <c r="Q1615" i="10"/>
  <c r="Q1626" i="10"/>
  <c r="Q1640" i="10"/>
  <c r="Q1651" i="10"/>
  <c r="Q1665" i="10"/>
  <c r="Q1679" i="10"/>
  <c r="Q833" i="10"/>
  <c r="Q977" i="10"/>
  <c r="Q1095" i="10"/>
  <c r="Q1213" i="10"/>
  <c r="Q1327" i="10"/>
  <c r="Q1427" i="10"/>
  <c r="Q1530" i="10"/>
  <c r="Q1633" i="10"/>
  <c r="Q1711" i="10"/>
  <c r="Q1761" i="10"/>
  <c r="Q1803" i="10"/>
  <c r="Q1839" i="10"/>
  <c r="Q1871" i="10"/>
  <c r="Q1903" i="10"/>
  <c r="Q1930" i="10"/>
  <c r="Q1955" i="10"/>
  <c r="Q1977" i="10"/>
  <c r="Q1999" i="10"/>
  <c r="Q856" i="10"/>
  <c r="Q993" i="10"/>
  <c r="Q1111" i="10"/>
  <c r="Q1225" i="10"/>
  <c r="Q1338" i="10"/>
  <c r="Q1441" i="10"/>
  <c r="Q1544" i="10"/>
  <c r="Q1647" i="10"/>
  <c r="Q1715" i="10"/>
  <c r="Q1768" i="10"/>
  <c r="Q1807" i="10"/>
  <c r="Q1842" i="10"/>
  <c r="Q1875" i="10"/>
  <c r="Q1904" i="10"/>
  <c r="Q1935" i="10"/>
  <c r="Q1957" i="10"/>
  <c r="Q1978" i="10"/>
  <c r="Q2000" i="10"/>
  <c r="Q879" i="10"/>
  <c r="Q1006" i="10"/>
  <c r="Q1124" i="10"/>
  <c r="Q1241" i="10"/>
  <c r="Q1352" i="10"/>
  <c r="Q1455" i="10"/>
  <c r="Q1555" i="10"/>
  <c r="Q1658" i="10"/>
  <c r="Q1722" i="10"/>
  <c r="Q1775" i="10"/>
  <c r="Q1811" i="10"/>
  <c r="Q1843" i="10"/>
  <c r="Q1881" i="10"/>
  <c r="Q1909" i="10"/>
  <c r="Q1936" i="10"/>
  <c r="Q1962" i="10"/>
  <c r="Q1984" i="10"/>
  <c r="Q896" i="10"/>
  <c r="Q1022" i="10"/>
  <c r="Q1140" i="10"/>
  <c r="Q1257" i="10"/>
  <c r="Q1363" i="10"/>
  <c r="Q1466" i="10"/>
  <c r="Q1569" i="10"/>
  <c r="Q1672" i="10"/>
  <c r="Q1729" i="10"/>
  <c r="Q1779" i="10"/>
  <c r="Q1817" i="10"/>
  <c r="Q1850" i="10"/>
  <c r="Q1882" i="10"/>
  <c r="Q1913" i="10"/>
  <c r="Q1941" i="10"/>
  <c r="Q1965" i="10"/>
  <c r="Q1986" i="10"/>
  <c r="Q916" i="10"/>
  <c r="Q1038" i="10"/>
  <c r="Q1152" i="10"/>
  <c r="Q1270" i="10"/>
  <c r="Q1377" i="10"/>
  <c r="Q1480" i="10"/>
  <c r="Q1583" i="10"/>
  <c r="Q1683" i="10"/>
  <c r="Q1736" i="10"/>
  <c r="Q1786" i="10"/>
  <c r="Q1818" i="10"/>
  <c r="Q1856" i="10"/>
  <c r="Q1888" i="10"/>
  <c r="Q1914" i="10"/>
  <c r="Q1945" i="10"/>
  <c r="Q1967" i="10"/>
  <c r="Q1987" i="10"/>
  <c r="Q930" i="10"/>
  <c r="Q1050" i="10"/>
  <c r="Q1168" i="10"/>
  <c r="Q1286" i="10"/>
  <c r="Q1391" i="10"/>
  <c r="Q1491" i="10"/>
  <c r="Q1594" i="10"/>
  <c r="Q1690" i="10"/>
  <c r="Q1743" i="10"/>
  <c r="Q1792" i="10"/>
  <c r="Q1825" i="10"/>
  <c r="Q1857" i="10"/>
  <c r="Q1891" i="10"/>
  <c r="Q1920" i="10"/>
  <c r="Q1946" i="10"/>
  <c r="Q1968" i="10"/>
  <c r="Q1989" i="10"/>
  <c r="Q949" i="10"/>
  <c r="Q1066" i="10"/>
  <c r="Q1184" i="10"/>
  <c r="Q1298" i="10"/>
  <c r="Q1402" i="10"/>
  <c r="Q1505" i="10"/>
  <c r="Q1608" i="10"/>
  <c r="Q1697" i="10"/>
  <c r="Q1747" i="10"/>
  <c r="Q1793" i="10"/>
  <c r="Q1831" i="10"/>
  <c r="Q1864" i="10"/>
  <c r="Q1893" i="10"/>
  <c r="Q1923" i="10"/>
  <c r="Q1952" i="10"/>
  <c r="Q1973" i="10"/>
  <c r="Q1994" i="10"/>
  <c r="Q816" i="10"/>
  <c r="Q965" i="10"/>
  <c r="Q1079" i="10"/>
  <c r="Q1197" i="10"/>
  <c r="Q1313" i="10"/>
  <c r="Q1416" i="10"/>
  <c r="Q1519" i="10"/>
  <c r="Q1619" i="10"/>
  <c r="Q1704" i="10"/>
  <c r="Q1754" i="10"/>
  <c r="Q1800" i="10"/>
  <c r="Q1832" i="10"/>
  <c r="Q1867" i="10"/>
  <c r="Q1898" i="10"/>
  <c r="Q1925" i="10"/>
  <c r="Q1954" i="10"/>
  <c r="Q1976" i="10"/>
  <c r="Q1997" i="10"/>
  <c r="AG121" i="10"/>
  <c r="AG379" i="10"/>
  <c r="AG145" i="10"/>
  <c r="AG76" i="10"/>
  <c r="AG499" i="10"/>
  <c r="AG504" i="10"/>
  <c r="AG436" i="10"/>
  <c r="AG416" i="10"/>
  <c r="AG300" i="10"/>
  <c r="AG116" i="10"/>
  <c r="AG257" i="10"/>
  <c r="AG104" i="10"/>
  <c r="AG207" i="10"/>
  <c r="AG105" i="10"/>
  <c r="AG117" i="10"/>
  <c r="AG401" i="10"/>
  <c r="AG366" i="10"/>
  <c r="AG166" i="10"/>
  <c r="AG122" i="10"/>
  <c r="AG328" i="10"/>
  <c r="AG481" i="10"/>
  <c r="AG59" i="10"/>
  <c r="AG346" i="10"/>
  <c r="AG191" i="10"/>
  <c r="AG311" i="10"/>
  <c r="AG111" i="10"/>
  <c r="AG12" i="10"/>
  <c r="AG290" i="10"/>
  <c r="AG371" i="10"/>
  <c r="AG452" i="10"/>
  <c r="AG209" i="10"/>
  <c r="AG21" i="10"/>
  <c r="AG301" i="10"/>
  <c r="AG92" i="10"/>
  <c r="AG11" i="10"/>
  <c r="AG316" i="10"/>
  <c r="AG32" i="10"/>
  <c r="AG372" i="10"/>
  <c r="AG405" i="10"/>
  <c r="AG351" i="10"/>
  <c r="AG18" i="10"/>
  <c r="AG496" i="10"/>
  <c r="AG350" i="10"/>
  <c r="AG52" i="10"/>
  <c r="AG133" i="10"/>
  <c r="AG95" i="10"/>
  <c r="AG477" i="10"/>
  <c r="AG36" i="10"/>
  <c r="AG458" i="10"/>
  <c r="AG313" i="10"/>
  <c r="AG42" i="10"/>
  <c r="AG260" i="10"/>
  <c r="AG345" i="10"/>
  <c r="AG118" i="10"/>
  <c r="AG114" i="10"/>
  <c r="AG466" i="10"/>
  <c r="AG385" i="10"/>
  <c r="AG232" i="10"/>
  <c r="AG463" i="10"/>
  <c r="AG361" i="10"/>
  <c r="AG382" i="10"/>
  <c r="AG487" i="10"/>
  <c r="AG337" i="10"/>
  <c r="AG411" i="10"/>
  <c r="AG330" i="10"/>
  <c r="AG185" i="10"/>
  <c r="AG289" i="10"/>
  <c r="AG4" i="10"/>
  <c r="AG89" i="10"/>
  <c r="AG263" i="10"/>
  <c r="AG113" i="10"/>
  <c r="AG266" i="10"/>
  <c r="AG161" i="10"/>
  <c r="AG295" i="10"/>
  <c r="AG375" i="10"/>
  <c r="AG418" i="10"/>
  <c r="AG77" i="10"/>
  <c r="AG137" i="10"/>
  <c r="AG149" i="10"/>
  <c r="AG14" i="10"/>
  <c r="AG410" i="10"/>
  <c r="AG383" i="10"/>
  <c r="AG101" i="10"/>
  <c r="AG462" i="10"/>
  <c r="AG15" i="10"/>
  <c r="AG387" i="10"/>
  <c r="AG91" i="10"/>
  <c r="AG360" i="10"/>
  <c r="AG198" i="10"/>
  <c r="AG108" i="10"/>
  <c r="AG184" i="10"/>
  <c r="AG467" i="10"/>
  <c r="AG386" i="10"/>
  <c r="AG287" i="10"/>
  <c r="AG469" i="10"/>
  <c r="AG475" i="10"/>
  <c r="AG249" i="10"/>
  <c r="AG417" i="10"/>
  <c r="AG217" i="10"/>
  <c r="AG81" i="10"/>
  <c r="AG339" i="10"/>
  <c r="AG190" i="10"/>
  <c r="X7" i="10"/>
  <c r="X15" i="10"/>
  <c r="X23" i="10"/>
  <c r="X31" i="10"/>
  <c r="X39" i="10"/>
  <c r="X47" i="10"/>
  <c r="X55" i="10"/>
  <c r="X63" i="10"/>
  <c r="X71" i="10"/>
  <c r="X79" i="10"/>
  <c r="X87" i="10"/>
  <c r="X95" i="10"/>
  <c r="X103" i="10"/>
  <c r="X111" i="10"/>
  <c r="X119" i="10"/>
  <c r="X127" i="10"/>
  <c r="X135" i="10"/>
  <c r="X143" i="10"/>
  <c r="X151" i="10"/>
  <c r="X159" i="10"/>
  <c r="X167" i="10"/>
  <c r="X175" i="10"/>
  <c r="X183" i="10"/>
  <c r="X191" i="10"/>
  <c r="X199" i="10"/>
  <c r="X207" i="10"/>
  <c r="X215" i="10"/>
  <c r="X223" i="10"/>
  <c r="X231" i="10"/>
  <c r="X239" i="10"/>
  <c r="X247" i="10"/>
  <c r="X255" i="10"/>
  <c r="X263" i="10"/>
  <c r="X271" i="10"/>
  <c r="X279" i="10"/>
  <c r="X287" i="10"/>
  <c r="X295" i="10"/>
  <c r="X303" i="10"/>
  <c r="X311" i="10"/>
  <c r="X319" i="10"/>
  <c r="X327" i="10"/>
  <c r="X335" i="10"/>
  <c r="X343" i="10"/>
  <c r="X351" i="10"/>
  <c r="X359" i="10"/>
  <c r="X367" i="10"/>
  <c r="X375" i="10"/>
  <c r="X383" i="10"/>
  <c r="X391" i="10"/>
  <c r="X399" i="10"/>
  <c r="X407" i="10"/>
  <c r="X415" i="10"/>
  <c r="X423" i="10"/>
  <c r="X431" i="10"/>
  <c r="X439" i="10"/>
  <c r="X447" i="10"/>
  <c r="X455" i="10"/>
  <c r="X463" i="10"/>
  <c r="X471" i="10"/>
  <c r="X479" i="10"/>
  <c r="X487" i="10"/>
  <c r="X495" i="10"/>
  <c r="X503" i="10"/>
  <c r="X8" i="10"/>
  <c r="X16" i="10"/>
  <c r="X24" i="10"/>
  <c r="X32" i="10"/>
  <c r="X40" i="10"/>
  <c r="X48" i="10"/>
  <c r="X56" i="10"/>
  <c r="X64" i="10"/>
  <c r="X72" i="10"/>
  <c r="X80" i="10"/>
  <c r="X88" i="10"/>
  <c r="X96" i="10"/>
  <c r="X104" i="10"/>
  <c r="X112" i="10"/>
  <c r="X120" i="10"/>
  <c r="X128" i="10"/>
  <c r="X136" i="10"/>
  <c r="X144" i="10"/>
  <c r="X152" i="10"/>
  <c r="X160" i="10"/>
  <c r="X168" i="10"/>
  <c r="X176" i="10"/>
  <c r="X184" i="10"/>
  <c r="X192" i="10"/>
  <c r="X200" i="10"/>
  <c r="X208" i="10"/>
  <c r="X216" i="10"/>
  <c r="X224" i="10"/>
  <c r="X232" i="10"/>
  <c r="X240" i="10"/>
  <c r="X248" i="10"/>
  <c r="X256" i="10"/>
  <c r="X264" i="10"/>
  <c r="X272" i="10"/>
  <c r="X280" i="10"/>
  <c r="X288" i="10"/>
  <c r="X9" i="10"/>
  <c r="X17" i="10"/>
  <c r="X25" i="10"/>
  <c r="X33" i="10"/>
  <c r="X41" i="10"/>
  <c r="X4" i="10"/>
  <c r="X18" i="10"/>
  <c r="X29" i="10"/>
  <c r="X43" i="10"/>
  <c r="X53" i="10"/>
  <c r="X65" i="10"/>
  <c r="X75" i="10"/>
  <c r="X85" i="10"/>
  <c r="X97" i="10"/>
  <c r="X107" i="10"/>
  <c r="X117" i="10"/>
  <c r="X129" i="10"/>
  <c r="X139" i="10"/>
  <c r="X149" i="10"/>
  <c r="X161" i="10"/>
  <c r="X171" i="10"/>
  <c r="X181" i="10"/>
  <c r="X193" i="10"/>
  <c r="X203" i="10"/>
  <c r="X213" i="10"/>
  <c r="X225" i="10"/>
  <c r="X235" i="10"/>
  <c r="X245" i="10"/>
  <c r="X257" i="10"/>
  <c r="X267" i="10"/>
  <c r="X277" i="10"/>
  <c r="X289" i="10"/>
  <c r="X298" i="10"/>
  <c r="X307" i="10"/>
  <c r="X316" i="10"/>
  <c r="X325" i="10"/>
  <c r="X334" i="10"/>
  <c r="X344" i="10"/>
  <c r="X353" i="10"/>
  <c r="X362" i="10"/>
  <c r="X371" i="10"/>
  <c r="X380" i="10"/>
  <c r="X389" i="10"/>
  <c r="X398" i="10"/>
  <c r="X408" i="10"/>
  <c r="X417" i="10"/>
  <c r="X426" i="10"/>
  <c r="X435" i="10"/>
  <c r="X444" i="10"/>
  <c r="X453" i="10"/>
  <c r="X462" i="10"/>
  <c r="X472" i="10"/>
  <c r="X481" i="10"/>
  <c r="X490" i="10"/>
  <c r="X499" i="10"/>
  <c r="X5" i="10"/>
  <c r="X19" i="10"/>
  <c r="X30" i="10"/>
  <c r="X44" i="10"/>
  <c r="X54" i="10"/>
  <c r="X66" i="10"/>
  <c r="X76" i="10"/>
  <c r="X86" i="10"/>
  <c r="X98" i="10"/>
  <c r="X108" i="10"/>
  <c r="X118" i="10"/>
  <c r="X130" i="10"/>
  <c r="X140" i="10"/>
  <c r="X150" i="10"/>
  <c r="X162" i="10"/>
  <c r="X172" i="10"/>
  <c r="X182" i="10"/>
  <c r="X194" i="10"/>
  <c r="X204" i="10"/>
  <c r="X214" i="10"/>
  <c r="X226" i="10"/>
  <c r="X236" i="10"/>
  <c r="X246" i="10"/>
  <c r="X258" i="10"/>
  <c r="X268" i="10"/>
  <c r="X278" i="10"/>
  <c r="X290" i="10"/>
  <c r="X299" i="10"/>
  <c r="X308" i="10"/>
  <c r="X317" i="10"/>
  <c r="X326" i="10"/>
  <c r="X336" i="10"/>
  <c r="X345" i="10"/>
  <c r="X354" i="10"/>
  <c r="X363" i="10"/>
  <c r="X372" i="10"/>
  <c r="X381" i="10"/>
  <c r="X390" i="10"/>
  <c r="X400" i="10"/>
  <c r="X409" i="10"/>
  <c r="X418" i="10"/>
  <c r="X427" i="10"/>
  <c r="X436" i="10"/>
  <c r="X445" i="10"/>
  <c r="X454" i="10"/>
  <c r="X464" i="10"/>
  <c r="X473" i="10"/>
  <c r="X482" i="10"/>
  <c r="X491" i="10"/>
  <c r="X500" i="10"/>
  <c r="X6" i="10"/>
  <c r="X20" i="10"/>
  <c r="X34" i="10"/>
  <c r="X45" i="10"/>
  <c r="X57" i="10"/>
  <c r="X67" i="10"/>
  <c r="X77" i="10"/>
  <c r="X89" i="10"/>
  <c r="X99" i="10"/>
  <c r="X109" i="10"/>
  <c r="X121" i="10"/>
  <c r="X131" i="10"/>
  <c r="X141" i="10"/>
  <c r="X153" i="10"/>
  <c r="X163" i="10"/>
  <c r="X173" i="10"/>
  <c r="X185" i="10"/>
  <c r="X195" i="10"/>
  <c r="X205" i="10"/>
  <c r="X217" i="10"/>
  <c r="X227" i="10"/>
  <c r="X237" i="10"/>
  <c r="X249" i="10"/>
  <c r="X259" i="10"/>
  <c r="X269" i="10"/>
  <c r="X281" i="10"/>
  <c r="X291" i="10"/>
  <c r="X300" i="10"/>
  <c r="X309" i="10"/>
  <c r="X318" i="10"/>
  <c r="X328" i="10"/>
  <c r="X337" i="10"/>
  <c r="X346" i="10"/>
  <c r="X355" i="10"/>
  <c r="X364" i="10"/>
  <c r="X373" i="10"/>
  <c r="X382" i="10"/>
  <c r="X392" i="10"/>
  <c r="X401" i="10"/>
  <c r="X410" i="10"/>
  <c r="X419" i="10"/>
  <c r="X428" i="10"/>
  <c r="X437" i="10"/>
  <c r="X446" i="10"/>
  <c r="X456" i="10"/>
  <c r="X465" i="10"/>
  <c r="X474" i="10"/>
  <c r="X483" i="10"/>
  <c r="X492" i="10"/>
  <c r="X501" i="10"/>
  <c r="X10" i="10"/>
  <c r="X21" i="10"/>
  <c r="X35" i="10"/>
  <c r="X46" i="10"/>
  <c r="X58" i="10"/>
  <c r="X68" i="10"/>
  <c r="X78" i="10"/>
  <c r="X90" i="10"/>
  <c r="X100" i="10"/>
  <c r="X110" i="10"/>
  <c r="X122" i="10"/>
  <c r="X132" i="10"/>
  <c r="X142" i="10"/>
  <c r="X154" i="10"/>
  <c r="X164" i="10"/>
  <c r="X174" i="10"/>
  <c r="X186" i="10"/>
  <c r="X196" i="10"/>
  <c r="X206" i="10"/>
  <c r="X218" i="10"/>
  <c r="X228" i="10"/>
  <c r="X238" i="10"/>
  <c r="X250" i="10"/>
  <c r="X260" i="10"/>
  <c r="X270" i="10"/>
  <c r="X282" i="10"/>
  <c r="X11" i="10"/>
  <c r="X12" i="10"/>
  <c r="X13" i="10"/>
  <c r="X14" i="10"/>
  <c r="X36" i="10"/>
  <c r="X59" i="10"/>
  <c r="X81" i="10"/>
  <c r="X101" i="10"/>
  <c r="X123" i="10"/>
  <c r="X145" i="10"/>
  <c r="X165" i="10"/>
  <c r="X187" i="10"/>
  <c r="X209" i="10"/>
  <c r="X229" i="10"/>
  <c r="X251" i="10"/>
  <c r="X273" i="10"/>
  <c r="X292" i="10"/>
  <c r="X305" i="10"/>
  <c r="X321" i="10"/>
  <c r="X333" i="10"/>
  <c r="X349" i="10"/>
  <c r="X365" i="10"/>
  <c r="X378" i="10"/>
  <c r="X394" i="10"/>
  <c r="X406" i="10"/>
  <c r="X422" i="10"/>
  <c r="X438" i="10"/>
  <c r="X451" i="10"/>
  <c r="X467" i="10"/>
  <c r="X480" i="10"/>
  <c r="X496" i="10"/>
  <c r="X37" i="10"/>
  <c r="X60" i="10"/>
  <c r="X82" i="10"/>
  <c r="X102" i="10"/>
  <c r="X124" i="10"/>
  <c r="X146" i="10"/>
  <c r="X166" i="10"/>
  <c r="X188" i="10"/>
  <c r="X210" i="10"/>
  <c r="X230" i="10"/>
  <c r="X252" i="10"/>
  <c r="X274" i="10"/>
  <c r="X293" i="10"/>
  <c r="X306" i="10"/>
  <c r="X322" i="10"/>
  <c r="X338" i="10"/>
  <c r="X350" i="10"/>
  <c r="X366" i="10"/>
  <c r="X379" i="10"/>
  <c r="X395" i="10"/>
  <c r="X411" i="10"/>
  <c r="X424" i="10"/>
  <c r="X440" i="10"/>
  <c r="X452" i="10"/>
  <c r="X468" i="10"/>
  <c r="X484" i="10"/>
  <c r="X497" i="10"/>
  <c r="X38" i="10"/>
  <c r="X61" i="10"/>
  <c r="X83" i="10"/>
  <c r="X105" i="10"/>
  <c r="X125" i="10"/>
  <c r="X147" i="10"/>
  <c r="X169" i="10"/>
  <c r="X189" i="10"/>
  <c r="X211" i="10"/>
  <c r="X233" i="10"/>
  <c r="X253" i="10"/>
  <c r="X275" i="10"/>
  <c r="X294" i="10"/>
  <c r="X310" i="10"/>
  <c r="X323" i="10"/>
  <c r="X339" i="10"/>
  <c r="X352" i="10"/>
  <c r="X368" i="10"/>
  <c r="X384" i="10"/>
  <c r="X396" i="10"/>
  <c r="X412" i="10"/>
  <c r="X425" i="10"/>
  <c r="X441" i="10"/>
  <c r="X457" i="10"/>
  <c r="X469" i="10"/>
  <c r="X485" i="10"/>
  <c r="X498" i="10"/>
  <c r="X42" i="10"/>
  <c r="X62" i="10"/>
  <c r="X84" i="10"/>
  <c r="X106" i="10"/>
  <c r="X126" i="10"/>
  <c r="X148" i="10"/>
  <c r="X170" i="10"/>
  <c r="X190" i="10"/>
  <c r="X212" i="10"/>
  <c r="X234" i="10"/>
  <c r="X254" i="10"/>
  <c r="X276" i="10"/>
  <c r="X296" i="10"/>
  <c r="X312" i="10"/>
  <c r="X324" i="10"/>
  <c r="X340" i="10"/>
  <c r="X356" i="10"/>
  <c r="X369" i="10"/>
  <c r="X385" i="10"/>
  <c r="X397" i="10"/>
  <c r="X413" i="10"/>
  <c r="X429" i="10"/>
  <c r="X442" i="10"/>
  <c r="X458" i="10"/>
  <c r="X470" i="10"/>
  <c r="X486" i="10"/>
  <c r="X502" i="10"/>
  <c r="X22" i="10"/>
  <c r="X49" i="10"/>
  <c r="X69" i="10"/>
  <c r="X91" i="10"/>
  <c r="X113" i="10"/>
  <c r="X133" i="10"/>
  <c r="X155" i="10"/>
  <c r="X177" i="10"/>
  <c r="X197" i="10"/>
  <c r="X219" i="10"/>
  <c r="X241" i="10"/>
  <c r="X261" i="10"/>
  <c r="X283" i="10"/>
  <c r="X297" i="10"/>
  <c r="X313" i="10"/>
  <c r="X329" i="10"/>
  <c r="X341" i="10"/>
  <c r="X357" i="10"/>
  <c r="X26" i="10"/>
  <c r="X50" i="10"/>
  <c r="X70" i="10"/>
  <c r="X92" i="10"/>
  <c r="X114" i="10"/>
  <c r="X134" i="10"/>
  <c r="X156" i="10"/>
  <c r="X178" i="10"/>
  <c r="X198" i="10"/>
  <c r="X220" i="10"/>
  <c r="X242" i="10"/>
  <c r="X262" i="10"/>
  <c r="X284" i="10"/>
  <c r="X301" i="10"/>
  <c r="X314" i="10"/>
  <c r="X330" i="10"/>
  <c r="X342" i="10"/>
  <c r="X358" i="10"/>
  <c r="X374" i="10"/>
  <c r="X387" i="10"/>
  <c r="X403" i="10"/>
  <c r="X416" i="10"/>
  <c r="X432" i="10"/>
  <c r="X448" i="10"/>
  <c r="X460" i="10"/>
  <c r="X476" i="10"/>
  <c r="X489" i="10"/>
  <c r="X27" i="10"/>
  <c r="X51" i="10"/>
  <c r="X73" i="10"/>
  <c r="X93" i="10"/>
  <c r="X115" i="10"/>
  <c r="X137" i="10"/>
  <c r="X157" i="10"/>
  <c r="X179" i="10"/>
  <c r="X201" i="10"/>
  <c r="X221" i="10"/>
  <c r="X243" i="10"/>
  <c r="X265" i="10"/>
  <c r="X285" i="10"/>
  <c r="X302" i="10"/>
  <c r="X315" i="10"/>
  <c r="X331" i="10"/>
  <c r="X347" i="10"/>
  <c r="X360" i="10"/>
  <c r="X376" i="10"/>
  <c r="X388" i="10"/>
  <c r="X404" i="10"/>
  <c r="X420" i="10"/>
  <c r="X433" i="10"/>
  <c r="X449" i="10"/>
  <c r="X461" i="10"/>
  <c r="X477" i="10"/>
  <c r="X493" i="10"/>
  <c r="X28" i="10"/>
  <c r="X52" i="10"/>
  <c r="X74" i="10"/>
  <c r="X94" i="10"/>
  <c r="X116" i="10"/>
  <c r="X138" i="10"/>
  <c r="X158" i="10"/>
  <c r="X180" i="10"/>
  <c r="X202" i="10"/>
  <c r="X222" i="10"/>
  <c r="X244" i="10"/>
  <c r="X266" i="10"/>
  <c r="X286" i="10"/>
  <c r="X304" i="10"/>
  <c r="X320" i="10"/>
  <c r="X332" i="10"/>
  <c r="X348" i="10"/>
  <c r="X361" i="10"/>
  <c r="X377" i="10"/>
  <c r="X393" i="10"/>
  <c r="X405" i="10"/>
  <c r="X421" i="10"/>
  <c r="X434" i="10"/>
  <c r="X450" i="10"/>
  <c r="X466" i="10"/>
  <c r="X478" i="10"/>
  <c r="X494" i="10"/>
  <c r="X430" i="10"/>
  <c r="X443" i="10"/>
  <c r="X459" i="10"/>
  <c r="X475" i="10"/>
  <c r="X370" i="10"/>
  <c r="X488" i="10"/>
  <c r="X386" i="10"/>
  <c r="X402" i="10"/>
  <c r="X414" i="10"/>
  <c r="AG338" i="10"/>
  <c r="AG53" i="10"/>
  <c r="AG265" i="10"/>
  <c r="AG240" i="10"/>
  <c r="AG277" i="10"/>
  <c r="AG189" i="10"/>
  <c r="AG270" i="10"/>
  <c r="AG224" i="10"/>
  <c r="AG325" i="10"/>
  <c r="AG64" i="10"/>
  <c r="AG229" i="10"/>
  <c r="AG404" i="10"/>
  <c r="AG215" i="10"/>
  <c r="AG181" i="10"/>
  <c r="AG271" i="10"/>
  <c r="AG158" i="10"/>
  <c r="AG355" i="10"/>
  <c r="AG442" i="10"/>
  <c r="AG302" i="10"/>
  <c r="AG102" i="10"/>
  <c r="AG58" i="10"/>
  <c r="AG200" i="10"/>
  <c r="AG353" i="10"/>
  <c r="AG434" i="10"/>
  <c r="AG465" i="10"/>
  <c r="AG319" i="10"/>
  <c r="AG164" i="10"/>
  <c r="AG83" i="10"/>
  <c r="AG441" i="10"/>
  <c r="AG298" i="10"/>
  <c r="AG13" i="10"/>
  <c r="AG98" i="10"/>
  <c r="AG370" i="10"/>
  <c r="AG201" i="10"/>
  <c r="AG312" i="10"/>
  <c r="AG495" i="10"/>
  <c r="AG396" i="10"/>
  <c r="AG34" i="10"/>
  <c r="AG115" i="10"/>
  <c r="AG196" i="10"/>
  <c r="AG480" i="10"/>
  <c r="AG27" i="10"/>
  <c r="AG449" i="10"/>
  <c r="AG296" i="10"/>
  <c r="AG80" i="10"/>
  <c r="AG489" i="10"/>
  <c r="AG7" i="10"/>
  <c r="AG90" i="10"/>
  <c r="AG8" i="10"/>
  <c r="AG393" i="10"/>
  <c r="AG368" i="10"/>
  <c r="AG222" i="10"/>
  <c r="AG445" i="10"/>
  <c r="AG23" i="10"/>
  <c r="AG474" i="10"/>
  <c r="AG261" i="10"/>
  <c r="AG491" i="10"/>
  <c r="AG402" i="10"/>
  <c r="AG321" i="10"/>
  <c r="AG168" i="10"/>
  <c r="AG335" i="10"/>
  <c r="AG233" i="10"/>
  <c r="AG373" i="10"/>
  <c r="AG20" i="10"/>
  <c r="AL4" i="11"/>
  <c r="D21" i="8"/>
  <c r="A21" i="8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N354" i="10" l="1"/>
  <c r="N322" i="10"/>
  <c r="N115" i="10"/>
  <c r="N285" i="10"/>
  <c r="N39" i="10"/>
  <c r="N1312" i="10"/>
  <c r="N1100" i="10"/>
  <c r="N22" i="10"/>
  <c r="N993" i="10"/>
  <c r="N1068" i="10"/>
  <c r="N1289" i="10"/>
  <c r="N1872" i="10"/>
  <c r="N301" i="10"/>
  <c r="N758" i="10"/>
  <c r="N434" i="10"/>
  <c r="N1247" i="10"/>
  <c r="N1707" i="10"/>
  <c r="N189" i="10"/>
  <c r="N1127" i="10"/>
  <c r="N1492" i="10"/>
  <c r="N499" i="10"/>
  <c r="N675" i="10"/>
  <c r="N1514" i="10"/>
  <c r="N790" i="10"/>
  <c r="N651" i="10"/>
  <c r="N1139" i="10"/>
  <c r="N240" i="10"/>
  <c r="N1280" i="10"/>
  <c r="N382" i="10"/>
  <c r="N1670" i="10"/>
  <c r="N519" i="10"/>
  <c r="N1365" i="10"/>
  <c r="N837" i="10"/>
  <c r="N629" i="10"/>
  <c r="N119" i="10"/>
  <c r="N137" i="10"/>
  <c r="N496" i="10"/>
  <c r="N1725" i="10"/>
  <c r="N1445" i="10"/>
  <c r="N138" i="10"/>
  <c r="N1631" i="10"/>
  <c r="N1345" i="10"/>
  <c r="N827" i="10"/>
  <c r="N210" i="10"/>
  <c r="N1503" i="10"/>
  <c r="N88" i="10"/>
  <c r="N874" i="10"/>
  <c r="N1212" i="10"/>
  <c r="N1818" i="10"/>
  <c r="N1038" i="10"/>
  <c r="N1551" i="10"/>
  <c r="N1116" i="10"/>
  <c r="N1711" i="10"/>
  <c r="N662" i="10"/>
  <c r="N1954" i="10"/>
  <c r="N491" i="10"/>
  <c r="N965" i="10"/>
  <c r="N264" i="10"/>
  <c r="N1948" i="10"/>
  <c r="N463" i="10"/>
  <c r="N1287" i="10"/>
  <c r="N373" i="10"/>
  <c r="N1914" i="10"/>
  <c r="N179" i="10"/>
  <c r="N35" i="10"/>
  <c r="N557" i="10"/>
  <c r="N168" i="10"/>
  <c r="N580" i="10"/>
  <c r="N1145" i="10"/>
  <c r="N1618" i="10"/>
  <c r="N723" i="10"/>
  <c r="N846" i="10"/>
  <c r="N410" i="10"/>
  <c r="N1207" i="10"/>
  <c r="N445" i="10"/>
  <c r="N1135" i="10"/>
  <c r="N982" i="10"/>
  <c r="N650" i="10"/>
  <c r="N1390" i="10"/>
  <c r="N1863" i="10"/>
  <c r="N1237" i="10"/>
  <c r="N727" i="10"/>
  <c r="N1921" i="10"/>
  <c r="N148" i="10"/>
  <c r="N90" i="10"/>
  <c r="N760" i="10"/>
  <c r="N1374" i="10"/>
  <c r="N621" i="10"/>
  <c r="N920" i="10"/>
  <c r="N1109" i="10"/>
  <c r="N1752" i="10"/>
  <c r="N1236" i="10"/>
  <c r="N1880" i="10"/>
  <c r="N1810" i="10"/>
  <c r="N375" i="10"/>
  <c r="N426" i="10"/>
  <c r="N238" i="10"/>
  <c r="N393" i="10"/>
  <c r="N756" i="10"/>
  <c r="N271" i="10"/>
  <c r="N1501" i="10"/>
  <c r="N477" i="10"/>
  <c r="N1563" i="10"/>
  <c r="N1369" i="10"/>
  <c r="N1524" i="10"/>
  <c r="N98" i="10"/>
  <c r="N576" i="10"/>
  <c r="N1080" i="10"/>
  <c r="N762" i="10"/>
  <c r="N1002" i="10"/>
  <c r="N1834" i="10"/>
  <c r="N632" i="10"/>
  <c r="N1855" i="10"/>
  <c r="N1987" i="10"/>
  <c r="N612" i="10"/>
  <c r="N1655" i="10"/>
  <c r="N1887" i="10"/>
  <c r="N425" i="10"/>
  <c r="N1641" i="10"/>
  <c r="N488" i="10"/>
  <c r="N682" i="10"/>
  <c r="N438" i="10"/>
  <c r="N1909" i="10"/>
  <c r="N474" i="10"/>
  <c r="N685" i="10"/>
  <c r="N85" i="10"/>
  <c r="N511" i="10"/>
  <c r="N376" i="10"/>
  <c r="N494" i="10"/>
  <c r="N555" i="10"/>
  <c r="N415" i="10"/>
  <c r="N1709" i="10"/>
  <c r="N584" i="10"/>
  <c r="N609" i="10"/>
  <c r="N1614" i="10"/>
  <c r="N1685" i="10"/>
  <c r="N340" i="10"/>
  <c r="N810" i="10"/>
  <c r="N1600" i="10"/>
  <c r="N205" i="10"/>
  <c r="N1131" i="10"/>
  <c r="N1898" i="10"/>
  <c r="N956" i="10"/>
  <c r="N1983" i="10"/>
  <c r="N1682" i="10"/>
  <c r="N1283" i="10"/>
  <c r="N331" i="10"/>
  <c r="N1010" i="10"/>
  <c r="N164" i="10"/>
  <c r="N96" i="10"/>
  <c r="N440" i="10"/>
  <c r="N526" i="10"/>
  <c r="N686" i="10"/>
  <c r="N817" i="10"/>
  <c r="N1830" i="10"/>
  <c r="N648" i="10"/>
  <c r="N850" i="10"/>
  <c r="N1699" i="10"/>
  <c r="N1739" i="10"/>
  <c r="N167" i="10"/>
  <c r="N906" i="10"/>
  <c r="N655" i="10"/>
  <c r="N365" i="10"/>
  <c r="N1174" i="10"/>
  <c r="N1930" i="10"/>
  <c r="N1020" i="10"/>
  <c r="N1440" i="10"/>
  <c r="N1574" i="10"/>
  <c r="N1420" i="10"/>
  <c r="N647" i="10"/>
  <c r="N1628" i="10"/>
  <c r="N695" i="10"/>
  <c r="N560" i="10"/>
  <c r="N1694" i="10"/>
  <c r="N1843" i="10"/>
  <c r="N542" i="10"/>
  <c r="N428" i="10"/>
  <c r="N314" i="10"/>
  <c r="N995" i="10"/>
  <c r="N1500" i="10"/>
  <c r="N1924" i="10"/>
  <c r="N1446" i="10"/>
  <c r="N274" i="10"/>
  <c r="N232" i="10"/>
  <c r="N91" i="10"/>
  <c r="N208" i="10"/>
  <c r="N824" i="10"/>
  <c r="N1070" i="10"/>
  <c r="N1257" i="10"/>
  <c r="N712" i="10"/>
  <c r="N954" i="10"/>
  <c r="N1790" i="10"/>
  <c r="N949" i="10"/>
  <c r="N121" i="10"/>
  <c r="N943" i="10"/>
  <c r="N1266" i="10"/>
  <c r="N535" i="10"/>
  <c r="N1217" i="10"/>
  <c r="N1962" i="10"/>
  <c r="N653" i="10"/>
  <c r="N1672" i="10"/>
  <c r="N1741" i="10"/>
  <c r="N997" i="10"/>
  <c r="N451" i="10"/>
  <c r="N781" i="10"/>
  <c r="N1177" i="10"/>
  <c r="N1102" i="10"/>
  <c r="N984" i="10"/>
  <c r="N1040" i="10"/>
  <c r="N1605" i="10"/>
  <c r="N1378" i="10"/>
  <c r="N1267" i="10"/>
  <c r="N586" i="10"/>
  <c r="N1969" i="10"/>
  <c r="N573" i="10"/>
  <c r="N832" i="10"/>
  <c r="N1753" i="10"/>
  <c r="N1650" i="10"/>
  <c r="N713" i="10"/>
  <c r="N1745" i="10"/>
  <c r="N1297" i="10"/>
  <c r="N714" i="10"/>
  <c r="N1876" i="10"/>
  <c r="N1653" i="10"/>
  <c r="N1823" i="10"/>
  <c r="N952" i="10"/>
  <c r="N1979" i="10"/>
  <c r="N534" i="10"/>
  <c r="N1758" i="10"/>
  <c r="N305" i="10"/>
  <c r="N108" i="10"/>
  <c r="N454" i="10"/>
  <c r="N895" i="10"/>
  <c r="N766" i="10"/>
  <c r="N1799" i="10"/>
  <c r="N821" i="10"/>
  <c r="N1351" i="10"/>
  <c r="N1789" i="10"/>
  <c r="N1560" i="10"/>
  <c r="N1665" i="10"/>
  <c r="N849" i="10"/>
  <c r="N1953" i="10"/>
  <c r="N1347" i="10"/>
  <c r="N1195" i="10"/>
  <c r="N870" i="10"/>
  <c r="N924" i="10"/>
  <c r="N1153" i="10"/>
  <c r="N1329" i="10"/>
  <c r="N1646" i="10"/>
  <c r="N370" i="10"/>
  <c r="N52" i="10"/>
  <c r="N55" i="10"/>
  <c r="N333" i="10"/>
  <c r="N471" i="10"/>
  <c r="N532" i="10"/>
  <c r="N265" i="10"/>
  <c r="N1481" i="10"/>
  <c r="N536" i="10"/>
  <c r="N590" i="10"/>
  <c r="N513" i="10"/>
  <c r="N1853" i="10"/>
  <c r="N1352" i="10"/>
  <c r="N819" i="10"/>
  <c r="N1434" i="10"/>
  <c r="N405" i="10"/>
  <c r="N1363" i="10"/>
  <c r="N1175" i="10"/>
  <c r="N66" i="10"/>
  <c r="N599" i="10"/>
  <c r="N1335" i="10"/>
  <c r="N616" i="10"/>
  <c r="N1411" i="10"/>
  <c r="N1107" i="10"/>
  <c r="N1180" i="10"/>
  <c r="N351" i="10"/>
  <c r="N1713" i="10"/>
  <c r="N1202" i="10"/>
  <c r="N538" i="10"/>
  <c r="N880" i="10"/>
  <c r="N1822" i="10"/>
  <c r="N1087" i="10"/>
  <c r="N1975" i="10"/>
  <c r="N24" i="10"/>
  <c r="N139" i="10"/>
  <c r="N145" i="10"/>
  <c r="N443" i="10"/>
  <c r="N1253" i="10"/>
  <c r="N1712" i="10"/>
  <c r="N23" i="10"/>
  <c r="N1003" i="10"/>
  <c r="N1516" i="10"/>
  <c r="N1932" i="10"/>
  <c r="N1520" i="10"/>
  <c r="N54" i="10"/>
  <c r="N1105" i="10"/>
  <c r="N304" i="10"/>
  <c r="N681" i="10"/>
  <c r="N409" i="10"/>
  <c r="N76" i="10"/>
  <c r="N1770" i="10"/>
  <c r="N1386" i="10"/>
  <c r="N12" i="10"/>
  <c r="N1888" i="10"/>
  <c r="N1033" i="10"/>
  <c r="N32" i="10"/>
  <c r="N748" i="10"/>
  <c r="N1586" i="10"/>
  <c r="N1286" i="10"/>
  <c r="N517" i="10"/>
  <c r="N433" i="10"/>
  <c r="N1176" i="10"/>
  <c r="N1260" i="10"/>
  <c r="N1104" i="10"/>
  <c r="N395" i="10"/>
  <c r="N793" i="10"/>
  <c r="N221" i="10"/>
  <c r="N104" i="10"/>
  <c r="N883" i="10"/>
  <c r="N1244" i="10"/>
  <c r="N1832" i="10"/>
  <c r="N940" i="10"/>
  <c r="N1494" i="10"/>
  <c r="N1967" i="10"/>
  <c r="N1878" i="10"/>
  <c r="N807" i="10"/>
  <c r="N1085" i="10"/>
  <c r="N1602" i="10"/>
  <c r="N699" i="10"/>
  <c r="N1219" i="10"/>
  <c r="N1693" i="10"/>
  <c r="N529" i="10"/>
  <c r="N1795" i="10"/>
  <c r="N1246" i="10"/>
  <c r="N860" i="10"/>
  <c r="N437" i="10"/>
  <c r="N1350" i="10"/>
  <c r="N4" i="10"/>
  <c r="N1663" i="10"/>
  <c r="N1015" i="10"/>
  <c r="N1213" i="10"/>
  <c r="N226" i="10"/>
  <c r="N746" i="10"/>
  <c r="N851" i="10"/>
  <c r="N715" i="10"/>
  <c r="N507" i="10"/>
  <c r="N81" i="10"/>
  <c r="N420" i="10"/>
  <c r="N583" i="10"/>
  <c r="N687" i="10"/>
  <c r="N1394" i="10"/>
  <c r="N1867" i="10"/>
  <c r="N383" i="10"/>
  <c r="N1185" i="10"/>
  <c r="N1938" i="10"/>
  <c r="N1627" i="10"/>
  <c r="N338" i="10"/>
  <c r="N1071" i="10"/>
  <c r="N854" i="10"/>
  <c r="N811" i="10"/>
  <c r="N667" i="10"/>
  <c r="N1617" i="10"/>
  <c r="N923" i="10"/>
  <c r="N1852" i="10"/>
  <c r="N1633" i="10"/>
  <c r="N1596" i="10"/>
  <c r="N1558" i="10"/>
  <c r="N381" i="10"/>
  <c r="N564" i="10"/>
  <c r="N955" i="10"/>
  <c r="N1339" i="10"/>
  <c r="N1337" i="10"/>
  <c r="N406" i="10"/>
  <c r="N185" i="10"/>
  <c r="N308" i="10"/>
  <c r="N1444" i="10"/>
  <c r="N214" i="10"/>
  <c r="N272" i="10"/>
  <c r="N506" i="10"/>
  <c r="N711" i="10"/>
  <c r="N884" i="10"/>
  <c r="N1458" i="10"/>
  <c r="N1931" i="10"/>
  <c r="N637" i="10"/>
  <c r="N1270" i="10"/>
  <c r="N801" i="10"/>
  <c r="N1056" i="10"/>
  <c r="N213" i="10"/>
  <c r="N549" i="10"/>
  <c r="N1846" i="10"/>
  <c r="N677" i="10"/>
  <c r="N749" i="10"/>
  <c r="N1821" i="10"/>
  <c r="N1051" i="10"/>
  <c r="N1980" i="10"/>
  <c r="N918" i="10"/>
  <c r="N1755" i="10"/>
  <c r="N317" i="10"/>
  <c r="N1315" i="10"/>
  <c r="N293" i="10"/>
  <c r="N347" i="10"/>
  <c r="N86" i="10"/>
  <c r="N775" i="10"/>
  <c r="N936" i="10"/>
  <c r="N1490" i="10"/>
  <c r="N1963" i="10"/>
  <c r="N701" i="10"/>
  <c r="N1313" i="10"/>
  <c r="N1389" i="10"/>
  <c r="N581" i="10"/>
  <c r="N380" i="10"/>
  <c r="N791" i="10"/>
  <c r="N1974" i="10"/>
  <c r="N818" i="10"/>
  <c r="N1064" i="10"/>
  <c r="N1235" i="10"/>
  <c r="N263" i="10"/>
  <c r="N1397" i="10"/>
  <c r="N1416" i="10"/>
  <c r="N1884" i="10"/>
  <c r="N527" i="10"/>
  <c r="N1786" i="10"/>
  <c r="N1099" i="10"/>
  <c r="N1680" i="10"/>
  <c r="N1288" i="10"/>
  <c r="N1489" i="10"/>
  <c r="N582" i="10"/>
  <c r="N1233" i="10"/>
  <c r="N262" i="10"/>
  <c r="N1052" i="10"/>
  <c r="N1149" i="10"/>
  <c r="N268" i="10"/>
  <c r="N1484" i="10"/>
  <c r="N358" i="10"/>
  <c r="N411" i="10"/>
  <c r="N245" i="10"/>
  <c r="N833" i="10"/>
  <c r="N968" i="10"/>
  <c r="N1522" i="10"/>
  <c r="N1995" i="10"/>
  <c r="N765" i="10"/>
  <c r="N320" i="10"/>
  <c r="N1517" i="10"/>
  <c r="N1164" i="10"/>
  <c r="N487" i="10"/>
  <c r="N937" i="10"/>
  <c r="N1533" i="10"/>
  <c r="N902" i="10"/>
  <c r="N1156" i="10"/>
  <c r="N1585" i="10"/>
  <c r="N858" i="10"/>
  <c r="N1622" i="10"/>
  <c r="N1708" i="10"/>
  <c r="N663" i="10"/>
  <c r="N796" i="10"/>
  <c r="N1113" i="10"/>
  <c r="N103" i="10"/>
  <c r="N1811" i="10"/>
  <c r="N1079" i="10"/>
  <c r="N446" i="10"/>
  <c r="N181" i="10"/>
  <c r="N1348" i="10"/>
  <c r="N626" i="10"/>
  <c r="N1438" i="10"/>
  <c r="N928" i="10"/>
  <c r="N799" i="10"/>
  <c r="N1854" i="10"/>
  <c r="N1742" i="10"/>
  <c r="N1814" i="10"/>
  <c r="N654" i="10"/>
  <c r="N1879" i="10"/>
  <c r="N1812" i="10"/>
  <c r="N947" i="10"/>
  <c r="N225" i="10"/>
  <c r="N1037" i="10"/>
  <c r="N1768" i="10"/>
  <c r="N1047" i="10"/>
  <c r="N1976" i="10"/>
  <c r="N1140" i="10"/>
  <c r="N1528" i="10"/>
  <c r="N615" i="10"/>
  <c r="N1448" i="10"/>
  <c r="N1141" i="10"/>
  <c r="N1110" i="10"/>
  <c r="N622" i="10"/>
  <c r="N797" i="10"/>
  <c r="N1539" i="10"/>
  <c r="N1243" i="10"/>
  <c r="N1094" i="10"/>
  <c r="N9" i="10"/>
  <c r="N192" i="10"/>
  <c r="N337" i="10"/>
  <c r="N1451" i="10"/>
  <c r="N372" i="10"/>
  <c r="N118" i="10"/>
  <c r="N594" i="10"/>
  <c r="N1478" i="10"/>
  <c r="N1529" i="10"/>
  <c r="N1187" i="10"/>
  <c r="N447" i="10"/>
  <c r="N1311" i="10"/>
  <c r="N144" i="10"/>
  <c r="N188" i="10"/>
  <c r="N483" i="10"/>
  <c r="N170" i="10"/>
  <c r="N551" i="10"/>
  <c r="N1222" i="10"/>
  <c r="N1966" i="10"/>
  <c r="N803" i="10"/>
  <c r="N1467" i="10"/>
  <c r="N1683" i="10"/>
  <c r="N600" i="10"/>
  <c r="N2001" i="10"/>
  <c r="N862" i="10"/>
  <c r="N1647" i="10"/>
  <c r="N569" i="10"/>
  <c r="N572" i="10"/>
  <c r="N1593" i="10"/>
  <c r="N400" i="10"/>
  <c r="N1681" i="10"/>
  <c r="N1214" i="10"/>
  <c r="N1194" i="10"/>
  <c r="N1303" i="10"/>
  <c r="N1940" i="10"/>
  <c r="N1952" i="10"/>
  <c r="N570" i="10"/>
  <c r="N242" i="10"/>
  <c r="N1950" i="10"/>
  <c r="N1228" i="10"/>
  <c r="N1017" i="10"/>
  <c r="N1030" i="10"/>
  <c r="N1428" i="10"/>
  <c r="N5" i="10"/>
  <c r="N63" i="10"/>
  <c r="N172" i="10"/>
  <c r="N366" i="10"/>
  <c r="N414" i="10"/>
  <c r="N1367" i="10"/>
  <c r="N1186" i="10"/>
  <c r="N280" i="10"/>
  <c r="N1065" i="10"/>
  <c r="N1170" i="10"/>
  <c r="N1687" i="10"/>
  <c r="N1936" i="10"/>
  <c r="N604" i="10"/>
  <c r="N603" i="10"/>
  <c r="N514" i="10"/>
  <c r="N1290" i="10"/>
  <c r="N1767" i="10"/>
  <c r="N17" i="10"/>
  <c r="N1298" i="10"/>
  <c r="N1621" i="10"/>
  <c r="N344" i="10"/>
  <c r="N666" i="10"/>
  <c r="N1775" i="10"/>
  <c r="N959" i="10"/>
  <c r="N779" i="10"/>
  <c r="N1766" i="10"/>
  <c r="N1089" i="10"/>
  <c r="N1519" i="10"/>
  <c r="N750" i="10"/>
  <c r="N1082" i="10"/>
  <c r="N516" i="10"/>
  <c r="N1285" i="10"/>
  <c r="N869" i="10"/>
  <c r="N693" i="10"/>
  <c r="N180" i="10"/>
  <c r="N316" i="10"/>
  <c r="N736" i="10"/>
  <c r="N481" i="10"/>
  <c r="N44" i="10"/>
  <c r="N436" i="10"/>
  <c r="N1738" i="10"/>
  <c r="N1473" i="10"/>
  <c r="N1671" i="10"/>
  <c r="N387" i="10"/>
  <c r="N1535" i="10"/>
  <c r="N83" i="10"/>
  <c r="N931" i="10"/>
  <c r="N1372" i="10"/>
  <c r="N1860" i="10"/>
  <c r="N1252" i="10"/>
  <c r="N550" i="10"/>
  <c r="N1021" i="10"/>
  <c r="N1664" i="10"/>
  <c r="N903" i="10"/>
  <c r="N1546" i="10"/>
  <c r="N334" i="10"/>
  <c r="N1191" i="10"/>
  <c r="N1248" i="10"/>
  <c r="N1331" i="10"/>
  <c r="N379" i="10"/>
  <c r="N1659" i="10"/>
  <c r="N1819" i="10"/>
  <c r="N133" i="10"/>
  <c r="N266" i="10"/>
  <c r="N233" i="10"/>
  <c r="N610" i="10"/>
  <c r="N330" i="10"/>
  <c r="N708" i="10"/>
  <c r="N1230" i="10"/>
  <c r="N1703" i="10"/>
  <c r="N838" i="10"/>
  <c r="N1077" i="10"/>
  <c r="N1278" i="10"/>
  <c r="N1568" i="10"/>
  <c r="N199" i="10"/>
  <c r="N1178" i="10"/>
  <c r="N1640" i="10"/>
  <c r="N778" i="10"/>
  <c r="N1422" i="10"/>
  <c r="N1895" i="10"/>
  <c r="N1322" i="10"/>
  <c r="N1400" i="10"/>
  <c r="N1833" i="10"/>
  <c r="N166" i="10"/>
  <c r="N1714" i="10"/>
  <c r="N391" i="10"/>
  <c r="N346" i="10"/>
  <c r="N1148" i="10"/>
  <c r="N6" i="10"/>
  <c r="N1093" i="10"/>
  <c r="N608" i="10"/>
  <c r="N439" i="10"/>
  <c r="N457" i="10"/>
  <c r="N1838" i="10"/>
  <c r="N402" i="10"/>
  <c r="N500" i="10"/>
  <c r="N738" i="10"/>
  <c r="N611" i="10"/>
  <c r="N97" i="10"/>
  <c r="N1615" i="10"/>
  <c r="N1304" i="10"/>
  <c r="N419" i="10"/>
  <c r="N1316" i="10"/>
  <c r="N1773" i="10"/>
  <c r="N934" i="10"/>
  <c r="N478" i="10"/>
  <c r="N1263" i="10"/>
  <c r="N1781" i="10"/>
  <c r="N932" i="10"/>
  <c r="N1486" i="10"/>
  <c r="N1959" i="10"/>
  <c r="N1136" i="10"/>
  <c r="N1698" i="10"/>
  <c r="N1797" i="10"/>
  <c r="N61" i="10"/>
  <c r="N563" i="10"/>
  <c r="N335" i="10"/>
  <c r="N466" i="10"/>
  <c r="N552" i="10"/>
  <c r="N802" i="10"/>
  <c r="N40" i="10"/>
  <c r="N418" i="10"/>
  <c r="N1729" i="10"/>
  <c r="N1457" i="10"/>
  <c r="N566" i="10"/>
  <c r="N1366" i="10"/>
  <c r="N1839" i="10"/>
  <c r="N1385" i="10"/>
  <c r="N107" i="10"/>
  <c r="N1306" i="10"/>
  <c r="N1904" i="10"/>
  <c r="N964" i="10"/>
  <c r="N1518" i="10"/>
  <c r="N1991" i="10"/>
  <c r="N1355" i="10"/>
  <c r="N1820" i="10"/>
  <c r="N1150" i="10"/>
  <c r="N218" i="10"/>
  <c r="N767" i="10"/>
  <c r="N171" i="10"/>
  <c r="N1215" i="10"/>
  <c r="N1611" i="10"/>
  <c r="N1464" i="10"/>
  <c r="N1477" i="10"/>
  <c r="N178" i="10"/>
  <c r="N1204" i="10"/>
  <c r="N624" i="10"/>
  <c r="N773" i="10"/>
  <c r="N1061" i="10"/>
  <c r="N578" i="10"/>
  <c r="N887" i="10"/>
  <c r="N498" i="10"/>
  <c r="N601" i="10"/>
  <c r="N845" i="10"/>
  <c r="N50" i="10"/>
  <c r="N554" i="10"/>
  <c r="N1793" i="10"/>
  <c r="N1598" i="10"/>
  <c r="N696" i="10"/>
  <c r="N1398" i="10"/>
  <c r="N1871" i="10"/>
  <c r="N1625" i="10"/>
  <c r="N450" i="10"/>
  <c r="N159" i="10"/>
  <c r="N1349" i="10"/>
  <c r="N996" i="10"/>
  <c r="N540" i="10"/>
  <c r="N1344" i="10"/>
  <c r="N1419" i="10"/>
  <c r="N1949" i="10"/>
  <c r="N1726" i="10"/>
  <c r="N1577" i="10"/>
  <c r="N533" i="10"/>
  <c r="N1573" i="10"/>
  <c r="N211" i="10"/>
  <c r="N1545" i="10"/>
  <c r="N1383" i="10"/>
  <c r="N1634" i="10"/>
  <c r="N147" i="10"/>
  <c r="N289" i="10"/>
  <c r="N1658" i="10"/>
  <c r="N788" i="10"/>
  <c r="N480" i="10"/>
  <c r="N843" i="10"/>
  <c r="N1915" i="10"/>
  <c r="N678" i="10"/>
  <c r="N1702" i="10"/>
  <c r="N65" i="10"/>
  <c r="N1893" i="10"/>
  <c r="N173" i="10"/>
  <c r="N215" i="10"/>
  <c r="N597" i="10"/>
  <c r="N1747" i="10"/>
  <c r="N568" i="10"/>
  <c r="N1120" i="10"/>
  <c r="N1666" i="10"/>
  <c r="N1958" i="10"/>
  <c r="N295" i="10"/>
  <c r="N49" i="10"/>
  <c r="N312" i="10"/>
  <c r="N190" i="10"/>
  <c r="N1470" i="10"/>
  <c r="N275" i="10"/>
  <c r="N694" i="10"/>
  <c r="N1133" i="10"/>
  <c r="N942" i="10"/>
  <c r="N893" i="10"/>
  <c r="N808" i="10"/>
  <c r="N630" i="10"/>
  <c r="N960" i="10"/>
  <c r="N1036" i="10"/>
  <c r="N343" i="10"/>
  <c r="N1648" i="10"/>
  <c r="N1189" i="10"/>
  <c r="N1951" i="10"/>
  <c r="N394" i="10"/>
  <c r="N800" i="10"/>
  <c r="N1206" i="10"/>
  <c r="N835" i="10"/>
  <c r="N1441" i="10"/>
  <c r="N656" i="10"/>
  <c r="N197" i="10"/>
  <c r="N48" i="10"/>
  <c r="N7" i="10"/>
  <c r="N1031" i="10"/>
  <c r="N1589" i="10"/>
  <c r="N1960" i="10"/>
  <c r="N589" i="10"/>
  <c r="N1155" i="10"/>
  <c r="N1629" i="10"/>
  <c r="N1405" i="10"/>
  <c r="N670" i="10"/>
  <c r="N1407" i="10"/>
  <c r="N43" i="10"/>
  <c r="N544" i="10"/>
  <c r="N1784" i="10"/>
  <c r="N1588" i="10"/>
  <c r="N1249" i="10"/>
  <c r="N755" i="10"/>
  <c r="N1881" i="10"/>
  <c r="N87" i="10"/>
  <c r="N839" i="10"/>
  <c r="N421" i="10"/>
  <c r="N1328" i="10"/>
  <c r="N1111" i="10"/>
  <c r="N1925" i="10"/>
  <c r="N1869" i="10"/>
  <c r="N1008" i="10"/>
  <c r="N891" i="10"/>
  <c r="N111" i="10"/>
  <c r="N1491" i="10"/>
  <c r="N745" i="10"/>
  <c r="N15" i="10"/>
  <c r="N1858" i="10"/>
  <c r="N720" i="10"/>
  <c r="N350" i="10"/>
  <c r="N80" i="10"/>
  <c r="N261" i="10"/>
  <c r="N1063" i="10"/>
  <c r="N1632" i="10"/>
  <c r="N1992" i="10"/>
  <c r="N717" i="10"/>
  <c r="N1241" i="10"/>
  <c r="N1710" i="10"/>
  <c r="N1649" i="10"/>
  <c r="N739" i="10"/>
  <c r="N1439" i="10"/>
  <c r="N153" i="10"/>
  <c r="N649" i="10"/>
  <c r="N1827" i="10"/>
  <c r="N1673" i="10"/>
  <c r="N1334" i="10"/>
  <c r="N1359" i="10"/>
  <c r="N13" i="10"/>
  <c r="N1512" i="10"/>
  <c r="N1327" i="10"/>
  <c r="N510" i="10"/>
  <c r="N493" i="10"/>
  <c r="N1401" i="10"/>
  <c r="N676" i="10"/>
  <c r="N668" i="10"/>
  <c r="N671" i="10"/>
  <c r="N1731" i="10"/>
  <c r="N1014" i="10"/>
  <c r="N1719" i="10"/>
  <c r="N1891" i="10"/>
  <c r="N983" i="10"/>
  <c r="N1912" i="10"/>
  <c r="N1211" i="10"/>
  <c r="N1945" i="10"/>
  <c r="N257" i="10"/>
  <c r="N1509" i="10"/>
  <c r="N1043" i="10"/>
  <c r="N970" i="10"/>
  <c r="N660" i="10"/>
  <c r="N283" i="10"/>
  <c r="N645" i="10"/>
  <c r="N1158" i="10"/>
  <c r="N1679" i="10"/>
  <c r="N217" i="10"/>
  <c r="N994" i="10"/>
  <c r="N866" i="10"/>
  <c r="N1570" i="10"/>
  <c r="N92" i="10"/>
  <c r="N1532" i="10"/>
  <c r="N1097" i="10"/>
  <c r="N1791" i="10"/>
  <c r="N34" i="10"/>
  <c r="N1696" i="10"/>
  <c r="N1579" i="10"/>
  <c r="N71" i="10"/>
  <c r="N311" i="10"/>
  <c r="N193" i="10"/>
  <c r="N386" i="10"/>
  <c r="N911" i="10"/>
  <c r="N1172" i="10"/>
  <c r="N1607" i="10"/>
  <c r="N776" i="10"/>
  <c r="N1018" i="10"/>
  <c r="N1842" i="10"/>
  <c r="N1081" i="10"/>
  <c r="N241" i="10"/>
  <c r="N975" i="10"/>
  <c r="N1794" i="10"/>
  <c r="N619" i="10"/>
  <c r="N1259" i="10"/>
  <c r="N1994" i="10"/>
  <c r="N894" i="10"/>
  <c r="N998" i="10"/>
  <c r="N1856" i="10"/>
  <c r="N1128" i="10"/>
  <c r="N117" i="10"/>
  <c r="N1550" i="10"/>
  <c r="N396" i="10"/>
  <c r="N1379" i="10"/>
  <c r="N501" i="10"/>
  <c r="N1654" i="10"/>
  <c r="N325" i="10"/>
  <c r="N1479" i="10"/>
  <c r="N1857" i="10"/>
  <c r="N1662" i="10"/>
  <c r="N33" i="10"/>
  <c r="N152" i="10"/>
  <c r="N389" i="10"/>
  <c r="N503" i="10"/>
  <c r="N574" i="10"/>
  <c r="N591" i="10"/>
  <c r="N1604" i="10"/>
  <c r="N642" i="10"/>
  <c r="N840" i="10"/>
  <c r="N1132" i="10"/>
  <c r="N1981" i="10"/>
  <c r="N1480" i="10"/>
  <c r="N907" i="10"/>
  <c r="N1466" i="10"/>
  <c r="N643" i="10"/>
  <c r="N1395" i="10"/>
  <c r="N1261" i="10"/>
  <c r="N442" i="10"/>
  <c r="N1208" i="10"/>
  <c r="N691" i="10"/>
  <c r="N744" i="10"/>
  <c r="N465" i="10"/>
  <c r="N1920" i="10"/>
  <c r="N288" i="10"/>
  <c r="N763" i="10"/>
  <c r="N8" i="10"/>
  <c r="N1552" i="10"/>
  <c r="N1088" i="10"/>
  <c r="N504" i="10"/>
  <c r="N1521" i="10"/>
  <c r="N1199" i="10"/>
  <c r="N1408" i="10"/>
  <c r="N56" i="10"/>
  <c r="N203" i="10"/>
  <c r="N209" i="10"/>
  <c r="N518" i="10"/>
  <c r="N1295" i="10"/>
  <c r="N1776" i="10"/>
  <c r="N21" i="10"/>
  <c r="N1035" i="10"/>
  <c r="N1594" i="10"/>
  <c r="N1964" i="10"/>
  <c r="N1718" i="10"/>
  <c r="N253" i="10"/>
  <c r="N1147" i="10"/>
  <c r="N449" i="10"/>
  <c r="N876" i="10"/>
  <c r="N899" i="10"/>
  <c r="N235" i="10"/>
  <c r="N795" i="10"/>
  <c r="N1450" i="10"/>
  <c r="N114" i="10"/>
  <c r="N1676" i="10"/>
  <c r="N1157" i="10"/>
  <c r="N398" i="10"/>
  <c r="N222" i="10"/>
  <c r="N872" i="10"/>
  <c r="N575" i="10"/>
  <c r="N456" i="10"/>
  <c r="N553" i="10"/>
  <c r="N1542" i="10"/>
  <c r="N1652" i="10"/>
  <c r="N1660" i="10"/>
  <c r="N492" i="10"/>
  <c r="N841" i="10"/>
  <c r="N359" i="10"/>
  <c r="N89" i="10"/>
  <c r="N935" i="10"/>
  <c r="N1380" i="10"/>
  <c r="N1864" i="10"/>
  <c r="N972" i="10"/>
  <c r="N1526" i="10"/>
  <c r="N1999" i="10"/>
  <c r="N1910" i="10"/>
  <c r="N881" i="10"/>
  <c r="N1216" i="10"/>
  <c r="N1993" i="10"/>
  <c r="N830" i="10"/>
  <c r="N1305" i="10"/>
  <c r="N1780" i="10"/>
  <c r="N922" i="10"/>
  <c r="N1756" i="10"/>
  <c r="N1044" i="10"/>
  <c r="N1169" i="10"/>
  <c r="N1803" i="10"/>
  <c r="N1049" i="10"/>
  <c r="N768" i="10"/>
  <c r="N1804" i="10"/>
  <c r="N482" i="10"/>
  <c r="N1735" i="10"/>
  <c r="N1575" i="10"/>
  <c r="N546" i="10"/>
  <c r="N195" i="10"/>
  <c r="N1896" i="10"/>
  <c r="N592" i="10"/>
  <c r="N905" i="10"/>
  <c r="N16" i="10"/>
  <c r="N323" i="10"/>
  <c r="N999" i="10"/>
  <c r="N1508" i="10"/>
  <c r="N1928" i="10"/>
  <c r="N112" i="10"/>
  <c r="N1022" i="10"/>
  <c r="N1504" i="10"/>
  <c r="N950" i="10"/>
  <c r="N579" i="10"/>
  <c r="N1375" i="10"/>
  <c r="N36" i="10"/>
  <c r="N363" i="10"/>
  <c r="N1242" i="10"/>
  <c r="N1937" i="10"/>
  <c r="N332" i="10"/>
  <c r="N155" i="10"/>
  <c r="N1899" i="10"/>
  <c r="N353" i="10"/>
  <c r="N470" i="10"/>
  <c r="N441" i="10"/>
  <c r="N865" i="10"/>
  <c r="N1000" i="10"/>
  <c r="N783" i="10"/>
  <c r="N1360" i="10"/>
  <c r="N141" i="10"/>
  <c r="N740" i="10"/>
  <c r="N1638" i="10"/>
  <c r="N989" i="10"/>
  <c r="N165" i="10"/>
  <c r="N1001" i="10"/>
  <c r="N1299" i="10"/>
  <c r="N364" i="10"/>
  <c r="N1284" i="10"/>
  <c r="N1746" i="10"/>
  <c r="N1025" i="10"/>
  <c r="N1203" i="10"/>
  <c r="N1829" i="10"/>
  <c r="N1496" i="10"/>
  <c r="N368" i="10"/>
  <c r="N771" i="10"/>
  <c r="N868" i="10"/>
  <c r="N1281" i="10"/>
  <c r="N505" i="10"/>
  <c r="N324" i="10"/>
  <c r="N864" i="10"/>
  <c r="N198" i="10"/>
  <c r="N1778" i="10"/>
  <c r="N270" i="10"/>
  <c r="N224" i="10"/>
  <c r="N286" i="10"/>
  <c r="N515" i="10"/>
  <c r="N260" i="10"/>
  <c r="N628" i="10"/>
  <c r="N1265" i="10"/>
  <c r="N1998" i="10"/>
  <c r="N169" i="10"/>
  <c r="N1499" i="10"/>
  <c r="N815" i="10"/>
  <c r="N1308" i="10"/>
  <c r="N202" i="10"/>
  <c r="N1743" i="10"/>
  <c r="N634" i="10"/>
  <c r="N809" i="10"/>
  <c r="N1678" i="10"/>
  <c r="N787" i="10"/>
  <c r="N1144" i="10"/>
  <c r="N1740" i="10"/>
  <c r="N1264" i="10"/>
  <c r="N1850" i="10"/>
  <c r="N1493" i="10"/>
  <c r="N1553" i="10"/>
  <c r="N945" i="10"/>
  <c r="N486" i="10"/>
  <c r="N1572" i="10"/>
  <c r="N1901" i="10"/>
  <c r="N1146" i="10"/>
  <c r="N1591" i="10"/>
  <c r="N1013" i="10"/>
  <c r="N82" i="10"/>
  <c r="N149" i="10"/>
  <c r="N236" i="10"/>
  <c r="N430" i="10"/>
  <c r="N652" i="10"/>
  <c r="N1399" i="10"/>
  <c r="N1271" i="10"/>
  <c r="N408" i="10"/>
  <c r="N1130" i="10"/>
  <c r="N1255" i="10"/>
  <c r="N1782" i="10"/>
  <c r="N1968" i="10"/>
  <c r="N732" i="10"/>
  <c r="N855" i="10"/>
  <c r="N306" i="10"/>
  <c r="N1333" i="10"/>
  <c r="N672" i="10"/>
  <c r="N388" i="10"/>
  <c r="N1675" i="10"/>
  <c r="N844" i="10"/>
  <c r="N254" i="10"/>
  <c r="N587" i="10"/>
  <c r="N1706" i="10"/>
  <c r="N969" i="10"/>
  <c r="N613" i="10"/>
  <c r="N1321" i="10"/>
  <c r="N1273" i="10"/>
  <c r="N1126" i="10"/>
  <c r="N252" i="10"/>
  <c r="N1724" i="10"/>
  <c r="N638" i="10"/>
  <c r="N1578" i="10"/>
  <c r="N901" i="10"/>
  <c r="N757" i="10"/>
  <c r="N244" i="10"/>
  <c r="N458" i="10"/>
  <c r="N921" i="10"/>
  <c r="N917" i="10"/>
  <c r="N57" i="10"/>
  <c r="N565" i="10"/>
  <c r="N1802" i="10"/>
  <c r="N1609" i="10"/>
  <c r="N1779" i="10"/>
  <c r="N485" i="10"/>
  <c r="N1567" i="10"/>
  <c r="N186" i="10"/>
  <c r="N963" i="10"/>
  <c r="N1436" i="10"/>
  <c r="N1892" i="10"/>
  <c r="N1382" i="10"/>
  <c r="N930" i="10"/>
  <c r="N1886" i="10"/>
  <c r="N1209" i="10"/>
  <c r="N140" i="10"/>
  <c r="N1824" i="10"/>
  <c r="N1152" i="10"/>
  <c r="N780" i="10"/>
  <c r="N602" i="10"/>
  <c r="N1636" i="10"/>
  <c r="N1108" i="10"/>
  <c r="N310" i="10"/>
  <c r="N798" i="10"/>
  <c r="N1004" i="10"/>
  <c r="N341" i="10"/>
  <c r="N28" i="10"/>
  <c r="N38" i="10"/>
  <c r="N269" i="10"/>
  <c r="N1058" i="10"/>
  <c r="N1159" i="10"/>
  <c r="N299" i="10"/>
  <c r="N804" i="10"/>
  <c r="N1054" i="10"/>
  <c r="N1774" i="10"/>
  <c r="N1907" i="10"/>
  <c r="N593" i="10"/>
  <c r="N664" i="10"/>
  <c r="N175" i="10"/>
  <c r="N1027" i="10"/>
  <c r="N1582" i="10"/>
  <c r="N1956" i="10"/>
  <c r="N1510" i="10"/>
  <c r="N1254" i="10"/>
  <c r="N1393" i="10"/>
  <c r="N184" i="10"/>
  <c r="N432" i="10"/>
  <c r="N101" i="10"/>
  <c r="N531" i="10"/>
  <c r="N60" i="10"/>
  <c r="N135" i="10"/>
  <c r="N399" i="10"/>
  <c r="N1125" i="10"/>
  <c r="N1245" i="10"/>
  <c r="N120" i="10"/>
  <c r="N892" i="10"/>
  <c r="N1276" i="10"/>
  <c r="N1836" i="10"/>
  <c r="N1939" i="10"/>
  <c r="N657" i="10"/>
  <c r="N859" i="10"/>
  <c r="N255" i="10"/>
  <c r="N1059" i="10"/>
  <c r="N1626" i="10"/>
  <c r="N1988" i="10"/>
  <c r="N958" i="10"/>
  <c r="N1343" i="10"/>
  <c r="N882" i="10"/>
  <c r="N201" i="10"/>
  <c r="N571" i="10"/>
  <c r="N321" i="10"/>
  <c r="N355" i="10"/>
  <c r="N1497" i="10"/>
  <c r="N1642" i="10"/>
  <c r="N212" i="10"/>
  <c r="N704" i="10"/>
  <c r="N1396" i="10"/>
  <c r="N53" i="10"/>
  <c r="N1073" i="10"/>
  <c r="N1866" i="10"/>
  <c r="N852" i="10"/>
  <c r="N1916" i="10"/>
  <c r="N620" i="10"/>
  <c r="N18" i="10"/>
  <c r="N26" i="10"/>
  <c r="N123" i="10"/>
  <c r="N1167" i="10"/>
  <c r="N1330" i="10"/>
  <c r="N94" i="10"/>
  <c r="N939" i="10"/>
  <c r="N1388" i="10"/>
  <c r="N1868" i="10"/>
  <c r="N1971" i="10"/>
  <c r="N721" i="10"/>
  <c r="N962" i="10"/>
  <c r="N407" i="10"/>
  <c r="N1091" i="10"/>
  <c r="N1669" i="10"/>
  <c r="N1161" i="10"/>
  <c r="N1198" i="10"/>
  <c r="N296" i="10"/>
  <c r="N1129" i="10"/>
  <c r="N228" i="10"/>
  <c r="N1691" i="10"/>
  <c r="N1046" i="10"/>
  <c r="N856" i="10"/>
  <c r="N1943" i="10"/>
  <c r="N1815" i="10"/>
  <c r="N731" i="10"/>
  <c r="N623" i="10"/>
  <c r="N1851" i="10"/>
  <c r="N625" i="10"/>
  <c r="N1505" i="10"/>
  <c r="N385" i="10"/>
  <c r="N700" i="10"/>
  <c r="N1541" i="10"/>
  <c r="N1668" i="10"/>
  <c r="N743" i="10"/>
  <c r="N689" i="10"/>
  <c r="N961" i="10"/>
  <c r="N709" i="10"/>
  <c r="N1406" i="10"/>
  <c r="N772" i="10"/>
  <c r="N1121" i="10"/>
  <c r="N673" i="10"/>
  <c r="N1506" i="10"/>
  <c r="N1897" i="10"/>
  <c r="N915" i="10"/>
  <c r="N1320" i="10"/>
  <c r="N991" i="10"/>
  <c r="N1171" i="10"/>
  <c r="N688" i="10"/>
  <c r="N1196" i="10"/>
  <c r="N978" i="10"/>
  <c r="N298" i="10"/>
  <c r="N294" i="10"/>
  <c r="N1143" i="10"/>
  <c r="N1657" i="10"/>
  <c r="N1917" i="10"/>
  <c r="N129" i="10"/>
  <c r="N1045" i="10"/>
  <c r="N769" i="10"/>
  <c r="N429" i="10"/>
  <c r="N1946" i="10"/>
  <c r="N1474" i="10"/>
  <c r="N1114" i="10"/>
  <c r="N724" i="10"/>
  <c r="N1437" i="10"/>
  <c r="N177" i="10"/>
  <c r="N1972" i="10"/>
  <c r="N422" i="10"/>
  <c r="N99" i="10"/>
  <c r="N1674" i="10"/>
  <c r="N1430" i="10"/>
  <c r="N1392" i="10"/>
  <c r="N281" i="10"/>
  <c r="N1472" i="10"/>
  <c r="N1268" i="10"/>
  <c r="N1024" i="10"/>
  <c r="N1076" i="10"/>
  <c r="N913" i="10"/>
  <c r="N1124" i="10"/>
  <c r="N367" i="10"/>
  <c r="N290" i="10"/>
  <c r="N1488" i="10"/>
  <c r="N1874" i="10"/>
  <c r="N679" i="10"/>
  <c r="N545" i="10"/>
  <c r="N520" i="10"/>
  <c r="N618" i="10"/>
  <c r="N669" i="10"/>
  <c r="N607" i="10"/>
  <c r="N72" i="10"/>
  <c r="N548" i="10"/>
  <c r="N453" i="10"/>
  <c r="N556" i="10"/>
  <c r="N378" i="10"/>
  <c r="N1873" i="10"/>
  <c r="N1039" i="10"/>
  <c r="N938" i="10"/>
  <c r="N1556" i="10"/>
  <c r="N1816" i="10"/>
  <c r="N1645" i="10"/>
  <c r="N1744" i="10"/>
  <c r="N497" i="10"/>
  <c r="N125" i="10"/>
  <c r="N273" i="10"/>
  <c r="N946" i="10"/>
  <c r="N1173" i="10"/>
  <c r="N1798" i="10"/>
  <c r="N1530" i="10"/>
  <c r="N1192" i="10"/>
  <c r="N974" i="10"/>
  <c r="N1456" i="10"/>
  <c r="N1877" i="10"/>
  <c r="N1377" i="10"/>
  <c r="N62" i="10"/>
  <c r="N163" i="10"/>
  <c r="N633" i="10"/>
  <c r="N1870" i="10"/>
  <c r="N1721" i="10"/>
  <c r="N646" i="10"/>
  <c r="N307" i="10"/>
  <c r="N200" i="10"/>
  <c r="N561" i="10"/>
  <c r="N530" i="10"/>
  <c r="N448" i="10"/>
  <c r="N369" i="10"/>
  <c r="N328" i="10"/>
  <c r="N1282" i="10"/>
  <c r="N577" i="10"/>
  <c r="N1162" i="10"/>
  <c r="N605" i="10"/>
  <c r="N606" i="10"/>
  <c r="N150" i="10"/>
  <c r="N1376" i="10"/>
  <c r="N1221" i="10"/>
  <c r="N342" i="10"/>
  <c r="N1060" i="10"/>
  <c r="N237" i="10"/>
  <c r="N1184" i="10"/>
  <c r="N734" i="10"/>
  <c r="N1771" i="10"/>
  <c r="N360" i="10"/>
  <c r="N1587" i="10"/>
  <c r="N1325" i="10"/>
  <c r="N1220" i="10"/>
  <c r="N948" i="10"/>
  <c r="N1883" i="10"/>
  <c r="N1848" i="10"/>
  <c r="N1062" i="10"/>
  <c r="N1722" i="10"/>
  <c r="N641" i="10"/>
  <c r="N730" i="10"/>
  <c r="N77" i="10"/>
  <c r="N1387" i="10"/>
  <c r="N1690" i="10"/>
  <c r="N916" i="10"/>
  <c r="N1023" i="10"/>
  <c r="N1381" i="10"/>
  <c r="N1817" i="10"/>
  <c r="N1885" i="10"/>
  <c r="N1005" i="10"/>
  <c r="N297" i="10"/>
  <c r="N1314" i="10"/>
  <c r="N1813" i="10"/>
  <c r="N10" i="10"/>
  <c r="N1138" i="10"/>
  <c r="N146" i="10"/>
  <c r="N473" i="10"/>
  <c r="N829" i="10"/>
  <c r="N100" i="10"/>
  <c r="N216" i="10"/>
  <c r="N1601" i="10"/>
  <c r="N1168" i="10"/>
  <c r="N1701" i="10"/>
  <c r="N537" i="10"/>
  <c r="N1338" i="10"/>
  <c r="N20" i="10"/>
  <c r="N435" i="10"/>
  <c r="N929" i="10"/>
  <c r="N1402" i="10"/>
  <c r="N1584" i="10"/>
  <c r="N25" i="10"/>
  <c r="N585" i="10"/>
  <c r="N1837" i="10"/>
  <c r="N1009" i="10"/>
  <c r="N1279" i="10"/>
  <c r="N927" i="10"/>
  <c r="N1404" i="10"/>
  <c r="N345" i="10"/>
  <c r="N1066" i="10"/>
  <c r="N1011" i="10"/>
  <c r="N1564" i="10"/>
  <c r="N1957" i="10"/>
  <c r="N1226" i="10"/>
  <c r="N1123" i="10"/>
  <c r="N1432" i="10"/>
  <c r="N1223" i="10"/>
  <c r="N1661" i="10"/>
  <c r="N658" i="10"/>
  <c r="N1095" i="10"/>
  <c r="N1210" i="10"/>
  <c r="N1831" i="10"/>
  <c r="N162" i="10"/>
  <c r="N1595" i="10"/>
  <c r="N1326" i="10"/>
  <c r="N562" i="10"/>
  <c r="N127" i="10"/>
  <c r="N1749" i="10"/>
  <c r="N1787" i="10"/>
  <c r="N867" i="10"/>
  <c r="N1748" i="10"/>
  <c r="N1978" i="10"/>
  <c r="N1808" i="10"/>
  <c r="N502" i="10"/>
  <c r="N401" i="10"/>
  <c r="N1763" i="10"/>
  <c r="N1717" i="10"/>
  <c r="N1007" i="10"/>
  <c r="N559" i="10"/>
  <c r="N1151" i="10"/>
  <c r="N1619" i="10"/>
  <c r="N1291" i="10"/>
  <c r="N751" i="10"/>
  <c r="N1543" i="10"/>
  <c r="N1034" i="10"/>
  <c r="N128" i="10"/>
  <c r="N822" i="10"/>
  <c r="N229" i="10"/>
  <c r="N1460" i="10"/>
  <c r="N1498" i="10"/>
  <c r="N223" i="10"/>
  <c r="N1732" i="10"/>
  <c r="N1238" i="10"/>
  <c r="N741" i="10"/>
  <c r="N1341" i="10"/>
  <c r="N1727" i="10"/>
  <c r="N154" i="10"/>
  <c r="N73" i="10"/>
  <c r="N764" i="10"/>
  <c r="N1200" i="10"/>
  <c r="N2000" i="10"/>
  <c r="N523" i="10"/>
  <c r="N1651" i="10"/>
  <c r="N476" i="10"/>
  <c r="N1800" i="10"/>
  <c r="N352" i="10"/>
  <c r="N805" i="10"/>
  <c r="N384" i="10"/>
  <c r="N132" i="10"/>
  <c r="N1197" i="10"/>
  <c r="N1119" i="10"/>
  <c r="N1926" i="10"/>
  <c r="N158" i="10"/>
  <c r="N522" i="10"/>
  <c r="N598" i="10"/>
  <c r="N631" i="10"/>
  <c r="N1730" i="10"/>
  <c r="N1454" i="10"/>
  <c r="N1559" i="10"/>
  <c r="N1251" i="10"/>
  <c r="N1453" i="10"/>
  <c r="N1384" i="10"/>
  <c r="N1239" i="10"/>
  <c r="N1911" i="10"/>
  <c r="N547" i="10"/>
  <c r="N627" i="10"/>
  <c r="N427" i="10"/>
  <c r="N247" i="10"/>
  <c r="N888" i="10"/>
  <c r="N1913" i="10"/>
  <c r="N1274" i="10"/>
  <c r="N1562" i="10"/>
  <c r="N1841" i="10"/>
  <c r="N508" i="10"/>
  <c r="N1300" i="10"/>
  <c r="N898" i="10"/>
  <c r="N1122" i="10"/>
  <c r="N814" i="10"/>
  <c r="N1134" i="10"/>
  <c r="N1623" i="10"/>
  <c r="N444" i="10"/>
  <c r="N1421" i="10"/>
  <c r="N1019" i="10"/>
  <c r="N1845" i="10"/>
  <c r="N475" i="10"/>
  <c r="N327" i="10"/>
  <c r="N1689" i="10"/>
  <c r="N1142" i="10"/>
  <c r="N64" i="10"/>
  <c r="N716" i="10"/>
  <c r="N1485" i="10"/>
  <c r="N1859" i="10"/>
  <c r="N1225" i="10"/>
  <c r="N1507" i="10"/>
  <c r="N1929" i="10"/>
  <c r="N1391" i="10"/>
  <c r="N230" i="10"/>
  <c r="N725" i="10"/>
  <c r="N279" i="10"/>
  <c r="N973" i="10"/>
  <c r="N847" i="10"/>
  <c r="N977" i="10"/>
  <c r="N680" i="10"/>
  <c r="N490" i="10"/>
  <c r="N1012" i="10"/>
  <c r="N68" i="10"/>
  <c r="N1229" i="10"/>
  <c r="N1919" i="10"/>
  <c r="N292" i="10"/>
  <c r="N1495" i="10"/>
  <c r="N528" i="10"/>
  <c r="N1849" i="10"/>
  <c r="N1332" i="10"/>
  <c r="N1720" i="10"/>
  <c r="N1616" i="10"/>
  <c r="N988" i="10"/>
  <c r="N313" i="10"/>
  <c r="N46" i="10"/>
  <c r="N1137" i="10"/>
  <c r="N1301" i="10"/>
  <c r="N1704" i="10"/>
  <c r="N1166" i="10"/>
  <c r="N941" i="10"/>
  <c r="N823" i="10"/>
  <c r="N287" i="10"/>
  <c r="N1188" i="10"/>
  <c r="N462" i="10"/>
  <c r="N1865" i="10"/>
  <c r="N1927" i="10"/>
  <c r="N258" i="10"/>
  <c r="N42" i="10"/>
  <c r="N1353" i="10"/>
  <c r="N933" i="10"/>
  <c r="N1941" i="10"/>
  <c r="N14" i="10"/>
  <c r="N403" i="10"/>
  <c r="N1692" i="10"/>
  <c r="N1613" i="10"/>
  <c r="N131" i="10"/>
  <c r="N979" i="10"/>
  <c r="N1250" i="10"/>
  <c r="N1041" i="10"/>
  <c r="N1544" i="10"/>
  <c r="N1525" i="10"/>
  <c r="N953" i="10"/>
  <c r="N302" i="10"/>
  <c r="N1565" i="10"/>
  <c r="N806" i="10"/>
  <c r="N495" i="10"/>
  <c r="N1016" i="10"/>
  <c r="N1106" i="10"/>
  <c r="N1055" i="10"/>
  <c r="N885" i="10"/>
  <c r="N1115" i="10"/>
  <c r="N684" i="10"/>
  <c r="N1256" i="10"/>
  <c r="N93" i="10"/>
  <c r="N1471" i="10"/>
  <c r="N990" i="10"/>
  <c r="N1569" i="10"/>
  <c r="N1418" i="10"/>
  <c r="N1723" i="10"/>
  <c r="N1201" i="10"/>
  <c r="N1117" i="10"/>
  <c r="N417" i="10"/>
  <c r="N909" i="10"/>
  <c r="N1006" i="10"/>
  <c r="N1098" i="10"/>
  <c r="N1796" i="10"/>
  <c r="N1875" i="10"/>
  <c r="N1357" i="10"/>
  <c r="N1861" i="10"/>
  <c r="N707" i="10"/>
  <c r="N1443" i="10"/>
  <c r="N1557" i="10"/>
  <c r="N1548" i="10"/>
  <c r="N84" i="10"/>
  <c r="N541" i="10"/>
  <c r="N1373" i="10"/>
  <c r="N728" i="10"/>
  <c r="N136" i="10"/>
  <c r="N698" i="10"/>
  <c r="N558" i="10"/>
  <c r="N1413" i="10"/>
  <c r="N1728" i="10"/>
  <c r="N109" i="10"/>
  <c r="N871" i="10"/>
  <c r="N1160" i="10"/>
  <c r="N267" i="10"/>
  <c r="N703" i="10"/>
  <c r="N161" i="10"/>
  <c r="N1996" i="10"/>
  <c r="N976" i="10"/>
  <c r="N464" i="10"/>
  <c r="N1356" i="10"/>
  <c r="N659" i="10"/>
  <c r="N926" i="10"/>
  <c r="N489" i="10"/>
  <c r="N1193" i="10"/>
  <c r="N249" i="10"/>
  <c r="N134" i="10"/>
  <c r="N1092" i="10"/>
  <c r="N1258" i="10"/>
  <c r="N1620" i="10"/>
  <c r="N1050" i="10"/>
  <c r="N1234" i="10"/>
  <c r="N908" i="10"/>
  <c r="N110" i="10"/>
  <c r="N37" i="10"/>
  <c r="N348" i="10"/>
  <c r="N690" i="10"/>
  <c r="N1403" i="10"/>
  <c r="N1310" i="10"/>
  <c r="N113" i="10"/>
  <c r="N1336" i="10"/>
  <c r="N1048" i="10"/>
  <c r="N1426" i="10"/>
  <c r="N836" i="10"/>
  <c r="N361" i="10"/>
  <c r="N455" i="10"/>
  <c r="N1240" i="10"/>
  <c r="N291" i="10"/>
  <c r="N857" i="10"/>
  <c r="N1934" i="10"/>
  <c r="N863" i="10"/>
  <c r="N774" i="10"/>
  <c r="N525" i="10"/>
  <c r="N702" i="10"/>
  <c r="N231" i="10"/>
  <c r="N1947" i="10"/>
  <c r="N697" i="10"/>
  <c r="N919" i="10"/>
  <c r="N1759" i="10"/>
  <c r="N1442" i="10"/>
  <c r="N1455" i="10"/>
  <c r="N753" i="10"/>
  <c r="N719" i="10"/>
  <c r="N1610" i="10"/>
  <c r="N1368" i="10"/>
  <c r="N1354" i="10"/>
  <c r="N1410" i="10"/>
  <c r="N156" i="10"/>
  <c r="N1908" i="10"/>
  <c r="N1923" i="10"/>
  <c r="N980" i="10"/>
  <c r="N981" i="10"/>
  <c r="N644" i="10"/>
  <c r="N640" i="10"/>
  <c r="N877" i="10"/>
  <c r="N1026" i="10"/>
  <c r="N878" i="10"/>
  <c r="N1905" i="10"/>
  <c r="N1597" i="10"/>
  <c r="N219" i="10"/>
  <c r="N1695" i="10"/>
  <c r="N539" i="10"/>
  <c r="N67" i="10"/>
  <c r="N484" i="10"/>
  <c r="N896" i="10"/>
  <c r="N543" i="10"/>
  <c r="N69" i="10"/>
  <c r="N1788" i="10"/>
  <c r="N1826" i="10"/>
  <c r="N1984" i="10"/>
  <c r="N742" i="10"/>
  <c r="N397" i="10"/>
  <c r="N834" i="10"/>
  <c r="N424" i="10"/>
  <c r="N362" i="10"/>
  <c r="N639" i="10"/>
  <c r="N1835" i="10"/>
  <c r="N191" i="10"/>
  <c r="N944" i="10"/>
  <c r="N747" i="10"/>
  <c r="N277" i="10"/>
  <c r="N160" i="10"/>
  <c r="N1182" i="10"/>
  <c r="N468" i="10"/>
  <c r="N722" i="10"/>
  <c r="N1750" i="10"/>
  <c r="N300" i="10"/>
  <c r="N1342" i="10"/>
  <c r="N861" i="10"/>
  <c r="N1292" i="10"/>
  <c r="N1190" i="10"/>
  <c r="N1459" i="10"/>
  <c r="N512" i="10"/>
  <c r="N1309" i="10"/>
  <c r="N276" i="10"/>
  <c r="N828" i="10"/>
  <c r="N187" i="10"/>
  <c r="N282" i="10"/>
  <c r="N243" i="10"/>
  <c r="N1086" i="10"/>
  <c r="N1371" i="10"/>
  <c r="N1612" i="10"/>
  <c r="N390" i="10"/>
  <c r="N636" i="10"/>
  <c r="N1922" i="10"/>
  <c r="N479" i="10"/>
  <c r="N194" i="10"/>
  <c r="N413" i="10"/>
  <c r="N1112" i="10"/>
  <c r="N617" i="10"/>
  <c r="N1997" i="10"/>
  <c r="N853" i="10"/>
  <c r="N59" i="10"/>
  <c r="N1990" i="10"/>
  <c r="N1042" i="10"/>
  <c r="N1970" i="10"/>
  <c r="N246" i="10"/>
  <c r="N875" i="10"/>
  <c r="N987" i="10"/>
  <c r="N95" i="10"/>
  <c r="N469" i="10"/>
  <c r="N467" i="10"/>
  <c r="N1561" i="10"/>
  <c r="N705" i="10"/>
  <c r="N1205" i="10"/>
  <c r="N733" i="10"/>
  <c r="N509" i="10"/>
  <c r="N1635" i="10"/>
  <c r="N142" i="10"/>
  <c r="N1317" i="10"/>
  <c r="N1847" i="10"/>
  <c r="N1476" i="10"/>
  <c r="N1449" i="10"/>
  <c r="N126" i="10"/>
  <c r="N1346" i="10"/>
  <c r="N890" i="10"/>
  <c r="N174" i="10"/>
  <c r="N1955" i="10"/>
  <c r="N1757" i="10"/>
  <c r="N1982" i="10"/>
  <c r="N1844" i="10"/>
  <c r="N1630" i="10"/>
  <c r="N1075" i="10"/>
  <c r="N1806" i="10"/>
  <c r="N820" i="10"/>
  <c r="N1294" i="10"/>
  <c r="N75" i="10"/>
  <c r="N1697" i="10"/>
  <c r="N1716" i="10"/>
  <c r="N1423" i="10"/>
  <c r="N614" i="10"/>
  <c r="N588" i="10"/>
  <c r="N1409" i="10"/>
  <c r="N521" i="10"/>
  <c r="N220" i="10"/>
  <c r="N897" i="10"/>
  <c r="N1754" i="10"/>
  <c r="N1462" i="10"/>
  <c r="N329" i="10"/>
  <c r="N683" i="10"/>
  <c r="N1608" i="10"/>
  <c r="N1965" i="10"/>
  <c r="N1603" i="10"/>
  <c r="N1262" i="10"/>
  <c r="N1502" i="10"/>
  <c r="N1118" i="10"/>
  <c r="N431" i="10"/>
  <c r="N692" i="10"/>
  <c r="N770" i="10"/>
  <c r="N1906" i="10"/>
  <c r="N472" i="10"/>
  <c r="N1427" i="10"/>
  <c r="N759" i="10"/>
  <c r="N737" i="10"/>
  <c r="N1762" i="10"/>
  <c r="N735" i="10"/>
  <c r="N1231" i="10"/>
  <c r="N900" i="10"/>
  <c r="N106" i="10"/>
  <c r="N1431" i="10"/>
  <c r="N1067" i="10"/>
  <c r="N1828" i="10"/>
  <c r="N1096" i="10"/>
  <c r="N1029" i="10"/>
  <c r="N1737" i="10"/>
  <c r="N1862" i="10"/>
  <c r="N1165" i="10"/>
  <c r="N1269" i="10"/>
  <c r="N873" i="10"/>
  <c r="N130" i="10"/>
  <c r="N349" i="10"/>
  <c r="N782" i="10"/>
  <c r="N1734" i="10"/>
  <c r="N1889" i="10"/>
  <c r="N752" i="10"/>
  <c r="N1101" i="10"/>
  <c r="N1576" i="10"/>
  <c r="N404" i="10"/>
  <c r="N227" i="10"/>
  <c r="N761" i="10"/>
  <c r="N1902" i="10"/>
  <c r="N1785" i="10"/>
  <c r="N710" i="10"/>
  <c r="N460" i="10"/>
  <c r="N319" i="10"/>
  <c r="N357" i="10"/>
  <c r="N1667" i="10"/>
  <c r="N1639" i="10"/>
  <c r="N1103" i="10"/>
  <c r="N912" i="10"/>
  <c r="N718" i="10"/>
  <c r="N58" i="10"/>
  <c r="N374" i="10"/>
  <c r="N377" i="10"/>
  <c r="N1686" i="10"/>
  <c r="N726" i="10"/>
  <c r="N1296" i="10"/>
  <c r="N826" i="10"/>
  <c r="N1083" i="10"/>
  <c r="N1985" i="10"/>
  <c r="N336" i="10"/>
  <c r="N914" i="10"/>
  <c r="N1515" i="10"/>
  <c r="N904" i="10"/>
  <c r="N250" i="10"/>
  <c r="N459" i="10"/>
  <c r="N1890" i="10"/>
  <c r="N1918" i="10"/>
  <c r="N74" i="10"/>
  <c r="N79" i="10"/>
  <c r="N1417" i="10"/>
  <c r="N1424" i="10"/>
  <c r="N1656" i="10"/>
  <c r="N1511" i="10"/>
  <c r="N1232" i="10"/>
  <c r="N1944" i="10"/>
  <c r="N1415" i="10"/>
  <c r="N1324" i="10"/>
  <c r="N784" i="10"/>
  <c r="N416" i="10"/>
  <c r="N1684" i="10"/>
  <c r="N1452" i="10"/>
  <c r="N812" i="10"/>
  <c r="N1028" i="10"/>
  <c r="N1429" i="10"/>
  <c r="N1447" i="10"/>
  <c r="N986" i="10"/>
  <c r="N1218" i="10"/>
  <c r="N183" i="10"/>
  <c r="N1475" i="10"/>
  <c r="N729" i="10"/>
  <c r="N1032" i="10"/>
  <c r="N29" i="10"/>
  <c r="N1935" i="10"/>
  <c r="N1084" i="10"/>
  <c r="N1302" i="10"/>
  <c r="N1547" i="10"/>
  <c r="N1805" i="10"/>
  <c r="N278" i="10"/>
  <c r="N951" i="10"/>
  <c r="N910" i="10"/>
  <c r="N105" i="10"/>
  <c r="N356" i="10"/>
  <c r="N1307" i="10"/>
  <c r="N1078" i="10"/>
  <c r="N1538" i="10"/>
  <c r="N1807" i="10"/>
  <c r="N1536" i="10"/>
  <c r="N1733" i="10"/>
  <c r="N966" i="10"/>
  <c r="N251" i="10"/>
  <c r="N1624" i="10"/>
  <c r="N1764" i="10"/>
  <c r="N11" i="10"/>
  <c r="N207" i="10"/>
  <c r="N1554" i="10"/>
  <c r="N1637" i="10"/>
  <c r="N1777" i="10"/>
  <c r="N524" i="10"/>
  <c r="N19" i="10"/>
  <c r="N1581" i="10"/>
  <c r="N879" i="10"/>
  <c r="N1583" i="10"/>
  <c r="N889" i="10"/>
  <c r="N985" i="10"/>
  <c r="N70" i="10"/>
  <c r="N27" i="10"/>
  <c r="N452" i="10"/>
  <c r="N1461" i="10"/>
  <c r="N151" i="10"/>
  <c r="N1053" i="10"/>
  <c r="N326" i="10"/>
  <c r="N124" i="10"/>
  <c r="N967" i="10"/>
  <c r="N116" i="10"/>
  <c r="N1072" i="10"/>
  <c r="N661" i="10"/>
  <c r="N1677" i="10"/>
  <c r="N1318" i="10"/>
  <c r="N1555" i="10"/>
  <c r="N1154" i="10"/>
  <c r="N674" i="10"/>
  <c r="N567" i="10"/>
  <c r="N239" i="10"/>
  <c r="N1513" i="10"/>
  <c r="N1599" i="10"/>
  <c r="N45" i="10"/>
  <c r="N206" i="10"/>
  <c r="N1179" i="10"/>
  <c r="N78" i="10"/>
  <c r="N1840" i="10"/>
  <c r="N1537" i="10"/>
  <c r="N1074" i="10"/>
  <c r="N1364" i="10"/>
  <c r="N102" i="10"/>
  <c r="N1183" i="10"/>
  <c r="N1606" i="10"/>
  <c r="N1961" i="10"/>
  <c r="N1277" i="10"/>
  <c r="N1973" i="10"/>
  <c r="N1487" i="10"/>
  <c r="N1069" i="10"/>
  <c r="N182" i="10"/>
  <c r="N1751" i="10"/>
  <c r="N1469" i="10"/>
  <c r="N1882" i="10"/>
  <c r="N1809" i="10"/>
  <c r="N992" i="10"/>
  <c r="N1643" i="10"/>
  <c r="N1425" i="10"/>
  <c r="N339" i="10"/>
  <c r="N1540" i="10"/>
  <c r="N1590" i="10"/>
  <c r="N1783" i="10"/>
  <c r="N204" i="10"/>
  <c r="N1900" i="10"/>
  <c r="N1715" i="10"/>
  <c r="N971" i="10"/>
  <c r="N665" i="10"/>
  <c r="N315" i="10"/>
  <c r="N1224" i="10"/>
  <c r="N1903" i="10"/>
  <c r="N785" i="10"/>
  <c r="N777" i="10"/>
  <c r="N1483" i="10"/>
  <c r="N1769" i="10"/>
  <c r="N1433" i="10"/>
  <c r="N842" i="10"/>
  <c r="N41" i="10"/>
  <c r="N1057" i="10"/>
  <c r="N284" i="10"/>
  <c r="N786" i="10"/>
  <c r="N595" i="10"/>
  <c r="N1181" i="10"/>
  <c r="N886" i="10"/>
  <c r="N1358" i="10"/>
  <c r="N1549" i="10"/>
  <c r="N461" i="10"/>
  <c r="N1323" i="10"/>
  <c r="N1736" i="10"/>
  <c r="N1761" i="10"/>
  <c r="N303" i="10"/>
  <c r="N47" i="10"/>
  <c r="N1362" i="10"/>
  <c r="N1531" i="10"/>
  <c r="N1688" i="10"/>
  <c r="N1293" i="10"/>
  <c r="N1765" i="10"/>
  <c r="N1272" i="10"/>
  <c r="N256" i="10"/>
  <c r="N1090" i="10"/>
  <c r="N1894" i="10"/>
  <c r="N1989" i="10"/>
  <c r="N51" i="10"/>
  <c r="N318" i="10"/>
  <c r="N1772" i="10"/>
  <c r="N1340" i="10"/>
  <c r="N392" i="10"/>
  <c r="N789" i="10"/>
  <c r="N196" i="10"/>
  <c r="N31" i="10"/>
  <c r="N1414" i="10"/>
  <c r="N1825" i="10"/>
  <c r="N1412" i="10"/>
  <c r="N1463" i="10"/>
  <c r="N157" i="10"/>
  <c r="N831" i="10"/>
  <c r="N423" i="10"/>
  <c r="N1592" i="10"/>
  <c r="N1275" i="10"/>
  <c r="N1523" i="10"/>
  <c r="N1163" i="10"/>
  <c r="N706" i="10"/>
  <c r="N1566" i="10"/>
  <c r="N371" i="10"/>
  <c r="N1527" i="10"/>
  <c r="N754" i="10"/>
  <c r="N1977" i="10"/>
  <c r="N1370" i="10"/>
  <c r="N1319" i="10"/>
  <c r="N1986" i="10"/>
  <c r="N30" i="10"/>
  <c r="N1227" i="10"/>
  <c r="N1942" i="10"/>
  <c r="N1361" i="10"/>
  <c r="N1700" i="10"/>
  <c r="N143" i="10"/>
  <c r="N412" i="10"/>
  <c r="N957" i="10"/>
  <c r="N1435" i="10"/>
  <c r="N1705" i="10"/>
  <c r="N309" i="10"/>
  <c r="N1465" i="10"/>
  <c r="N925" i="10"/>
  <c r="N1580" i="10"/>
  <c r="N1571" i="10"/>
  <c r="N176" i="10"/>
  <c r="N792" i="10"/>
  <c r="N259" i="10"/>
  <c r="N635" i="10"/>
  <c r="N122" i="10"/>
  <c r="N1801" i="10"/>
  <c r="N825" i="10"/>
  <c r="N1468" i="10"/>
  <c r="N1534" i="10"/>
  <c r="N1644" i="10"/>
  <c r="N596" i="10"/>
  <c r="N1482" i="10"/>
  <c r="N248" i="10"/>
  <c r="N816" i="10"/>
  <c r="N234" i="10"/>
  <c r="N794" i="10"/>
  <c r="N1933" i="10"/>
  <c r="N1792" i="10"/>
  <c r="N813" i="10"/>
  <c r="N848" i="10"/>
  <c r="N1760" i="10"/>
  <c r="P272" i="10"/>
  <c r="R272" i="10" s="1"/>
  <c r="P125" i="10"/>
  <c r="R125" i="10" s="1"/>
  <c r="P1615" i="10"/>
  <c r="P1487" i="10"/>
  <c r="P1231" i="10"/>
  <c r="R1231" i="10" s="1"/>
  <c r="P751" i="10"/>
  <c r="R751" i="10" s="1"/>
  <c r="P207" i="10"/>
  <c r="R207" i="10" s="1"/>
  <c r="P198" i="10"/>
  <c r="R198" i="10" s="1"/>
  <c r="P336" i="10"/>
  <c r="R336" i="10" s="1"/>
  <c r="P189" i="10"/>
  <c r="R189" i="10" s="1"/>
  <c r="P36" i="10"/>
  <c r="P1543" i="10"/>
  <c r="R1543" i="10" s="1"/>
  <c r="P1351" i="10"/>
  <c r="P967" i="10"/>
  <c r="R967" i="10" s="1"/>
  <c r="P453" i="10"/>
  <c r="R453" i="10" s="1"/>
  <c r="P414" i="10"/>
  <c r="R414" i="10" s="1"/>
  <c r="P299" i="10"/>
  <c r="R299" i="10" s="1"/>
  <c r="P153" i="10"/>
  <c r="R153" i="10" s="1"/>
  <c r="P1639" i="10"/>
  <c r="P1511" i="10"/>
  <c r="P1255" i="10"/>
  <c r="R1255" i="10" s="1"/>
  <c r="P775" i="10"/>
  <c r="R775" i="10" s="1"/>
  <c r="P234" i="10"/>
  <c r="R234" i="10" s="1"/>
  <c r="P222" i="10"/>
  <c r="R222" i="10" s="1"/>
  <c r="P281" i="10"/>
  <c r="R281" i="10" s="1"/>
  <c r="P135" i="10"/>
  <c r="R135" i="10" s="1"/>
  <c r="P1623" i="10"/>
  <c r="P1495" i="10"/>
  <c r="R1495" i="10" s="1"/>
  <c r="P1239" i="10"/>
  <c r="R1239" i="10" s="1"/>
  <c r="P759" i="10"/>
  <c r="R759" i="10" s="1"/>
  <c r="P216" i="10"/>
  <c r="R216" i="10" s="1"/>
  <c r="P206" i="10"/>
  <c r="R206" i="10" s="1"/>
  <c r="P1415" i="10"/>
  <c r="R1415" i="10" s="1"/>
  <c r="P1287" i="10"/>
  <c r="R1287" i="10" s="1"/>
  <c r="P1095" i="10"/>
  <c r="P839" i="10"/>
  <c r="R839" i="10" s="1"/>
  <c r="P583" i="10"/>
  <c r="R583" i="10" s="1"/>
  <c r="P307" i="10"/>
  <c r="R307" i="10" s="1"/>
  <c r="P80" i="10"/>
  <c r="R80" i="10" s="1"/>
  <c r="P286" i="10"/>
  <c r="R286" i="10" s="1"/>
  <c r="P30" i="10"/>
  <c r="R30" i="10" s="1"/>
  <c r="P1447" i="10"/>
  <c r="P1319" i="10"/>
  <c r="P1159" i="10"/>
  <c r="P903" i="10"/>
  <c r="R903" i="10" s="1"/>
  <c r="P647" i="10"/>
  <c r="R647" i="10" s="1"/>
  <c r="P380" i="10"/>
  <c r="R380" i="10" s="1"/>
  <c r="P88" i="10"/>
  <c r="R88" i="10" s="1"/>
  <c r="P350" i="10"/>
  <c r="R350" i="10" s="1"/>
  <c r="P94" i="10"/>
  <c r="P1431" i="10"/>
  <c r="P1303" i="10"/>
  <c r="R1303" i="10" s="1"/>
  <c r="P1143" i="10"/>
  <c r="R1143" i="10" s="1"/>
  <c r="P887" i="10"/>
  <c r="R887" i="10" s="1"/>
  <c r="P631" i="10"/>
  <c r="R631" i="10" s="1"/>
  <c r="P362" i="10"/>
  <c r="R362" i="10" s="1"/>
  <c r="P67" i="10"/>
  <c r="R67" i="10" s="1"/>
  <c r="P334" i="10"/>
  <c r="R334" i="10" s="1"/>
  <c r="P78" i="10"/>
  <c r="P1423" i="10"/>
  <c r="R1423" i="10" s="1"/>
  <c r="P1295" i="10"/>
  <c r="R1295" i="10" s="1"/>
  <c r="P1135" i="10"/>
  <c r="R1135" i="10" s="1"/>
  <c r="P879" i="10"/>
  <c r="R879" i="10" s="1"/>
  <c r="P623" i="10"/>
  <c r="R623" i="10" s="1"/>
  <c r="P353" i="10"/>
  <c r="R353" i="10" s="1"/>
  <c r="P57" i="10"/>
  <c r="P326" i="10"/>
  <c r="P46" i="10"/>
  <c r="R46" i="10" s="1"/>
  <c r="P437" i="10"/>
  <c r="R437" i="10" s="1"/>
  <c r="P364" i="10"/>
  <c r="R364" i="10" s="1"/>
  <c r="P291" i="10"/>
  <c r="R291" i="10" s="1"/>
  <c r="P218" i="10"/>
  <c r="R218" i="10" s="1"/>
  <c r="P145" i="10"/>
  <c r="R145" i="10" s="1"/>
  <c r="P69" i="10"/>
  <c r="P1528" i="10"/>
  <c r="P1464" i="10"/>
  <c r="R1464" i="10" s="1"/>
  <c r="P1400" i="10"/>
  <c r="R1400" i="10" s="1"/>
  <c r="P1336" i="10"/>
  <c r="R1336" i="10" s="1"/>
  <c r="P1272" i="10"/>
  <c r="R1272" i="10" s="1"/>
  <c r="P1208" i="10"/>
  <c r="R1208" i="10" s="1"/>
  <c r="P1144" i="10"/>
  <c r="R1144" i="10" s="1"/>
  <c r="P1080" i="10"/>
  <c r="R1080" i="10" s="1"/>
  <c r="P1016" i="10"/>
  <c r="P952" i="10"/>
  <c r="R952" i="10" s="1"/>
  <c r="P888" i="10"/>
  <c r="R888" i="10" s="1"/>
  <c r="P824" i="10"/>
  <c r="R824" i="10" s="1"/>
  <c r="P760" i="10"/>
  <c r="R760" i="10" s="1"/>
  <c r="P696" i="10"/>
  <c r="R696" i="10" s="1"/>
  <c r="P632" i="10"/>
  <c r="R632" i="10" s="1"/>
  <c r="P568" i="10"/>
  <c r="R568" i="10" s="1"/>
  <c r="P504" i="10"/>
  <c r="P436" i="10"/>
  <c r="R436" i="10" s="1"/>
  <c r="P363" i="10"/>
  <c r="R363" i="10" s="1"/>
  <c r="P290" i="10"/>
  <c r="R290" i="10" s="1"/>
  <c r="P217" i="10"/>
  <c r="R217" i="10" s="1"/>
  <c r="P144" i="10"/>
  <c r="R144" i="10" s="1"/>
  <c r="P68" i="10"/>
  <c r="R68" i="10" s="1"/>
  <c r="P1631" i="10"/>
  <c r="R1631" i="10" s="1"/>
  <c r="P1567" i="10"/>
  <c r="P1503" i="10"/>
  <c r="R1503" i="10" s="1"/>
  <c r="P1439" i="10"/>
  <c r="R1439" i="10" s="1"/>
  <c r="P1375" i="10"/>
  <c r="R1375" i="10" s="1"/>
  <c r="P1311" i="10"/>
  <c r="R1311" i="10" s="1"/>
  <c r="P1247" i="10"/>
  <c r="R1247" i="10" s="1"/>
  <c r="P1151" i="10"/>
  <c r="R1151" i="10" s="1"/>
  <c r="P1023" i="10"/>
  <c r="R1023" i="10" s="1"/>
  <c r="P895" i="10"/>
  <c r="P767" i="10"/>
  <c r="P639" i="10"/>
  <c r="R639" i="10" s="1"/>
  <c r="P511" i="10"/>
  <c r="R511" i="10" s="1"/>
  <c r="P371" i="10"/>
  <c r="R371" i="10" s="1"/>
  <c r="P225" i="10"/>
  <c r="R225" i="10" s="1"/>
  <c r="P77" i="10"/>
  <c r="R77" i="10" s="1"/>
  <c r="P8" i="10"/>
  <c r="R8" i="10" s="1"/>
  <c r="P342" i="10"/>
  <c r="P214" i="10"/>
  <c r="R214" i="10" s="1"/>
  <c r="P86" i="10"/>
  <c r="R86" i="10" s="1"/>
  <c r="P473" i="10"/>
  <c r="R473" i="10" s="1"/>
  <c r="P401" i="10"/>
  <c r="R401" i="10" s="1"/>
  <c r="P328" i="10"/>
  <c r="R328" i="10" s="1"/>
  <c r="P255" i="10"/>
  <c r="R255" i="10" s="1"/>
  <c r="P181" i="10"/>
  <c r="R181" i="10" s="1"/>
  <c r="P108" i="10"/>
  <c r="P27" i="10"/>
  <c r="R27" i="10" s="1"/>
  <c r="P1496" i="10"/>
  <c r="R1496" i="10" s="1"/>
  <c r="P1432" i="10"/>
  <c r="R1432" i="10" s="1"/>
  <c r="P1368" i="10"/>
  <c r="R1368" i="10" s="1"/>
  <c r="P1304" i="10"/>
  <c r="R1304" i="10" s="1"/>
  <c r="P1240" i="10"/>
  <c r="R1240" i="10" s="1"/>
  <c r="P1176" i="10"/>
  <c r="R1176" i="10" s="1"/>
  <c r="P1112" i="10"/>
  <c r="P1048" i="10"/>
  <c r="P984" i="10"/>
  <c r="R984" i="10" s="1"/>
  <c r="P920" i="10"/>
  <c r="P856" i="10"/>
  <c r="R856" i="10" s="1"/>
  <c r="P792" i="10"/>
  <c r="R792" i="10" s="1"/>
  <c r="P728" i="10"/>
  <c r="R728" i="10" s="1"/>
  <c r="P664" i="10"/>
  <c r="R664" i="10" s="1"/>
  <c r="P600" i="10"/>
  <c r="P536" i="10"/>
  <c r="R536" i="10" s="1"/>
  <c r="P472" i="10"/>
  <c r="R472" i="10" s="1"/>
  <c r="P400" i="10"/>
  <c r="R400" i="10" s="1"/>
  <c r="P327" i="10"/>
  <c r="R327" i="10" s="1"/>
  <c r="P253" i="10"/>
  <c r="R253" i="10" s="1"/>
  <c r="P180" i="10"/>
  <c r="P107" i="10"/>
  <c r="R107" i="10" s="1"/>
  <c r="P26" i="10"/>
  <c r="P1599" i="10"/>
  <c r="R1599" i="10" s="1"/>
  <c r="P1535" i="10"/>
  <c r="R1535" i="10" s="1"/>
  <c r="P1471" i="10"/>
  <c r="R1471" i="10" s="1"/>
  <c r="P1407" i="10"/>
  <c r="R1407" i="10" s="1"/>
  <c r="P1343" i="10"/>
  <c r="R1343" i="10" s="1"/>
  <c r="P1279" i="10"/>
  <c r="R1279" i="10" s="1"/>
  <c r="P1215" i="10"/>
  <c r="R1215" i="10" s="1"/>
  <c r="P1087" i="10"/>
  <c r="P959" i="10"/>
  <c r="R959" i="10" s="1"/>
  <c r="P831" i="10"/>
  <c r="R831" i="10" s="1"/>
  <c r="P703" i="10"/>
  <c r="R703" i="10" s="1"/>
  <c r="P575" i="10"/>
  <c r="R575" i="10" s="1"/>
  <c r="P444" i="10"/>
  <c r="P298" i="10"/>
  <c r="R298" i="10" s="1"/>
  <c r="P152" i="10"/>
  <c r="R152" i="10" s="1"/>
  <c r="P72" i="10"/>
  <c r="R72" i="10" s="1"/>
  <c r="P406" i="10"/>
  <c r="R406" i="10" s="1"/>
  <c r="P278" i="10"/>
  <c r="R278" i="10" s="1"/>
  <c r="P150" i="10"/>
  <c r="R150" i="10" s="1"/>
  <c r="P22" i="10"/>
  <c r="R22" i="10" s="1"/>
  <c r="P465" i="10"/>
  <c r="R465" i="10" s="1"/>
  <c r="P392" i="10"/>
  <c r="R392" i="10" s="1"/>
  <c r="P319" i="10"/>
  <c r="R319" i="10" s="1"/>
  <c r="P245" i="10"/>
  <c r="P172" i="10"/>
  <c r="P99" i="10"/>
  <c r="P17" i="10"/>
  <c r="R17" i="10" s="1"/>
  <c r="P1488" i="10"/>
  <c r="R1488" i="10" s="1"/>
  <c r="P1424" i="10"/>
  <c r="R1424" i="10" s="1"/>
  <c r="P1360" i="10"/>
  <c r="R1360" i="10" s="1"/>
  <c r="P1296" i="10"/>
  <c r="R1296" i="10" s="1"/>
  <c r="P1232" i="10"/>
  <c r="P1168" i="10"/>
  <c r="R1168" i="10" s="1"/>
  <c r="P1104" i="10"/>
  <c r="R1104" i="10" s="1"/>
  <c r="P1040" i="10"/>
  <c r="R1040" i="10" s="1"/>
  <c r="P976" i="10"/>
  <c r="R976" i="10" s="1"/>
  <c r="P912" i="10"/>
  <c r="R912" i="10" s="1"/>
  <c r="P848" i="10"/>
  <c r="R848" i="10" s="1"/>
  <c r="P784" i="10"/>
  <c r="R784" i="10" s="1"/>
  <c r="P720" i="10"/>
  <c r="P656" i="10"/>
  <c r="P592" i="10"/>
  <c r="R592" i="10" s="1"/>
  <c r="P528" i="10"/>
  <c r="R528" i="10" s="1"/>
  <c r="P464" i="10"/>
  <c r="R464" i="10" s="1"/>
  <c r="P391" i="10"/>
  <c r="R391" i="10" s="1"/>
  <c r="P317" i="10"/>
  <c r="R317" i="10" s="1"/>
  <c r="P244" i="10"/>
  <c r="R244" i="10" s="1"/>
  <c r="P171" i="10"/>
  <c r="P98" i="10"/>
  <c r="R98" i="10" s="1"/>
  <c r="P15" i="10"/>
  <c r="R15" i="10" s="1"/>
  <c r="P1591" i="10"/>
  <c r="R1591" i="10" s="1"/>
  <c r="P1527" i="10"/>
  <c r="R1527" i="10" s="1"/>
  <c r="P1463" i="10"/>
  <c r="R1463" i="10" s="1"/>
  <c r="P1399" i="10"/>
  <c r="R1399" i="10" s="1"/>
  <c r="P1335" i="10"/>
  <c r="R1335" i="10" s="1"/>
  <c r="P1271" i="10"/>
  <c r="R1271" i="10" s="1"/>
  <c r="P1207" i="10"/>
  <c r="R1207" i="10" s="1"/>
  <c r="P1079" i="10"/>
  <c r="R1079" i="10" s="1"/>
  <c r="P951" i="10"/>
  <c r="R951" i="10" s="1"/>
  <c r="P823" i="10"/>
  <c r="R823" i="10" s="1"/>
  <c r="P695" i="10"/>
  <c r="R695" i="10" s="1"/>
  <c r="P567" i="10"/>
  <c r="R567" i="10" s="1"/>
  <c r="P435" i="10"/>
  <c r="R435" i="10" s="1"/>
  <c r="P289" i="10"/>
  <c r="P143" i="10"/>
  <c r="R143" i="10" s="1"/>
  <c r="P64" i="10"/>
  <c r="R64" i="10" s="1"/>
  <c r="P398" i="10"/>
  <c r="R398" i="10" s="1"/>
  <c r="P270" i="10"/>
  <c r="R270" i="10" s="1"/>
  <c r="P142" i="10"/>
  <c r="R142" i="10" s="1"/>
  <c r="P14" i="10"/>
  <c r="R14" i="10" s="1"/>
  <c r="P456" i="10"/>
  <c r="R456" i="10" s="1"/>
  <c r="P383" i="10"/>
  <c r="P309" i="10"/>
  <c r="R309" i="10" s="1"/>
  <c r="P236" i="10"/>
  <c r="R236" i="10" s="1"/>
  <c r="P163" i="10"/>
  <c r="P90" i="10"/>
  <c r="R90" i="10" s="1"/>
  <c r="P5" i="10"/>
  <c r="P1480" i="10"/>
  <c r="R1480" i="10" s="1"/>
  <c r="P1416" i="10"/>
  <c r="P1352" i="10"/>
  <c r="R1352" i="10" s="1"/>
  <c r="P1288" i="10"/>
  <c r="P1224" i="10"/>
  <c r="R1224" i="10" s="1"/>
  <c r="P1160" i="10"/>
  <c r="R1160" i="10" s="1"/>
  <c r="P1096" i="10"/>
  <c r="R1096" i="10" s="1"/>
  <c r="P1032" i="10"/>
  <c r="R1032" i="10" s="1"/>
  <c r="P968" i="10"/>
  <c r="R968" i="10" s="1"/>
  <c r="P904" i="10"/>
  <c r="R904" i="10" s="1"/>
  <c r="P840" i="10"/>
  <c r="P776" i="10"/>
  <c r="R776" i="10" s="1"/>
  <c r="P712" i="10"/>
  <c r="R712" i="10" s="1"/>
  <c r="P648" i="10"/>
  <c r="R648" i="10" s="1"/>
  <c r="P584" i="10"/>
  <c r="R584" i="10" s="1"/>
  <c r="P520" i="10"/>
  <c r="R520" i="10" s="1"/>
  <c r="P455" i="10"/>
  <c r="R455" i="10" s="1"/>
  <c r="P381" i="10"/>
  <c r="R381" i="10" s="1"/>
  <c r="P308" i="10"/>
  <c r="P235" i="10"/>
  <c r="R235" i="10" s="1"/>
  <c r="P162" i="10"/>
  <c r="R162" i="10" s="1"/>
  <c r="P89" i="10"/>
  <c r="R89" i="10" s="1"/>
  <c r="P4" i="10"/>
  <c r="R4" i="10" s="1"/>
  <c r="P1583" i="10"/>
  <c r="R1583" i="10" s="1"/>
  <c r="P1519" i="10"/>
  <c r="R1519" i="10" s="1"/>
  <c r="P1455" i="10"/>
  <c r="R1455" i="10" s="1"/>
  <c r="P1391" i="10"/>
  <c r="P1327" i="10"/>
  <c r="R1327" i="10" s="1"/>
  <c r="P1263" i="10"/>
  <c r="R1263" i="10" s="1"/>
  <c r="P1199" i="10"/>
  <c r="R1199" i="10" s="1"/>
  <c r="P1071" i="10"/>
  <c r="R1071" i="10" s="1"/>
  <c r="P943" i="10"/>
  <c r="R943" i="10" s="1"/>
  <c r="P815" i="10"/>
  <c r="R815" i="10" s="1"/>
  <c r="P687" i="10"/>
  <c r="R687" i="10" s="1"/>
  <c r="P559" i="10"/>
  <c r="P426" i="10"/>
  <c r="P280" i="10"/>
  <c r="R280" i="10" s="1"/>
  <c r="P133" i="10"/>
  <c r="R133" i="10" s="1"/>
  <c r="P56" i="10"/>
  <c r="R56" i="10" s="1"/>
  <c r="P390" i="10"/>
  <c r="R390" i="10" s="1"/>
  <c r="P262" i="10"/>
  <c r="R262" i="10" s="1"/>
  <c r="P134" i="10"/>
  <c r="R134" i="10" s="1"/>
  <c r="P6" i="10"/>
  <c r="P1167" i="10"/>
  <c r="R1167" i="10" s="1"/>
  <c r="P1103" i="10"/>
  <c r="R1103" i="10" s="1"/>
  <c r="P1039" i="10"/>
  <c r="R1039" i="10" s="1"/>
  <c r="P975" i="10"/>
  <c r="R975" i="10" s="1"/>
  <c r="P911" i="10"/>
  <c r="R911" i="10" s="1"/>
  <c r="P847" i="10"/>
  <c r="R847" i="10" s="1"/>
  <c r="P783" i="10"/>
  <c r="R783" i="10" s="1"/>
  <c r="P719" i="10"/>
  <c r="P655" i="10"/>
  <c r="R655" i="10" s="1"/>
  <c r="P591" i="10"/>
  <c r="R591" i="10" s="1"/>
  <c r="P527" i="10"/>
  <c r="R527" i="10" s="1"/>
  <c r="P463" i="10"/>
  <c r="R463" i="10" s="1"/>
  <c r="P389" i="10"/>
  <c r="R389" i="10" s="1"/>
  <c r="P316" i="10"/>
  <c r="R316" i="10" s="1"/>
  <c r="P243" i="10"/>
  <c r="R243" i="10" s="1"/>
  <c r="P170" i="10"/>
  <c r="P97" i="10"/>
  <c r="P13" i="10"/>
  <c r="R13" i="10" s="1"/>
  <c r="P24" i="10"/>
  <c r="R24" i="10" s="1"/>
  <c r="P422" i="10"/>
  <c r="R422" i="10" s="1"/>
  <c r="P358" i="10"/>
  <c r="R358" i="10" s="1"/>
  <c r="P294" i="10"/>
  <c r="R294" i="10" s="1"/>
  <c r="P230" i="10"/>
  <c r="P166" i="10"/>
  <c r="R166" i="10" s="1"/>
  <c r="P102" i="10"/>
  <c r="R102" i="10" s="1"/>
  <c r="P38" i="10"/>
  <c r="R38" i="10" s="1"/>
  <c r="P1191" i="10"/>
  <c r="R1191" i="10" s="1"/>
  <c r="P1127" i="10"/>
  <c r="R1127" i="10" s="1"/>
  <c r="P1063" i="10"/>
  <c r="R1063" i="10" s="1"/>
  <c r="P999" i="10"/>
  <c r="R999" i="10" s="1"/>
  <c r="P935" i="10"/>
  <c r="R935" i="10" s="1"/>
  <c r="P871" i="10"/>
  <c r="R871" i="10" s="1"/>
  <c r="P807" i="10"/>
  <c r="R807" i="10" s="1"/>
  <c r="P743" i="10"/>
  <c r="R743" i="10" s="1"/>
  <c r="P679" i="10"/>
  <c r="R679" i="10" s="1"/>
  <c r="P615" i="10"/>
  <c r="R615" i="10" s="1"/>
  <c r="P551" i="10"/>
  <c r="R551" i="10" s="1"/>
  <c r="P487" i="10"/>
  <c r="R487" i="10" s="1"/>
  <c r="P417" i="10"/>
  <c r="R417" i="10" s="1"/>
  <c r="P344" i="10"/>
  <c r="R344" i="10" s="1"/>
  <c r="P271" i="10"/>
  <c r="P197" i="10"/>
  <c r="R197" i="10" s="1"/>
  <c r="P124" i="10"/>
  <c r="R124" i="10" s="1"/>
  <c r="P45" i="10"/>
  <c r="R45" i="10" s="1"/>
  <c r="P48" i="10"/>
  <c r="R48" i="10" s="1"/>
  <c r="P446" i="10"/>
  <c r="R446" i="10" s="1"/>
  <c r="P382" i="10"/>
  <c r="R382" i="10" s="1"/>
  <c r="P318" i="10"/>
  <c r="P254" i="10"/>
  <c r="P190" i="10"/>
  <c r="R190" i="10" s="1"/>
  <c r="P126" i="10"/>
  <c r="R126" i="10" s="1"/>
  <c r="P62" i="10"/>
  <c r="R62" i="10" s="1"/>
  <c r="P1183" i="10"/>
  <c r="R1183" i="10" s="1"/>
  <c r="P1119" i="10"/>
  <c r="R1119" i="10" s="1"/>
  <c r="P1055" i="10"/>
  <c r="R1055" i="10" s="1"/>
  <c r="P991" i="10"/>
  <c r="R991" i="10" s="1"/>
  <c r="P927" i="10"/>
  <c r="R927" i="10" s="1"/>
  <c r="P863" i="10"/>
  <c r="R863" i="10" s="1"/>
  <c r="P799" i="10"/>
  <c r="R799" i="10" s="1"/>
  <c r="P735" i="10"/>
  <c r="R735" i="10" s="1"/>
  <c r="P671" i="10"/>
  <c r="R671" i="10" s="1"/>
  <c r="P607" i="10"/>
  <c r="R607" i="10" s="1"/>
  <c r="P543" i="10"/>
  <c r="R543" i="10" s="1"/>
  <c r="P479" i="10"/>
  <c r="P408" i="10"/>
  <c r="R408" i="10" s="1"/>
  <c r="P335" i="10"/>
  <c r="R335" i="10" s="1"/>
  <c r="P261" i="10"/>
  <c r="R261" i="10" s="1"/>
  <c r="P188" i="10"/>
  <c r="R188" i="10" s="1"/>
  <c r="P115" i="10"/>
  <c r="R115" i="10" s="1"/>
  <c r="P35" i="10"/>
  <c r="R35" i="10" s="1"/>
  <c r="P40" i="10"/>
  <c r="R40" i="10" s="1"/>
  <c r="P438" i="10"/>
  <c r="R438" i="10" s="1"/>
  <c r="P374" i="10"/>
  <c r="R374" i="10" s="1"/>
  <c r="P310" i="10"/>
  <c r="R310" i="10" s="1"/>
  <c r="P246" i="10"/>
  <c r="R246" i="10" s="1"/>
  <c r="P182" i="10"/>
  <c r="P118" i="10"/>
  <c r="R118" i="10" s="1"/>
  <c r="P54" i="10"/>
  <c r="R54" i="10" s="1"/>
  <c r="AG369" i="10"/>
  <c r="R369" i="10" s="1"/>
  <c r="AG308" i="10"/>
  <c r="AG444" i="10"/>
  <c r="AG239" i="10"/>
  <c r="R239" i="10" s="1"/>
  <c r="AG297" i="10"/>
  <c r="R297" i="10" s="1"/>
  <c r="AG19" i="10"/>
  <c r="R19" i="10" s="1"/>
  <c r="AG318" i="10"/>
  <c r="AG163" i="10"/>
  <c r="AG326" i="10"/>
  <c r="R326" i="10" s="1"/>
  <c r="AG195" i="10"/>
  <c r="R195" i="10" s="1"/>
  <c r="AG322" i="10"/>
  <c r="R322" i="10" s="1"/>
  <c r="AG413" i="10"/>
  <c r="R413" i="10" s="1"/>
  <c r="AG230" i="10"/>
  <c r="AG331" i="10"/>
  <c r="R331" i="10" s="1"/>
  <c r="AG120" i="10"/>
  <c r="R120" i="10" s="1"/>
  <c r="AG490" i="10"/>
  <c r="R490" i="10" s="1"/>
  <c r="AG426" i="10"/>
  <c r="AG5" i="10"/>
  <c r="AG178" i="10"/>
  <c r="R178" i="10" s="1"/>
  <c r="AG182" i="10"/>
  <c r="AG69" i="10"/>
  <c r="AG28" i="10"/>
  <c r="R28" i="10" s="1"/>
  <c r="AG57" i="10"/>
  <c r="AG180" i="10"/>
  <c r="AG94" i="10"/>
  <c r="P1175" i="10"/>
  <c r="P1111" i="10"/>
  <c r="P1047" i="10"/>
  <c r="R1047" i="10" s="1"/>
  <c r="P983" i="10"/>
  <c r="R983" i="10" s="1"/>
  <c r="P919" i="10"/>
  <c r="R919" i="10" s="1"/>
  <c r="P855" i="10"/>
  <c r="R855" i="10" s="1"/>
  <c r="P791" i="10"/>
  <c r="R791" i="10" s="1"/>
  <c r="P727" i="10"/>
  <c r="R727" i="10" s="1"/>
  <c r="P663" i="10"/>
  <c r="P599" i="10"/>
  <c r="R599" i="10" s="1"/>
  <c r="P535" i="10"/>
  <c r="R535" i="10" s="1"/>
  <c r="P471" i="10"/>
  <c r="R471" i="10" s="1"/>
  <c r="P399" i="10"/>
  <c r="R399" i="10" s="1"/>
  <c r="P325" i="10"/>
  <c r="R325" i="10" s="1"/>
  <c r="P252" i="10"/>
  <c r="R252" i="10" s="1"/>
  <c r="P179" i="10"/>
  <c r="R179" i="10" s="1"/>
  <c r="P106" i="10"/>
  <c r="P25" i="10"/>
  <c r="R25" i="10" s="1"/>
  <c r="P32" i="10"/>
  <c r="R32" i="10" s="1"/>
  <c r="P430" i="10"/>
  <c r="R430" i="10" s="1"/>
  <c r="P366" i="10"/>
  <c r="R366" i="10" s="1"/>
  <c r="P302" i="10"/>
  <c r="R302" i="10" s="1"/>
  <c r="P238" i="10"/>
  <c r="R238" i="10" s="1"/>
  <c r="P174" i="10"/>
  <c r="R174" i="10" s="1"/>
  <c r="P110" i="10"/>
  <c r="R1715" i="10"/>
  <c r="R1286" i="10"/>
  <c r="R1660" i="10"/>
  <c r="R1458" i="10"/>
  <c r="R1426" i="10"/>
  <c r="R1950" i="10"/>
  <c r="R1894" i="10"/>
  <c r="R1766" i="10"/>
  <c r="R1891" i="10"/>
  <c r="R1804" i="10"/>
  <c r="R1972" i="10"/>
  <c r="R1341" i="10"/>
  <c r="R1941" i="10"/>
  <c r="R1803" i="10"/>
  <c r="R1957" i="10"/>
  <c r="R1844" i="10"/>
  <c r="R1716" i="10"/>
  <c r="R1291" i="10"/>
  <c r="R587" i="10"/>
  <c r="R1661" i="10"/>
  <c r="R1514" i="10"/>
  <c r="R1326" i="10"/>
  <c r="R917" i="10"/>
  <c r="R39" i="10"/>
  <c r="R827" i="10"/>
  <c r="R293" i="10"/>
  <c r="R176" i="10"/>
  <c r="R1260" i="10"/>
  <c r="R1157" i="10"/>
  <c r="R1054" i="10"/>
  <c r="R954" i="10"/>
  <c r="R748" i="10"/>
  <c r="R1270" i="10"/>
  <c r="R758" i="10"/>
  <c r="R541" i="10"/>
  <c r="R1913" i="10"/>
  <c r="R1849" i="10"/>
  <c r="R1322" i="10"/>
  <c r="R1013" i="10"/>
  <c r="R604" i="10"/>
  <c r="R1880" i="10"/>
  <c r="R1688" i="10"/>
  <c r="R1165" i="10"/>
  <c r="R962" i="10"/>
  <c r="R819" i="10"/>
  <c r="R1917" i="10"/>
  <c r="R1699" i="10"/>
  <c r="R1966" i="10"/>
  <c r="R1389" i="10"/>
  <c r="R1914" i="10"/>
  <c r="R1617" i="10"/>
  <c r="R1958" i="10"/>
  <c r="R1845" i="10"/>
  <c r="R1717" i="10"/>
  <c r="R1886" i="10"/>
  <c r="R1837" i="10"/>
  <c r="R1238" i="10"/>
  <c r="R882" i="10"/>
  <c r="R676" i="10"/>
  <c r="R1653" i="10"/>
  <c r="R1581" i="10"/>
  <c r="R1502" i="10"/>
  <c r="R1212" i="10"/>
  <c r="R1109" i="10"/>
  <c r="R597" i="10"/>
  <c r="R1019" i="10"/>
  <c r="R507" i="10"/>
  <c r="R940" i="10"/>
  <c r="R187" i="10"/>
  <c r="R1206" i="10"/>
  <c r="R1754" i="10"/>
  <c r="R1777" i="10"/>
  <c r="R1498" i="10"/>
  <c r="R1411" i="10"/>
  <c r="R796" i="10"/>
  <c r="R1936" i="10"/>
  <c r="R1453" i="10"/>
  <c r="R1719" i="10"/>
  <c r="R1114" i="10"/>
  <c r="R1011" i="10"/>
  <c r="R945" i="10"/>
  <c r="R1573" i="10"/>
  <c r="R1034" i="10"/>
  <c r="R532" i="10"/>
  <c r="R1546" i="10"/>
  <c r="R1691" i="10"/>
  <c r="R996" i="10"/>
  <c r="R1998" i="10"/>
  <c r="R1821" i="10"/>
  <c r="R1900" i="10"/>
  <c r="R790" i="10"/>
  <c r="R137" i="10"/>
  <c r="R1123" i="10"/>
  <c r="R611" i="10"/>
  <c r="R396" i="10"/>
  <c r="R279" i="10"/>
  <c r="R1030" i="10"/>
  <c r="R930" i="10"/>
  <c r="R724" i="10"/>
  <c r="R645" i="10"/>
  <c r="R1245" i="10"/>
  <c r="R1977" i="10"/>
  <c r="R1721" i="10"/>
  <c r="R1508" i="10"/>
  <c r="R1422" i="10"/>
  <c r="R822" i="10"/>
  <c r="R1944" i="10"/>
  <c r="R1752" i="10"/>
  <c r="R653" i="10"/>
  <c r="R550" i="10"/>
  <c r="R448" i="10"/>
  <c r="R1309" i="10"/>
  <c r="R1919" i="10"/>
  <c r="R1855" i="10"/>
  <c r="R1791" i="10"/>
  <c r="R1663" i="10"/>
  <c r="R1516" i="10"/>
  <c r="R1430" i="10"/>
  <c r="R1125" i="10"/>
  <c r="R716" i="10"/>
  <c r="R510" i="10"/>
  <c r="R43" i="10"/>
  <c r="R1401" i="10"/>
  <c r="R1337" i="10"/>
  <c r="R1017" i="10"/>
  <c r="R953" i="10"/>
  <c r="R825" i="10"/>
  <c r="R761" i="10"/>
  <c r="R633" i="10"/>
  <c r="R1528" i="10"/>
  <c r="R1522" i="10"/>
  <c r="R1544" i="10"/>
  <c r="R1637" i="10"/>
  <c r="R1979" i="10"/>
  <c r="R1851" i="10"/>
  <c r="R1878" i="10"/>
  <c r="R1750" i="10"/>
  <c r="R1380" i="10"/>
  <c r="R1994" i="10"/>
  <c r="R1836" i="10"/>
  <c r="R1828" i="10"/>
  <c r="R1700" i="10"/>
  <c r="R906" i="10"/>
  <c r="R803" i="10"/>
  <c r="R148" i="10"/>
  <c r="R277" i="10"/>
  <c r="R1246" i="10"/>
  <c r="R1146" i="10"/>
  <c r="R837" i="10"/>
  <c r="R423" i="10"/>
  <c r="R875" i="10"/>
  <c r="R747" i="10"/>
  <c r="R530" i="10"/>
  <c r="R1499" i="10"/>
  <c r="R1195" i="10"/>
  <c r="R939" i="10"/>
  <c r="R1905" i="10"/>
  <c r="R1649" i="10"/>
  <c r="R1102" i="10"/>
  <c r="R590" i="10"/>
  <c r="R258" i="10"/>
  <c r="R1808" i="10"/>
  <c r="R1254" i="10"/>
  <c r="R948" i="10"/>
  <c r="R845" i="10"/>
  <c r="R742" i="10"/>
  <c r="R1810" i="10"/>
  <c r="R1587" i="10"/>
  <c r="R1317" i="10"/>
  <c r="R1214" i="10"/>
  <c r="R268" i="10"/>
  <c r="R151" i="10"/>
  <c r="R1073" i="10"/>
  <c r="R1009" i="10"/>
  <c r="R881" i="10"/>
  <c r="R561" i="10"/>
  <c r="R624" i="10"/>
  <c r="R1916" i="10"/>
  <c r="R1616" i="10"/>
  <c r="R1931" i="10"/>
  <c r="R1588" i="10"/>
  <c r="R1355" i="10"/>
  <c r="R1388" i="10"/>
  <c r="R1980" i="10"/>
  <c r="R1787" i="10"/>
  <c r="R1973" i="10"/>
  <c r="R1580" i="10"/>
  <c r="R1955" i="10"/>
  <c r="R1725" i="10"/>
  <c r="R1708" i="10"/>
  <c r="R1707" i="10"/>
  <c r="R1829" i="10"/>
  <c r="R1701" i="10"/>
  <c r="R1525" i="10"/>
  <c r="R1774" i="10"/>
  <c r="R1788" i="10"/>
  <c r="R868" i="10"/>
  <c r="R340" i="10"/>
  <c r="R1645" i="10"/>
  <c r="R1572" i="10"/>
  <c r="R1404" i="10"/>
  <c r="R1098" i="10"/>
  <c r="R995" i="10"/>
  <c r="R789" i="10"/>
  <c r="R483" i="10"/>
  <c r="R1211" i="10"/>
  <c r="R1108" i="10"/>
  <c r="R699" i="10"/>
  <c r="R596" i="10"/>
  <c r="R926" i="10"/>
  <c r="R517" i="10"/>
  <c r="R1596" i="10"/>
  <c r="R1156" i="10"/>
  <c r="R861" i="10"/>
  <c r="R733" i="10"/>
  <c r="R619" i="10"/>
  <c r="R405" i="10"/>
  <c r="R1730" i="10"/>
  <c r="R1457" i="10"/>
  <c r="R1833" i="10"/>
  <c r="R1705" i="10"/>
  <c r="R1486" i="10"/>
  <c r="R1397" i="10"/>
  <c r="R1294" i="10"/>
  <c r="R1194" i="10"/>
  <c r="R682" i="10"/>
  <c r="R476" i="10"/>
  <c r="R242" i="10"/>
  <c r="R1633" i="10"/>
  <c r="R1992" i="10"/>
  <c r="R1928" i="10"/>
  <c r="R1603" i="10"/>
  <c r="R1529" i="10"/>
  <c r="R1443" i="10"/>
  <c r="R1140" i="10"/>
  <c r="R525" i="10"/>
  <c r="R1794" i="10"/>
  <c r="R1560" i="10"/>
  <c r="R1131" i="10"/>
  <c r="R1711" i="10"/>
  <c r="R1647" i="10"/>
  <c r="R1574" i="10"/>
  <c r="R1494" i="10"/>
  <c r="R1306" i="10"/>
  <c r="R1203" i="10"/>
  <c r="R1100" i="10"/>
  <c r="R997" i="10"/>
  <c r="R691" i="10"/>
  <c r="R588" i="10"/>
  <c r="R1385" i="10"/>
  <c r="R1321" i="10"/>
  <c r="R1257" i="10"/>
  <c r="R1193" i="10"/>
  <c r="R1129" i="10"/>
  <c r="R1065" i="10"/>
  <c r="R873" i="10"/>
  <c r="R681" i="10"/>
  <c r="R553" i="10"/>
  <c r="R1384" i="10"/>
  <c r="R680" i="10"/>
  <c r="R1795" i="10"/>
  <c r="R1461" i="10"/>
  <c r="R1589" i="10"/>
  <c r="R1363" i="10"/>
  <c r="R1316" i="10"/>
  <c r="R1739" i="10"/>
  <c r="R1555" i="10"/>
  <c r="R1302" i="10"/>
  <c r="R1693" i="10"/>
  <c r="R1634" i="10"/>
  <c r="R1174" i="10"/>
  <c r="R1678" i="10"/>
  <c r="R1773" i="10"/>
  <c r="R1561" i="10"/>
  <c r="R1468" i="10"/>
  <c r="R1060" i="10"/>
  <c r="R548" i="10"/>
  <c r="R1636" i="10"/>
  <c r="R1482" i="10"/>
  <c r="R1187" i="10"/>
  <c r="R675" i="10"/>
  <c r="R352" i="10"/>
  <c r="R1094" i="10"/>
  <c r="R994" i="10"/>
  <c r="R891" i="10"/>
  <c r="R788" i="10"/>
  <c r="R582" i="10"/>
  <c r="R1324" i="10"/>
  <c r="R1118" i="10"/>
  <c r="R1018" i="10"/>
  <c r="R709" i="10"/>
  <c r="R506" i="10"/>
  <c r="R159" i="10"/>
  <c r="R1550" i="10"/>
  <c r="R1092" i="10"/>
  <c r="R850" i="10"/>
  <c r="R605" i="10"/>
  <c r="R157" i="10"/>
  <c r="R31" i="10"/>
  <c r="R1706" i="10"/>
  <c r="R1142" i="10"/>
  <c r="R1953" i="10"/>
  <c r="R1825" i="10"/>
  <c r="R1761" i="10"/>
  <c r="R1697" i="10"/>
  <c r="R1632" i="10"/>
  <c r="R1558" i="10"/>
  <c r="R1386" i="10"/>
  <c r="R1180" i="10"/>
  <c r="R1077" i="10"/>
  <c r="R974" i="10"/>
  <c r="R874" i="10"/>
  <c r="R668" i="10"/>
  <c r="R1866" i="10"/>
  <c r="R1220" i="10"/>
  <c r="R1856" i="10"/>
  <c r="R1792" i="10"/>
  <c r="R1728" i="10"/>
  <c r="R1664" i="10"/>
  <c r="R1517" i="10"/>
  <c r="R1433" i="10"/>
  <c r="R1332" i="10"/>
  <c r="R1229" i="10"/>
  <c r="R1126" i="10"/>
  <c r="R1026" i="10"/>
  <c r="R717" i="10"/>
  <c r="R285" i="10"/>
  <c r="R168" i="10"/>
  <c r="R1067" i="10"/>
  <c r="R1895" i="10"/>
  <c r="R1831" i="10"/>
  <c r="R1767" i="10"/>
  <c r="R1638" i="10"/>
  <c r="R1565" i="10"/>
  <c r="R1395" i="10"/>
  <c r="R1189" i="10"/>
  <c r="R1086" i="10"/>
  <c r="R883" i="10"/>
  <c r="R780" i="10"/>
  <c r="R29" i="10"/>
  <c r="R865" i="10"/>
  <c r="R737" i="10"/>
  <c r="R1312" i="10"/>
  <c r="R736" i="10"/>
  <c r="R1644" i="10"/>
  <c r="R946" i="10"/>
  <c r="R1330" i="10"/>
  <c r="R1325" i="10"/>
  <c r="R1772" i="10"/>
  <c r="R1173" i="10"/>
  <c r="R1509" i="10"/>
  <c r="R1814" i="10"/>
  <c r="R1686" i="10"/>
  <c r="R1046" i="10"/>
  <c r="R1930" i="10"/>
  <c r="R1846" i="10"/>
  <c r="R1500" i="10"/>
  <c r="R1796" i="10"/>
  <c r="R394" i="10"/>
  <c r="R1731" i="10"/>
  <c r="R1571" i="10"/>
  <c r="R1338" i="10"/>
  <c r="R1843" i="10"/>
  <c r="R1970" i="10"/>
  <c r="R1138" i="10"/>
  <c r="R1483" i="10"/>
  <c r="R1124" i="10"/>
  <c r="R1659" i="10"/>
  <c r="R1451" i="10"/>
  <c r="R1010" i="10"/>
  <c r="R1099" i="10"/>
  <c r="R1592" i="10"/>
  <c r="R1978" i="10"/>
  <c r="R1949" i="10"/>
  <c r="R1449" i="10"/>
  <c r="R1909" i="10"/>
  <c r="R1782" i="10"/>
  <c r="R1652" i="10"/>
  <c r="R1446" i="10"/>
  <c r="R982" i="10"/>
  <c r="R1710" i="10"/>
  <c r="R1885" i="10"/>
  <c r="R1852" i="10"/>
  <c r="R1819" i="10"/>
  <c r="R1986" i="10"/>
  <c r="R1877" i="10"/>
  <c r="R1749" i="10"/>
  <c r="R1601" i="10"/>
  <c r="R1378" i="10"/>
  <c r="R1906" i="10"/>
  <c r="R1915" i="10"/>
  <c r="R1939" i="10"/>
  <c r="R1867" i="10"/>
  <c r="R1971" i="10"/>
  <c r="R1860" i="10"/>
  <c r="R1732" i="10"/>
  <c r="R1339" i="10"/>
  <c r="R907" i="10"/>
  <c r="R804" i="10"/>
  <c r="R701" i="10"/>
  <c r="R598" i="10"/>
  <c r="R498" i="10"/>
  <c r="R385" i="10"/>
  <c r="R267" i="10"/>
  <c r="R149" i="10"/>
  <c r="R20" i="10"/>
  <c r="R1600" i="10"/>
  <c r="R1524" i="10"/>
  <c r="R1438" i="10"/>
  <c r="R1340" i="10"/>
  <c r="R1237" i="10"/>
  <c r="R1134" i="10"/>
  <c r="R931" i="10"/>
  <c r="R828" i="10"/>
  <c r="R725" i="10"/>
  <c r="R622" i="10"/>
  <c r="R522" i="10"/>
  <c r="R412" i="10"/>
  <c r="R295" i="10"/>
  <c r="R177" i="10"/>
  <c r="R55" i="10"/>
  <c r="R1147" i="10"/>
  <c r="R1044" i="10"/>
  <c r="R941" i="10"/>
  <c r="R838" i="10"/>
  <c r="R738" i="10"/>
  <c r="R635" i="10"/>
  <c r="R424" i="10"/>
  <c r="R306" i="10"/>
  <c r="R192" i="10"/>
  <c r="R73" i="10"/>
  <c r="R1274" i="10"/>
  <c r="R1171" i="10"/>
  <c r="R1068" i="10"/>
  <c r="R965" i="10"/>
  <c r="R862" i="10"/>
  <c r="R1854" i="10"/>
  <c r="R1875" i="10"/>
  <c r="R1021" i="10"/>
  <c r="R1635" i="10"/>
  <c r="R1459" i="10"/>
  <c r="R1899" i="10"/>
  <c r="R1628" i="10"/>
  <c r="R1414" i="10"/>
  <c r="R1662" i="10"/>
  <c r="R1771" i="10"/>
  <c r="R1861" i="10"/>
  <c r="R1733" i="10"/>
  <c r="R1579" i="10"/>
  <c r="R1869" i="10"/>
  <c r="R1552" i="10"/>
  <c r="R893" i="10"/>
  <c r="R690" i="10"/>
  <c r="R484" i="10"/>
  <c r="R251" i="10"/>
  <c r="R1590" i="10"/>
  <c r="R1428" i="10"/>
  <c r="R1226" i="10"/>
  <c r="R1020" i="10"/>
  <c r="R814" i="10"/>
  <c r="R714" i="10"/>
  <c r="R508" i="10"/>
  <c r="R164" i="10"/>
  <c r="R1133" i="10"/>
  <c r="R621" i="10"/>
  <c r="R518" i="10"/>
  <c r="R411" i="10"/>
  <c r="R53" i="10"/>
  <c r="R851" i="10"/>
  <c r="R542" i="10"/>
  <c r="R439" i="10"/>
  <c r="R321" i="10"/>
  <c r="R203" i="10"/>
  <c r="R85" i="10"/>
  <c r="R1698" i="10"/>
  <c r="R900" i="10"/>
  <c r="R644" i="10"/>
  <c r="R434" i="10"/>
  <c r="R320" i="10"/>
  <c r="R202" i="10"/>
  <c r="R84" i="10"/>
  <c r="R1778" i="10"/>
  <c r="R1541" i="10"/>
  <c r="R964" i="10"/>
  <c r="R1785" i="10"/>
  <c r="R1657" i="10"/>
  <c r="R1586" i="10"/>
  <c r="R1219" i="10"/>
  <c r="R1116" i="10"/>
  <c r="R910" i="10"/>
  <c r="R810" i="10"/>
  <c r="R707" i="10"/>
  <c r="R501" i="10"/>
  <c r="R388" i="10"/>
  <c r="R274" i="10"/>
  <c r="R156" i="10"/>
  <c r="R1690" i="10"/>
  <c r="R1387" i="10"/>
  <c r="R1816" i="10"/>
  <c r="R1621" i="10"/>
  <c r="R1548" i="10"/>
  <c r="R1465" i="10"/>
  <c r="R1371" i="10"/>
  <c r="R1268" i="10"/>
  <c r="R1062" i="10"/>
  <c r="R859" i="10"/>
  <c r="R756" i="10"/>
  <c r="R330" i="10"/>
  <c r="R212" i="10"/>
  <c r="R95" i="10"/>
  <c r="R1826" i="10"/>
  <c r="R1624" i="10"/>
  <c r="R1983" i="10"/>
  <c r="R1727" i="10"/>
  <c r="R1593" i="10"/>
  <c r="R1331" i="10"/>
  <c r="R1228" i="10"/>
  <c r="R1022" i="10"/>
  <c r="R922" i="10"/>
  <c r="R613" i="10"/>
  <c r="R402" i="10"/>
  <c r="R284" i="10"/>
  <c r="R167" i="10"/>
  <c r="R1273" i="10"/>
  <c r="R1209" i="10"/>
  <c r="R1145" i="10"/>
  <c r="R1081" i="10"/>
  <c r="R889" i="10"/>
  <c r="R697" i="10"/>
  <c r="R569" i="10"/>
  <c r="R505" i="10"/>
  <c r="R1016" i="10"/>
  <c r="R504" i="10"/>
  <c r="R1567" i="10"/>
  <c r="R479" i="10"/>
  <c r="R1236" i="10"/>
  <c r="R1427" i="10"/>
  <c r="R1995" i="10"/>
  <c r="R1610" i="10"/>
  <c r="R1505" i="10"/>
  <c r="R1859" i="10"/>
  <c r="R1987" i="10"/>
  <c r="R1606" i="10"/>
  <c r="R1741" i="10"/>
  <c r="R1756" i="10"/>
  <c r="R1755" i="10"/>
  <c r="R1553" i="10"/>
  <c r="R1300" i="10"/>
  <c r="R1723" i="10"/>
  <c r="R1946" i="10"/>
  <c r="R1523" i="10"/>
  <c r="R779" i="10"/>
  <c r="R573" i="10"/>
  <c r="R470" i="10"/>
  <c r="R356" i="10"/>
  <c r="R121" i="10"/>
  <c r="R1418" i="10"/>
  <c r="R1315" i="10"/>
  <c r="R1006" i="10"/>
  <c r="R700" i="10"/>
  <c r="R494" i="10"/>
  <c r="R384" i="10"/>
  <c r="R266" i="10"/>
  <c r="R18" i="10"/>
  <c r="R1122" i="10"/>
  <c r="R916" i="10"/>
  <c r="R813" i="10"/>
  <c r="R710" i="10"/>
  <c r="R610" i="10"/>
  <c r="R395" i="10"/>
  <c r="R160" i="10"/>
  <c r="R34" i="10"/>
  <c r="R1043" i="10"/>
  <c r="R734" i="10"/>
  <c r="R634" i="10"/>
  <c r="R531" i="10"/>
  <c r="R305" i="10"/>
  <c r="R71" i="10"/>
  <c r="R1642" i="10"/>
  <c r="R630" i="10"/>
  <c r="R421" i="10"/>
  <c r="R304" i="10"/>
  <c r="R186" i="10"/>
  <c r="R66" i="10"/>
  <c r="R1969" i="10"/>
  <c r="R1841" i="10"/>
  <c r="R1713" i="10"/>
  <c r="R1577" i="10"/>
  <c r="R1308" i="10"/>
  <c r="R1205" i="10"/>
  <c r="R1002" i="10"/>
  <c r="R899" i="10"/>
  <c r="R693" i="10"/>
  <c r="R376" i="10"/>
  <c r="R140" i="10"/>
  <c r="R7" i="10"/>
  <c r="R1666" i="10"/>
  <c r="R1334" i="10"/>
  <c r="R2000" i="10"/>
  <c r="R1872" i="10"/>
  <c r="R1744" i="10"/>
  <c r="R1680" i="10"/>
  <c r="R1612" i="10"/>
  <c r="R1539" i="10"/>
  <c r="R1357" i="10"/>
  <c r="R1154" i="10"/>
  <c r="R1051" i="10"/>
  <c r="R642" i="10"/>
  <c r="R539" i="10"/>
  <c r="R432" i="10"/>
  <c r="R314" i="10"/>
  <c r="R196" i="10"/>
  <c r="R82" i="10"/>
  <c r="R1234" i="10"/>
  <c r="R1975" i="10"/>
  <c r="R1911" i="10"/>
  <c r="R1847" i="10"/>
  <c r="R1783" i="10"/>
  <c r="R1655" i="10"/>
  <c r="R1584" i="10"/>
  <c r="R1506" i="10"/>
  <c r="R1420" i="10"/>
  <c r="R908" i="10"/>
  <c r="R805" i="10"/>
  <c r="R702" i="10"/>
  <c r="R602" i="10"/>
  <c r="R499" i="10"/>
  <c r="R386" i="10"/>
  <c r="R21" i="10"/>
  <c r="R1393" i="10"/>
  <c r="R1329" i="10"/>
  <c r="R1265" i="10"/>
  <c r="R1201" i="10"/>
  <c r="R1137" i="10"/>
  <c r="R817" i="10"/>
  <c r="R753" i="10"/>
  <c r="R689" i="10"/>
  <c r="R625" i="10"/>
  <c r="R497" i="10"/>
  <c r="R428" i="10"/>
  <c r="R355" i="10"/>
  <c r="R282" i="10"/>
  <c r="R209" i="10"/>
  <c r="R136" i="10"/>
  <c r="R59" i="10"/>
  <c r="R1520" i="10"/>
  <c r="R1456" i="10"/>
  <c r="R1392" i="10"/>
  <c r="R1328" i="10"/>
  <c r="R1264" i="10"/>
  <c r="R1200" i="10"/>
  <c r="R1136" i="10"/>
  <c r="R1072" i="10"/>
  <c r="R1008" i="10"/>
  <c r="R944" i="10"/>
  <c r="R880" i="10"/>
  <c r="R816" i="10"/>
  <c r="R752" i="10"/>
  <c r="R688" i="10"/>
  <c r="R1811" i="10"/>
  <c r="R1683" i="10"/>
  <c r="R1491" i="10"/>
  <c r="R1149" i="10"/>
  <c r="R1402" i="10"/>
  <c r="R1394" i="10"/>
  <c r="R1940" i="10"/>
  <c r="R1868" i="10"/>
  <c r="R1862" i="10"/>
  <c r="R1734" i="10"/>
  <c r="R1349" i="10"/>
  <c r="R1490" i="10"/>
  <c r="R1947" i="10"/>
  <c r="R1250" i="10"/>
  <c r="R1805" i="10"/>
  <c r="R1654" i="10"/>
  <c r="R1932" i="10"/>
  <c r="R1812" i="10"/>
  <c r="R1684" i="10"/>
  <c r="R1493" i="10"/>
  <c r="R1163" i="10"/>
  <c r="R765" i="10"/>
  <c r="R662" i="10"/>
  <c r="R562" i="10"/>
  <c r="R458" i="10"/>
  <c r="R223" i="10"/>
  <c r="R105" i="10"/>
  <c r="R1492" i="10"/>
  <c r="R1301" i="10"/>
  <c r="R1198" i="10"/>
  <c r="R892" i="10"/>
  <c r="R686" i="10"/>
  <c r="R586" i="10"/>
  <c r="R368" i="10"/>
  <c r="R250" i="10"/>
  <c r="R132" i="10"/>
  <c r="R1005" i="10"/>
  <c r="R902" i="10"/>
  <c r="R802" i="10"/>
  <c r="R493" i="10"/>
  <c r="R379" i="10"/>
  <c r="R265" i="10"/>
  <c r="R147" i="10"/>
  <c r="R12" i="10"/>
  <c r="R1235" i="10"/>
  <c r="R1132" i="10"/>
  <c r="R1029" i="10"/>
  <c r="R826" i="10"/>
  <c r="R723" i="10"/>
  <c r="R620" i="10"/>
  <c r="R407" i="10"/>
  <c r="R292" i="10"/>
  <c r="R175" i="10"/>
  <c r="R52" i="10"/>
  <c r="R516" i="10"/>
  <c r="R288" i="10"/>
  <c r="R173" i="10"/>
  <c r="R51" i="10"/>
  <c r="R1170" i="10"/>
  <c r="R914" i="10"/>
  <c r="R1961" i="10"/>
  <c r="R1897" i="10"/>
  <c r="R1769" i="10"/>
  <c r="R1641" i="10"/>
  <c r="R1568" i="10"/>
  <c r="R1091" i="10"/>
  <c r="R988" i="10"/>
  <c r="R885" i="10"/>
  <c r="R782" i="10"/>
  <c r="R579" i="10"/>
  <c r="R360" i="10"/>
  <c r="R128" i="10"/>
  <c r="R1898" i="10"/>
  <c r="R1298" i="10"/>
  <c r="R1864" i="10"/>
  <c r="R1800" i="10"/>
  <c r="R1736" i="10"/>
  <c r="R1672" i="10"/>
  <c r="R1346" i="10"/>
  <c r="R1243" i="10"/>
  <c r="R1037" i="10"/>
  <c r="R934" i="10"/>
  <c r="R834" i="10"/>
  <c r="R731" i="10"/>
  <c r="R628" i="10"/>
  <c r="R416" i="10"/>
  <c r="R301" i="10"/>
  <c r="R184" i="10"/>
  <c r="R63" i="10"/>
  <c r="R1967" i="10"/>
  <c r="R1903" i="10"/>
  <c r="R1839" i="10"/>
  <c r="R1775" i="10"/>
  <c r="R1406" i="10"/>
  <c r="R894" i="10"/>
  <c r="R794" i="10"/>
  <c r="R485" i="10"/>
  <c r="R370" i="10"/>
  <c r="R256" i="10"/>
  <c r="R138" i="10"/>
  <c r="R41" i="10"/>
  <c r="R1001" i="10"/>
  <c r="R937" i="10"/>
  <c r="R809" i="10"/>
  <c r="R745" i="10"/>
  <c r="R617" i="10"/>
  <c r="R489" i="10"/>
  <c r="R419" i="10"/>
  <c r="R346" i="10"/>
  <c r="R273" i="10"/>
  <c r="R200" i="10"/>
  <c r="R127" i="10"/>
  <c r="R49" i="10"/>
  <c r="R1512" i="10"/>
  <c r="R1448" i="10"/>
  <c r="R1320" i="10"/>
  <c r="R1256" i="10"/>
  <c r="R1192" i="10"/>
  <c r="R1128" i="10"/>
  <c r="R1064" i="10"/>
  <c r="R1000" i="10"/>
  <c r="R936" i="10"/>
  <c r="R872" i="10"/>
  <c r="R808" i="10"/>
  <c r="R744" i="10"/>
  <c r="R616" i="10"/>
  <c r="R1974" i="10"/>
  <c r="R1290" i="10"/>
  <c r="R778" i="10"/>
  <c r="R469" i="10"/>
  <c r="R237" i="10"/>
  <c r="R1197" i="10"/>
  <c r="R685" i="10"/>
  <c r="R482" i="10"/>
  <c r="R367" i="10"/>
  <c r="R249" i="10"/>
  <c r="R131" i="10"/>
  <c r="R1221" i="10"/>
  <c r="R915" i="10"/>
  <c r="R812" i="10"/>
  <c r="R606" i="10"/>
  <c r="R276" i="10"/>
  <c r="R33" i="10"/>
  <c r="R708" i="10"/>
  <c r="R1412" i="10"/>
  <c r="R886" i="10"/>
  <c r="R1889" i="10"/>
  <c r="R1476" i="10"/>
  <c r="R1283" i="10"/>
  <c r="R771" i="10"/>
  <c r="R565" i="10"/>
  <c r="R461" i="10"/>
  <c r="R347" i="10"/>
  <c r="R229" i="10"/>
  <c r="R112" i="10"/>
  <c r="R1605" i="10"/>
  <c r="R1984" i="10"/>
  <c r="R1920" i="10"/>
  <c r="R1594" i="10"/>
  <c r="R923" i="10"/>
  <c r="R820" i="10"/>
  <c r="R614" i="10"/>
  <c r="R514" i="10"/>
  <c r="R403" i="10"/>
  <c r="R44" i="10"/>
  <c r="R1770" i="10"/>
  <c r="R1521" i="10"/>
  <c r="R1959" i="10"/>
  <c r="R1703" i="10"/>
  <c r="R1484" i="10"/>
  <c r="R1292" i="10"/>
  <c r="R986" i="10"/>
  <c r="R677" i="10"/>
  <c r="R574" i="10"/>
  <c r="R474" i="10"/>
  <c r="R357" i="10"/>
  <c r="R240" i="10"/>
  <c r="R122" i="10"/>
  <c r="R1377" i="10"/>
  <c r="R1313" i="10"/>
  <c r="R1249" i="10"/>
  <c r="R1185" i="10"/>
  <c r="R1121" i="10"/>
  <c r="R1057" i="10"/>
  <c r="R993" i="10"/>
  <c r="R929" i="10"/>
  <c r="R801" i="10"/>
  <c r="R673" i="10"/>
  <c r="R609" i="10"/>
  <c r="R545" i="10"/>
  <c r="R481" i="10"/>
  <c r="R410" i="10"/>
  <c r="R337" i="10"/>
  <c r="R264" i="10"/>
  <c r="R191" i="10"/>
  <c r="R117" i="10"/>
  <c r="R37" i="10"/>
  <c r="R1504" i="10"/>
  <c r="R1440" i="10"/>
  <c r="R1376" i="10"/>
  <c r="R1248" i="10"/>
  <c r="R1184" i="10"/>
  <c r="R1120" i="10"/>
  <c r="R1056" i="10"/>
  <c r="R992" i="10"/>
  <c r="R928" i="10"/>
  <c r="R864" i="10"/>
  <c r="R800" i="10"/>
  <c r="R672" i="10"/>
  <c r="R608" i="10"/>
  <c r="R1838" i="10"/>
  <c r="R1562" i="10"/>
  <c r="R1901" i="10"/>
  <c r="R1962" i="10"/>
  <c r="R1685" i="10"/>
  <c r="R1918" i="10"/>
  <c r="R1668" i="10"/>
  <c r="R854" i="10"/>
  <c r="R754" i="10"/>
  <c r="R651" i="10"/>
  <c r="R442" i="10"/>
  <c r="R324" i="10"/>
  <c r="R210" i="10"/>
  <c r="R92" i="10"/>
  <c r="R1563" i="10"/>
  <c r="R1390" i="10"/>
  <c r="R1084" i="10"/>
  <c r="R981" i="10"/>
  <c r="R878" i="10"/>
  <c r="R572" i="10"/>
  <c r="R502" i="10"/>
  <c r="R1779" i="10"/>
  <c r="R1436" i="10"/>
  <c r="R1726" i="10"/>
  <c r="R1564" i="10"/>
  <c r="R1870" i="10"/>
  <c r="R1537" i="10"/>
  <c r="R1266" i="10"/>
  <c r="R1314" i="10"/>
  <c r="R1806" i="10"/>
  <c r="R1853" i="10"/>
  <c r="R1675" i="10"/>
  <c r="R1948" i="10"/>
  <c r="R1830" i="10"/>
  <c r="R1702" i="10"/>
  <c r="R1532" i="10"/>
  <c r="R1252" i="10"/>
  <c r="R1822" i="10"/>
  <c r="R1990" i="10"/>
  <c r="R1989" i="10"/>
  <c r="R1938" i="10"/>
  <c r="R1582" i="10"/>
  <c r="R1922" i="10"/>
  <c r="R1797" i="10"/>
  <c r="R1669" i="10"/>
  <c r="R1469" i="10"/>
  <c r="R1074" i="10"/>
  <c r="R1570" i="10"/>
  <c r="R1757" i="10"/>
  <c r="R1963" i="10"/>
  <c r="R1419" i="10"/>
  <c r="R1907" i="10"/>
  <c r="R1780" i="10"/>
  <c r="R1646" i="10"/>
  <c r="R1437" i="10"/>
  <c r="R957" i="10"/>
  <c r="R843" i="10"/>
  <c r="R740" i="10"/>
  <c r="R637" i="10"/>
  <c r="R534" i="10"/>
  <c r="R429" i="10"/>
  <c r="R312" i="10"/>
  <c r="R194" i="10"/>
  <c r="R75" i="10"/>
  <c r="R1627" i="10"/>
  <c r="R1554" i="10"/>
  <c r="R1470" i="10"/>
  <c r="R1379" i="10"/>
  <c r="R1276" i="10"/>
  <c r="R1070" i="10"/>
  <c r="R970" i="10"/>
  <c r="R867" i="10"/>
  <c r="R764" i="10"/>
  <c r="R661" i="10"/>
  <c r="R558" i="10"/>
  <c r="R457" i="10"/>
  <c r="R339" i="10"/>
  <c r="R221" i="10"/>
  <c r="R104" i="10"/>
  <c r="R1186" i="10"/>
  <c r="R1083" i="10"/>
  <c r="R980" i="10"/>
  <c r="R877" i="10"/>
  <c r="R774" i="10"/>
  <c r="R674" i="10"/>
  <c r="R571" i="10"/>
  <c r="R468" i="10"/>
  <c r="R351" i="10"/>
  <c r="R233" i="10"/>
  <c r="R119" i="10"/>
  <c r="R1310" i="10"/>
  <c r="R1210" i="10"/>
  <c r="R1107" i="10"/>
  <c r="R1004" i="10"/>
  <c r="R901" i="10"/>
  <c r="R798" i="10"/>
  <c r="R698" i="10"/>
  <c r="R595" i="10"/>
  <c r="R492" i="10"/>
  <c r="R378" i="10"/>
  <c r="R260" i="10"/>
  <c r="R146" i="10"/>
  <c r="R11" i="10"/>
  <c r="R1028" i="10"/>
  <c r="R836" i="10"/>
  <c r="R694" i="10"/>
  <c r="R594" i="10"/>
  <c r="R491" i="10"/>
  <c r="R377" i="10"/>
  <c r="R259" i="10"/>
  <c r="R141" i="10"/>
  <c r="R10" i="10"/>
  <c r="R1674" i="10"/>
  <c r="R1373" i="10"/>
  <c r="R1106" i="10"/>
  <c r="R722" i="10"/>
  <c r="R1945" i="10"/>
  <c r="R1881" i="10"/>
  <c r="R1817" i="10"/>
  <c r="R1753" i="10"/>
  <c r="R1689" i="10"/>
  <c r="R1622" i="10"/>
  <c r="R1549" i="10"/>
  <c r="R1466" i="10"/>
  <c r="R1372" i="10"/>
  <c r="R1269" i="10"/>
  <c r="R1166" i="10"/>
  <c r="R1066" i="10"/>
  <c r="R963" i="10"/>
  <c r="R860" i="10"/>
  <c r="R757" i="10"/>
  <c r="R654" i="10"/>
  <c r="R554" i="10"/>
  <c r="R449" i="10"/>
  <c r="R213" i="10"/>
  <c r="R96" i="10"/>
  <c r="R1834" i="10"/>
  <c r="R1569" i="10"/>
  <c r="R1181" i="10"/>
  <c r="R1667" i="10"/>
  <c r="R1364" i="10"/>
  <c r="R1827" i="10"/>
  <c r="R1350" i="10"/>
  <c r="R1035" i="10"/>
  <c r="R1813" i="10"/>
  <c r="R393" i="10"/>
  <c r="R1763" i="10"/>
  <c r="R1619" i="10"/>
  <c r="R1403" i="10"/>
  <c r="R1981" i="10"/>
  <c r="R1277" i="10"/>
  <c r="R1643" i="10"/>
  <c r="R1542" i="10"/>
  <c r="R1275" i="10"/>
  <c r="R1692" i="10"/>
  <c r="R1510" i="10"/>
  <c r="R1213" i="10"/>
  <c r="R1261" i="10"/>
  <c r="R1758" i="10"/>
  <c r="R1789" i="10"/>
  <c r="R1724" i="10"/>
  <c r="R1608" i="10"/>
  <c r="R1934" i="10"/>
  <c r="R1501" i="10"/>
  <c r="R1188" i="10"/>
  <c r="R1790" i="10"/>
  <c r="R1954" i="10"/>
  <c r="R1925" i="10"/>
  <c r="R1883" i="10"/>
  <c r="R1478" i="10"/>
  <c r="R1908" i="10"/>
  <c r="R1781" i="10"/>
  <c r="R1651" i="10"/>
  <c r="R1441" i="10"/>
  <c r="R971" i="10"/>
  <c r="R1429" i="10"/>
  <c r="R1709" i="10"/>
  <c r="R1924" i="10"/>
  <c r="R1996" i="10"/>
  <c r="R1892" i="10"/>
  <c r="R1764" i="10"/>
  <c r="R1625" i="10"/>
  <c r="R1405" i="10"/>
  <c r="R932" i="10"/>
  <c r="R829" i="10"/>
  <c r="R726" i="10"/>
  <c r="R626" i="10"/>
  <c r="R523" i="10"/>
  <c r="R296" i="10"/>
  <c r="R60" i="10"/>
  <c r="R1618" i="10"/>
  <c r="R1545" i="10"/>
  <c r="R1460" i="10"/>
  <c r="R1365" i="10"/>
  <c r="R1262" i="10"/>
  <c r="R1162" i="10"/>
  <c r="R1059" i="10"/>
  <c r="R956" i="10"/>
  <c r="R853" i="10"/>
  <c r="R750" i="10"/>
  <c r="R650" i="10"/>
  <c r="R547" i="10"/>
  <c r="R441" i="10"/>
  <c r="R323" i="10"/>
  <c r="R205" i="10"/>
  <c r="R91" i="10"/>
  <c r="R1172" i="10"/>
  <c r="R1069" i="10"/>
  <c r="R966" i="10"/>
  <c r="R1820" i="10"/>
  <c r="R1718" i="10"/>
  <c r="R1902" i="10"/>
  <c r="R1933" i="10"/>
  <c r="R1740" i="10"/>
  <c r="R275" i="10"/>
  <c r="R1747" i="10"/>
  <c r="R1597" i="10"/>
  <c r="R1366" i="10"/>
  <c r="R1942" i="10"/>
  <c r="R1227" i="10"/>
  <c r="R1515" i="10"/>
  <c r="R1513" i="10"/>
  <c r="R1222" i="10"/>
  <c r="R1676" i="10"/>
  <c r="R1481" i="10"/>
  <c r="R1110" i="10"/>
  <c r="R1202" i="10"/>
  <c r="R1694" i="10"/>
  <c r="R1677" i="10"/>
  <c r="R1988" i="10"/>
  <c r="R1533" i="10"/>
  <c r="R1923" i="10"/>
  <c r="R1798" i="10"/>
  <c r="R1670" i="10"/>
  <c r="R1473" i="10"/>
  <c r="R1085" i="10"/>
  <c r="R1742" i="10"/>
  <c r="R1926" i="10"/>
  <c r="R1884" i="10"/>
  <c r="R1835" i="10"/>
  <c r="R1997" i="10"/>
  <c r="R1893" i="10"/>
  <c r="R1765" i="10"/>
  <c r="R1626" i="10"/>
  <c r="R1413" i="10"/>
  <c r="R1956" i="10"/>
  <c r="R1965" i="10"/>
  <c r="R1964" i="10"/>
  <c r="R1910" i="10"/>
  <c r="R1982" i="10"/>
  <c r="R1876" i="10"/>
  <c r="R1748" i="10"/>
  <c r="R1598" i="10"/>
  <c r="R762" i="10"/>
  <c r="R659" i="10"/>
  <c r="R556" i="10"/>
  <c r="R451" i="10"/>
  <c r="R333" i="10"/>
  <c r="R219" i="10"/>
  <c r="R101" i="10"/>
  <c r="R1746" i="10"/>
  <c r="R1362" i="10"/>
  <c r="R925" i="10"/>
  <c r="R772" i="10"/>
  <c r="R658" i="10"/>
  <c r="R555" i="10"/>
  <c r="R450" i="10"/>
  <c r="R332" i="10"/>
  <c r="R215" i="10"/>
  <c r="R100" i="10"/>
  <c r="R1802" i="10"/>
  <c r="R1578" i="10"/>
  <c r="R1259" i="10"/>
  <c r="R1003" i="10"/>
  <c r="R1985" i="10"/>
  <c r="R1921" i="10"/>
  <c r="R1857" i="10"/>
  <c r="R1793" i="10"/>
  <c r="R1729" i="10"/>
  <c r="R1665" i="10"/>
  <c r="R1595" i="10"/>
  <c r="R1518" i="10"/>
  <c r="R1434" i="10"/>
  <c r="R1333" i="10"/>
  <c r="R1230" i="10"/>
  <c r="R1130" i="10"/>
  <c r="R1027" i="10"/>
  <c r="R924" i="10"/>
  <c r="R821" i="10"/>
  <c r="R718" i="10"/>
  <c r="R618" i="10"/>
  <c r="R515" i="10"/>
  <c r="R404" i="10"/>
  <c r="R287" i="10"/>
  <c r="R169" i="10"/>
  <c r="R50" i="10"/>
  <c r="R1722" i="10"/>
  <c r="R1435" i="10"/>
  <c r="R1014" i="10"/>
  <c r="R1952" i="10"/>
  <c r="R1888" i="10"/>
  <c r="R1824" i="10"/>
  <c r="R1760" i="10"/>
  <c r="R1696" i="10"/>
  <c r="R1630" i="10"/>
  <c r="R1557" i="10"/>
  <c r="R1475" i="10"/>
  <c r="R1382" i="10"/>
  <c r="R1282" i="10"/>
  <c r="R1179" i="10"/>
  <c r="R1076" i="10"/>
  <c r="R973" i="10"/>
  <c r="R870" i="10"/>
  <c r="R770" i="10"/>
  <c r="R667" i="10"/>
  <c r="R564" i="10"/>
  <c r="R460" i="10"/>
  <c r="R343" i="10"/>
  <c r="R228" i="10"/>
  <c r="R111" i="10"/>
  <c r="R1850" i="10"/>
  <c r="R1658" i="10"/>
  <c r="R1348" i="10"/>
  <c r="R1991" i="10"/>
  <c r="R1927" i="10"/>
  <c r="R1863" i="10"/>
  <c r="R1799" i="10"/>
  <c r="R1735" i="10"/>
  <c r="R1671" i="10"/>
  <c r="R1602" i="10"/>
  <c r="R1526" i="10"/>
  <c r="R1442" i="10"/>
  <c r="R1342" i="10"/>
  <c r="R1242" i="10"/>
  <c r="R1139" i="10"/>
  <c r="R1036" i="10"/>
  <c r="R933" i="10"/>
  <c r="R830" i="10"/>
  <c r="R730" i="10"/>
  <c r="R627" i="10"/>
  <c r="R524" i="10"/>
  <c r="R415" i="10"/>
  <c r="R183" i="10"/>
  <c r="R61" i="10"/>
  <c r="R1409" i="10"/>
  <c r="R1345" i="10"/>
  <c r="R1281" i="10"/>
  <c r="R1217" i="10"/>
  <c r="R1153" i="10"/>
  <c r="R1089" i="10"/>
  <c r="R1025" i="10"/>
  <c r="R961" i="10"/>
  <c r="R897" i="10"/>
  <c r="R833" i="10"/>
  <c r="R769" i="10"/>
  <c r="R705" i="10"/>
  <c r="R641" i="10"/>
  <c r="R577" i="10"/>
  <c r="R513" i="10"/>
  <c r="R447" i="10"/>
  <c r="R373" i="10"/>
  <c r="R300" i="10"/>
  <c r="R227" i="10"/>
  <c r="R154" i="10"/>
  <c r="R81" i="10"/>
  <c r="R1536" i="10"/>
  <c r="R1472" i="10"/>
  <c r="R1408" i="10"/>
  <c r="R1344" i="10"/>
  <c r="R1280" i="10"/>
  <c r="R1216" i="10"/>
  <c r="R1152" i="10"/>
  <c r="R1088" i="10"/>
  <c r="R1024" i="10"/>
  <c r="R960" i="10"/>
  <c r="R896" i="10"/>
  <c r="R832" i="10"/>
  <c r="R768" i="10"/>
  <c r="R704" i="10"/>
  <c r="R640" i="10"/>
  <c r="R576" i="10"/>
  <c r="R512" i="10"/>
  <c r="R445" i="10"/>
  <c r="R372" i="10"/>
  <c r="R226" i="10"/>
  <c r="R79" i="10"/>
  <c r="R1639" i="10"/>
  <c r="R1575" i="10"/>
  <c r="R1511" i="10"/>
  <c r="R1447" i="10"/>
  <c r="R1383" i="10"/>
  <c r="R1319" i="10"/>
  <c r="R271" i="10"/>
  <c r="R254" i="10"/>
  <c r="R3" i="10"/>
  <c r="R560" i="10"/>
  <c r="R496" i="10"/>
  <c r="R427" i="10"/>
  <c r="R354" i="10"/>
  <c r="R208" i="10"/>
  <c r="R58" i="10"/>
  <c r="R1623" i="10"/>
  <c r="R1559" i="10"/>
  <c r="R1431" i="10"/>
  <c r="R1367" i="10"/>
  <c r="R1175" i="10"/>
  <c r="R1111" i="10"/>
  <c r="R663" i="10"/>
  <c r="R106" i="10"/>
  <c r="R110" i="10"/>
  <c r="R552" i="10"/>
  <c r="R488" i="10"/>
  <c r="R418" i="10"/>
  <c r="R345" i="10"/>
  <c r="R199" i="10"/>
  <c r="R47" i="10"/>
  <c r="R1615" i="10"/>
  <c r="R1551" i="10"/>
  <c r="R1487" i="10"/>
  <c r="R1359" i="10"/>
  <c r="R719" i="10"/>
  <c r="R170" i="10"/>
  <c r="R97" i="10"/>
  <c r="R544" i="10"/>
  <c r="R480" i="10"/>
  <c r="R409" i="10"/>
  <c r="R263" i="10"/>
  <c r="R116" i="10"/>
  <c r="R36" i="10"/>
  <c r="R1607" i="10"/>
  <c r="R1479" i="10"/>
  <c r="R1351" i="10"/>
  <c r="R1223" i="10"/>
  <c r="R1159" i="10"/>
  <c r="R1095" i="10"/>
  <c r="R1031" i="10"/>
  <c r="R711" i="10"/>
  <c r="R519" i="10"/>
  <c r="R161" i="10"/>
  <c r="R16" i="10"/>
  <c r="R158" i="10"/>
  <c r="R1976" i="10"/>
  <c r="R1912" i="10"/>
  <c r="R1848" i="10"/>
  <c r="R1784" i="10"/>
  <c r="R1720" i="10"/>
  <c r="R1656" i="10"/>
  <c r="R1585" i="10"/>
  <c r="R1507" i="10"/>
  <c r="R1421" i="10"/>
  <c r="R1318" i="10"/>
  <c r="R1218" i="10"/>
  <c r="R1115" i="10"/>
  <c r="R1012" i="10"/>
  <c r="R909" i="10"/>
  <c r="R806" i="10"/>
  <c r="R706" i="10"/>
  <c r="R603" i="10"/>
  <c r="R500" i="10"/>
  <c r="R387" i="10"/>
  <c r="R269" i="10"/>
  <c r="R155" i="10"/>
  <c r="R23" i="10"/>
  <c r="R1738" i="10"/>
  <c r="R1489" i="10"/>
  <c r="R989" i="10"/>
  <c r="R1951" i="10"/>
  <c r="R1887" i="10"/>
  <c r="R1823" i="10"/>
  <c r="R1759" i="10"/>
  <c r="R1695" i="10"/>
  <c r="R1629" i="10"/>
  <c r="R1556" i="10"/>
  <c r="R1474" i="10"/>
  <c r="R1381" i="10"/>
  <c r="R1278" i="10"/>
  <c r="R1178" i="10"/>
  <c r="R1075" i="10"/>
  <c r="R972" i="10"/>
  <c r="R869" i="10"/>
  <c r="R766" i="10"/>
  <c r="R666" i="10"/>
  <c r="R563" i="10"/>
  <c r="R459" i="10"/>
  <c r="R341" i="10"/>
  <c r="R224" i="10"/>
  <c r="R109" i="10"/>
  <c r="R1369" i="10"/>
  <c r="R1305" i="10"/>
  <c r="R1241" i="10"/>
  <c r="R1177" i="10"/>
  <c r="R1113" i="10"/>
  <c r="R1049" i="10"/>
  <c r="R985" i="10"/>
  <c r="R921" i="10"/>
  <c r="R857" i="10"/>
  <c r="R793" i="10"/>
  <c r="R729" i="10"/>
  <c r="R665" i="10"/>
  <c r="R601" i="10"/>
  <c r="R537" i="10"/>
  <c r="R108" i="10"/>
  <c r="R1112" i="10"/>
  <c r="R1048" i="10"/>
  <c r="R920" i="10"/>
  <c r="R600" i="10"/>
  <c r="R26" i="10"/>
  <c r="R1087" i="10"/>
  <c r="R895" i="10"/>
  <c r="R767" i="10"/>
  <c r="R342" i="10"/>
  <c r="R866" i="10"/>
  <c r="R763" i="10"/>
  <c r="R660" i="10"/>
  <c r="R557" i="10"/>
  <c r="R452" i="10"/>
  <c r="R338" i="10"/>
  <c r="R220" i="10"/>
  <c r="R103" i="10"/>
  <c r="R1299" i="10"/>
  <c r="R1196" i="10"/>
  <c r="R1093" i="10"/>
  <c r="R990" i="10"/>
  <c r="R890" i="10"/>
  <c r="R787" i="10"/>
  <c r="R684" i="10"/>
  <c r="R581" i="10"/>
  <c r="R478" i="10"/>
  <c r="R365" i="10"/>
  <c r="R248" i="10"/>
  <c r="R130" i="10"/>
  <c r="R1858" i="10"/>
  <c r="R1467" i="10"/>
  <c r="R978" i="10"/>
  <c r="R797" i="10"/>
  <c r="R683" i="10"/>
  <c r="R580" i="10"/>
  <c r="R477" i="10"/>
  <c r="R361" i="10"/>
  <c r="R247" i="10"/>
  <c r="R129" i="10"/>
  <c r="R1874" i="10"/>
  <c r="R1650" i="10"/>
  <c r="R1323" i="10"/>
  <c r="R1053" i="10"/>
  <c r="R2001" i="10"/>
  <c r="R1937" i="10"/>
  <c r="R1873" i="10"/>
  <c r="R1809" i="10"/>
  <c r="R1745" i="10"/>
  <c r="R1681" i="10"/>
  <c r="R1613" i="10"/>
  <c r="R1540" i="10"/>
  <c r="R1454" i="10"/>
  <c r="R1358" i="10"/>
  <c r="R1258" i="10"/>
  <c r="R1155" i="10"/>
  <c r="R1052" i="10"/>
  <c r="R949" i="10"/>
  <c r="R846" i="10"/>
  <c r="R746" i="10"/>
  <c r="R643" i="10"/>
  <c r="R540" i="10"/>
  <c r="R433" i="10"/>
  <c r="R315" i="10"/>
  <c r="R201" i="10"/>
  <c r="R83" i="10"/>
  <c r="R1786" i="10"/>
  <c r="R1531" i="10"/>
  <c r="R1117" i="10"/>
  <c r="R1968" i="10"/>
  <c r="R1904" i="10"/>
  <c r="R1840" i="10"/>
  <c r="R1776" i="10"/>
  <c r="R1712" i="10"/>
  <c r="R1648" i="10"/>
  <c r="R1576" i="10"/>
  <c r="R1497" i="10"/>
  <c r="R1410" i="10"/>
  <c r="R1307" i="10"/>
  <c r="R1204" i="10"/>
  <c r="R1101" i="10"/>
  <c r="R998" i="10"/>
  <c r="R898" i="10"/>
  <c r="R795" i="10"/>
  <c r="R692" i="10"/>
  <c r="R589" i="10"/>
  <c r="R486" i="10"/>
  <c r="R375" i="10"/>
  <c r="R257" i="10"/>
  <c r="R139" i="10"/>
  <c r="R1890" i="10"/>
  <c r="R1714" i="10"/>
  <c r="R1445" i="10"/>
  <c r="R811" i="10"/>
  <c r="R1943" i="10"/>
  <c r="R1879" i="10"/>
  <c r="R1815" i="10"/>
  <c r="R1751" i="10"/>
  <c r="R1687" i="10"/>
  <c r="R1620" i="10"/>
  <c r="R1547" i="10"/>
  <c r="R1462" i="10"/>
  <c r="R1370" i="10"/>
  <c r="R1267" i="10"/>
  <c r="R1164" i="10"/>
  <c r="R1061" i="10"/>
  <c r="R958" i="10"/>
  <c r="R858" i="10"/>
  <c r="R755" i="10"/>
  <c r="R652" i="10"/>
  <c r="R549" i="10"/>
  <c r="R443" i="10"/>
  <c r="R329" i="10"/>
  <c r="R211" i="10"/>
  <c r="R93" i="10"/>
  <c r="R9" i="10"/>
  <c r="R1361" i="10"/>
  <c r="R1297" i="10"/>
  <c r="R1233" i="10"/>
  <c r="R1169" i="10"/>
  <c r="R1105" i="10"/>
  <c r="R1041" i="10"/>
  <c r="R977" i="10"/>
  <c r="R913" i="10"/>
  <c r="R849" i="10"/>
  <c r="R785" i="10"/>
  <c r="R721" i="10"/>
  <c r="R657" i="10"/>
  <c r="R593" i="10"/>
  <c r="R529" i="10"/>
  <c r="R245" i="10"/>
  <c r="R172" i="10"/>
  <c r="R99" i="10"/>
  <c r="R1232" i="10"/>
  <c r="R720" i="10"/>
  <c r="R656" i="10"/>
  <c r="R171" i="10"/>
  <c r="R1015" i="10"/>
  <c r="R503" i="10"/>
  <c r="R289" i="10"/>
  <c r="R462" i="10"/>
  <c r="R78" i="10"/>
  <c r="R1374" i="10"/>
  <c r="R918" i="10"/>
  <c r="R818" i="10"/>
  <c r="R715" i="10"/>
  <c r="R612" i="10"/>
  <c r="R509" i="10"/>
  <c r="R397" i="10"/>
  <c r="R283" i="10"/>
  <c r="R165" i="10"/>
  <c r="R42" i="10"/>
  <c r="R1609" i="10"/>
  <c r="R1534" i="10"/>
  <c r="R1450" i="10"/>
  <c r="R1354" i="10"/>
  <c r="R1251" i="10"/>
  <c r="R1148" i="10"/>
  <c r="R1045" i="10"/>
  <c r="R942" i="10"/>
  <c r="R842" i="10"/>
  <c r="R739" i="10"/>
  <c r="R636" i="10"/>
  <c r="R533" i="10"/>
  <c r="R425" i="10"/>
  <c r="R311" i="10"/>
  <c r="R193" i="10"/>
  <c r="R74" i="10"/>
  <c r="R1158" i="10"/>
  <c r="R1058" i="10"/>
  <c r="R955" i="10"/>
  <c r="R852" i="10"/>
  <c r="R749" i="10"/>
  <c r="R646" i="10"/>
  <c r="R546" i="10"/>
  <c r="R440" i="10"/>
  <c r="R204" i="10"/>
  <c r="R87" i="10"/>
  <c r="R1285" i="10"/>
  <c r="R1182" i="10"/>
  <c r="R1082" i="10"/>
  <c r="R979" i="10"/>
  <c r="R876" i="10"/>
  <c r="R773" i="10"/>
  <c r="R670" i="10"/>
  <c r="R570" i="10"/>
  <c r="R467" i="10"/>
  <c r="R349" i="10"/>
  <c r="R232" i="10"/>
  <c r="R114" i="10"/>
  <c r="R1818" i="10"/>
  <c r="R1425" i="10"/>
  <c r="R950" i="10"/>
  <c r="R786" i="10"/>
  <c r="R669" i="10"/>
  <c r="R566" i="10"/>
  <c r="R466" i="10"/>
  <c r="R348" i="10"/>
  <c r="R231" i="10"/>
  <c r="R113" i="10"/>
  <c r="R1842" i="10"/>
  <c r="R1614" i="10"/>
  <c r="R1284" i="10"/>
  <c r="R1042" i="10"/>
  <c r="R1993" i="10"/>
  <c r="R1929" i="10"/>
  <c r="R1865" i="10"/>
  <c r="R1801" i="10"/>
  <c r="R1737" i="10"/>
  <c r="R1673" i="10"/>
  <c r="R1604" i="10"/>
  <c r="R1530" i="10"/>
  <c r="R1444" i="10"/>
  <c r="R1347" i="10"/>
  <c r="R1244" i="10"/>
  <c r="R1141" i="10"/>
  <c r="R1038" i="10"/>
  <c r="R938" i="10"/>
  <c r="R835" i="10"/>
  <c r="R732" i="10"/>
  <c r="R629" i="10"/>
  <c r="R526" i="10"/>
  <c r="R420" i="10"/>
  <c r="R303" i="10"/>
  <c r="R185" i="10"/>
  <c r="R65" i="10"/>
  <c r="R1762" i="10"/>
  <c r="R1477" i="10"/>
  <c r="R1078" i="10"/>
  <c r="R1960" i="10"/>
  <c r="R1896" i="10"/>
  <c r="R1832" i="10"/>
  <c r="R1768" i="10"/>
  <c r="R1704" i="10"/>
  <c r="R1640" i="10"/>
  <c r="R1566" i="10"/>
  <c r="R1485" i="10"/>
  <c r="R1396" i="10"/>
  <c r="R1293" i="10"/>
  <c r="R1190" i="10"/>
  <c r="R1090" i="10"/>
  <c r="R987" i="10"/>
  <c r="R884" i="10"/>
  <c r="R781" i="10"/>
  <c r="R678" i="10"/>
  <c r="R578" i="10"/>
  <c r="R475" i="10"/>
  <c r="R359" i="10"/>
  <c r="R241" i="10"/>
  <c r="R123" i="10"/>
  <c r="R1882" i="10"/>
  <c r="R1682" i="10"/>
  <c r="R1398" i="10"/>
  <c r="R1999" i="10"/>
  <c r="R1935" i="10"/>
  <c r="R1871" i="10"/>
  <c r="R1807" i="10"/>
  <c r="R1743" i="10"/>
  <c r="R1679" i="10"/>
  <c r="R1611" i="10"/>
  <c r="R1538" i="10"/>
  <c r="R1452" i="10"/>
  <c r="R1356" i="10"/>
  <c r="R1253" i="10"/>
  <c r="R1150" i="10"/>
  <c r="R1050" i="10"/>
  <c r="R947" i="10"/>
  <c r="R844" i="10"/>
  <c r="R741" i="10"/>
  <c r="R638" i="10"/>
  <c r="R538" i="10"/>
  <c r="R431" i="10"/>
  <c r="R313" i="10"/>
  <c r="R76" i="10"/>
  <c r="R1417" i="10"/>
  <c r="R1353" i="10"/>
  <c r="R1289" i="10"/>
  <c r="R1225" i="10"/>
  <c r="R1161" i="10"/>
  <c r="R1097" i="10"/>
  <c r="R1033" i="10"/>
  <c r="R969" i="10"/>
  <c r="R905" i="10"/>
  <c r="R841" i="10"/>
  <c r="R777" i="10"/>
  <c r="R713" i="10"/>
  <c r="R649" i="10"/>
  <c r="R585" i="10"/>
  <c r="R521" i="10"/>
  <c r="R383" i="10"/>
  <c r="R1416" i="10"/>
  <c r="R1288" i="10"/>
  <c r="R840" i="10"/>
  <c r="R308" i="10"/>
  <c r="R1391" i="10"/>
  <c r="R1007" i="10"/>
  <c r="R559" i="10"/>
  <c r="R495" i="10"/>
  <c r="R454" i="10"/>
  <c r="R70" i="10"/>
  <c r="R6" i="10"/>
  <c r="D26" i="11"/>
  <c r="AP7" i="11"/>
  <c r="K7" i="11" s="1"/>
  <c r="AG8" i="4" s="1"/>
  <c r="AP15" i="11"/>
  <c r="K15" i="11" s="1"/>
  <c r="AP23" i="11"/>
  <c r="K23" i="11" s="1"/>
  <c r="AG24" i="4" s="1"/>
  <c r="AP31" i="11"/>
  <c r="K31" i="11" s="1"/>
  <c r="AP39" i="11"/>
  <c r="K39" i="11" s="1"/>
  <c r="AG40" i="4" s="1"/>
  <c r="AP47" i="11"/>
  <c r="K47" i="11" s="1"/>
  <c r="AP55" i="11"/>
  <c r="K55" i="11" s="1"/>
  <c r="AP63" i="11"/>
  <c r="K63" i="11" s="1"/>
  <c r="AP71" i="11"/>
  <c r="K71" i="11" s="1"/>
  <c r="AG72" i="4" s="1"/>
  <c r="AP79" i="11"/>
  <c r="K79" i="11" s="1"/>
  <c r="AP87" i="11"/>
  <c r="K87" i="11" s="1"/>
  <c r="AG88" i="4" s="1"/>
  <c r="AP95" i="11"/>
  <c r="K95" i="11" s="1"/>
  <c r="AG96" i="4" s="1"/>
  <c r="AP103" i="11"/>
  <c r="K103" i="11" s="1"/>
  <c r="AP111" i="11"/>
  <c r="K111" i="11" s="1"/>
  <c r="AP119" i="11"/>
  <c r="K119" i="11" s="1"/>
  <c r="AG120" i="4" s="1"/>
  <c r="AP127" i="11"/>
  <c r="K127" i="11" s="1"/>
  <c r="AP135" i="11"/>
  <c r="K135" i="11" s="1"/>
  <c r="AP143" i="11"/>
  <c r="K143" i="11" s="1"/>
  <c r="AP151" i="11"/>
  <c r="K151" i="11" s="1"/>
  <c r="AG152" i="4" s="1"/>
  <c r="AP8" i="11"/>
  <c r="K8" i="11" s="1"/>
  <c r="AG9" i="4" s="1"/>
  <c r="AP16" i="11"/>
  <c r="K16" i="11" s="1"/>
  <c r="AG17" i="4" s="1"/>
  <c r="AP24" i="11"/>
  <c r="K24" i="11" s="1"/>
  <c r="AG25" i="4" s="1"/>
  <c r="AP32" i="11"/>
  <c r="K32" i="11" s="1"/>
  <c r="AG33" i="4" s="1"/>
  <c r="AP40" i="11"/>
  <c r="K40" i="11" s="1"/>
  <c r="AP48" i="11"/>
  <c r="K48" i="11" s="1"/>
  <c r="AG49" i="4" s="1"/>
  <c r="AP56" i="11"/>
  <c r="K56" i="11" s="1"/>
  <c r="AG57" i="4" s="1"/>
  <c r="AP64" i="11"/>
  <c r="K64" i="11" s="1"/>
  <c r="AP72" i="11"/>
  <c r="K72" i="11" s="1"/>
  <c r="AG73" i="4" s="1"/>
  <c r="AP80" i="11"/>
  <c r="K80" i="11" s="1"/>
  <c r="AP88" i="11"/>
  <c r="K88" i="11" s="1"/>
  <c r="AG89" i="4" s="1"/>
  <c r="AP96" i="11"/>
  <c r="K96" i="11" s="1"/>
  <c r="AG97" i="4" s="1"/>
  <c r="AP104" i="11"/>
  <c r="K104" i="11" s="1"/>
  <c r="AP112" i="11"/>
  <c r="K112" i="11" s="1"/>
  <c r="AP120" i="11"/>
  <c r="K120" i="11" s="1"/>
  <c r="AP128" i="11"/>
  <c r="K128" i="11" s="1"/>
  <c r="AG129" i="4" s="1"/>
  <c r="AP136" i="11"/>
  <c r="K136" i="11" s="1"/>
  <c r="AP144" i="11"/>
  <c r="K144" i="11" s="1"/>
  <c r="AG145" i="4" s="1"/>
  <c r="AP152" i="11"/>
  <c r="K152" i="11" s="1"/>
  <c r="AG153" i="4" s="1"/>
  <c r="AP160" i="11"/>
  <c r="K160" i="11" s="1"/>
  <c r="AG161" i="4" s="1"/>
  <c r="AP168" i="11"/>
  <c r="K168" i="11" s="1"/>
  <c r="AG169" i="4" s="1"/>
  <c r="AP9" i="11"/>
  <c r="K9" i="11" s="1"/>
  <c r="AG10" i="4" s="1"/>
  <c r="AP17" i="11"/>
  <c r="K17" i="11" s="1"/>
  <c r="AP25" i="11"/>
  <c r="K25" i="11" s="1"/>
  <c r="AP33" i="11"/>
  <c r="K33" i="11" s="1"/>
  <c r="AG34" i="4" s="1"/>
  <c r="AP41" i="11"/>
  <c r="K41" i="11" s="1"/>
  <c r="AG42" i="4" s="1"/>
  <c r="AP49" i="11"/>
  <c r="K49" i="11" s="1"/>
  <c r="AG50" i="4" s="1"/>
  <c r="AP57" i="11"/>
  <c r="K57" i="11" s="1"/>
  <c r="AP65" i="11"/>
  <c r="K65" i="11" s="1"/>
  <c r="AP73" i="11"/>
  <c r="K73" i="11" s="1"/>
  <c r="AP81" i="11"/>
  <c r="K81" i="11" s="1"/>
  <c r="AG82" i="4" s="1"/>
  <c r="AP89" i="11"/>
  <c r="K89" i="11" s="1"/>
  <c r="AG90" i="4" s="1"/>
  <c r="AP97" i="11"/>
  <c r="K97" i="11" s="1"/>
  <c r="AG98" i="4" s="1"/>
  <c r="AP105" i="11"/>
  <c r="K105" i="11" s="1"/>
  <c r="AP113" i="11"/>
  <c r="K113" i="11" s="1"/>
  <c r="AP121" i="11"/>
  <c r="K121" i="11" s="1"/>
  <c r="AG122" i="4" s="1"/>
  <c r="AP129" i="11"/>
  <c r="K129" i="11" s="1"/>
  <c r="AG130" i="4" s="1"/>
  <c r="AP137" i="11"/>
  <c r="K137" i="11" s="1"/>
  <c r="AG138" i="4" s="1"/>
  <c r="AP5" i="11"/>
  <c r="K5" i="11" s="1"/>
  <c r="AP13" i="11"/>
  <c r="K13" i="11" s="1"/>
  <c r="AP21" i="11"/>
  <c r="K21" i="11" s="1"/>
  <c r="AP29" i="11"/>
  <c r="K29" i="11" s="1"/>
  <c r="AG30" i="4" s="1"/>
  <c r="AP37" i="11"/>
  <c r="K37" i="11" s="1"/>
  <c r="AP45" i="11"/>
  <c r="K45" i="11" s="1"/>
  <c r="AP53" i="11"/>
  <c r="K53" i="11" s="1"/>
  <c r="AP61" i="11"/>
  <c r="K61" i="11" s="1"/>
  <c r="AP69" i="11"/>
  <c r="K69" i="11" s="1"/>
  <c r="AP77" i="11"/>
  <c r="K77" i="11" s="1"/>
  <c r="AP85" i="11"/>
  <c r="K85" i="11" s="1"/>
  <c r="AG86" i="4" s="1"/>
  <c r="AP93" i="11"/>
  <c r="K93" i="11" s="1"/>
  <c r="AP101" i="11"/>
  <c r="K101" i="11" s="1"/>
  <c r="AP109" i="11"/>
  <c r="K109" i="11" s="1"/>
  <c r="AG110" i="4" s="1"/>
  <c r="AP117" i="11"/>
  <c r="K117" i="11" s="1"/>
  <c r="AP125" i="11"/>
  <c r="K125" i="11" s="1"/>
  <c r="AP133" i="11"/>
  <c r="K133" i="11" s="1"/>
  <c r="AG134" i="4" s="1"/>
  <c r="AP141" i="11"/>
  <c r="K141" i="11" s="1"/>
  <c r="AG142" i="4" s="1"/>
  <c r="AP14" i="11"/>
  <c r="K14" i="11" s="1"/>
  <c r="AP30" i="11"/>
  <c r="K30" i="11" s="1"/>
  <c r="AG31" i="4" s="1"/>
  <c r="AP46" i="11"/>
  <c r="K46" i="11" s="1"/>
  <c r="AP62" i="11"/>
  <c r="K62" i="11" s="1"/>
  <c r="AG63" i="4" s="1"/>
  <c r="AP78" i="11"/>
  <c r="K78" i="11" s="1"/>
  <c r="AP94" i="11"/>
  <c r="K94" i="11" s="1"/>
  <c r="AP110" i="11"/>
  <c r="K110" i="11" s="1"/>
  <c r="AP126" i="11"/>
  <c r="K126" i="11" s="1"/>
  <c r="AP142" i="11"/>
  <c r="K142" i="11" s="1"/>
  <c r="AG143" i="4" s="1"/>
  <c r="AP154" i="11"/>
  <c r="K154" i="11" s="1"/>
  <c r="AP163" i="11"/>
  <c r="K163" i="11" s="1"/>
  <c r="AG164" i="4" s="1"/>
  <c r="AP172" i="11"/>
  <c r="K172" i="11" s="1"/>
  <c r="AP180" i="11"/>
  <c r="K180" i="11" s="1"/>
  <c r="AP188" i="11"/>
  <c r="K188" i="11" s="1"/>
  <c r="AP196" i="11"/>
  <c r="K196" i="11" s="1"/>
  <c r="AP204" i="11"/>
  <c r="K204" i="11" s="1"/>
  <c r="AP212" i="11"/>
  <c r="K212" i="11" s="1"/>
  <c r="AP220" i="11"/>
  <c r="K220" i="11" s="1"/>
  <c r="AP228" i="11"/>
  <c r="K228" i="11" s="1"/>
  <c r="AP236" i="11"/>
  <c r="K236" i="11" s="1"/>
  <c r="AG237" i="4" s="1"/>
  <c r="AP244" i="11"/>
  <c r="K244" i="11" s="1"/>
  <c r="AP252" i="11"/>
  <c r="K252" i="11" s="1"/>
  <c r="AP260" i="11"/>
  <c r="K260" i="11" s="1"/>
  <c r="AP268" i="11"/>
  <c r="K268" i="11" s="1"/>
  <c r="AP276" i="11"/>
  <c r="K276" i="11" s="1"/>
  <c r="AP284" i="11"/>
  <c r="K284" i="11" s="1"/>
  <c r="AP292" i="11"/>
  <c r="K292" i="11" s="1"/>
  <c r="AP300" i="11"/>
  <c r="K300" i="11" s="1"/>
  <c r="AP308" i="11"/>
  <c r="K308" i="11" s="1"/>
  <c r="AP316" i="11"/>
  <c r="K316" i="11" s="1"/>
  <c r="AP324" i="11"/>
  <c r="K324" i="11" s="1"/>
  <c r="AP332" i="11"/>
  <c r="K332" i="11" s="1"/>
  <c r="AP340" i="11"/>
  <c r="K340" i="11" s="1"/>
  <c r="AG341" i="4" s="1"/>
  <c r="AP348" i="11"/>
  <c r="K348" i="11" s="1"/>
  <c r="AG349" i="4" s="1"/>
  <c r="AP356" i="11"/>
  <c r="K356" i="11" s="1"/>
  <c r="AP364" i="11"/>
  <c r="K364" i="11" s="1"/>
  <c r="AG365" i="4" s="1"/>
  <c r="AP372" i="11"/>
  <c r="K372" i="11" s="1"/>
  <c r="AP380" i="11"/>
  <c r="K380" i="11" s="1"/>
  <c r="AG381" i="4" s="1"/>
  <c r="AP388" i="11"/>
  <c r="K388" i="11" s="1"/>
  <c r="AG389" i="4" s="1"/>
  <c r="AP396" i="11"/>
  <c r="K396" i="11" s="1"/>
  <c r="AG397" i="4" s="1"/>
  <c r="AP404" i="11"/>
  <c r="K404" i="11" s="1"/>
  <c r="AP412" i="11"/>
  <c r="K412" i="11" s="1"/>
  <c r="AG413" i="4" s="1"/>
  <c r="AP420" i="11"/>
  <c r="K420" i="11" s="1"/>
  <c r="AG421" i="4" s="1"/>
  <c r="AP428" i="11"/>
  <c r="K428" i="11" s="1"/>
  <c r="AG429" i="4" s="1"/>
  <c r="AP436" i="11"/>
  <c r="K436" i="11" s="1"/>
  <c r="AG437" i="4" s="1"/>
  <c r="AP444" i="11"/>
  <c r="K444" i="11" s="1"/>
  <c r="AP452" i="11"/>
  <c r="K452" i="11" s="1"/>
  <c r="AG453" i="4" s="1"/>
  <c r="AP460" i="11"/>
  <c r="K460" i="11" s="1"/>
  <c r="AP468" i="11"/>
  <c r="K468" i="11" s="1"/>
  <c r="AG469" i="4" s="1"/>
  <c r="AP476" i="11"/>
  <c r="K476" i="11" s="1"/>
  <c r="AG477" i="4" s="1"/>
  <c r="AP484" i="11"/>
  <c r="K484" i="11" s="1"/>
  <c r="AG485" i="4" s="1"/>
  <c r="AP492" i="11"/>
  <c r="K492" i="11" s="1"/>
  <c r="AG493" i="4" s="1"/>
  <c r="AP500" i="11"/>
  <c r="K500" i="11" s="1"/>
  <c r="AG501" i="4" s="1"/>
  <c r="AP18" i="11"/>
  <c r="K18" i="11" s="1"/>
  <c r="AG19" i="4" s="1"/>
  <c r="AP34" i="11"/>
  <c r="K34" i="11" s="1"/>
  <c r="AP50" i="11"/>
  <c r="K50" i="11" s="1"/>
  <c r="AP66" i="11"/>
  <c r="K66" i="11" s="1"/>
  <c r="AG67" i="4" s="1"/>
  <c r="AP82" i="11"/>
  <c r="K82" i="11" s="1"/>
  <c r="AP98" i="11"/>
  <c r="K98" i="11" s="1"/>
  <c r="AG99" i="4" s="1"/>
  <c r="AP114" i="11"/>
  <c r="K114" i="11" s="1"/>
  <c r="AP130" i="11"/>
  <c r="K130" i="11" s="1"/>
  <c r="AP145" i="11"/>
  <c r="K145" i="11" s="1"/>
  <c r="AP155" i="11"/>
  <c r="K155" i="11" s="1"/>
  <c r="AG156" i="4" s="1"/>
  <c r="AP164" i="11"/>
  <c r="K164" i="11" s="1"/>
  <c r="AP173" i="11"/>
  <c r="K173" i="11" s="1"/>
  <c r="AG174" i="4" s="1"/>
  <c r="AP181" i="11"/>
  <c r="K181" i="11" s="1"/>
  <c r="AG182" i="4" s="1"/>
  <c r="AP189" i="11"/>
  <c r="K189" i="11" s="1"/>
  <c r="AG190" i="4" s="1"/>
  <c r="AP197" i="11"/>
  <c r="K197" i="11" s="1"/>
  <c r="AG198" i="4" s="1"/>
  <c r="AP205" i="11"/>
  <c r="K205" i="11" s="1"/>
  <c r="AG206" i="4" s="1"/>
  <c r="AP213" i="11"/>
  <c r="K213" i="11" s="1"/>
  <c r="AG214" i="4" s="1"/>
  <c r="AP221" i="11"/>
  <c r="K221" i="11" s="1"/>
  <c r="AG222" i="4" s="1"/>
  <c r="AP229" i="11"/>
  <c r="K229" i="11" s="1"/>
  <c r="AG230" i="4" s="1"/>
  <c r="AP237" i="11"/>
  <c r="K237" i="11" s="1"/>
  <c r="AG238" i="4" s="1"/>
  <c r="AP245" i="11"/>
  <c r="K245" i="11" s="1"/>
  <c r="AG246" i="4" s="1"/>
  <c r="AP253" i="11"/>
  <c r="K253" i="11" s="1"/>
  <c r="AP261" i="11"/>
  <c r="K261" i="11" s="1"/>
  <c r="AP269" i="11"/>
  <c r="K269" i="11" s="1"/>
  <c r="AP277" i="11"/>
  <c r="K277" i="11" s="1"/>
  <c r="AG278" i="4" s="1"/>
  <c r="AP285" i="11"/>
  <c r="K285" i="11" s="1"/>
  <c r="AG286" i="4" s="1"/>
  <c r="AP293" i="11"/>
  <c r="K293" i="11" s="1"/>
  <c r="AP301" i="11"/>
  <c r="K301" i="11" s="1"/>
  <c r="AG302" i="4" s="1"/>
  <c r="AP309" i="11"/>
  <c r="K309" i="11" s="1"/>
  <c r="AP317" i="11"/>
  <c r="K317" i="11" s="1"/>
  <c r="AP325" i="11"/>
  <c r="K325" i="11" s="1"/>
  <c r="AP333" i="11"/>
  <c r="K333" i="11" s="1"/>
  <c r="AP341" i="11"/>
  <c r="K341" i="11" s="1"/>
  <c r="AP349" i="11"/>
  <c r="K349" i="11" s="1"/>
  <c r="AP357" i="11"/>
  <c r="K357" i="11" s="1"/>
  <c r="AP365" i="11"/>
  <c r="K365" i="11" s="1"/>
  <c r="AG366" i="4" s="1"/>
  <c r="AP373" i="11"/>
  <c r="K373" i="11" s="1"/>
  <c r="AG374" i="4" s="1"/>
  <c r="AP381" i="11"/>
  <c r="K381" i="11" s="1"/>
  <c r="AP389" i="11"/>
  <c r="K389" i="11" s="1"/>
  <c r="AG390" i="4" s="1"/>
  <c r="AP397" i="11"/>
  <c r="K397" i="11" s="1"/>
  <c r="AG398" i="4" s="1"/>
  <c r="AP405" i="11"/>
  <c r="K405" i="11" s="1"/>
  <c r="AG406" i="4" s="1"/>
  <c r="AP413" i="11"/>
  <c r="K413" i="11" s="1"/>
  <c r="AP421" i="11"/>
  <c r="K421" i="11" s="1"/>
  <c r="AP429" i="11"/>
  <c r="K429" i="11" s="1"/>
  <c r="AP437" i="11"/>
  <c r="K437" i="11" s="1"/>
  <c r="AP445" i="11"/>
  <c r="K445" i="11" s="1"/>
  <c r="AG446" i="4" s="1"/>
  <c r="AP453" i="11"/>
  <c r="K453" i="11" s="1"/>
  <c r="AP461" i="11"/>
  <c r="K461" i="11" s="1"/>
  <c r="AP19" i="11"/>
  <c r="K19" i="11" s="1"/>
  <c r="AG20" i="4" s="1"/>
  <c r="AP35" i="11"/>
  <c r="K35" i="11" s="1"/>
  <c r="AG36" i="4" s="1"/>
  <c r="AP51" i="11"/>
  <c r="K51" i="11" s="1"/>
  <c r="AP67" i="11"/>
  <c r="K67" i="11" s="1"/>
  <c r="AP83" i="11"/>
  <c r="K83" i="11" s="1"/>
  <c r="AG84" i="4" s="1"/>
  <c r="AP99" i="11"/>
  <c r="K99" i="11" s="1"/>
  <c r="AP115" i="11"/>
  <c r="K115" i="11" s="1"/>
  <c r="AG116" i="4" s="1"/>
  <c r="AP131" i="11"/>
  <c r="K131" i="11" s="1"/>
  <c r="AP146" i="11"/>
  <c r="K146" i="11" s="1"/>
  <c r="AP156" i="11"/>
  <c r="K156" i="11" s="1"/>
  <c r="AG157" i="4" s="1"/>
  <c r="AP165" i="11"/>
  <c r="K165" i="11" s="1"/>
  <c r="AP174" i="11"/>
  <c r="K174" i="11" s="1"/>
  <c r="AG175" i="4" s="1"/>
  <c r="AP182" i="11"/>
  <c r="K182" i="11" s="1"/>
  <c r="AP190" i="11"/>
  <c r="K190" i="11" s="1"/>
  <c r="AP198" i="11"/>
  <c r="K198" i="11" s="1"/>
  <c r="AP206" i="11"/>
  <c r="K206" i="11" s="1"/>
  <c r="AP214" i="11"/>
  <c r="K214" i="11" s="1"/>
  <c r="AP222" i="11"/>
  <c r="K222" i="11" s="1"/>
  <c r="AP230" i="11"/>
  <c r="K230" i="11" s="1"/>
  <c r="AP238" i="11"/>
  <c r="K238" i="11" s="1"/>
  <c r="AG239" i="4" s="1"/>
  <c r="AP246" i="11"/>
  <c r="K246" i="11" s="1"/>
  <c r="AG247" i="4" s="1"/>
  <c r="AP254" i="11"/>
  <c r="K254" i="11" s="1"/>
  <c r="AP262" i="11"/>
  <c r="K262" i="11" s="1"/>
  <c r="AP270" i="11"/>
  <c r="K270" i="11" s="1"/>
  <c r="AG271" i="4" s="1"/>
  <c r="AP278" i="11"/>
  <c r="K278" i="11" s="1"/>
  <c r="AP286" i="11"/>
  <c r="K286" i="11" s="1"/>
  <c r="AG287" i="4" s="1"/>
  <c r="AP294" i="11"/>
  <c r="K294" i="11" s="1"/>
  <c r="AP302" i="11"/>
  <c r="K302" i="11" s="1"/>
  <c r="AG303" i="4" s="1"/>
  <c r="AP310" i="11"/>
  <c r="K310" i="11" s="1"/>
  <c r="AP318" i="11"/>
  <c r="K318" i="11" s="1"/>
  <c r="AP326" i="11"/>
  <c r="K326" i="11" s="1"/>
  <c r="AP334" i="11"/>
  <c r="K334" i="11" s="1"/>
  <c r="AG335" i="4" s="1"/>
  <c r="AP342" i="11"/>
  <c r="K342" i="11" s="1"/>
  <c r="AP11" i="11"/>
  <c r="K11" i="11" s="1"/>
  <c r="AG12" i="4" s="1"/>
  <c r="AP27" i="11"/>
  <c r="K27" i="11" s="1"/>
  <c r="AP43" i="11"/>
  <c r="K43" i="11" s="1"/>
  <c r="AG44" i="4" s="1"/>
  <c r="AP59" i="11"/>
  <c r="K59" i="11" s="1"/>
  <c r="AG60" i="4" s="1"/>
  <c r="AP75" i="11"/>
  <c r="K75" i="11" s="1"/>
  <c r="AP91" i="11"/>
  <c r="K91" i="11" s="1"/>
  <c r="AG92" i="4" s="1"/>
  <c r="AP107" i="11"/>
  <c r="K107" i="11" s="1"/>
  <c r="AP123" i="11"/>
  <c r="K123" i="11" s="1"/>
  <c r="AG124" i="4" s="1"/>
  <c r="AP139" i="11"/>
  <c r="K139" i="11" s="1"/>
  <c r="AG140" i="4" s="1"/>
  <c r="AP150" i="11"/>
  <c r="K150" i="11" s="1"/>
  <c r="AG151" i="4" s="1"/>
  <c r="AP161" i="11"/>
  <c r="K161" i="11" s="1"/>
  <c r="AP170" i="11"/>
  <c r="K170" i="11" s="1"/>
  <c r="AP178" i="11"/>
  <c r="K178" i="11" s="1"/>
  <c r="AP186" i="11"/>
  <c r="K186" i="11" s="1"/>
  <c r="AP194" i="11"/>
  <c r="K194" i="11" s="1"/>
  <c r="AP202" i="11"/>
  <c r="K202" i="11" s="1"/>
  <c r="AP210" i="11"/>
  <c r="K210" i="11" s="1"/>
  <c r="AG211" i="4" s="1"/>
  <c r="AP218" i="11"/>
  <c r="K218" i="11" s="1"/>
  <c r="AP226" i="11"/>
  <c r="K226" i="11" s="1"/>
  <c r="AG227" i="4" s="1"/>
  <c r="AP234" i="11"/>
  <c r="K234" i="11" s="1"/>
  <c r="AP242" i="11"/>
  <c r="K242" i="11" s="1"/>
  <c r="AP250" i="11"/>
  <c r="K250" i="11" s="1"/>
  <c r="AG251" i="4" s="1"/>
  <c r="AP258" i="11"/>
  <c r="K258" i="11" s="1"/>
  <c r="AG259" i="4" s="1"/>
  <c r="AP266" i="11"/>
  <c r="K266" i="11" s="1"/>
  <c r="AG267" i="4" s="1"/>
  <c r="AP274" i="11"/>
  <c r="K274" i="11" s="1"/>
  <c r="AP282" i="11"/>
  <c r="K282" i="11" s="1"/>
  <c r="AG283" i="4" s="1"/>
  <c r="AP290" i="11"/>
  <c r="K290" i="11" s="1"/>
  <c r="AG291" i="4" s="1"/>
  <c r="AP298" i="11"/>
  <c r="K298" i="11" s="1"/>
  <c r="AP306" i="11"/>
  <c r="K306" i="11" s="1"/>
  <c r="AP314" i="11"/>
  <c r="K314" i="11" s="1"/>
  <c r="AG315" i="4" s="1"/>
  <c r="AP322" i="11"/>
  <c r="K322" i="11" s="1"/>
  <c r="AG323" i="4" s="1"/>
  <c r="AP330" i="11"/>
  <c r="K330" i="11" s="1"/>
  <c r="AP338" i="11"/>
  <c r="K338" i="11" s="1"/>
  <c r="AG339" i="4" s="1"/>
  <c r="AP346" i="11"/>
  <c r="K346" i="11" s="1"/>
  <c r="AG347" i="4" s="1"/>
  <c r="AP354" i="11"/>
  <c r="K354" i="11" s="1"/>
  <c r="AG355" i="4" s="1"/>
  <c r="AP362" i="11"/>
  <c r="K362" i="11" s="1"/>
  <c r="AP370" i="11"/>
  <c r="K370" i="11" s="1"/>
  <c r="AG371" i="4" s="1"/>
  <c r="AP378" i="11"/>
  <c r="K378" i="11" s="1"/>
  <c r="AP386" i="11"/>
  <c r="K386" i="11" s="1"/>
  <c r="AP394" i="11"/>
  <c r="K394" i="11" s="1"/>
  <c r="AG395" i="4" s="1"/>
  <c r="AP26" i="11"/>
  <c r="K26" i="11" s="1"/>
  <c r="AG27" i="4" s="1"/>
  <c r="AP58" i="11"/>
  <c r="K58" i="11" s="1"/>
  <c r="AP90" i="11"/>
  <c r="K90" i="11" s="1"/>
  <c r="AG91" i="4" s="1"/>
  <c r="AP122" i="11"/>
  <c r="K122" i="11" s="1"/>
  <c r="AG123" i="4" s="1"/>
  <c r="AP149" i="11"/>
  <c r="K149" i="11" s="1"/>
  <c r="AG150" i="4" s="1"/>
  <c r="AP169" i="11"/>
  <c r="K169" i="11" s="1"/>
  <c r="AG170" i="4" s="1"/>
  <c r="AP185" i="11"/>
  <c r="K185" i="11" s="1"/>
  <c r="AP201" i="11"/>
  <c r="K201" i="11" s="1"/>
  <c r="AG202" i="4" s="1"/>
  <c r="AP217" i="11"/>
  <c r="K217" i="11" s="1"/>
  <c r="AP233" i="11"/>
  <c r="K233" i="11" s="1"/>
  <c r="AG234" i="4" s="1"/>
  <c r="AP249" i="11"/>
  <c r="K249" i="11" s="1"/>
  <c r="AP265" i="11"/>
  <c r="K265" i="11" s="1"/>
  <c r="AP281" i="11"/>
  <c r="K281" i="11" s="1"/>
  <c r="AG282" i="4" s="1"/>
  <c r="AP297" i="11"/>
  <c r="K297" i="11" s="1"/>
  <c r="AG298" i="4" s="1"/>
  <c r="AP313" i="11"/>
  <c r="K313" i="11" s="1"/>
  <c r="AP329" i="11"/>
  <c r="K329" i="11" s="1"/>
  <c r="AP345" i="11"/>
  <c r="K345" i="11" s="1"/>
  <c r="AP359" i="11"/>
  <c r="K359" i="11" s="1"/>
  <c r="AG360" i="4" s="1"/>
  <c r="AP371" i="11"/>
  <c r="K371" i="11" s="1"/>
  <c r="AP384" i="11"/>
  <c r="K384" i="11" s="1"/>
  <c r="AP398" i="11"/>
  <c r="K398" i="11" s="1"/>
  <c r="AP408" i="11"/>
  <c r="K408" i="11" s="1"/>
  <c r="AP418" i="11"/>
  <c r="K418" i="11" s="1"/>
  <c r="AP430" i="11"/>
  <c r="K430" i="11" s="1"/>
  <c r="AG431" i="4" s="1"/>
  <c r="AP440" i="11"/>
  <c r="K440" i="11" s="1"/>
  <c r="AP450" i="11"/>
  <c r="K450" i="11" s="1"/>
  <c r="AG451" i="4" s="1"/>
  <c r="AP462" i="11"/>
  <c r="K462" i="11" s="1"/>
  <c r="AP471" i="11"/>
  <c r="K471" i="11" s="1"/>
  <c r="AG472" i="4" s="1"/>
  <c r="AP480" i="11"/>
  <c r="K480" i="11" s="1"/>
  <c r="AG481" i="4" s="1"/>
  <c r="AP489" i="11"/>
  <c r="K489" i="11" s="1"/>
  <c r="AP498" i="11"/>
  <c r="K498" i="11" s="1"/>
  <c r="AG499" i="4" s="1"/>
  <c r="AP411" i="11"/>
  <c r="K411" i="11" s="1"/>
  <c r="AG412" i="4" s="1"/>
  <c r="AP28" i="11"/>
  <c r="K28" i="11" s="1"/>
  <c r="AP60" i="11"/>
  <c r="K60" i="11" s="1"/>
  <c r="AP92" i="11"/>
  <c r="K92" i="11" s="1"/>
  <c r="AG93" i="4" s="1"/>
  <c r="AP124" i="11"/>
  <c r="K124" i="11" s="1"/>
  <c r="AG125" i="4" s="1"/>
  <c r="AP153" i="11"/>
  <c r="K153" i="11" s="1"/>
  <c r="AP171" i="11"/>
  <c r="K171" i="11" s="1"/>
  <c r="AP187" i="11"/>
  <c r="K187" i="11" s="1"/>
  <c r="AP203" i="11"/>
  <c r="K203" i="11" s="1"/>
  <c r="AG204" i="4" s="1"/>
  <c r="AP219" i="11"/>
  <c r="K219" i="11" s="1"/>
  <c r="AP235" i="11"/>
  <c r="K235" i="11" s="1"/>
  <c r="AG236" i="4" s="1"/>
  <c r="AP251" i="11"/>
  <c r="K251" i="11" s="1"/>
  <c r="AP267" i="11"/>
  <c r="K267" i="11" s="1"/>
  <c r="AP283" i="11"/>
  <c r="K283" i="11" s="1"/>
  <c r="AG284" i="4" s="1"/>
  <c r="AP299" i="11"/>
  <c r="K299" i="11" s="1"/>
  <c r="AP315" i="11"/>
  <c r="K315" i="11" s="1"/>
  <c r="AP331" i="11"/>
  <c r="K331" i="11" s="1"/>
  <c r="AG332" i="4" s="1"/>
  <c r="AP347" i="11"/>
  <c r="K347" i="11" s="1"/>
  <c r="AP360" i="11"/>
  <c r="K360" i="11" s="1"/>
  <c r="AP374" i="11"/>
  <c r="K374" i="11" s="1"/>
  <c r="AP385" i="11"/>
  <c r="K385" i="11" s="1"/>
  <c r="AP399" i="11"/>
  <c r="K399" i="11" s="1"/>
  <c r="AG400" i="4" s="1"/>
  <c r="AP409" i="11"/>
  <c r="K409" i="11" s="1"/>
  <c r="AG410" i="4" s="1"/>
  <c r="AP419" i="11"/>
  <c r="K419" i="11" s="1"/>
  <c r="AG420" i="4" s="1"/>
  <c r="AP431" i="11"/>
  <c r="K431" i="11" s="1"/>
  <c r="AP441" i="11"/>
  <c r="K441" i="11" s="1"/>
  <c r="AP451" i="11"/>
  <c r="K451" i="11" s="1"/>
  <c r="AG452" i="4" s="1"/>
  <c r="AP463" i="11"/>
  <c r="K463" i="11" s="1"/>
  <c r="AG464" i="4" s="1"/>
  <c r="AP472" i="11"/>
  <c r="K472" i="11" s="1"/>
  <c r="AP481" i="11"/>
  <c r="K481" i="11" s="1"/>
  <c r="AG482" i="4" s="1"/>
  <c r="AP490" i="11"/>
  <c r="K490" i="11" s="1"/>
  <c r="AP499" i="11"/>
  <c r="K499" i="11" s="1"/>
  <c r="AP433" i="11"/>
  <c r="K433" i="11" s="1"/>
  <c r="AG434" i="4" s="1"/>
  <c r="AP4" i="11"/>
  <c r="K4" i="11" s="1"/>
  <c r="AP36" i="11"/>
  <c r="K36" i="11" s="1"/>
  <c r="AG37" i="4" s="1"/>
  <c r="AP68" i="11"/>
  <c r="K68" i="11" s="1"/>
  <c r="AG69" i="4" s="1"/>
  <c r="AP100" i="11"/>
  <c r="K100" i="11" s="1"/>
  <c r="AG101" i="4" s="1"/>
  <c r="AP132" i="11"/>
  <c r="K132" i="11" s="1"/>
  <c r="AP157" i="11"/>
  <c r="K157" i="11" s="1"/>
  <c r="AG158" i="4" s="1"/>
  <c r="AP175" i="11"/>
  <c r="K175" i="11" s="1"/>
  <c r="AP191" i="11"/>
  <c r="K191" i="11" s="1"/>
  <c r="AP207" i="11"/>
  <c r="K207" i="11" s="1"/>
  <c r="AP223" i="11"/>
  <c r="K223" i="11" s="1"/>
  <c r="AP239" i="11"/>
  <c r="K239" i="11" s="1"/>
  <c r="AG240" i="4" s="1"/>
  <c r="AP255" i="11"/>
  <c r="K255" i="11" s="1"/>
  <c r="AG256" i="4" s="1"/>
  <c r="AP271" i="11"/>
  <c r="K271" i="11" s="1"/>
  <c r="AG272" i="4" s="1"/>
  <c r="AP287" i="11"/>
  <c r="K287" i="11" s="1"/>
  <c r="AP303" i="11"/>
  <c r="K303" i="11" s="1"/>
  <c r="AP319" i="11"/>
  <c r="K319" i="11" s="1"/>
  <c r="AP335" i="11"/>
  <c r="K335" i="11" s="1"/>
  <c r="AP350" i="11"/>
  <c r="K350" i="11" s="1"/>
  <c r="AG351" i="4" s="1"/>
  <c r="AP361" i="11"/>
  <c r="K361" i="11" s="1"/>
  <c r="AG362" i="4" s="1"/>
  <c r="AP375" i="11"/>
  <c r="K375" i="11" s="1"/>
  <c r="AP387" i="11"/>
  <c r="K387" i="11" s="1"/>
  <c r="AP400" i="11"/>
  <c r="K400" i="11" s="1"/>
  <c r="AP410" i="11"/>
  <c r="K410" i="11" s="1"/>
  <c r="AG411" i="4" s="1"/>
  <c r="AP422" i="11"/>
  <c r="K422" i="11" s="1"/>
  <c r="AP432" i="11"/>
  <c r="K432" i="11" s="1"/>
  <c r="AP442" i="11"/>
  <c r="K442" i="11" s="1"/>
  <c r="AG443" i="4" s="1"/>
  <c r="AP454" i="11"/>
  <c r="K454" i="11" s="1"/>
  <c r="AP464" i="11"/>
  <c r="K464" i="11" s="1"/>
  <c r="AG465" i="4" s="1"/>
  <c r="AP473" i="11"/>
  <c r="K473" i="11" s="1"/>
  <c r="AP482" i="11"/>
  <c r="K482" i="11" s="1"/>
  <c r="AG483" i="4" s="1"/>
  <c r="AP491" i="11"/>
  <c r="K491" i="11" s="1"/>
  <c r="AP501" i="11"/>
  <c r="K501" i="11" s="1"/>
  <c r="AG502" i="4" s="1"/>
  <c r="AP455" i="11"/>
  <c r="K455" i="11" s="1"/>
  <c r="AG456" i="4" s="1"/>
  <c r="AP6" i="11"/>
  <c r="K6" i="11" s="1"/>
  <c r="AG7" i="4" s="1"/>
  <c r="AP38" i="11"/>
  <c r="K38" i="11" s="1"/>
  <c r="AG39" i="4" s="1"/>
  <c r="AP70" i="11"/>
  <c r="K70" i="11" s="1"/>
  <c r="AP102" i="11"/>
  <c r="K102" i="11" s="1"/>
  <c r="AP134" i="11"/>
  <c r="K134" i="11" s="1"/>
  <c r="AG135" i="4" s="1"/>
  <c r="AP158" i="11"/>
  <c r="K158" i="11" s="1"/>
  <c r="AP176" i="11"/>
  <c r="K176" i="11" s="1"/>
  <c r="AG177" i="4" s="1"/>
  <c r="AP192" i="11"/>
  <c r="K192" i="11" s="1"/>
  <c r="AG193" i="4" s="1"/>
  <c r="AP208" i="11"/>
  <c r="K208" i="11" s="1"/>
  <c r="AG209" i="4" s="1"/>
  <c r="AP224" i="11"/>
  <c r="K224" i="11" s="1"/>
  <c r="AG225" i="4" s="1"/>
  <c r="AP240" i="11"/>
  <c r="K240" i="11" s="1"/>
  <c r="AG241" i="4" s="1"/>
  <c r="AP256" i="11"/>
  <c r="K256" i="11" s="1"/>
  <c r="AG257" i="4" s="1"/>
  <c r="AP272" i="11"/>
  <c r="K272" i="11" s="1"/>
  <c r="AG273" i="4" s="1"/>
  <c r="AP288" i="11"/>
  <c r="K288" i="11" s="1"/>
  <c r="AP304" i="11"/>
  <c r="K304" i="11" s="1"/>
  <c r="AP320" i="11"/>
  <c r="K320" i="11" s="1"/>
  <c r="AG321" i="4" s="1"/>
  <c r="AP336" i="11"/>
  <c r="K336" i="11" s="1"/>
  <c r="AP351" i="11"/>
  <c r="K351" i="11" s="1"/>
  <c r="AG352" i="4" s="1"/>
  <c r="AP363" i="11"/>
  <c r="K363" i="11" s="1"/>
  <c r="AP376" i="11"/>
  <c r="K376" i="11" s="1"/>
  <c r="AP390" i="11"/>
  <c r="K390" i="11" s="1"/>
  <c r="AG391" i="4" s="1"/>
  <c r="AP401" i="11"/>
  <c r="K401" i="11" s="1"/>
  <c r="AP423" i="11"/>
  <c r="K423" i="11" s="1"/>
  <c r="AP465" i="11"/>
  <c r="K465" i="11" s="1"/>
  <c r="AP474" i="11"/>
  <c r="K474" i="11" s="1"/>
  <c r="AG475" i="4" s="1"/>
  <c r="AP483" i="11"/>
  <c r="K483" i="11" s="1"/>
  <c r="AP493" i="11"/>
  <c r="K493" i="11" s="1"/>
  <c r="AG494" i="4" s="1"/>
  <c r="AP502" i="11"/>
  <c r="K502" i="11" s="1"/>
  <c r="AP10" i="11"/>
  <c r="K10" i="11" s="1"/>
  <c r="AP42" i="11"/>
  <c r="K42" i="11" s="1"/>
  <c r="AP74" i="11"/>
  <c r="K74" i="11" s="1"/>
  <c r="AP106" i="11"/>
  <c r="K106" i="11" s="1"/>
  <c r="AP138" i="11"/>
  <c r="K138" i="11" s="1"/>
  <c r="AP159" i="11"/>
  <c r="K159" i="11" s="1"/>
  <c r="AP177" i="11"/>
  <c r="K177" i="11" s="1"/>
  <c r="AG178" i="4" s="1"/>
  <c r="AP193" i="11"/>
  <c r="K193" i="11" s="1"/>
  <c r="AP209" i="11"/>
  <c r="K209" i="11" s="1"/>
  <c r="AG210" i="4" s="1"/>
  <c r="AP225" i="11"/>
  <c r="K225" i="11" s="1"/>
  <c r="AG226" i="4" s="1"/>
  <c r="AP241" i="11"/>
  <c r="K241" i="11" s="1"/>
  <c r="AP257" i="11"/>
  <c r="K257" i="11" s="1"/>
  <c r="AP273" i="11"/>
  <c r="K273" i="11" s="1"/>
  <c r="AP289" i="11"/>
  <c r="K289" i="11" s="1"/>
  <c r="AP305" i="11"/>
  <c r="K305" i="11" s="1"/>
  <c r="AG306" i="4" s="1"/>
  <c r="AP321" i="11"/>
  <c r="K321" i="11" s="1"/>
  <c r="AP337" i="11"/>
  <c r="K337" i="11" s="1"/>
  <c r="AG338" i="4" s="1"/>
  <c r="AP352" i="11"/>
  <c r="K352" i="11" s="1"/>
  <c r="AP366" i="11"/>
  <c r="K366" i="11" s="1"/>
  <c r="AP377" i="11"/>
  <c r="K377" i="11" s="1"/>
  <c r="AP391" i="11"/>
  <c r="K391" i="11" s="1"/>
  <c r="AG392" i="4" s="1"/>
  <c r="AP402" i="11"/>
  <c r="K402" i="11" s="1"/>
  <c r="AG403" i="4" s="1"/>
  <c r="AP414" i="11"/>
  <c r="K414" i="11" s="1"/>
  <c r="AP424" i="11"/>
  <c r="K424" i="11" s="1"/>
  <c r="AG425" i="4" s="1"/>
  <c r="AP434" i="11"/>
  <c r="K434" i="11" s="1"/>
  <c r="AP446" i="11"/>
  <c r="K446" i="11" s="1"/>
  <c r="AG447" i="4" s="1"/>
  <c r="AP456" i="11"/>
  <c r="K456" i="11" s="1"/>
  <c r="AG457" i="4" s="1"/>
  <c r="AP466" i="11"/>
  <c r="K466" i="11" s="1"/>
  <c r="AG467" i="4" s="1"/>
  <c r="AP475" i="11"/>
  <c r="K475" i="11" s="1"/>
  <c r="AG476" i="4" s="1"/>
  <c r="AP485" i="11"/>
  <c r="K485" i="11" s="1"/>
  <c r="AG486" i="4" s="1"/>
  <c r="AP494" i="11"/>
  <c r="K494" i="11" s="1"/>
  <c r="AG495" i="4" s="1"/>
  <c r="AP503" i="11"/>
  <c r="K503" i="11" s="1"/>
  <c r="AP12" i="11"/>
  <c r="K12" i="11" s="1"/>
  <c r="AG13" i="4" s="1"/>
  <c r="AP44" i="11"/>
  <c r="K44" i="11" s="1"/>
  <c r="AG45" i="4" s="1"/>
  <c r="AP76" i="11"/>
  <c r="K76" i="11" s="1"/>
  <c r="AG77" i="4" s="1"/>
  <c r="AP108" i="11"/>
  <c r="K108" i="11" s="1"/>
  <c r="AP140" i="11"/>
  <c r="K140" i="11" s="1"/>
  <c r="AP162" i="11"/>
  <c r="K162" i="11" s="1"/>
  <c r="AG163" i="4" s="1"/>
  <c r="AP179" i="11"/>
  <c r="K179" i="11" s="1"/>
  <c r="AP195" i="11"/>
  <c r="K195" i="11" s="1"/>
  <c r="AP211" i="11"/>
  <c r="K211" i="11" s="1"/>
  <c r="AG212" i="4" s="1"/>
  <c r="AP227" i="11"/>
  <c r="K227" i="11" s="1"/>
  <c r="AP243" i="11"/>
  <c r="K243" i="11" s="1"/>
  <c r="AP259" i="11"/>
  <c r="K259" i="11" s="1"/>
  <c r="AP275" i="11"/>
  <c r="K275" i="11" s="1"/>
  <c r="AG276" i="4" s="1"/>
  <c r="AP291" i="11"/>
  <c r="K291" i="11" s="1"/>
  <c r="AG292" i="4" s="1"/>
  <c r="AP307" i="11"/>
  <c r="K307" i="11" s="1"/>
  <c r="AP323" i="11"/>
  <c r="K323" i="11" s="1"/>
  <c r="AG324" i="4" s="1"/>
  <c r="AP339" i="11"/>
  <c r="K339" i="11" s="1"/>
  <c r="AP353" i="11"/>
  <c r="K353" i="11" s="1"/>
  <c r="AG354" i="4" s="1"/>
  <c r="AP367" i="11"/>
  <c r="K367" i="11" s="1"/>
  <c r="AP379" i="11"/>
  <c r="K379" i="11" s="1"/>
  <c r="AP392" i="11"/>
  <c r="K392" i="11" s="1"/>
  <c r="AG393" i="4" s="1"/>
  <c r="AP403" i="11"/>
  <c r="K403" i="11" s="1"/>
  <c r="AP415" i="11"/>
  <c r="K415" i="11" s="1"/>
  <c r="AG416" i="4" s="1"/>
  <c r="AP425" i="11"/>
  <c r="K425" i="11" s="1"/>
  <c r="AG426" i="4" s="1"/>
  <c r="AP435" i="11"/>
  <c r="K435" i="11" s="1"/>
  <c r="AG436" i="4" s="1"/>
  <c r="AP447" i="11"/>
  <c r="K447" i="11" s="1"/>
  <c r="AG448" i="4" s="1"/>
  <c r="AP457" i="11"/>
  <c r="K457" i="11" s="1"/>
  <c r="AP467" i="11"/>
  <c r="K467" i="11" s="1"/>
  <c r="AG468" i="4" s="1"/>
  <c r="AP477" i="11"/>
  <c r="K477" i="11" s="1"/>
  <c r="AG478" i="4" s="1"/>
  <c r="AP486" i="11"/>
  <c r="K486" i="11" s="1"/>
  <c r="AG487" i="4" s="1"/>
  <c r="AP495" i="11"/>
  <c r="K495" i="11" s="1"/>
  <c r="AG4" i="4"/>
  <c r="AP20" i="11"/>
  <c r="K20" i="11" s="1"/>
  <c r="AG21" i="4" s="1"/>
  <c r="AP52" i="11"/>
  <c r="K52" i="11" s="1"/>
  <c r="AG53" i="4" s="1"/>
  <c r="AP84" i="11"/>
  <c r="K84" i="11" s="1"/>
  <c r="AP116" i="11"/>
  <c r="K116" i="11" s="1"/>
  <c r="AP147" i="11"/>
  <c r="K147" i="11" s="1"/>
  <c r="AG148" i="4" s="1"/>
  <c r="AP166" i="11"/>
  <c r="K166" i="11" s="1"/>
  <c r="AP183" i="11"/>
  <c r="K183" i="11" s="1"/>
  <c r="AG184" i="4" s="1"/>
  <c r="AP199" i="11"/>
  <c r="K199" i="11" s="1"/>
  <c r="AP215" i="11"/>
  <c r="K215" i="11" s="1"/>
  <c r="AG216" i="4" s="1"/>
  <c r="AP231" i="11"/>
  <c r="K231" i="11" s="1"/>
  <c r="AP247" i="11"/>
  <c r="K247" i="11" s="1"/>
  <c r="AG248" i="4" s="1"/>
  <c r="AP263" i="11"/>
  <c r="K263" i="11" s="1"/>
  <c r="AP279" i="11"/>
  <c r="K279" i="11" s="1"/>
  <c r="AG280" i="4" s="1"/>
  <c r="AP295" i="11"/>
  <c r="K295" i="11" s="1"/>
  <c r="AG296" i="4" s="1"/>
  <c r="AP311" i="11"/>
  <c r="K311" i="11" s="1"/>
  <c r="AG312" i="4" s="1"/>
  <c r="AP327" i="11"/>
  <c r="K327" i="11" s="1"/>
  <c r="AP343" i="11"/>
  <c r="K343" i="11" s="1"/>
  <c r="AP355" i="11"/>
  <c r="K355" i="11" s="1"/>
  <c r="AP368" i="11"/>
  <c r="K368" i="11" s="1"/>
  <c r="AP382" i="11"/>
  <c r="K382" i="11" s="1"/>
  <c r="AP393" i="11"/>
  <c r="K393" i="11" s="1"/>
  <c r="AG394" i="4" s="1"/>
  <c r="AP406" i="11"/>
  <c r="K406" i="11" s="1"/>
  <c r="AG407" i="4" s="1"/>
  <c r="AP416" i="11"/>
  <c r="K416" i="11" s="1"/>
  <c r="AG417" i="4" s="1"/>
  <c r="AP426" i="11"/>
  <c r="K426" i="11" s="1"/>
  <c r="AP438" i="11"/>
  <c r="K438" i="11" s="1"/>
  <c r="AG439" i="4" s="1"/>
  <c r="AP448" i="11"/>
  <c r="K448" i="11" s="1"/>
  <c r="AP458" i="11"/>
  <c r="K458" i="11" s="1"/>
  <c r="AG459" i="4" s="1"/>
  <c r="AP469" i="11"/>
  <c r="K469" i="11" s="1"/>
  <c r="AG470" i="4" s="1"/>
  <c r="AP478" i="11"/>
  <c r="K478" i="11" s="1"/>
  <c r="AP487" i="11"/>
  <c r="K487" i="11" s="1"/>
  <c r="AG488" i="4" s="1"/>
  <c r="AP496" i="11"/>
  <c r="K496" i="11" s="1"/>
  <c r="AG497" i="4" s="1"/>
  <c r="AP22" i="11"/>
  <c r="K22" i="11" s="1"/>
  <c r="AP54" i="11"/>
  <c r="K54" i="11" s="1"/>
  <c r="AG55" i="4" s="1"/>
  <c r="AP86" i="11"/>
  <c r="K86" i="11" s="1"/>
  <c r="AG87" i="4" s="1"/>
  <c r="AP118" i="11"/>
  <c r="K118" i="11" s="1"/>
  <c r="AP148" i="11"/>
  <c r="K148" i="11" s="1"/>
  <c r="AG149" i="4" s="1"/>
  <c r="AP167" i="11"/>
  <c r="K167" i="11" s="1"/>
  <c r="AP184" i="11"/>
  <c r="K184" i="11" s="1"/>
  <c r="AG185" i="4" s="1"/>
  <c r="AP200" i="11"/>
  <c r="K200" i="11" s="1"/>
  <c r="AG201" i="4" s="1"/>
  <c r="AP216" i="11"/>
  <c r="K216" i="11" s="1"/>
  <c r="AG217" i="4" s="1"/>
  <c r="AP232" i="11"/>
  <c r="K232" i="11" s="1"/>
  <c r="AG233" i="4" s="1"/>
  <c r="AP248" i="11"/>
  <c r="K248" i="11" s="1"/>
  <c r="AP264" i="11"/>
  <c r="K264" i="11" s="1"/>
  <c r="AG265" i="4" s="1"/>
  <c r="AP280" i="11"/>
  <c r="K280" i="11" s="1"/>
  <c r="AG281" i="4" s="1"/>
  <c r="AP296" i="11"/>
  <c r="K296" i="11" s="1"/>
  <c r="AG297" i="4" s="1"/>
  <c r="AP312" i="11"/>
  <c r="K312" i="11" s="1"/>
  <c r="AG313" i="4" s="1"/>
  <c r="AP328" i="11"/>
  <c r="K328" i="11" s="1"/>
  <c r="AG329" i="4" s="1"/>
  <c r="AP344" i="11"/>
  <c r="K344" i="11" s="1"/>
  <c r="AP358" i="11"/>
  <c r="K358" i="11" s="1"/>
  <c r="AG359" i="4" s="1"/>
  <c r="AP369" i="11"/>
  <c r="K369" i="11" s="1"/>
  <c r="AP383" i="11"/>
  <c r="K383" i="11" s="1"/>
  <c r="AP395" i="11"/>
  <c r="K395" i="11" s="1"/>
  <c r="AG396" i="4" s="1"/>
  <c r="AP407" i="11"/>
  <c r="K407" i="11" s="1"/>
  <c r="AP417" i="11"/>
  <c r="K417" i="11" s="1"/>
  <c r="AP427" i="11"/>
  <c r="K427" i="11" s="1"/>
  <c r="AG428" i="4" s="1"/>
  <c r="AP439" i="11"/>
  <c r="K439" i="11" s="1"/>
  <c r="AP449" i="11"/>
  <c r="K449" i="11" s="1"/>
  <c r="AP459" i="11"/>
  <c r="K459" i="11" s="1"/>
  <c r="AP470" i="11"/>
  <c r="K470" i="11" s="1"/>
  <c r="AP479" i="11"/>
  <c r="K479" i="11" s="1"/>
  <c r="AG480" i="4" s="1"/>
  <c r="AP488" i="11"/>
  <c r="K488" i="11" s="1"/>
  <c r="AP497" i="11"/>
  <c r="K497" i="11" s="1"/>
  <c r="AG498" i="4" s="1"/>
  <c r="AP443" i="11"/>
  <c r="K443" i="11" s="1"/>
  <c r="AG444" i="4" s="1"/>
  <c r="AL5" i="11"/>
  <c r="AM5" i="11" s="1"/>
  <c r="B23" i="10" l="1"/>
  <c r="L8" i="6" s="1"/>
  <c r="AG418" i="4"/>
  <c r="AG430" i="4"/>
  <c r="AG137" i="4"/>
  <c r="AG5" i="4"/>
  <c r="B17" i="6" s="1"/>
  <c r="L6" i="6"/>
  <c r="AG43" i="4"/>
  <c r="AG188" i="4"/>
  <c r="AG132" i="4"/>
  <c r="AG270" i="4"/>
  <c r="AG245" i="4"/>
  <c r="AG463" i="4"/>
  <c r="AG162" i="4"/>
  <c r="AG15" i="4"/>
  <c r="AG166" i="4"/>
  <c r="AG422" i="4"/>
  <c r="AG51" i="4"/>
  <c r="AG460" i="4"/>
  <c r="AG304" i="4"/>
  <c r="AG54" i="4"/>
  <c r="AG345" i="4"/>
  <c r="AG23" i="4"/>
  <c r="AG427" i="4"/>
  <c r="AG377" i="4"/>
  <c r="AG133" i="4"/>
  <c r="AG319" i="4"/>
  <c r="AG357" i="4"/>
  <c r="AG38" i="4"/>
  <c r="AG496" i="4"/>
  <c r="AG308" i="4"/>
  <c r="AG180" i="4"/>
  <c r="AG415" i="4"/>
  <c r="AG364" i="4"/>
  <c r="AG473" i="4"/>
  <c r="AG268" i="4"/>
  <c r="AG266" i="4"/>
  <c r="AG363" i="4"/>
  <c r="AG299" i="4"/>
  <c r="AG235" i="4"/>
  <c r="AG171" i="4"/>
  <c r="AG311" i="4"/>
  <c r="AG183" i="4"/>
  <c r="AG310" i="4"/>
  <c r="AG83" i="4"/>
  <c r="AG285" i="4"/>
  <c r="AG221" i="4"/>
  <c r="AG155" i="4"/>
  <c r="AG94" i="4"/>
  <c r="AG81" i="4"/>
  <c r="AG104" i="4"/>
  <c r="R57" i="10"/>
  <c r="AG252" i="4"/>
  <c r="AG277" i="4"/>
  <c r="AG139" i="4"/>
  <c r="AG16" i="4"/>
  <c r="AG455" i="4"/>
  <c r="AG213" i="4"/>
  <c r="AG489" i="4"/>
  <c r="R69" i="10"/>
  <c r="AG336" i="4"/>
  <c r="AG348" i="4"/>
  <c r="AG223" i="4"/>
  <c r="AG68" i="4"/>
  <c r="AG168" i="4"/>
  <c r="AG333" i="4"/>
  <c r="R230" i="10"/>
  <c r="AG264" i="4"/>
  <c r="AG29" i="4"/>
  <c r="AG384" i="4"/>
  <c r="AG369" i="4"/>
  <c r="AG458" i="4"/>
  <c r="AG305" i="4"/>
  <c r="AG215" i="4"/>
  <c r="AG289" i="4"/>
  <c r="AG492" i="4"/>
  <c r="AG438" i="4"/>
  <c r="AG386" i="4"/>
  <c r="AG376" i="4"/>
  <c r="AG167" i="4"/>
  <c r="AG484" i="4"/>
  <c r="AG385" i="4"/>
  <c r="AG106" i="4"/>
  <c r="AG258" i="4"/>
  <c r="AG466" i="4"/>
  <c r="AG6" i="4"/>
  <c r="AG71" i="4"/>
  <c r="AG119" i="4"/>
  <c r="AG433" i="4"/>
  <c r="AG346" i="4"/>
  <c r="AG121" i="4"/>
  <c r="AG224" i="4"/>
  <c r="AG361" i="4"/>
  <c r="AG219" i="4"/>
  <c r="AG28" i="4"/>
  <c r="AG295" i="4"/>
  <c r="AG231" i="4"/>
  <c r="AG165" i="4"/>
  <c r="AG205" i="4"/>
  <c r="AG78" i="4"/>
  <c r="AG14" i="4"/>
  <c r="AG26" i="4"/>
  <c r="AG65" i="4"/>
  <c r="AG274" i="4"/>
  <c r="AG117" i="4"/>
  <c r="AG442" i="4"/>
  <c r="AG350" i="4"/>
  <c r="AG325" i="4"/>
  <c r="AG261" i="4"/>
  <c r="AG18" i="4"/>
  <c r="AG144" i="4"/>
  <c r="AG479" i="4"/>
  <c r="AG383" i="4"/>
  <c r="AG85" i="4"/>
  <c r="AG368" i="4"/>
  <c r="AG432" i="4"/>
  <c r="AG330" i="4"/>
  <c r="AG146" i="4"/>
  <c r="AG445" i="4"/>
  <c r="AG136" i="4"/>
  <c r="AG408" i="4"/>
  <c r="AG141" i="4"/>
  <c r="AG228" i="4"/>
  <c r="AG500" i="4"/>
  <c r="AG186" i="4"/>
  <c r="AG334" i="4"/>
  <c r="R94" i="10"/>
  <c r="AG250" i="4"/>
  <c r="AG61" i="4"/>
  <c r="AG294" i="4"/>
  <c r="AG109" i="4"/>
  <c r="AG218" i="4"/>
  <c r="AG440" i="4"/>
  <c r="AG328" i="4"/>
  <c r="AG200" i="4"/>
  <c r="AG196" i="4"/>
  <c r="AG322" i="4"/>
  <c r="AG194" i="4"/>
  <c r="AG503" i="4"/>
  <c r="AG103" i="4"/>
  <c r="AG474" i="4"/>
  <c r="AG388" i="4"/>
  <c r="AG154" i="4"/>
  <c r="AG399" i="4"/>
  <c r="AG307" i="4"/>
  <c r="AG243" i="4"/>
  <c r="AG179" i="4"/>
  <c r="AG76" i="4"/>
  <c r="AG255" i="4"/>
  <c r="AG191" i="4"/>
  <c r="AG100" i="4"/>
  <c r="AG382" i="4"/>
  <c r="AG318" i="4"/>
  <c r="AG254" i="4"/>
  <c r="AG293" i="4"/>
  <c r="AG229" i="4"/>
  <c r="AG47" i="4"/>
  <c r="AG102" i="4"/>
  <c r="AG114" i="4"/>
  <c r="AG112" i="4"/>
  <c r="AG48" i="4"/>
  <c r="AG160" i="4"/>
  <c r="AG269" i="4"/>
  <c r="AG275" i="4"/>
  <c r="AG471" i="4"/>
  <c r="AG244" i="4"/>
  <c r="AG367" i="4"/>
  <c r="AG242" i="4"/>
  <c r="AG75" i="4"/>
  <c r="AG423" i="4"/>
  <c r="AG320" i="4"/>
  <c r="AG192" i="4"/>
  <c r="AG331" i="4"/>
  <c r="AG203" i="4"/>
  <c r="AG343" i="4"/>
  <c r="AG147" i="4"/>
  <c r="AG342" i="4"/>
  <c r="AG317" i="4"/>
  <c r="AG253" i="4"/>
  <c r="AG189" i="4"/>
  <c r="AG95" i="4"/>
  <c r="AG126" i="4"/>
  <c r="AG62" i="4"/>
  <c r="AG74" i="4"/>
  <c r="AG113" i="4"/>
  <c r="AG404" i="4"/>
  <c r="AG22" i="4"/>
  <c r="AG380" i="4"/>
  <c r="AG441" i="4"/>
  <c r="AG35" i="4"/>
  <c r="AG249" i="4"/>
  <c r="AG449" i="4"/>
  <c r="AG356" i="4"/>
  <c r="AG232" i="4"/>
  <c r="AG353" i="4"/>
  <c r="AG402" i="4"/>
  <c r="AG159" i="4"/>
  <c r="AG176" i="4"/>
  <c r="AG419" i="4"/>
  <c r="AG314" i="4"/>
  <c r="AG387" i="4"/>
  <c r="AG195" i="4"/>
  <c r="AG108" i="4"/>
  <c r="AG373" i="4"/>
  <c r="AG309" i="4"/>
  <c r="AG181" i="4"/>
  <c r="AG118" i="4"/>
  <c r="AG66" i="4"/>
  <c r="AG105" i="4"/>
  <c r="AG41" i="4"/>
  <c r="AG128" i="4"/>
  <c r="AG64" i="4"/>
  <c r="AG290" i="4"/>
  <c r="AG370" i="4"/>
  <c r="AG450" i="4"/>
  <c r="AG344" i="4"/>
  <c r="AG340" i="4"/>
  <c r="AG435" i="4"/>
  <c r="AG11" i="4"/>
  <c r="AG401" i="4"/>
  <c r="AG288" i="4"/>
  <c r="AG491" i="4"/>
  <c r="AG300" i="4"/>
  <c r="AG172" i="4"/>
  <c r="AG490" i="4"/>
  <c r="AG409" i="4"/>
  <c r="AG379" i="4"/>
  <c r="AG187" i="4"/>
  <c r="AG263" i="4"/>
  <c r="AG199" i="4"/>
  <c r="AG454" i="4"/>
  <c r="AG326" i="4"/>
  <c r="AG262" i="4"/>
  <c r="AG115" i="4"/>
  <c r="AG173" i="4"/>
  <c r="AG58" i="4"/>
  <c r="AG56" i="4"/>
  <c r="AG316" i="4"/>
  <c r="AG207" i="4"/>
  <c r="AG462" i="4"/>
  <c r="AG131" i="4"/>
  <c r="AG79" i="4"/>
  <c r="AG327" i="4"/>
  <c r="AG301" i="4"/>
  <c r="AG46" i="4"/>
  <c r="AG424" i="4"/>
  <c r="AG279" i="4"/>
  <c r="AG375" i="4"/>
  <c r="AG372" i="4"/>
  <c r="AG405" i="4"/>
  <c r="AG32" i="4"/>
  <c r="AG337" i="4"/>
  <c r="R426" i="10"/>
  <c r="AG59" i="4"/>
  <c r="AG52" i="4"/>
  <c r="AG358" i="4"/>
  <c r="AG461" i="4"/>
  <c r="AG127" i="4"/>
  <c r="AG260" i="4"/>
  <c r="AG378" i="4"/>
  <c r="AG107" i="4"/>
  <c r="AG208" i="4"/>
  <c r="AG220" i="4"/>
  <c r="AG414" i="4"/>
  <c r="AG197" i="4"/>
  <c r="AG111" i="4"/>
  <c r="AG70" i="4"/>
  <c r="AG80" i="4"/>
  <c r="R180" i="10"/>
  <c r="R163" i="10"/>
  <c r="R318" i="10"/>
  <c r="R444" i="10"/>
  <c r="R5" i="10"/>
  <c r="R182" i="10"/>
  <c r="AL6" i="11"/>
  <c r="AM6" i="11" s="1"/>
  <c r="B25" i="10" l="1"/>
  <c r="AL7" i="11"/>
  <c r="AM7" i="11" s="1"/>
  <c r="AL8" i="11" l="1"/>
  <c r="AM8" i="11" s="1"/>
  <c r="AL9" i="11" l="1"/>
  <c r="AM9" i="11" s="1"/>
  <c r="AL10" i="11" l="1"/>
  <c r="AM10" i="11" s="1"/>
  <c r="AL11" i="11" l="1"/>
  <c r="AM11" i="11" s="1"/>
  <c r="AL12" i="11" l="1"/>
  <c r="AM12" i="11" s="1"/>
  <c r="AL14" i="11" l="1"/>
  <c r="AM14" i="11" s="1"/>
  <c r="AL13" i="11"/>
  <c r="AM13" i="11" s="1"/>
  <c r="AL15" i="11" l="1"/>
  <c r="AM15" i="11" s="1"/>
  <c r="AL16" i="11" l="1"/>
  <c r="AM16" i="11" s="1"/>
  <c r="AL17" i="11" l="1"/>
  <c r="AM17" i="11" s="1"/>
  <c r="AL18" i="11" l="1"/>
  <c r="AM18" i="11" s="1"/>
  <c r="AL19" i="11" l="1"/>
  <c r="AM19" i="11" s="1"/>
  <c r="AL20" i="11" l="1"/>
  <c r="AM20" i="11" s="1"/>
  <c r="AL21" i="11" l="1"/>
  <c r="AM21" i="11" s="1"/>
  <c r="AL22" i="11" l="1"/>
  <c r="AM22" i="11" s="1"/>
  <c r="AL23" i="11" l="1"/>
  <c r="AM23" i="11" s="1"/>
  <c r="AL24" i="11" l="1"/>
  <c r="AM24" i="11" s="1"/>
  <c r="AL25" i="11" l="1"/>
  <c r="AM25" i="11" s="1"/>
  <c r="AL26" i="11" l="1"/>
  <c r="AM26" i="11" s="1"/>
  <c r="AL27" i="11" l="1"/>
  <c r="AM27" i="11" s="1"/>
  <c r="AL28" i="11" l="1"/>
  <c r="AM28" i="11" s="1"/>
  <c r="AL29" i="11" l="1"/>
  <c r="AM29" i="11" s="1"/>
  <c r="AL30" i="11" l="1"/>
  <c r="AM30" i="11" s="1"/>
  <c r="AL31" i="11" l="1"/>
  <c r="AM31" i="11" s="1"/>
  <c r="AL32" i="11" l="1"/>
  <c r="AM32" i="11" s="1"/>
  <c r="AL33" i="11" l="1"/>
  <c r="AM33" i="11" s="1"/>
  <c r="AL34" i="11" l="1"/>
  <c r="AM34" i="11" s="1"/>
  <c r="AL36" i="11" l="1"/>
  <c r="AM36" i="11" s="1"/>
  <c r="AL35" i="11"/>
  <c r="AM35" i="11" s="1"/>
  <c r="AL37" i="11" l="1"/>
  <c r="AM37" i="11" s="1"/>
  <c r="AL38" i="11" l="1"/>
  <c r="AM38" i="11" s="1"/>
  <c r="AL39" i="11" l="1"/>
  <c r="AM39" i="11" s="1"/>
  <c r="AL40" i="11" l="1"/>
  <c r="AM40" i="11" s="1"/>
  <c r="AL41" i="11" l="1"/>
  <c r="AM41" i="11" s="1"/>
  <c r="AL42" i="11" l="1"/>
  <c r="AM42" i="11" s="1"/>
  <c r="AL43" i="11" l="1"/>
  <c r="AM43" i="11" s="1"/>
  <c r="AL44" i="11" l="1"/>
  <c r="AM44" i="11" s="1"/>
  <c r="AL45" i="11" l="1"/>
  <c r="AM45" i="11" s="1"/>
  <c r="AL46" i="11" l="1"/>
  <c r="AM46" i="11" s="1"/>
  <c r="AL47" i="11" l="1"/>
  <c r="AM47" i="11" s="1"/>
  <c r="AL48" i="11" l="1"/>
  <c r="AM48" i="11" s="1"/>
  <c r="AL49" i="11" l="1"/>
  <c r="AM49" i="11" s="1"/>
  <c r="AL50" i="11" l="1"/>
  <c r="AM50" i="11" s="1"/>
  <c r="AL51" i="11" l="1"/>
  <c r="AM51" i="11" s="1"/>
  <c r="AL52" i="11" l="1"/>
  <c r="AM52" i="11" s="1"/>
  <c r="AL53" i="11" l="1"/>
  <c r="AM53" i="11" s="1"/>
  <c r="AL54" i="11" l="1"/>
  <c r="AM54" i="11" s="1"/>
  <c r="AL55" i="11" l="1"/>
  <c r="AM55" i="11" s="1"/>
  <c r="AL56" i="11" l="1"/>
  <c r="AM56" i="11" s="1"/>
  <c r="AL57" i="11" l="1"/>
  <c r="AM57" i="11" s="1"/>
  <c r="AL58" i="11" l="1"/>
  <c r="AM58" i="11" s="1"/>
  <c r="AL59" i="11" l="1"/>
  <c r="AM59" i="11" s="1"/>
  <c r="AL60" i="11" l="1"/>
  <c r="AM60" i="11" s="1"/>
  <c r="AL61" i="11" l="1"/>
  <c r="AM61" i="11" s="1"/>
  <c r="AL62" i="11" l="1"/>
  <c r="AM62" i="11" s="1"/>
  <c r="AL63" i="11" l="1"/>
  <c r="AM63" i="11" s="1"/>
  <c r="AL64" i="11" l="1"/>
  <c r="AM64" i="11" s="1"/>
  <c r="AL65" i="11" l="1"/>
  <c r="AM65" i="11" s="1"/>
  <c r="AL66" i="11" l="1"/>
  <c r="AM66" i="11" s="1"/>
  <c r="AL67" i="11" l="1"/>
  <c r="AM67" i="11" s="1"/>
  <c r="AL68" i="11" l="1"/>
  <c r="AM68" i="11" s="1"/>
  <c r="AL69" i="11" l="1"/>
  <c r="AM69" i="11" s="1"/>
  <c r="AL70" i="11" l="1"/>
  <c r="AM70" i="11" s="1"/>
  <c r="AL71" i="11" l="1"/>
  <c r="AM71" i="11" s="1"/>
  <c r="AL72" i="11" l="1"/>
  <c r="AM72" i="11" s="1"/>
  <c r="AL73" i="11" l="1"/>
  <c r="AM73" i="11" s="1"/>
  <c r="AL74" i="11" l="1"/>
  <c r="AM74" i="11" s="1"/>
  <c r="AL75" i="11" l="1"/>
  <c r="AM75" i="11" s="1"/>
  <c r="AL76" i="11" l="1"/>
  <c r="AM76" i="11" s="1"/>
  <c r="AL77" i="11" l="1"/>
  <c r="AM77" i="11" s="1"/>
  <c r="AL78" i="11" l="1"/>
  <c r="AM78" i="11" s="1"/>
  <c r="AL79" i="11" l="1"/>
  <c r="AM79" i="11" s="1"/>
  <c r="AL80" i="11" l="1"/>
  <c r="AM80" i="11" s="1"/>
  <c r="AL81" i="11" l="1"/>
  <c r="AM81" i="11" s="1"/>
  <c r="AL82" i="11" l="1"/>
  <c r="AM82" i="11" s="1"/>
  <c r="AL83" i="11" l="1"/>
  <c r="AM83" i="11" s="1"/>
  <c r="AL84" i="11" l="1"/>
  <c r="AM84" i="11" s="1"/>
  <c r="AL85" i="11" l="1"/>
  <c r="AM85" i="11" s="1"/>
  <c r="AL86" i="11" l="1"/>
  <c r="AM86" i="11" s="1"/>
  <c r="AL87" i="11" l="1"/>
  <c r="AM87" i="11" s="1"/>
  <c r="AL88" i="11" l="1"/>
  <c r="AM88" i="11" s="1"/>
  <c r="AL89" i="11" l="1"/>
  <c r="AM89" i="11" s="1"/>
  <c r="AL90" i="11" l="1"/>
  <c r="AM90" i="11" s="1"/>
  <c r="AL91" i="11" l="1"/>
  <c r="AM91" i="11" s="1"/>
  <c r="AL92" i="11" l="1"/>
  <c r="AM92" i="11" s="1"/>
  <c r="AL93" i="11" l="1"/>
  <c r="AM93" i="11" s="1"/>
  <c r="AL94" i="11" l="1"/>
  <c r="AM94" i="11" s="1"/>
  <c r="AL95" i="11" l="1"/>
  <c r="AM95" i="11" s="1"/>
  <c r="AL96" i="11" l="1"/>
  <c r="AM96" i="11" s="1"/>
  <c r="AL97" i="11" l="1"/>
  <c r="AM97" i="11" s="1"/>
  <c r="AL98" i="11" l="1"/>
  <c r="AM98" i="11" s="1"/>
  <c r="AL99" i="11" l="1"/>
  <c r="AM99" i="11" s="1"/>
  <c r="AL101" i="11" l="1"/>
  <c r="AM101" i="11" s="1"/>
  <c r="AL100" i="11"/>
  <c r="AM100" i="11" s="1"/>
  <c r="AL102" i="11" l="1"/>
  <c r="AM102" i="11" s="1"/>
  <c r="AL103" i="11" l="1"/>
  <c r="AM103" i="11" s="1"/>
  <c r="AL104" i="11" l="1"/>
  <c r="AM104" i="11" s="1"/>
  <c r="AL105" i="11" l="1"/>
  <c r="AM105" i="11" s="1"/>
  <c r="AL106" i="11" l="1"/>
  <c r="AM106" i="11" s="1"/>
  <c r="AL107" i="11" l="1"/>
  <c r="AM107" i="11" s="1"/>
  <c r="AL108" i="11" l="1"/>
  <c r="AM108" i="11" s="1"/>
  <c r="AL109" i="11" l="1"/>
  <c r="AM109" i="11" s="1"/>
  <c r="AL110" i="11" l="1"/>
  <c r="AM110" i="11" s="1"/>
  <c r="AL111" i="11" l="1"/>
  <c r="AM111" i="11" s="1"/>
  <c r="AL112" i="11" l="1"/>
  <c r="AM112" i="11" s="1"/>
  <c r="AL113" i="11" l="1"/>
  <c r="AM113" i="11" s="1"/>
  <c r="AL114" i="11" l="1"/>
  <c r="AM114" i="11" s="1"/>
  <c r="AL115" i="11" l="1"/>
  <c r="AM115" i="11" s="1"/>
  <c r="AL116" i="11" l="1"/>
  <c r="AM116" i="11" s="1"/>
  <c r="AL117" i="11" l="1"/>
  <c r="AM117" i="11" s="1"/>
  <c r="AL118" i="11" l="1"/>
  <c r="AM118" i="11" s="1"/>
  <c r="AL119" i="11" l="1"/>
  <c r="AM119" i="11" s="1"/>
  <c r="AL121" i="11" l="1"/>
  <c r="AM121" i="11" s="1"/>
  <c r="AL120" i="11"/>
  <c r="AM120" i="11" s="1"/>
  <c r="AL122" i="11" l="1"/>
  <c r="AM122" i="11" s="1"/>
  <c r="AL123" i="11" l="1"/>
  <c r="AM123" i="11" s="1"/>
  <c r="AL124" i="11" l="1"/>
  <c r="AM124" i="11" s="1"/>
  <c r="AL125" i="11" l="1"/>
  <c r="AM125" i="11" s="1"/>
  <c r="AL127" i="11" l="1"/>
  <c r="AM127" i="11" s="1"/>
  <c r="AL126" i="11"/>
  <c r="AM126" i="11" s="1"/>
  <c r="AL128" i="11" l="1"/>
  <c r="AM128" i="11" s="1"/>
  <c r="AL129" i="11" l="1"/>
  <c r="AM129" i="11" s="1"/>
  <c r="AL130" i="11" l="1"/>
  <c r="AM130" i="11" s="1"/>
  <c r="AL131" i="11" l="1"/>
  <c r="AM131" i="11" s="1"/>
  <c r="AL132" i="11" l="1"/>
  <c r="AM132" i="11" s="1"/>
  <c r="AL133" i="11" l="1"/>
  <c r="AM133" i="11" s="1"/>
  <c r="AL134" i="11" l="1"/>
  <c r="AM134" i="11" s="1"/>
  <c r="AL135" i="11" l="1"/>
  <c r="AM135" i="11" s="1"/>
  <c r="AL136" i="11" l="1"/>
  <c r="AM136" i="11" s="1"/>
  <c r="AL137" i="11" l="1"/>
  <c r="AM137" i="11" s="1"/>
  <c r="AL138" i="11" l="1"/>
  <c r="AM138" i="11" s="1"/>
  <c r="AL139" i="11" l="1"/>
  <c r="AM139" i="11" s="1"/>
  <c r="AL140" i="11" l="1"/>
  <c r="AM140" i="11" s="1"/>
  <c r="AL141" i="11" l="1"/>
  <c r="AM141" i="11" s="1"/>
  <c r="AL142" i="11" l="1"/>
  <c r="AM142" i="11" s="1"/>
  <c r="AL143" i="11" l="1"/>
  <c r="AM143" i="11" s="1"/>
  <c r="AL144" i="11" l="1"/>
  <c r="AM144" i="11" s="1"/>
  <c r="AL145" i="11" l="1"/>
  <c r="AM145" i="11" s="1"/>
  <c r="AL146" i="11" l="1"/>
  <c r="AM146" i="11" s="1"/>
  <c r="AL147" i="11" l="1"/>
  <c r="AM147" i="11" s="1"/>
  <c r="AL148" i="11" l="1"/>
  <c r="AM148" i="11" s="1"/>
  <c r="AL149" i="11" l="1"/>
  <c r="AM149" i="11" s="1"/>
  <c r="AL150" i="11" l="1"/>
  <c r="AM150" i="11" s="1"/>
  <c r="AL151" i="11" l="1"/>
  <c r="AM151" i="11" s="1"/>
  <c r="AL152" i="11" l="1"/>
  <c r="AM152" i="11" s="1"/>
  <c r="AL153" i="11" l="1"/>
  <c r="AM153" i="11" s="1"/>
  <c r="AL154" i="11" l="1"/>
  <c r="AM154" i="11" s="1"/>
  <c r="AL155" i="11" l="1"/>
  <c r="AM155" i="11" s="1"/>
  <c r="AL156" i="11" l="1"/>
  <c r="AM156" i="11" s="1"/>
  <c r="AL157" i="11" l="1"/>
  <c r="AM157" i="11" s="1"/>
  <c r="AL158" i="11" l="1"/>
  <c r="AM158" i="11" s="1"/>
  <c r="AL159" i="11" l="1"/>
  <c r="AM159" i="11" s="1"/>
  <c r="AL160" i="11" l="1"/>
  <c r="AM160" i="11" s="1"/>
  <c r="AL161" i="11" l="1"/>
  <c r="AM161" i="11" s="1"/>
  <c r="AL162" i="11" l="1"/>
  <c r="AM162" i="11" s="1"/>
  <c r="AL163" i="11" l="1"/>
  <c r="AM163" i="11" s="1"/>
  <c r="AL164" i="11" l="1"/>
  <c r="AM164" i="11" s="1"/>
  <c r="AL165" i="11" l="1"/>
  <c r="AM165" i="11" s="1"/>
  <c r="AL166" i="11" l="1"/>
  <c r="AM166" i="11" s="1"/>
  <c r="AL167" i="11" l="1"/>
  <c r="AM167" i="11" s="1"/>
  <c r="AL168" i="11" l="1"/>
  <c r="AM168" i="11" s="1"/>
  <c r="AL169" i="11" l="1"/>
  <c r="AM169" i="11" s="1"/>
  <c r="AL170" i="11" l="1"/>
  <c r="AM170" i="11" s="1"/>
  <c r="AL171" i="11" l="1"/>
  <c r="AM171" i="11" s="1"/>
  <c r="AL173" i="11" l="1"/>
  <c r="AM173" i="11" s="1"/>
  <c r="AL172" i="11"/>
  <c r="AM172" i="11" s="1"/>
  <c r="AL174" i="11" l="1"/>
  <c r="AM174" i="11" s="1"/>
  <c r="AL175" i="11" l="1"/>
  <c r="AM175" i="11" s="1"/>
  <c r="AL176" i="11" l="1"/>
  <c r="AM176" i="11" s="1"/>
  <c r="AL178" i="11" l="1"/>
  <c r="AM178" i="11" s="1"/>
  <c r="AL177" i="11"/>
  <c r="AM177" i="11" s="1"/>
  <c r="AL179" i="11" l="1"/>
  <c r="AM179" i="11" s="1"/>
  <c r="AL180" i="11" l="1"/>
  <c r="AM180" i="11" s="1"/>
  <c r="AL181" i="11" l="1"/>
  <c r="AM181" i="11" s="1"/>
  <c r="AL182" i="11" l="1"/>
  <c r="AM182" i="11" s="1"/>
  <c r="AL183" i="11" l="1"/>
  <c r="AM183" i="11" s="1"/>
  <c r="AL184" i="11" l="1"/>
  <c r="AM184" i="11" s="1"/>
  <c r="AL185" i="11" l="1"/>
  <c r="AM185" i="11" s="1"/>
  <c r="AL186" i="11" l="1"/>
  <c r="AM186" i="11" s="1"/>
  <c r="AL187" i="11" l="1"/>
  <c r="AM187" i="11" s="1"/>
  <c r="AL188" i="11" l="1"/>
  <c r="AM188" i="11" s="1"/>
  <c r="AL189" i="11" l="1"/>
  <c r="AM189" i="11" s="1"/>
  <c r="AL190" i="11" l="1"/>
  <c r="AM190" i="11" s="1"/>
  <c r="AL191" i="11" l="1"/>
  <c r="AM191" i="11" s="1"/>
  <c r="AL192" i="11" l="1"/>
  <c r="AM192" i="11" s="1"/>
  <c r="AL193" i="11" l="1"/>
  <c r="AM193" i="11" s="1"/>
  <c r="AL194" i="11" l="1"/>
  <c r="AM194" i="11" s="1"/>
  <c r="AL195" i="11" l="1"/>
  <c r="AM195" i="11" s="1"/>
  <c r="AL196" i="11" l="1"/>
  <c r="AM196" i="11" s="1"/>
  <c r="AL197" i="11" l="1"/>
  <c r="AM197" i="11" s="1"/>
  <c r="AL198" i="11" l="1"/>
  <c r="AM198" i="11" s="1"/>
  <c r="AL199" i="11" l="1"/>
  <c r="AM199" i="11" s="1"/>
  <c r="AL200" i="11" l="1"/>
  <c r="AM200" i="11" s="1"/>
  <c r="AL201" i="11" l="1"/>
  <c r="AM201" i="11" s="1"/>
  <c r="AL202" i="11" l="1"/>
  <c r="AM202" i="11" s="1"/>
  <c r="AL203" i="11" l="1"/>
  <c r="AM203" i="11" s="1"/>
  <c r="AL204" i="11" l="1"/>
  <c r="AM204" i="11" s="1"/>
  <c r="AL205" i="11" l="1"/>
  <c r="AM205" i="11" s="1"/>
  <c r="AL206" i="11" l="1"/>
  <c r="AM206" i="11" s="1"/>
  <c r="AL207" i="11" l="1"/>
  <c r="AM207" i="11" s="1"/>
  <c r="AL209" i="11" l="1"/>
  <c r="AM209" i="11" s="1"/>
  <c r="AL208" i="11"/>
  <c r="AM208" i="11" s="1"/>
  <c r="AL210" i="11" l="1"/>
  <c r="AM210" i="11" s="1"/>
  <c r="AL211" i="11" l="1"/>
  <c r="AM211" i="11" s="1"/>
  <c r="AL212" i="11" l="1"/>
  <c r="AM212" i="11" s="1"/>
  <c r="AL213" i="11" l="1"/>
  <c r="AM213" i="11" s="1"/>
  <c r="AL214" i="11" l="1"/>
  <c r="AM214" i="11" s="1"/>
  <c r="AL215" i="11" l="1"/>
  <c r="AM215" i="11" s="1"/>
  <c r="AL216" i="11" l="1"/>
  <c r="AM216" i="11" s="1"/>
  <c r="AL217" i="11" l="1"/>
  <c r="AM217" i="11" s="1"/>
  <c r="AL219" i="11" l="1"/>
  <c r="AM219" i="11" s="1"/>
  <c r="AL218" i="11"/>
  <c r="AM218" i="11" s="1"/>
  <c r="AL220" i="11" l="1"/>
  <c r="AM220" i="11" s="1"/>
  <c r="AL221" i="11" l="1"/>
  <c r="AM221" i="11" s="1"/>
  <c r="AL222" i="11" l="1"/>
  <c r="AM222" i="11" s="1"/>
  <c r="AL223" i="11" l="1"/>
  <c r="AM223" i="11" s="1"/>
  <c r="AL224" i="11" l="1"/>
  <c r="AM224" i="11" s="1"/>
  <c r="AL225" i="11" l="1"/>
  <c r="AM225" i="11" s="1"/>
  <c r="AL226" i="11" l="1"/>
  <c r="AM226" i="11" s="1"/>
  <c r="AL227" i="11" l="1"/>
  <c r="AM227" i="11" s="1"/>
  <c r="AL228" i="11" l="1"/>
  <c r="AM228" i="11" s="1"/>
  <c r="AL229" i="11" l="1"/>
  <c r="AM229" i="11" s="1"/>
  <c r="AL230" i="11" l="1"/>
  <c r="AM230" i="11" s="1"/>
  <c r="AL231" i="11" l="1"/>
  <c r="AM231" i="11" s="1"/>
  <c r="AL232" i="11" l="1"/>
  <c r="AM232" i="11" s="1"/>
  <c r="AL233" i="11" l="1"/>
  <c r="AM233" i="11" s="1"/>
  <c r="AL234" i="11" l="1"/>
  <c r="AM234" i="11" s="1"/>
  <c r="AL235" i="11" l="1"/>
  <c r="AM235" i="11" s="1"/>
  <c r="AL236" i="11" l="1"/>
  <c r="AM236" i="11" s="1"/>
  <c r="AL237" i="11" l="1"/>
  <c r="AM237" i="11" s="1"/>
  <c r="AL238" i="11" l="1"/>
  <c r="AM238" i="11" s="1"/>
  <c r="AL239" i="11" l="1"/>
  <c r="AM239" i="11" s="1"/>
  <c r="AL240" i="11" l="1"/>
  <c r="AM240" i="11" s="1"/>
  <c r="AL241" i="11" l="1"/>
  <c r="AM241" i="11" s="1"/>
  <c r="AL242" i="11" l="1"/>
  <c r="AM242" i="11" s="1"/>
  <c r="AL243" i="11" l="1"/>
  <c r="AM243" i="11" s="1"/>
  <c r="AL244" i="11" l="1"/>
  <c r="AM244" i="11" s="1"/>
  <c r="AL246" i="11" l="1"/>
  <c r="AM246" i="11" s="1"/>
  <c r="AL245" i="11"/>
  <c r="AM245" i="11" s="1"/>
  <c r="AL247" i="11" l="1"/>
  <c r="AM247" i="11" s="1"/>
  <c r="AL248" i="11" l="1"/>
  <c r="AM248" i="11" s="1"/>
  <c r="AL249" i="11" l="1"/>
  <c r="AM249" i="11" s="1"/>
  <c r="AL250" i="11" l="1"/>
  <c r="AM250" i="11" s="1"/>
  <c r="AL251" i="11" l="1"/>
  <c r="AM251" i="11" s="1"/>
  <c r="AL252" i="11" l="1"/>
  <c r="AM252" i="11" s="1"/>
  <c r="AL253" i="11" l="1"/>
  <c r="AM253" i="11" s="1"/>
  <c r="AL254" i="11" l="1"/>
  <c r="AM254" i="11" s="1"/>
  <c r="AL255" i="11" l="1"/>
  <c r="AM255" i="11" s="1"/>
  <c r="AL256" i="11" l="1"/>
  <c r="AM256" i="11" s="1"/>
  <c r="AL257" i="11" l="1"/>
  <c r="AM257" i="11" s="1"/>
  <c r="AL258" i="11" l="1"/>
  <c r="AM258" i="11" s="1"/>
  <c r="AL259" i="11" l="1"/>
  <c r="AM259" i="11" s="1"/>
  <c r="AL260" i="11" l="1"/>
  <c r="AM260" i="11" s="1"/>
  <c r="AL261" i="11" l="1"/>
  <c r="AM261" i="11" s="1"/>
  <c r="AL262" i="11" l="1"/>
  <c r="AM262" i="11" s="1"/>
  <c r="AL263" i="11" l="1"/>
  <c r="AM263" i="11" s="1"/>
  <c r="AL264" i="11" l="1"/>
  <c r="AM264" i="11" s="1"/>
  <c r="AL265" i="11" l="1"/>
  <c r="AM265" i="11" s="1"/>
  <c r="AL266" i="11" l="1"/>
  <c r="AM266" i="11" s="1"/>
  <c r="AL268" i="11" l="1"/>
  <c r="AM268" i="11" s="1"/>
  <c r="AL267" i="11"/>
  <c r="AM267" i="11" s="1"/>
  <c r="AL270" i="11" l="1"/>
  <c r="AM270" i="11" s="1"/>
  <c r="AL269" i="11"/>
  <c r="AM269" i="11" s="1"/>
  <c r="AL271" i="11" l="1"/>
  <c r="AM271" i="11" s="1"/>
  <c r="AL272" i="11" l="1"/>
  <c r="AM272" i="11" s="1"/>
  <c r="AL273" i="11" l="1"/>
  <c r="AM273" i="11" s="1"/>
  <c r="AL275" i="11" l="1"/>
  <c r="AM275" i="11" s="1"/>
  <c r="AL274" i="11"/>
  <c r="AM274" i="11" s="1"/>
  <c r="AL276" i="11" l="1"/>
  <c r="AM276" i="11" s="1"/>
  <c r="AL277" i="11" l="1"/>
  <c r="AM277" i="11" s="1"/>
  <c r="AL278" i="11" l="1"/>
  <c r="AM278" i="11" s="1"/>
  <c r="AL280" i="11" l="1"/>
  <c r="AM280" i="11" s="1"/>
  <c r="AL279" i="11"/>
  <c r="AM279" i="11" s="1"/>
  <c r="AL282" i="11" l="1"/>
  <c r="AM282" i="11" s="1"/>
  <c r="AL281" i="11"/>
  <c r="AM281" i="11" s="1"/>
  <c r="AL283" i="11" l="1"/>
  <c r="AM283" i="11" s="1"/>
  <c r="AL284" i="11" l="1"/>
  <c r="AM284" i="11" s="1"/>
  <c r="AL285" i="11" l="1"/>
  <c r="AM285" i="11" s="1"/>
  <c r="AL286" i="11" l="1"/>
  <c r="AM286" i="11" s="1"/>
  <c r="AL287" i="11" l="1"/>
  <c r="AM287" i="11" s="1"/>
  <c r="AL288" i="11" l="1"/>
  <c r="AM288" i="11" s="1"/>
  <c r="AL289" i="11" l="1"/>
  <c r="AM289" i="11" s="1"/>
  <c r="AL290" i="11" l="1"/>
  <c r="AM290" i="11" s="1"/>
  <c r="AL292" i="11" l="1"/>
  <c r="AM292" i="11" s="1"/>
  <c r="AL291" i="11"/>
  <c r="AM291" i="11" s="1"/>
  <c r="AL294" i="11" l="1"/>
  <c r="AM294" i="11" s="1"/>
  <c r="AL293" i="11"/>
  <c r="AM293" i="11" s="1"/>
  <c r="AL295" i="11" l="1"/>
  <c r="AM295" i="11" s="1"/>
  <c r="AL296" i="11" l="1"/>
  <c r="AM296" i="11" s="1"/>
  <c r="AL297" i="11" l="1"/>
  <c r="AM297" i="11" s="1"/>
  <c r="AL298" i="11" l="1"/>
  <c r="AM298" i="11" s="1"/>
  <c r="AL299" i="11" l="1"/>
  <c r="AM299" i="11" s="1"/>
  <c r="AL300" i="11" l="1"/>
  <c r="AM300" i="11" s="1"/>
  <c r="AL301" i="11" l="1"/>
  <c r="AM301" i="11" s="1"/>
  <c r="AL302" i="11" l="1"/>
  <c r="AM302" i="11" s="1"/>
  <c r="AL303" i="11" l="1"/>
  <c r="AM303" i="11" s="1"/>
  <c r="AL304" i="11" l="1"/>
  <c r="AM304" i="11" s="1"/>
  <c r="AL305" i="11" l="1"/>
  <c r="AM305" i="11" s="1"/>
  <c r="AL306" i="11" l="1"/>
  <c r="AM306" i="11" s="1"/>
  <c r="AL307" i="11" l="1"/>
  <c r="AM307" i="11" s="1"/>
  <c r="AL308" i="11" l="1"/>
  <c r="AM308" i="11" s="1"/>
  <c r="AL309" i="11" l="1"/>
  <c r="AM309" i="11" s="1"/>
  <c r="AL310" i="11" l="1"/>
  <c r="AM310" i="11" s="1"/>
  <c r="AL311" i="11" l="1"/>
  <c r="AM311" i="11" s="1"/>
  <c r="AL312" i="11" l="1"/>
  <c r="AM312" i="11" s="1"/>
  <c r="AL313" i="11" l="1"/>
  <c r="AM313" i="11" s="1"/>
  <c r="AL314" i="11" l="1"/>
  <c r="AM314" i="11" s="1"/>
  <c r="AL315" i="11" l="1"/>
  <c r="AM315" i="11" s="1"/>
  <c r="AL316" i="11" l="1"/>
  <c r="AM316" i="11" s="1"/>
  <c r="AL317" i="11" l="1"/>
  <c r="AM317" i="11" s="1"/>
  <c r="AL318" i="11" l="1"/>
  <c r="AM318" i="11" s="1"/>
  <c r="AL319" i="11" l="1"/>
  <c r="AM319" i="11" s="1"/>
  <c r="AL320" i="11" l="1"/>
  <c r="AM320" i="11" s="1"/>
  <c r="AL321" i="11" l="1"/>
  <c r="AM321" i="11" s="1"/>
  <c r="AL322" i="11" l="1"/>
  <c r="AM322" i="11" s="1"/>
  <c r="AL324" i="11" l="1"/>
  <c r="AM324" i="11" s="1"/>
  <c r="AL323" i="11"/>
  <c r="AM323" i="11" s="1"/>
  <c r="AL326" i="11" l="1"/>
  <c r="AM326" i="11" s="1"/>
  <c r="AL325" i="11"/>
  <c r="AM325" i="11" s="1"/>
  <c r="AL327" i="11" l="1"/>
  <c r="AM327" i="11" s="1"/>
  <c r="AL329" i="11" l="1"/>
  <c r="AM329" i="11" s="1"/>
  <c r="AL328" i="11"/>
  <c r="AM328" i="11" s="1"/>
  <c r="AL330" i="11" l="1"/>
  <c r="AM330" i="11" s="1"/>
  <c r="AL331" i="11" l="1"/>
  <c r="AM331" i="11" s="1"/>
  <c r="AL332" i="11" l="1"/>
  <c r="AM332" i="11" s="1"/>
  <c r="AL333" i="11" l="1"/>
  <c r="AM333" i="11" s="1"/>
  <c r="AL334" i="11" l="1"/>
  <c r="AM334" i="11" s="1"/>
  <c r="AL336" i="11" l="1"/>
  <c r="AM336" i="11" s="1"/>
  <c r="AL335" i="11"/>
  <c r="AM335" i="11" s="1"/>
  <c r="AL337" i="11" l="1"/>
  <c r="AM337" i="11" s="1"/>
  <c r="AL338" i="11" l="1"/>
  <c r="AM338" i="11" s="1"/>
  <c r="AL339" i="11" l="1"/>
  <c r="AM339" i="11" s="1"/>
  <c r="AL341" i="11" l="1"/>
  <c r="AM341" i="11" s="1"/>
  <c r="AL340" i="11"/>
  <c r="AM340" i="11" s="1"/>
  <c r="AL342" i="11" l="1"/>
  <c r="AM342" i="11" s="1"/>
  <c r="AL343" i="11" l="1"/>
  <c r="AM343" i="11" s="1"/>
  <c r="AL344" i="11" l="1"/>
  <c r="AM344" i="11" s="1"/>
  <c r="AL345" i="11" l="1"/>
  <c r="AM345" i="11" s="1"/>
  <c r="AL346" i="11" l="1"/>
  <c r="AM346" i="11" s="1"/>
  <c r="AL347" i="11" l="1"/>
  <c r="AM347" i="11" s="1"/>
  <c r="AL348" i="11" l="1"/>
  <c r="AM348" i="11" s="1"/>
  <c r="AL349" i="11" l="1"/>
  <c r="AM349" i="11" s="1"/>
  <c r="AL350" i="11" l="1"/>
  <c r="AM350" i="11" s="1"/>
  <c r="AL351" i="11" l="1"/>
  <c r="AM351" i="11" s="1"/>
  <c r="AL352" i="11" l="1"/>
  <c r="AM352" i="11" s="1"/>
  <c r="AL353" i="11" l="1"/>
  <c r="AM353" i="11" s="1"/>
  <c r="AL355" i="11" l="1"/>
  <c r="AM355" i="11" s="1"/>
  <c r="AL354" i="11"/>
  <c r="AM354" i="11" s="1"/>
  <c r="AL356" i="11" l="1"/>
  <c r="AM356" i="11" s="1"/>
  <c r="AL357" i="11" l="1"/>
  <c r="AM357" i="11" s="1"/>
  <c r="AL358" i="11" l="1"/>
  <c r="AM358" i="11" s="1"/>
  <c r="AL359" i="11" l="1"/>
  <c r="AM359" i="11" s="1"/>
  <c r="AL360" i="11" l="1"/>
  <c r="AM360" i="11" s="1"/>
  <c r="AL362" i="11" l="1"/>
  <c r="AM362" i="11" s="1"/>
  <c r="AL361" i="11"/>
  <c r="AM361" i="11" s="1"/>
  <c r="AL363" i="11" l="1"/>
  <c r="AM363" i="11" s="1"/>
  <c r="AL365" i="11" l="1"/>
  <c r="AM365" i="11" s="1"/>
  <c r="AL364" i="11"/>
  <c r="AM364" i="11" s="1"/>
  <c r="AL366" i="11" l="1"/>
  <c r="AM366" i="11" s="1"/>
  <c r="AL367" i="11" l="1"/>
  <c r="AM367" i="11" s="1"/>
  <c r="AL368" i="11" l="1"/>
  <c r="AM368" i="11" s="1"/>
  <c r="AL369" i="11" l="1"/>
  <c r="AM369" i="11" s="1"/>
  <c r="AL370" i="11" l="1"/>
  <c r="AM370" i="11" s="1"/>
  <c r="AL371" i="11" l="1"/>
  <c r="AM371" i="11" s="1"/>
  <c r="AL372" i="11" l="1"/>
  <c r="AM372" i="11" s="1"/>
  <c r="AL373" i="11" l="1"/>
  <c r="AM373" i="11" s="1"/>
  <c r="AL374" i="11" l="1"/>
  <c r="AM374" i="11" s="1"/>
  <c r="AL375" i="11" l="1"/>
  <c r="AM375" i="11" s="1"/>
  <c r="AL376" i="11" l="1"/>
  <c r="AM376" i="11" s="1"/>
  <c r="AL378" i="11" l="1"/>
  <c r="AM378" i="11" s="1"/>
  <c r="AL377" i="11"/>
  <c r="AM377" i="11" s="1"/>
  <c r="AL379" i="11" l="1"/>
  <c r="AM379" i="11" s="1"/>
  <c r="AL380" i="11" l="1"/>
  <c r="AM380" i="11" s="1"/>
  <c r="AL381" i="11" l="1"/>
  <c r="AM381" i="11" s="1"/>
  <c r="AL382" i="11" l="1"/>
  <c r="AM382" i="11" s="1"/>
  <c r="AL383" i="11" l="1"/>
  <c r="AM383" i="11" s="1"/>
  <c r="AL385" i="11" l="1"/>
  <c r="AM385" i="11" s="1"/>
  <c r="AL384" i="11"/>
  <c r="AM384" i="11" s="1"/>
  <c r="AL386" i="11" l="1"/>
  <c r="AM386" i="11" s="1"/>
  <c r="AL387" i="11" l="1"/>
  <c r="AM387" i="11" s="1"/>
  <c r="AL388" i="11" l="1"/>
  <c r="AM388" i="11" s="1"/>
  <c r="AL389" i="11" l="1"/>
  <c r="AM389" i="11" s="1"/>
  <c r="AL390" i="11" l="1"/>
  <c r="AM390" i="11" s="1"/>
  <c r="AL391" i="11" l="1"/>
  <c r="AM391" i="11" s="1"/>
  <c r="AL392" i="11" l="1"/>
  <c r="AM392" i="11" s="1"/>
  <c r="AL393" i="11" l="1"/>
  <c r="AM393" i="11" s="1"/>
  <c r="AL395" i="11" l="1"/>
  <c r="AM395" i="11" s="1"/>
  <c r="AL394" i="11"/>
  <c r="AM394" i="11" s="1"/>
  <c r="AL396" i="11" l="1"/>
  <c r="AM396" i="11" s="1"/>
  <c r="AL397" i="11" l="1"/>
  <c r="AM397" i="11" s="1"/>
  <c r="AL398" i="11" l="1"/>
  <c r="AM398" i="11" s="1"/>
  <c r="AL399" i="11" l="1"/>
  <c r="AM399" i="11" s="1"/>
  <c r="AL400" i="11" l="1"/>
  <c r="AM400" i="11" s="1"/>
  <c r="AL401" i="11" l="1"/>
  <c r="AM401" i="11" s="1"/>
  <c r="AL402" i="11" l="1"/>
  <c r="AM402" i="11" s="1"/>
  <c r="AL404" i="11" l="1"/>
  <c r="AM404" i="11" s="1"/>
  <c r="AL403" i="11"/>
  <c r="AM403" i="11" s="1"/>
  <c r="AL405" i="11" l="1"/>
  <c r="AM405" i="11" s="1"/>
  <c r="AL406" i="11" l="1"/>
  <c r="AM406" i="11" s="1"/>
  <c r="AL407" i="11" l="1"/>
  <c r="AM407" i="11" s="1"/>
  <c r="AL408" i="11" l="1"/>
  <c r="AM408" i="11" s="1"/>
  <c r="AL409" i="11" l="1"/>
  <c r="AM409" i="11" s="1"/>
  <c r="AL410" i="11" l="1"/>
  <c r="AM410" i="11" s="1"/>
  <c r="AL411" i="11" l="1"/>
  <c r="AM411" i="11" s="1"/>
  <c r="AL412" i="11" l="1"/>
  <c r="AM412" i="11" s="1"/>
  <c r="AL413" i="11" l="1"/>
  <c r="AM413" i="11" s="1"/>
  <c r="AL414" i="11" l="1"/>
  <c r="AM414" i="11" s="1"/>
  <c r="AL415" i="11" l="1"/>
  <c r="AM415" i="11" s="1"/>
  <c r="AL416" i="11" l="1"/>
  <c r="AM416" i="11" s="1"/>
  <c r="AL417" i="11" l="1"/>
  <c r="AM417" i="11" s="1"/>
  <c r="AL418" i="11" l="1"/>
  <c r="AM418" i="11" s="1"/>
  <c r="AL419" i="11" l="1"/>
  <c r="AM419" i="11" s="1"/>
  <c r="AL420" i="11" l="1"/>
  <c r="AM420" i="11" s="1"/>
  <c r="AL422" i="11" l="1"/>
  <c r="AM422" i="11" s="1"/>
  <c r="AL421" i="11"/>
  <c r="AM421" i="11" s="1"/>
  <c r="AL423" i="11" l="1"/>
  <c r="AM423" i="11" s="1"/>
  <c r="AL424" i="11" l="1"/>
  <c r="AM424" i="11" s="1"/>
  <c r="AL426" i="11" l="1"/>
  <c r="AM426" i="11" s="1"/>
  <c r="AL425" i="11"/>
  <c r="AM425" i="11" s="1"/>
  <c r="AL428" i="11" l="1"/>
  <c r="AM428" i="11" s="1"/>
  <c r="AL427" i="11"/>
  <c r="AM427" i="11" s="1"/>
  <c r="AL430" i="11" l="1"/>
  <c r="AM430" i="11" s="1"/>
  <c r="AL429" i="11"/>
  <c r="AM429" i="11" s="1"/>
  <c r="AL431" i="11" l="1"/>
  <c r="AM431" i="11" s="1"/>
  <c r="AL432" i="11" l="1"/>
  <c r="AM432" i="11" s="1"/>
  <c r="AL433" i="11" l="1"/>
  <c r="AM433" i="11" s="1"/>
  <c r="AL434" i="11" l="1"/>
  <c r="AM434" i="11" s="1"/>
  <c r="AL435" i="11" l="1"/>
  <c r="AM435" i="11" s="1"/>
  <c r="AL436" i="11" l="1"/>
  <c r="AM436" i="11" s="1"/>
  <c r="AL438" i="11" l="1"/>
  <c r="AM438" i="11" s="1"/>
  <c r="AL437" i="11"/>
  <c r="AM437" i="11" s="1"/>
  <c r="AL439" i="11" l="1"/>
  <c r="AM439" i="11" s="1"/>
  <c r="AL441" i="11" l="1"/>
  <c r="AM441" i="11" s="1"/>
  <c r="AL440" i="11"/>
  <c r="AM440" i="11" s="1"/>
  <c r="AL442" i="11" l="1"/>
  <c r="AM442" i="11" s="1"/>
  <c r="AL443" i="11" l="1"/>
  <c r="AM443" i="11" s="1"/>
  <c r="AL444" i="11" l="1"/>
  <c r="AM444" i="11" s="1"/>
  <c r="AL445" i="11" l="1"/>
  <c r="AM445" i="11" s="1"/>
  <c r="AL446" i="11" l="1"/>
  <c r="AM446" i="11" s="1"/>
  <c r="AL448" i="11" l="1"/>
  <c r="AM448" i="11" s="1"/>
  <c r="AL447" i="11"/>
  <c r="AM447" i="11" s="1"/>
  <c r="AL449" i="11" l="1"/>
  <c r="AM449" i="11" s="1"/>
  <c r="AL451" i="11" l="1"/>
  <c r="AM451" i="11" s="1"/>
  <c r="AL450" i="11"/>
  <c r="AM450" i="11" s="1"/>
  <c r="AL452" i="11" l="1"/>
  <c r="AM452" i="11" s="1"/>
  <c r="AL453" i="11" l="1"/>
  <c r="AM453" i="11" s="1"/>
  <c r="AL454" i="11" l="1"/>
  <c r="AM454" i="11" s="1"/>
  <c r="AL455" i="11" l="1"/>
  <c r="AM455" i="11" s="1"/>
  <c r="AL456" i="11" l="1"/>
  <c r="AM456" i="11" s="1"/>
  <c r="AL457" i="11" l="1"/>
  <c r="AM457" i="11" s="1"/>
  <c r="AL459" i="11" l="1"/>
  <c r="AM459" i="11" s="1"/>
  <c r="AL458" i="11"/>
  <c r="AM458" i="11" s="1"/>
  <c r="AL460" i="11" l="1"/>
  <c r="AM460" i="11" s="1"/>
  <c r="AL461" i="11" l="1"/>
  <c r="AM461" i="11" s="1"/>
  <c r="AL462" i="11" l="1"/>
  <c r="AM462" i="11" s="1"/>
  <c r="AL464" i="11" l="1"/>
  <c r="AM464" i="11" s="1"/>
  <c r="AL463" i="11"/>
  <c r="AM463" i="11" s="1"/>
  <c r="AL465" i="11" l="1"/>
  <c r="AM465" i="11" s="1"/>
  <c r="AL467" i="11" l="1"/>
  <c r="AM467" i="11" s="1"/>
  <c r="AL466" i="11"/>
  <c r="AM466" i="11" s="1"/>
  <c r="AL468" i="11" l="1"/>
  <c r="AM468" i="11" s="1"/>
  <c r="AL469" i="11" l="1"/>
  <c r="AM469" i="11" s="1"/>
  <c r="AL470" i="11" l="1"/>
  <c r="AM470" i="11" s="1"/>
  <c r="AL471" i="11" l="1"/>
  <c r="AM471" i="11" s="1"/>
  <c r="AL472" i="11" l="1"/>
  <c r="AM472" i="11" s="1"/>
  <c r="AL473" i="11" l="1"/>
  <c r="AM473" i="11" s="1"/>
  <c r="AL474" i="11" l="1"/>
  <c r="AM474" i="11" s="1"/>
  <c r="AL475" i="11" l="1"/>
  <c r="AM475" i="11" s="1"/>
  <c r="AL476" i="11" l="1"/>
  <c r="AM476" i="11" s="1"/>
  <c r="AL477" i="11" l="1"/>
  <c r="AM477" i="11" s="1"/>
  <c r="AL478" i="11" l="1"/>
  <c r="AM478" i="11" s="1"/>
  <c r="AL479" i="11" l="1"/>
  <c r="AM479" i="11" s="1"/>
  <c r="AL480" i="11" l="1"/>
  <c r="AM480" i="11" s="1"/>
  <c r="AL481" i="11" l="1"/>
  <c r="AM481" i="11" s="1"/>
  <c r="AL482" i="11" l="1"/>
  <c r="AM482" i="11" s="1"/>
  <c r="AL484" i="11" l="1"/>
  <c r="AM484" i="11" s="1"/>
  <c r="AL483" i="11"/>
  <c r="AM483" i="11" s="1"/>
  <c r="AL485" i="11" l="1"/>
  <c r="AM485" i="11" s="1"/>
  <c r="AL486" i="11" l="1"/>
  <c r="AM486" i="11" s="1"/>
  <c r="AL488" i="11" l="1"/>
  <c r="AM488" i="11" s="1"/>
  <c r="AL487" i="11"/>
  <c r="AM487" i="11" s="1"/>
  <c r="AL489" i="11" l="1"/>
  <c r="AM489" i="11" s="1"/>
  <c r="AL490" i="11" l="1"/>
  <c r="AM490" i="11" s="1"/>
  <c r="AL492" i="11" l="1"/>
  <c r="AM492" i="11" s="1"/>
  <c r="AL491" i="11"/>
  <c r="AM491" i="11" s="1"/>
  <c r="AL493" i="11" l="1"/>
  <c r="AM493" i="11" s="1"/>
  <c r="AL494" i="11" l="1"/>
  <c r="AM494" i="11" s="1"/>
  <c r="AL495" i="11" l="1"/>
  <c r="AM495" i="11" s="1"/>
  <c r="AL496" i="11" l="1"/>
  <c r="AM496" i="11" s="1"/>
  <c r="AL497" i="11" l="1"/>
  <c r="AM497" i="11" s="1"/>
  <c r="AL498" i="11" l="1"/>
  <c r="AM498" i="11" s="1"/>
  <c r="AL499" i="11" l="1"/>
  <c r="AM499" i="11" s="1"/>
  <c r="AL500" i="11" l="1"/>
  <c r="AM500" i="11" s="1"/>
  <c r="AL503" i="11" l="1"/>
  <c r="AM503" i="11" s="1"/>
  <c r="AL502" i="11"/>
  <c r="AM502" i="11" s="1"/>
  <c r="AL501" i="11"/>
  <c r="AM501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<sst xmlns="http://schemas.openxmlformats.org/spreadsheetml/2006/main" count="236" uniqueCount="114">
  <si>
    <t>Bucket --&gt;Days</t>
  </si>
  <si>
    <t>IR EUR</t>
  </si>
  <si>
    <t>Date/Days</t>
  </si>
  <si>
    <t>Asset Type</t>
  </si>
  <si>
    <t>CCY</t>
  </si>
  <si>
    <t>Quantity</t>
  </si>
  <si>
    <t>Description</t>
  </si>
  <si>
    <t>Market Value</t>
  </si>
  <si>
    <t>Fied with main feauters</t>
  </si>
  <si>
    <t>Field 1</t>
  </si>
  <si>
    <t>Field 2</t>
  </si>
  <si>
    <t>Field 3</t>
  </si>
  <si>
    <t>Field 4</t>
  </si>
  <si>
    <t>Equity</t>
  </si>
  <si>
    <t>EUR</t>
  </si>
  <si>
    <t xml:space="preserve">Fx </t>
  </si>
  <si>
    <t>FxSwap</t>
  </si>
  <si>
    <t>Underlying CCy</t>
  </si>
  <si>
    <t>Equity Option</t>
  </si>
  <si>
    <t>Strike</t>
  </si>
  <si>
    <t>Mark To Market</t>
  </si>
  <si>
    <t>VaR</t>
  </si>
  <si>
    <t>Portfolio</t>
  </si>
  <si>
    <t>Date</t>
  </si>
  <si>
    <t>Value</t>
  </si>
  <si>
    <t>Comment</t>
  </si>
  <si>
    <t>See the details in the sheet "FxSwap Input"</t>
  </si>
  <si>
    <t>Maturity</t>
  </si>
  <si>
    <t>Type</t>
  </si>
  <si>
    <t>CALL</t>
  </si>
  <si>
    <t>Exercise</t>
  </si>
  <si>
    <t>E</t>
  </si>
  <si>
    <t>Input Data Equity Option</t>
  </si>
  <si>
    <t>VaR Date</t>
  </si>
  <si>
    <t>See the details below</t>
  </si>
  <si>
    <t>Historical Simulation</t>
  </si>
  <si>
    <t>Confidence level</t>
  </si>
  <si>
    <t>Time horizon</t>
  </si>
  <si>
    <t>Number of Scenarios</t>
  </si>
  <si>
    <t>Market To market</t>
  </si>
  <si>
    <t>Porfolio Results</t>
  </si>
  <si>
    <t>PUT</t>
  </si>
  <si>
    <t>Enel</t>
  </si>
  <si>
    <t>Put on Enel</t>
  </si>
  <si>
    <t>GBP</t>
  </si>
  <si>
    <t>Barclays</t>
  </si>
  <si>
    <t>EUR/GBP</t>
  </si>
  <si>
    <t>Call on Barclays</t>
  </si>
  <si>
    <t>IR GBP</t>
  </si>
  <si>
    <t>Trade date</t>
  </si>
  <si>
    <t>Value date</t>
  </si>
  <si>
    <t>Maturity date</t>
  </si>
  <si>
    <t>Var</t>
  </si>
  <si>
    <t>Today</t>
  </si>
  <si>
    <t>Input Data</t>
  </si>
  <si>
    <t>Leg 2</t>
  </si>
  <si>
    <t>Leg 1</t>
  </si>
  <si>
    <t>NOTIONAL EUR</t>
  </si>
  <si>
    <t>Rate EUR</t>
  </si>
  <si>
    <t>Days to Maturity</t>
  </si>
  <si>
    <t>Year Fract</t>
  </si>
  <si>
    <t>Mark to Market Leg EUR</t>
  </si>
  <si>
    <t>TOTAL MTM IN EUR</t>
  </si>
  <si>
    <t>Return</t>
  </si>
  <si>
    <t>scenarios</t>
  </si>
  <si>
    <t>Portfolio Reval in EUR</t>
  </si>
  <si>
    <t>Portfolio Reval in GBP</t>
  </si>
  <si>
    <t>P&amp;L strip</t>
  </si>
  <si>
    <t>Ln return</t>
  </si>
  <si>
    <t>scenario</t>
  </si>
  <si>
    <t>Portfolio Reval In EUR</t>
  </si>
  <si>
    <t>PL strip First Leg</t>
  </si>
  <si>
    <t>total pl strip</t>
  </si>
  <si>
    <t>Stock Price</t>
  </si>
  <si>
    <t>Rate</t>
  </si>
  <si>
    <t>Volatility</t>
  </si>
  <si>
    <t>Price Black &amp; Scholes</t>
  </si>
  <si>
    <t>Intrinsic Value</t>
  </si>
  <si>
    <t>Multiply</t>
  </si>
  <si>
    <t>Greeks</t>
  </si>
  <si>
    <t>Delta</t>
  </si>
  <si>
    <t>Gamma</t>
  </si>
  <si>
    <t>Vega</t>
  </si>
  <si>
    <t>Rho</t>
  </si>
  <si>
    <t>Input</t>
  </si>
  <si>
    <t>Date VaR</t>
  </si>
  <si>
    <t>Underlying</t>
  </si>
  <si>
    <t>Poisition</t>
  </si>
  <si>
    <t>Confidence Level</t>
  </si>
  <si>
    <t>Number of Simulations</t>
  </si>
  <si>
    <t>VaR Full Reval</t>
  </si>
  <si>
    <t>VaR partial reval</t>
  </si>
  <si>
    <t>IR</t>
  </si>
  <si>
    <t>Scenarios</t>
  </si>
  <si>
    <t>Change in vol</t>
  </si>
  <si>
    <t>Pl strip vega</t>
  </si>
  <si>
    <t>Reval portfolio</t>
  </si>
  <si>
    <t>pl strip</t>
  </si>
  <si>
    <t>Underlying Change</t>
  </si>
  <si>
    <t>Pl strip delta</t>
  </si>
  <si>
    <t>Pl strip gamma</t>
  </si>
  <si>
    <t>Pl strip partial</t>
  </si>
  <si>
    <t>Change in IR</t>
  </si>
  <si>
    <t>Pl strip Rho</t>
  </si>
  <si>
    <t>Reval portfolio in EUR</t>
  </si>
  <si>
    <t>pl strip in EUR</t>
  </si>
  <si>
    <t>return</t>
  </si>
  <si>
    <t>PL strip</t>
  </si>
  <si>
    <t>Portfolio PL strip</t>
  </si>
  <si>
    <t>NOTIONAL GBP</t>
  </si>
  <si>
    <t>Rate GBP</t>
  </si>
  <si>
    <t>Mark to Market Leg GBP</t>
  </si>
  <si>
    <t>FX Rate EUR/GBP</t>
  </si>
  <si>
    <t>Mark to Market Leg GBP (In EUR)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</si>
</sst>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_(* #,##0.00_);_(* \(#,##0.00\);_(* &quot;-&quot;??_);_(@_)"/>
    <numFmt numFmtId="165" formatCode="_(* #,##0.0000_);_(* \(#,##0.0000\);_(* &quot;-&quot;??_);_(@_)"/>
    <numFmt numFmtId="166" formatCode="0.0000%"/>
    <numFmt numFmtId="167" formatCode="0.000%"/>
    <numFmt numFmtId="168" formatCode="_(* #,##0_);_(* \(#,##0\);_(* &quot;-&quot;??_);_(@_)"/>
    <numFmt numFmtId="169" formatCode="0.00000000"/>
    <numFmt numFmtId="170" formatCode="_(* #,##0.0_);_(* \(#,##0.0\);_(* &quot;-&quot;??_);_(@_)"/>
    <numFmt numFmtId="171" formatCode="0.000"/>
    <numFmt numFmtId="172" formatCode="0.0000"/>
    <numFmt numFmtId="173" formatCode="_-* #,##0.0000\ _€_-;\-* #,##0.0000\ _€_-;_-* &quot;-&quot;????\ _€_-;_-@_-"/>
    <numFmt numFmtId="174" formatCode="#,##0.00\ &quot;€&quot;"/>
    <numFmt numFmtId="175" formatCode="_-[$£-809]* #,##0.00_-;\-[$£-809]* #,##0.00_-;_-[$£-809]* &quot;-&quot;??_-;_-@_-"/>
    <numFmt numFmtId="176" formatCode="#,##0.0000"/>
    <numFmt numFmtId="177" formatCode="0.00000%"/>
    <numFmt numFmtId="178" formatCode="0.00000"/>
    <numFmt numFmtId="179" formatCode="0.0000000000"/>
    <numFmt numFmtId="180" formatCode="_-* #,##0.00\ _€_-;\-* #,##0.00\ _€_-;_-* &quot;-&quot;??\ _€_-;_-@_-"/>
  </numFmts>
  <fonts count="2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sz val="10"/>
      <color indexed="8"/>
      <name val="Tahoma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24"/>
      <color rgb="FFFF0000"/>
      <name val="Calibri"/>
      <family val="2"/>
    </font>
    <font>
      <sz val="10"/>
      <color rgb="FF000000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2"/>
    </font>
    <font>
      <b/>
      <sz val="18"/>
      <name val="Calibri"/>
      <family val="2"/>
    </font>
    <font>
      <b/>
      <sz val="14"/>
      <color indexed="8"/>
      <name val="Calibri"/>
      <family val="2"/>
    </font>
    <font>
      <sz val="14"/>
      <color rgb="FFFF0000"/>
      <name val="Calibri"/>
      <family val="2"/>
    </font>
    <font>
      <sz val="11"/>
      <color rgb="FFFF0000"/>
      <name val="Calibri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rgb="FF0070C0"/>
      <name val="Arial"/>
      <family val="2"/>
    </font>
    <font>
      <b/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indexed="8"/>
      <name val="Tahoma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0"/>
      <color theme="4"/>
      <name val="Arial"/>
      <family val="2"/>
    </font>
    <font>
      <sz val="11"/>
      <color theme="7" tint="0.59999389629810485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5" fillId="0" borderId="0"/>
    <xf numFmtId="0" fontId="5" fillId="0" borderId="0"/>
    <xf numFmtId="0" fontId="6" fillId="0" borderId="0"/>
  </cellStyleXfs>
  <cellXfs count="179">
    <xf numFmtId="0" fontId="0" fillId="0" borderId="0" xfId="0"/>
    <xf numFmtId="0" fontId="0" fillId="3" borderId="0" xfId="0" applyFill="1"/>
    <xf numFmtId="0" fontId="6" fillId="2" borderId="0" xfId="9" applyFill="1"/>
    <xf numFmtId="0" fontId="7" fillId="2" borderId="2" xfId="9" applyFont="1" applyFill="1" applyBorder="1"/>
    <xf numFmtId="0" fontId="7" fillId="2" borderId="3" xfId="9" applyFont="1" applyFill="1" applyBorder="1"/>
    <xf numFmtId="0" fontId="7" fillId="2" borderId="4" xfId="9" applyFont="1" applyFill="1" applyBorder="1"/>
    <xf numFmtId="0" fontId="6" fillId="2" borderId="5" xfId="9" applyFill="1" applyBorder="1"/>
    <xf numFmtId="2" fontId="6" fillId="2" borderId="0" xfId="9" applyNumberFormat="1" applyFill="1"/>
    <xf numFmtId="0" fontId="6" fillId="2" borderId="6" xfId="9" applyFill="1" applyBorder="1"/>
    <xf numFmtId="0" fontId="6" fillId="2" borderId="7" xfId="9" applyFill="1" applyBorder="1"/>
    <xf numFmtId="0" fontId="6" fillId="2" borderId="8" xfId="9" applyFill="1" applyBorder="1"/>
    <xf numFmtId="0" fontId="6" fillId="2" borderId="9" xfId="9" applyFill="1" applyBorder="1"/>
    <xf numFmtId="0" fontId="6" fillId="2" borderId="4" xfId="9" applyFill="1" applyBorder="1"/>
    <xf numFmtId="0" fontId="7" fillId="2" borderId="7" xfId="9" applyFont="1" applyFill="1" applyBorder="1"/>
    <xf numFmtId="0" fontId="8" fillId="2" borderId="0" xfId="9" applyFont="1" applyFill="1"/>
    <xf numFmtId="0" fontId="10" fillId="2" borderId="2" xfId="0" applyFont="1" applyFill="1" applyBorder="1"/>
    <xf numFmtId="0" fontId="10" fillId="2" borderId="5" xfId="0" applyFont="1" applyFill="1" applyBorder="1"/>
    <xf numFmtId="0" fontId="4" fillId="2" borderId="10" xfId="0" applyFont="1" applyFill="1" applyBorder="1"/>
    <xf numFmtId="0" fontId="10" fillId="2" borderId="7" xfId="0" applyFont="1" applyFill="1" applyBorder="1"/>
    <xf numFmtId="43" fontId="11" fillId="2" borderId="10" xfId="1" applyFont="1" applyFill="1" applyBorder="1" applyAlignment="1">
      <alignment horizontal="right"/>
    </xf>
    <xf numFmtId="43" fontId="11" fillId="2" borderId="11" xfId="1" applyFont="1" applyFill="1" applyBorder="1" applyAlignment="1">
      <alignment horizontal="right"/>
    </xf>
    <xf numFmtId="43" fontId="6" fillId="2" borderId="11" xfId="1" applyFont="1" applyFill="1" applyBorder="1" applyAlignment="1">
      <alignment horizontal="right"/>
    </xf>
    <xf numFmtId="43" fontId="6" fillId="2" borderId="13" xfId="1" applyFont="1" applyFill="1" applyBorder="1" applyAlignment="1">
      <alignment horizontal="right"/>
    </xf>
    <xf numFmtId="0" fontId="13" fillId="2" borderId="12" xfId="9" applyFont="1" applyFill="1" applyBorder="1"/>
    <xf numFmtId="14" fontId="14" fillId="2" borderId="14" xfId="9" applyNumberFormat="1" applyFont="1" applyFill="1" applyBorder="1"/>
    <xf numFmtId="0" fontId="0" fillId="2" borderId="7" xfId="0" applyFill="1" applyBorder="1"/>
    <xf numFmtId="0" fontId="0" fillId="2" borderId="9" xfId="0" applyFill="1" applyBorder="1"/>
    <xf numFmtId="0" fontId="13" fillId="2" borderId="5" xfId="9" applyFont="1" applyFill="1" applyBorder="1"/>
    <xf numFmtId="14" fontId="14" fillId="2" borderId="0" xfId="9" applyNumberFormat="1" applyFont="1" applyFill="1"/>
    <xf numFmtId="0" fontId="7" fillId="2" borderId="2" xfId="0" applyFont="1" applyFill="1" applyBorder="1"/>
    <xf numFmtId="0" fontId="11" fillId="2" borderId="4" xfId="0" applyFont="1" applyFill="1" applyBorder="1"/>
    <xf numFmtId="0" fontId="11" fillId="2" borderId="5" xfId="0" applyFont="1" applyFill="1" applyBorder="1"/>
    <xf numFmtId="0" fontId="11" fillId="2" borderId="6" xfId="0" applyFont="1" applyFill="1" applyBorder="1"/>
    <xf numFmtId="0" fontId="6" fillId="2" borderId="5" xfId="0" applyFont="1" applyFill="1" applyBorder="1"/>
    <xf numFmtId="0" fontId="7" fillId="2" borderId="0" xfId="9" applyFont="1" applyFill="1"/>
    <xf numFmtId="0" fontId="7" fillId="2" borderId="5" xfId="9" applyFont="1" applyFill="1" applyBorder="1"/>
    <xf numFmtId="0" fontId="7" fillId="2" borderId="10" xfId="9" applyFont="1" applyFill="1" applyBorder="1"/>
    <xf numFmtId="0" fontId="7" fillId="2" borderId="11" xfId="9" applyFont="1" applyFill="1" applyBorder="1"/>
    <xf numFmtId="0" fontId="7" fillId="2" borderId="13" xfId="9" applyFont="1" applyFill="1" applyBorder="1"/>
    <xf numFmtId="0" fontId="6" fillId="2" borderId="0" xfId="3" applyFont="1" applyFill="1"/>
    <xf numFmtId="0" fontId="11" fillId="0" borderId="0" xfId="0" applyFont="1"/>
    <xf numFmtId="0" fontId="7" fillId="2" borderId="1" xfId="3" applyFont="1" applyFill="1" applyBorder="1" applyAlignment="1">
      <alignment horizontal="center"/>
    </xf>
    <xf numFmtId="165" fontId="7" fillId="2" borderId="1" xfId="4" applyNumberFormat="1" applyFont="1" applyFill="1" applyBorder="1" applyAlignment="1">
      <alignment horizontal="center"/>
    </xf>
    <xf numFmtId="0" fontId="11" fillId="3" borderId="0" xfId="0" applyFont="1" applyFill="1"/>
    <xf numFmtId="167" fontId="6" fillId="2" borderId="0" xfId="2" applyNumberFormat="1" applyFont="1" applyFill="1"/>
    <xf numFmtId="167" fontId="7" fillId="2" borderId="0" xfId="2" applyNumberFormat="1" applyFont="1" applyFill="1"/>
    <xf numFmtId="0" fontId="7" fillId="2" borderId="0" xfId="3" applyFont="1" applyFill="1"/>
    <xf numFmtId="14" fontId="6" fillId="2" borderId="0" xfId="3" applyNumberFormat="1" applyFont="1" applyFill="1"/>
    <xf numFmtId="0" fontId="15" fillId="3" borderId="1" xfId="0" applyFont="1" applyFill="1" applyBorder="1" applyAlignment="1">
      <alignment horizontal="center"/>
    </xf>
    <xf numFmtId="15" fontId="6" fillId="2" borderId="1" xfId="3" applyNumberFormat="1" applyFont="1" applyFill="1" applyBorder="1" applyAlignment="1">
      <alignment horizontal="right" wrapText="1"/>
    </xf>
    <xf numFmtId="165" fontId="6" fillId="2" borderId="1" xfId="4" applyNumberFormat="1" applyFont="1" applyFill="1" applyBorder="1" applyAlignment="1">
      <alignment horizontal="right" wrapText="1"/>
    </xf>
    <xf numFmtId="43" fontId="7" fillId="2" borderId="1" xfId="1" applyFont="1" applyFill="1" applyBorder="1" applyAlignment="1">
      <alignment horizontal="center"/>
    </xf>
    <xf numFmtId="167" fontId="6" fillId="2" borderId="1" xfId="2" applyNumberFormat="1" applyFont="1" applyFill="1" applyBorder="1" applyAlignment="1">
      <alignment horizontal="right" wrapText="1"/>
    </xf>
    <xf numFmtId="166" fontId="6" fillId="2" borderId="1" xfId="5" applyNumberFormat="1" applyFont="1" applyFill="1" applyBorder="1" applyAlignment="1">
      <alignment horizontal="right" wrapText="1"/>
    </xf>
    <xf numFmtId="2" fontId="7" fillId="2" borderId="1" xfId="3" applyNumberFormat="1" applyFont="1" applyFill="1" applyBorder="1" applyAlignment="1">
      <alignment horizontal="center"/>
    </xf>
    <xf numFmtId="2" fontId="12" fillId="2" borderId="0" xfId="0" applyNumberFormat="1" applyFont="1" applyFill="1"/>
    <xf numFmtId="0" fontId="4" fillId="3" borderId="2" xfId="0" applyFont="1" applyFill="1" applyBorder="1"/>
    <xf numFmtId="14" fontId="0" fillId="3" borderId="4" xfId="0" applyNumberFormat="1" applyFill="1" applyBorder="1"/>
    <xf numFmtId="0" fontId="4" fillId="3" borderId="0" xfId="0" applyFont="1" applyFill="1"/>
    <xf numFmtId="0" fontId="4" fillId="3" borderId="5" xfId="0" applyFont="1" applyFill="1" applyBorder="1"/>
    <xf numFmtId="14" fontId="0" fillId="3" borderId="6" xfId="0" applyNumberFormat="1" applyFill="1" applyBorder="1"/>
    <xf numFmtId="0" fontId="4" fillId="3" borderId="7" xfId="0" applyFont="1" applyFill="1" applyBorder="1"/>
    <xf numFmtId="14" fontId="0" fillId="3" borderId="9" xfId="0" applyNumberFormat="1" applyFill="1" applyBorder="1"/>
    <xf numFmtId="0" fontId="4" fillId="3" borderId="12" xfId="0" applyFont="1" applyFill="1" applyBorder="1"/>
    <xf numFmtId="15" fontId="16" fillId="3" borderId="14" xfId="0" applyNumberFormat="1" applyFont="1" applyFill="1" applyBorder="1"/>
    <xf numFmtId="0" fontId="17" fillId="3" borderId="12" xfId="0" applyFont="1" applyFill="1" applyBorder="1"/>
    <xf numFmtId="14" fontId="4" fillId="3" borderId="14" xfId="0" applyNumberFormat="1" applyFont="1" applyFill="1" applyBorder="1" applyAlignment="1">
      <alignment horizontal="right"/>
    </xf>
    <xf numFmtId="0" fontId="2" fillId="3" borderId="0" xfId="0" applyFont="1" applyFill="1"/>
    <xf numFmtId="0" fontId="4" fillId="3" borderId="10" xfId="0" applyFont="1" applyFill="1" applyBorder="1"/>
    <xf numFmtId="0" fontId="17" fillId="3" borderId="10" xfId="0" applyFont="1" applyFill="1" applyBorder="1"/>
    <xf numFmtId="164" fontId="0" fillId="3" borderId="14" xfId="4" applyFont="1" applyFill="1" applyBorder="1" applyAlignment="1">
      <alignment horizontal="right"/>
    </xf>
    <xf numFmtId="4" fontId="0" fillId="3" borderId="14" xfId="4" applyNumberFormat="1" applyFont="1" applyFill="1" applyBorder="1" applyAlignment="1">
      <alignment horizontal="right"/>
    </xf>
    <xf numFmtId="168" fontId="3" fillId="4" borderId="0" xfId="4" applyNumberFormat="1" applyFont="1" applyFill="1" applyBorder="1" applyAlignment="1">
      <alignment horizontal="right"/>
    </xf>
    <xf numFmtId="0" fontId="18" fillId="3" borderId="13" xfId="0" applyFont="1" applyFill="1" applyBorder="1"/>
    <xf numFmtId="3" fontId="0" fillId="3" borderId="14" xfId="4" applyNumberFormat="1" applyFont="1" applyFill="1" applyBorder="1" applyAlignment="1">
      <alignment horizontal="right"/>
    </xf>
    <xf numFmtId="168" fontId="0" fillId="3" borderId="14" xfId="4" applyNumberFormat="1" applyFont="1" applyFill="1" applyBorder="1" applyAlignment="1">
      <alignment horizontal="right"/>
    </xf>
    <xf numFmtId="166" fontId="0" fillId="3" borderId="4" xfId="0" applyNumberFormat="1" applyFill="1" applyBorder="1" applyAlignment="1">
      <alignment horizontal="right"/>
    </xf>
    <xf numFmtId="3" fontId="2" fillId="3" borderId="0" xfId="4" applyNumberFormat="1" applyFont="1" applyFill="1" applyBorder="1" applyAlignment="1"/>
    <xf numFmtId="166" fontId="0" fillId="3" borderId="9" xfId="0" applyNumberFormat="1" applyFill="1" applyBorder="1" applyAlignment="1">
      <alignment horizontal="right"/>
    </xf>
    <xf numFmtId="0" fontId="17" fillId="3" borderId="11" xfId="0" applyFont="1" applyFill="1" applyBorder="1"/>
    <xf numFmtId="14" fontId="0" fillId="3" borderId="6" xfId="0" applyNumberFormat="1" applyFill="1" applyBorder="1" applyAlignment="1">
      <alignment horizontal="right"/>
    </xf>
    <xf numFmtId="168" fontId="0" fillId="3" borderId="6" xfId="4" applyNumberFormat="1" applyFont="1" applyFill="1" applyBorder="1" applyAlignment="1">
      <alignment horizontal="right"/>
    </xf>
    <xf numFmtId="169" fontId="2" fillId="3" borderId="6" xfId="0" applyNumberFormat="1" applyFont="1" applyFill="1" applyBorder="1" applyAlignment="1">
      <alignment horizontal="right"/>
    </xf>
    <xf numFmtId="0" fontId="19" fillId="3" borderId="15" xfId="0" applyFont="1" applyFill="1" applyBorder="1"/>
    <xf numFmtId="170" fontId="0" fillId="3" borderId="14" xfId="4" applyNumberFormat="1" applyFont="1" applyFill="1" applyBorder="1" applyAlignment="1">
      <alignment horizontal="right"/>
    </xf>
    <xf numFmtId="0" fontId="17" fillId="3" borderId="2" xfId="0" applyFont="1" applyFill="1" applyBorder="1"/>
    <xf numFmtId="168" fontId="0" fillId="3" borderId="13" xfId="4" applyNumberFormat="1" applyFont="1" applyFill="1" applyBorder="1" applyAlignment="1">
      <alignment horizontal="right"/>
    </xf>
    <xf numFmtId="168" fontId="1" fillId="3" borderId="9" xfId="4" applyNumberFormat="1" applyFont="1" applyFill="1" applyBorder="1" applyAlignment="1"/>
    <xf numFmtId="0" fontId="20" fillId="3" borderId="7" xfId="0" applyFont="1" applyFill="1" applyBorder="1"/>
    <xf numFmtId="164" fontId="21" fillId="3" borderId="13" xfId="0" applyNumberFormat="1" applyFont="1" applyFill="1" applyBorder="1" applyAlignment="1">
      <alignment horizontal="right"/>
    </xf>
    <xf numFmtId="164" fontId="21" fillId="3" borderId="15" xfId="0" applyNumberFormat="1" applyFont="1" applyFill="1" applyBorder="1" applyAlignment="1">
      <alignment horizontal="right"/>
    </xf>
    <xf numFmtId="172" fontId="0" fillId="3" borderId="10" xfId="0" applyNumberFormat="1" applyFill="1" applyBorder="1" applyAlignment="1">
      <alignment horizontal="right"/>
    </xf>
    <xf numFmtId="0" fontId="22" fillId="2" borderId="1" xfId="0" applyFont="1" applyFill="1" applyBorder="1" applyAlignment="1">
      <alignment horizontal="center"/>
    </xf>
    <xf numFmtId="0" fontId="16" fillId="2" borderId="1" xfId="0" applyFont="1" applyFill="1" applyBorder="1"/>
    <xf numFmtId="166" fontId="0" fillId="0" borderId="0" xfId="2" applyNumberFormat="1" applyFont="1"/>
    <xf numFmtId="175" fontId="6" fillId="2" borderId="1" xfId="1" applyNumberFormat="1" applyFont="1" applyFill="1" applyBorder="1" applyAlignment="1">
      <alignment horizontal="right" wrapText="1"/>
    </xf>
    <xf numFmtId="174" fontId="6" fillId="2" borderId="1" xfId="5" applyNumberFormat="1" applyFont="1" applyFill="1" applyBorder="1" applyAlignment="1">
      <alignment horizontal="right" wrapText="1"/>
    </xf>
    <xf numFmtId="174" fontId="6" fillId="2" borderId="1" xfId="2" applyNumberFormat="1" applyFont="1" applyFill="1" applyBorder="1" applyAlignment="1">
      <alignment horizontal="right" wrapText="1"/>
    </xf>
    <xf numFmtId="0" fontId="23" fillId="0" borderId="12" xfId="0" applyFont="1" applyBorder="1"/>
    <xf numFmtId="0" fontId="16" fillId="0" borderId="14" xfId="0" applyFont="1" applyBorder="1"/>
    <xf numFmtId="174" fontId="0" fillId="0" borderId="1" xfId="1" applyNumberFormat="1" applyFont="1" applyBorder="1"/>
    <xf numFmtId="2" fontId="0" fillId="0" borderId="1" xfId="0" applyNumberFormat="1" applyBorder="1"/>
    <xf numFmtId="166" fontId="0" fillId="0" borderId="1" xfId="2" applyNumberFormat="1" applyFont="1" applyBorder="1"/>
    <xf numFmtId="173" fontId="0" fillId="0" borderId="1" xfId="0" applyNumberFormat="1" applyBorder="1"/>
    <xf numFmtId="0" fontId="23" fillId="0" borderId="0" xfId="0" applyFont="1"/>
    <xf numFmtId="0" fontId="24" fillId="2" borderId="1" xfId="0" applyFont="1" applyFill="1" applyBorder="1"/>
    <xf numFmtId="171" fontId="23" fillId="0" borderId="1" xfId="0" applyNumberFormat="1" applyFont="1" applyBorder="1"/>
    <xf numFmtId="171" fontId="7" fillId="2" borderId="1" xfId="2" applyNumberFormat="1" applyFont="1" applyFill="1" applyBorder="1" applyAlignment="1">
      <alignment horizontal="right" wrapText="1"/>
    </xf>
    <xf numFmtId="2" fontId="7" fillId="2" borderId="1" xfId="5" applyNumberFormat="1" applyFont="1" applyFill="1" applyBorder="1" applyAlignment="1">
      <alignment horizontal="right" wrapText="1"/>
    </xf>
    <xf numFmtId="0" fontId="4" fillId="0" borderId="0" xfId="0" applyFont="1"/>
    <xf numFmtId="0" fontId="16" fillId="0" borderId="16" xfId="0" applyFont="1" applyBorder="1"/>
    <xf numFmtId="0" fontId="16" fillId="0" borderId="18" xfId="0" applyFont="1" applyBorder="1"/>
    <xf numFmtId="0" fontId="0" fillId="0" borderId="19" xfId="0" applyBorder="1"/>
    <xf numFmtId="167" fontId="0" fillId="0" borderId="19" xfId="0" applyNumberFormat="1" applyBorder="1"/>
    <xf numFmtId="0" fontId="16" fillId="0" borderId="20" xfId="0" applyFont="1" applyBorder="1"/>
    <xf numFmtId="0" fontId="24" fillId="0" borderId="0" xfId="0" applyFont="1"/>
    <xf numFmtId="171" fontId="0" fillId="0" borderId="17" xfId="0" applyNumberFormat="1" applyBorder="1"/>
    <xf numFmtId="0" fontId="0" fillId="0" borderId="21" xfId="0" applyBorder="1"/>
    <xf numFmtId="0" fontId="2" fillId="0" borderId="0" xfId="0" applyFont="1"/>
    <xf numFmtId="0" fontId="0" fillId="0" borderId="17" xfId="0" applyBorder="1"/>
    <xf numFmtId="176" fontId="0" fillId="0" borderId="17" xfId="0" applyNumberFormat="1" applyBorder="1"/>
    <xf numFmtId="43" fontId="0" fillId="0" borderId="19" xfId="0" applyNumberFormat="1" applyBorder="1"/>
    <xf numFmtId="167" fontId="0" fillId="0" borderId="0" xfId="2" applyNumberFormat="1" applyFont="1"/>
    <xf numFmtId="166" fontId="0" fillId="0" borderId="19" xfId="0" applyNumberFormat="1" applyBorder="1"/>
    <xf numFmtId="43" fontId="2" fillId="0" borderId="19" xfId="0" applyNumberFormat="1" applyFont="1" applyBorder="1" applyAlignment="1">
      <alignment horizontal="right"/>
    </xf>
    <xf numFmtId="43" fontId="2" fillId="0" borderId="21" xfId="0" applyNumberFormat="1" applyFont="1" applyBorder="1" applyAlignment="1">
      <alignment horizontal="right"/>
    </xf>
    <xf numFmtId="0" fontId="2" fillId="0" borderId="16" xfId="0" applyFont="1" applyBorder="1"/>
    <xf numFmtId="15" fontId="3" fillId="2" borderId="22" xfId="3" applyNumberFormat="1" applyFont="1" applyFill="1" applyBorder="1" applyAlignment="1">
      <alignment horizontal="right" wrapText="1"/>
    </xf>
    <xf numFmtId="0" fontId="2" fillId="0" borderId="18" xfId="0" applyFont="1" applyBorder="1"/>
    <xf numFmtId="0" fontId="0" fillId="0" borderId="23" xfId="0" applyBorder="1"/>
    <xf numFmtId="0" fontId="0" fillId="0" borderId="18" xfId="0" applyBorder="1"/>
    <xf numFmtId="0" fontId="0" fillId="0" borderId="20" xfId="0" applyBorder="1"/>
    <xf numFmtId="0" fontId="0" fillId="0" borderId="24" xfId="0" applyBorder="1"/>
    <xf numFmtId="0" fontId="0" fillId="0" borderId="22" xfId="0" applyBorder="1"/>
    <xf numFmtId="0" fontId="2" fillId="0" borderId="25" xfId="0" applyFont="1" applyBorder="1"/>
    <xf numFmtId="0" fontId="24" fillId="0" borderId="26" xfId="0" applyFont="1" applyBorder="1"/>
    <xf numFmtId="0" fontId="25" fillId="0" borderId="26" xfId="0" applyFont="1" applyBorder="1"/>
    <xf numFmtId="0" fontId="23" fillId="0" borderId="1" xfId="0" applyFont="1" applyBorder="1" applyAlignment="1">
      <alignment horizontal="center"/>
    </xf>
    <xf numFmtId="172" fontId="0" fillId="0" borderId="0" xfId="0" applyNumberFormat="1"/>
    <xf numFmtId="0" fontId="0" fillId="0" borderId="1" xfId="0" applyBorder="1"/>
    <xf numFmtId="172" fontId="0" fillId="0" borderId="1" xfId="0" applyNumberFormat="1" applyBorder="1" applyAlignment="1">
      <alignment horizontal="right" vertical="center"/>
    </xf>
    <xf numFmtId="178" fontId="0" fillId="0" borderId="1" xfId="0" applyNumberFormat="1" applyBorder="1"/>
    <xf numFmtId="2" fontId="7" fillId="2" borderId="25" xfId="3" applyNumberFormat="1" applyFont="1" applyFill="1" applyBorder="1" applyAlignment="1">
      <alignment horizontal="center"/>
    </xf>
    <xf numFmtId="0" fontId="15" fillId="3" borderId="21" xfId="0" applyFont="1" applyFill="1" applyBorder="1" applyAlignment="1">
      <alignment horizontal="center"/>
    </xf>
    <xf numFmtId="167" fontId="16" fillId="0" borderId="21" xfId="2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165" fontId="7" fillId="2" borderId="27" xfId="4" applyNumberFormat="1" applyFont="1" applyFill="1" applyBorder="1" applyAlignment="1">
      <alignment horizontal="center"/>
    </xf>
    <xf numFmtId="0" fontId="0" fillId="0" borderId="27" xfId="0" applyBorder="1"/>
    <xf numFmtId="0" fontId="2" fillId="0" borderId="23" xfId="0" applyFont="1" applyBorder="1" applyAlignment="1">
      <alignment horizontal="right"/>
    </xf>
    <xf numFmtId="177" fontId="0" fillId="0" borderId="1" xfId="2" applyNumberFormat="1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167" fontId="0" fillId="0" borderId="1" xfId="2" applyNumberFormat="1" applyFont="1" applyBorder="1"/>
    <xf numFmtId="167" fontId="0" fillId="0" borderId="1" xfId="0" applyNumberFormat="1" applyBorder="1"/>
    <xf numFmtId="0" fontId="23" fillId="0" borderId="1" xfId="0" applyFont="1" applyBorder="1"/>
    <xf numFmtId="169" fontId="0" fillId="0" borderId="1" xfId="0" applyNumberFormat="1" applyBorder="1"/>
    <xf numFmtId="179" fontId="0" fillId="0" borderId="1" xfId="0" applyNumberFormat="1" applyBorder="1"/>
    <xf numFmtId="2" fontId="2" fillId="0" borderId="23" xfId="0" applyNumberFormat="1" applyFont="1" applyBorder="1" applyAlignment="1">
      <alignment horizontal="right"/>
    </xf>
    <xf numFmtId="0" fontId="23" fillId="0" borderId="0" xfId="0" applyFont="1" applyAlignment="1">
      <alignment horizontal="center"/>
    </xf>
    <xf numFmtId="165" fontId="7" fillId="2" borderId="0" xfId="4" applyNumberFormat="1" applyFont="1" applyFill="1" applyBorder="1" applyAlignment="1">
      <alignment horizontal="center"/>
    </xf>
    <xf numFmtId="165" fontId="7" fillId="2" borderId="22" xfId="4" applyNumberFormat="1" applyFont="1" applyFill="1" applyBorder="1" applyAlignment="1">
      <alignment horizontal="center"/>
    </xf>
    <xf numFmtId="0" fontId="16" fillId="0" borderId="1" xfId="0" applyFont="1" applyBorder="1"/>
    <xf numFmtId="167" fontId="16" fillId="0" borderId="1" xfId="2" applyNumberFormat="1" applyFont="1" applyBorder="1" applyAlignment="1">
      <alignment horizontal="center"/>
    </xf>
    <xf numFmtId="14" fontId="26" fillId="2" borderId="15" xfId="3" applyNumberFormat="1" applyFont="1" applyFill="1" applyBorder="1"/>
    <xf numFmtId="2" fontId="6" fillId="2" borderId="0" xfId="3" applyNumberFormat="1" applyFont="1" applyFill="1"/>
    <xf numFmtId="2" fontId="6" fillId="2" borderId="11" xfId="3" applyNumberFormat="1" applyFont="1" applyFill="1" applyBorder="1"/>
    <xf numFmtId="2" fontId="6" fillId="2" borderId="13" xfId="3" applyNumberFormat="1" applyFont="1" applyFill="1" applyBorder="1"/>
    <xf numFmtId="0" fontId="27" fillId="2" borderId="9" xfId="9" applyFont="1" applyFill="1" applyBorder="1"/>
    <xf numFmtId="165" fontId="7" fillId="2" borderId="17" xfId="4" applyNumberFormat="1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172" fontId="0" fillId="0" borderId="1" xfId="0" applyNumberFormat="1" applyBorder="1"/>
    <xf numFmtId="166" fontId="0" fillId="0" borderId="1" xfId="0" applyNumberFormat="1" applyBorder="1"/>
    <xf numFmtId="0" fontId="0" fillId="0" borderId="25" xfId="0" applyBorder="1"/>
    <xf numFmtId="2" fontId="0" fillId="0" borderId="0" xfId="0" applyNumberFormat="1"/>
    <xf numFmtId="2" fontId="16" fillId="0" borderId="1" xfId="0" applyNumberFormat="1" applyFont="1" applyBorder="1"/>
    <xf numFmtId="180" fontId="7" fillId="2" borderId="5" xfId="9" applyNumberFormat="1" applyFont="1" applyFill="1" applyBorder="1"/>
    <xf numFmtId="173" fontId="0" fillId="0" borderId="0" xfId="0" applyNumberFormat="1"/>
    <xf numFmtId="0" fontId="16" fillId="0" borderId="18" xfId="0" applyFont="1" applyBorder="1" applyAlignment="1">
      <alignment horizontal="left" vertical="top"/>
    </xf>
    <xf numFmtId="0" fontId="16" fillId="0" borderId="20" xfId="0" applyFont="1" applyBorder="1" applyAlignment="1">
      <alignment horizontal="left" vertical="top"/>
    </xf>
  </cellXfs>
  <cellStyles count="10">
    <cellStyle name="Comma" xfId="1" builtinId="3"/>
    <cellStyle name="Comma 2" xfId="4" xr:uid="{00000000-0005-0000-0000-000001000000}"/>
    <cellStyle name="Comma 3" xfId="6" xr:uid="{00000000-0005-0000-0000-000002000000}"/>
    <cellStyle name="Normal" xfId="0" builtinId="0"/>
    <cellStyle name="Normal 2" xfId="3" xr:uid="{00000000-0005-0000-0000-000004000000}"/>
    <cellStyle name="Normal 3" xfId="7" xr:uid="{00000000-0005-0000-0000-000005000000}"/>
    <cellStyle name="Normal 4" xfId="8" xr:uid="{00000000-0005-0000-0000-000006000000}"/>
    <cellStyle name="Normal 5" xfId="9" xr:uid="{00000000-0005-0000-0000-000007000000}"/>
    <cellStyle name="Per cent" xfId="2" builtinId="5"/>
    <cellStyle name="Percent 2" xfId="5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0</xdr:rowOff>
    </xdr:from>
    <xdr:to>
      <xdr:col>14</xdr:col>
      <xdr:colOff>589533</xdr:colOff>
      <xdr:row>39</xdr:row>
      <xdr:rowOff>103973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0600" y="0"/>
          <a:ext cx="8133333" cy="64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673100</xdr:colOff>
          <xdr:row>14</xdr:row>
          <xdr:rowOff>177800</xdr:rowOff>
        </xdr:from>
        <xdr:to>
          <xdr:col>5</xdr:col>
          <xdr:colOff>914400</xdr:colOff>
          <xdr:row>16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VaR Calculation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hdiarjoune/Desktop/Second%20year/Second%20semester/Quantative%20risk%20management/coursework/Black_scholes_add_in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hdiarjoune/Desktop/Second%20year/Second%20semester/Quantative%20risk%20management/coursework/Black_scholes_addii.xla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Black_scholes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lack_scholes_add_in"/>
    </sheetNames>
    <definedNames>
      <definedName name="BSMCall"/>
      <definedName name="BSMPut"/>
      <definedName name="RhoC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lack_scholes_addii"/>
    </sheetNames>
    <definedNames>
      <definedName name="DeltaC"/>
      <definedName name="DeltaP"/>
      <definedName name="GammaCP"/>
      <definedName name="RhoP"/>
      <definedName name="Vega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reateVaR_Click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UCGArial">
  <a:themeElements>
    <a:clrScheme name="UCG">
      <a:dk1>
        <a:sysClr val="windowText" lastClr="000000"/>
      </a:dk1>
      <a:lt1>
        <a:sysClr val="window" lastClr="FFFFFF"/>
      </a:lt1>
      <a:dk2>
        <a:srgbClr val="999999"/>
      </a:dk2>
      <a:lt2>
        <a:srgbClr val="CCCCCC"/>
      </a:lt2>
      <a:accent1>
        <a:srgbClr val="00AFD0"/>
      </a:accent1>
      <a:accent2>
        <a:srgbClr val="C0E4ED"/>
      </a:accent2>
      <a:accent3>
        <a:srgbClr val="3B8BCA"/>
      </a:accent3>
      <a:accent4>
        <a:srgbClr val="005095"/>
      </a:accent4>
      <a:accent5>
        <a:srgbClr val="9FCA7A"/>
      </a:accent5>
      <a:accent6>
        <a:srgbClr val="9E3A8B"/>
      </a:accent6>
      <a:hlink>
        <a:srgbClr val="3B8BCA"/>
      </a:hlink>
      <a:folHlink>
        <a:srgbClr val="00000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UCGArial" id="{A48AE1CF-CF7E-449C-9303-F6561F2CC1BB}" vid="{87C028B4-620F-4DAF-A723-4F684BA5C85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J27"/>
  <sheetViews>
    <sheetView workbookViewId="0">
      <selection activeCell="C11" sqref="C11"/>
    </sheetView>
  </sheetViews>
  <sheetFormatPr baseColWidth="10" defaultColWidth="9.1640625" defaultRowHeight="15" x14ac:dyDescent="0.2"/>
  <cols>
    <col min="1" max="1" width="23.5" style="2" bestFit="1" customWidth="1"/>
    <col min="2" max="2" width="14.83203125" style="2" bestFit="1" customWidth="1"/>
    <col min="3" max="3" width="8.6640625" style="2" bestFit="1" customWidth="1"/>
    <col min="4" max="4" width="28.5" style="2" customWidth="1"/>
    <col min="5" max="5" width="26.1640625" style="2" bestFit="1" customWidth="1"/>
    <col min="6" max="6" width="22.5" style="2" bestFit="1" customWidth="1"/>
    <col min="7" max="9" width="6.83203125" style="2" bestFit="1" customWidth="1"/>
    <col min="10" max="10" width="16.83203125" style="2" customWidth="1"/>
    <col min="11" max="16384" width="9.1640625" style="2"/>
  </cols>
  <sheetData>
    <row r="1" spans="1:10" ht="32" thickBot="1" x14ac:dyDescent="0.4">
      <c r="A1" s="14" t="s">
        <v>22</v>
      </c>
    </row>
    <row r="2" spans="1:10" ht="20" thickBot="1" x14ac:dyDescent="0.3">
      <c r="A2" s="23" t="s">
        <v>33</v>
      </c>
      <c r="B2" s="24">
        <v>45056</v>
      </c>
    </row>
    <row r="3" spans="1:10" x14ac:dyDescent="0.2">
      <c r="A3" s="29" t="s">
        <v>35</v>
      </c>
      <c r="B3" s="30"/>
    </row>
    <row r="4" spans="1:10" x14ac:dyDescent="0.2">
      <c r="A4" s="31" t="s">
        <v>36</v>
      </c>
      <c r="B4" s="32">
        <v>0.99</v>
      </c>
    </row>
    <row r="5" spans="1:10" x14ac:dyDescent="0.2">
      <c r="A5" s="31" t="s">
        <v>37</v>
      </c>
      <c r="B5" s="32">
        <v>1</v>
      </c>
    </row>
    <row r="6" spans="1:10" x14ac:dyDescent="0.2">
      <c r="A6" s="33" t="s">
        <v>38</v>
      </c>
      <c r="B6" s="32">
        <v>500</v>
      </c>
    </row>
    <row r="7" spans="1:10" ht="16" thickBot="1" x14ac:dyDescent="0.25">
      <c r="A7" s="25"/>
      <c r="B7" s="26"/>
    </row>
    <row r="8" spans="1:10" ht="20" thickBot="1" x14ac:dyDescent="0.3">
      <c r="A8" s="27"/>
      <c r="B8" s="28"/>
    </row>
    <row r="9" spans="1:10" x14ac:dyDescent="0.2">
      <c r="A9" s="3" t="s">
        <v>3</v>
      </c>
      <c r="B9" s="4" t="s">
        <v>4</v>
      </c>
      <c r="C9" s="4" t="s">
        <v>5</v>
      </c>
      <c r="D9" s="4" t="s">
        <v>6</v>
      </c>
      <c r="E9" s="4" t="s">
        <v>25</v>
      </c>
      <c r="F9" s="4"/>
      <c r="G9" s="4"/>
      <c r="H9" s="4"/>
      <c r="I9" s="4"/>
      <c r="J9" s="5"/>
    </row>
    <row r="10" spans="1:10" x14ac:dyDescent="0.2">
      <c r="A10" s="6" t="s">
        <v>13</v>
      </c>
      <c r="B10" s="2" t="s">
        <v>14</v>
      </c>
      <c r="C10" s="2">
        <v>1200</v>
      </c>
      <c r="D10" s="7" t="s">
        <v>42</v>
      </c>
      <c r="E10" s="7"/>
      <c r="F10" s="7"/>
      <c r="J10" s="8"/>
    </row>
    <row r="11" spans="1:10" x14ac:dyDescent="0.2">
      <c r="A11" s="6" t="s">
        <v>13</v>
      </c>
      <c r="B11" s="2" t="s">
        <v>44</v>
      </c>
      <c r="C11" s="2">
        <v>300</v>
      </c>
      <c r="D11" s="7" t="s">
        <v>45</v>
      </c>
      <c r="E11" s="7"/>
      <c r="F11" s="7"/>
      <c r="J11" s="8"/>
    </row>
    <row r="12" spans="1:10" x14ac:dyDescent="0.2">
      <c r="A12" s="6" t="s">
        <v>15</v>
      </c>
      <c r="B12" s="2" t="s">
        <v>46</v>
      </c>
      <c r="C12" s="2">
        <v>1</v>
      </c>
      <c r="D12" s="2" t="s">
        <v>16</v>
      </c>
      <c r="E12" s="2" t="s">
        <v>26</v>
      </c>
      <c r="J12" s="8"/>
    </row>
    <row r="13" spans="1:10" x14ac:dyDescent="0.2">
      <c r="A13" s="6" t="s">
        <v>18</v>
      </c>
      <c r="B13" s="2" t="s">
        <v>44</v>
      </c>
      <c r="C13" s="2">
        <v>150</v>
      </c>
      <c r="D13" s="2" t="s">
        <v>47</v>
      </c>
      <c r="E13" s="2" t="s">
        <v>34</v>
      </c>
      <c r="J13" s="8"/>
    </row>
    <row r="14" spans="1:10" x14ac:dyDescent="0.2">
      <c r="A14" s="6" t="s">
        <v>18</v>
      </c>
      <c r="B14" s="2" t="s">
        <v>14</v>
      </c>
      <c r="C14" s="2">
        <v>2000</v>
      </c>
      <c r="D14" s="2" t="s">
        <v>43</v>
      </c>
      <c r="E14" s="2" t="s">
        <v>34</v>
      </c>
      <c r="J14" s="8"/>
    </row>
    <row r="15" spans="1:10" x14ac:dyDescent="0.2">
      <c r="A15" s="6"/>
      <c r="J15" s="8"/>
    </row>
    <row r="16" spans="1:10" x14ac:dyDescent="0.2">
      <c r="A16" s="6"/>
      <c r="D16" s="7"/>
      <c r="E16" s="7"/>
      <c r="F16" s="7"/>
      <c r="J16" s="8"/>
    </row>
    <row r="17" spans="1:10" x14ac:dyDescent="0.2">
      <c r="A17" s="6"/>
      <c r="D17" s="7"/>
      <c r="E17" s="7"/>
      <c r="F17" s="7"/>
      <c r="J17" s="8"/>
    </row>
    <row r="18" spans="1:10" x14ac:dyDescent="0.2">
      <c r="A18" s="6"/>
      <c r="J18" s="8"/>
    </row>
    <row r="19" spans="1:10" ht="16" thickBot="1" x14ac:dyDescent="0.25">
      <c r="A19" s="9"/>
      <c r="B19" s="10"/>
      <c r="C19" s="10"/>
      <c r="D19" s="10"/>
      <c r="E19" s="10"/>
      <c r="F19" s="10"/>
      <c r="G19" s="10"/>
      <c r="H19" s="10"/>
      <c r="I19" s="10"/>
      <c r="J19" s="11"/>
    </row>
    <row r="20" spans="1:10" x14ac:dyDescent="0.2">
      <c r="D20" s="7"/>
      <c r="E20" s="7"/>
      <c r="F20" s="7"/>
    </row>
    <row r="21" spans="1:10" ht="24" x14ac:dyDescent="0.3">
      <c r="A21" s="55" t="str">
        <f>+D11</f>
        <v>Barclays</v>
      </c>
      <c r="D21" s="55" t="str">
        <f>+D10</f>
        <v>Enel</v>
      </c>
    </row>
    <row r="22" spans="1:10" ht="16" thickBot="1" x14ac:dyDescent="0.25"/>
    <row r="23" spans="1:10" ht="16" thickBot="1" x14ac:dyDescent="0.25">
      <c r="A23" s="17" t="s">
        <v>32</v>
      </c>
      <c r="D23" s="17" t="s">
        <v>32</v>
      </c>
    </row>
    <row r="24" spans="1:10" x14ac:dyDescent="0.2">
      <c r="A24" s="15" t="s">
        <v>19</v>
      </c>
      <c r="B24" s="19">
        <v>150</v>
      </c>
      <c r="D24" s="15" t="s">
        <v>19</v>
      </c>
      <c r="E24" s="19">
        <v>5.5</v>
      </c>
    </row>
    <row r="25" spans="1:10" x14ac:dyDescent="0.2">
      <c r="A25" s="16" t="s">
        <v>27</v>
      </c>
      <c r="B25" s="20">
        <v>0.5</v>
      </c>
      <c r="D25" s="16" t="s">
        <v>27</v>
      </c>
      <c r="E25" s="20">
        <v>0.25</v>
      </c>
    </row>
    <row r="26" spans="1:10" x14ac:dyDescent="0.2">
      <c r="A26" s="16" t="s">
        <v>28</v>
      </c>
      <c r="B26" s="21" t="s">
        <v>29</v>
      </c>
      <c r="D26" s="16" t="s">
        <v>28</v>
      </c>
      <c r="E26" s="21" t="s">
        <v>41</v>
      </c>
    </row>
    <row r="27" spans="1:10" ht="16" thickBot="1" x14ac:dyDescent="0.25">
      <c r="A27" s="18" t="s">
        <v>30</v>
      </c>
      <c r="B27" s="22" t="s">
        <v>31</v>
      </c>
      <c r="D27" s="18" t="s">
        <v>30</v>
      </c>
      <c r="E27" s="22" t="s">
        <v>31</v>
      </c>
    </row>
  </sheetData>
  <pageMargins left="0.75" right="0.75" top="1" bottom="1" header="0.5" footer="0.5"/>
  <pageSetup paperSize="9" orientation="portrait" horizontalDpi="4294967293" verticalDpi="4294967293" r:id="rId1"/>
  <headerFooter alignWithMargins="0">
    <oddHeader>&amp;C&amp;"UniCredit"&amp;10&amp;K666666UniCredit - Internal Use Only&amp;1#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J4522"/>
  <sheetViews>
    <sheetView zoomScaleNormal="100" workbookViewId="0">
      <selection activeCell="K29" sqref="K29"/>
    </sheetView>
  </sheetViews>
  <sheetFormatPr baseColWidth="10" defaultColWidth="8.83203125" defaultRowHeight="15" x14ac:dyDescent="0.2"/>
  <cols>
    <col min="1" max="1" width="18.6640625" style="39" bestFit="1" customWidth="1"/>
    <col min="2" max="2" width="9.83203125" style="39" bestFit="1" customWidth="1"/>
    <col min="3" max="3" width="9.1640625" style="39"/>
    <col min="4" max="4" width="16.33203125" style="39" bestFit="1" customWidth="1"/>
    <col min="5" max="5" width="9.33203125" style="39" bestFit="1" customWidth="1"/>
    <col min="6" max="7" width="9.1640625" style="39"/>
    <col min="8" max="8" width="10.33203125" style="39" bestFit="1" customWidth="1"/>
    <col min="9" max="9" width="9.33203125" style="39" bestFit="1" customWidth="1"/>
    <col min="10" max="11" width="9.1640625" style="39"/>
    <col min="12" max="12" width="13.83203125" style="39" customWidth="1"/>
    <col min="13" max="13" width="11.33203125" style="44" bestFit="1" customWidth="1"/>
    <col min="14" max="16" width="12.5" style="44" bestFit="1" customWidth="1"/>
    <col min="17" max="20" width="13.5" style="44" bestFit="1" customWidth="1"/>
    <col min="21" max="22" width="9.1640625" style="39"/>
    <col min="23" max="23" width="11.33203125" style="39" bestFit="1" customWidth="1"/>
    <col min="24" max="29" width="9.33203125" style="39" bestFit="1" customWidth="1"/>
    <col min="30" max="31" width="9.1640625" style="39"/>
    <col min="32" max="32" width="10.1640625" style="39" bestFit="1" customWidth="1"/>
    <col min="33" max="33" width="32" style="39" customWidth="1"/>
    <col min="34" max="258" width="9.1640625" style="39"/>
    <col min="259" max="259" width="10.1640625" style="39" bestFit="1" customWidth="1"/>
    <col min="260" max="262" width="9.1640625" style="39"/>
    <col min="263" max="263" width="11.5" style="39" bestFit="1" customWidth="1"/>
    <col min="264" max="278" width="9.1640625" style="39"/>
    <col min="279" max="279" width="11.1640625" style="39" bestFit="1" customWidth="1"/>
    <col min="280" max="287" width="9.1640625" style="39"/>
    <col min="288" max="288" width="10.1640625" style="39" bestFit="1" customWidth="1"/>
    <col min="289" max="514" width="9.1640625" style="39"/>
    <col min="515" max="515" width="10.1640625" style="39" bestFit="1" customWidth="1"/>
    <col min="516" max="518" width="9.1640625" style="39"/>
    <col min="519" max="519" width="11.5" style="39" bestFit="1" customWidth="1"/>
    <col min="520" max="534" width="9.1640625" style="39"/>
    <col min="535" max="535" width="11.1640625" style="39" bestFit="1" customWidth="1"/>
    <col min="536" max="543" width="9.1640625" style="39"/>
    <col min="544" max="544" width="10.1640625" style="39" bestFit="1" customWidth="1"/>
    <col min="545" max="770" width="9.1640625" style="39"/>
    <col min="771" max="771" width="10.1640625" style="39" bestFit="1" customWidth="1"/>
    <col min="772" max="774" width="9.1640625" style="39"/>
    <col min="775" max="775" width="11.5" style="39" bestFit="1" customWidth="1"/>
    <col min="776" max="790" width="9.1640625" style="39"/>
    <col min="791" max="791" width="11.1640625" style="39" bestFit="1" customWidth="1"/>
    <col min="792" max="799" width="9.1640625" style="39"/>
    <col min="800" max="800" width="10.1640625" style="39" bestFit="1" customWidth="1"/>
    <col min="801" max="1026" width="9.1640625" style="39"/>
    <col min="1027" max="1027" width="10.1640625" style="39" bestFit="1" customWidth="1"/>
    <col min="1028" max="1030" width="9.1640625" style="39"/>
    <col min="1031" max="1031" width="11.5" style="39" bestFit="1" customWidth="1"/>
    <col min="1032" max="1046" width="9.1640625" style="39"/>
    <col min="1047" max="1047" width="11.1640625" style="39" bestFit="1" customWidth="1"/>
    <col min="1048" max="1055" width="9.1640625" style="39"/>
    <col min="1056" max="1056" width="10.1640625" style="39" bestFit="1" customWidth="1"/>
    <col min="1057" max="1282" width="9.1640625" style="39"/>
    <col min="1283" max="1283" width="10.1640625" style="39" bestFit="1" customWidth="1"/>
    <col min="1284" max="1286" width="9.1640625" style="39"/>
    <col min="1287" max="1287" width="11.5" style="39" bestFit="1" customWidth="1"/>
    <col min="1288" max="1302" width="9.1640625" style="39"/>
    <col min="1303" max="1303" width="11.1640625" style="39" bestFit="1" customWidth="1"/>
    <col min="1304" max="1311" width="9.1640625" style="39"/>
    <col min="1312" max="1312" width="10.1640625" style="39" bestFit="1" customWidth="1"/>
    <col min="1313" max="1538" width="9.1640625" style="39"/>
    <col min="1539" max="1539" width="10.1640625" style="39" bestFit="1" customWidth="1"/>
    <col min="1540" max="1542" width="9.1640625" style="39"/>
    <col min="1543" max="1543" width="11.5" style="39" bestFit="1" customWidth="1"/>
    <col min="1544" max="1558" width="9.1640625" style="39"/>
    <col min="1559" max="1559" width="11.1640625" style="39" bestFit="1" customWidth="1"/>
    <col min="1560" max="1567" width="9.1640625" style="39"/>
    <col min="1568" max="1568" width="10.1640625" style="39" bestFit="1" customWidth="1"/>
    <col min="1569" max="1794" width="9.1640625" style="39"/>
    <col min="1795" max="1795" width="10.1640625" style="39" bestFit="1" customWidth="1"/>
    <col min="1796" max="1798" width="9.1640625" style="39"/>
    <col min="1799" max="1799" width="11.5" style="39" bestFit="1" customWidth="1"/>
    <col min="1800" max="1814" width="9.1640625" style="39"/>
    <col min="1815" max="1815" width="11.1640625" style="39" bestFit="1" customWidth="1"/>
    <col min="1816" max="1823" width="9.1640625" style="39"/>
    <col min="1824" max="1824" width="10.1640625" style="39" bestFit="1" customWidth="1"/>
    <col min="1825" max="2050" width="9.1640625" style="39"/>
    <col min="2051" max="2051" width="10.1640625" style="39" bestFit="1" customWidth="1"/>
    <col min="2052" max="2054" width="9.1640625" style="39"/>
    <col min="2055" max="2055" width="11.5" style="39" bestFit="1" customWidth="1"/>
    <col min="2056" max="2070" width="9.1640625" style="39"/>
    <col min="2071" max="2071" width="11.1640625" style="39" bestFit="1" customWidth="1"/>
    <col min="2072" max="2079" width="9.1640625" style="39"/>
    <col min="2080" max="2080" width="10.1640625" style="39" bestFit="1" customWidth="1"/>
    <col min="2081" max="2306" width="9.1640625" style="39"/>
    <col min="2307" max="2307" width="10.1640625" style="39" bestFit="1" customWidth="1"/>
    <col min="2308" max="2310" width="9.1640625" style="39"/>
    <col min="2311" max="2311" width="11.5" style="39" bestFit="1" customWidth="1"/>
    <col min="2312" max="2326" width="9.1640625" style="39"/>
    <col min="2327" max="2327" width="11.1640625" style="39" bestFit="1" customWidth="1"/>
    <col min="2328" max="2335" width="9.1640625" style="39"/>
    <col min="2336" max="2336" width="10.1640625" style="39" bestFit="1" customWidth="1"/>
    <col min="2337" max="2562" width="9.1640625" style="39"/>
    <col min="2563" max="2563" width="10.1640625" style="39" bestFit="1" customWidth="1"/>
    <col min="2564" max="2566" width="9.1640625" style="39"/>
    <col min="2567" max="2567" width="11.5" style="39" bestFit="1" customWidth="1"/>
    <col min="2568" max="2582" width="9.1640625" style="39"/>
    <col min="2583" max="2583" width="11.1640625" style="39" bestFit="1" customWidth="1"/>
    <col min="2584" max="2591" width="9.1640625" style="39"/>
    <col min="2592" max="2592" width="10.1640625" style="39" bestFit="1" customWidth="1"/>
    <col min="2593" max="2818" width="9.1640625" style="39"/>
    <col min="2819" max="2819" width="10.1640625" style="39" bestFit="1" customWidth="1"/>
    <col min="2820" max="2822" width="9.1640625" style="39"/>
    <col min="2823" max="2823" width="11.5" style="39" bestFit="1" customWidth="1"/>
    <col min="2824" max="2838" width="9.1640625" style="39"/>
    <col min="2839" max="2839" width="11.1640625" style="39" bestFit="1" customWidth="1"/>
    <col min="2840" max="2847" width="9.1640625" style="39"/>
    <col min="2848" max="2848" width="10.1640625" style="39" bestFit="1" customWidth="1"/>
    <col min="2849" max="3074" width="9.1640625" style="39"/>
    <col min="3075" max="3075" width="10.1640625" style="39" bestFit="1" customWidth="1"/>
    <col min="3076" max="3078" width="9.1640625" style="39"/>
    <col min="3079" max="3079" width="11.5" style="39" bestFit="1" customWidth="1"/>
    <col min="3080" max="3094" width="9.1640625" style="39"/>
    <col min="3095" max="3095" width="11.1640625" style="39" bestFit="1" customWidth="1"/>
    <col min="3096" max="3103" width="9.1640625" style="39"/>
    <col min="3104" max="3104" width="10.1640625" style="39" bestFit="1" customWidth="1"/>
    <col min="3105" max="3330" width="9.1640625" style="39"/>
    <col min="3331" max="3331" width="10.1640625" style="39" bestFit="1" customWidth="1"/>
    <col min="3332" max="3334" width="9.1640625" style="39"/>
    <col min="3335" max="3335" width="11.5" style="39" bestFit="1" customWidth="1"/>
    <col min="3336" max="3350" width="9.1640625" style="39"/>
    <col min="3351" max="3351" width="11.1640625" style="39" bestFit="1" customWidth="1"/>
    <col min="3352" max="3359" width="9.1640625" style="39"/>
    <col min="3360" max="3360" width="10.1640625" style="39" bestFit="1" customWidth="1"/>
    <col min="3361" max="3586" width="9.1640625" style="39"/>
    <col min="3587" max="3587" width="10.1640625" style="39" bestFit="1" customWidth="1"/>
    <col min="3588" max="3590" width="9.1640625" style="39"/>
    <col min="3591" max="3591" width="11.5" style="39" bestFit="1" customWidth="1"/>
    <col min="3592" max="3606" width="9.1640625" style="39"/>
    <col min="3607" max="3607" width="11.1640625" style="39" bestFit="1" customWidth="1"/>
    <col min="3608" max="3615" width="9.1640625" style="39"/>
    <col min="3616" max="3616" width="10.1640625" style="39" bestFit="1" customWidth="1"/>
    <col min="3617" max="3842" width="9.1640625" style="39"/>
    <col min="3843" max="3843" width="10.1640625" style="39" bestFit="1" customWidth="1"/>
    <col min="3844" max="3846" width="9.1640625" style="39"/>
    <col min="3847" max="3847" width="11.5" style="39" bestFit="1" customWidth="1"/>
    <col min="3848" max="3862" width="9.1640625" style="39"/>
    <col min="3863" max="3863" width="11.1640625" style="39" bestFit="1" customWidth="1"/>
    <col min="3864" max="3871" width="9.1640625" style="39"/>
    <col min="3872" max="3872" width="10.1640625" style="39" bestFit="1" customWidth="1"/>
    <col min="3873" max="4098" width="9.1640625" style="39"/>
    <col min="4099" max="4099" width="10.1640625" style="39" bestFit="1" customWidth="1"/>
    <col min="4100" max="4102" width="9.1640625" style="39"/>
    <col min="4103" max="4103" width="11.5" style="39" bestFit="1" customWidth="1"/>
    <col min="4104" max="4118" width="9.1640625" style="39"/>
    <col min="4119" max="4119" width="11.1640625" style="39" bestFit="1" customWidth="1"/>
    <col min="4120" max="4127" width="9.1640625" style="39"/>
    <col min="4128" max="4128" width="10.1640625" style="39" bestFit="1" customWidth="1"/>
    <col min="4129" max="4354" width="9.1640625" style="39"/>
    <col min="4355" max="4355" width="10.1640625" style="39" bestFit="1" customWidth="1"/>
    <col min="4356" max="4358" width="9.1640625" style="39"/>
    <col min="4359" max="4359" width="11.5" style="39" bestFit="1" customWidth="1"/>
    <col min="4360" max="4374" width="9.1640625" style="39"/>
    <col min="4375" max="4375" width="11.1640625" style="39" bestFit="1" customWidth="1"/>
    <col min="4376" max="4383" width="9.1640625" style="39"/>
    <col min="4384" max="4384" width="10.1640625" style="39" bestFit="1" customWidth="1"/>
    <col min="4385" max="4610" width="9.1640625" style="39"/>
    <col min="4611" max="4611" width="10.1640625" style="39" bestFit="1" customWidth="1"/>
    <col min="4612" max="4614" width="9.1640625" style="39"/>
    <col min="4615" max="4615" width="11.5" style="39" bestFit="1" customWidth="1"/>
    <col min="4616" max="4630" width="9.1640625" style="39"/>
    <col min="4631" max="4631" width="11.1640625" style="39" bestFit="1" customWidth="1"/>
    <col min="4632" max="4639" width="9.1640625" style="39"/>
    <col min="4640" max="4640" width="10.1640625" style="39" bestFit="1" customWidth="1"/>
    <col min="4641" max="4866" width="9.1640625" style="39"/>
    <col min="4867" max="4867" width="10.1640625" style="39" bestFit="1" customWidth="1"/>
    <col min="4868" max="4870" width="9.1640625" style="39"/>
    <col min="4871" max="4871" width="11.5" style="39" bestFit="1" customWidth="1"/>
    <col min="4872" max="4886" width="9.1640625" style="39"/>
    <col min="4887" max="4887" width="11.1640625" style="39" bestFit="1" customWidth="1"/>
    <col min="4888" max="4895" width="9.1640625" style="39"/>
    <col min="4896" max="4896" width="10.1640625" style="39" bestFit="1" customWidth="1"/>
    <col min="4897" max="5122" width="9.1640625" style="39"/>
    <col min="5123" max="5123" width="10.1640625" style="39" bestFit="1" customWidth="1"/>
    <col min="5124" max="5126" width="9.1640625" style="39"/>
    <col min="5127" max="5127" width="11.5" style="39" bestFit="1" customWidth="1"/>
    <col min="5128" max="5142" width="9.1640625" style="39"/>
    <col min="5143" max="5143" width="11.1640625" style="39" bestFit="1" customWidth="1"/>
    <col min="5144" max="5151" width="9.1640625" style="39"/>
    <col min="5152" max="5152" width="10.1640625" style="39" bestFit="1" customWidth="1"/>
    <col min="5153" max="5378" width="9.1640625" style="39"/>
    <col min="5379" max="5379" width="10.1640625" style="39" bestFit="1" customWidth="1"/>
    <col min="5380" max="5382" width="9.1640625" style="39"/>
    <col min="5383" max="5383" width="11.5" style="39" bestFit="1" customWidth="1"/>
    <col min="5384" max="5398" width="9.1640625" style="39"/>
    <col min="5399" max="5399" width="11.1640625" style="39" bestFit="1" customWidth="1"/>
    <col min="5400" max="5407" width="9.1640625" style="39"/>
    <col min="5408" max="5408" width="10.1640625" style="39" bestFit="1" customWidth="1"/>
    <col min="5409" max="5634" width="9.1640625" style="39"/>
    <col min="5635" max="5635" width="10.1640625" style="39" bestFit="1" customWidth="1"/>
    <col min="5636" max="5638" width="9.1640625" style="39"/>
    <col min="5639" max="5639" width="11.5" style="39" bestFit="1" customWidth="1"/>
    <col min="5640" max="5654" width="9.1640625" style="39"/>
    <col min="5655" max="5655" width="11.1640625" style="39" bestFit="1" customWidth="1"/>
    <col min="5656" max="5663" width="9.1640625" style="39"/>
    <col min="5664" max="5664" width="10.1640625" style="39" bestFit="1" customWidth="1"/>
    <col min="5665" max="5890" width="9.1640625" style="39"/>
    <col min="5891" max="5891" width="10.1640625" style="39" bestFit="1" customWidth="1"/>
    <col min="5892" max="5894" width="9.1640625" style="39"/>
    <col min="5895" max="5895" width="11.5" style="39" bestFit="1" customWidth="1"/>
    <col min="5896" max="5910" width="9.1640625" style="39"/>
    <col min="5911" max="5911" width="11.1640625" style="39" bestFit="1" customWidth="1"/>
    <col min="5912" max="5919" width="9.1640625" style="39"/>
    <col min="5920" max="5920" width="10.1640625" style="39" bestFit="1" customWidth="1"/>
    <col min="5921" max="6146" width="9.1640625" style="39"/>
    <col min="6147" max="6147" width="10.1640625" style="39" bestFit="1" customWidth="1"/>
    <col min="6148" max="6150" width="9.1640625" style="39"/>
    <col min="6151" max="6151" width="11.5" style="39" bestFit="1" customWidth="1"/>
    <col min="6152" max="6166" width="9.1640625" style="39"/>
    <col min="6167" max="6167" width="11.1640625" style="39" bestFit="1" customWidth="1"/>
    <col min="6168" max="6175" width="9.1640625" style="39"/>
    <col min="6176" max="6176" width="10.1640625" style="39" bestFit="1" customWidth="1"/>
    <col min="6177" max="6402" width="9.1640625" style="39"/>
    <col min="6403" max="6403" width="10.1640625" style="39" bestFit="1" customWidth="1"/>
    <col min="6404" max="6406" width="9.1640625" style="39"/>
    <col min="6407" max="6407" width="11.5" style="39" bestFit="1" customWidth="1"/>
    <col min="6408" max="6422" width="9.1640625" style="39"/>
    <col min="6423" max="6423" width="11.1640625" style="39" bestFit="1" customWidth="1"/>
    <col min="6424" max="6431" width="9.1640625" style="39"/>
    <col min="6432" max="6432" width="10.1640625" style="39" bestFit="1" customWidth="1"/>
    <col min="6433" max="6658" width="9.1640625" style="39"/>
    <col min="6659" max="6659" width="10.1640625" style="39" bestFit="1" customWidth="1"/>
    <col min="6660" max="6662" width="9.1640625" style="39"/>
    <col min="6663" max="6663" width="11.5" style="39" bestFit="1" customWidth="1"/>
    <col min="6664" max="6678" width="9.1640625" style="39"/>
    <col min="6679" max="6679" width="11.1640625" style="39" bestFit="1" customWidth="1"/>
    <col min="6680" max="6687" width="9.1640625" style="39"/>
    <col min="6688" max="6688" width="10.1640625" style="39" bestFit="1" customWidth="1"/>
    <col min="6689" max="6914" width="9.1640625" style="39"/>
    <col min="6915" max="6915" width="10.1640625" style="39" bestFit="1" customWidth="1"/>
    <col min="6916" max="6918" width="9.1640625" style="39"/>
    <col min="6919" max="6919" width="11.5" style="39" bestFit="1" customWidth="1"/>
    <col min="6920" max="6934" width="9.1640625" style="39"/>
    <col min="6935" max="6935" width="11.1640625" style="39" bestFit="1" customWidth="1"/>
    <col min="6936" max="6943" width="9.1640625" style="39"/>
    <col min="6944" max="6944" width="10.1640625" style="39" bestFit="1" customWidth="1"/>
    <col min="6945" max="7170" width="9.1640625" style="39"/>
    <col min="7171" max="7171" width="10.1640625" style="39" bestFit="1" customWidth="1"/>
    <col min="7172" max="7174" width="9.1640625" style="39"/>
    <col min="7175" max="7175" width="11.5" style="39" bestFit="1" customWidth="1"/>
    <col min="7176" max="7190" width="9.1640625" style="39"/>
    <col min="7191" max="7191" width="11.1640625" style="39" bestFit="1" customWidth="1"/>
    <col min="7192" max="7199" width="9.1640625" style="39"/>
    <col min="7200" max="7200" width="10.1640625" style="39" bestFit="1" customWidth="1"/>
    <col min="7201" max="7426" width="9.1640625" style="39"/>
    <col min="7427" max="7427" width="10.1640625" style="39" bestFit="1" customWidth="1"/>
    <col min="7428" max="7430" width="9.1640625" style="39"/>
    <col min="7431" max="7431" width="11.5" style="39" bestFit="1" customWidth="1"/>
    <col min="7432" max="7446" width="9.1640625" style="39"/>
    <col min="7447" max="7447" width="11.1640625" style="39" bestFit="1" customWidth="1"/>
    <col min="7448" max="7455" width="9.1640625" style="39"/>
    <col min="7456" max="7456" width="10.1640625" style="39" bestFit="1" customWidth="1"/>
    <col min="7457" max="7682" width="9.1640625" style="39"/>
    <col min="7683" max="7683" width="10.1640625" style="39" bestFit="1" customWidth="1"/>
    <col min="7684" max="7686" width="9.1640625" style="39"/>
    <col min="7687" max="7687" width="11.5" style="39" bestFit="1" customWidth="1"/>
    <col min="7688" max="7702" width="9.1640625" style="39"/>
    <col min="7703" max="7703" width="11.1640625" style="39" bestFit="1" customWidth="1"/>
    <col min="7704" max="7711" width="9.1640625" style="39"/>
    <col min="7712" max="7712" width="10.1640625" style="39" bestFit="1" customWidth="1"/>
    <col min="7713" max="7938" width="9.1640625" style="39"/>
    <col min="7939" max="7939" width="10.1640625" style="39" bestFit="1" customWidth="1"/>
    <col min="7940" max="7942" width="9.1640625" style="39"/>
    <col min="7943" max="7943" width="11.5" style="39" bestFit="1" customWidth="1"/>
    <col min="7944" max="7958" width="9.1640625" style="39"/>
    <col min="7959" max="7959" width="11.1640625" style="39" bestFit="1" customWidth="1"/>
    <col min="7960" max="7967" width="9.1640625" style="39"/>
    <col min="7968" max="7968" width="10.1640625" style="39" bestFit="1" customWidth="1"/>
    <col min="7969" max="8194" width="9.1640625" style="39"/>
    <col min="8195" max="8195" width="10.1640625" style="39" bestFit="1" customWidth="1"/>
    <col min="8196" max="8198" width="9.1640625" style="39"/>
    <col min="8199" max="8199" width="11.5" style="39" bestFit="1" customWidth="1"/>
    <col min="8200" max="8214" width="9.1640625" style="39"/>
    <col min="8215" max="8215" width="11.1640625" style="39" bestFit="1" customWidth="1"/>
    <col min="8216" max="8223" width="9.1640625" style="39"/>
    <col min="8224" max="8224" width="10.1640625" style="39" bestFit="1" customWidth="1"/>
    <col min="8225" max="8450" width="9.1640625" style="39"/>
    <col min="8451" max="8451" width="10.1640625" style="39" bestFit="1" customWidth="1"/>
    <col min="8452" max="8454" width="9.1640625" style="39"/>
    <col min="8455" max="8455" width="11.5" style="39" bestFit="1" customWidth="1"/>
    <col min="8456" max="8470" width="9.1640625" style="39"/>
    <col min="8471" max="8471" width="11.1640625" style="39" bestFit="1" customWidth="1"/>
    <col min="8472" max="8479" width="9.1640625" style="39"/>
    <col min="8480" max="8480" width="10.1640625" style="39" bestFit="1" customWidth="1"/>
    <col min="8481" max="8706" width="9.1640625" style="39"/>
    <col min="8707" max="8707" width="10.1640625" style="39" bestFit="1" customWidth="1"/>
    <col min="8708" max="8710" width="9.1640625" style="39"/>
    <col min="8711" max="8711" width="11.5" style="39" bestFit="1" customWidth="1"/>
    <col min="8712" max="8726" width="9.1640625" style="39"/>
    <col min="8727" max="8727" width="11.1640625" style="39" bestFit="1" customWidth="1"/>
    <col min="8728" max="8735" width="9.1640625" style="39"/>
    <col min="8736" max="8736" width="10.1640625" style="39" bestFit="1" customWidth="1"/>
    <col min="8737" max="8962" width="9.1640625" style="39"/>
    <col min="8963" max="8963" width="10.1640625" style="39" bestFit="1" customWidth="1"/>
    <col min="8964" max="8966" width="9.1640625" style="39"/>
    <col min="8967" max="8967" width="11.5" style="39" bestFit="1" customWidth="1"/>
    <col min="8968" max="8982" width="9.1640625" style="39"/>
    <col min="8983" max="8983" width="11.1640625" style="39" bestFit="1" customWidth="1"/>
    <col min="8984" max="8991" width="9.1640625" style="39"/>
    <col min="8992" max="8992" width="10.1640625" style="39" bestFit="1" customWidth="1"/>
    <col min="8993" max="9218" width="9.1640625" style="39"/>
    <col min="9219" max="9219" width="10.1640625" style="39" bestFit="1" customWidth="1"/>
    <col min="9220" max="9222" width="9.1640625" style="39"/>
    <col min="9223" max="9223" width="11.5" style="39" bestFit="1" customWidth="1"/>
    <col min="9224" max="9238" width="9.1640625" style="39"/>
    <col min="9239" max="9239" width="11.1640625" style="39" bestFit="1" customWidth="1"/>
    <col min="9240" max="9247" width="9.1640625" style="39"/>
    <col min="9248" max="9248" width="10.1640625" style="39" bestFit="1" customWidth="1"/>
    <col min="9249" max="9474" width="9.1640625" style="39"/>
    <col min="9475" max="9475" width="10.1640625" style="39" bestFit="1" customWidth="1"/>
    <col min="9476" max="9478" width="9.1640625" style="39"/>
    <col min="9479" max="9479" width="11.5" style="39" bestFit="1" customWidth="1"/>
    <col min="9480" max="9494" width="9.1640625" style="39"/>
    <col min="9495" max="9495" width="11.1640625" style="39" bestFit="1" customWidth="1"/>
    <col min="9496" max="9503" width="9.1640625" style="39"/>
    <col min="9504" max="9504" width="10.1640625" style="39" bestFit="1" customWidth="1"/>
    <col min="9505" max="9730" width="9.1640625" style="39"/>
    <col min="9731" max="9731" width="10.1640625" style="39" bestFit="1" customWidth="1"/>
    <col min="9732" max="9734" width="9.1640625" style="39"/>
    <col min="9735" max="9735" width="11.5" style="39" bestFit="1" customWidth="1"/>
    <col min="9736" max="9750" width="9.1640625" style="39"/>
    <col min="9751" max="9751" width="11.1640625" style="39" bestFit="1" customWidth="1"/>
    <col min="9752" max="9759" width="9.1640625" style="39"/>
    <col min="9760" max="9760" width="10.1640625" style="39" bestFit="1" customWidth="1"/>
    <col min="9761" max="9986" width="9.1640625" style="39"/>
    <col min="9987" max="9987" width="10.1640625" style="39" bestFit="1" customWidth="1"/>
    <col min="9988" max="9990" width="9.1640625" style="39"/>
    <col min="9991" max="9991" width="11.5" style="39" bestFit="1" customWidth="1"/>
    <col min="9992" max="10006" width="9.1640625" style="39"/>
    <col min="10007" max="10007" width="11.1640625" style="39" bestFit="1" customWidth="1"/>
    <col min="10008" max="10015" width="9.1640625" style="39"/>
    <col min="10016" max="10016" width="10.1640625" style="39" bestFit="1" customWidth="1"/>
    <col min="10017" max="10242" width="9.1640625" style="39"/>
    <col min="10243" max="10243" width="10.1640625" style="39" bestFit="1" customWidth="1"/>
    <col min="10244" max="10246" width="9.1640625" style="39"/>
    <col min="10247" max="10247" width="11.5" style="39" bestFit="1" customWidth="1"/>
    <col min="10248" max="10262" width="9.1640625" style="39"/>
    <col min="10263" max="10263" width="11.1640625" style="39" bestFit="1" customWidth="1"/>
    <col min="10264" max="10271" width="9.1640625" style="39"/>
    <col min="10272" max="10272" width="10.1640625" style="39" bestFit="1" customWidth="1"/>
    <col min="10273" max="10498" width="9.1640625" style="39"/>
    <col min="10499" max="10499" width="10.1640625" style="39" bestFit="1" customWidth="1"/>
    <col min="10500" max="10502" width="9.1640625" style="39"/>
    <col min="10503" max="10503" width="11.5" style="39" bestFit="1" customWidth="1"/>
    <col min="10504" max="10518" width="9.1640625" style="39"/>
    <col min="10519" max="10519" width="11.1640625" style="39" bestFit="1" customWidth="1"/>
    <col min="10520" max="10527" width="9.1640625" style="39"/>
    <col min="10528" max="10528" width="10.1640625" style="39" bestFit="1" customWidth="1"/>
    <col min="10529" max="10754" width="9.1640625" style="39"/>
    <col min="10755" max="10755" width="10.1640625" style="39" bestFit="1" customWidth="1"/>
    <col min="10756" max="10758" width="9.1640625" style="39"/>
    <col min="10759" max="10759" width="11.5" style="39" bestFit="1" customWidth="1"/>
    <col min="10760" max="10774" width="9.1640625" style="39"/>
    <col min="10775" max="10775" width="11.1640625" style="39" bestFit="1" customWidth="1"/>
    <col min="10776" max="10783" width="9.1640625" style="39"/>
    <col min="10784" max="10784" width="10.1640625" style="39" bestFit="1" customWidth="1"/>
    <col min="10785" max="11010" width="9.1640625" style="39"/>
    <col min="11011" max="11011" width="10.1640625" style="39" bestFit="1" customWidth="1"/>
    <col min="11012" max="11014" width="9.1640625" style="39"/>
    <col min="11015" max="11015" width="11.5" style="39" bestFit="1" customWidth="1"/>
    <col min="11016" max="11030" width="9.1640625" style="39"/>
    <col min="11031" max="11031" width="11.1640625" style="39" bestFit="1" customWidth="1"/>
    <col min="11032" max="11039" width="9.1640625" style="39"/>
    <col min="11040" max="11040" width="10.1640625" style="39" bestFit="1" customWidth="1"/>
    <col min="11041" max="11266" width="9.1640625" style="39"/>
    <col min="11267" max="11267" width="10.1640625" style="39" bestFit="1" customWidth="1"/>
    <col min="11268" max="11270" width="9.1640625" style="39"/>
    <col min="11271" max="11271" width="11.5" style="39" bestFit="1" customWidth="1"/>
    <col min="11272" max="11286" width="9.1640625" style="39"/>
    <col min="11287" max="11287" width="11.1640625" style="39" bestFit="1" customWidth="1"/>
    <col min="11288" max="11295" width="9.1640625" style="39"/>
    <col min="11296" max="11296" width="10.1640625" style="39" bestFit="1" customWidth="1"/>
    <col min="11297" max="11522" width="9.1640625" style="39"/>
    <col min="11523" max="11523" width="10.1640625" style="39" bestFit="1" customWidth="1"/>
    <col min="11524" max="11526" width="9.1640625" style="39"/>
    <col min="11527" max="11527" width="11.5" style="39" bestFit="1" customWidth="1"/>
    <col min="11528" max="11542" width="9.1640625" style="39"/>
    <col min="11543" max="11543" width="11.1640625" style="39" bestFit="1" customWidth="1"/>
    <col min="11544" max="11551" width="9.1640625" style="39"/>
    <col min="11552" max="11552" width="10.1640625" style="39" bestFit="1" customWidth="1"/>
    <col min="11553" max="11778" width="9.1640625" style="39"/>
    <col min="11779" max="11779" width="10.1640625" style="39" bestFit="1" customWidth="1"/>
    <col min="11780" max="11782" width="9.1640625" style="39"/>
    <col min="11783" max="11783" width="11.5" style="39" bestFit="1" customWidth="1"/>
    <col min="11784" max="11798" width="9.1640625" style="39"/>
    <col min="11799" max="11799" width="11.1640625" style="39" bestFit="1" customWidth="1"/>
    <col min="11800" max="11807" width="9.1640625" style="39"/>
    <col min="11808" max="11808" width="10.1640625" style="39" bestFit="1" customWidth="1"/>
    <col min="11809" max="12034" width="9.1640625" style="39"/>
    <col min="12035" max="12035" width="10.1640625" style="39" bestFit="1" customWidth="1"/>
    <col min="12036" max="12038" width="9.1640625" style="39"/>
    <col min="12039" max="12039" width="11.5" style="39" bestFit="1" customWidth="1"/>
    <col min="12040" max="12054" width="9.1640625" style="39"/>
    <col min="12055" max="12055" width="11.1640625" style="39" bestFit="1" customWidth="1"/>
    <col min="12056" max="12063" width="9.1640625" style="39"/>
    <col min="12064" max="12064" width="10.1640625" style="39" bestFit="1" customWidth="1"/>
    <col min="12065" max="12290" width="9.1640625" style="39"/>
    <col min="12291" max="12291" width="10.1640625" style="39" bestFit="1" customWidth="1"/>
    <col min="12292" max="12294" width="9.1640625" style="39"/>
    <col min="12295" max="12295" width="11.5" style="39" bestFit="1" customWidth="1"/>
    <col min="12296" max="12310" width="9.1640625" style="39"/>
    <col min="12311" max="12311" width="11.1640625" style="39" bestFit="1" customWidth="1"/>
    <col min="12312" max="12319" width="9.1640625" style="39"/>
    <col min="12320" max="12320" width="10.1640625" style="39" bestFit="1" customWidth="1"/>
    <col min="12321" max="12546" width="9.1640625" style="39"/>
    <col min="12547" max="12547" width="10.1640625" style="39" bestFit="1" customWidth="1"/>
    <col min="12548" max="12550" width="9.1640625" style="39"/>
    <col min="12551" max="12551" width="11.5" style="39" bestFit="1" customWidth="1"/>
    <col min="12552" max="12566" width="9.1640625" style="39"/>
    <col min="12567" max="12567" width="11.1640625" style="39" bestFit="1" customWidth="1"/>
    <col min="12568" max="12575" width="9.1640625" style="39"/>
    <col min="12576" max="12576" width="10.1640625" style="39" bestFit="1" customWidth="1"/>
    <col min="12577" max="12802" width="9.1640625" style="39"/>
    <col min="12803" max="12803" width="10.1640625" style="39" bestFit="1" customWidth="1"/>
    <col min="12804" max="12806" width="9.1640625" style="39"/>
    <col min="12807" max="12807" width="11.5" style="39" bestFit="1" customWidth="1"/>
    <col min="12808" max="12822" width="9.1640625" style="39"/>
    <col min="12823" max="12823" width="11.1640625" style="39" bestFit="1" customWidth="1"/>
    <col min="12824" max="12831" width="9.1640625" style="39"/>
    <col min="12832" max="12832" width="10.1640625" style="39" bestFit="1" customWidth="1"/>
    <col min="12833" max="13058" width="9.1640625" style="39"/>
    <col min="13059" max="13059" width="10.1640625" style="39" bestFit="1" customWidth="1"/>
    <col min="13060" max="13062" width="9.1640625" style="39"/>
    <col min="13063" max="13063" width="11.5" style="39" bestFit="1" customWidth="1"/>
    <col min="13064" max="13078" width="9.1640625" style="39"/>
    <col min="13079" max="13079" width="11.1640625" style="39" bestFit="1" customWidth="1"/>
    <col min="13080" max="13087" width="9.1640625" style="39"/>
    <col min="13088" max="13088" width="10.1640625" style="39" bestFit="1" customWidth="1"/>
    <col min="13089" max="13314" width="9.1640625" style="39"/>
    <col min="13315" max="13315" width="10.1640625" style="39" bestFit="1" customWidth="1"/>
    <col min="13316" max="13318" width="9.1640625" style="39"/>
    <col min="13319" max="13319" width="11.5" style="39" bestFit="1" customWidth="1"/>
    <col min="13320" max="13334" width="9.1640625" style="39"/>
    <col min="13335" max="13335" width="11.1640625" style="39" bestFit="1" customWidth="1"/>
    <col min="13336" max="13343" width="9.1640625" style="39"/>
    <col min="13344" max="13344" width="10.1640625" style="39" bestFit="1" customWidth="1"/>
    <col min="13345" max="13570" width="9.1640625" style="39"/>
    <col min="13571" max="13571" width="10.1640625" style="39" bestFit="1" customWidth="1"/>
    <col min="13572" max="13574" width="9.1640625" style="39"/>
    <col min="13575" max="13575" width="11.5" style="39" bestFit="1" customWidth="1"/>
    <col min="13576" max="13590" width="9.1640625" style="39"/>
    <col min="13591" max="13591" width="11.1640625" style="39" bestFit="1" customWidth="1"/>
    <col min="13592" max="13599" width="9.1640625" style="39"/>
    <col min="13600" max="13600" width="10.1640625" style="39" bestFit="1" customWidth="1"/>
    <col min="13601" max="13826" width="9.1640625" style="39"/>
    <col min="13827" max="13827" width="10.1640625" style="39" bestFit="1" customWidth="1"/>
    <col min="13828" max="13830" width="9.1640625" style="39"/>
    <col min="13831" max="13831" width="11.5" style="39" bestFit="1" customWidth="1"/>
    <col min="13832" max="13846" width="9.1640625" style="39"/>
    <col min="13847" max="13847" width="11.1640625" style="39" bestFit="1" customWidth="1"/>
    <col min="13848" max="13855" width="9.1640625" style="39"/>
    <col min="13856" max="13856" width="10.1640625" style="39" bestFit="1" customWidth="1"/>
    <col min="13857" max="14082" width="9.1640625" style="39"/>
    <col min="14083" max="14083" width="10.1640625" style="39" bestFit="1" customWidth="1"/>
    <col min="14084" max="14086" width="9.1640625" style="39"/>
    <col min="14087" max="14087" width="11.5" style="39" bestFit="1" customWidth="1"/>
    <col min="14088" max="14102" width="9.1640625" style="39"/>
    <col min="14103" max="14103" width="11.1640625" style="39" bestFit="1" customWidth="1"/>
    <col min="14104" max="14111" width="9.1640625" style="39"/>
    <col min="14112" max="14112" width="10.1640625" style="39" bestFit="1" customWidth="1"/>
    <col min="14113" max="14338" width="9.1640625" style="39"/>
    <col min="14339" max="14339" width="10.1640625" style="39" bestFit="1" customWidth="1"/>
    <col min="14340" max="14342" width="9.1640625" style="39"/>
    <col min="14343" max="14343" width="11.5" style="39" bestFit="1" customWidth="1"/>
    <col min="14344" max="14358" width="9.1640625" style="39"/>
    <col min="14359" max="14359" width="11.1640625" style="39" bestFit="1" customWidth="1"/>
    <col min="14360" max="14367" width="9.1640625" style="39"/>
    <col min="14368" max="14368" width="10.1640625" style="39" bestFit="1" customWidth="1"/>
    <col min="14369" max="14594" width="9.1640625" style="39"/>
    <col min="14595" max="14595" width="10.1640625" style="39" bestFit="1" customWidth="1"/>
    <col min="14596" max="14598" width="9.1640625" style="39"/>
    <col min="14599" max="14599" width="11.5" style="39" bestFit="1" customWidth="1"/>
    <col min="14600" max="14614" width="9.1640625" style="39"/>
    <col min="14615" max="14615" width="11.1640625" style="39" bestFit="1" customWidth="1"/>
    <col min="14616" max="14623" width="9.1640625" style="39"/>
    <col min="14624" max="14624" width="10.1640625" style="39" bestFit="1" customWidth="1"/>
    <col min="14625" max="14850" width="9.1640625" style="39"/>
    <col min="14851" max="14851" width="10.1640625" style="39" bestFit="1" customWidth="1"/>
    <col min="14852" max="14854" width="9.1640625" style="39"/>
    <col min="14855" max="14855" width="11.5" style="39" bestFit="1" customWidth="1"/>
    <col min="14856" max="14870" width="9.1640625" style="39"/>
    <col min="14871" max="14871" width="11.1640625" style="39" bestFit="1" customWidth="1"/>
    <col min="14872" max="14879" width="9.1640625" style="39"/>
    <col min="14880" max="14880" width="10.1640625" style="39" bestFit="1" customWidth="1"/>
    <col min="14881" max="15106" width="9.1640625" style="39"/>
    <col min="15107" max="15107" width="10.1640625" style="39" bestFit="1" customWidth="1"/>
    <col min="15108" max="15110" width="9.1640625" style="39"/>
    <col min="15111" max="15111" width="11.5" style="39" bestFit="1" customWidth="1"/>
    <col min="15112" max="15126" width="9.1640625" style="39"/>
    <col min="15127" max="15127" width="11.1640625" style="39" bestFit="1" customWidth="1"/>
    <col min="15128" max="15135" width="9.1640625" style="39"/>
    <col min="15136" max="15136" width="10.1640625" style="39" bestFit="1" customWidth="1"/>
    <col min="15137" max="15362" width="9.1640625" style="39"/>
    <col min="15363" max="15363" width="10.1640625" style="39" bestFit="1" customWidth="1"/>
    <col min="15364" max="15366" width="9.1640625" style="39"/>
    <col min="15367" max="15367" width="11.5" style="39" bestFit="1" customWidth="1"/>
    <col min="15368" max="15382" width="9.1640625" style="39"/>
    <col min="15383" max="15383" width="11.1640625" style="39" bestFit="1" customWidth="1"/>
    <col min="15384" max="15391" width="9.1640625" style="39"/>
    <col min="15392" max="15392" width="10.1640625" style="39" bestFit="1" customWidth="1"/>
    <col min="15393" max="15618" width="9.1640625" style="39"/>
    <col min="15619" max="15619" width="10.1640625" style="39" bestFit="1" customWidth="1"/>
    <col min="15620" max="15622" width="9.1640625" style="39"/>
    <col min="15623" max="15623" width="11.5" style="39" bestFit="1" customWidth="1"/>
    <col min="15624" max="15638" width="9.1640625" style="39"/>
    <col min="15639" max="15639" width="11.1640625" style="39" bestFit="1" customWidth="1"/>
    <col min="15640" max="15647" width="9.1640625" style="39"/>
    <col min="15648" max="15648" width="10.1640625" style="39" bestFit="1" customWidth="1"/>
    <col min="15649" max="15874" width="9.1640625" style="39"/>
    <col min="15875" max="15875" width="10.1640625" style="39" bestFit="1" customWidth="1"/>
    <col min="15876" max="15878" width="9.1640625" style="39"/>
    <col min="15879" max="15879" width="11.5" style="39" bestFit="1" customWidth="1"/>
    <col min="15880" max="15894" width="9.1640625" style="39"/>
    <col min="15895" max="15895" width="11.1640625" style="39" bestFit="1" customWidth="1"/>
    <col min="15896" max="15903" width="9.1640625" style="39"/>
    <col min="15904" max="15904" width="10.1640625" style="39" bestFit="1" customWidth="1"/>
    <col min="15905" max="16130" width="9.1640625" style="39"/>
    <col min="16131" max="16131" width="10.1640625" style="39" bestFit="1" customWidth="1"/>
    <col min="16132" max="16134" width="9.1640625" style="39"/>
    <col min="16135" max="16135" width="11.5" style="39" bestFit="1" customWidth="1"/>
    <col min="16136" max="16150" width="9.1640625" style="39"/>
    <col min="16151" max="16151" width="11.1640625" style="39" bestFit="1" customWidth="1"/>
    <col min="16152" max="16159" width="9.1640625" style="39"/>
    <col min="16160" max="16160" width="10.1640625" style="39" bestFit="1" customWidth="1"/>
    <col min="16161" max="16384" width="9.1640625" style="39"/>
  </cols>
  <sheetData>
    <row r="1" spans="1:36" x14ac:dyDescent="0.2">
      <c r="M1" s="40"/>
      <c r="N1" s="40"/>
      <c r="O1" s="40"/>
      <c r="P1" s="40"/>
      <c r="Q1" s="40"/>
      <c r="R1" s="40"/>
      <c r="S1" s="40"/>
      <c r="T1" s="40"/>
    </row>
    <row r="2" spans="1:36" ht="16" thickBot="1" x14ac:dyDescent="0.25">
      <c r="A2" s="54" t="str">
        <f>'Porfolio Structure Input'!D11</f>
        <v>Barclays</v>
      </c>
      <c r="B2" s="42"/>
      <c r="C2" s="43"/>
      <c r="D2" s="54" t="str">
        <f>+'Porfolio Structure Input'!D10</f>
        <v>Enel</v>
      </c>
      <c r="E2" s="42"/>
      <c r="H2" s="41" t="str">
        <f>+'Porfolio Structure Input'!B12</f>
        <v>EUR/GBP</v>
      </c>
      <c r="I2" s="42"/>
      <c r="L2" s="41" t="s">
        <v>1</v>
      </c>
      <c r="P2" s="45" t="s">
        <v>0</v>
      </c>
      <c r="W2" s="41" t="s">
        <v>48</v>
      </c>
      <c r="AB2" s="46" t="s">
        <v>0</v>
      </c>
      <c r="AF2" s="47"/>
      <c r="AG2" s="47"/>
      <c r="AH2" s="47"/>
      <c r="AI2" s="47"/>
      <c r="AJ2" s="47"/>
    </row>
    <row r="3" spans="1:36" ht="13.5" customHeight="1" thickBot="1" x14ac:dyDescent="0.25">
      <c r="A3" s="48" t="s">
        <v>23</v>
      </c>
      <c r="B3" s="48" t="s">
        <v>24</v>
      </c>
      <c r="C3" s="43"/>
      <c r="D3" s="48" t="s">
        <v>23</v>
      </c>
      <c r="E3" s="48" t="s">
        <v>24</v>
      </c>
      <c r="H3" s="48" t="s">
        <v>23</v>
      </c>
      <c r="I3" s="48" t="s">
        <v>24</v>
      </c>
      <c r="K3" s="46"/>
      <c r="L3" s="41" t="s">
        <v>2</v>
      </c>
      <c r="M3" s="51">
        <v>1</v>
      </c>
      <c r="N3" s="51">
        <v>14</v>
      </c>
      <c r="O3" s="51">
        <v>30</v>
      </c>
      <c r="P3" s="51">
        <v>60</v>
      </c>
      <c r="Q3" s="51">
        <v>90</v>
      </c>
      <c r="R3" s="51">
        <v>120</v>
      </c>
      <c r="S3" s="51">
        <v>150</v>
      </c>
      <c r="T3" s="51">
        <v>360</v>
      </c>
      <c r="W3" s="41" t="s">
        <v>2</v>
      </c>
      <c r="X3" s="51">
        <v>1</v>
      </c>
      <c r="Y3" s="51">
        <v>14</v>
      </c>
      <c r="Z3" s="51">
        <v>30</v>
      </c>
      <c r="AA3" s="51">
        <v>60</v>
      </c>
      <c r="AB3" s="51">
        <v>90</v>
      </c>
      <c r="AC3" s="51">
        <v>120</v>
      </c>
      <c r="AD3" s="51">
        <v>150</v>
      </c>
      <c r="AE3" s="51">
        <v>360</v>
      </c>
      <c r="AF3" s="47"/>
      <c r="AG3" s="163" t="s">
        <v>108</v>
      </c>
      <c r="AH3" s="47"/>
      <c r="AI3" s="47"/>
      <c r="AJ3" s="47"/>
    </row>
    <row r="4" spans="1:36" ht="13.5" customHeight="1" x14ac:dyDescent="0.2">
      <c r="A4" s="49">
        <v>45056</v>
      </c>
      <c r="B4" s="50">
        <v>153.21999788284299</v>
      </c>
      <c r="C4" s="43"/>
      <c r="D4" s="49">
        <v>45056</v>
      </c>
      <c r="E4" s="50">
        <v>6.09800004959106</v>
      </c>
      <c r="H4" s="49">
        <v>45056</v>
      </c>
      <c r="I4" s="50">
        <v>0.86955147981643599</v>
      </c>
      <c r="L4" s="49">
        <v>45056</v>
      </c>
      <c r="M4" s="52">
        <v>3.0202498659491501E-2</v>
      </c>
      <c r="N4" s="52">
        <v>3.1277507543563801E-2</v>
      </c>
      <c r="O4" s="52">
        <v>3.1700819730758598E-2</v>
      </c>
      <c r="P4" s="52">
        <v>3.2484970986843102E-2</v>
      </c>
      <c r="Q4" s="52">
        <v>3.3326957374811103E-2</v>
      </c>
      <c r="R4" s="52">
        <v>3.5112027078866903E-2</v>
      </c>
      <c r="S4" s="52">
        <v>3.5720445215702001E-2</v>
      </c>
      <c r="T4" s="52">
        <v>3.5522989928722298E-2</v>
      </c>
      <c r="W4" s="49">
        <v>45056</v>
      </c>
      <c r="X4" s="53">
        <v>4.5260842889547299E-2</v>
      </c>
      <c r="Y4" s="53">
        <v>4.5260842889547299E-2</v>
      </c>
      <c r="Z4" s="53">
        <v>4.5260842889547299E-2</v>
      </c>
      <c r="AA4" s="53">
        <v>4.5260842889547299E-2</v>
      </c>
      <c r="AB4" s="53">
        <v>4.5260842889547299E-2</v>
      </c>
      <c r="AC4" s="53">
        <v>4.6598374843597398E-2</v>
      </c>
      <c r="AD4" s="53">
        <v>4.6706102788448299E-2</v>
      </c>
      <c r="AE4" s="53">
        <v>4.6813834458589498E-2</v>
      </c>
      <c r="AF4" s="47"/>
      <c r="AG4" s="165">
        <f xml:space="preserve"> Barclays_eqty!J3+Enel_eqty!J3+'EUR GBP'!K3+Barclays!O3+Enel!N3</f>
        <v>-615.77293400633027</v>
      </c>
      <c r="AH4" s="47"/>
      <c r="AI4" s="47"/>
      <c r="AJ4" s="47"/>
    </row>
    <row r="5" spans="1:36" ht="13.5" customHeight="1" x14ac:dyDescent="0.2">
      <c r="A5" s="49">
        <v>45055</v>
      </c>
      <c r="B5" s="50">
        <v>153.939998149871</v>
      </c>
      <c r="C5" s="43"/>
      <c r="D5" s="49">
        <v>45055</v>
      </c>
      <c r="E5" s="50">
        <v>6.11100006103515</v>
      </c>
      <c r="H5" s="49">
        <v>45055</v>
      </c>
      <c r="I5" s="50">
        <v>0.86845558881759599</v>
      </c>
      <c r="L5" s="49">
        <v>45055</v>
      </c>
      <c r="M5" s="52">
        <v>3.0182220041751799E-2</v>
      </c>
      <c r="N5" s="52">
        <v>3.1194280833005902E-2</v>
      </c>
      <c r="O5" s="52">
        <v>3.1785976141691201E-2</v>
      </c>
      <c r="P5" s="52">
        <v>3.2536122947931199E-2</v>
      </c>
      <c r="Q5" s="52">
        <v>3.3363349735736798E-2</v>
      </c>
      <c r="R5" s="52">
        <v>3.5152129828929901E-2</v>
      </c>
      <c r="S5" s="52">
        <v>3.58104966580867E-2</v>
      </c>
      <c r="T5" s="52">
        <v>3.5685561597347197E-2</v>
      </c>
      <c r="W5" s="49">
        <v>45055</v>
      </c>
      <c r="X5" s="53">
        <v>4.5201525092124897E-2</v>
      </c>
      <c r="Y5" s="53">
        <v>4.5201525092124897E-2</v>
      </c>
      <c r="Z5" s="53">
        <v>4.5201525092124897E-2</v>
      </c>
      <c r="AA5" s="53">
        <v>4.5201525092124897E-2</v>
      </c>
      <c r="AB5" s="53">
        <v>4.5201525092124897E-2</v>
      </c>
      <c r="AC5" s="53">
        <v>4.6656981110572801E-2</v>
      </c>
      <c r="AD5" s="53">
        <v>4.6830814331769902E-2</v>
      </c>
      <c r="AE5" s="53">
        <v>4.7004647552967002E-2</v>
      </c>
      <c r="AF5" s="47"/>
      <c r="AG5" s="165">
        <f xml:space="preserve"> Barclays_eqty!J4+Enel_eqty!J4+'EUR GBP'!K4+Barclays!O4+Enel!N4</f>
        <v>1491.6071165767942</v>
      </c>
    </row>
    <row r="6" spans="1:36" ht="13.5" customHeight="1" x14ac:dyDescent="0.2">
      <c r="A6" s="49">
        <v>45054</v>
      </c>
      <c r="B6" s="50">
        <v>153.24000120162898</v>
      </c>
      <c r="C6" s="43"/>
      <c r="D6" s="49">
        <v>45054</v>
      </c>
      <c r="E6" s="50">
        <v>6.0970001220703098</v>
      </c>
      <c r="H6" s="49">
        <v>45054</v>
      </c>
      <c r="I6" s="50">
        <v>0.87210553884506203</v>
      </c>
      <c r="L6" s="49">
        <v>45054</v>
      </c>
      <c r="M6" s="52">
        <v>3.0243050307035401E-2</v>
      </c>
      <c r="N6" s="52">
        <v>3.0746640637516899E-2</v>
      </c>
      <c r="O6" s="52">
        <v>3.1495649367570801E-2</v>
      </c>
      <c r="P6" s="52">
        <v>3.2405178993940298E-2</v>
      </c>
      <c r="Q6" s="52">
        <v>3.3252786844968699E-2</v>
      </c>
      <c r="R6" s="52">
        <v>3.5081438720226198E-2</v>
      </c>
      <c r="S6" s="52">
        <v>3.5750534385442699E-2</v>
      </c>
      <c r="T6" s="52">
        <v>3.5634133964776903E-2</v>
      </c>
      <c r="W6" s="49">
        <v>45054</v>
      </c>
      <c r="X6" s="53">
        <v>4.4934567064046797E-2</v>
      </c>
      <c r="Y6" s="53">
        <v>4.4934567064046797E-2</v>
      </c>
      <c r="Z6" s="53">
        <v>4.4934567064046797E-2</v>
      </c>
      <c r="AA6" s="53">
        <v>4.4934567064046797E-2</v>
      </c>
      <c r="AB6" s="53">
        <v>4.4934567064046797E-2</v>
      </c>
      <c r="AC6" s="53">
        <v>4.6383466571569401E-2</v>
      </c>
      <c r="AD6" s="53">
        <v>4.6555712819099399E-2</v>
      </c>
      <c r="AE6" s="53">
        <v>4.6727951616048799E-2</v>
      </c>
      <c r="AF6" s="47"/>
      <c r="AG6" s="165">
        <f xml:space="preserve"> Barclays_eqty!J5+Enel_eqty!J5+'EUR GBP'!K5+Barclays!O5+Enel!N5</f>
        <v>-570.20259361077456</v>
      </c>
    </row>
    <row r="7" spans="1:36" ht="13.5" customHeight="1" x14ac:dyDescent="0.2">
      <c r="A7" s="49">
        <v>45051</v>
      </c>
      <c r="B7" s="50">
        <v>152.97999382019</v>
      </c>
      <c r="C7" s="43"/>
      <c r="D7" s="49">
        <v>45051</v>
      </c>
      <c r="E7" s="50">
        <v>6.1490001678466797</v>
      </c>
      <c r="H7" s="49">
        <v>45051</v>
      </c>
      <c r="I7" s="50">
        <v>0.87246352434158303</v>
      </c>
      <c r="L7" s="49">
        <v>45051</v>
      </c>
      <c r="M7" s="52">
        <v>3.0230406671762401E-2</v>
      </c>
      <c r="N7" s="52">
        <v>3.02252881228923E-2</v>
      </c>
      <c r="O7" s="52">
        <v>3.1042937189340501E-2</v>
      </c>
      <c r="P7" s="52">
        <v>3.1970757991075502E-2</v>
      </c>
      <c r="Q7" s="52">
        <v>3.28105874359607E-2</v>
      </c>
      <c r="R7" s="52">
        <v>3.4675855189561802E-2</v>
      </c>
      <c r="S7" s="52">
        <v>3.5384543240070301E-2</v>
      </c>
      <c r="T7" s="52">
        <v>3.5284128040075302E-2</v>
      </c>
      <c r="W7" s="49">
        <v>45051</v>
      </c>
      <c r="X7" s="53">
        <v>4.4929061084985698E-2</v>
      </c>
      <c r="Y7" s="53">
        <v>4.4929061084985698E-2</v>
      </c>
      <c r="Z7" s="53">
        <v>4.4929061084985698E-2</v>
      </c>
      <c r="AA7" s="53">
        <v>4.4929061084985698E-2</v>
      </c>
      <c r="AB7" s="53">
        <v>4.4929061084985698E-2</v>
      </c>
      <c r="AC7" s="53">
        <v>4.6345274895429597E-2</v>
      </c>
      <c r="AD7" s="53">
        <v>4.6498671174049301E-2</v>
      </c>
      <c r="AE7" s="53">
        <v>4.6652067452669102E-2</v>
      </c>
      <c r="AF7" s="47"/>
      <c r="AG7" s="165">
        <f xml:space="preserve"> Barclays_eqty!J6+Enel_eqty!J6+'EUR GBP'!K6+Barclays!O6+Enel!N6</f>
        <v>3575.7057661594927</v>
      </c>
    </row>
    <row r="8" spans="1:36" ht="13.5" customHeight="1" x14ac:dyDescent="0.2">
      <c r="A8" s="49">
        <v>45050</v>
      </c>
      <c r="B8" s="50">
        <v>147.440004348754</v>
      </c>
      <c r="C8" s="43"/>
      <c r="D8" s="49">
        <v>45050</v>
      </c>
      <c r="E8" s="50">
        <v>6.0640001296996999</v>
      </c>
      <c r="H8" s="49">
        <v>45050</v>
      </c>
      <c r="I8" s="50">
        <v>0.87496024370193404</v>
      </c>
      <c r="L8" s="49">
        <v>45050</v>
      </c>
      <c r="M8" s="52">
        <v>3.0222775414586001E-2</v>
      </c>
      <c r="N8" s="52">
        <v>2.9984299093484799E-2</v>
      </c>
      <c r="O8" s="52">
        <v>3.1087180599570201E-2</v>
      </c>
      <c r="P8" s="52">
        <v>3.2027851790189701E-2</v>
      </c>
      <c r="Q8" s="52">
        <v>3.2778475433588E-2</v>
      </c>
      <c r="R8" s="52">
        <v>3.4448649734258603E-2</v>
      </c>
      <c r="S8" s="52">
        <v>3.5040963441133499E-2</v>
      </c>
      <c r="T8" s="52">
        <v>3.4862134605646099E-2</v>
      </c>
      <c r="W8" s="49">
        <v>45050</v>
      </c>
      <c r="X8" s="53">
        <v>4.4637937098741497E-2</v>
      </c>
      <c r="Y8" s="53">
        <v>4.4637937098741497E-2</v>
      </c>
      <c r="Z8" s="53">
        <v>4.4637937098741497E-2</v>
      </c>
      <c r="AA8" s="53">
        <v>4.4637937098741497E-2</v>
      </c>
      <c r="AB8" s="53">
        <v>4.4637937098741497E-2</v>
      </c>
      <c r="AC8" s="53">
        <v>4.5939102768898003E-2</v>
      </c>
      <c r="AD8" s="53">
        <v>4.5985072851181003E-2</v>
      </c>
      <c r="AE8" s="53">
        <v>4.6031039208173703E-2</v>
      </c>
      <c r="AF8" s="47"/>
      <c r="AG8" s="165">
        <f xml:space="preserve"> Barclays_eqty!J7+Enel_eqty!J7+'EUR GBP'!K7+Barclays!O7+Enel!N7</f>
        <v>-748.30652428195549</v>
      </c>
    </row>
    <row r="9" spans="1:36" ht="13.5" customHeight="1" x14ac:dyDescent="0.2">
      <c r="A9" s="49">
        <v>45049</v>
      </c>
      <c r="B9" s="50">
        <v>153.02000045776302</v>
      </c>
      <c r="C9" s="43"/>
      <c r="D9" s="49">
        <v>45049</v>
      </c>
      <c r="E9" s="50">
        <v>6.0910000801086399</v>
      </c>
      <c r="H9" s="49">
        <v>45049</v>
      </c>
      <c r="I9" s="50">
        <v>0.88202196359634399</v>
      </c>
      <c r="L9" s="49">
        <v>45049</v>
      </c>
      <c r="M9" s="52">
        <v>3.0222775414586001E-2</v>
      </c>
      <c r="N9" s="52">
        <v>3.00440303981304E-2</v>
      </c>
      <c r="O9" s="52">
        <v>3.10751404613256E-2</v>
      </c>
      <c r="P9" s="52">
        <v>3.2027434557676301E-2</v>
      </c>
      <c r="Q9" s="52">
        <v>3.2973304390907197E-2</v>
      </c>
      <c r="R9" s="52">
        <v>3.5095792263746199E-2</v>
      </c>
      <c r="S9" s="52">
        <v>3.5936705768108299E-2</v>
      </c>
      <c r="T9" s="52">
        <v>3.59125658869743E-2</v>
      </c>
      <c r="W9" s="49">
        <v>45049</v>
      </c>
      <c r="X9" s="53">
        <v>4.4815920293331098E-2</v>
      </c>
      <c r="Y9" s="53">
        <v>4.4815920293331098E-2</v>
      </c>
      <c r="Z9" s="53">
        <v>4.4815920293331098E-2</v>
      </c>
      <c r="AA9" s="53">
        <v>4.4815920293331098E-2</v>
      </c>
      <c r="AB9" s="53">
        <v>4.4815920293331098E-2</v>
      </c>
      <c r="AC9" s="53">
        <v>4.6403005719184799E-2</v>
      </c>
      <c r="AD9" s="53">
        <v>4.6622727066278402E-2</v>
      </c>
      <c r="AE9" s="53">
        <v>4.6842455863952602E-2</v>
      </c>
      <c r="AF9" s="47"/>
      <c r="AG9" s="165">
        <f xml:space="preserve"> Barclays_eqty!J8+Enel_eqty!J8+'EUR GBP'!K8+Barclays!O8+Enel!N8</f>
        <v>-1208.2483847286348</v>
      </c>
    </row>
    <row r="10" spans="1:36" ht="13.5" customHeight="1" x14ac:dyDescent="0.2">
      <c r="A10" s="49">
        <v>45048</v>
      </c>
      <c r="B10" s="50">
        <v>154.960012435913</v>
      </c>
      <c r="C10" s="43"/>
      <c r="D10" s="49">
        <v>45048</v>
      </c>
      <c r="E10" s="50">
        <v>6.1040000915527299</v>
      </c>
      <c r="H10" s="49">
        <v>45048</v>
      </c>
      <c r="I10" s="50">
        <v>0.881139636039733</v>
      </c>
      <c r="L10" s="49">
        <v>45048</v>
      </c>
      <c r="M10" s="52">
        <v>3.0202498659491501E-2</v>
      </c>
      <c r="N10" s="52">
        <v>3.00364196300506E-2</v>
      </c>
      <c r="O10" s="52">
        <v>3.10592409223318E-2</v>
      </c>
      <c r="P10" s="52">
        <v>3.2021764665842001E-2</v>
      </c>
      <c r="Q10" s="52">
        <v>3.2882563769817297E-2</v>
      </c>
      <c r="R10" s="52">
        <v>3.4835692495107602E-2</v>
      </c>
      <c r="S10" s="52">
        <v>3.5618085414171198E-2</v>
      </c>
      <c r="T10" s="52">
        <v>3.5589136183261802E-2</v>
      </c>
      <c r="W10" s="49">
        <v>45048</v>
      </c>
      <c r="X10" s="53">
        <v>4.4717047363519599E-2</v>
      </c>
      <c r="Y10" s="53">
        <v>4.4717047363519599E-2</v>
      </c>
      <c r="Z10" s="53">
        <v>4.4717047363519599E-2</v>
      </c>
      <c r="AA10" s="53">
        <v>4.4717047363519599E-2</v>
      </c>
      <c r="AB10" s="53">
        <v>4.4717047363519599E-2</v>
      </c>
      <c r="AC10" s="53">
        <v>4.6227157115936203E-2</v>
      </c>
      <c r="AD10" s="53">
        <v>4.6382129192352198E-2</v>
      </c>
      <c r="AE10" s="53">
        <v>4.65370938181877E-2</v>
      </c>
      <c r="AF10" s="47"/>
      <c r="AG10" s="165">
        <f xml:space="preserve"> Barclays_eqty!J9+Enel_eqty!J9+'EUR GBP'!K9+Barclays!O9+Enel!N9</f>
        <v>-3631.4211008627371</v>
      </c>
    </row>
    <row r="11" spans="1:36" ht="13.5" customHeight="1" x14ac:dyDescent="0.2">
      <c r="A11" s="49">
        <v>45047</v>
      </c>
      <c r="B11" s="50">
        <v>159.88000631332301</v>
      </c>
      <c r="C11" s="43"/>
      <c r="D11" s="49">
        <v>45047</v>
      </c>
      <c r="E11" s="50">
        <v>6.1989998817443803</v>
      </c>
      <c r="H11" s="49">
        <v>45047</v>
      </c>
      <c r="I11" s="50">
        <v>0.87729668617248502</v>
      </c>
      <c r="L11" s="49">
        <v>45047</v>
      </c>
      <c r="M11" s="52">
        <v>3.0263325199484801E-2</v>
      </c>
      <c r="N11" s="52">
        <v>2.9712432995438499E-2</v>
      </c>
      <c r="O11" s="52">
        <v>3.0633896589279098E-2</v>
      </c>
      <c r="P11" s="52">
        <v>3.17188873887062E-2</v>
      </c>
      <c r="Q11" s="52">
        <v>3.2649576663970899E-2</v>
      </c>
      <c r="R11" s="52">
        <v>3.4797925502061802E-2</v>
      </c>
      <c r="S11" s="52">
        <v>3.5710144788026803E-2</v>
      </c>
      <c r="T11" s="52">
        <v>3.5768277943134301E-2</v>
      </c>
      <c r="W11" s="49">
        <v>45047</v>
      </c>
      <c r="X11" s="53">
        <v>4.4766481965780203E-2</v>
      </c>
      <c r="Y11" s="53">
        <v>4.4766481965780203E-2</v>
      </c>
      <c r="Z11" s="53">
        <v>4.4766481965780203E-2</v>
      </c>
      <c r="AA11" s="53">
        <v>4.4766481965780203E-2</v>
      </c>
      <c r="AB11" s="53">
        <v>4.4766481965780203E-2</v>
      </c>
      <c r="AC11" s="53">
        <v>4.6482179313898003E-2</v>
      </c>
      <c r="AD11" s="53">
        <v>4.6795759350061403E-2</v>
      </c>
      <c r="AE11" s="53">
        <v>4.7109339386224698E-2</v>
      </c>
      <c r="AF11" s="47"/>
      <c r="AG11" s="165">
        <f xml:space="preserve"> Barclays_eqty!J10+Enel_eqty!J10+'EUR GBP'!K10+Barclays!O10+Enel!N10</f>
        <v>381.34081779526127</v>
      </c>
    </row>
    <row r="12" spans="1:36" ht="13.5" customHeight="1" x14ac:dyDescent="0.2">
      <c r="A12" s="49">
        <v>45044</v>
      </c>
      <c r="B12" s="50">
        <v>158.92000198364201</v>
      </c>
      <c r="C12" s="43"/>
      <c r="D12" s="49">
        <v>45044</v>
      </c>
      <c r="E12" s="50">
        <v>6.1999998092651296</v>
      </c>
      <c r="H12" s="49">
        <v>45044</v>
      </c>
      <c r="I12" s="50">
        <v>0.87839239835739102</v>
      </c>
      <c r="L12" s="49">
        <v>45044</v>
      </c>
      <c r="M12" s="52">
        <v>3.0259566381573601E-2</v>
      </c>
      <c r="N12" s="52">
        <v>2.97309942543506E-2</v>
      </c>
      <c r="O12" s="52">
        <v>3.0438818037509901E-2</v>
      </c>
      <c r="P12" s="52">
        <v>3.15700583159923E-2</v>
      </c>
      <c r="Q12" s="52">
        <v>3.2463915646076202E-2</v>
      </c>
      <c r="R12" s="52">
        <v>3.4647382795810699E-2</v>
      </c>
      <c r="S12" s="52">
        <v>3.5596325993537903E-2</v>
      </c>
      <c r="T12" s="52">
        <v>3.5689011216163601E-2</v>
      </c>
      <c r="W12" s="49">
        <v>45044</v>
      </c>
      <c r="X12" s="53">
        <v>4.4769216328859301E-2</v>
      </c>
      <c r="Y12" s="53">
        <v>4.4769216328859301E-2</v>
      </c>
      <c r="Z12" s="53">
        <v>4.4769216328859301E-2</v>
      </c>
      <c r="AA12" s="53">
        <v>4.4769216328859301E-2</v>
      </c>
      <c r="AB12" s="53">
        <v>4.4769216328859301E-2</v>
      </c>
      <c r="AC12" s="53">
        <v>4.6470530331134699E-2</v>
      </c>
      <c r="AD12" s="53">
        <v>4.67821694910526E-2</v>
      </c>
      <c r="AE12" s="53">
        <v>4.7093804925680098E-2</v>
      </c>
      <c r="AF12" s="47"/>
      <c r="AG12" s="165">
        <f xml:space="preserve"> Barclays_eqty!J11+Enel_eqty!J11+'EUR GBP'!K11+Barclays!O11+Enel!N11</f>
        <v>932.96933037813437</v>
      </c>
    </row>
    <row r="13" spans="1:36" ht="13.5" customHeight="1" x14ac:dyDescent="0.2">
      <c r="A13" s="49">
        <v>45043</v>
      </c>
      <c r="B13" s="50">
        <v>161.69999837875301</v>
      </c>
      <c r="C13" s="43"/>
      <c r="D13" s="49">
        <v>45043</v>
      </c>
      <c r="E13" s="50">
        <v>6.1680002212524396</v>
      </c>
      <c r="H13" s="49">
        <v>45043</v>
      </c>
      <c r="I13" s="50">
        <v>0.88317620754241899</v>
      </c>
      <c r="L13" s="49">
        <v>45043</v>
      </c>
      <c r="M13" s="52">
        <v>3.0263325199484801E-2</v>
      </c>
      <c r="N13" s="52">
        <v>2.9810352250933599E-2</v>
      </c>
      <c r="O13" s="52">
        <v>3.04342377930879E-2</v>
      </c>
      <c r="P13" s="52">
        <v>3.1505115330219199E-2</v>
      </c>
      <c r="Q13" s="52">
        <v>3.2497022300958599E-2</v>
      </c>
      <c r="R13" s="52">
        <v>3.4952260553836802E-2</v>
      </c>
      <c r="S13" s="52">
        <v>3.6085393279790802E-2</v>
      </c>
      <c r="T13" s="52">
        <v>3.6311853677034302E-2</v>
      </c>
      <c r="W13" s="49">
        <v>45043</v>
      </c>
      <c r="X13" s="53">
        <v>4.4620878994464798E-2</v>
      </c>
      <c r="Y13" s="53">
        <v>4.4620878994464798E-2</v>
      </c>
      <c r="Z13" s="53">
        <v>4.4620878994464798E-2</v>
      </c>
      <c r="AA13" s="53">
        <v>4.4620878994464798E-2</v>
      </c>
      <c r="AB13" s="53">
        <v>4.4620878994464798E-2</v>
      </c>
      <c r="AC13" s="53">
        <v>4.6347316354513099E-2</v>
      </c>
      <c r="AD13" s="53">
        <v>4.6697776764631202E-2</v>
      </c>
      <c r="AE13" s="53">
        <v>4.7048244625329902E-2</v>
      </c>
      <c r="AF13" s="47"/>
      <c r="AG13" s="165">
        <f xml:space="preserve"> Barclays_eqty!J12+Enel_eqty!J12+'EUR GBP'!K12+Barclays!O12+Enel!N12</f>
        <v>4822.9621559076459</v>
      </c>
    </row>
    <row r="14" spans="1:36" ht="13.5" customHeight="1" x14ac:dyDescent="0.2">
      <c r="A14" s="49">
        <v>45042</v>
      </c>
      <c r="B14" s="50">
        <v>153.29999923705998</v>
      </c>
      <c r="C14" s="43"/>
      <c r="D14" s="49">
        <v>45042</v>
      </c>
      <c r="E14" s="50">
        <v>6.0609998703002903</v>
      </c>
      <c r="H14" s="49">
        <v>45042</v>
      </c>
      <c r="I14" s="50">
        <v>0.88563638925552302</v>
      </c>
      <c r="L14" s="49">
        <v>45042</v>
      </c>
      <c r="M14" s="52">
        <v>3.02734654396772E-2</v>
      </c>
      <c r="N14" s="52">
        <v>2.97025479376316E-2</v>
      </c>
      <c r="O14" s="52">
        <v>3.03784552961587E-2</v>
      </c>
      <c r="P14" s="52">
        <v>3.1501404941082001E-2</v>
      </c>
      <c r="Q14" s="52">
        <v>3.2437648624181699E-2</v>
      </c>
      <c r="R14" s="52">
        <v>3.4761164337396601E-2</v>
      </c>
      <c r="S14" s="52">
        <v>3.5792443901300403E-2</v>
      </c>
      <c r="T14" s="52">
        <v>3.5926762968301697E-2</v>
      </c>
      <c r="W14" s="49">
        <v>45042</v>
      </c>
      <c r="X14" s="53">
        <v>4.4452756643295198E-2</v>
      </c>
      <c r="Y14" s="53">
        <v>4.4452756643295198E-2</v>
      </c>
      <c r="Z14" s="53">
        <v>4.4452756643295198E-2</v>
      </c>
      <c r="AA14" s="53">
        <v>4.4452756643295198E-2</v>
      </c>
      <c r="AB14" s="53">
        <v>4.4452756643295198E-2</v>
      </c>
      <c r="AC14" s="53">
        <v>4.5995548367500298E-2</v>
      </c>
      <c r="AD14" s="53">
        <v>4.6209052205085699E-2</v>
      </c>
      <c r="AE14" s="53">
        <v>4.6422556042671197E-2</v>
      </c>
      <c r="AF14" s="47"/>
      <c r="AG14" s="165">
        <f xml:space="preserve"> Barclays_eqty!J13+Enel_eqty!J13+'EUR GBP'!K13+Barclays!O13+Enel!N13</f>
        <v>1434.0090328592792</v>
      </c>
    </row>
    <row r="15" spans="1:36" ht="13.5" customHeight="1" x14ac:dyDescent="0.2">
      <c r="A15" s="49">
        <v>45041</v>
      </c>
      <c r="B15" s="50">
        <v>151.33999586105301</v>
      </c>
      <c r="C15" s="43"/>
      <c r="D15" s="49">
        <v>45041</v>
      </c>
      <c r="E15" s="50">
        <v>6.07200002670288</v>
      </c>
      <c r="H15" s="49">
        <v>45041</v>
      </c>
      <c r="I15" s="50">
        <v>0.88527768850326505</v>
      </c>
      <c r="L15" s="49">
        <v>45041</v>
      </c>
      <c r="M15" s="52">
        <v>3.0314015224575899E-2</v>
      </c>
      <c r="N15" s="52">
        <v>2.98692788928747E-2</v>
      </c>
      <c r="O15" s="52">
        <v>3.0446898192167199E-2</v>
      </c>
      <c r="P15" s="52">
        <v>3.1644485890865298E-2</v>
      </c>
      <c r="Q15" s="52">
        <v>3.2632131129503202E-2</v>
      </c>
      <c r="R15" s="52">
        <v>3.5121776163577999E-2</v>
      </c>
      <c r="S15" s="52">
        <v>3.62869948148727E-2</v>
      </c>
      <c r="T15" s="52">
        <v>3.6501232534646898E-2</v>
      </c>
      <c r="W15" s="49">
        <v>45041</v>
      </c>
      <c r="X15" s="53">
        <v>4.4512089341878801E-2</v>
      </c>
      <c r="Y15" s="53">
        <v>4.4512089341878801E-2</v>
      </c>
      <c r="Z15" s="53">
        <v>4.4512089341878801E-2</v>
      </c>
      <c r="AA15" s="53">
        <v>4.4512089341878801E-2</v>
      </c>
      <c r="AB15" s="53">
        <v>4.4512089341878801E-2</v>
      </c>
      <c r="AC15" s="53">
        <v>4.6142123639583497E-2</v>
      </c>
      <c r="AD15" s="53">
        <v>4.64064106345176E-2</v>
      </c>
      <c r="AE15" s="53">
        <v>4.6670697629451703E-2</v>
      </c>
      <c r="AF15" s="47"/>
      <c r="AG15" s="165">
        <f xml:space="preserve"> Barclays_eqty!J14+Enel_eqty!J14+'EUR GBP'!K14+Barclays!O14+Enel!N14</f>
        <v>-1393.5795035182309</v>
      </c>
    </row>
    <row r="16" spans="1:36" ht="13.5" customHeight="1" x14ac:dyDescent="0.2">
      <c r="A16" s="49">
        <v>45040</v>
      </c>
      <c r="B16" s="50">
        <v>154.37999963760299</v>
      </c>
      <c r="C16" s="43"/>
      <c r="D16" s="49">
        <v>45040</v>
      </c>
      <c r="E16" s="50">
        <v>6.0199999809265101</v>
      </c>
      <c r="H16" s="49">
        <v>45040</v>
      </c>
      <c r="I16" s="50">
        <v>0.88509070873260498</v>
      </c>
      <c r="L16" s="49">
        <v>45040</v>
      </c>
      <c r="M16" s="52">
        <v>3.0283598229288999E-2</v>
      </c>
      <c r="N16" s="52">
        <v>2.9767548665404299E-2</v>
      </c>
      <c r="O16" s="52">
        <v>3.0560905113816199E-2</v>
      </c>
      <c r="P16" s="52">
        <v>3.1818266957998199E-2</v>
      </c>
      <c r="Q16" s="52">
        <v>3.2808270305395099E-2</v>
      </c>
      <c r="R16" s="52">
        <v>3.5356257110834101E-2</v>
      </c>
      <c r="S16" s="52">
        <v>3.6649178713560097E-2</v>
      </c>
      <c r="T16" s="52">
        <v>3.6994032561779001E-2</v>
      </c>
      <c r="W16" s="49">
        <v>45040</v>
      </c>
      <c r="X16" s="53">
        <v>4.4571433216333299E-2</v>
      </c>
      <c r="Y16" s="53">
        <v>4.4571433216333299E-2</v>
      </c>
      <c r="Z16" s="53">
        <v>4.4571433216333299E-2</v>
      </c>
      <c r="AA16" s="53">
        <v>4.4571433216333299E-2</v>
      </c>
      <c r="AB16" s="53">
        <v>4.4571433216333299E-2</v>
      </c>
      <c r="AC16" s="53">
        <v>4.6386383473873097E-2</v>
      </c>
      <c r="AD16" s="53">
        <v>4.67718206346035E-2</v>
      </c>
      <c r="AE16" s="53">
        <v>4.7157261520624098E-2</v>
      </c>
      <c r="AF16" s="47"/>
      <c r="AG16" s="165">
        <f xml:space="preserve"> Barclays_eqty!J15+Enel_eqty!J15+'EUR GBP'!K15+Barclays!O15+Enel!N15</f>
        <v>286.33351947775384</v>
      </c>
    </row>
    <row r="17" spans="1:33" ht="13.5" customHeight="1" x14ac:dyDescent="0.2">
      <c r="A17" s="49">
        <v>45037</v>
      </c>
      <c r="B17" s="50">
        <v>153.02000045776302</v>
      </c>
      <c r="C17" s="43"/>
      <c r="D17" s="49">
        <v>45037</v>
      </c>
      <c r="E17" s="50">
        <v>5.94099998474121</v>
      </c>
      <c r="H17" s="49">
        <v>45037</v>
      </c>
      <c r="I17" s="50">
        <v>0.88505291938781705</v>
      </c>
      <c r="L17" s="49">
        <v>45037</v>
      </c>
      <c r="M17" s="52">
        <v>3.03013604134321E-2</v>
      </c>
      <c r="N17" s="52">
        <v>2.96936314553022E-2</v>
      </c>
      <c r="O17" s="52">
        <v>2.9917303472757301E-2</v>
      </c>
      <c r="P17" s="52">
        <v>3.1233943998813601E-2</v>
      </c>
      <c r="Q17" s="52">
        <v>3.2260552048683097E-2</v>
      </c>
      <c r="R17" s="52">
        <v>3.4921813756227403E-2</v>
      </c>
      <c r="S17" s="52">
        <v>3.6239463835954597E-2</v>
      </c>
      <c r="T17" s="52">
        <v>3.6603406071662903E-2</v>
      </c>
      <c r="W17" s="49">
        <v>45037</v>
      </c>
      <c r="X17" s="53">
        <v>4.4363744556903797E-2</v>
      </c>
      <c r="Y17" s="53">
        <v>4.4363744556903797E-2</v>
      </c>
      <c r="Z17" s="53">
        <v>4.4363744556903797E-2</v>
      </c>
      <c r="AA17" s="53">
        <v>4.4363744556903797E-2</v>
      </c>
      <c r="AB17" s="53">
        <v>4.4363744556903797E-2</v>
      </c>
      <c r="AC17" s="53">
        <v>4.6146426349878297E-2</v>
      </c>
      <c r="AD17" s="53">
        <v>4.65480834245681E-2</v>
      </c>
      <c r="AE17" s="53">
        <v>4.6949747949838597E-2</v>
      </c>
      <c r="AF17" s="47"/>
      <c r="AG17" s="165">
        <f xml:space="preserve"> Barclays_eqty!J16+Enel_eqty!J16+'EUR GBP'!K16+Barclays!O16+Enel!N16</f>
        <v>-1897.809685510804</v>
      </c>
    </row>
    <row r="18" spans="1:33" ht="13.5" customHeight="1" x14ac:dyDescent="0.2">
      <c r="A18" s="49">
        <v>45036</v>
      </c>
      <c r="B18" s="50">
        <v>154.65999841689998</v>
      </c>
      <c r="C18" s="43"/>
      <c r="D18" s="49">
        <v>45036</v>
      </c>
      <c r="E18" s="50">
        <v>5.8550000190734801</v>
      </c>
      <c r="H18" s="49">
        <v>45036</v>
      </c>
      <c r="I18" s="50">
        <v>0.88135188817977905</v>
      </c>
      <c r="L18" s="49">
        <v>45036</v>
      </c>
      <c r="M18" s="52">
        <v>3.0283598229288999E-2</v>
      </c>
      <c r="N18" s="52">
        <v>2.9651675373315801E-2</v>
      </c>
      <c r="O18" s="52">
        <v>3.0202724039554499E-2</v>
      </c>
      <c r="P18" s="52">
        <v>3.1228162348270399E-2</v>
      </c>
      <c r="Q18" s="52">
        <v>3.2203424721956198E-2</v>
      </c>
      <c r="R18" s="52">
        <v>3.4744601696729598E-2</v>
      </c>
      <c r="S18" s="52">
        <v>3.6001205444335903E-2</v>
      </c>
      <c r="T18" s="52">
        <v>3.6347705870866699E-2</v>
      </c>
      <c r="W18" s="49">
        <v>45036</v>
      </c>
      <c r="X18" s="53">
        <v>4.4383525848388602E-2</v>
      </c>
      <c r="Y18" s="53">
        <v>4.4383525848388602E-2</v>
      </c>
      <c r="Z18" s="53">
        <v>4.4383525848388602E-2</v>
      </c>
      <c r="AA18" s="53">
        <v>4.4383525848388602E-2</v>
      </c>
      <c r="AB18" s="53">
        <v>4.4383525848388602E-2</v>
      </c>
      <c r="AC18" s="53">
        <v>4.6190980821847902E-2</v>
      </c>
      <c r="AD18" s="53">
        <v>4.65763136744499E-2</v>
      </c>
      <c r="AE18" s="53">
        <v>4.6961650252342203E-2</v>
      </c>
      <c r="AF18" s="47"/>
      <c r="AG18" s="165">
        <f xml:space="preserve"> Barclays_eqty!J17+Enel_eqty!J17+'EUR GBP'!K17+Barclays!O17+Enel!N17</f>
        <v>-505.12616944735538</v>
      </c>
    </row>
    <row r="19" spans="1:33" ht="13.5" customHeight="1" x14ac:dyDescent="0.2">
      <c r="A19" s="49">
        <v>45035</v>
      </c>
      <c r="B19" s="50">
        <v>155.53998947143498</v>
      </c>
      <c r="C19" s="43"/>
      <c r="D19" s="49">
        <v>45035</v>
      </c>
      <c r="E19" s="50">
        <v>5.8330001831054599</v>
      </c>
      <c r="H19" s="49">
        <v>45035</v>
      </c>
      <c r="I19" s="50">
        <v>0.88026189804077104</v>
      </c>
      <c r="L19" s="49">
        <v>45035</v>
      </c>
      <c r="M19" s="52">
        <v>3.02734654396772E-2</v>
      </c>
      <c r="N19" s="52">
        <v>2.9576942324638301E-2</v>
      </c>
      <c r="O19" s="52">
        <v>3.01358606666326E-2</v>
      </c>
      <c r="P19" s="52">
        <v>3.1214393675327301E-2</v>
      </c>
      <c r="Q19" s="52">
        <v>3.2238442450761698E-2</v>
      </c>
      <c r="R19" s="52">
        <v>3.4932784736156401E-2</v>
      </c>
      <c r="S19" s="52">
        <v>3.6308631300926202E-2</v>
      </c>
      <c r="T19" s="52">
        <v>3.6738075315952301E-2</v>
      </c>
      <c r="W19" s="49">
        <v>45035</v>
      </c>
      <c r="X19" s="53">
        <v>4.4423088431358303E-2</v>
      </c>
      <c r="Y19" s="53">
        <v>4.4423088431358303E-2</v>
      </c>
      <c r="Z19" s="53">
        <v>4.4423088431358303E-2</v>
      </c>
      <c r="AA19" s="53">
        <v>4.4423088431358303E-2</v>
      </c>
      <c r="AB19" s="53">
        <v>4.4423088431358303E-2</v>
      </c>
      <c r="AC19" s="53">
        <v>4.6337544918060303E-2</v>
      </c>
      <c r="AD19" s="53">
        <v>4.6852305531501701E-2</v>
      </c>
      <c r="AE19" s="53">
        <v>4.7367081046104403E-2</v>
      </c>
      <c r="AF19" s="47"/>
      <c r="AG19" s="165">
        <f xml:space="preserve"> Barclays_eqty!J18+Enel_eqty!J18+'EUR GBP'!K18+Barclays!O18+Enel!N18</f>
        <v>1784.490551785118</v>
      </c>
    </row>
    <row r="20" spans="1:33" ht="13.5" customHeight="1" x14ac:dyDescent="0.2">
      <c r="A20" s="49">
        <v>45034</v>
      </c>
      <c r="B20" s="50">
        <v>155.27999401092501</v>
      </c>
      <c r="C20" s="43"/>
      <c r="D20" s="49">
        <v>45034</v>
      </c>
      <c r="E20" s="50">
        <v>5.76300001144409</v>
      </c>
      <c r="H20" s="49">
        <v>45034</v>
      </c>
      <c r="I20" s="50">
        <v>0.88204056024551303</v>
      </c>
      <c r="L20" s="49">
        <v>45034</v>
      </c>
      <c r="M20" s="52">
        <v>3.0232910066843002E-2</v>
      </c>
      <c r="N20" s="52">
        <v>2.9696578159928301E-2</v>
      </c>
      <c r="O20" s="52">
        <v>2.9986018314957601E-2</v>
      </c>
      <c r="P20" s="52">
        <v>3.10727134346961E-2</v>
      </c>
      <c r="Q20" s="52">
        <v>3.2046992331743199E-2</v>
      </c>
      <c r="R20" s="52">
        <v>3.4540329128503799E-2</v>
      </c>
      <c r="S20" s="52">
        <v>3.5710554569959599E-2</v>
      </c>
      <c r="T20" s="52">
        <v>3.6023728549480397E-2</v>
      </c>
      <c r="W20" s="49">
        <v>45034</v>
      </c>
      <c r="X20" s="53">
        <v>4.3839544057846E-2</v>
      </c>
      <c r="Y20" s="53">
        <v>4.3839544057846E-2</v>
      </c>
      <c r="Z20" s="53">
        <v>4.3839544057846E-2</v>
      </c>
      <c r="AA20" s="53">
        <v>4.3839544057846E-2</v>
      </c>
      <c r="AB20" s="53">
        <v>4.3839544057846E-2</v>
      </c>
      <c r="AC20" s="53">
        <v>4.53895926475524E-2</v>
      </c>
      <c r="AD20" s="53">
        <v>4.5686490833759301E-2</v>
      </c>
      <c r="AE20" s="53">
        <v>4.5983381569385501E-2</v>
      </c>
      <c r="AF20" s="47"/>
      <c r="AG20" s="165">
        <f xml:space="preserve"> Barclays_eqty!J19+Enel_eqty!J19+'EUR GBP'!K19+Barclays!O19+Enel!N19</f>
        <v>2038.3558125949864</v>
      </c>
    </row>
    <row r="21" spans="1:33" ht="13.5" customHeight="1" x14ac:dyDescent="0.2">
      <c r="A21" s="49">
        <v>45033</v>
      </c>
      <c r="B21" s="50">
        <v>154.43999767303401</v>
      </c>
      <c r="C21" s="43"/>
      <c r="D21" s="49">
        <v>45033</v>
      </c>
      <c r="E21" s="50">
        <v>5.6929998397827104</v>
      </c>
      <c r="H21" s="49">
        <v>45033</v>
      </c>
      <c r="I21" s="50">
        <v>0.88290733098983698</v>
      </c>
      <c r="L21" s="49">
        <v>45033</v>
      </c>
      <c r="M21" s="52">
        <v>3.0222775414586001E-2</v>
      </c>
      <c r="N21" s="52">
        <v>2.9595792293548501E-2</v>
      </c>
      <c r="O21" s="52">
        <v>2.9993550851941098E-2</v>
      </c>
      <c r="P21" s="52">
        <v>3.1192013993859201E-2</v>
      </c>
      <c r="Q21" s="52">
        <v>3.2172452658414799E-2</v>
      </c>
      <c r="R21" s="52">
        <v>3.4661963582038803E-2</v>
      </c>
      <c r="S21" s="52">
        <v>3.5834293812513303E-2</v>
      </c>
      <c r="T21" s="52">
        <v>3.6122806370258297E-2</v>
      </c>
      <c r="W21" s="49">
        <v>45033</v>
      </c>
      <c r="X21" s="53">
        <v>4.3631814420223201E-2</v>
      </c>
      <c r="Y21" s="53">
        <v>4.3631814420223201E-2</v>
      </c>
      <c r="Z21" s="53">
        <v>4.3631814420223201E-2</v>
      </c>
      <c r="AA21" s="53">
        <v>4.3631814420223201E-2</v>
      </c>
      <c r="AB21" s="53">
        <v>4.3631814420223201E-2</v>
      </c>
      <c r="AC21" s="53">
        <v>4.4959448277950197E-2</v>
      </c>
      <c r="AD21" s="53">
        <v>4.5156188309192602E-2</v>
      </c>
      <c r="AE21" s="53">
        <v>4.5352924615144702E-2</v>
      </c>
      <c r="AF21" s="47"/>
      <c r="AG21" s="165">
        <f xml:space="preserve"> Barclays_eqty!J20+Enel_eqty!J20+'EUR GBP'!K20+Barclays!O20+Enel!N20</f>
        <v>-1476.8232957113446</v>
      </c>
    </row>
    <row r="22" spans="1:33" ht="13.5" customHeight="1" x14ac:dyDescent="0.2">
      <c r="A22" s="49">
        <v>45030</v>
      </c>
      <c r="B22" s="50">
        <v>158.10000896453801</v>
      </c>
      <c r="C22" s="43"/>
      <c r="D22" s="49">
        <v>45030</v>
      </c>
      <c r="E22" s="50">
        <v>5.7140002250671298</v>
      </c>
      <c r="H22" s="49">
        <v>45030</v>
      </c>
      <c r="I22" s="50">
        <v>0.88443297147750799</v>
      </c>
      <c r="L22" s="49">
        <v>45030</v>
      </c>
      <c r="M22" s="52">
        <v>3.0250679701566599E-2</v>
      </c>
      <c r="N22" s="52">
        <v>2.9707569628953899E-2</v>
      </c>
      <c r="O22" s="52">
        <v>2.98591721802949E-2</v>
      </c>
      <c r="P22" s="52">
        <v>3.0823174864053698E-2</v>
      </c>
      <c r="Q22" s="52">
        <v>3.1810738146305001E-2</v>
      </c>
      <c r="R22" s="52">
        <v>3.4418132156133603E-2</v>
      </c>
      <c r="S22" s="52">
        <v>3.5644598305225303E-2</v>
      </c>
      <c r="T22" s="52">
        <v>3.5927355289459201E-2</v>
      </c>
      <c r="W22" s="49">
        <v>45030</v>
      </c>
      <c r="X22" s="53">
        <v>4.3493337929248803E-2</v>
      </c>
      <c r="Y22" s="53">
        <v>4.3493337929248803E-2</v>
      </c>
      <c r="Z22" s="53">
        <v>4.3493337929248803E-2</v>
      </c>
      <c r="AA22" s="53">
        <v>4.3493337929248803E-2</v>
      </c>
      <c r="AB22" s="53">
        <v>4.3493337929248803E-2</v>
      </c>
      <c r="AC22" s="53">
        <v>4.4817633926868397E-2</v>
      </c>
      <c r="AD22" s="53">
        <v>4.5020740479230797E-2</v>
      </c>
      <c r="AE22" s="53">
        <v>4.52238507568836E-2</v>
      </c>
      <c r="AF22" s="47"/>
      <c r="AG22" s="165">
        <f xml:space="preserve"> Barclays_eqty!J21+Enel_eqty!J21+'EUR GBP'!K21+Barclays!O21+Enel!N21</f>
        <v>1472.7584614984958</v>
      </c>
    </row>
    <row r="23" spans="1:33" ht="13.5" customHeight="1" x14ac:dyDescent="0.2">
      <c r="A23" s="49">
        <v>45029</v>
      </c>
      <c r="B23" s="50">
        <v>153.75999212265</v>
      </c>
      <c r="C23" s="43"/>
      <c r="D23" s="49">
        <v>45029</v>
      </c>
      <c r="E23" s="50">
        <v>5.7519998550415004</v>
      </c>
      <c r="H23" s="49">
        <v>45029</v>
      </c>
      <c r="I23" s="50">
        <v>0.88305342197418202</v>
      </c>
      <c r="L23" s="49">
        <v>45029</v>
      </c>
      <c r="M23" s="52">
        <v>3.0243050307035401E-2</v>
      </c>
      <c r="N23" s="52">
        <v>2.9512928798794701E-2</v>
      </c>
      <c r="O23" s="52">
        <v>2.9718851670622801E-2</v>
      </c>
      <c r="P23" s="52">
        <v>3.0761422589421199E-2</v>
      </c>
      <c r="Q23" s="52">
        <v>3.1711108982562998E-2</v>
      </c>
      <c r="R23" s="52">
        <v>3.4121770411729799E-2</v>
      </c>
      <c r="S23" s="52">
        <v>3.5253159701824098E-2</v>
      </c>
      <c r="T23" s="52">
        <v>3.5468135029077502E-2</v>
      </c>
      <c r="W23" s="49">
        <v>45029</v>
      </c>
      <c r="X23" s="53">
        <v>4.3394401669502203E-2</v>
      </c>
      <c r="Y23" s="53">
        <v>4.3394401669502203E-2</v>
      </c>
      <c r="Z23" s="53">
        <v>4.3394401669502203E-2</v>
      </c>
      <c r="AA23" s="53">
        <v>4.3394401669502203E-2</v>
      </c>
      <c r="AB23" s="53">
        <v>4.3394401669502203E-2</v>
      </c>
      <c r="AC23" s="53">
        <v>4.4636774808168397E-2</v>
      </c>
      <c r="AD23" s="53">
        <v>4.4709384441375698E-2</v>
      </c>
      <c r="AE23" s="53">
        <v>4.4781994074582998E-2</v>
      </c>
      <c r="AF23" s="47"/>
      <c r="AG23" s="165">
        <f xml:space="preserve"> Barclays_eqty!J22+Enel_eqty!J22+'EUR GBP'!K22+Barclays!O22+Enel!N22</f>
        <v>-666.5307673941528</v>
      </c>
    </row>
    <row r="24" spans="1:33" ht="13.5" customHeight="1" x14ac:dyDescent="0.2">
      <c r="A24" s="49">
        <v>45028</v>
      </c>
      <c r="B24" s="50">
        <v>153.02000045776302</v>
      </c>
      <c r="C24" s="43"/>
      <c r="D24" s="49">
        <v>45028</v>
      </c>
      <c r="E24" s="50">
        <v>6.0040001869201598</v>
      </c>
      <c r="H24" s="49">
        <v>45028</v>
      </c>
      <c r="I24" s="50">
        <v>0.88047480583190896</v>
      </c>
      <c r="L24" s="49">
        <v>45028</v>
      </c>
      <c r="M24" s="52">
        <v>3.0232910066843002E-2</v>
      </c>
      <c r="N24" s="52">
        <v>2.9289521276950801E-2</v>
      </c>
      <c r="O24" s="52">
        <v>2.93100420385599E-2</v>
      </c>
      <c r="P24" s="52">
        <v>3.0353277921676601E-2</v>
      </c>
      <c r="Q24" s="52">
        <v>3.1371500343084301E-2</v>
      </c>
      <c r="R24" s="52">
        <v>3.4022357314825002E-2</v>
      </c>
      <c r="S24" s="52">
        <v>3.5304255783557802E-2</v>
      </c>
      <c r="T24" s="52">
        <v>3.5623144358396502E-2</v>
      </c>
      <c r="W24" s="49">
        <v>45028</v>
      </c>
      <c r="X24" s="53">
        <v>4.3394401669502203E-2</v>
      </c>
      <c r="Y24" s="53">
        <v>4.3394401669502203E-2</v>
      </c>
      <c r="Z24" s="53">
        <v>4.3394401669502203E-2</v>
      </c>
      <c r="AA24" s="53">
        <v>4.3394401669502203E-2</v>
      </c>
      <c r="AB24" s="53">
        <v>4.3394401669502203E-2</v>
      </c>
      <c r="AC24" s="53">
        <v>4.4734563678503002E-2</v>
      </c>
      <c r="AD24" s="53">
        <v>4.4895604252815198E-2</v>
      </c>
      <c r="AE24" s="53">
        <v>4.5056656002998297E-2</v>
      </c>
      <c r="AF24" s="47"/>
      <c r="AG24" s="165">
        <f xml:space="preserve"> Barclays_eqty!J23+Enel_eqty!J23+'EUR GBP'!K23+Barclays!O23+Enel!N23</f>
        <v>-1193.506700297572</v>
      </c>
    </row>
    <row r="25" spans="1:33" ht="13.5" customHeight="1" x14ac:dyDescent="0.2">
      <c r="A25" s="49">
        <v>45027</v>
      </c>
      <c r="B25" s="50">
        <v>152.939999103546</v>
      </c>
      <c r="C25" s="43"/>
      <c r="D25" s="49">
        <v>45027</v>
      </c>
      <c r="E25" s="50">
        <v>5.8839998245239196</v>
      </c>
      <c r="H25" s="49">
        <v>45027</v>
      </c>
      <c r="I25" s="50">
        <v>0.87772500514984098</v>
      </c>
      <c r="L25" s="49">
        <v>45027</v>
      </c>
      <c r="M25" s="52">
        <v>3.02937403321266E-2</v>
      </c>
      <c r="N25" s="52">
        <v>2.9539236798882401E-2</v>
      </c>
      <c r="O25" s="52">
        <v>2.9362116008996901E-2</v>
      </c>
      <c r="P25" s="52">
        <v>3.0253063887357701E-2</v>
      </c>
      <c r="Q25" s="52">
        <v>3.1178228557109802E-2</v>
      </c>
      <c r="R25" s="52">
        <v>3.3553540706634501E-2</v>
      </c>
      <c r="S25" s="52">
        <v>3.4724682569503701E-2</v>
      </c>
      <c r="T25" s="52">
        <v>3.4958031028509098E-2</v>
      </c>
      <c r="W25" s="49">
        <v>45027</v>
      </c>
      <c r="X25" s="53">
        <v>4.3295487761497498E-2</v>
      </c>
      <c r="Y25" s="53">
        <v>4.3295487761497498E-2</v>
      </c>
      <c r="Z25" s="53">
        <v>4.3295487761497498E-2</v>
      </c>
      <c r="AA25" s="53">
        <v>4.3295487761497498E-2</v>
      </c>
      <c r="AB25" s="53">
        <v>4.3295487761497498E-2</v>
      </c>
      <c r="AC25" s="53">
        <v>4.4607441872358301E-2</v>
      </c>
      <c r="AD25" s="53">
        <v>4.4712558388710001E-2</v>
      </c>
      <c r="AE25" s="53">
        <v>4.4817674905061701E-2</v>
      </c>
      <c r="AF25" s="47"/>
      <c r="AG25" s="165">
        <f xml:space="preserve"> Barclays_eqty!J24+Enel_eqty!J24+'EUR GBP'!K24+Barclays!O24+Enel!N24</f>
        <v>-136.24420932883382</v>
      </c>
    </row>
    <row r="26" spans="1:33" ht="13.5" customHeight="1" x14ac:dyDescent="0.2">
      <c r="A26" s="49">
        <v>45026</v>
      </c>
      <c r="B26" s="50">
        <v>151.61999464035</v>
      </c>
      <c r="C26" s="43"/>
      <c r="D26" s="49">
        <v>45026</v>
      </c>
      <c r="E26" s="50">
        <v>5.8489999771118102</v>
      </c>
      <c r="H26" s="49">
        <v>45026</v>
      </c>
      <c r="I26" s="50">
        <v>0.87693172693252497</v>
      </c>
      <c r="L26" s="49">
        <v>45026</v>
      </c>
      <c r="M26" s="52">
        <v>3.0283598229288999E-2</v>
      </c>
      <c r="N26" s="52">
        <v>2.9434664174914301E-2</v>
      </c>
      <c r="O26" s="52">
        <v>2.9316991567611601E-2</v>
      </c>
      <c r="P26" s="52">
        <v>3.01278568804264E-2</v>
      </c>
      <c r="Q26" s="52">
        <v>3.0905785039067199E-2</v>
      </c>
      <c r="R26" s="52">
        <v>3.2887313514947801E-2</v>
      </c>
      <c r="S26" s="52">
        <v>3.3710770308971398E-2</v>
      </c>
      <c r="T26" s="52">
        <v>3.37618701159954E-2</v>
      </c>
      <c r="W26" s="49">
        <v>45026</v>
      </c>
      <c r="X26" s="53">
        <v>4.2959116399288101E-2</v>
      </c>
      <c r="Y26" s="53">
        <v>4.2959116399288101E-2</v>
      </c>
      <c r="Z26" s="53">
        <v>4.2959116399288101E-2</v>
      </c>
      <c r="AA26" s="53">
        <v>4.2959116399288101E-2</v>
      </c>
      <c r="AB26" s="53">
        <v>4.2959116399288101E-2</v>
      </c>
      <c r="AC26" s="53">
        <v>4.4099602848291397E-2</v>
      </c>
      <c r="AD26" s="53">
        <v>4.4022560119628899E-2</v>
      </c>
      <c r="AE26" s="53">
        <v>4.3945506215095499E-2</v>
      </c>
      <c r="AF26" s="47"/>
      <c r="AG26" s="165">
        <f xml:space="preserve"> Barclays_eqty!J25+Enel_eqty!J25+'EUR GBP'!K25+Barclays!O25+Enel!N25</f>
        <v>139.94220469257488</v>
      </c>
    </row>
    <row r="27" spans="1:33" ht="13.5" customHeight="1" x14ac:dyDescent="0.2">
      <c r="A27" s="49">
        <v>45023</v>
      </c>
      <c r="B27" s="50">
        <v>151.61999464035</v>
      </c>
      <c r="C27" s="43"/>
      <c r="D27" s="49">
        <v>45023</v>
      </c>
      <c r="E27" s="50">
        <v>5.8489999771118102</v>
      </c>
      <c r="H27" s="49">
        <v>45023</v>
      </c>
      <c r="I27" s="50">
        <v>0.87835991382598799</v>
      </c>
      <c r="L27" s="49">
        <v>45023</v>
      </c>
      <c r="M27" s="52">
        <v>3.02798338234424E-2</v>
      </c>
      <c r="N27" s="52">
        <v>2.96420641243457E-2</v>
      </c>
      <c r="O27" s="52">
        <v>2.94492356479167E-2</v>
      </c>
      <c r="P27" s="52">
        <v>3.0080193653702701E-2</v>
      </c>
      <c r="Q27" s="52">
        <v>3.0837291851639699E-2</v>
      </c>
      <c r="R27" s="52">
        <v>3.2816562801599503E-2</v>
      </c>
      <c r="S27" s="52">
        <v>3.3653687685727997E-2</v>
      </c>
      <c r="T27" s="52">
        <v>3.3717770129442201E-2</v>
      </c>
      <c r="W27" s="49">
        <v>45023</v>
      </c>
      <c r="X27" s="53">
        <v>4.2959116399288101E-2</v>
      </c>
      <c r="Y27" s="53">
        <v>4.2959116399288101E-2</v>
      </c>
      <c r="Z27" s="53">
        <v>4.2959116399288101E-2</v>
      </c>
      <c r="AA27" s="53">
        <v>4.2959116399288101E-2</v>
      </c>
      <c r="AB27" s="53">
        <v>4.2959116399288101E-2</v>
      </c>
      <c r="AC27" s="53">
        <v>4.4044312089681598E-2</v>
      </c>
      <c r="AD27" s="53">
        <v>4.3992176651954602E-2</v>
      </c>
      <c r="AE27" s="53">
        <v>4.39400412142276E-2</v>
      </c>
      <c r="AF27" s="47"/>
      <c r="AG27" s="165">
        <f xml:space="preserve"> Barclays_eqty!J26+Enel_eqty!J26+'EUR GBP'!K26+Barclays!O26+Enel!N26</f>
        <v>56.373965061294946</v>
      </c>
    </row>
    <row r="28" spans="1:33" ht="13.5" customHeight="1" x14ac:dyDescent="0.2">
      <c r="A28" s="49">
        <v>45022</v>
      </c>
      <c r="B28" s="50">
        <v>151.61999464035</v>
      </c>
      <c r="C28" s="43"/>
      <c r="D28" s="49">
        <v>45022</v>
      </c>
      <c r="E28" s="50">
        <v>5.8410000801086399</v>
      </c>
      <c r="H28" s="49">
        <v>45022</v>
      </c>
      <c r="I28" s="50">
        <v>0.87840777635574296</v>
      </c>
      <c r="L28" s="49">
        <v>45022</v>
      </c>
      <c r="M28" s="52">
        <v>3.0278574675321499E-2</v>
      </c>
      <c r="N28" s="52">
        <v>2.96986140310764E-2</v>
      </c>
      <c r="O28" s="52">
        <v>2.9492182657122602E-2</v>
      </c>
      <c r="P28" s="52">
        <v>3.00648584961891E-2</v>
      </c>
      <c r="Q28" s="52">
        <v>3.0814370140433301E-2</v>
      </c>
      <c r="R28" s="52">
        <v>3.2794244587421403E-2</v>
      </c>
      <c r="S28" s="52">
        <v>3.3641163259744603E-2</v>
      </c>
      <c r="T28" s="52">
        <v>3.3712919801473597E-2</v>
      </c>
      <c r="W28" s="49">
        <v>45022</v>
      </c>
      <c r="X28" s="53">
        <v>4.2959116399288101E-2</v>
      </c>
      <c r="Y28" s="53">
        <v>4.2959116399288101E-2</v>
      </c>
      <c r="Z28" s="53">
        <v>4.2959116399288101E-2</v>
      </c>
      <c r="AA28" s="53">
        <v>4.2959116399288101E-2</v>
      </c>
      <c r="AB28" s="53">
        <v>4.2959116399288101E-2</v>
      </c>
      <c r="AC28" s="53">
        <v>4.4059742242097799E-2</v>
      </c>
      <c r="AD28" s="53">
        <v>4.3930567800998598E-2</v>
      </c>
      <c r="AE28" s="53">
        <v>4.3801382184028598E-2</v>
      </c>
      <c r="AF28" s="47"/>
      <c r="AG28" s="165">
        <f xml:space="preserve"> Barclays_eqty!J27+Enel_eqty!J27+'EUR GBP'!K27+Barclays!O27+Enel!N27</f>
        <v>1097.1333894614427</v>
      </c>
    </row>
    <row r="29" spans="1:33" ht="13.5" customHeight="1" x14ac:dyDescent="0.2">
      <c r="A29" s="49">
        <v>45021</v>
      </c>
      <c r="B29" s="50">
        <v>147.88000583648599</v>
      </c>
      <c r="C29" s="43"/>
      <c r="D29" s="49">
        <v>45021</v>
      </c>
      <c r="E29" s="50">
        <v>5.6389999389648402</v>
      </c>
      <c r="H29" s="49">
        <v>45021</v>
      </c>
      <c r="I29" s="50">
        <v>0.87630516290664595</v>
      </c>
      <c r="L29" s="49">
        <v>45021</v>
      </c>
      <c r="M29" s="52">
        <v>3.0243050307035401E-2</v>
      </c>
      <c r="N29" s="52">
        <v>2.9629062861204099E-2</v>
      </c>
      <c r="O29" s="52">
        <v>2.9474100098013802E-2</v>
      </c>
      <c r="P29" s="52">
        <v>2.9988070949911998E-2</v>
      </c>
      <c r="Q29" s="52">
        <v>3.0662242323160099E-2</v>
      </c>
      <c r="R29" s="52">
        <v>3.2489631325006402E-2</v>
      </c>
      <c r="S29" s="52">
        <v>3.3258102834224701E-2</v>
      </c>
      <c r="T29" s="52">
        <v>3.33186388015747E-2</v>
      </c>
      <c r="W29" s="49">
        <v>45021</v>
      </c>
      <c r="X29" s="53">
        <v>4.2860187590122202E-2</v>
      </c>
      <c r="Y29" s="53">
        <v>4.2860187590122202E-2</v>
      </c>
      <c r="Z29" s="53">
        <v>4.2860187590122202E-2</v>
      </c>
      <c r="AA29" s="53">
        <v>4.2860187590122202E-2</v>
      </c>
      <c r="AB29" s="53">
        <v>4.2860187590122202E-2</v>
      </c>
      <c r="AC29" s="53">
        <v>4.3942369520664201E-2</v>
      </c>
      <c r="AD29" s="53">
        <v>4.3777346611022901E-2</v>
      </c>
      <c r="AE29" s="53">
        <v>4.3612316250801003E-2</v>
      </c>
      <c r="AF29" s="47"/>
      <c r="AG29" s="165">
        <f xml:space="preserve"> Barclays_eqty!J28+Enel_eqty!J28+'EUR GBP'!K28+Barclays!O28+Enel!N28</f>
        <v>1357.3778262664584</v>
      </c>
    </row>
    <row r="30" spans="1:33" ht="13.5" customHeight="1" x14ac:dyDescent="0.2">
      <c r="A30" s="49">
        <v>45020</v>
      </c>
      <c r="B30" s="50">
        <v>147.69999980926499</v>
      </c>
      <c r="C30" s="43"/>
      <c r="D30" s="49">
        <v>45020</v>
      </c>
      <c r="E30" s="50">
        <v>5.5819997787475497</v>
      </c>
      <c r="H30" s="49">
        <v>45020</v>
      </c>
      <c r="I30" s="50">
        <v>0.876548111438751</v>
      </c>
      <c r="L30" s="49">
        <v>45020</v>
      </c>
      <c r="M30" s="52">
        <v>3.0243050307035401E-2</v>
      </c>
      <c r="N30" s="52">
        <v>2.9397064819931901E-2</v>
      </c>
      <c r="O30" s="52">
        <v>2.9404973611235601E-2</v>
      </c>
      <c r="P30" s="52">
        <v>3.0050288885831802E-2</v>
      </c>
      <c r="Q30" s="52">
        <v>3.0772272497415501E-2</v>
      </c>
      <c r="R30" s="52">
        <v>3.2852444797754198E-2</v>
      </c>
      <c r="S30" s="52">
        <v>3.3883534371852798E-2</v>
      </c>
      <c r="T30" s="52">
        <v>3.4114606678485801E-2</v>
      </c>
      <c r="W30" s="49">
        <v>45020</v>
      </c>
      <c r="X30" s="53">
        <v>4.2830508202314301E-2</v>
      </c>
      <c r="Y30" s="53">
        <v>4.2830508202314301E-2</v>
      </c>
      <c r="Z30" s="53">
        <v>4.2830508202314301E-2</v>
      </c>
      <c r="AA30" s="53">
        <v>4.2830508202314301E-2</v>
      </c>
      <c r="AB30" s="53">
        <v>4.2830508202314301E-2</v>
      </c>
      <c r="AC30" s="53">
        <v>4.3942369520664201E-2</v>
      </c>
      <c r="AD30" s="53">
        <v>4.3839558959007201E-2</v>
      </c>
      <c r="AE30" s="53">
        <v>4.3736752122640603E-2</v>
      </c>
      <c r="AF30" s="47"/>
      <c r="AG30" s="165">
        <f xml:space="preserve"> Barclays_eqty!J29+Enel_eqty!J29+'EUR GBP'!K29+Barclays!O29+Enel!N29</f>
        <v>21.50333137199847</v>
      </c>
    </row>
    <row r="31" spans="1:33" ht="13.5" customHeight="1" x14ac:dyDescent="0.2">
      <c r="A31" s="49">
        <v>45019</v>
      </c>
      <c r="B31" s="50">
        <v>148.380005359649</v>
      </c>
      <c r="C31" s="43"/>
      <c r="D31" s="49">
        <v>45019</v>
      </c>
      <c r="E31" s="50">
        <v>5.6020002365112296</v>
      </c>
      <c r="H31" s="49">
        <v>45019</v>
      </c>
      <c r="I31" s="50">
        <v>0.87829762697219804</v>
      </c>
      <c r="L31" s="49">
        <v>45019</v>
      </c>
      <c r="M31" s="52">
        <v>3.0101114884018801E-2</v>
      </c>
      <c r="N31" s="52">
        <v>2.9555561020970299E-2</v>
      </c>
      <c r="O31" s="52">
        <v>2.9664186760783098E-2</v>
      </c>
      <c r="P31" s="52">
        <v>3.0220989137887899E-2</v>
      </c>
      <c r="Q31" s="52">
        <v>3.0848361551761599E-2</v>
      </c>
      <c r="R31" s="52">
        <v>3.2942984253168099E-2</v>
      </c>
      <c r="S31" s="52">
        <v>3.4081492573022801E-2</v>
      </c>
      <c r="T31" s="52">
        <v>3.4367747604846899E-2</v>
      </c>
      <c r="W31" s="49">
        <v>45019</v>
      </c>
      <c r="X31" s="53">
        <v>4.2820610105991301E-2</v>
      </c>
      <c r="Y31" s="53">
        <v>4.2820610105991301E-2</v>
      </c>
      <c r="Z31" s="53">
        <v>4.2820610105991301E-2</v>
      </c>
      <c r="AA31" s="53">
        <v>4.2820610105991301E-2</v>
      </c>
      <c r="AB31" s="53">
        <v>4.2820610105991301E-2</v>
      </c>
      <c r="AC31" s="53">
        <v>4.4030409306287703E-2</v>
      </c>
      <c r="AD31" s="53">
        <v>4.4007986783981302E-2</v>
      </c>
      <c r="AE31" s="53">
        <v>4.3985560536384499E-2</v>
      </c>
      <c r="AF31" s="47"/>
      <c r="AG31" s="165">
        <f xml:space="preserve"> Barclays_eqty!J30+Enel_eqty!J30+'EUR GBP'!K30+Barclays!O30+Enel!N30</f>
        <v>788.24029215632538</v>
      </c>
    </row>
    <row r="32" spans="1:33" ht="13.5" customHeight="1" x14ac:dyDescent="0.2">
      <c r="A32" s="49">
        <v>45016</v>
      </c>
      <c r="B32" s="50">
        <v>145.98000049590999</v>
      </c>
      <c r="C32" s="43"/>
      <c r="D32" s="49">
        <v>45016</v>
      </c>
      <c r="E32" s="50">
        <v>5.6690001487731898</v>
      </c>
      <c r="H32" s="49">
        <v>45016</v>
      </c>
      <c r="I32" s="50">
        <v>0.87880623340606601</v>
      </c>
      <c r="L32" s="49">
        <v>45016</v>
      </c>
      <c r="M32" s="52">
        <v>3.0220272019505501E-2</v>
      </c>
      <c r="N32" s="52">
        <v>2.96679008752107E-2</v>
      </c>
      <c r="O32" s="52">
        <v>2.9615497216582298E-2</v>
      </c>
      <c r="P32" s="52">
        <v>3.00721209496259E-2</v>
      </c>
      <c r="Q32" s="52">
        <v>3.0661271885037401E-2</v>
      </c>
      <c r="R32" s="52">
        <v>3.2839681953191702E-2</v>
      </c>
      <c r="S32" s="52">
        <v>3.4073058515787097E-2</v>
      </c>
      <c r="T32" s="52">
        <v>3.4463237971067401E-2</v>
      </c>
      <c r="W32" s="49">
        <v>45016</v>
      </c>
      <c r="X32" s="53">
        <v>4.2662303894758197E-2</v>
      </c>
      <c r="Y32" s="53">
        <v>4.2662303894758197E-2</v>
      </c>
      <c r="Z32" s="53">
        <v>4.2662303894758197E-2</v>
      </c>
      <c r="AA32" s="53">
        <v>4.2662303894758197E-2</v>
      </c>
      <c r="AB32" s="53">
        <v>4.2662303894758197E-2</v>
      </c>
      <c r="AC32" s="53">
        <v>4.3976772576570497E-2</v>
      </c>
      <c r="AD32" s="53">
        <v>4.4185627251863403E-2</v>
      </c>
      <c r="AE32" s="53">
        <v>4.43944819271564E-2</v>
      </c>
      <c r="AF32" s="47"/>
      <c r="AG32" s="165">
        <f xml:space="preserve"> Barclays_eqty!J31+Enel_eqty!J31+'EUR GBP'!K31+Barclays!O31+Enel!N31</f>
        <v>844.80495540023696</v>
      </c>
    </row>
    <row r="33" spans="1:33" ht="13.5" customHeight="1" x14ac:dyDescent="0.2">
      <c r="A33" s="49">
        <v>45015</v>
      </c>
      <c r="B33" s="50">
        <v>145.080006122589</v>
      </c>
      <c r="C33" s="43"/>
      <c r="D33" s="49">
        <v>45015</v>
      </c>
      <c r="E33" s="50">
        <v>5.6149997711181596</v>
      </c>
      <c r="H33" s="49">
        <v>45015</v>
      </c>
      <c r="I33" s="50">
        <v>0.88138604164123502</v>
      </c>
      <c r="L33" s="49">
        <v>45015</v>
      </c>
      <c r="M33" s="52">
        <v>3.0202498659491501E-2</v>
      </c>
      <c r="N33" s="52">
        <v>2.94633172452449E-2</v>
      </c>
      <c r="O33" s="52">
        <v>2.96230260282754E-2</v>
      </c>
      <c r="P33" s="52">
        <v>3.01601979881525E-2</v>
      </c>
      <c r="Q33" s="52">
        <v>3.07805277407169E-2</v>
      </c>
      <c r="R33" s="52">
        <v>3.2810993492603302E-2</v>
      </c>
      <c r="S33" s="52">
        <v>3.4028898924589102E-2</v>
      </c>
      <c r="T33" s="52">
        <v>3.4434560686349799E-2</v>
      </c>
      <c r="W33" s="49">
        <v>45015</v>
      </c>
      <c r="X33" s="53">
        <v>4.2709290981292697E-2</v>
      </c>
      <c r="Y33" s="53">
        <v>4.2709290981292697E-2</v>
      </c>
      <c r="Z33" s="53">
        <v>4.2709290981292697E-2</v>
      </c>
      <c r="AA33" s="53">
        <v>4.2709290981292697E-2</v>
      </c>
      <c r="AB33" s="53">
        <v>4.2709290981292697E-2</v>
      </c>
      <c r="AC33" s="53">
        <v>4.3993495404720299E-2</v>
      </c>
      <c r="AD33" s="53">
        <v>4.4186323881149202E-2</v>
      </c>
      <c r="AE33" s="53">
        <v>4.4379152357578201E-2</v>
      </c>
      <c r="AF33" s="47"/>
      <c r="AG33" s="165">
        <f xml:space="preserve"> Barclays_eqty!J32+Enel_eqty!J32+'EUR GBP'!K32+Barclays!O32+Enel!N32</f>
        <v>577.84220256359811</v>
      </c>
    </row>
    <row r="34" spans="1:33" ht="13.5" customHeight="1" x14ac:dyDescent="0.2">
      <c r="A34" s="49">
        <v>45014</v>
      </c>
      <c r="B34" s="50">
        <v>141.499996185302</v>
      </c>
      <c r="C34" s="43"/>
      <c r="D34" s="49">
        <v>45014</v>
      </c>
      <c r="E34" s="50">
        <v>5.5</v>
      </c>
      <c r="H34" s="49">
        <v>45014</v>
      </c>
      <c r="I34" s="50">
        <v>0.87972056865692105</v>
      </c>
      <c r="L34" s="49">
        <v>45014</v>
      </c>
      <c r="M34" s="52">
        <v>3.0202498659491501E-2</v>
      </c>
      <c r="N34" s="52">
        <v>2.9509803280234299E-2</v>
      </c>
      <c r="O34" s="52">
        <v>2.9487874358892399E-2</v>
      </c>
      <c r="P34" s="52">
        <v>2.9952194541692699E-2</v>
      </c>
      <c r="Q34" s="52">
        <v>3.0478011816740001E-2</v>
      </c>
      <c r="R34" s="52">
        <v>3.23463343083858E-2</v>
      </c>
      <c r="S34" s="52">
        <v>3.3342376351356499E-2</v>
      </c>
      <c r="T34" s="52">
        <v>3.3580899238586398E-2</v>
      </c>
      <c r="W34" s="49">
        <v>45014</v>
      </c>
      <c r="X34" s="53">
        <v>4.2669713497161803E-2</v>
      </c>
      <c r="Y34" s="53">
        <v>4.2669713497161803E-2</v>
      </c>
      <c r="Z34" s="53">
        <v>4.2669713497161803E-2</v>
      </c>
      <c r="AA34" s="53">
        <v>4.2669713497161803E-2</v>
      </c>
      <c r="AB34" s="53">
        <v>4.2669713497161803E-2</v>
      </c>
      <c r="AC34" s="53">
        <v>4.3871272355318E-2</v>
      </c>
      <c r="AD34" s="53">
        <v>4.3969176709651898E-2</v>
      </c>
      <c r="AE34" s="53">
        <v>4.4067084789276102E-2</v>
      </c>
      <c r="AF34" s="47"/>
      <c r="AG34" s="165">
        <f xml:space="preserve"> Barclays_eqty!J33+Enel_eqty!J33+'EUR GBP'!K33+Barclays!O33+Enel!N33</f>
        <v>2231.2804888417108</v>
      </c>
    </row>
    <row r="35" spans="1:33" ht="13.5" customHeight="1" x14ac:dyDescent="0.2">
      <c r="A35" s="49">
        <v>45013</v>
      </c>
      <c r="B35" s="50">
        <v>137.399995326995</v>
      </c>
      <c r="C35" s="43"/>
      <c r="D35" s="49">
        <v>45013</v>
      </c>
      <c r="E35" s="50">
        <v>5.4539999961853001</v>
      </c>
      <c r="H35" s="49">
        <v>45013</v>
      </c>
      <c r="I35" s="50">
        <v>0.87868577241897505</v>
      </c>
      <c r="L35" s="49">
        <v>45013</v>
      </c>
      <c r="M35" s="52">
        <v>3.0243050307035401E-2</v>
      </c>
      <c r="N35" s="52">
        <v>2.8902539983391699E-2</v>
      </c>
      <c r="O35" s="52">
        <v>2.94627584517002E-2</v>
      </c>
      <c r="P35" s="52">
        <v>2.9814280569553299E-2</v>
      </c>
      <c r="Q35" s="52">
        <v>3.0261715874075799E-2</v>
      </c>
      <c r="R35" s="52">
        <v>3.2351415604352902E-2</v>
      </c>
      <c r="S35" s="52">
        <v>3.3356860280036899E-2</v>
      </c>
      <c r="T35" s="52">
        <v>3.35304327309131E-2</v>
      </c>
      <c r="W35" s="49">
        <v>45013</v>
      </c>
      <c r="X35" s="53">
        <v>4.2630143463611603E-2</v>
      </c>
      <c r="Y35" s="53">
        <v>4.2630143463611603E-2</v>
      </c>
      <c r="Z35" s="53">
        <v>4.2630143463611603E-2</v>
      </c>
      <c r="AA35" s="53">
        <v>4.2630143463611603E-2</v>
      </c>
      <c r="AB35" s="53">
        <v>4.2630143463611603E-2</v>
      </c>
      <c r="AC35" s="53">
        <v>4.38125841319561E-2</v>
      </c>
      <c r="AD35" s="53">
        <v>4.38320860266685E-2</v>
      </c>
      <c r="AE35" s="53">
        <v>4.3851595371961503E-2</v>
      </c>
      <c r="AF35" s="47"/>
      <c r="AG35" s="165">
        <f xml:space="preserve"> Barclays_eqty!J34+Enel_eqty!J34+'EUR GBP'!K34+Barclays!O34+Enel!N34</f>
        <v>245.32970732209213</v>
      </c>
    </row>
    <row r="36" spans="1:33" ht="13.5" customHeight="1" x14ac:dyDescent="0.2">
      <c r="A36" s="49">
        <v>45012</v>
      </c>
      <c r="B36" s="50">
        <v>137.5</v>
      </c>
      <c r="C36" s="43"/>
      <c r="D36" s="49">
        <v>45012</v>
      </c>
      <c r="E36" s="50">
        <v>5.4809999465942303</v>
      </c>
      <c r="H36" s="49">
        <v>45012</v>
      </c>
      <c r="I36" s="50">
        <v>0.87851381301879805</v>
      </c>
      <c r="L36" s="49">
        <v>45012</v>
      </c>
      <c r="M36" s="52">
        <v>3.02531886845827E-2</v>
      </c>
      <c r="N36" s="52">
        <v>2.94254962354898E-2</v>
      </c>
      <c r="O36" s="52">
        <v>2.94406879693269E-2</v>
      </c>
      <c r="P36" s="52">
        <v>2.9898237437009801E-2</v>
      </c>
      <c r="Q36" s="52">
        <v>3.0431985855102501E-2</v>
      </c>
      <c r="R36" s="52">
        <v>3.2485283911228097E-2</v>
      </c>
      <c r="S36" s="52">
        <v>3.3310003578662803E-2</v>
      </c>
      <c r="T36" s="52">
        <v>3.3358238637447302E-2</v>
      </c>
      <c r="W36" s="49">
        <v>45012</v>
      </c>
      <c r="X36" s="53">
        <v>4.2550995945930398E-2</v>
      </c>
      <c r="Y36" s="53">
        <v>4.2550995945930398E-2</v>
      </c>
      <c r="Z36" s="53">
        <v>4.2550995945930398E-2</v>
      </c>
      <c r="AA36" s="53">
        <v>4.2550995945930398E-2</v>
      </c>
      <c r="AB36" s="53">
        <v>4.2550995945930398E-2</v>
      </c>
      <c r="AC36" s="53">
        <v>4.3695200234651503E-2</v>
      </c>
      <c r="AD36" s="53">
        <v>4.3644189834594699E-2</v>
      </c>
      <c r="AE36" s="53">
        <v>4.3593175709247499E-2</v>
      </c>
      <c r="AF36" s="47"/>
      <c r="AG36" s="165">
        <f xml:space="preserve"> Barclays_eqty!J35+Enel_eqty!J35+'EUR GBP'!K35+Barclays!O35+Enel!N35</f>
        <v>2126.8825842343522</v>
      </c>
    </row>
    <row r="37" spans="1:33" ht="13.5" customHeight="1" x14ac:dyDescent="0.2">
      <c r="A37" s="49">
        <v>45009</v>
      </c>
      <c r="B37" s="50">
        <v>134.32000875473</v>
      </c>
      <c r="C37" s="43"/>
      <c r="D37" s="49">
        <v>45009</v>
      </c>
      <c r="E37" s="50">
        <v>5.4149999618530202</v>
      </c>
      <c r="H37" s="49">
        <v>45009</v>
      </c>
      <c r="I37" s="50">
        <v>0.88035339117050104</v>
      </c>
      <c r="L37" s="49">
        <v>45009</v>
      </c>
      <c r="M37" s="52">
        <v>3.0250679701566599E-2</v>
      </c>
      <c r="N37" s="52">
        <v>2.9589645564556101E-2</v>
      </c>
      <c r="O37" s="52">
        <v>2.9692355543375001E-2</v>
      </c>
      <c r="P37" s="52">
        <v>3.0068222433328601E-2</v>
      </c>
      <c r="Q37" s="52">
        <v>3.0498282983899099E-2</v>
      </c>
      <c r="R37" s="52">
        <v>3.2080791890621102E-2</v>
      </c>
      <c r="S37" s="52">
        <v>3.2729428261518402E-2</v>
      </c>
      <c r="T37" s="52">
        <v>3.2698474824428503E-2</v>
      </c>
      <c r="W37" s="49">
        <v>45009</v>
      </c>
      <c r="X37" s="53">
        <v>4.24372553825378E-2</v>
      </c>
      <c r="Y37" s="53">
        <v>4.24372553825378E-2</v>
      </c>
      <c r="Z37" s="53">
        <v>4.24372553825378E-2</v>
      </c>
      <c r="AA37" s="53">
        <v>4.24372553825378E-2</v>
      </c>
      <c r="AB37" s="53">
        <v>4.24372553825378E-2</v>
      </c>
      <c r="AC37" s="53">
        <v>4.3340209871530498E-2</v>
      </c>
      <c r="AD37" s="53">
        <v>4.3007649481296498E-2</v>
      </c>
      <c r="AE37" s="53">
        <v>4.2675085365772199E-2</v>
      </c>
      <c r="AF37" s="47"/>
      <c r="AG37" s="165">
        <f xml:space="preserve"> Barclays_eqty!J36+Enel_eqty!J36+'EUR GBP'!K36+Barclays!O36+Enel!N36</f>
        <v>-1836.9553170034515</v>
      </c>
    </row>
    <row r="38" spans="1:33" ht="13.5" customHeight="1" x14ac:dyDescent="0.2">
      <c r="A38" s="49">
        <v>45008</v>
      </c>
      <c r="B38" s="50">
        <v>140.439999103546</v>
      </c>
      <c r="C38" s="43"/>
      <c r="D38" s="49">
        <v>45008</v>
      </c>
      <c r="E38" s="50">
        <v>5.5040001869201598</v>
      </c>
      <c r="H38" s="49">
        <v>45008</v>
      </c>
      <c r="I38" s="50">
        <v>0.88385683298110895</v>
      </c>
      <c r="L38" s="49">
        <v>45008</v>
      </c>
      <c r="M38" s="52">
        <v>3.0243050307035401E-2</v>
      </c>
      <c r="N38" s="52">
        <v>2.9419399797916398E-2</v>
      </c>
      <c r="O38" s="52">
        <v>2.9471289366483602E-2</v>
      </c>
      <c r="P38" s="52">
        <v>2.97901071608066E-2</v>
      </c>
      <c r="Q38" s="52">
        <v>3.0180925503373101E-2</v>
      </c>
      <c r="R38" s="52">
        <v>3.2423719763755798E-2</v>
      </c>
      <c r="S38" s="52">
        <v>3.3380277454853002E-2</v>
      </c>
      <c r="T38" s="52">
        <v>3.3542588353157002E-2</v>
      </c>
      <c r="W38" s="49">
        <v>45008</v>
      </c>
      <c r="X38" s="53">
        <v>4.2471852153539602E-2</v>
      </c>
      <c r="Y38" s="53">
        <v>4.2471852153539602E-2</v>
      </c>
      <c r="Z38" s="53">
        <v>4.2471852153539602E-2</v>
      </c>
      <c r="AA38" s="53">
        <v>4.2471852153539602E-2</v>
      </c>
      <c r="AB38" s="53">
        <v>4.2471852153539602E-2</v>
      </c>
      <c r="AC38" s="53">
        <v>4.3472647666931097E-2</v>
      </c>
      <c r="AD38" s="53">
        <v>4.3335765600204398E-2</v>
      </c>
      <c r="AE38" s="53">
        <v>4.3198879808187401E-2</v>
      </c>
      <c r="AF38" s="47"/>
      <c r="AG38" s="165">
        <f xml:space="preserve"> Barclays_eqty!J37+Enel_eqty!J37+'EUR GBP'!K37+Barclays!O37+Enel!N37</f>
        <v>-2007.7208785384707</v>
      </c>
    </row>
    <row r="39" spans="1:33" ht="13.5" customHeight="1" x14ac:dyDescent="0.2">
      <c r="A39" s="49">
        <v>45007</v>
      </c>
      <c r="B39" s="50">
        <v>143.02000999450598</v>
      </c>
      <c r="C39" s="43"/>
      <c r="D39" s="49">
        <v>45007</v>
      </c>
      <c r="E39" s="50">
        <v>5.4850001335143999</v>
      </c>
      <c r="H39" s="49">
        <v>45007</v>
      </c>
      <c r="I39" s="50">
        <v>0.88226640224456698</v>
      </c>
      <c r="L39" s="49">
        <v>45007</v>
      </c>
      <c r="M39" s="52">
        <v>2.51841302961111E-2</v>
      </c>
      <c r="N39" s="52">
        <v>2.81955525279045E-2</v>
      </c>
      <c r="O39" s="52">
        <v>2.90276575833559E-2</v>
      </c>
      <c r="P39" s="52">
        <v>2.9611511155962899E-2</v>
      </c>
      <c r="Q39" s="52">
        <v>3.01531162112951E-2</v>
      </c>
      <c r="R39" s="52">
        <v>3.2654158771038E-2</v>
      </c>
      <c r="S39" s="52">
        <v>3.3854074776172603E-2</v>
      </c>
      <c r="T39" s="52">
        <v>3.4190163016319199E-2</v>
      </c>
      <c r="W39" s="49">
        <v>45007</v>
      </c>
      <c r="X39" s="53">
        <v>4.2372915893793099E-2</v>
      </c>
      <c r="Y39" s="53">
        <v>4.2372915893793099E-2</v>
      </c>
      <c r="Z39" s="53">
        <v>4.2372915893793099E-2</v>
      </c>
      <c r="AA39" s="53">
        <v>4.2372915893793099E-2</v>
      </c>
      <c r="AB39" s="53">
        <v>4.2372915893793099E-2</v>
      </c>
      <c r="AC39" s="53">
        <v>4.3763678520917802E-2</v>
      </c>
      <c r="AD39" s="53">
        <v>4.4046826660632997E-2</v>
      </c>
      <c r="AE39" s="53">
        <v>4.43299710750579E-2</v>
      </c>
      <c r="AF39" s="47"/>
      <c r="AG39" s="165">
        <f xml:space="preserve"> Barclays_eqty!J38+Enel_eqty!J38+'EUR GBP'!K38+Barclays!O38+Enel!N38</f>
        <v>2387.1949099453213</v>
      </c>
    </row>
    <row r="40" spans="1:33" ht="13.5" customHeight="1" x14ac:dyDescent="0.2">
      <c r="A40" s="49">
        <v>45006</v>
      </c>
      <c r="B40" s="50">
        <v>143.38001012802098</v>
      </c>
      <c r="C40" s="43"/>
      <c r="D40" s="49">
        <v>45006</v>
      </c>
      <c r="E40" s="50">
        <v>5.4699997901916504</v>
      </c>
      <c r="H40" s="49">
        <v>45006</v>
      </c>
      <c r="I40" s="50">
        <v>0.88306689262390103</v>
      </c>
      <c r="L40" s="49">
        <v>45006</v>
      </c>
      <c r="M40" s="52">
        <v>2.5173991918563801E-2</v>
      </c>
      <c r="N40" s="52">
        <v>2.7311146259307799E-2</v>
      </c>
      <c r="O40" s="52">
        <v>2.82078590244054E-2</v>
      </c>
      <c r="P40" s="52">
        <v>2.8785265982151E-2</v>
      </c>
      <c r="Q40" s="52">
        <v>2.9255172237753799E-2</v>
      </c>
      <c r="R40" s="52">
        <v>3.1562294811010298E-2</v>
      </c>
      <c r="S40" s="52">
        <v>3.2558001577854101E-2</v>
      </c>
      <c r="T40" s="52">
        <v>3.2744921743869698E-2</v>
      </c>
      <c r="W40" s="49">
        <v>45006</v>
      </c>
      <c r="X40" s="53">
        <v>4.1116204112768097E-2</v>
      </c>
      <c r="Y40" s="53">
        <v>4.1116204112768097E-2</v>
      </c>
      <c r="Z40" s="53">
        <v>4.1116204112768097E-2</v>
      </c>
      <c r="AA40" s="53">
        <v>4.1116204112768097E-2</v>
      </c>
      <c r="AB40" s="53">
        <v>4.1116204112768097E-2</v>
      </c>
      <c r="AC40" s="53">
        <v>4.1825938969850499E-2</v>
      </c>
      <c r="AD40" s="53">
        <v>4.1669882833957603E-2</v>
      </c>
      <c r="AE40" s="53">
        <v>4.1513822972774499E-2</v>
      </c>
      <c r="AF40" s="47"/>
      <c r="AG40" s="165">
        <f xml:space="preserve"> Barclays_eqty!J39+Enel_eqty!J39+'EUR GBP'!K39+Barclays!O39+Enel!N39</f>
        <v>999.8975265913524</v>
      </c>
    </row>
    <row r="41" spans="1:33" ht="13.5" customHeight="1" x14ac:dyDescent="0.2">
      <c r="A41" s="49">
        <v>45005</v>
      </c>
      <c r="B41" s="50">
        <v>136.69999837875301</v>
      </c>
      <c r="C41" s="43"/>
      <c r="D41" s="49">
        <v>45005</v>
      </c>
      <c r="E41" s="50">
        <v>5.3740000724792401</v>
      </c>
      <c r="H41" s="49">
        <v>45005</v>
      </c>
      <c r="I41" s="50">
        <v>0.87498980760574296</v>
      </c>
      <c r="L41" s="49">
        <v>45005</v>
      </c>
      <c r="M41" s="52">
        <v>2.5214545428752899E-2</v>
      </c>
      <c r="N41" s="52">
        <v>2.63186953961849E-2</v>
      </c>
      <c r="O41" s="52">
        <v>2.7634484693407999E-2</v>
      </c>
      <c r="P41" s="52">
        <v>2.84769628196954E-2</v>
      </c>
      <c r="Q41" s="52">
        <v>2.9089249670505499E-2</v>
      </c>
      <c r="R41" s="52">
        <v>3.0818387866020199E-2</v>
      </c>
      <c r="S41" s="52">
        <v>3.1446378678083399E-2</v>
      </c>
      <c r="T41" s="52">
        <v>3.1462021172046599E-2</v>
      </c>
      <c r="W41" s="49">
        <v>45005</v>
      </c>
      <c r="X41" s="53">
        <v>4.0977645665407098E-2</v>
      </c>
      <c r="Y41" s="53">
        <v>4.0977645665407098E-2</v>
      </c>
      <c r="Z41" s="53">
        <v>4.0977645665407098E-2</v>
      </c>
      <c r="AA41" s="53">
        <v>4.0977645665407098E-2</v>
      </c>
      <c r="AB41" s="53">
        <v>4.0977645665407098E-2</v>
      </c>
      <c r="AC41" s="53">
        <v>4.13265116512775E-2</v>
      </c>
      <c r="AD41" s="53">
        <v>4.1060328483581501E-2</v>
      </c>
      <c r="AE41" s="53">
        <v>4.0794141590595197E-2</v>
      </c>
      <c r="AF41" s="47"/>
      <c r="AG41" s="165">
        <f xml:space="preserve"> Barclays_eqty!J40+Enel_eqty!J40+'EUR GBP'!K40+Barclays!O40+Enel!N40</f>
        <v>-1906.051040170433</v>
      </c>
    </row>
    <row r="42" spans="1:33" ht="13.5" customHeight="1" x14ac:dyDescent="0.2">
      <c r="A42" s="49">
        <v>45002</v>
      </c>
      <c r="B42" s="50">
        <v>139.39999341964699</v>
      </c>
      <c r="C42" s="43"/>
      <c r="D42" s="49">
        <v>45002</v>
      </c>
      <c r="E42" s="50">
        <v>5.2569999694824201</v>
      </c>
      <c r="H42" s="49">
        <v>45002</v>
      </c>
      <c r="I42" s="50">
        <v>0.87701815366744995</v>
      </c>
      <c r="L42" s="49">
        <v>45002</v>
      </c>
      <c r="M42" s="52">
        <v>2.5182392448186802E-2</v>
      </c>
      <c r="N42" s="52">
        <v>2.5411132723093002E-2</v>
      </c>
      <c r="O42" s="52">
        <v>2.6386527344584399E-2</v>
      </c>
      <c r="P42" s="52">
        <v>2.7076056227087902E-2</v>
      </c>
      <c r="Q42" s="52">
        <v>2.7607442811131401E-2</v>
      </c>
      <c r="R42" s="52">
        <v>2.9953233897686001E-2</v>
      </c>
      <c r="S42" s="52">
        <v>3.0944580212235399E-2</v>
      </c>
      <c r="T42" s="52">
        <v>3.1258884817361797E-2</v>
      </c>
      <c r="W42" s="49">
        <v>45002</v>
      </c>
      <c r="X42" s="53">
        <v>4.08741123974323E-2</v>
      </c>
      <c r="Y42" s="53">
        <v>4.08741123974323E-2</v>
      </c>
      <c r="Z42" s="53">
        <v>4.08741123974323E-2</v>
      </c>
      <c r="AA42" s="53">
        <v>4.08741123974323E-2</v>
      </c>
      <c r="AB42" s="53">
        <v>4.08741123974323E-2</v>
      </c>
      <c r="AC42" s="53">
        <v>4.1203010827302898E-2</v>
      </c>
      <c r="AD42" s="53">
        <v>4.0998596698045703E-2</v>
      </c>
      <c r="AE42" s="53">
        <v>4.0794175118207897E-2</v>
      </c>
      <c r="AF42" s="47"/>
      <c r="AG42" s="165">
        <f xml:space="preserve"> Barclays_eqty!J41+Enel_eqty!J41+'EUR GBP'!K41+Barclays!O41+Enel!N41</f>
        <v>-3648.8075846062038</v>
      </c>
    </row>
    <row r="43" spans="1:33" ht="13.5" customHeight="1" x14ac:dyDescent="0.2">
      <c r="A43" s="49">
        <v>45001</v>
      </c>
      <c r="B43" s="50">
        <v>142.91999340057299</v>
      </c>
      <c r="C43" s="43"/>
      <c r="D43" s="49">
        <v>45001</v>
      </c>
      <c r="E43" s="50">
        <v>5.3070001602172798</v>
      </c>
      <c r="H43" s="49">
        <v>45001</v>
      </c>
      <c r="I43" s="50">
        <v>0.87684237957000699</v>
      </c>
      <c r="L43" s="49">
        <v>45001</v>
      </c>
      <c r="M43" s="52">
        <v>2.5194264948368E-2</v>
      </c>
      <c r="N43" s="52">
        <v>2.4968856945633802E-2</v>
      </c>
      <c r="O43" s="52">
        <v>2.5654034689068701E-2</v>
      </c>
      <c r="P43" s="52">
        <v>2.6186594739556299E-2</v>
      </c>
      <c r="Q43" s="52">
        <v>2.66173332929611E-2</v>
      </c>
      <c r="R43" s="52">
        <v>2.9581677168607701E-2</v>
      </c>
      <c r="S43" s="52">
        <v>3.0932238325476601E-2</v>
      </c>
      <c r="T43" s="52">
        <v>3.1453672796487801E-2</v>
      </c>
      <c r="W43" s="49">
        <v>45001</v>
      </c>
      <c r="X43" s="53">
        <v>4.11656908690929E-2</v>
      </c>
      <c r="Y43" s="53">
        <v>4.11656908690929E-2</v>
      </c>
      <c r="Z43" s="53">
        <v>4.11656908690929E-2</v>
      </c>
      <c r="AA43" s="53">
        <v>4.11656908690929E-2</v>
      </c>
      <c r="AB43" s="53">
        <v>4.11656908690929E-2</v>
      </c>
      <c r="AC43" s="53">
        <v>4.1797645390033701E-2</v>
      </c>
      <c r="AD43" s="53">
        <v>4.1783094406127902E-2</v>
      </c>
      <c r="AE43" s="53">
        <v>4.1768539696931797E-2</v>
      </c>
      <c r="AF43" s="47"/>
      <c r="AG43" s="165">
        <f xml:space="preserve"> Barclays_eqty!J42+Enel_eqty!J42+'EUR GBP'!K42+Barclays!O42+Enel!N42</f>
        <v>3108.960576065384</v>
      </c>
    </row>
    <row r="44" spans="1:33" ht="13.5" customHeight="1" x14ac:dyDescent="0.2">
      <c r="A44" s="49">
        <v>45000</v>
      </c>
      <c r="B44" s="50">
        <v>139.660000801086</v>
      </c>
      <c r="C44" s="43"/>
      <c r="D44" s="49">
        <v>45000</v>
      </c>
      <c r="E44" s="50">
        <v>5.2750000953674299</v>
      </c>
      <c r="H44" s="49">
        <v>45000</v>
      </c>
      <c r="I44" s="50">
        <v>0.875571489334106</v>
      </c>
      <c r="L44" s="49">
        <v>45000</v>
      </c>
      <c r="M44" s="52">
        <v>2.5204405188560399E-2</v>
      </c>
      <c r="N44" s="52">
        <v>2.5082010775804499E-2</v>
      </c>
      <c r="O44" s="52">
        <v>2.6258777827024401E-2</v>
      </c>
      <c r="P44" s="52">
        <v>2.7278486639261201E-2</v>
      </c>
      <c r="Q44" s="52">
        <v>2.8244592249393401E-2</v>
      </c>
      <c r="R44" s="52">
        <v>2.98117343336343E-2</v>
      </c>
      <c r="S44" s="52">
        <v>3.0743781477212899E-2</v>
      </c>
      <c r="T44" s="52">
        <v>3.1110832467675199E-2</v>
      </c>
      <c r="W44" s="49">
        <v>45000</v>
      </c>
      <c r="X44" s="53">
        <v>4.0552042424678802E-2</v>
      </c>
      <c r="Y44" s="53">
        <v>4.0552042424678802E-2</v>
      </c>
      <c r="Z44" s="53">
        <v>4.0552042424678802E-2</v>
      </c>
      <c r="AA44" s="53">
        <v>4.0552042424678802E-2</v>
      </c>
      <c r="AB44" s="53">
        <v>4.0552042424678802E-2</v>
      </c>
      <c r="AC44" s="53">
        <v>4.1081655770540203E-2</v>
      </c>
      <c r="AD44" s="53">
        <v>4.0885098278522401E-2</v>
      </c>
      <c r="AE44" s="53">
        <v>4.0688548237085301E-2</v>
      </c>
      <c r="AF44" s="47"/>
      <c r="AG44" s="165">
        <f xml:space="preserve"> Barclays_eqty!J43+Enel_eqty!J43+'EUR GBP'!K43+Barclays!O43+Enel!N43</f>
        <v>-3185.172848685801</v>
      </c>
    </row>
    <row r="45" spans="1:33" ht="13.5" customHeight="1" x14ac:dyDescent="0.2">
      <c r="A45" s="49">
        <v>44999</v>
      </c>
      <c r="B45" s="50">
        <v>152.24000215530299</v>
      </c>
      <c r="C45" s="43"/>
      <c r="D45" s="49">
        <v>44999</v>
      </c>
      <c r="E45" s="50">
        <v>5.3369998931884703</v>
      </c>
      <c r="H45" s="49">
        <v>44999</v>
      </c>
      <c r="I45" s="50">
        <v>0.88275015354156405</v>
      </c>
      <c r="L45" s="49">
        <v>44999</v>
      </c>
      <c r="M45" s="52">
        <v>2.5204405188560399E-2</v>
      </c>
      <c r="N45" s="52">
        <v>2.44456306099891E-2</v>
      </c>
      <c r="O45" s="52">
        <v>2.5985278189182202E-2</v>
      </c>
      <c r="P45" s="52">
        <v>2.6942271739244399E-2</v>
      </c>
      <c r="Q45" s="52">
        <v>2.77095902711153E-2</v>
      </c>
      <c r="R45" s="52">
        <v>3.1293403357267303E-2</v>
      </c>
      <c r="S45" s="52">
        <v>3.3334773033857297E-2</v>
      </c>
      <c r="T45" s="52">
        <v>3.4325040876865297E-2</v>
      </c>
      <c r="W45" s="49">
        <v>44999</v>
      </c>
      <c r="X45" s="53">
        <v>4.1343830525875001E-2</v>
      </c>
      <c r="Y45" s="53">
        <v>4.1343830525875001E-2</v>
      </c>
      <c r="Z45" s="53">
        <v>4.1343830525875001E-2</v>
      </c>
      <c r="AA45" s="53">
        <v>4.1343830525875001E-2</v>
      </c>
      <c r="AB45" s="53">
        <v>4.1343830525875001E-2</v>
      </c>
      <c r="AC45" s="53">
        <v>4.2511213570833199E-2</v>
      </c>
      <c r="AD45" s="53">
        <v>4.2745783925056402E-2</v>
      </c>
      <c r="AE45" s="53">
        <v>4.2980361729860299E-2</v>
      </c>
      <c r="AF45" s="47"/>
      <c r="AG45" s="165">
        <f xml:space="preserve"> Barclays_eqty!J44+Enel_eqty!J44+'EUR GBP'!K44+Barclays!O44+Enel!N44</f>
        <v>2756.1477639319382</v>
      </c>
    </row>
    <row r="46" spans="1:33" ht="13.5" customHeight="1" x14ac:dyDescent="0.2">
      <c r="A46" s="49">
        <v>44998</v>
      </c>
      <c r="B46" s="50">
        <v>148.42000007629298</v>
      </c>
      <c r="C46" s="43"/>
      <c r="D46" s="49">
        <v>44998</v>
      </c>
      <c r="E46" s="50">
        <v>5.24200010299682</v>
      </c>
      <c r="H46" s="49">
        <v>44998</v>
      </c>
      <c r="I46" s="50">
        <v>0.882793188095092</v>
      </c>
      <c r="L46" s="49">
        <v>44998</v>
      </c>
      <c r="M46" s="52">
        <v>2.5224680081009799E-2</v>
      </c>
      <c r="N46" s="52">
        <v>2.4896288290619802E-2</v>
      </c>
      <c r="O46" s="52">
        <v>2.63434834778308E-2</v>
      </c>
      <c r="P46" s="52">
        <v>2.80554797500371E-2</v>
      </c>
      <c r="Q46" s="52">
        <v>2.9665328562259601E-2</v>
      </c>
      <c r="R46" s="52">
        <v>3.2075967639684601E-2</v>
      </c>
      <c r="S46" s="52">
        <v>3.3284481614828103E-2</v>
      </c>
      <c r="T46" s="52">
        <v>3.37782390415668E-2</v>
      </c>
      <c r="W46" s="49">
        <v>44998</v>
      </c>
      <c r="X46" s="53">
        <v>4.1304238140582997E-2</v>
      </c>
      <c r="Y46" s="53">
        <v>4.1304238140582997E-2</v>
      </c>
      <c r="Z46" s="53">
        <v>4.1304238140582997E-2</v>
      </c>
      <c r="AA46" s="53">
        <v>4.1304238140582997E-2</v>
      </c>
      <c r="AB46" s="53">
        <v>4.1304238140582997E-2</v>
      </c>
      <c r="AC46" s="53">
        <v>4.2325232177972703E-2</v>
      </c>
      <c r="AD46" s="53">
        <v>4.2437236756086301E-2</v>
      </c>
      <c r="AE46" s="53">
        <v>4.2549252510070801E-2</v>
      </c>
      <c r="AF46" s="47"/>
      <c r="AG46" s="165">
        <f xml:space="preserve"> Barclays_eqty!J45+Enel_eqty!J45+'EUR GBP'!K45+Barclays!O45+Enel!N45</f>
        <v>-2070.1396063881416</v>
      </c>
    </row>
    <row r="47" spans="1:33" ht="13.5" customHeight="1" x14ac:dyDescent="0.2">
      <c r="A47" s="49">
        <v>44995</v>
      </c>
      <c r="B47" s="50">
        <v>155.499994754791</v>
      </c>
      <c r="C47" s="43"/>
      <c r="D47" s="49">
        <v>44995</v>
      </c>
      <c r="E47" s="50">
        <v>5.3090000152587802</v>
      </c>
      <c r="H47" s="49">
        <v>44995</v>
      </c>
      <c r="I47" s="50">
        <v>0.88329613208770696</v>
      </c>
      <c r="L47" s="49">
        <v>44995</v>
      </c>
      <c r="M47" s="52">
        <v>2.5202665477991101E-2</v>
      </c>
      <c r="N47" s="52">
        <v>2.5514757260680199E-2</v>
      </c>
      <c r="O47" s="52">
        <v>2.6293586939573201E-2</v>
      </c>
      <c r="P47" s="52">
        <v>2.77538895606994E-2</v>
      </c>
      <c r="Q47" s="52">
        <v>2.9262870550155601E-2</v>
      </c>
      <c r="R47" s="52">
        <v>3.3009868115186601E-2</v>
      </c>
      <c r="S47" s="52">
        <v>3.51378433406353E-2</v>
      </c>
      <c r="T47" s="52">
        <v>3.6158464848995202E-2</v>
      </c>
      <c r="W47" s="49">
        <v>44995</v>
      </c>
      <c r="X47" s="53">
        <v>4.17447984218597E-2</v>
      </c>
      <c r="Y47" s="53">
        <v>4.17447984218597E-2</v>
      </c>
      <c r="Z47" s="53">
        <v>4.17447984218597E-2</v>
      </c>
      <c r="AA47" s="53">
        <v>4.17447984218597E-2</v>
      </c>
      <c r="AB47" s="53">
        <v>4.17447984218597E-2</v>
      </c>
      <c r="AC47" s="53">
        <v>4.3158434331417E-2</v>
      </c>
      <c r="AD47" s="53">
        <v>4.3715927749872201E-2</v>
      </c>
      <c r="AE47" s="53">
        <v>4.4273424893617602E-2</v>
      </c>
      <c r="AF47" s="47"/>
      <c r="AG47" s="165">
        <f xml:space="preserve"> Barclays_eqty!J46+Enel_eqty!J46+'EUR GBP'!K46+Barclays!O46+Enel!N46</f>
        <v>-3732.0780545502889</v>
      </c>
    </row>
    <row r="48" spans="1:33" ht="13.5" customHeight="1" x14ac:dyDescent="0.2">
      <c r="A48" s="49">
        <v>44994</v>
      </c>
      <c r="B48" s="50">
        <v>163.22000026702801</v>
      </c>
      <c r="C48" s="43"/>
      <c r="D48" s="49">
        <v>44994</v>
      </c>
      <c r="E48" s="50">
        <v>5.3229999542236301</v>
      </c>
      <c r="H48" s="49">
        <v>44994</v>
      </c>
      <c r="I48" s="50">
        <v>0.88740551471710205</v>
      </c>
      <c r="L48" s="49">
        <v>44994</v>
      </c>
      <c r="M48" s="52">
        <v>2.51841302961111E-2</v>
      </c>
      <c r="N48" s="52">
        <v>2.52760387957096E-2</v>
      </c>
      <c r="O48" s="52">
        <v>2.6078674942254999E-2</v>
      </c>
      <c r="P48" s="52">
        <v>2.75836195796728E-2</v>
      </c>
      <c r="Q48" s="52">
        <v>2.9138730838894799E-2</v>
      </c>
      <c r="R48" s="52">
        <v>3.33320349454879E-2</v>
      </c>
      <c r="S48" s="52">
        <v>3.5903967916965401E-2</v>
      </c>
      <c r="T48" s="52">
        <v>3.7253957241773598E-2</v>
      </c>
      <c r="W48" s="49">
        <v>44994</v>
      </c>
      <c r="X48" s="53">
        <v>4.2105767875909798E-2</v>
      </c>
      <c r="Y48" s="53">
        <v>4.2105767875909798E-2</v>
      </c>
      <c r="Z48" s="53">
        <v>4.2105767875909798E-2</v>
      </c>
      <c r="AA48" s="53">
        <v>4.2105767875909798E-2</v>
      </c>
      <c r="AB48" s="53">
        <v>4.2105767875909798E-2</v>
      </c>
      <c r="AC48" s="53">
        <v>4.4029563665390001E-2</v>
      </c>
      <c r="AD48" s="53">
        <v>4.4993147253990097E-2</v>
      </c>
      <c r="AE48" s="53">
        <v>4.5956730842590297E-2</v>
      </c>
      <c r="AF48" s="47"/>
      <c r="AG48" s="165">
        <f xml:space="preserve"> Barclays_eqty!J47+Enel_eqty!J47+'EUR GBP'!K47+Barclays!O47+Enel!N47</f>
        <v>-896.66990008515484</v>
      </c>
    </row>
    <row r="49" spans="1:33" ht="13.5" customHeight="1" x14ac:dyDescent="0.2">
      <c r="A49" s="49">
        <v>44993</v>
      </c>
      <c r="B49" s="50">
        <v>168.86000633239701</v>
      </c>
      <c r="C49" s="43"/>
      <c r="D49" s="49">
        <v>44993</v>
      </c>
      <c r="E49" s="50">
        <v>5.2870001792907697</v>
      </c>
      <c r="H49" s="49">
        <v>44993</v>
      </c>
      <c r="I49" s="50">
        <v>0.89160192012786799</v>
      </c>
      <c r="L49" s="49">
        <v>44993</v>
      </c>
      <c r="M49" s="52">
        <v>2.5173991918563801E-2</v>
      </c>
      <c r="N49" s="52">
        <v>2.5009635835886002E-2</v>
      </c>
      <c r="O49" s="52">
        <v>2.5881137698888699E-2</v>
      </c>
      <c r="P49" s="52">
        <v>2.7515200898051199E-2</v>
      </c>
      <c r="Q49" s="52">
        <v>2.9203733429312699E-2</v>
      </c>
      <c r="R49" s="52">
        <v>3.35128530859947E-2</v>
      </c>
      <c r="S49" s="52">
        <v>3.6178544163703898E-2</v>
      </c>
      <c r="T49" s="52">
        <v>3.75570245087146E-2</v>
      </c>
      <c r="W49" s="49">
        <v>44993</v>
      </c>
      <c r="X49" s="53">
        <v>4.2105767875909798E-2</v>
      </c>
      <c r="Y49" s="53">
        <v>4.2105767875909798E-2</v>
      </c>
      <c r="Z49" s="53">
        <v>4.2105767875909798E-2</v>
      </c>
      <c r="AA49" s="53">
        <v>4.2105767875909798E-2</v>
      </c>
      <c r="AB49" s="53">
        <v>4.2105767875909798E-2</v>
      </c>
      <c r="AC49" s="53">
        <v>4.4057104736566502E-2</v>
      </c>
      <c r="AD49" s="53">
        <v>4.4967722147703101E-2</v>
      </c>
      <c r="AE49" s="53">
        <v>4.5878332108259201E-2</v>
      </c>
      <c r="AF49" s="47"/>
      <c r="AG49" s="165">
        <f xml:space="preserve"> Barclays_eqty!J48+Enel_eqty!J48+'EUR GBP'!K48+Barclays!O48+Enel!N48</f>
        <v>-631.27822362821041</v>
      </c>
    </row>
    <row r="50" spans="1:33" ht="13.5" customHeight="1" x14ac:dyDescent="0.2">
      <c r="A50" s="49">
        <v>44992</v>
      </c>
      <c r="B50" s="50">
        <v>168.75998973846401</v>
      </c>
      <c r="C50" s="43"/>
      <c r="D50" s="49">
        <v>44992</v>
      </c>
      <c r="E50" s="50">
        <v>5.2979998588562003</v>
      </c>
      <c r="H50" s="49">
        <v>44992</v>
      </c>
      <c r="I50" s="50">
        <v>0.89129340648651101</v>
      </c>
      <c r="L50" s="49">
        <v>44992</v>
      </c>
      <c r="M50" s="52">
        <v>2.51841302961111E-2</v>
      </c>
      <c r="N50" s="52">
        <v>2.4638857692480001E-2</v>
      </c>
      <c r="O50" s="52">
        <v>2.55445577204227E-2</v>
      </c>
      <c r="P50" s="52">
        <v>2.7242740616202299E-2</v>
      </c>
      <c r="Q50" s="52">
        <v>2.8997534886002499E-2</v>
      </c>
      <c r="R50" s="52">
        <v>3.3335857093334198E-2</v>
      </c>
      <c r="S50" s="52">
        <v>3.5965945571660898E-2</v>
      </c>
      <c r="T50" s="52">
        <v>3.7345059216022401E-2</v>
      </c>
      <c r="W50" s="49">
        <v>44992</v>
      </c>
      <c r="X50" s="53">
        <v>4.2026612907648003E-2</v>
      </c>
      <c r="Y50" s="53">
        <v>4.2026612907648003E-2</v>
      </c>
      <c r="Z50" s="53">
        <v>4.2026612907648003E-2</v>
      </c>
      <c r="AA50" s="53">
        <v>4.2026612907648003E-2</v>
      </c>
      <c r="AB50" s="53">
        <v>4.2026612907648003E-2</v>
      </c>
      <c r="AC50" s="53">
        <v>4.4066887348890298E-2</v>
      </c>
      <c r="AD50" s="53">
        <v>4.5034684240818003E-2</v>
      </c>
      <c r="AE50" s="53">
        <v>4.6002481132745701E-2</v>
      </c>
      <c r="AF50" s="47"/>
      <c r="AG50" s="165">
        <f xml:space="preserve"> Barclays_eqty!J49+Enel_eqty!J49+'EUR GBP'!K49+Barclays!O49+Enel!N49</f>
        <v>-2143.4431307515733</v>
      </c>
    </row>
    <row r="51" spans="1:33" ht="13.5" customHeight="1" x14ac:dyDescent="0.2">
      <c r="A51" s="49">
        <v>44991</v>
      </c>
      <c r="B51" s="50">
        <v>172.20000028610201</v>
      </c>
      <c r="C51" s="43"/>
      <c r="D51" s="49">
        <v>44991</v>
      </c>
      <c r="E51" s="50">
        <v>5.3429999351501403</v>
      </c>
      <c r="H51" s="49">
        <v>44991</v>
      </c>
      <c r="I51" s="50">
        <v>0.88784492015838601</v>
      </c>
      <c r="L51" s="49">
        <v>44991</v>
      </c>
      <c r="M51" s="52">
        <v>2.5194264948368E-2</v>
      </c>
      <c r="N51" s="52">
        <v>2.4677211418747898E-2</v>
      </c>
      <c r="O51" s="52">
        <v>2.5495165959000501E-2</v>
      </c>
      <c r="P51" s="52">
        <v>2.70288363099098E-2</v>
      </c>
      <c r="Q51" s="52">
        <v>2.8613630682229899E-2</v>
      </c>
      <c r="R51" s="52">
        <v>3.2768618315458298E-2</v>
      </c>
      <c r="S51" s="52">
        <v>3.5361304879188503E-2</v>
      </c>
      <c r="T51" s="52">
        <v>3.6760821938514703E-2</v>
      </c>
      <c r="W51" s="49">
        <v>44991</v>
      </c>
      <c r="X51" s="53">
        <v>4.17594537138938E-2</v>
      </c>
      <c r="Y51" s="53">
        <v>4.17594537138938E-2</v>
      </c>
      <c r="Z51" s="53">
        <v>4.17594537138938E-2</v>
      </c>
      <c r="AA51" s="53">
        <v>4.17594537138938E-2</v>
      </c>
      <c r="AB51" s="53">
        <v>4.17594537138938E-2</v>
      </c>
      <c r="AC51" s="53">
        <v>4.3597381561994497E-2</v>
      </c>
      <c r="AD51" s="53">
        <v>4.4470377266406999E-2</v>
      </c>
      <c r="AE51" s="53">
        <v>4.5343369245529098E-2</v>
      </c>
      <c r="AF51" s="47"/>
      <c r="AG51" s="165">
        <f xml:space="preserve"> Barclays_eqty!J50+Enel_eqty!J50+'EUR GBP'!K50+Barclays!O50+Enel!N50</f>
        <v>-1079.9564746393203</v>
      </c>
    </row>
    <row r="52" spans="1:33" ht="13.5" customHeight="1" x14ac:dyDescent="0.2">
      <c r="A52" s="49">
        <v>44988</v>
      </c>
      <c r="B52" s="50">
        <v>171.480000019073</v>
      </c>
      <c r="C52" s="43"/>
      <c r="D52" s="49">
        <v>44988</v>
      </c>
      <c r="E52" s="50">
        <v>5.2870001792907697</v>
      </c>
      <c r="H52" s="49">
        <v>44988</v>
      </c>
      <c r="I52" s="50">
        <v>0.88510346412658603</v>
      </c>
      <c r="L52" s="49">
        <v>44988</v>
      </c>
      <c r="M52" s="52">
        <v>2.5182392448186802E-2</v>
      </c>
      <c r="N52" s="52">
        <v>2.4773046374320901E-2</v>
      </c>
      <c r="O52" s="52">
        <v>2.55082510411739E-2</v>
      </c>
      <c r="P52" s="52">
        <v>2.6886763051152202E-2</v>
      </c>
      <c r="Q52" s="52">
        <v>2.8311222791671701E-2</v>
      </c>
      <c r="R52" s="52">
        <v>3.22131402790546E-2</v>
      </c>
      <c r="S52" s="52">
        <v>3.47649082541465E-2</v>
      </c>
      <c r="T52" s="52">
        <v>3.6157317459583199E-2</v>
      </c>
      <c r="W52" s="49">
        <v>44988</v>
      </c>
      <c r="X52" s="53">
        <v>4.1635975241661002E-2</v>
      </c>
      <c r="Y52" s="53">
        <v>4.1635975241661002E-2</v>
      </c>
      <c r="Z52" s="53">
        <v>4.1635975241661002E-2</v>
      </c>
      <c r="AA52" s="53">
        <v>4.1635975241661002E-2</v>
      </c>
      <c r="AB52" s="53">
        <v>4.1635975241661002E-2</v>
      </c>
      <c r="AC52" s="53">
        <v>4.3428156524896601E-2</v>
      </c>
      <c r="AD52" s="53">
        <v>4.4307902455329798E-2</v>
      </c>
      <c r="AE52" s="53">
        <v>4.5187659561634001E-2</v>
      </c>
      <c r="AF52" s="47"/>
      <c r="AG52" s="165">
        <f xml:space="preserve"> Barclays_eqty!J51+Enel_eqty!J51+'EUR GBP'!K51+Barclays!O51+Enel!N51</f>
        <v>-581.212225619474</v>
      </c>
    </row>
    <row r="53" spans="1:33" ht="13.5" customHeight="1" x14ac:dyDescent="0.2">
      <c r="A53" s="49">
        <v>44987</v>
      </c>
      <c r="B53" s="50">
        <v>172.16000556945801</v>
      </c>
      <c r="C53" s="43"/>
      <c r="D53" s="49">
        <v>44987</v>
      </c>
      <c r="E53" s="50">
        <v>5.2699999809265101</v>
      </c>
      <c r="H53" s="49">
        <v>44987</v>
      </c>
      <c r="I53" s="50">
        <v>0.88740164041519098</v>
      </c>
      <c r="L53" s="49">
        <v>44987</v>
      </c>
      <c r="M53" s="52">
        <v>2.5173991918563801E-2</v>
      </c>
      <c r="N53" s="52">
        <v>2.4574894458055399E-2</v>
      </c>
      <c r="O53" s="52">
        <v>2.5288777425885201E-2</v>
      </c>
      <c r="P53" s="52">
        <v>2.66273058950901E-2</v>
      </c>
      <c r="Q53" s="52">
        <v>2.8010457754135101E-2</v>
      </c>
      <c r="R53" s="52">
        <v>3.1850643455982201E-2</v>
      </c>
      <c r="S53" s="52">
        <v>3.4385174512863097E-2</v>
      </c>
      <c r="T53" s="52">
        <v>3.5830561071634202E-2</v>
      </c>
      <c r="W53" s="49">
        <v>44987</v>
      </c>
      <c r="X53" s="53">
        <v>4.1551645845174699E-2</v>
      </c>
      <c r="Y53" s="53">
        <v>4.1551645845174699E-2</v>
      </c>
      <c r="Z53" s="53">
        <v>4.1551645845174699E-2</v>
      </c>
      <c r="AA53" s="53">
        <v>4.1551645845174699E-2</v>
      </c>
      <c r="AB53" s="53">
        <v>4.1551645845174699E-2</v>
      </c>
      <c r="AC53" s="53">
        <v>4.3386057019233697E-2</v>
      </c>
      <c r="AD53" s="53">
        <v>4.4266395270824398E-2</v>
      </c>
      <c r="AE53" s="53">
        <v>4.5146726071834502E-2</v>
      </c>
      <c r="AF53" s="47"/>
      <c r="AG53" s="165">
        <f xml:space="preserve"> Barclays_eqty!J52+Enel_eqty!J52+'EUR GBP'!K52+Barclays!O52+Enel!N52</f>
        <v>-589.44516736611172</v>
      </c>
    </row>
    <row r="54" spans="1:33" ht="13.5" customHeight="1" x14ac:dyDescent="0.2">
      <c r="A54" s="49">
        <v>44986</v>
      </c>
      <c r="B54" s="50">
        <v>174.639999866485</v>
      </c>
      <c r="C54" s="43"/>
      <c r="D54" s="49">
        <v>44986</v>
      </c>
      <c r="E54" s="50">
        <v>5.2270002365112296</v>
      </c>
      <c r="H54" s="49">
        <v>44986</v>
      </c>
      <c r="I54" s="50">
        <v>0.88877785205840998</v>
      </c>
      <c r="L54" s="49">
        <v>44986</v>
      </c>
      <c r="M54" s="52">
        <v>2.5072610005736299E-2</v>
      </c>
      <c r="N54" s="52">
        <v>2.44820062071084E-2</v>
      </c>
      <c r="O54" s="52">
        <v>2.5203656405210401E-2</v>
      </c>
      <c r="P54" s="52">
        <v>2.65567563474178E-2</v>
      </c>
      <c r="Q54" s="52">
        <v>2.79549565166234E-2</v>
      </c>
      <c r="R54" s="52">
        <v>3.1865581870078999E-2</v>
      </c>
      <c r="S54" s="52">
        <v>3.4420441836118698E-2</v>
      </c>
      <c r="T54" s="52">
        <v>3.5888716578483498E-2</v>
      </c>
      <c r="W54" s="49">
        <v>44986</v>
      </c>
      <c r="X54" s="53">
        <v>4.1581328958272899E-2</v>
      </c>
      <c r="Y54" s="53">
        <v>4.1581328958272899E-2</v>
      </c>
      <c r="Z54" s="53">
        <v>4.1581328958272899E-2</v>
      </c>
      <c r="AA54" s="53">
        <v>4.1581328958272899E-2</v>
      </c>
      <c r="AB54" s="53">
        <v>4.1581328958272899E-2</v>
      </c>
      <c r="AC54" s="53">
        <v>4.3411500751972198E-2</v>
      </c>
      <c r="AD54" s="53">
        <v>4.4248417019844E-2</v>
      </c>
      <c r="AE54" s="53">
        <v>4.5085333287715898E-2</v>
      </c>
      <c r="AF54" s="47"/>
      <c r="AG54" s="165">
        <f xml:space="preserve"> Barclays_eqty!J53+Enel_eqty!J53+'EUR GBP'!K53+Barclays!O53+Enel!N53</f>
        <v>-4326.1984503766707</v>
      </c>
    </row>
    <row r="55" spans="1:33" ht="13.5" customHeight="1" x14ac:dyDescent="0.2">
      <c r="A55" s="49">
        <v>44985</v>
      </c>
      <c r="B55" s="50">
        <v>174.86000061035099</v>
      </c>
      <c r="C55" s="43"/>
      <c r="D55" s="49">
        <v>44985</v>
      </c>
      <c r="E55" s="50">
        <v>5.3090000152587802</v>
      </c>
      <c r="H55" s="49">
        <v>44985</v>
      </c>
      <c r="I55" s="50">
        <v>0.87598598003387396</v>
      </c>
      <c r="L55" s="49">
        <v>44985</v>
      </c>
      <c r="M55" s="52">
        <v>2.5173991918563801E-2</v>
      </c>
      <c r="N55" s="52">
        <v>2.4290800094604399E-2</v>
      </c>
      <c r="O55" s="52">
        <v>2.4877201765775601E-2</v>
      </c>
      <c r="P55" s="52">
        <v>2.6275543496012601E-2</v>
      </c>
      <c r="Q55" s="52">
        <v>2.7628773823380401E-2</v>
      </c>
      <c r="R55" s="52">
        <v>3.1403243541717502E-2</v>
      </c>
      <c r="S55" s="52">
        <v>3.38886007666587E-2</v>
      </c>
      <c r="T55" s="52">
        <v>3.52988243103027E-2</v>
      </c>
      <c r="W55" s="49">
        <v>44985</v>
      </c>
      <c r="X55" s="53">
        <v>4.1751936078071497E-2</v>
      </c>
      <c r="Y55" s="53">
        <v>4.1751936078071497E-2</v>
      </c>
      <c r="Z55" s="53">
        <v>4.1751936078071497E-2</v>
      </c>
      <c r="AA55" s="53">
        <v>4.1751936078071497E-2</v>
      </c>
      <c r="AB55" s="53">
        <v>4.1751936078071497E-2</v>
      </c>
      <c r="AC55" s="53">
        <v>4.36402782797813E-2</v>
      </c>
      <c r="AD55" s="53">
        <v>4.4574439525604199E-2</v>
      </c>
      <c r="AE55" s="53">
        <v>4.5508597046136801E-2</v>
      </c>
      <c r="AF55" s="47"/>
      <c r="AG55" s="165">
        <f xml:space="preserve"> Barclays_eqty!J54+Enel_eqty!J54+'EUR GBP'!K54+Barclays!O54+Enel!N54</f>
        <v>1354.6988175149472</v>
      </c>
    </row>
    <row r="56" spans="1:33" ht="13.5" customHeight="1" x14ac:dyDescent="0.2">
      <c r="A56" s="49">
        <v>44984</v>
      </c>
      <c r="B56" s="50">
        <v>172.58000373840301</v>
      </c>
      <c r="C56" s="43"/>
      <c r="D56" s="49">
        <v>44984</v>
      </c>
      <c r="E56" s="50">
        <v>5.3189997673034597</v>
      </c>
      <c r="H56" s="49">
        <v>44984</v>
      </c>
      <c r="I56" s="50">
        <v>0.88146513700485196</v>
      </c>
      <c r="L56" s="49">
        <v>44984</v>
      </c>
      <c r="M56" s="52">
        <v>2.5173991918563801E-2</v>
      </c>
      <c r="N56" s="52">
        <v>2.4187793955206802E-2</v>
      </c>
      <c r="O56" s="52">
        <v>2.4746801704168299E-2</v>
      </c>
      <c r="P56" s="52">
        <v>2.6142047718167302E-2</v>
      </c>
      <c r="Q56" s="52">
        <v>2.7492288500070499E-2</v>
      </c>
      <c r="R56" s="52">
        <v>3.11890188604593E-2</v>
      </c>
      <c r="S56" s="52">
        <v>3.3634506165981203E-2</v>
      </c>
      <c r="T56" s="52">
        <v>3.5032100975513403E-2</v>
      </c>
      <c r="W56" s="49">
        <v>44984</v>
      </c>
      <c r="X56" s="53">
        <v>4.1690185666084199E-2</v>
      </c>
      <c r="Y56" s="53">
        <v>4.1690185666084199E-2</v>
      </c>
      <c r="Z56" s="53">
        <v>4.1690185666084199E-2</v>
      </c>
      <c r="AA56" s="53">
        <v>4.1690185666084199E-2</v>
      </c>
      <c r="AB56" s="53">
        <v>4.1690185666084199E-2</v>
      </c>
      <c r="AC56" s="53">
        <v>4.3634541332721703E-2</v>
      </c>
      <c r="AD56" s="53">
        <v>4.4562004506587899E-2</v>
      </c>
      <c r="AE56" s="53">
        <v>4.5489482581615399E-2</v>
      </c>
      <c r="AF56" s="47"/>
      <c r="AG56" s="165">
        <f xml:space="preserve"> Barclays_eqty!J55+Enel_eqty!J55+'EUR GBP'!K55+Barclays!O55+Enel!N55</f>
        <v>1282.3222266797857</v>
      </c>
    </row>
    <row r="57" spans="1:33" ht="13.5" customHeight="1" x14ac:dyDescent="0.2">
      <c r="A57" s="49">
        <v>44981</v>
      </c>
      <c r="B57" s="50">
        <v>171.02000713348301</v>
      </c>
      <c r="C57" s="43"/>
      <c r="D57" s="49">
        <v>44981</v>
      </c>
      <c r="E57" s="50">
        <v>5.2480001449584899</v>
      </c>
      <c r="H57" s="49">
        <v>44981</v>
      </c>
      <c r="I57" s="50">
        <v>0.88279879093170099</v>
      </c>
      <c r="L57" s="49">
        <v>44981</v>
      </c>
      <c r="M57" s="52">
        <v>2.5182392448186802E-2</v>
      </c>
      <c r="N57" s="52">
        <v>2.45360601693391E-2</v>
      </c>
      <c r="O57" s="52">
        <v>2.4947499856352799E-2</v>
      </c>
      <c r="P57" s="52">
        <v>2.6250924915075299E-2</v>
      </c>
      <c r="Q57" s="52">
        <v>2.7512304484844201E-2</v>
      </c>
      <c r="R57" s="52">
        <v>3.10883689671754E-2</v>
      </c>
      <c r="S57" s="52">
        <v>3.3501315861940301E-2</v>
      </c>
      <c r="T57" s="52">
        <v>3.4820374101400299E-2</v>
      </c>
      <c r="W57" s="49">
        <v>44981</v>
      </c>
      <c r="X57" s="53">
        <v>4.1420124471187501E-2</v>
      </c>
      <c r="Y57" s="53">
        <v>4.1420124471187501E-2</v>
      </c>
      <c r="Z57" s="53">
        <v>4.1420124471187501E-2</v>
      </c>
      <c r="AA57" s="53">
        <v>4.1420124471187501E-2</v>
      </c>
      <c r="AB57" s="53">
        <v>4.1420124471187501E-2</v>
      </c>
      <c r="AC57" s="53">
        <v>4.3458342552185003E-2</v>
      </c>
      <c r="AD57" s="53">
        <v>4.4266462326049798E-2</v>
      </c>
      <c r="AE57" s="53">
        <v>4.5074582099914502E-2</v>
      </c>
      <c r="AF57" s="47"/>
      <c r="AG57" s="165">
        <f xml:space="preserve"> Barclays_eqty!J56+Enel_eqty!J56+'EUR GBP'!K56+Barclays!O56+Enel!N56</f>
        <v>-460.70532290973449</v>
      </c>
    </row>
    <row r="58" spans="1:33" ht="13.5" customHeight="1" x14ac:dyDescent="0.2">
      <c r="A58" s="49">
        <v>44980</v>
      </c>
      <c r="B58" s="50">
        <v>172.36000299453701</v>
      </c>
      <c r="C58" s="43"/>
      <c r="D58" s="49">
        <v>44980</v>
      </c>
      <c r="E58" s="50">
        <v>5.2610001564025799</v>
      </c>
      <c r="H58" s="49">
        <v>44980</v>
      </c>
      <c r="I58" s="50">
        <v>0.88132071495056097</v>
      </c>
      <c r="L58" s="49">
        <v>44980</v>
      </c>
      <c r="M58" s="52">
        <v>2.51841302961111E-2</v>
      </c>
      <c r="N58" s="52">
        <v>2.45606321841478E-2</v>
      </c>
      <c r="O58" s="52">
        <v>2.4863399565219799E-2</v>
      </c>
      <c r="P58" s="52">
        <v>2.6166830211877799E-2</v>
      </c>
      <c r="Q58" s="52">
        <v>2.7428211644291801E-2</v>
      </c>
      <c r="R58" s="52">
        <v>3.0873939394950801E-2</v>
      </c>
      <c r="S58" s="52">
        <v>3.3085249364375999E-2</v>
      </c>
      <c r="T58" s="52">
        <v>3.4213893115520401E-2</v>
      </c>
      <c r="W58" s="49">
        <v>44980</v>
      </c>
      <c r="X58" s="53">
        <v>4.1182532906532197E-2</v>
      </c>
      <c r="Y58" s="53">
        <v>4.1182532906532197E-2</v>
      </c>
      <c r="Z58" s="53">
        <v>4.1182532906532197E-2</v>
      </c>
      <c r="AA58" s="53">
        <v>4.1182532906532197E-2</v>
      </c>
      <c r="AB58" s="53">
        <v>4.1182532906532197E-2</v>
      </c>
      <c r="AC58" s="53">
        <v>4.3066833168268197E-2</v>
      </c>
      <c r="AD58" s="53">
        <v>4.3699726462364197E-2</v>
      </c>
      <c r="AE58" s="53">
        <v>4.4332623481750398E-2</v>
      </c>
      <c r="AF58" s="47"/>
      <c r="AG58" s="165">
        <f xml:space="preserve"> Barclays_eqty!J57+Enel_eqty!J57+'EUR GBP'!K57+Barclays!O57+Enel!N57</f>
        <v>352.58558553692922</v>
      </c>
    </row>
    <row r="59" spans="1:33" ht="13.5" customHeight="1" x14ac:dyDescent="0.2">
      <c r="A59" s="49">
        <v>44979</v>
      </c>
      <c r="B59" s="50">
        <v>172.500002384185</v>
      </c>
      <c r="C59" s="43"/>
      <c r="D59" s="49">
        <v>44979</v>
      </c>
      <c r="E59" s="50">
        <v>5.2719998359680096</v>
      </c>
      <c r="H59" s="49">
        <v>44979</v>
      </c>
      <c r="I59" s="50">
        <v>0.88059329986572199</v>
      </c>
      <c r="L59" s="49">
        <v>44979</v>
      </c>
      <c r="M59" s="52">
        <v>2.5173991918563801E-2</v>
      </c>
      <c r="N59" s="52">
        <v>2.4383964017033501E-2</v>
      </c>
      <c r="O59" s="52">
        <v>2.4672949686646399E-2</v>
      </c>
      <c r="P59" s="52">
        <v>2.6047581806778901E-2</v>
      </c>
      <c r="Q59" s="52">
        <v>2.7377877384424199E-2</v>
      </c>
      <c r="R59" s="52">
        <v>3.08412015438079E-2</v>
      </c>
      <c r="S59" s="52">
        <v>3.3032260835170697E-2</v>
      </c>
      <c r="T59" s="52">
        <v>3.4179266542196197E-2</v>
      </c>
      <c r="W59" s="49">
        <v>44979</v>
      </c>
      <c r="X59" s="53">
        <v>4.1063725948333699E-2</v>
      </c>
      <c r="Y59" s="53">
        <v>4.1063725948333699E-2</v>
      </c>
      <c r="Z59" s="53">
        <v>4.1063725948333699E-2</v>
      </c>
      <c r="AA59" s="53">
        <v>4.1063725948333699E-2</v>
      </c>
      <c r="AB59" s="53">
        <v>4.1063725948333699E-2</v>
      </c>
      <c r="AC59" s="53">
        <v>4.2822096496820401E-2</v>
      </c>
      <c r="AD59" s="53">
        <v>4.3390773236751501E-2</v>
      </c>
      <c r="AE59" s="53">
        <v>4.3959464877843801E-2</v>
      </c>
      <c r="AF59" s="47"/>
      <c r="AG59" s="165">
        <f xml:space="preserve"> Barclays_eqty!J58+Enel_eqty!J58+'EUR GBP'!K58+Barclays!O58+Enel!N58</f>
        <v>470.09052978849672</v>
      </c>
    </row>
    <row r="60" spans="1:33" ht="13.5" customHeight="1" x14ac:dyDescent="0.2">
      <c r="A60" s="49">
        <v>44978</v>
      </c>
      <c r="B60" s="50">
        <v>172.38000631332301</v>
      </c>
      <c r="C60" s="43"/>
      <c r="D60" s="49">
        <v>44978</v>
      </c>
      <c r="E60" s="50">
        <v>5.3189997673034597</v>
      </c>
      <c r="H60" s="49">
        <v>44978</v>
      </c>
      <c r="I60" s="50">
        <v>0.88000333309173495</v>
      </c>
      <c r="L60" s="49">
        <v>44978</v>
      </c>
      <c r="M60" s="52">
        <v>2.5194264948368E-2</v>
      </c>
      <c r="N60" s="52">
        <v>2.4314844980835901E-2</v>
      </c>
      <c r="O60" s="52">
        <v>2.4581886827945699E-2</v>
      </c>
      <c r="P60" s="52">
        <v>2.60118786245584E-2</v>
      </c>
      <c r="Q60" s="52">
        <v>2.7395745739340699E-2</v>
      </c>
      <c r="R60" s="52">
        <v>3.09821143746376E-2</v>
      </c>
      <c r="S60" s="52">
        <v>3.3233188092708497E-2</v>
      </c>
      <c r="T60" s="52">
        <v>3.4399311989545801E-2</v>
      </c>
      <c r="W60" s="49">
        <v>44978</v>
      </c>
      <c r="X60" s="53">
        <v>4.10812273621559E-2</v>
      </c>
      <c r="Y60" s="53">
        <v>4.10812273621559E-2</v>
      </c>
      <c r="Z60" s="53">
        <v>4.10812273621559E-2</v>
      </c>
      <c r="AA60" s="53">
        <v>4.10812273621559E-2</v>
      </c>
      <c r="AB60" s="53">
        <v>4.10812273621559E-2</v>
      </c>
      <c r="AC60" s="53">
        <v>4.2782939970493303E-2</v>
      </c>
      <c r="AD60" s="53">
        <v>4.33089956641197E-2</v>
      </c>
      <c r="AE60" s="53">
        <v>4.3835047632455798E-2</v>
      </c>
      <c r="AF60" s="47"/>
      <c r="AG60" s="165">
        <f xml:space="preserve"> Barclays_eqty!J59+Enel_eqty!J59+'EUR GBP'!K59+Barclays!O59+Enel!N59</f>
        <v>1751.489688603303</v>
      </c>
    </row>
    <row r="61" spans="1:33" ht="13.5" customHeight="1" x14ac:dyDescent="0.2">
      <c r="A61" s="49">
        <v>44977</v>
      </c>
      <c r="B61" s="50">
        <v>175.66000223159699</v>
      </c>
      <c r="C61" s="43"/>
      <c r="D61" s="49">
        <v>44977</v>
      </c>
      <c r="E61" s="50">
        <v>5.3530001640319798</v>
      </c>
      <c r="H61" s="49">
        <v>44977</v>
      </c>
      <c r="I61" s="50">
        <v>0.88835781812667802</v>
      </c>
      <c r="L61" s="49">
        <v>44977</v>
      </c>
      <c r="M61" s="52">
        <v>2.5173991918563801E-2</v>
      </c>
      <c r="N61" s="52">
        <v>2.4388290941715199E-2</v>
      </c>
      <c r="O61" s="52">
        <v>2.4523301050066899E-2</v>
      </c>
      <c r="P61" s="52">
        <v>2.5957720354199399E-2</v>
      </c>
      <c r="Q61" s="52">
        <v>2.7345869690179801E-2</v>
      </c>
      <c r="R61" s="52">
        <v>3.0866265296936E-2</v>
      </c>
      <c r="S61" s="52">
        <v>3.3011142164468703E-2</v>
      </c>
      <c r="T61" s="52">
        <v>3.40732596814632E-2</v>
      </c>
      <c r="W61" s="49">
        <v>44977</v>
      </c>
      <c r="X61" s="53">
        <v>4.0781963616609497E-2</v>
      </c>
      <c r="Y61" s="53">
        <v>4.0781963616609497E-2</v>
      </c>
      <c r="Z61" s="53">
        <v>4.0781963616609497E-2</v>
      </c>
      <c r="AA61" s="53">
        <v>4.0781963616609497E-2</v>
      </c>
      <c r="AB61" s="53">
        <v>4.0781963616609497E-2</v>
      </c>
      <c r="AC61" s="53">
        <v>4.2080678045749602E-2</v>
      </c>
      <c r="AD61" s="53">
        <v>4.2388055473566E-2</v>
      </c>
      <c r="AE61" s="53">
        <v>4.2695436626672703E-2</v>
      </c>
      <c r="AF61" s="47"/>
      <c r="AG61" s="165">
        <f xml:space="preserve"> Barclays_eqty!J60+Enel_eqty!J60+'EUR GBP'!K60+Barclays!O60+Enel!N60</f>
        <v>316.47208144603002</v>
      </c>
    </row>
    <row r="62" spans="1:33" ht="13.5" customHeight="1" x14ac:dyDescent="0.2">
      <c r="A62" s="49">
        <v>44974</v>
      </c>
      <c r="B62" s="50">
        <v>173.46000671386702</v>
      </c>
      <c r="C62" s="43"/>
      <c r="D62" s="49">
        <v>44974</v>
      </c>
      <c r="E62" s="50">
        <v>5.3689999580383301</v>
      </c>
      <c r="H62" s="49">
        <v>44974</v>
      </c>
      <c r="I62" s="50">
        <v>0.88864815235137895</v>
      </c>
      <c r="L62" s="49">
        <v>44974</v>
      </c>
      <c r="M62" s="52">
        <v>2.5192527100443798E-2</v>
      </c>
      <c r="N62" s="52">
        <v>2.42690201848745E-2</v>
      </c>
      <c r="O62" s="52">
        <v>2.4310613051056799E-2</v>
      </c>
      <c r="P62" s="52">
        <v>2.5741312652826299E-2</v>
      </c>
      <c r="Q62" s="52">
        <v>2.71258559077978E-2</v>
      </c>
      <c r="R62" s="52">
        <v>3.0661160126328399E-2</v>
      </c>
      <c r="S62" s="52">
        <v>3.28361541032791E-2</v>
      </c>
      <c r="T62" s="52">
        <v>3.3907197415828698E-2</v>
      </c>
      <c r="W62" s="49">
        <v>44974</v>
      </c>
      <c r="X62" s="53">
        <v>4.0608275681734002E-2</v>
      </c>
      <c r="Y62" s="53">
        <v>4.0608275681734002E-2</v>
      </c>
      <c r="Z62" s="53">
        <v>4.0608275681734002E-2</v>
      </c>
      <c r="AA62" s="53">
        <v>4.0608275681734002E-2</v>
      </c>
      <c r="AB62" s="53">
        <v>4.0608275681734002E-2</v>
      </c>
      <c r="AC62" s="53">
        <v>4.2077921330928802E-2</v>
      </c>
      <c r="AD62" s="53">
        <v>4.2494639754295301E-2</v>
      </c>
      <c r="AE62" s="53">
        <v>4.2911347001791E-2</v>
      </c>
      <c r="AF62" s="47"/>
      <c r="AG62" s="165">
        <f xml:space="preserve"> Barclays_eqty!J61+Enel_eqty!J61+'EUR GBP'!K61+Barclays!O61+Enel!N61</f>
        <v>-420.75910913790381</v>
      </c>
    </row>
    <row r="63" spans="1:33" ht="13.5" customHeight="1" x14ac:dyDescent="0.2">
      <c r="A63" s="49">
        <v>44973</v>
      </c>
      <c r="B63" s="50">
        <v>174.55999851226801</v>
      </c>
      <c r="C63" s="43"/>
      <c r="D63" s="49">
        <v>44973</v>
      </c>
      <c r="E63" s="50">
        <v>5.3499999046325604</v>
      </c>
      <c r="H63" s="49">
        <v>44973</v>
      </c>
      <c r="I63" s="50">
        <v>0.88845413923263505</v>
      </c>
      <c r="L63" s="49">
        <v>44973</v>
      </c>
      <c r="M63" s="52">
        <v>2.5244958698749501E-2</v>
      </c>
      <c r="N63" s="52">
        <v>2.4558939039707101E-2</v>
      </c>
      <c r="O63" s="52">
        <v>2.4547521024942301E-2</v>
      </c>
      <c r="P63" s="52">
        <v>2.5908507406711499E-2</v>
      </c>
      <c r="Q63" s="52">
        <v>2.7225589379668201E-2</v>
      </c>
      <c r="R63" s="52">
        <v>3.06668374687433E-2</v>
      </c>
      <c r="S63" s="52">
        <v>3.2834146171808201E-2</v>
      </c>
      <c r="T63" s="52">
        <v>3.3921964466571801E-2</v>
      </c>
      <c r="W63" s="49">
        <v>44973</v>
      </c>
      <c r="X63" s="53">
        <v>4.0588483214378301E-2</v>
      </c>
      <c r="Y63" s="53">
        <v>4.0588483214378301E-2</v>
      </c>
      <c r="Z63" s="53">
        <v>4.0588483214378301E-2</v>
      </c>
      <c r="AA63" s="53">
        <v>4.0588483214378301E-2</v>
      </c>
      <c r="AB63" s="53">
        <v>4.0588483214378301E-2</v>
      </c>
      <c r="AC63" s="53">
        <v>4.2028959840536097E-2</v>
      </c>
      <c r="AD63" s="53">
        <v>4.24867495894432E-2</v>
      </c>
      <c r="AE63" s="53">
        <v>4.2944539338350199E-2</v>
      </c>
      <c r="AF63" s="47"/>
      <c r="AG63" s="165">
        <f xml:space="preserve"> Barclays_eqty!J62+Enel_eqty!J62+'EUR GBP'!K62+Barclays!O62+Enel!N62</f>
        <v>927.52372911765963</v>
      </c>
    </row>
    <row r="64" spans="1:33" ht="13.5" customHeight="1" x14ac:dyDescent="0.2">
      <c r="A64" s="49">
        <v>44972</v>
      </c>
      <c r="B64" s="50">
        <v>173.03999662399201</v>
      </c>
      <c r="C64" s="43"/>
      <c r="D64" s="49">
        <v>44972</v>
      </c>
      <c r="E64" s="50">
        <v>5.3649997711181596</v>
      </c>
      <c r="H64" s="49">
        <v>44972</v>
      </c>
      <c r="I64" s="50">
        <v>0.88944435119628895</v>
      </c>
      <c r="L64" s="49">
        <v>44972</v>
      </c>
      <c r="M64" s="52">
        <v>2.5194264948368E-2</v>
      </c>
      <c r="N64" s="52">
        <v>2.4372445419430702E-2</v>
      </c>
      <c r="O64" s="52">
        <v>2.4410871788859301E-2</v>
      </c>
      <c r="P64" s="52">
        <v>2.5783874094486198E-2</v>
      </c>
      <c r="Q64" s="52">
        <v>2.7112586423754598E-2</v>
      </c>
      <c r="R64" s="52">
        <v>3.05843111127614E-2</v>
      </c>
      <c r="S64" s="52">
        <v>3.2785028219223002E-2</v>
      </c>
      <c r="T64" s="52">
        <v>3.3885795623064E-2</v>
      </c>
      <c r="W64" s="49">
        <v>44972</v>
      </c>
      <c r="X64" s="53">
        <v>4.0509272366762099E-2</v>
      </c>
      <c r="Y64" s="53">
        <v>4.0509272366762099E-2</v>
      </c>
      <c r="Z64" s="53">
        <v>4.0509272366762099E-2</v>
      </c>
      <c r="AA64" s="53">
        <v>4.0509272366762099E-2</v>
      </c>
      <c r="AB64" s="53">
        <v>4.0509272366762099E-2</v>
      </c>
      <c r="AC64" s="53">
        <v>4.19016443192958E-2</v>
      </c>
      <c r="AD64" s="53">
        <v>4.2360819876194E-2</v>
      </c>
      <c r="AE64" s="53">
        <v>4.2819995433092103E-2</v>
      </c>
      <c r="AF64" s="47"/>
      <c r="AG64" s="165">
        <f xml:space="preserve"> Barclays_eqty!J63+Enel_eqty!J63+'EUR GBP'!K63+Barclays!O63+Enel!N63</f>
        <v>-9016.2005185078433</v>
      </c>
    </row>
    <row r="65" spans="1:33" ht="13.5" customHeight="1" x14ac:dyDescent="0.2">
      <c r="A65" s="49">
        <v>44971</v>
      </c>
      <c r="B65" s="50">
        <v>187.720000743865</v>
      </c>
      <c r="C65" s="43"/>
      <c r="D65" s="49">
        <v>44971</v>
      </c>
      <c r="E65" s="50">
        <v>5.40100002288818</v>
      </c>
      <c r="H65" s="49">
        <v>44971</v>
      </c>
      <c r="I65" s="50">
        <v>0.88153988122939997</v>
      </c>
      <c r="L65" s="49">
        <v>44971</v>
      </c>
      <c r="M65" s="52">
        <v>2.5194264948368E-2</v>
      </c>
      <c r="N65" s="52">
        <v>2.4080472066998398E-2</v>
      </c>
      <c r="O65" s="52">
        <v>2.4118172004818899E-2</v>
      </c>
      <c r="P65" s="52">
        <v>2.5507777929305999E-2</v>
      </c>
      <c r="Q65" s="52">
        <v>2.6894487440586E-2</v>
      </c>
      <c r="R65" s="52">
        <v>3.0467232689261398E-2</v>
      </c>
      <c r="S65" s="52">
        <v>3.2695550471544203E-2</v>
      </c>
      <c r="T65" s="52">
        <v>3.3801071345806101E-2</v>
      </c>
      <c r="W65" s="49">
        <v>44971</v>
      </c>
      <c r="X65" s="53">
        <v>4.0813941508531501E-2</v>
      </c>
      <c r="Y65" s="53">
        <v>4.0813941508531501E-2</v>
      </c>
      <c r="Z65" s="53">
        <v>4.0813941508531501E-2</v>
      </c>
      <c r="AA65" s="53">
        <v>4.0813941508531501E-2</v>
      </c>
      <c r="AB65" s="53">
        <v>4.0813941508531501E-2</v>
      </c>
      <c r="AC65" s="53">
        <v>4.2685039341449703E-2</v>
      </c>
      <c r="AD65" s="53">
        <v>4.3307900428771903E-2</v>
      </c>
      <c r="AE65" s="53">
        <v>4.3930757790803902E-2</v>
      </c>
      <c r="AF65" s="47"/>
      <c r="AG65" s="165">
        <f xml:space="preserve"> Barclays_eqty!J64+Enel_eqty!J64+'EUR GBP'!K64+Barclays!O64+Enel!N64</f>
        <v>1990.0037961275227</v>
      </c>
    </row>
    <row r="66" spans="1:33" ht="13.5" customHeight="1" x14ac:dyDescent="0.2">
      <c r="A66" s="49">
        <v>44970</v>
      </c>
      <c r="B66" s="50">
        <v>185.86000204086298</v>
      </c>
      <c r="C66" s="43"/>
      <c r="D66" s="49">
        <v>44970</v>
      </c>
      <c r="E66" s="50">
        <v>5.3990001678466797</v>
      </c>
      <c r="H66" s="49">
        <v>44970</v>
      </c>
      <c r="I66" s="50">
        <v>0.88321316242217995</v>
      </c>
      <c r="L66" s="49">
        <v>44970</v>
      </c>
      <c r="M66" s="52">
        <v>2.5204405188560399E-2</v>
      </c>
      <c r="N66" s="52">
        <v>2.4366151541471402E-2</v>
      </c>
      <c r="O66" s="52">
        <v>2.4386059492826399E-2</v>
      </c>
      <c r="P66" s="52">
        <v>2.5646995753049798E-2</v>
      </c>
      <c r="Q66" s="52">
        <v>2.6948241516947701E-2</v>
      </c>
      <c r="R66" s="52">
        <v>3.0368382111191701E-2</v>
      </c>
      <c r="S66" s="52">
        <v>3.2501164823770502E-2</v>
      </c>
      <c r="T66" s="52">
        <v>3.3500079065561197E-2</v>
      </c>
      <c r="W66" s="49">
        <v>44970</v>
      </c>
      <c r="X66" s="53">
        <v>4.0653280913829803E-2</v>
      </c>
      <c r="Y66" s="53">
        <v>4.0653280913829803E-2</v>
      </c>
      <c r="Z66" s="53">
        <v>4.0653280913829803E-2</v>
      </c>
      <c r="AA66" s="53">
        <v>4.0653280913829803E-2</v>
      </c>
      <c r="AB66" s="53">
        <v>4.0653280913829803E-2</v>
      </c>
      <c r="AC66" s="53">
        <v>4.2224530130624702E-2</v>
      </c>
      <c r="AD66" s="53">
        <v>4.2661163955926798E-2</v>
      </c>
      <c r="AE66" s="53">
        <v>4.3097801506519297E-2</v>
      </c>
      <c r="AF66" s="47"/>
      <c r="AG66" s="165">
        <f xml:space="preserve"> Barclays_eqty!J65+Enel_eqty!J65+'EUR GBP'!K65+Barclays!O65+Enel!N65</f>
        <v>314.71810687330475</v>
      </c>
    </row>
    <row r="67" spans="1:33" ht="13.5" customHeight="1" x14ac:dyDescent="0.2">
      <c r="A67" s="49">
        <v>44967</v>
      </c>
      <c r="B67" s="50">
        <v>185.58000326156602</v>
      </c>
      <c r="C67" s="43"/>
      <c r="D67" s="49">
        <v>44967</v>
      </c>
      <c r="E67" s="50">
        <v>5.4140000343322701</v>
      </c>
      <c r="H67" s="49">
        <v>44967</v>
      </c>
      <c r="I67" s="50">
        <v>0.88414555788040095</v>
      </c>
      <c r="L67" s="49">
        <v>44967</v>
      </c>
      <c r="M67" s="52">
        <v>2.5202665477991101E-2</v>
      </c>
      <c r="N67" s="52">
        <v>2.4347018450498501E-2</v>
      </c>
      <c r="O67" s="52">
        <v>2.4235183373093602E-2</v>
      </c>
      <c r="P67" s="52">
        <v>2.53888964653015E-2</v>
      </c>
      <c r="Q67" s="52">
        <v>2.67182681709527E-2</v>
      </c>
      <c r="R67" s="52">
        <v>3.01790349185466E-2</v>
      </c>
      <c r="S67" s="52">
        <v>3.2312799245118998E-2</v>
      </c>
      <c r="T67" s="52">
        <v>3.3301729708909898E-2</v>
      </c>
      <c r="W67" s="49">
        <v>44967</v>
      </c>
      <c r="X67" s="53">
        <v>4.0459759533405297E-2</v>
      </c>
      <c r="Y67" s="53">
        <v>4.0459759533405297E-2</v>
      </c>
      <c r="Z67" s="53">
        <v>4.0459759533405297E-2</v>
      </c>
      <c r="AA67" s="53">
        <v>4.0459759533405297E-2</v>
      </c>
      <c r="AB67" s="53">
        <v>4.0459759533405297E-2</v>
      </c>
      <c r="AC67" s="53">
        <v>4.2038753628730698E-2</v>
      </c>
      <c r="AD67" s="53">
        <v>4.2446415871381697E-2</v>
      </c>
      <c r="AE67" s="53">
        <v>4.2854074388742398E-2</v>
      </c>
      <c r="AF67" s="47"/>
      <c r="AG67" s="165">
        <f xml:space="preserve"> Barclays_eqty!J66+Enel_eqty!J66+'EUR GBP'!K66+Barclays!O66+Enel!N66</f>
        <v>-1157.9559608689819</v>
      </c>
    </row>
    <row r="68" spans="1:33" ht="13.5" customHeight="1" x14ac:dyDescent="0.2">
      <c r="A68" s="49">
        <v>44966</v>
      </c>
      <c r="B68" s="50">
        <v>190.02000093460001</v>
      </c>
      <c r="C68" s="43"/>
      <c r="D68" s="49">
        <v>44966</v>
      </c>
      <c r="E68" s="50">
        <v>5.3359999656677202</v>
      </c>
      <c r="H68" s="49">
        <v>44966</v>
      </c>
      <c r="I68" s="50">
        <v>0.884233057498931</v>
      </c>
      <c r="L68" s="49">
        <v>44966</v>
      </c>
      <c r="M68" s="52">
        <v>2.5204405188560399E-2</v>
      </c>
      <c r="N68" s="52">
        <v>2.4447409436106599E-2</v>
      </c>
      <c r="O68" s="52">
        <v>2.4177713319659198E-2</v>
      </c>
      <c r="P68" s="52">
        <v>2.5249151512980399E-2</v>
      </c>
      <c r="Q68" s="52">
        <v>2.6550551876425701E-2</v>
      </c>
      <c r="R68" s="52">
        <v>2.9913052916526701E-2</v>
      </c>
      <c r="S68" s="52">
        <v>3.19345891475677E-2</v>
      </c>
      <c r="T68" s="52">
        <v>3.2815370708703898E-2</v>
      </c>
      <c r="W68" s="49">
        <v>44966</v>
      </c>
      <c r="X68" s="53">
        <v>4.03112322092056E-2</v>
      </c>
      <c r="Y68" s="53">
        <v>4.03112322092056E-2</v>
      </c>
      <c r="Z68" s="53">
        <v>4.03112322092056E-2</v>
      </c>
      <c r="AA68" s="53">
        <v>4.03112322092056E-2</v>
      </c>
      <c r="AB68" s="53">
        <v>4.03112322092056E-2</v>
      </c>
      <c r="AC68" s="53">
        <v>4.1705742478370597E-2</v>
      </c>
      <c r="AD68" s="53">
        <v>4.1903458535671199E-2</v>
      </c>
      <c r="AE68" s="53">
        <v>4.21011783182621E-2</v>
      </c>
      <c r="AF68" s="47"/>
      <c r="AG68" s="165">
        <f xml:space="preserve"> Barclays_eqty!J67+Enel_eqty!J67+'EUR GBP'!K67+Barclays!O67+Enel!N67</f>
        <v>1224.5371083783302</v>
      </c>
    </row>
    <row r="69" spans="1:33" ht="13.5" customHeight="1" x14ac:dyDescent="0.2">
      <c r="A69" s="49">
        <v>44965</v>
      </c>
      <c r="B69" s="50">
        <v>189.63999748229901</v>
      </c>
      <c r="C69" s="43"/>
      <c r="D69" s="49">
        <v>44965</v>
      </c>
      <c r="E69" s="50">
        <v>5.3639998435974103</v>
      </c>
      <c r="H69" s="49">
        <v>44965</v>
      </c>
      <c r="I69" s="50">
        <v>0.88797807693481401</v>
      </c>
      <c r="L69" s="49">
        <v>44965</v>
      </c>
      <c r="M69" s="52">
        <v>2.0145410671830101E-2</v>
      </c>
      <c r="N69" s="52">
        <v>2.3201789706945398E-2</v>
      </c>
      <c r="O69" s="52">
        <v>2.3766607046127299E-2</v>
      </c>
      <c r="P69" s="52">
        <v>2.5129199028015099E-2</v>
      </c>
      <c r="Q69" s="52">
        <v>2.6481263339519501E-2</v>
      </c>
      <c r="R69" s="52">
        <v>2.9957067221403101E-2</v>
      </c>
      <c r="S69" s="52">
        <v>3.2023739069700199E-2</v>
      </c>
      <c r="T69" s="52">
        <v>3.29357907176017E-2</v>
      </c>
      <c r="W69" s="49">
        <v>44965</v>
      </c>
      <c r="X69" s="53">
        <v>4.0271621197461999E-2</v>
      </c>
      <c r="Y69" s="53">
        <v>4.0271621197461999E-2</v>
      </c>
      <c r="Z69" s="53">
        <v>4.0271621197461999E-2</v>
      </c>
      <c r="AA69" s="53">
        <v>4.0271621197461999E-2</v>
      </c>
      <c r="AB69" s="53">
        <v>4.0271621197461999E-2</v>
      </c>
      <c r="AC69" s="53">
        <v>4.1617579758167197E-2</v>
      </c>
      <c r="AD69" s="53">
        <v>4.1787460446357699E-2</v>
      </c>
      <c r="AE69" s="53">
        <v>4.1957348585128701E-2</v>
      </c>
      <c r="AF69" s="47"/>
      <c r="AG69" s="165">
        <f xml:space="preserve"> Barclays_eqty!J68+Enel_eqty!J68+'EUR GBP'!K68+Barclays!O68+Enel!N68</f>
        <v>145.23389804104116</v>
      </c>
    </row>
    <row r="70" spans="1:33" ht="13.5" customHeight="1" x14ac:dyDescent="0.2">
      <c r="A70" s="49">
        <v>44964</v>
      </c>
      <c r="B70" s="50">
        <v>189.11999464035</v>
      </c>
      <c r="C70" s="43"/>
      <c r="D70" s="49">
        <v>44964</v>
      </c>
      <c r="E70" s="50">
        <v>5.3590002059936497</v>
      </c>
      <c r="H70" s="49">
        <v>44964</v>
      </c>
      <c r="I70" s="50">
        <v>0.89034140110015803</v>
      </c>
      <c r="L70" s="49">
        <v>44964</v>
      </c>
      <c r="M70" s="52">
        <v>2.0135277882218298E-2</v>
      </c>
      <c r="N70" s="52">
        <v>2.2858874872326799E-2</v>
      </c>
      <c r="O70" s="52">
        <v>2.3556577041745099E-2</v>
      </c>
      <c r="P70" s="52">
        <v>2.4953484535217198E-2</v>
      </c>
      <c r="Q70" s="52">
        <v>2.6315100491046899E-2</v>
      </c>
      <c r="R70" s="52">
        <v>2.9751032590865999E-2</v>
      </c>
      <c r="S70" s="52">
        <v>3.1735401600599199E-2</v>
      </c>
      <c r="T70" s="52">
        <v>3.2613094896078103E-2</v>
      </c>
      <c r="W70" s="49">
        <v>44964</v>
      </c>
      <c r="X70" s="53">
        <v>4.0249608457088401E-2</v>
      </c>
      <c r="Y70" s="53">
        <v>4.0249608457088401E-2</v>
      </c>
      <c r="Z70" s="53">
        <v>4.0249608457088401E-2</v>
      </c>
      <c r="AA70" s="53">
        <v>4.0249608457088401E-2</v>
      </c>
      <c r="AB70" s="53">
        <v>4.0249608457088401E-2</v>
      </c>
      <c r="AC70" s="53">
        <v>4.1568599641322999E-2</v>
      </c>
      <c r="AD70" s="53">
        <v>4.1724614799022598E-2</v>
      </c>
      <c r="AE70" s="53">
        <v>4.1880629956722197E-2</v>
      </c>
      <c r="AF70" s="47"/>
      <c r="AG70" s="165">
        <f xml:space="preserve"> Barclays_eqty!J69+Enel_eqty!J69+'EUR GBP'!K69+Barclays!O69+Enel!N69</f>
        <v>1419.0570167778803</v>
      </c>
    </row>
    <row r="71" spans="1:33" ht="13.5" customHeight="1" x14ac:dyDescent="0.2">
      <c r="A71" s="49">
        <v>44963</v>
      </c>
      <c r="B71" s="50">
        <v>186.38000488281199</v>
      </c>
      <c r="C71" s="43"/>
      <c r="D71" s="49">
        <v>44963</v>
      </c>
      <c r="E71" s="50">
        <v>5.3579998016357404</v>
      </c>
      <c r="H71" s="49">
        <v>44963</v>
      </c>
      <c r="I71" s="50">
        <v>0.893249571323394</v>
      </c>
      <c r="L71" s="49">
        <v>44963</v>
      </c>
      <c r="M71" s="52">
        <v>2.0104862749576499E-2</v>
      </c>
      <c r="N71" s="52">
        <v>2.1951176226138999E-2</v>
      </c>
      <c r="O71" s="52">
        <v>2.3139089345932E-2</v>
      </c>
      <c r="P71" s="52">
        <v>2.4646420031785899E-2</v>
      </c>
      <c r="Q71" s="52">
        <v>2.60654557496309E-2</v>
      </c>
      <c r="R71" s="52">
        <v>2.9561420902609801E-2</v>
      </c>
      <c r="S71" s="52">
        <v>3.1494297087192501E-2</v>
      </c>
      <c r="T71" s="52">
        <v>3.2339442521333597E-2</v>
      </c>
      <c r="W71" s="49">
        <v>44963</v>
      </c>
      <c r="X71" s="53">
        <v>4.0237497538328101E-2</v>
      </c>
      <c r="Y71" s="53">
        <v>4.0237497538328101E-2</v>
      </c>
      <c r="Z71" s="53">
        <v>4.0237497538328101E-2</v>
      </c>
      <c r="AA71" s="53">
        <v>4.0237497538328101E-2</v>
      </c>
      <c r="AB71" s="53">
        <v>4.0237497538328101E-2</v>
      </c>
      <c r="AC71" s="53">
        <v>4.1445087641477502E-2</v>
      </c>
      <c r="AD71" s="53">
        <v>4.1542969644069602E-2</v>
      </c>
      <c r="AE71" s="53">
        <v>4.1640851646661703E-2</v>
      </c>
      <c r="AF71" s="47"/>
      <c r="AG71" s="165">
        <f xml:space="preserve"> Barclays_eqty!J70+Enel_eqty!J70+'EUR GBP'!K70+Barclays!O70+Enel!N70</f>
        <v>-290.52108592224329</v>
      </c>
    </row>
    <row r="72" spans="1:33" ht="13.5" customHeight="1" x14ac:dyDescent="0.2">
      <c r="A72" s="49">
        <v>44960</v>
      </c>
      <c r="B72" s="50">
        <v>188.33999633789</v>
      </c>
      <c r="C72" s="43"/>
      <c r="D72" s="49">
        <v>44960</v>
      </c>
      <c r="E72" s="50">
        <v>5.3429999351501403</v>
      </c>
      <c r="H72" s="49">
        <v>44960</v>
      </c>
      <c r="I72" s="50">
        <v>0.89698481559753396</v>
      </c>
      <c r="L72" s="49">
        <v>44960</v>
      </c>
      <c r="M72" s="52">
        <v>2.0144302397966302E-2</v>
      </c>
      <c r="N72" s="52">
        <v>2.1219486370682699E-2</v>
      </c>
      <c r="O72" s="52">
        <v>2.2203141823410901E-2</v>
      </c>
      <c r="P72" s="52">
        <v>2.38609258085489E-2</v>
      </c>
      <c r="Q72" s="52">
        <v>2.5393744930624899E-2</v>
      </c>
      <c r="R72" s="52">
        <v>2.9094832018017699E-2</v>
      </c>
      <c r="S72" s="52">
        <v>3.1008364632725698E-2</v>
      </c>
      <c r="T72" s="52">
        <v>3.18376086652278E-2</v>
      </c>
      <c r="W72" s="49">
        <v>44960</v>
      </c>
      <c r="X72" s="53">
        <v>4.0152791887521702E-2</v>
      </c>
      <c r="Y72" s="53">
        <v>4.0152791887521702E-2</v>
      </c>
      <c r="Z72" s="53">
        <v>4.0152791887521702E-2</v>
      </c>
      <c r="AA72" s="53">
        <v>4.0152791887521702E-2</v>
      </c>
      <c r="AB72" s="53">
        <v>4.0152791887521702E-2</v>
      </c>
      <c r="AC72" s="53">
        <v>4.1274700313806499E-2</v>
      </c>
      <c r="AD72" s="53">
        <v>4.1149821132421403E-2</v>
      </c>
      <c r="AE72" s="53">
        <v>4.1024941951036398E-2</v>
      </c>
      <c r="AF72" s="47"/>
      <c r="AG72" s="165">
        <f xml:space="preserve"> Barclays_eqty!J71+Enel_eqty!J71+'EUR GBP'!K71+Barclays!O71+Enel!N71</f>
        <v>-2235.3435892407533</v>
      </c>
    </row>
    <row r="73" spans="1:33" ht="13.5" customHeight="1" x14ac:dyDescent="0.2">
      <c r="A73" s="49">
        <v>44959</v>
      </c>
      <c r="B73" s="50">
        <v>188.02000284194901</v>
      </c>
      <c r="C73" s="43"/>
      <c r="D73" s="49">
        <v>44959</v>
      </c>
      <c r="E73" s="50">
        <v>5.375</v>
      </c>
      <c r="H73" s="49">
        <v>44959</v>
      </c>
      <c r="I73" s="50">
        <v>0.88969337940215998</v>
      </c>
      <c r="L73" s="49">
        <v>44959</v>
      </c>
      <c r="M73" s="52">
        <v>2.0135277882218298E-2</v>
      </c>
      <c r="N73" s="52">
        <v>2.05131471157073E-2</v>
      </c>
      <c r="O73" s="52">
        <v>2.2083491086959801E-2</v>
      </c>
      <c r="P73" s="52">
        <v>2.38330457359552E-2</v>
      </c>
      <c r="Q73" s="52">
        <v>2.5260159745812399E-2</v>
      </c>
      <c r="R73" s="52">
        <v>2.8749486431479399E-2</v>
      </c>
      <c r="S73" s="52">
        <v>3.0585028231143899E-2</v>
      </c>
      <c r="T73" s="52">
        <v>3.1377498060464797E-2</v>
      </c>
      <c r="W73" s="49">
        <v>44959</v>
      </c>
      <c r="X73" s="53">
        <v>4.0162689983844702E-2</v>
      </c>
      <c r="Y73" s="53">
        <v>4.0162689983844702E-2</v>
      </c>
      <c r="Z73" s="53">
        <v>4.0162689983844702E-2</v>
      </c>
      <c r="AA73" s="53">
        <v>4.0162689983844702E-2</v>
      </c>
      <c r="AB73" s="53">
        <v>4.0162689983844702E-2</v>
      </c>
      <c r="AC73" s="53">
        <v>4.12942990660667E-2</v>
      </c>
      <c r="AD73" s="53">
        <v>4.1198924183845499E-2</v>
      </c>
      <c r="AE73" s="53">
        <v>4.1103556752204798E-2</v>
      </c>
      <c r="AF73" s="47"/>
      <c r="AG73" s="165">
        <f xml:space="preserve"> Barclays_eqty!J72+Enel_eqty!J72+'EUR GBP'!K72+Barclays!O72+Enel!N72</f>
        <v>514.73641148642662</v>
      </c>
    </row>
    <row r="74" spans="1:33" ht="13.5" customHeight="1" x14ac:dyDescent="0.2">
      <c r="A74" s="49">
        <v>44958</v>
      </c>
      <c r="B74" s="50">
        <v>185.61999797820999</v>
      </c>
      <c r="C74" s="43"/>
      <c r="D74" s="49">
        <v>44958</v>
      </c>
      <c r="E74" s="50">
        <v>5.2649998664855904</v>
      </c>
      <c r="H74" s="49">
        <v>44958</v>
      </c>
      <c r="I74" s="50">
        <v>0.88593220710754395</v>
      </c>
      <c r="L74" s="49">
        <v>44958</v>
      </c>
      <c r="M74" s="52">
        <v>2.00643055140972E-2</v>
      </c>
      <c r="N74" s="52">
        <v>2.0222658291459E-2</v>
      </c>
      <c r="O74" s="52">
        <v>2.1801048889756199E-2</v>
      </c>
      <c r="P74" s="52">
        <v>2.3517662659287401E-2</v>
      </c>
      <c r="Q74" s="52">
        <v>2.5096638128161399E-2</v>
      </c>
      <c r="R74" s="52">
        <v>2.9094034805893801E-2</v>
      </c>
      <c r="S74" s="52">
        <v>3.1372029334306703E-2</v>
      </c>
      <c r="T74" s="52">
        <v>3.2438989728689097E-2</v>
      </c>
      <c r="W74" s="49">
        <v>44958</v>
      </c>
      <c r="X74" s="53">
        <v>3.9952557533979402E-2</v>
      </c>
      <c r="Y74" s="53">
        <v>3.9952557533979402E-2</v>
      </c>
      <c r="Z74" s="53">
        <v>3.9952557533979402E-2</v>
      </c>
      <c r="AA74" s="53">
        <v>3.9952557533979402E-2</v>
      </c>
      <c r="AB74" s="53">
        <v>3.9952557533979402E-2</v>
      </c>
      <c r="AC74" s="53">
        <v>4.1568599641322999E-2</v>
      </c>
      <c r="AD74" s="53">
        <v>4.1892409324645899E-2</v>
      </c>
      <c r="AE74" s="53">
        <v>4.2216219007968903E-2</v>
      </c>
      <c r="AF74" s="47"/>
      <c r="AG74" s="165">
        <f xml:space="preserve"> Barclays_eqty!J73+Enel_eqty!J73+'EUR GBP'!K73+Barclays!O73+Enel!N73</f>
        <v>-1131.4137374520615</v>
      </c>
    </row>
    <row r="75" spans="1:33" ht="13.5" customHeight="1" x14ac:dyDescent="0.2">
      <c r="A75" s="49">
        <v>44957</v>
      </c>
      <c r="B75" s="50">
        <v>185.50000190734801</v>
      </c>
      <c r="C75" s="43"/>
      <c r="D75" s="49">
        <v>44957</v>
      </c>
      <c r="E75" s="50">
        <v>5.375</v>
      </c>
      <c r="H75" s="49">
        <v>44957</v>
      </c>
      <c r="I75" s="50">
        <v>0.88246047496795599</v>
      </c>
      <c r="L75" s="49">
        <v>44957</v>
      </c>
      <c r="M75" s="52">
        <v>2.0165693014860101E-2</v>
      </c>
      <c r="N75" s="52">
        <v>2.0138027146458602E-2</v>
      </c>
      <c r="O75" s="52">
        <v>2.1689187735319099E-2</v>
      </c>
      <c r="P75" s="52">
        <v>2.346957847476E-2</v>
      </c>
      <c r="Q75" s="52">
        <v>2.50227469950914E-2</v>
      </c>
      <c r="R75" s="52">
        <v>2.8949882835149699E-2</v>
      </c>
      <c r="S75" s="52">
        <v>3.1153611838817499E-2</v>
      </c>
      <c r="T75" s="52">
        <v>3.2185126096010201E-2</v>
      </c>
      <c r="W75" s="49">
        <v>44957</v>
      </c>
      <c r="X75" s="53">
        <v>3.9877004921436303E-2</v>
      </c>
      <c r="Y75" s="53">
        <v>3.9877004921436303E-2</v>
      </c>
      <c r="Z75" s="53">
        <v>3.9877004921436303E-2</v>
      </c>
      <c r="AA75" s="53">
        <v>3.9877004921436303E-2</v>
      </c>
      <c r="AB75" s="53">
        <v>3.9877004921436303E-2</v>
      </c>
      <c r="AC75" s="53">
        <v>4.1568599641322999E-2</v>
      </c>
      <c r="AD75" s="53">
        <v>4.18780259788036E-2</v>
      </c>
      <c r="AE75" s="53">
        <v>4.21874597668647E-2</v>
      </c>
      <c r="AF75" s="47"/>
      <c r="AG75" s="165">
        <f xml:space="preserve"> Barclays_eqty!J74+Enel_eqty!J74+'EUR GBP'!K74+Barclays!O74+Enel!N74</f>
        <v>-1537.3359538555842</v>
      </c>
    </row>
    <row r="76" spans="1:33" ht="13.5" customHeight="1" x14ac:dyDescent="0.2">
      <c r="A76" s="49">
        <v>44956</v>
      </c>
      <c r="B76" s="50">
        <v>186.22000217437699</v>
      </c>
      <c r="C76" s="43"/>
      <c r="D76" s="49">
        <v>44956</v>
      </c>
      <c r="E76" s="50">
        <v>5.4489998817443803</v>
      </c>
      <c r="H76" s="49">
        <v>44956</v>
      </c>
      <c r="I76" s="50">
        <v>0.87803894281387296</v>
      </c>
      <c r="L76" s="49">
        <v>44956</v>
      </c>
      <c r="M76" s="52">
        <v>2.0185967907309501E-2</v>
      </c>
      <c r="N76" s="52">
        <v>2.0046927034854799E-2</v>
      </c>
      <c r="O76" s="52">
        <v>2.1512724459171201E-2</v>
      </c>
      <c r="P76" s="52">
        <v>2.3186482489109001E-2</v>
      </c>
      <c r="Q76" s="52">
        <v>2.4859804660081801E-2</v>
      </c>
      <c r="R76" s="52">
        <v>2.8907319530844602E-2</v>
      </c>
      <c r="S76" s="52">
        <v>3.1193658709526E-2</v>
      </c>
      <c r="T76" s="52">
        <v>3.2274048775434397E-2</v>
      </c>
      <c r="W76" s="49">
        <v>44956</v>
      </c>
      <c r="X76" s="53">
        <v>3.99361252784729E-2</v>
      </c>
      <c r="Y76" s="53">
        <v>3.99361252784729E-2</v>
      </c>
      <c r="Z76" s="53">
        <v>3.99361252784729E-2</v>
      </c>
      <c r="AA76" s="53">
        <v>3.99361252784729E-2</v>
      </c>
      <c r="AB76" s="53">
        <v>3.99361252784729E-2</v>
      </c>
      <c r="AC76" s="53">
        <v>4.1693858802318497E-2</v>
      </c>
      <c r="AD76" s="53">
        <v>4.2089231312274898E-2</v>
      </c>
      <c r="AE76" s="53">
        <v>4.2484611272811799E-2</v>
      </c>
      <c r="AF76" s="47"/>
      <c r="AG76" s="165">
        <f xml:space="preserve"> Barclays_eqty!J75+Enel_eqty!J75+'EUR GBP'!K75+Barclays!O75+Enel!N75</f>
        <v>-226.14821194192703</v>
      </c>
    </row>
    <row r="77" spans="1:33" ht="13.5" customHeight="1" x14ac:dyDescent="0.2">
      <c r="A77" s="49">
        <v>44953</v>
      </c>
      <c r="B77" s="50">
        <v>185.000002384185</v>
      </c>
      <c r="C77" s="43"/>
      <c r="D77" s="49">
        <v>44953</v>
      </c>
      <c r="E77" s="50">
        <v>5.4699997901916504</v>
      </c>
      <c r="H77" s="49">
        <v>44953</v>
      </c>
      <c r="I77" s="50">
        <v>0.87704324722289995</v>
      </c>
      <c r="L77" s="49">
        <v>44953</v>
      </c>
      <c r="M77" s="52">
        <v>2.0164577290415701E-2</v>
      </c>
      <c r="N77" s="52">
        <v>1.9850779324769901E-2</v>
      </c>
      <c r="O77" s="52">
        <v>2.1310083568096098E-2</v>
      </c>
      <c r="P77" s="52">
        <v>2.2935947403311702E-2</v>
      </c>
      <c r="Q77" s="52">
        <v>2.4557005614042199E-2</v>
      </c>
      <c r="R77" s="52">
        <v>2.8499716892838398E-2</v>
      </c>
      <c r="S77" s="52">
        <v>3.0677968636155101E-2</v>
      </c>
      <c r="T77" s="52">
        <v>3.1705472618341397E-2</v>
      </c>
      <c r="W77" s="49">
        <v>44953</v>
      </c>
      <c r="X77" s="53">
        <v>3.9645586162805502E-2</v>
      </c>
      <c r="Y77" s="53">
        <v>3.9645586162805502E-2</v>
      </c>
      <c r="Z77" s="53">
        <v>3.9645586162805502E-2</v>
      </c>
      <c r="AA77" s="53">
        <v>3.9645586162805502E-2</v>
      </c>
      <c r="AB77" s="53">
        <v>3.9645586162805502E-2</v>
      </c>
      <c r="AC77" s="53">
        <v>4.14412505924701E-2</v>
      </c>
      <c r="AD77" s="53">
        <v>4.1807964444160399E-2</v>
      </c>
      <c r="AE77" s="53">
        <v>4.2174682021140997E-2</v>
      </c>
      <c r="AF77" s="47"/>
      <c r="AG77" s="165">
        <f xml:space="preserve"> Barclays_eqty!J76+Enel_eqty!J76+'EUR GBP'!K76+Barclays!O76+Enel!N76</f>
        <v>131.28439560120955</v>
      </c>
    </row>
    <row r="78" spans="1:33" ht="13.5" customHeight="1" x14ac:dyDescent="0.2">
      <c r="A78" s="49">
        <v>44952</v>
      </c>
      <c r="B78" s="50">
        <v>184.67999696731502</v>
      </c>
      <c r="C78" s="43"/>
      <c r="D78" s="49">
        <v>44952</v>
      </c>
      <c r="E78" s="50">
        <v>5.4530000686645499</v>
      </c>
      <c r="H78" s="49">
        <v>44952</v>
      </c>
      <c r="I78" s="50">
        <v>0.87836366891860895</v>
      </c>
      <c r="L78" s="49">
        <v>44952</v>
      </c>
      <c r="M78" s="52">
        <v>2.0165693014860101E-2</v>
      </c>
      <c r="N78" s="52">
        <v>1.9828865304589199E-2</v>
      </c>
      <c r="O78" s="52">
        <v>2.0811909809708502E-2</v>
      </c>
      <c r="P78" s="52">
        <v>2.2507814690470598E-2</v>
      </c>
      <c r="Q78" s="52">
        <v>2.4214718490839001E-2</v>
      </c>
      <c r="R78" s="52">
        <v>2.8335873037576599E-2</v>
      </c>
      <c r="S78" s="52">
        <v>3.05264759808778E-2</v>
      </c>
      <c r="T78" s="52">
        <v>3.1551655381917898E-2</v>
      </c>
      <c r="W78" s="49">
        <v>44952</v>
      </c>
      <c r="X78" s="53">
        <v>3.9566364139318397E-2</v>
      </c>
      <c r="Y78" s="53">
        <v>3.9566364139318397E-2</v>
      </c>
      <c r="Z78" s="53">
        <v>3.9566364139318397E-2</v>
      </c>
      <c r="AA78" s="53">
        <v>3.9566364139318397E-2</v>
      </c>
      <c r="AB78" s="53">
        <v>3.9566364139318397E-2</v>
      </c>
      <c r="AC78" s="53">
        <v>4.1382472962141002E-2</v>
      </c>
      <c r="AD78" s="53">
        <v>4.1770584881305597E-2</v>
      </c>
      <c r="AE78" s="53">
        <v>4.2158696800470297E-2</v>
      </c>
      <c r="AF78" s="47"/>
      <c r="AG78" s="165">
        <f xml:space="preserve"> Barclays_eqty!J77+Enel_eqty!J77+'EUR GBP'!K77+Barclays!O77+Enel!N77</f>
        <v>2335.007962570267</v>
      </c>
    </row>
    <row r="79" spans="1:33" ht="13.5" customHeight="1" x14ac:dyDescent="0.2">
      <c r="A79" s="49">
        <v>44951</v>
      </c>
      <c r="B79" s="50">
        <v>180.61999082565302</v>
      </c>
      <c r="C79" s="43"/>
      <c r="D79" s="49">
        <v>44951</v>
      </c>
      <c r="E79" s="50">
        <v>5.4580001831054599</v>
      </c>
      <c r="H79" s="49">
        <v>44951</v>
      </c>
      <c r="I79" s="50">
        <v>0.88214588165283203</v>
      </c>
      <c r="L79" s="49">
        <v>44951</v>
      </c>
      <c r="M79" s="52">
        <v>2.0165693014860101E-2</v>
      </c>
      <c r="N79" s="52">
        <v>1.9776443019509302E-2</v>
      </c>
      <c r="O79" s="52">
        <v>2.0742358639836301E-2</v>
      </c>
      <c r="P79" s="52">
        <v>2.2457927465438801E-2</v>
      </c>
      <c r="Q79" s="52">
        <v>2.4139823392033501E-2</v>
      </c>
      <c r="R79" s="52">
        <v>2.8231205418705899E-2</v>
      </c>
      <c r="S79" s="52">
        <v>3.04133296012878E-2</v>
      </c>
      <c r="T79" s="52">
        <v>3.1422141939401599E-2</v>
      </c>
      <c r="W79" s="49">
        <v>44951</v>
      </c>
      <c r="X79" s="53">
        <v>3.9378203451633398E-2</v>
      </c>
      <c r="Y79" s="53">
        <v>3.9378203451633398E-2</v>
      </c>
      <c r="Z79" s="53">
        <v>3.9378203451633398E-2</v>
      </c>
      <c r="AA79" s="53">
        <v>3.9378203451633398E-2</v>
      </c>
      <c r="AB79" s="53">
        <v>3.9378203451633398E-2</v>
      </c>
      <c r="AC79" s="53">
        <v>4.1255105286836603E-2</v>
      </c>
      <c r="AD79" s="53">
        <v>4.1625402867794002E-2</v>
      </c>
      <c r="AE79" s="53">
        <v>4.1995704174041699E-2</v>
      </c>
      <c r="AF79" s="47"/>
      <c r="AG79" s="165">
        <f xml:space="preserve"> Barclays_eqty!J78+Enel_eqty!J78+'EUR GBP'!K78+Barclays!O78+Enel!N78</f>
        <v>-273.03562180014501</v>
      </c>
    </row>
    <row r="80" spans="1:33" ht="13.5" customHeight="1" x14ac:dyDescent="0.2">
      <c r="A80" s="49">
        <v>44950</v>
      </c>
      <c r="B80" s="50">
        <v>180.61999082565302</v>
      </c>
      <c r="C80" s="43"/>
      <c r="D80" s="49">
        <v>44950</v>
      </c>
      <c r="E80" s="50">
        <v>5.4980001449584899</v>
      </c>
      <c r="H80" s="49">
        <v>44950</v>
      </c>
      <c r="I80" s="50">
        <v>0.88305991888046198</v>
      </c>
      <c r="L80" s="49">
        <v>44950</v>
      </c>
      <c r="M80" s="52">
        <v>2.0145410671830101E-2</v>
      </c>
      <c r="N80" s="52">
        <v>1.9725002348423001E-2</v>
      </c>
      <c r="O80" s="52">
        <v>2.0586781203746699E-2</v>
      </c>
      <c r="P80" s="52">
        <v>2.2452143952250401E-2</v>
      </c>
      <c r="Q80" s="52">
        <v>2.4122348055243398E-2</v>
      </c>
      <c r="R80" s="52">
        <v>2.82383766025304E-2</v>
      </c>
      <c r="S80" s="52">
        <v>3.04849687963724E-2</v>
      </c>
      <c r="T80" s="52">
        <v>3.1538002192974E-2</v>
      </c>
      <c r="W80" s="49">
        <v>44950</v>
      </c>
      <c r="X80" s="53">
        <v>3.9358396083116497E-2</v>
      </c>
      <c r="Y80" s="53">
        <v>3.9358396083116497E-2</v>
      </c>
      <c r="Z80" s="53">
        <v>3.9358396083116497E-2</v>
      </c>
      <c r="AA80" s="53">
        <v>3.9358396083116497E-2</v>
      </c>
      <c r="AB80" s="53">
        <v>3.9358396083116497E-2</v>
      </c>
      <c r="AC80" s="53">
        <v>4.1343282908201197E-2</v>
      </c>
      <c r="AD80" s="53">
        <v>4.1885193437337799E-2</v>
      </c>
      <c r="AE80" s="53">
        <v>4.2427103966474498E-2</v>
      </c>
      <c r="AF80" s="47"/>
      <c r="AG80" s="165">
        <f xml:space="preserve"> Barclays_eqty!J79+Enel_eqty!J79+'EUR GBP'!K79+Barclays!O79+Enel!N79</f>
        <v>-1254.9465696393625</v>
      </c>
    </row>
    <row r="81" spans="1:33" ht="13.5" customHeight="1" x14ac:dyDescent="0.2">
      <c r="A81" s="49">
        <v>44949</v>
      </c>
      <c r="B81" s="50">
        <v>179.83999252319302</v>
      </c>
      <c r="C81" s="43"/>
      <c r="D81" s="49">
        <v>44949</v>
      </c>
      <c r="E81" s="50">
        <v>5.4590001106262198</v>
      </c>
      <c r="H81" s="49">
        <v>44949</v>
      </c>
      <c r="I81" s="50">
        <v>0.87826377153396595</v>
      </c>
      <c r="L81" s="49">
        <v>44949</v>
      </c>
      <c r="M81" s="52">
        <v>2.0155552774667702E-2</v>
      </c>
      <c r="N81" s="52">
        <v>1.96308866143226E-2</v>
      </c>
      <c r="O81" s="52">
        <v>2.0235678181052201E-2</v>
      </c>
      <c r="P81" s="52">
        <v>2.20361594110727E-2</v>
      </c>
      <c r="Q81" s="52">
        <v>2.37851981073617E-2</v>
      </c>
      <c r="R81" s="52">
        <v>2.8122374787926601E-2</v>
      </c>
      <c r="S81" s="52">
        <v>3.0489727854728699E-2</v>
      </c>
      <c r="T81" s="52">
        <v>3.1591583043336799E-2</v>
      </c>
      <c r="W81" s="49">
        <v>44949</v>
      </c>
      <c r="X81" s="53">
        <v>3.9485003799200002E-2</v>
      </c>
      <c r="Y81" s="53">
        <v>3.9485003799200002E-2</v>
      </c>
      <c r="Z81" s="53">
        <v>3.9485003799200002E-2</v>
      </c>
      <c r="AA81" s="53">
        <v>3.9485003799200002E-2</v>
      </c>
      <c r="AB81" s="53">
        <v>3.9485003799200002E-2</v>
      </c>
      <c r="AC81" s="53">
        <v>4.1601505130529397E-2</v>
      </c>
      <c r="AD81" s="53">
        <v>4.2177215218543999E-2</v>
      </c>
      <c r="AE81" s="53">
        <v>4.2752929031848901E-2</v>
      </c>
      <c r="AF81" s="47"/>
      <c r="AG81" s="165">
        <f xml:space="preserve"> Barclays_eqty!J80+Enel_eqty!J80+'EUR GBP'!K80+Barclays!O80+Enel!N80</f>
        <v>-281.27534258795612</v>
      </c>
    </row>
    <row r="82" spans="1:33" ht="13.5" customHeight="1" x14ac:dyDescent="0.2">
      <c r="A82" s="49">
        <v>44946</v>
      </c>
      <c r="B82" s="50">
        <v>178.47999334335302</v>
      </c>
      <c r="C82" s="43"/>
      <c r="D82" s="49">
        <v>44946</v>
      </c>
      <c r="E82" s="50">
        <v>5.6599998474120996</v>
      </c>
      <c r="H82" s="49">
        <v>44946</v>
      </c>
      <c r="I82" s="50">
        <v>0.875621438026428</v>
      </c>
      <c r="L82" s="49">
        <v>44946</v>
      </c>
      <c r="M82" s="52">
        <v>2.01544407755136E-2</v>
      </c>
      <c r="N82" s="52">
        <v>1.9689055159687899E-2</v>
      </c>
      <c r="O82" s="52">
        <v>2.01292280107736E-2</v>
      </c>
      <c r="P82" s="52">
        <v>2.1807491779327299E-2</v>
      </c>
      <c r="Q82" s="52">
        <v>2.3522743955254499E-2</v>
      </c>
      <c r="R82" s="52">
        <v>2.7862986549735E-2</v>
      </c>
      <c r="S82" s="52">
        <v>3.0263325199484801E-2</v>
      </c>
      <c r="T82" s="52">
        <v>3.13739739358425E-2</v>
      </c>
      <c r="W82" s="49">
        <v>44946</v>
      </c>
      <c r="X82" s="53">
        <v>3.9209842681884703E-2</v>
      </c>
      <c r="Y82" s="53">
        <v>3.9209842681884703E-2</v>
      </c>
      <c r="Z82" s="53">
        <v>3.9209842681884703E-2</v>
      </c>
      <c r="AA82" s="53">
        <v>3.9209842681884703E-2</v>
      </c>
      <c r="AB82" s="53">
        <v>3.9209842681884703E-2</v>
      </c>
      <c r="AC82" s="53">
        <v>4.1411861777305603E-2</v>
      </c>
      <c r="AD82" s="53">
        <v>4.1987441480159697E-2</v>
      </c>
      <c r="AE82" s="53">
        <v>4.2563036084175103E-2</v>
      </c>
      <c r="AF82" s="47"/>
      <c r="AG82" s="165">
        <f xml:space="preserve"> Barclays_eqty!J81+Enel_eqty!J81+'EUR GBP'!K81+Barclays!O81+Enel!N81</f>
        <v>-927.66156735908567</v>
      </c>
    </row>
    <row r="83" spans="1:33" ht="13.5" customHeight="1" x14ac:dyDescent="0.2">
      <c r="A83" s="49">
        <v>44945</v>
      </c>
      <c r="B83" s="50">
        <v>177.320003509521</v>
      </c>
      <c r="C83" s="43"/>
      <c r="D83" s="49">
        <v>44945</v>
      </c>
      <c r="E83" s="50">
        <v>5.6550002098083496</v>
      </c>
      <c r="H83" s="49">
        <v>44945</v>
      </c>
      <c r="I83" s="50">
        <v>0.87301272153854304</v>
      </c>
      <c r="L83" s="49">
        <v>44945</v>
      </c>
      <c r="M83" s="52">
        <v>2.0145410671830101E-2</v>
      </c>
      <c r="N83" s="52">
        <v>1.97049472481012E-2</v>
      </c>
      <c r="O83" s="52">
        <v>2.00670305639505E-2</v>
      </c>
      <c r="P83" s="52">
        <v>2.1661574020981698E-2</v>
      </c>
      <c r="Q83" s="52">
        <v>2.3342315107584E-2</v>
      </c>
      <c r="R83" s="52">
        <v>2.76032704859972E-2</v>
      </c>
      <c r="S83" s="52">
        <v>2.9917983338236798E-2</v>
      </c>
      <c r="T83" s="52">
        <v>3.0946221202611899E-2</v>
      </c>
      <c r="W83" s="49">
        <v>44945</v>
      </c>
      <c r="X83" s="53">
        <v>3.9160322397947298E-2</v>
      </c>
      <c r="Y83" s="53">
        <v>3.9160322397947298E-2</v>
      </c>
      <c r="Z83" s="53">
        <v>3.9160322397947298E-2</v>
      </c>
      <c r="AA83" s="53">
        <v>3.9160322397947298E-2</v>
      </c>
      <c r="AB83" s="53">
        <v>3.9160322397947298E-2</v>
      </c>
      <c r="AC83" s="53">
        <v>4.1421655565500197E-2</v>
      </c>
      <c r="AD83" s="53">
        <v>4.20729145407676E-2</v>
      </c>
      <c r="AE83" s="53">
        <v>4.2724180966615601E-2</v>
      </c>
      <c r="AF83" s="47"/>
      <c r="AG83" s="165">
        <f xml:space="preserve"> Barclays_eqty!J82+Enel_eqty!J82+'EUR GBP'!K82+Barclays!O82+Enel!N82</f>
        <v>-2802.5048227151788</v>
      </c>
    </row>
    <row r="84" spans="1:33" ht="13.5" customHeight="1" x14ac:dyDescent="0.2">
      <c r="A84" s="49">
        <v>44944</v>
      </c>
      <c r="B84" s="50">
        <v>181.88000917434599</v>
      </c>
      <c r="C84" s="43"/>
      <c r="D84" s="49">
        <v>44944</v>
      </c>
      <c r="E84" s="50">
        <v>5.79500007629394</v>
      </c>
      <c r="H84" s="49">
        <v>44944</v>
      </c>
      <c r="I84" s="50">
        <v>0.87405192852020197</v>
      </c>
      <c r="L84" s="49">
        <v>44944</v>
      </c>
      <c r="M84" s="52">
        <v>2.0135277882218298E-2</v>
      </c>
      <c r="N84" s="52">
        <v>1.9541747868061E-2</v>
      </c>
      <c r="O84" s="52">
        <v>2.00469829142093E-2</v>
      </c>
      <c r="P84" s="52">
        <v>2.1622506901621801E-2</v>
      </c>
      <c r="Q84" s="52">
        <v>2.3196088150143599E-2</v>
      </c>
      <c r="R84" s="52">
        <v>2.7202405035495699E-2</v>
      </c>
      <c r="S84" s="52">
        <v>2.93709579855203E-2</v>
      </c>
      <c r="T84" s="52">
        <v>3.0338741838931999E-2</v>
      </c>
      <c r="W84" s="49">
        <v>44944</v>
      </c>
      <c r="X84" s="53">
        <v>3.9061285555362701E-2</v>
      </c>
      <c r="Y84" s="53">
        <v>3.9061285555362701E-2</v>
      </c>
      <c r="Z84" s="53">
        <v>3.9061285555362701E-2</v>
      </c>
      <c r="AA84" s="53">
        <v>3.9061285555362701E-2</v>
      </c>
      <c r="AB84" s="53">
        <v>3.9061285555362701E-2</v>
      </c>
      <c r="AC84" s="53">
        <v>4.1382472962141002E-2</v>
      </c>
      <c r="AD84" s="53">
        <v>4.2062900960445397E-2</v>
      </c>
      <c r="AE84" s="53">
        <v>4.2743347585201201E-2</v>
      </c>
      <c r="AF84" s="47"/>
      <c r="AG84" s="165">
        <f xml:space="preserve"> Barclays_eqty!J83+Enel_eqty!J83+'EUR GBP'!K83+Barclays!O83+Enel!N83</f>
        <v>1801.7372295985413</v>
      </c>
    </row>
    <row r="85" spans="1:33" ht="13.5" customHeight="1" x14ac:dyDescent="0.2">
      <c r="A85" s="49">
        <v>44943</v>
      </c>
      <c r="B85" s="50">
        <v>180.74001073837201</v>
      </c>
      <c r="C85" s="43"/>
      <c r="D85" s="49">
        <v>44943</v>
      </c>
      <c r="E85" s="50">
        <v>5.7560000419616699</v>
      </c>
      <c r="H85" s="49">
        <v>44943</v>
      </c>
      <c r="I85" s="50">
        <v>0.87967258691787698</v>
      </c>
      <c r="L85" s="49">
        <v>44943</v>
      </c>
      <c r="M85" s="52">
        <v>2.0145410671830101E-2</v>
      </c>
      <c r="N85" s="52">
        <v>1.9572384655475599E-2</v>
      </c>
      <c r="O85" s="52">
        <v>1.9985143095254801E-2</v>
      </c>
      <c r="P85" s="52">
        <v>2.15383023023605E-2</v>
      </c>
      <c r="Q85" s="52">
        <v>2.3098165169358201E-2</v>
      </c>
      <c r="R85" s="52">
        <v>2.71034911274909E-2</v>
      </c>
      <c r="S85" s="52">
        <v>2.93030347675085E-2</v>
      </c>
      <c r="T85" s="52">
        <v>3.0297504737973199E-2</v>
      </c>
      <c r="W85" s="49">
        <v>44943</v>
      </c>
      <c r="X85" s="53">
        <v>3.8853287696838303E-2</v>
      </c>
      <c r="Y85" s="53">
        <v>3.8853287696838303E-2</v>
      </c>
      <c r="Z85" s="53">
        <v>3.8853287696838303E-2</v>
      </c>
      <c r="AA85" s="53">
        <v>3.8853287696838303E-2</v>
      </c>
      <c r="AB85" s="53">
        <v>3.8853287696838303E-2</v>
      </c>
      <c r="AC85" s="53">
        <v>4.1127737611532197E-2</v>
      </c>
      <c r="AD85" s="53">
        <v>4.1878052055835703E-2</v>
      </c>
      <c r="AE85" s="53">
        <v>4.2628362774848903E-2</v>
      </c>
      <c r="AF85" s="47"/>
      <c r="AG85" s="165">
        <f xml:space="preserve"> Barclays_eqty!J84+Enel_eqty!J84+'EUR GBP'!K84+Barclays!O84+Enel!N84</f>
        <v>3086.1208062978417</v>
      </c>
    </row>
    <row r="86" spans="1:33" ht="13.5" customHeight="1" x14ac:dyDescent="0.2">
      <c r="A86" s="49">
        <v>44942</v>
      </c>
      <c r="B86" s="50">
        <v>182.06000328063899</v>
      </c>
      <c r="C86" s="43"/>
      <c r="D86" s="49">
        <v>44942</v>
      </c>
      <c r="E86" s="50">
        <v>5.8140001296996999</v>
      </c>
      <c r="H86" s="49">
        <v>44942</v>
      </c>
      <c r="I86" s="50">
        <v>0.88693159818649203</v>
      </c>
      <c r="L86" s="49">
        <v>44942</v>
      </c>
      <c r="M86" s="52">
        <v>2.0135277882218298E-2</v>
      </c>
      <c r="N86" s="52">
        <v>1.959696598351E-2</v>
      </c>
      <c r="O86" s="52">
        <v>1.9892085343599299E-2</v>
      </c>
      <c r="P86" s="52">
        <v>2.14548055082559E-2</v>
      </c>
      <c r="Q86" s="52">
        <v>2.31520701199769E-2</v>
      </c>
      <c r="R86" s="52">
        <v>2.7561230584978998E-2</v>
      </c>
      <c r="S86" s="52">
        <v>3.0066825449466698E-2</v>
      </c>
      <c r="T86" s="52">
        <v>3.1239544972777301E-2</v>
      </c>
      <c r="W86" s="49">
        <v>44942</v>
      </c>
      <c r="X86" s="53">
        <v>3.8583826273679699E-2</v>
      </c>
      <c r="Y86" s="53">
        <v>3.8583826273679699E-2</v>
      </c>
      <c r="Z86" s="53">
        <v>3.8583826273679699E-2</v>
      </c>
      <c r="AA86" s="53">
        <v>3.8583826273679699E-2</v>
      </c>
      <c r="AB86" s="53">
        <v>3.8583826273679699E-2</v>
      </c>
      <c r="AC86" s="53">
        <v>4.07777316868305E-2</v>
      </c>
      <c r="AD86" s="53">
        <v>4.15544919669628E-2</v>
      </c>
      <c r="AE86" s="53">
        <v>4.23312559723854E-2</v>
      </c>
      <c r="AF86" s="47"/>
      <c r="AG86" s="165">
        <f xml:space="preserve"> Barclays_eqty!J85+Enel_eqty!J85+'EUR GBP'!K85+Barclays!O85+Enel!N85</f>
        <v>651.73712576329569</v>
      </c>
    </row>
    <row r="87" spans="1:33" ht="13.5" customHeight="1" x14ac:dyDescent="0.2">
      <c r="A87" s="49">
        <v>44939</v>
      </c>
      <c r="B87" s="50">
        <v>180.57999610900799</v>
      </c>
      <c r="C87" s="43"/>
      <c r="D87" s="49">
        <v>44939</v>
      </c>
      <c r="E87" s="50">
        <v>5.75500011444091</v>
      </c>
      <c r="H87" s="49">
        <v>44939</v>
      </c>
      <c r="I87" s="50">
        <v>0.88649195432662897</v>
      </c>
      <c r="L87" s="49">
        <v>44939</v>
      </c>
      <c r="M87" s="52">
        <v>2.01240293681621E-2</v>
      </c>
      <c r="N87" s="52">
        <v>1.9521789625287E-2</v>
      </c>
      <c r="O87" s="52">
        <v>1.9440336152911099E-2</v>
      </c>
      <c r="P87" s="52">
        <v>2.1034805104136401E-2</v>
      </c>
      <c r="Q87" s="52">
        <v>2.2787597030401199E-2</v>
      </c>
      <c r="R87" s="52">
        <v>2.7349701151251699E-2</v>
      </c>
      <c r="S87" s="52">
        <v>2.9942881315946499E-2</v>
      </c>
      <c r="T87" s="52">
        <v>3.11540234833955E-2</v>
      </c>
      <c r="W87" s="49">
        <v>44939</v>
      </c>
      <c r="X87" s="53">
        <v>3.8367934525012901E-2</v>
      </c>
      <c r="Y87" s="53">
        <v>3.8367934525012901E-2</v>
      </c>
      <c r="Z87" s="53">
        <v>3.8367934525012901E-2</v>
      </c>
      <c r="AA87" s="53">
        <v>3.8367934525012901E-2</v>
      </c>
      <c r="AB87" s="53">
        <v>3.8367934525012901E-2</v>
      </c>
      <c r="AC87" s="53">
        <v>4.0657371282577501E-2</v>
      </c>
      <c r="AD87" s="53">
        <v>4.1359651833772597E-2</v>
      </c>
      <c r="AE87" s="53">
        <v>4.2061947286128998E-2</v>
      </c>
      <c r="AF87" s="47"/>
      <c r="AG87" s="165">
        <f xml:space="preserve"> Barclays_eqty!J86+Enel_eqty!J86+'EUR GBP'!K86+Barclays!O86+Enel!N86</f>
        <v>1727.7380089368146</v>
      </c>
    </row>
    <row r="88" spans="1:33" ht="13.5" customHeight="1" x14ac:dyDescent="0.2">
      <c r="A88" s="49">
        <v>44938</v>
      </c>
      <c r="B88" s="50">
        <v>177.63999700546199</v>
      </c>
      <c r="C88" s="43"/>
      <c r="D88" s="49">
        <v>44938</v>
      </c>
      <c r="E88" s="50">
        <v>5.7140002250671298</v>
      </c>
      <c r="H88" s="49">
        <v>44938</v>
      </c>
      <c r="I88" s="50">
        <v>0.88909912109375</v>
      </c>
      <c r="L88" s="49">
        <v>44938</v>
      </c>
      <c r="M88" s="52">
        <v>2.0125137642025899E-2</v>
      </c>
      <c r="N88" s="52">
        <v>1.9488718360662401E-2</v>
      </c>
      <c r="O88" s="52">
        <v>1.9505545496940599E-2</v>
      </c>
      <c r="P88" s="52">
        <v>2.0907606929540599E-2</v>
      </c>
      <c r="Q88" s="52">
        <v>2.26238220930099E-2</v>
      </c>
      <c r="R88" s="52">
        <v>2.71635167300701E-2</v>
      </c>
      <c r="S88" s="52">
        <v>2.9799293726682601E-2</v>
      </c>
      <c r="T88" s="52">
        <v>3.1039189547300301E-2</v>
      </c>
      <c r="W88" s="49">
        <v>44938</v>
      </c>
      <c r="X88" s="53">
        <v>3.8229249417781802E-2</v>
      </c>
      <c r="Y88" s="53">
        <v>3.8229249417781802E-2</v>
      </c>
      <c r="Z88" s="53">
        <v>3.8229249417781802E-2</v>
      </c>
      <c r="AA88" s="53">
        <v>3.8229249417781802E-2</v>
      </c>
      <c r="AB88" s="53">
        <v>3.8229249417781802E-2</v>
      </c>
      <c r="AC88" s="53">
        <v>4.0510356426239E-2</v>
      </c>
      <c r="AD88" s="53">
        <v>4.1181109845638199E-2</v>
      </c>
      <c r="AE88" s="53">
        <v>4.18518669903278E-2</v>
      </c>
      <c r="AF88" s="47"/>
      <c r="AG88" s="165">
        <f xml:space="preserve"> Barclays_eqty!J87+Enel_eqty!J87+'EUR GBP'!K87+Barclays!O87+Enel!N87</f>
        <v>1342.4813441864831</v>
      </c>
    </row>
    <row r="89" spans="1:33" ht="13.5" customHeight="1" x14ac:dyDescent="0.2">
      <c r="A89" s="49">
        <v>44937</v>
      </c>
      <c r="B89" s="50">
        <v>173.860001564025</v>
      </c>
      <c r="C89" s="43"/>
      <c r="D89" s="49">
        <v>44937</v>
      </c>
      <c r="E89" s="50">
        <v>5.6209998130798304</v>
      </c>
      <c r="H89" s="49">
        <v>44937</v>
      </c>
      <c r="I89" s="50">
        <v>0.88693714141845703</v>
      </c>
      <c r="L89" s="49">
        <v>44937</v>
      </c>
      <c r="M89" s="52">
        <v>2.0125137642025899E-2</v>
      </c>
      <c r="N89" s="52">
        <v>1.9342849031090702E-2</v>
      </c>
      <c r="O89" s="52">
        <v>1.9491864368319501E-2</v>
      </c>
      <c r="P89" s="52">
        <v>2.1120926365256299E-2</v>
      </c>
      <c r="Q89" s="52">
        <v>2.2865328937768901E-2</v>
      </c>
      <c r="R89" s="52">
        <v>2.74738706648349E-2</v>
      </c>
      <c r="S89" s="52">
        <v>3.02159525454044E-2</v>
      </c>
      <c r="T89" s="52">
        <v>3.1549513339996303E-2</v>
      </c>
      <c r="W89" s="49">
        <v>44937</v>
      </c>
      <c r="X89" s="53">
        <v>3.8229249417781802E-2</v>
      </c>
      <c r="Y89" s="53">
        <v>3.8229249417781802E-2</v>
      </c>
      <c r="Z89" s="53">
        <v>3.8229249417781802E-2</v>
      </c>
      <c r="AA89" s="53">
        <v>3.8229249417781802E-2</v>
      </c>
      <c r="AB89" s="53">
        <v>3.8229249417781802E-2</v>
      </c>
      <c r="AC89" s="53">
        <v>4.0667165070772102E-2</v>
      </c>
      <c r="AD89" s="53">
        <v>4.15471419692039E-2</v>
      </c>
      <c r="AE89" s="53">
        <v>4.2427103966474498E-2</v>
      </c>
      <c r="AF89" s="47"/>
      <c r="AG89" s="165">
        <f xml:space="preserve"> Barclays_eqty!J88+Enel_eqty!J88+'EUR GBP'!K88+Barclays!O88+Enel!N88</f>
        <v>-26.936077563124044</v>
      </c>
    </row>
    <row r="90" spans="1:33" ht="13.5" customHeight="1" x14ac:dyDescent="0.2">
      <c r="A90" s="49">
        <v>44936</v>
      </c>
      <c r="B90" s="50">
        <v>171.50000333785999</v>
      </c>
      <c r="C90" s="43"/>
      <c r="D90" s="49">
        <v>44936</v>
      </c>
      <c r="E90" s="50">
        <v>5.54500007629394</v>
      </c>
      <c r="H90" s="49">
        <v>44936</v>
      </c>
      <c r="I90" s="50">
        <v>0.88306713104248002</v>
      </c>
      <c r="L90" s="49">
        <v>44936</v>
      </c>
      <c r="M90" s="52">
        <v>2.0125137642025899E-2</v>
      </c>
      <c r="N90" s="52">
        <v>1.9429849460720999E-2</v>
      </c>
      <c r="O90" s="52">
        <v>1.9600650295615099E-2</v>
      </c>
      <c r="P90" s="52">
        <v>2.1095693111419601E-2</v>
      </c>
      <c r="Q90" s="52">
        <v>2.2849740460515001E-2</v>
      </c>
      <c r="R90" s="52">
        <v>2.7537690475583E-2</v>
      </c>
      <c r="S90" s="52">
        <v>3.03102582693099E-2</v>
      </c>
      <c r="T90" s="52">
        <v>3.1685665249824503E-2</v>
      </c>
      <c r="W90" s="49">
        <v>44936</v>
      </c>
      <c r="X90" s="53">
        <v>3.8247063755988998E-2</v>
      </c>
      <c r="Y90" s="53">
        <v>3.8247063755988998E-2</v>
      </c>
      <c r="Z90" s="53">
        <v>3.8247063755988998E-2</v>
      </c>
      <c r="AA90" s="53">
        <v>3.8247063755988998E-2</v>
      </c>
      <c r="AB90" s="53">
        <v>3.8247063755988998E-2</v>
      </c>
      <c r="AC90" s="53">
        <v>4.0774963796138701E-2</v>
      </c>
      <c r="AD90" s="53">
        <v>4.1811846196651403E-2</v>
      </c>
      <c r="AE90" s="53">
        <v>4.2848728597164099E-2</v>
      </c>
      <c r="AF90" s="47"/>
      <c r="AG90" s="165">
        <f xml:space="preserve"> Barclays_eqty!J89+Enel_eqty!J89+'EUR GBP'!K89+Barclays!O89+Enel!N89</f>
        <v>-1400.0376092546171</v>
      </c>
    </row>
    <row r="91" spans="1:33" ht="13.5" customHeight="1" x14ac:dyDescent="0.2">
      <c r="A91" s="49">
        <v>44935</v>
      </c>
      <c r="B91" s="50">
        <v>172.74000644683801</v>
      </c>
      <c r="C91" s="43"/>
      <c r="D91" s="49">
        <v>44935</v>
      </c>
      <c r="E91" s="50">
        <v>5.5929999351501403</v>
      </c>
      <c r="H91" s="49">
        <v>44935</v>
      </c>
      <c r="I91" s="50">
        <v>0.88090550899505604</v>
      </c>
      <c r="L91" s="49">
        <v>44935</v>
      </c>
      <c r="M91" s="52">
        <v>2.0104862749576499E-2</v>
      </c>
      <c r="N91" s="52">
        <v>1.9299408420920299E-2</v>
      </c>
      <c r="O91" s="52">
        <v>1.9281530752778001E-2</v>
      </c>
      <c r="P91" s="52">
        <v>2.0797604694962502E-2</v>
      </c>
      <c r="Q91" s="52">
        <v>2.2591242566704701E-2</v>
      </c>
      <c r="R91" s="52">
        <v>2.7307547628879499E-2</v>
      </c>
      <c r="S91" s="52">
        <v>3.0014423653483301E-2</v>
      </c>
      <c r="T91" s="52">
        <v>3.1366374343633603E-2</v>
      </c>
      <c r="W91" s="49">
        <v>44935</v>
      </c>
      <c r="X91" s="53">
        <v>3.8215354084968498E-2</v>
      </c>
      <c r="Y91" s="53">
        <v>3.8215354084968498E-2</v>
      </c>
      <c r="Z91" s="53">
        <v>3.8215354084968498E-2</v>
      </c>
      <c r="AA91" s="53">
        <v>3.8215354084968498E-2</v>
      </c>
      <c r="AB91" s="53">
        <v>3.8215354084968498E-2</v>
      </c>
      <c r="AC91" s="53">
        <v>4.0676463395357097E-2</v>
      </c>
      <c r="AD91" s="53">
        <v>4.1724279522895799E-2</v>
      </c>
      <c r="AE91" s="53">
        <v>4.2772091925144098E-2</v>
      </c>
      <c r="AF91" s="47"/>
      <c r="AG91" s="165">
        <f xml:space="preserve"> Barclays_eqty!J90+Enel_eqty!J90+'EUR GBP'!K90+Barclays!O90+Enel!N90</f>
        <v>-289.92504918033745</v>
      </c>
    </row>
    <row r="92" spans="1:33" ht="13.5" customHeight="1" x14ac:dyDescent="0.2">
      <c r="A92" s="49">
        <v>44932</v>
      </c>
      <c r="B92" s="50">
        <v>172.259998321533</v>
      </c>
      <c r="C92" s="43"/>
      <c r="D92" s="49">
        <v>44932</v>
      </c>
      <c r="E92" s="50">
        <v>5.5859999656677202</v>
      </c>
      <c r="H92" s="49">
        <v>44932</v>
      </c>
      <c r="I92" s="50">
        <v>0.88005310297012296</v>
      </c>
      <c r="L92" s="49">
        <v>44932</v>
      </c>
      <c r="M92" s="52">
        <v>2.01240293681621E-2</v>
      </c>
      <c r="N92" s="52">
        <v>1.9488940015435201E-2</v>
      </c>
      <c r="O92" s="52">
        <v>1.9405076280236199E-2</v>
      </c>
      <c r="P92" s="52">
        <v>2.0700873807072601E-2</v>
      </c>
      <c r="Q92" s="52">
        <v>2.23938226699829E-2</v>
      </c>
      <c r="R92" s="52">
        <v>2.70085614174604E-2</v>
      </c>
      <c r="S92" s="52">
        <v>2.9664341360330498E-2</v>
      </c>
      <c r="T92" s="52">
        <v>3.10237351804971E-2</v>
      </c>
      <c r="W92" s="49">
        <v>44932</v>
      </c>
      <c r="X92" s="53">
        <v>3.7783447653055101E-2</v>
      </c>
      <c r="Y92" s="53">
        <v>3.7783447653055101E-2</v>
      </c>
      <c r="Z92" s="53">
        <v>3.7783447653055101E-2</v>
      </c>
      <c r="AA92" s="53">
        <v>3.7783447653055101E-2</v>
      </c>
      <c r="AB92" s="53">
        <v>3.7783447653055101E-2</v>
      </c>
      <c r="AC92" s="53">
        <v>4.0412344038486397E-2</v>
      </c>
      <c r="AD92" s="53">
        <v>4.1543915867805398E-2</v>
      </c>
      <c r="AE92" s="53">
        <v>4.2675483971834099E-2</v>
      </c>
      <c r="AF92" s="47"/>
      <c r="AG92" s="165">
        <f xml:space="preserve"> Barclays_eqty!J91+Enel_eqty!J91+'EUR GBP'!K91+Barclays!O91+Enel!N91</f>
        <v>-301.96502713066866</v>
      </c>
    </row>
    <row r="93" spans="1:33" ht="13.5" customHeight="1" x14ac:dyDescent="0.2">
      <c r="A93" s="49">
        <v>44931</v>
      </c>
      <c r="B93" s="50">
        <v>173.46000671386702</v>
      </c>
      <c r="C93" s="43"/>
      <c r="D93" s="49">
        <v>44931</v>
      </c>
      <c r="E93" s="50">
        <v>5.4739999771118102</v>
      </c>
      <c r="H93" s="49">
        <v>44931</v>
      </c>
      <c r="I93" s="50">
        <v>0.88536316156387296</v>
      </c>
      <c r="L93" s="49">
        <v>44931</v>
      </c>
      <c r="M93" s="52">
        <v>2.0165693014860101E-2</v>
      </c>
      <c r="N93" s="52">
        <v>1.94229204207658E-2</v>
      </c>
      <c r="O93" s="52">
        <v>1.9323956221342E-2</v>
      </c>
      <c r="P93" s="52">
        <v>2.0339768379926602E-2</v>
      </c>
      <c r="Q93" s="52">
        <v>2.1976754069328301E-2</v>
      </c>
      <c r="R93" s="52">
        <v>2.6860820129513699E-2</v>
      </c>
      <c r="S93" s="52">
        <v>2.9721857979893601E-2</v>
      </c>
      <c r="T93" s="52">
        <v>3.12143582850694E-2</v>
      </c>
      <c r="W93" s="49">
        <v>44931</v>
      </c>
      <c r="X93" s="53">
        <v>3.7842892110347699E-2</v>
      </c>
      <c r="Y93" s="53">
        <v>3.7842892110347699E-2</v>
      </c>
      <c r="Z93" s="53">
        <v>3.7842892110347699E-2</v>
      </c>
      <c r="AA93" s="53">
        <v>3.7842892110347699E-2</v>
      </c>
      <c r="AB93" s="53">
        <v>3.7842892110347699E-2</v>
      </c>
      <c r="AC93" s="53">
        <v>4.06965762376785E-2</v>
      </c>
      <c r="AD93" s="53">
        <v>4.2002532631158801E-2</v>
      </c>
      <c r="AE93" s="53">
        <v>4.3308500200509997E-2</v>
      </c>
      <c r="AF93" s="47"/>
      <c r="AG93" s="165">
        <f xml:space="preserve"> Barclays_eqty!J92+Enel_eqty!J92+'EUR GBP'!K92+Barclays!O92+Enel!N92</f>
        <v>1899.9313161329619</v>
      </c>
    </row>
    <row r="94" spans="1:33" ht="13.5" customHeight="1" x14ac:dyDescent="0.2">
      <c r="A94" s="49">
        <v>44930</v>
      </c>
      <c r="B94" s="50">
        <v>167.77999401092501</v>
      </c>
      <c r="C94" s="43"/>
      <c r="D94" s="49">
        <v>44930</v>
      </c>
      <c r="E94" s="50">
        <v>5.4840002059936497</v>
      </c>
      <c r="H94" s="49">
        <v>44930</v>
      </c>
      <c r="I94" s="50">
        <v>0.88036531209945601</v>
      </c>
      <c r="L94" s="49">
        <v>44930</v>
      </c>
      <c r="M94" s="52">
        <v>2.0165693014860101E-2</v>
      </c>
      <c r="N94" s="52">
        <v>1.9287135452031999E-2</v>
      </c>
      <c r="O94" s="52">
        <v>1.9200481474399501E-2</v>
      </c>
      <c r="P94" s="52">
        <v>2.0385498180985399E-2</v>
      </c>
      <c r="Q94" s="52">
        <v>2.1986749023199002E-2</v>
      </c>
      <c r="R94" s="52">
        <v>2.6678480207920002E-2</v>
      </c>
      <c r="S94" s="52">
        <v>2.9433798044919902E-2</v>
      </c>
      <c r="T94" s="52">
        <v>3.08429636061191E-2</v>
      </c>
      <c r="W94" s="49">
        <v>44930</v>
      </c>
      <c r="X94" s="53">
        <v>3.7555575370788498E-2</v>
      </c>
      <c r="Y94" s="53">
        <v>3.7555575370788498E-2</v>
      </c>
      <c r="Z94" s="53">
        <v>3.7555575370788498E-2</v>
      </c>
      <c r="AA94" s="53">
        <v>3.7555575370788498E-2</v>
      </c>
      <c r="AB94" s="53">
        <v>3.7555575370788498E-2</v>
      </c>
      <c r="AC94" s="53">
        <v>4.0235910564660998E-2</v>
      </c>
      <c r="AD94" s="53">
        <v>4.15183715522289E-2</v>
      </c>
      <c r="AE94" s="53">
        <v>4.28008362650871E-2</v>
      </c>
      <c r="AF94" s="47"/>
      <c r="AG94" s="165">
        <f xml:space="preserve"> Barclays_eqty!J93+Enel_eqty!J93+'EUR GBP'!K93+Barclays!O93+Enel!N93</f>
        <v>1184.6592160022801</v>
      </c>
    </row>
    <row r="95" spans="1:33" ht="13.5" customHeight="1" x14ac:dyDescent="0.2">
      <c r="A95" s="49">
        <v>44929</v>
      </c>
      <c r="B95" s="50">
        <v>164.11999464035</v>
      </c>
      <c r="C95" s="43"/>
      <c r="D95" s="49">
        <v>44929</v>
      </c>
      <c r="E95" s="50">
        <v>5.3289999961853001</v>
      </c>
      <c r="H95" s="49">
        <v>44929</v>
      </c>
      <c r="I95" s="50">
        <v>0.87892419099807695</v>
      </c>
      <c r="L95" s="49">
        <v>44929</v>
      </c>
      <c r="M95" s="52">
        <v>2.0185967907309501E-2</v>
      </c>
      <c r="N95" s="52">
        <v>1.8950244411826099E-2</v>
      </c>
      <c r="O95" s="52">
        <v>1.88781339675188E-2</v>
      </c>
      <c r="P95" s="52">
        <v>2.0183090120553901E-2</v>
      </c>
      <c r="Q95" s="52">
        <v>2.1870130673050801E-2</v>
      </c>
      <c r="R95" s="52">
        <v>2.66745034605264E-2</v>
      </c>
      <c r="S95" s="52">
        <v>2.9686050489544799E-2</v>
      </c>
      <c r="T95" s="52">
        <v>3.12399864196777E-2</v>
      </c>
      <c r="W95" s="49">
        <v>44929</v>
      </c>
      <c r="X95" s="53">
        <v>3.7595205008983598E-2</v>
      </c>
      <c r="Y95" s="53">
        <v>3.7595205008983598E-2</v>
      </c>
      <c r="Z95" s="53">
        <v>3.7595205008983598E-2</v>
      </c>
      <c r="AA95" s="53">
        <v>3.7595205008983598E-2</v>
      </c>
      <c r="AB95" s="53">
        <v>3.7595205008983598E-2</v>
      </c>
      <c r="AC95" s="53">
        <v>4.0471151471138E-2</v>
      </c>
      <c r="AD95" s="53">
        <v>4.18658815324306E-2</v>
      </c>
      <c r="AE95" s="53">
        <v>4.3260615319013498E-2</v>
      </c>
      <c r="AF95" s="47"/>
      <c r="AG95" s="165">
        <f xml:space="preserve"> Barclays_eqty!J94+Enel_eqty!J94+'EUR GBP'!K94+Barclays!O94+Enel!N94</f>
        <v>3749.8061063352052</v>
      </c>
    </row>
    <row r="96" spans="1:33" ht="13.5" customHeight="1" x14ac:dyDescent="0.2">
      <c r="A96" s="49">
        <v>44928</v>
      </c>
      <c r="B96" s="50">
        <v>158.52000713348301</v>
      </c>
      <c r="C96" s="43"/>
      <c r="D96" s="49">
        <v>44928</v>
      </c>
      <c r="E96" s="50">
        <v>5.1539998054504297</v>
      </c>
      <c r="H96" s="49">
        <v>44928</v>
      </c>
      <c r="I96" s="50">
        <v>0.88517111539840698</v>
      </c>
      <c r="L96" s="49">
        <v>44928</v>
      </c>
      <c r="M96" s="52">
        <v>2.00237557291984E-2</v>
      </c>
      <c r="N96" s="52">
        <v>1.9215056672692299E-2</v>
      </c>
      <c r="O96" s="52">
        <v>1.9146434962749401E-2</v>
      </c>
      <c r="P96" s="52">
        <v>2.0262762904167099E-2</v>
      </c>
      <c r="Q96" s="52">
        <v>2.1857792511582302E-2</v>
      </c>
      <c r="R96" s="52">
        <v>2.66190283000469E-2</v>
      </c>
      <c r="S96" s="52">
        <v>2.9768722131848301E-2</v>
      </c>
      <c r="T96" s="52">
        <v>3.1433008611202198E-2</v>
      </c>
      <c r="W96" s="49">
        <v>44928</v>
      </c>
      <c r="X96" s="53">
        <v>3.7337593734264297E-2</v>
      </c>
      <c r="Y96" s="53">
        <v>3.7337593734264297E-2</v>
      </c>
      <c r="Z96" s="53">
        <v>3.7337593734264297E-2</v>
      </c>
      <c r="AA96" s="53">
        <v>3.7337593734264297E-2</v>
      </c>
      <c r="AB96" s="53">
        <v>3.7337593734264297E-2</v>
      </c>
      <c r="AC96" s="53">
        <v>4.0429335087537703E-2</v>
      </c>
      <c r="AD96" s="53">
        <v>4.1990779340267098E-2</v>
      </c>
      <c r="AE96" s="53">
        <v>4.3552216142416E-2</v>
      </c>
      <c r="AF96" s="47"/>
      <c r="AG96" s="165">
        <f xml:space="preserve"> Barclays_eqty!J95+Enel_eqty!J95+'EUR GBP'!K95+Barclays!O95+Enel!N95</f>
        <v>547.41014902157792</v>
      </c>
    </row>
    <row r="97" spans="1:33" ht="13.5" customHeight="1" x14ac:dyDescent="0.2">
      <c r="A97" s="49">
        <v>44925</v>
      </c>
      <c r="B97" s="50">
        <v>158.52000713348301</v>
      </c>
      <c r="C97" s="43"/>
      <c r="D97" s="49">
        <v>44925</v>
      </c>
      <c r="E97" s="50">
        <v>5.0570001602172798</v>
      </c>
      <c r="H97" s="49">
        <v>44925</v>
      </c>
      <c r="I97" s="50">
        <v>0.88718926906585605</v>
      </c>
      <c r="L97" s="49">
        <v>44925</v>
      </c>
      <c r="M97" s="52">
        <v>2.0174711942672698E-2</v>
      </c>
      <c r="N97" s="52">
        <v>1.9378634169697699E-2</v>
      </c>
      <c r="O97" s="52">
        <v>1.9244199618697101E-2</v>
      </c>
      <c r="P97" s="52">
        <v>2.0180601626634501E-2</v>
      </c>
      <c r="Q97" s="52">
        <v>2.15976759791374E-2</v>
      </c>
      <c r="R97" s="52">
        <v>2.6559850201010701E-2</v>
      </c>
      <c r="S97" s="52">
        <v>2.9879825189709601E-2</v>
      </c>
      <c r="T97" s="52">
        <v>3.1681321561336503E-2</v>
      </c>
      <c r="W97" s="49">
        <v>44925</v>
      </c>
      <c r="X97" s="53">
        <v>3.7337593734264297E-2</v>
      </c>
      <c r="Y97" s="53">
        <v>3.7337593734264297E-2</v>
      </c>
      <c r="Z97" s="53">
        <v>3.7337593734264297E-2</v>
      </c>
      <c r="AA97" s="53">
        <v>3.7337593734264297E-2</v>
      </c>
      <c r="AB97" s="53">
        <v>3.7337593734264297E-2</v>
      </c>
      <c r="AC97" s="53">
        <v>4.0478728711605003E-2</v>
      </c>
      <c r="AD97" s="53">
        <v>4.2033858597278498E-2</v>
      </c>
      <c r="AE97" s="53">
        <v>4.3588984757661799E-2</v>
      </c>
      <c r="AF97" s="47"/>
      <c r="AG97" s="165">
        <f xml:space="preserve"> Barclays_eqty!J96+Enel_eqty!J96+'EUR GBP'!K96+Barclays!O96+Enel!N96</f>
        <v>-814.82383170702951</v>
      </c>
    </row>
    <row r="98" spans="1:33" ht="13.5" customHeight="1" x14ac:dyDescent="0.2">
      <c r="A98" s="49">
        <v>44924</v>
      </c>
      <c r="B98" s="50">
        <v>158.75999927520701</v>
      </c>
      <c r="C98" s="43"/>
      <c r="D98" s="49">
        <v>44924</v>
      </c>
      <c r="E98" s="50">
        <v>5.11100006103515</v>
      </c>
      <c r="H98" s="49">
        <v>44924</v>
      </c>
      <c r="I98" s="50">
        <v>0.88486099243163996</v>
      </c>
      <c r="L98" s="49">
        <v>44924</v>
      </c>
      <c r="M98" s="52">
        <v>2.0185967907309501E-2</v>
      </c>
      <c r="N98" s="52">
        <v>1.9461410120129499E-2</v>
      </c>
      <c r="O98" s="52">
        <v>1.9383715465664801E-2</v>
      </c>
      <c r="P98" s="52">
        <v>2.0507551729679101E-2</v>
      </c>
      <c r="Q98" s="52">
        <v>2.1897353231906801E-2</v>
      </c>
      <c r="R98" s="52">
        <v>2.65671722590923E-2</v>
      </c>
      <c r="S98" s="52">
        <v>2.97384038567543E-2</v>
      </c>
      <c r="T98" s="52">
        <v>3.1459342688321998E-2</v>
      </c>
      <c r="W98" s="49">
        <v>44924</v>
      </c>
      <c r="X98" s="53">
        <v>3.7208784371614401E-2</v>
      </c>
      <c r="Y98" s="53">
        <v>3.7208784371614401E-2</v>
      </c>
      <c r="Z98" s="53">
        <v>3.7208784371614401E-2</v>
      </c>
      <c r="AA98" s="53">
        <v>3.7208784371614401E-2</v>
      </c>
      <c r="AB98" s="53">
        <v>3.7208784371614401E-2</v>
      </c>
      <c r="AC98" s="53">
        <v>4.0429726243019097E-2</v>
      </c>
      <c r="AD98" s="53">
        <v>4.2022310197353301E-2</v>
      </c>
      <c r="AE98" s="53">
        <v>4.3614886701106997E-2</v>
      </c>
      <c r="AF98" s="47"/>
      <c r="AG98" s="165">
        <f xml:space="preserve"> Barclays_eqty!J97+Enel_eqty!J97+'EUR GBP'!K97+Barclays!O97+Enel!N97</f>
        <v>253.72824933747836</v>
      </c>
    </row>
    <row r="99" spans="1:33" ht="13.5" customHeight="1" x14ac:dyDescent="0.2">
      <c r="A99" s="49">
        <v>44923</v>
      </c>
      <c r="B99" s="50">
        <v>158.960008621215</v>
      </c>
      <c r="C99" s="43"/>
      <c r="D99" s="49">
        <v>44923</v>
      </c>
      <c r="E99" s="50">
        <v>5.02600002288818</v>
      </c>
      <c r="H99" s="49">
        <v>44923</v>
      </c>
      <c r="I99" s="50">
        <v>0.88226979970931996</v>
      </c>
      <c r="L99" s="49">
        <v>44923</v>
      </c>
      <c r="M99" s="52">
        <v>2.0185967907309501E-2</v>
      </c>
      <c r="N99" s="52">
        <v>1.9072193652391399E-2</v>
      </c>
      <c r="O99" s="52">
        <v>1.9262215122580501E-2</v>
      </c>
      <c r="P99" s="52">
        <v>2.07278318703174E-2</v>
      </c>
      <c r="Q99" s="52">
        <v>2.21474636346101E-2</v>
      </c>
      <c r="R99" s="52">
        <v>2.6805471628904301E-2</v>
      </c>
      <c r="S99" s="52">
        <v>2.9990199953317601E-2</v>
      </c>
      <c r="T99" s="52">
        <v>3.1723592430353102E-2</v>
      </c>
      <c r="W99" s="49">
        <v>44923</v>
      </c>
      <c r="X99" s="53">
        <v>3.7129513919353402E-2</v>
      </c>
      <c r="Y99" s="53">
        <v>3.7129513919353402E-2</v>
      </c>
      <c r="Z99" s="53">
        <v>3.7129513919353402E-2</v>
      </c>
      <c r="AA99" s="53">
        <v>3.7129513919353402E-2</v>
      </c>
      <c r="AB99" s="53">
        <v>3.7129513919353402E-2</v>
      </c>
      <c r="AC99" s="53">
        <v>4.0351323783397598E-2</v>
      </c>
      <c r="AD99" s="53">
        <v>4.1916087269782999E-2</v>
      </c>
      <c r="AE99" s="53">
        <v>4.3480854481458601E-2</v>
      </c>
      <c r="AF99" s="47"/>
      <c r="AG99" s="165">
        <f xml:space="preserve"> Barclays_eqty!J98+Enel_eqty!J98+'EUR GBP'!K98+Barclays!O98+Enel!N98</f>
        <v>1808.2036896293821</v>
      </c>
    </row>
    <row r="100" spans="1:33" ht="13.5" customHeight="1" x14ac:dyDescent="0.2">
      <c r="A100" s="49">
        <v>44922</v>
      </c>
      <c r="B100" s="50">
        <v>157.740008831024</v>
      </c>
      <c r="C100" s="43"/>
      <c r="D100" s="49">
        <v>44922</v>
      </c>
      <c r="E100" s="50">
        <v>5.0780000686645499</v>
      </c>
      <c r="H100" s="49">
        <v>44922</v>
      </c>
      <c r="I100" s="50">
        <v>0.885986447334289</v>
      </c>
      <c r="L100" s="49">
        <v>44922</v>
      </c>
      <c r="M100" s="52">
        <v>2.0196106284856699E-2</v>
      </c>
      <c r="N100" s="52">
        <v>1.9327420741319601E-2</v>
      </c>
      <c r="O100" s="52">
        <v>1.9267108291387499E-2</v>
      </c>
      <c r="P100" s="52">
        <v>2.0334195345640099E-2</v>
      </c>
      <c r="Q100" s="52">
        <v>2.1645702421665101E-2</v>
      </c>
      <c r="R100" s="52">
        <v>2.6852304115891401E-2</v>
      </c>
      <c r="S100" s="52">
        <v>3.0165385454893098E-2</v>
      </c>
      <c r="T100" s="52">
        <v>3.1955599784850998E-2</v>
      </c>
      <c r="W100" s="49">
        <v>44922</v>
      </c>
      <c r="X100" s="53">
        <v>3.6713324487209299E-2</v>
      </c>
      <c r="Y100" s="53">
        <v>3.6713324487209299E-2</v>
      </c>
      <c r="Z100" s="53">
        <v>3.6713324487209299E-2</v>
      </c>
      <c r="AA100" s="53">
        <v>3.6713324487209299E-2</v>
      </c>
      <c r="AB100" s="53">
        <v>3.6713324487209299E-2</v>
      </c>
      <c r="AC100" s="53">
        <v>4.0099278092384297E-2</v>
      </c>
      <c r="AD100" s="53">
        <v>4.1790727525949402E-2</v>
      </c>
      <c r="AE100" s="53">
        <v>4.3482173234224299E-2</v>
      </c>
      <c r="AF100" s="47"/>
      <c r="AG100" s="165">
        <f xml:space="preserve"> Barclays_eqty!J99+Enel_eqty!J99+'EUR GBP'!K99+Barclays!O99+Enel!N99</f>
        <v>-1307.8239898986697</v>
      </c>
    </row>
    <row r="101" spans="1:33" ht="13.5" customHeight="1" x14ac:dyDescent="0.2">
      <c r="A101" s="49">
        <v>44921</v>
      </c>
      <c r="B101" s="50">
        <v>157.740008831024</v>
      </c>
      <c r="C101" s="43"/>
      <c r="D101" s="49">
        <v>44921</v>
      </c>
      <c r="E101" s="50">
        <v>5.1009998321533203</v>
      </c>
      <c r="H101" s="49">
        <v>44921</v>
      </c>
      <c r="I101" s="50">
        <v>0.88108754158019997</v>
      </c>
      <c r="L101" s="49">
        <v>44921</v>
      </c>
      <c r="M101" s="52">
        <v>2.0165693014860101E-2</v>
      </c>
      <c r="N101" s="52">
        <v>1.93552263081073E-2</v>
      </c>
      <c r="O101" s="52">
        <v>1.9387084990739802E-2</v>
      </c>
      <c r="P101" s="52">
        <v>2.0447654649615201E-2</v>
      </c>
      <c r="Q101" s="52">
        <v>2.1727953106164901E-2</v>
      </c>
      <c r="R101" s="52">
        <v>2.6787020266055998E-2</v>
      </c>
      <c r="S101" s="52">
        <v>2.9908508062362602E-2</v>
      </c>
      <c r="T101" s="52">
        <v>3.1586568802595097E-2</v>
      </c>
      <c r="W101" s="49">
        <v>44921</v>
      </c>
      <c r="X101" s="53">
        <v>3.6713324487209299E-2</v>
      </c>
      <c r="Y101" s="53">
        <v>3.6713324487209299E-2</v>
      </c>
      <c r="Z101" s="53">
        <v>3.6713324487209299E-2</v>
      </c>
      <c r="AA101" s="53">
        <v>3.6713324487209299E-2</v>
      </c>
      <c r="AB101" s="53">
        <v>3.6713324487209299E-2</v>
      </c>
      <c r="AC101" s="53">
        <v>4.00438718497753E-2</v>
      </c>
      <c r="AD101" s="53">
        <v>4.1744578629732097E-2</v>
      </c>
      <c r="AE101" s="53">
        <v>4.3445296585559803E-2</v>
      </c>
      <c r="AF101" s="47"/>
      <c r="AG101" s="165">
        <f xml:space="preserve"> Barclays_eqty!J100+Enel_eqty!J100+'EUR GBP'!K100+Barclays!O100+Enel!N100</f>
        <v>-788.00644166309428</v>
      </c>
    </row>
    <row r="102" spans="1:33" ht="13.5" customHeight="1" x14ac:dyDescent="0.2">
      <c r="A102" s="49">
        <v>44918</v>
      </c>
      <c r="B102" s="50">
        <v>157.740008831024</v>
      </c>
      <c r="C102" s="43"/>
      <c r="D102" s="49">
        <v>44918</v>
      </c>
      <c r="E102" s="50">
        <v>5.1129999160766602</v>
      </c>
      <c r="H102" s="49">
        <v>44918</v>
      </c>
      <c r="I102" s="50">
        <v>0.87983423471450795</v>
      </c>
      <c r="L102" s="49">
        <v>44918</v>
      </c>
      <c r="M102" s="52">
        <v>2.0164020359516099E-2</v>
      </c>
      <c r="N102" s="52">
        <v>1.9537512212991701E-2</v>
      </c>
      <c r="O102" s="52">
        <v>1.94805786013603E-2</v>
      </c>
      <c r="P102" s="52">
        <v>2.03464571386575E-2</v>
      </c>
      <c r="Q102" s="52">
        <v>2.1531380712985899E-2</v>
      </c>
      <c r="R102" s="52">
        <v>2.6580547913908899E-2</v>
      </c>
      <c r="S102" s="52">
        <v>2.97490376979112E-2</v>
      </c>
      <c r="T102" s="52">
        <v>3.1466715037822703E-2</v>
      </c>
      <c r="W102" s="49">
        <v>44918</v>
      </c>
      <c r="X102" s="53">
        <v>3.6713324487209299E-2</v>
      </c>
      <c r="Y102" s="53">
        <v>3.6713324487209299E-2</v>
      </c>
      <c r="Z102" s="53">
        <v>3.6713324487209299E-2</v>
      </c>
      <c r="AA102" s="53">
        <v>3.6713324487209299E-2</v>
      </c>
      <c r="AB102" s="53">
        <v>3.6713324487209299E-2</v>
      </c>
      <c r="AC102" s="53">
        <v>4.0155295282602303E-2</v>
      </c>
      <c r="AD102" s="53">
        <v>4.17962446808815E-2</v>
      </c>
      <c r="AE102" s="53">
        <v>4.34371940791606E-2</v>
      </c>
      <c r="AF102" s="47"/>
      <c r="AG102" s="165">
        <f xml:space="preserve"> Barclays_eqty!J101+Enel_eqty!J101+'EUR GBP'!K101+Barclays!O101+Enel!N101</f>
        <v>7.7732015166585455</v>
      </c>
    </row>
    <row r="103" spans="1:33" ht="13.5" customHeight="1" x14ac:dyDescent="0.2">
      <c r="A103" s="49">
        <v>44917</v>
      </c>
      <c r="B103" s="50">
        <v>157.320010662078</v>
      </c>
      <c r="C103" s="43"/>
      <c r="D103" s="49">
        <v>44917</v>
      </c>
      <c r="E103" s="50">
        <v>5.0920000076293901</v>
      </c>
      <c r="H103" s="49">
        <v>44917</v>
      </c>
      <c r="I103" s="50">
        <v>0.88149964809417702</v>
      </c>
      <c r="L103" s="49">
        <v>44917</v>
      </c>
      <c r="M103" s="52">
        <v>2.0145410671830101E-2</v>
      </c>
      <c r="N103" s="52">
        <v>1.9600881263613701E-2</v>
      </c>
      <c r="O103" s="52">
        <v>1.9387232139706601E-2</v>
      </c>
      <c r="P103" s="52">
        <v>2.0244557410478502E-2</v>
      </c>
      <c r="Q103" s="52">
        <v>2.13720835745334E-2</v>
      </c>
      <c r="R103" s="52">
        <v>2.6360418647527601E-2</v>
      </c>
      <c r="S103" s="52">
        <v>2.9409630224108599E-2</v>
      </c>
      <c r="T103" s="52">
        <v>3.1074091792106601E-2</v>
      </c>
      <c r="W103" s="49">
        <v>44917</v>
      </c>
      <c r="X103" s="53">
        <v>3.6663774400949402E-2</v>
      </c>
      <c r="Y103" s="53">
        <v>3.6663774400949402E-2</v>
      </c>
      <c r="Z103" s="53">
        <v>3.6663774400949402E-2</v>
      </c>
      <c r="AA103" s="53">
        <v>3.6663774400949402E-2</v>
      </c>
      <c r="AB103" s="53">
        <v>3.6663774400949402E-2</v>
      </c>
      <c r="AC103" s="53">
        <v>4.0096484124660402E-2</v>
      </c>
      <c r="AD103" s="53">
        <v>4.1692912578582701E-2</v>
      </c>
      <c r="AE103" s="53">
        <v>4.3289344757795299E-2</v>
      </c>
      <c r="AF103" s="47"/>
      <c r="AG103" s="165">
        <f xml:space="preserve"> Barclays_eqty!J102+Enel_eqty!J102+'EUR GBP'!K102+Barclays!O102+Enel!N102</f>
        <v>-1464.5104445134141</v>
      </c>
    </row>
    <row r="104" spans="1:33" ht="13.5" customHeight="1" x14ac:dyDescent="0.2">
      <c r="A104" s="49">
        <v>44916</v>
      </c>
      <c r="B104" s="50">
        <v>158.08000564575099</v>
      </c>
      <c r="C104" s="43"/>
      <c r="D104" s="49">
        <v>44916</v>
      </c>
      <c r="E104" s="50">
        <v>5.1199998855590803</v>
      </c>
      <c r="H104" s="49">
        <v>44916</v>
      </c>
      <c r="I104" s="50">
        <v>0.87666201591491699</v>
      </c>
      <c r="L104" s="49">
        <v>44916</v>
      </c>
      <c r="M104" s="52">
        <v>1.5086354687809901E-2</v>
      </c>
      <c r="N104" s="52">
        <v>1.79618950933218E-2</v>
      </c>
      <c r="O104" s="52">
        <v>1.89909059554338E-2</v>
      </c>
      <c r="P104" s="52">
        <v>2.0103804767131798E-2</v>
      </c>
      <c r="Q104" s="52">
        <v>2.1173393353819799E-2</v>
      </c>
      <c r="R104" s="52">
        <v>2.6124531403183899E-2</v>
      </c>
      <c r="S104" s="52">
        <v>2.90772337466478E-2</v>
      </c>
      <c r="T104" s="52">
        <v>3.07239927351474E-2</v>
      </c>
      <c r="W104" s="49">
        <v>44916</v>
      </c>
      <c r="X104" s="53">
        <v>3.6584492772817598E-2</v>
      </c>
      <c r="Y104" s="53">
        <v>3.6584492772817598E-2</v>
      </c>
      <c r="Z104" s="53">
        <v>3.6584492772817598E-2</v>
      </c>
      <c r="AA104" s="53">
        <v>3.6584492772817598E-2</v>
      </c>
      <c r="AB104" s="53">
        <v>3.6584492772817598E-2</v>
      </c>
      <c r="AC104" s="53">
        <v>3.9949443191289902E-2</v>
      </c>
      <c r="AD104" s="53">
        <v>4.1456568986177403E-2</v>
      </c>
      <c r="AE104" s="53">
        <v>4.2963698506355202E-2</v>
      </c>
      <c r="AF104" s="47"/>
      <c r="AG104" s="165">
        <f xml:space="preserve"> Barclays_eqty!J103+Enel_eqty!J103+'EUR GBP'!K103+Barclays!O103+Enel!N103</f>
        <v>-31.241216283205702</v>
      </c>
    </row>
    <row r="105" spans="1:33" ht="13.5" customHeight="1" x14ac:dyDescent="0.2">
      <c r="A105" s="49">
        <v>44915</v>
      </c>
      <c r="B105" s="50">
        <v>156.19999170303299</v>
      </c>
      <c r="C105" s="43"/>
      <c r="D105" s="49">
        <v>44915</v>
      </c>
      <c r="E105" s="50">
        <v>5.0570001602172798</v>
      </c>
      <c r="H105" s="49">
        <v>44915</v>
      </c>
      <c r="I105" s="50">
        <v>0.87647759914398105</v>
      </c>
      <c r="L105" s="49">
        <v>44915</v>
      </c>
      <c r="M105" s="52">
        <v>1.5086354687809901E-2</v>
      </c>
      <c r="N105" s="52">
        <v>1.7734151333570401E-2</v>
      </c>
      <c r="O105" s="52">
        <v>1.8786491826176598E-2</v>
      </c>
      <c r="P105" s="52">
        <v>1.9916016608476601E-2</v>
      </c>
      <c r="Q105" s="52">
        <v>2.0952608436345999E-2</v>
      </c>
      <c r="R105" s="52">
        <v>2.5936206802725702E-2</v>
      </c>
      <c r="S105" s="52">
        <v>2.8858585283160199E-2</v>
      </c>
      <c r="T105" s="52">
        <v>3.0472027137875501E-2</v>
      </c>
      <c r="W105" s="49">
        <v>44915</v>
      </c>
      <c r="X105" s="53">
        <v>3.6604311317205401E-2</v>
      </c>
      <c r="Y105" s="53">
        <v>3.6604311317205401E-2</v>
      </c>
      <c r="Z105" s="53">
        <v>3.6604311317205401E-2</v>
      </c>
      <c r="AA105" s="53">
        <v>3.6604311317205401E-2</v>
      </c>
      <c r="AB105" s="53">
        <v>3.6604311317205401E-2</v>
      </c>
      <c r="AC105" s="53">
        <v>4.0037672966718597E-2</v>
      </c>
      <c r="AD105" s="53">
        <v>4.1673086583614301E-2</v>
      </c>
      <c r="AE105" s="53">
        <v>4.3308500200509997E-2</v>
      </c>
      <c r="AF105" s="47"/>
      <c r="AG105" s="165">
        <f xml:space="preserve"> Barclays_eqty!J104+Enel_eqty!J104+'EUR GBP'!K104+Barclays!O104+Enel!N104</f>
        <v>-1146.9269862600133</v>
      </c>
    </row>
    <row r="106" spans="1:33" ht="13.5" customHeight="1" x14ac:dyDescent="0.2">
      <c r="A106" s="49">
        <v>44914</v>
      </c>
      <c r="B106" s="50">
        <v>155.25999069213802</v>
      </c>
      <c r="C106" s="43"/>
      <c r="D106" s="49">
        <v>44914</v>
      </c>
      <c r="E106" s="50">
        <v>5.0570001602172798</v>
      </c>
      <c r="H106" s="49">
        <v>44914</v>
      </c>
      <c r="I106" s="50">
        <v>0.87214571237563998</v>
      </c>
      <c r="L106" s="49">
        <v>44914</v>
      </c>
      <c r="M106" s="52">
        <v>1.50762163102626E-2</v>
      </c>
      <c r="N106" s="52">
        <v>1.6441032290458599E-2</v>
      </c>
      <c r="O106" s="52">
        <v>1.7708869650959899E-2</v>
      </c>
      <c r="P106" s="52">
        <v>1.9310057163238501E-2</v>
      </c>
      <c r="Q106" s="52">
        <v>2.0663350820541299E-2</v>
      </c>
      <c r="R106" s="52">
        <v>2.5533815845847099E-2</v>
      </c>
      <c r="S106" s="52">
        <v>2.8350543230772001E-2</v>
      </c>
      <c r="T106" s="52">
        <v>2.9904171824455199E-2</v>
      </c>
      <c r="W106" s="49">
        <v>44914</v>
      </c>
      <c r="X106" s="53">
        <v>3.6572750657796797E-2</v>
      </c>
      <c r="Y106" s="53">
        <v>3.6572750657796797E-2</v>
      </c>
      <c r="Z106" s="53">
        <v>3.6572750657796797E-2</v>
      </c>
      <c r="AA106" s="53">
        <v>3.6572750657796797E-2</v>
      </c>
      <c r="AB106" s="53">
        <v>3.6572750657796797E-2</v>
      </c>
      <c r="AC106" s="53">
        <v>3.9939645677804898E-2</v>
      </c>
      <c r="AD106" s="53">
        <v>4.1513934731483397E-2</v>
      </c>
      <c r="AE106" s="53">
        <v>4.3088220059871597E-2</v>
      </c>
      <c r="AF106" s="47"/>
      <c r="AG106" s="165">
        <f xml:space="preserve"> Barclays_eqty!J105+Enel_eqty!J105+'EUR GBP'!K105+Barclays!O105+Enel!N105</f>
        <v>1180.6976813173101</v>
      </c>
    </row>
    <row r="107" spans="1:33" ht="13.5" customHeight="1" x14ac:dyDescent="0.2">
      <c r="A107" s="49">
        <v>44911</v>
      </c>
      <c r="B107" s="50">
        <v>153.38000059127802</v>
      </c>
      <c r="C107" s="43"/>
      <c r="D107" s="49">
        <v>44911</v>
      </c>
      <c r="E107" s="50">
        <v>5.03200006484985</v>
      </c>
      <c r="H107" s="49">
        <v>44911</v>
      </c>
      <c r="I107" s="50">
        <v>0.87351876497268599</v>
      </c>
      <c r="L107" s="49">
        <v>44911</v>
      </c>
      <c r="M107" s="52">
        <v>1.5085728839039801E-2</v>
      </c>
      <c r="N107" s="52">
        <v>1.5831626951694398E-2</v>
      </c>
      <c r="O107" s="52">
        <v>1.6886057332157998E-2</v>
      </c>
      <c r="P107" s="52">
        <v>1.8929013982415199E-2</v>
      </c>
      <c r="Q107" s="52">
        <v>2.0758811384439399E-2</v>
      </c>
      <c r="R107" s="52">
        <v>2.54001021385192E-2</v>
      </c>
      <c r="S107" s="52">
        <v>2.8193391859531399E-2</v>
      </c>
      <c r="T107" s="52">
        <v>2.97638718038797E-2</v>
      </c>
      <c r="W107" s="49">
        <v>44911</v>
      </c>
      <c r="X107" s="53">
        <v>3.6366462707519497E-2</v>
      </c>
      <c r="Y107" s="53">
        <v>3.6366462707519497E-2</v>
      </c>
      <c r="Z107" s="53">
        <v>3.6366462707519497E-2</v>
      </c>
      <c r="AA107" s="53">
        <v>3.6366462707519497E-2</v>
      </c>
      <c r="AB107" s="53">
        <v>3.6366462707519497E-2</v>
      </c>
      <c r="AC107" s="53">
        <v>3.9743579924106598E-2</v>
      </c>
      <c r="AD107" s="53">
        <v>4.13195565342903E-2</v>
      </c>
      <c r="AE107" s="53">
        <v>4.2895529419183703E-2</v>
      </c>
      <c r="AF107" s="47"/>
      <c r="AG107" s="165">
        <f xml:space="preserve"> Barclays_eqty!J106+Enel_eqty!J106+'EUR GBP'!K106+Barclays!O106+Enel!N106</f>
        <v>-1721.1599873713531</v>
      </c>
    </row>
    <row r="108" spans="1:33" ht="13.5" customHeight="1" x14ac:dyDescent="0.2">
      <c r="A108" s="49">
        <v>44910</v>
      </c>
      <c r="B108" s="50">
        <v>156.539988517761</v>
      </c>
      <c r="C108" s="43"/>
      <c r="D108" s="49">
        <v>44910</v>
      </c>
      <c r="E108" s="50">
        <v>5.0949997901916504</v>
      </c>
      <c r="H108" s="49">
        <v>44910</v>
      </c>
      <c r="I108" s="50">
        <v>0.87172031402587802</v>
      </c>
      <c r="L108" s="49">
        <v>44910</v>
      </c>
      <c r="M108" s="52">
        <v>1.50762163102626E-2</v>
      </c>
      <c r="N108" s="52">
        <v>1.5644496306777E-2</v>
      </c>
      <c r="O108" s="52">
        <v>1.6759688034653601E-2</v>
      </c>
      <c r="P108" s="52">
        <v>1.8920371308922702E-2</v>
      </c>
      <c r="Q108" s="52">
        <v>2.0871957764029499E-2</v>
      </c>
      <c r="R108" s="52">
        <v>2.5162393227219498E-2</v>
      </c>
      <c r="S108" s="52">
        <v>2.7591358870267799E-2</v>
      </c>
      <c r="T108" s="52">
        <v>2.88550890982151E-2</v>
      </c>
      <c r="W108" s="49">
        <v>44910</v>
      </c>
      <c r="X108" s="53">
        <v>3.6207888275384903E-2</v>
      </c>
      <c r="Y108" s="53">
        <v>3.6207888275384903E-2</v>
      </c>
      <c r="Z108" s="53">
        <v>3.6207888275384903E-2</v>
      </c>
      <c r="AA108" s="53">
        <v>3.6207888275384903E-2</v>
      </c>
      <c r="AB108" s="53">
        <v>3.6207888275384903E-2</v>
      </c>
      <c r="AC108" s="53">
        <v>3.9312168955802897E-2</v>
      </c>
      <c r="AD108" s="53">
        <v>4.07258495688438E-2</v>
      </c>
      <c r="AE108" s="53">
        <v>4.2139519006013801E-2</v>
      </c>
      <c r="AF108" s="47"/>
      <c r="AG108" s="165">
        <f xml:space="preserve"> Barclays_eqty!J107+Enel_eqty!J107+'EUR GBP'!K107+Barclays!O107+Enel!N107</f>
        <v>-7605.9123398206111</v>
      </c>
    </row>
    <row r="109" spans="1:33" ht="13.5" customHeight="1" x14ac:dyDescent="0.2">
      <c r="A109" s="49">
        <v>44909</v>
      </c>
      <c r="B109" s="50">
        <v>160.399997234344</v>
      </c>
      <c r="C109" s="43"/>
      <c r="D109" s="49">
        <v>44909</v>
      </c>
      <c r="E109" s="50">
        <v>5.2649998664855904</v>
      </c>
      <c r="H109" s="49">
        <v>44909</v>
      </c>
      <c r="I109" s="50">
        <v>0.85842132568359297</v>
      </c>
      <c r="L109" s="49">
        <v>44909</v>
      </c>
      <c r="M109" s="52">
        <v>1.50559395551681E-2</v>
      </c>
      <c r="N109" s="52">
        <v>1.5357095748186099E-2</v>
      </c>
      <c r="O109" s="52">
        <v>1.6588326543569499E-2</v>
      </c>
      <c r="P109" s="52">
        <v>1.8973836675286199E-2</v>
      </c>
      <c r="Q109" s="52">
        <v>2.1128486841917E-2</v>
      </c>
      <c r="R109" s="52">
        <v>2.4588078260421701E-2</v>
      </c>
      <c r="S109" s="52">
        <v>2.63663809746503E-2</v>
      </c>
      <c r="T109" s="52">
        <v>2.7258433401584601E-2</v>
      </c>
      <c r="W109" s="49">
        <v>44909</v>
      </c>
      <c r="X109" s="53">
        <v>3.6544851958751602E-2</v>
      </c>
      <c r="Y109" s="53">
        <v>3.6544851958751602E-2</v>
      </c>
      <c r="Z109" s="53">
        <v>3.6544851958751602E-2</v>
      </c>
      <c r="AA109" s="53">
        <v>3.6544851958751602E-2</v>
      </c>
      <c r="AB109" s="53">
        <v>3.6544851958751602E-2</v>
      </c>
      <c r="AC109" s="53">
        <v>3.9704363793134599E-2</v>
      </c>
      <c r="AD109" s="53">
        <v>4.1132822632789598E-2</v>
      </c>
      <c r="AE109" s="53">
        <v>4.2561277747154201E-2</v>
      </c>
      <c r="AF109" s="47"/>
      <c r="AG109" s="165">
        <f xml:space="preserve"> Barclays_eqty!J108+Enel_eqty!J108+'EUR GBP'!K108+Barclays!O108+Enel!N108</f>
        <v>-1503.2219141928076</v>
      </c>
    </row>
    <row r="110" spans="1:33" ht="13.5" customHeight="1" x14ac:dyDescent="0.2">
      <c r="A110" s="49">
        <v>44908</v>
      </c>
      <c r="B110" s="50">
        <v>160.460007190704</v>
      </c>
      <c r="C110" s="43"/>
      <c r="D110" s="49">
        <v>44908</v>
      </c>
      <c r="E110" s="50">
        <v>5.23600006103515</v>
      </c>
      <c r="H110" s="49">
        <v>44908</v>
      </c>
      <c r="I110" s="50">
        <v>0.858157157897949</v>
      </c>
      <c r="L110" s="49">
        <v>44908</v>
      </c>
      <c r="M110" s="52">
        <v>1.50559395551681E-2</v>
      </c>
      <c r="N110" s="52">
        <v>1.5029529109597199E-2</v>
      </c>
      <c r="O110" s="52">
        <v>1.6264971345663001E-2</v>
      </c>
      <c r="P110" s="52">
        <v>1.8658639863133399E-2</v>
      </c>
      <c r="Q110" s="52">
        <v>2.0820664241909901E-2</v>
      </c>
      <c r="R110" s="52">
        <v>2.4435928091406801E-2</v>
      </c>
      <c r="S110" s="52">
        <v>2.6344984769821101E-2</v>
      </c>
      <c r="T110" s="52">
        <v>2.7319068089127499E-2</v>
      </c>
      <c r="W110" s="49">
        <v>44908</v>
      </c>
      <c r="X110" s="53">
        <v>3.6832239478826502E-2</v>
      </c>
      <c r="Y110" s="53">
        <v>3.6832239478826502E-2</v>
      </c>
      <c r="Z110" s="53">
        <v>3.6832239478826502E-2</v>
      </c>
      <c r="AA110" s="53">
        <v>3.6832239478826502E-2</v>
      </c>
      <c r="AB110" s="53">
        <v>3.6832239478826502E-2</v>
      </c>
      <c r="AC110" s="53">
        <v>4.0214102715253802E-2</v>
      </c>
      <c r="AD110" s="53">
        <v>4.1751723736524499E-2</v>
      </c>
      <c r="AE110" s="53">
        <v>4.3289344757795299E-2</v>
      </c>
      <c r="AF110" s="47"/>
      <c r="AG110" s="165">
        <f xml:space="preserve"> Barclays_eqty!J109+Enel_eqty!J109+'EUR GBP'!K109+Barclays!O109+Enel!N109</f>
        <v>2433.9395499655607</v>
      </c>
    </row>
    <row r="111" spans="1:33" ht="13.5" customHeight="1" x14ac:dyDescent="0.2">
      <c r="A111" s="49">
        <v>44907</v>
      </c>
      <c r="B111" s="50">
        <v>157.72000551223698</v>
      </c>
      <c r="C111" s="43"/>
      <c r="D111" s="49">
        <v>44907</v>
      </c>
      <c r="E111" s="50">
        <v>5.2090001106262198</v>
      </c>
      <c r="H111" s="49">
        <v>44907</v>
      </c>
      <c r="I111" s="50">
        <v>0.85882157087326005</v>
      </c>
      <c r="L111" s="49">
        <v>44907</v>
      </c>
      <c r="M111" s="52">
        <v>1.50559395551681E-2</v>
      </c>
      <c r="N111" s="52">
        <v>1.4973084442317401E-2</v>
      </c>
      <c r="O111" s="52">
        <v>1.6227608546614598E-2</v>
      </c>
      <c r="P111" s="52">
        <v>1.8658246845006901E-2</v>
      </c>
      <c r="Q111" s="52">
        <v>2.0853662863373701E-2</v>
      </c>
      <c r="R111" s="52">
        <v>2.4557499215006801E-2</v>
      </c>
      <c r="S111" s="52">
        <v>2.6495745405554699E-2</v>
      </c>
      <c r="T111" s="52">
        <v>2.74952426552772E-2</v>
      </c>
      <c r="W111" s="49">
        <v>44907</v>
      </c>
      <c r="X111" s="53">
        <v>3.6562848836183499E-2</v>
      </c>
      <c r="Y111" s="53">
        <v>3.6562848836183499E-2</v>
      </c>
      <c r="Z111" s="53">
        <v>3.6562848836183499E-2</v>
      </c>
      <c r="AA111" s="53">
        <v>3.6562848836183499E-2</v>
      </c>
      <c r="AB111" s="53">
        <v>3.6562848836183499E-2</v>
      </c>
      <c r="AC111" s="53">
        <v>3.9871022105216897E-2</v>
      </c>
      <c r="AD111" s="53">
        <v>4.1417360305786098E-2</v>
      </c>
      <c r="AE111" s="53">
        <v>4.2963698506355202E-2</v>
      </c>
      <c r="AF111" s="47"/>
      <c r="AG111" s="165">
        <f xml:space="preserve"> Barclays_eqty!J110+Enel_eqty!J110+'EUR GBP'!K110+Barclays!O110+Enel!N110</f>
        <v>-559.48245295115555</v>
      </c>
    </row>
    <row r="112" spans="1:33" ht="13.5" customHeight="1" x14ac:dyDescent="0.2">
      <c r="A112" s="49">
        <v>44904</v>
      </c>
      <c r="B112" s="50">
        <v>158.84000062942499</v>
      </c>
      <c r="C112" s="43"/>
      <c r="D112" s="49">
        <v>44904</v>
      </c>
      <c r="E112" s="50">
        <v>5.2270002365112296</v>
      </c>
      <c r="H112" s="49">
        <v>44904</v>
      </c>
      <c r="I112" s="50">
        <v>0.85734033584594704</v>
      </c>
      <c r="L112" s="49">
        <v>44904</v>
      </c>
      <c r="M112" s="52">
        <v>1.50553174316883E-2</v>
      </c>
      <c r="N112" s="52">
        <v>1.4893545769154999E-2</v>
      </c>
      <c r="O112" s="52">
        <v>1.60721391439437E-2</v>
      </c>
      <c r="P112" s="52">
        <v>1.83556582778692E-2</v>
      </c>
      <c r="Q112" s="52">
        <v>2.04181913286447E-2</v>
      </c>
      <c r="R112" s="52">
        <v>2.4261418730020499E-2</v>
      </c>
      <c r="S112" s="52">
        <v>2.6270112022757499E-2</v>
      </c>
      <c r="T112" s="52">
        <v>2.7283303439617101E-2</v>
      </c>
      <c r="W112" s="49">
        <v>44904</v>
      </c>
      <c r="X112" s="53">
        <v>3.6217797547578798E-2</v>
      </c>
      <c r="Y112" s="53">
        <v>3.6217797547578798E-2</v>
      </c>
      <c r="Z112" s="53">
        <v>3.6217797547578798E-2</v>
      </c>
      <c r="AA112" s="53">
        <v>3.6217797547578798E-2</v>
      </c>
      <c r="AB112" s="53">
        <v>3.6217797547578798E-2</v>
      </c>
      <c r="AC112" s="53">
        <v>3.9557296782732003E-2</v>
      </c>
      <c r="AD112" s="53">
        <v>4.1050098836421897E-2</v>
      </c>
      <c r="AE112" s="53">
        <v>4.2542919516563402E-2</v>
      </c>
      <c r="AF112" s="47"/>
      <c r="AG112" s="165">
        <f xml:space="preserve"> Barclays_eqty!J111+Enel_eqty!J111+'EUR GBP'!K111+Barclays!O111+Enel!N111</f>
        <v>1777.9897315572118</v>
      </c>
    </row>
    <row r="113" spans="1:33" ht="13.5" customHeight="1" x14ac:dyDescent="0.2">
      <c r="A113" s="49">
        <v>44903</v>
      </c>
      <c r="B113" s="50">
        <v>157.06000328063899</v>
      </c>
      <c r="C113" s="43"/>
      <c r="D113" s="49">
        <v>44903</v>
      </c>
      <c r="E113" s="50">
        <v>5.2039999961853001</v>
      </c>
      <c r="H113" s="49">
        <v>44903</v>
      </c>
      <c r="I113" s="50">
        <v>0.86307090520858698</v>
      </c>
      <c r="L113" s="49">
        <v>44903</v>
      </c>
      <c r="M113" s="52">
        <v>1.5045801177620799E-2</v>
      </c>
      <c r="N113" s="52">
        <v>1.47236939519643E-2</v>
      </c>
      <c r="O113" s="52">
        <v>1.5906078740954399E-2</v>
      </c>
      <c r="P113" s="52">
        <v>1.8196951597929001E-2</v>
      </c>
      <c r="Q113" s="52">
        <v>2.0266124978661499E-2</v>
      </c>
      <c r="R113" s="52">
        <v>2.4095539003610601E-2</v>
      </c>
      <c r="S113" s="52">
        <v>2.6079230010509401E-2</v>
      </c>
      <c r="T113" s="52">
        <v>2.7046555653214399E-2</v>
      </c>
      <c r="W113" s="49">
        <v>44903</v>
      </c>
      <c r="X113" s="53">
        <v>3.6049306392669601E-2</v>
      </c>
      <c r="Y113" s="53">
        <v>3.6049306392669601E-2</v>
      </c>
      <c r="Z113" s="53">
        <v>3.6049306392669601E-2</v>
      </c>
      <c r="AA113" s="53">
        <v>3.6049306392669601E-2</v>
      </c>
      <c r="AB113" s="53">
        <v>3.6049306392669601E-2</v>
      </c>
      <c r="AC113" s="53">
        <v>3.9429835975170101E-2</v>
      </c>
      <c r="AD113" s="53">
        <v>4.09092977643013E-2</v>
      </c>
      <c r="AE113" s="53">
        <v>4.2388767004012999E-2</v>
      </c>
      <c r="AF113" s="47"/>
      <c r="AG113" s="165">
        <f xml:space="preserve"> Barclays_eqty!J112+Enel_eqty!J112+'EUR GBP'!K112+Barclays!O112+Enel!N112</f>
        <v>-945.43732156894305</v>
      </c>
    </row>
    <row r="114" spans="1:33" ht="13.5" customHeight="1" x14ac:dyDescent="0.2">
      <c r="A114" s="49">
        <v>44902</v>
      </c>
      <c r="B114" s="50">
        <v>157.520008087158</v>
      </c>
      <c r="C114" s="43"/>
      <c r="D114" s="49">
        <v>44902</v>
      </c>
      <c r="E114" s="50">
        <v>5.25500011444091</v>
      </c>
      <c r="H114" s="49">
        <v>44902</v>
      </c>
      <c r="I114" s="50">
        <v>0.86126601696014404</v>
      </c>
      <c r="L114" s="49">
        <v>44902</v>
      </c>
      <c r="M114" s="52">
        <v>1.51167698204517E-2</v>
      </c>
      <c r="N114" s="52">
        <v>1.4837768860161299E-2</v>
      </c>
      <c r="O114" s="52">
        <v>1.5976959839463199E-2</v>
      </c>
      <c r="P114" s="52">
        <v>1.8184138461947399E-2</v>
      </c>
      <c r="Q114" s="52">
        <v>2.0177716389298401E-2</v>
      </c>
      <c r="R114" s="52">
        <v>2.4040834978222798E-2</v>
      </c>
      <c r="S114" s="52">
        <v>2.6046458631753901E-2</v>
      </c>
      <c r="T114" s="52">
        <v>2.70238127559423E-2</v>
      </c>
      <c r="W114" s="49">
        <v>44902</v>
      </c>
      <c r="X114" s="53">
        <v>3.5999748855829197E-2</v>
      </c>
      <c r="Y114" s="53">
        <v>3.5999748855829197E-2</v>
      </c>
      <c r="Z114" s="53">
        <v>3.5999748855829197E-2</v>
      </c>
      <c r="AA114" s="53">
        <v>3.5999748855829197E-2</v>
      </c>
      <c r="AB114" s="53">
        <v>3.5999748855829197E-2</v>
      </c>
      <c r="AC114" s="53">
        <v>3.9498470723628998E-2</v>
      </c>
      <c r="AD114" s="53">
        <v>4.1039455682039198E-2</v>
      </c>
      <c r="AE114" s="53">
        <v>4.25804480910301E-2</v>
      </c>
      <c r="AF114" s="47"/>
      <c r="AG114" s="165">
        <f xml:space="preserve"> Barclays_eqty!J113+Enel_eqty!J113+'EUR GBP'!K113+Barclays!O113+Enel!N113</f>
        <v>-1157.6924531517132</v>
      </c>
    </row>
    <row r="115" spans="1:33" ht="13.5" customHeight="1" x14ac:dyDescent="0.2">
      <c r="A115" s="49">
        <v>44901</v>
      </c>
      <c r="B115" s="50">
        <v>158.52000713348301</v>
      </c>
      <c r="C115" s="43"/>
      <c r="D115" s="49">
        <v>44901</v>
      </c>
      <c r="E115" s="50">
        <v>5.2290000915527299</v>
      </c>
      <c r="H115" s="49">
        <v>44901</v>
      </c>
      <c r="I115" s="50">
        <v>0.85909503698348999</v>
      </c>
      <c r="L115" s="49">
        <v>44901</v>
      </c>
      <c r="M115" s="52">
        <v>1.50356609374284E-2</v>
      </c>
      <c r="N115" s="52">
        <v>1.44496727734804E-2</v>
      </c>
      <c r="O115" s="52">
        <v>1.5620416030287699E-2</v>
      </c>
      <c r="P115" s="52">
        <v>1.78887359797954E-2</v>
      </c>
      <c r="Q115" s="52">
        <v>1.9937539473175999E-2</v>
      </c>
      <c r="R115" s="52">
        <v>2.3876363411545701E-2</v>
      </c>
      <c r="S115" s="52">
        <v>2.60017178952693E-2</v>
      </c>
      <c r="T115" s="52">
        <v>2.7087187394499699E-2</v>
      </c>
      <c r="W115" s="49">
        <v>44901</v>
      </c>
      <c r="X115" s="53">
        <v>3.5910543054342201E-2</v>
      </c>
      <c r="Y115" s="53">
        <v>3.5910543054342201E-2</v>
      </c>
      <c r="Z115" s="53">
        <v>3.5910543054342201E-2</v>
      </c>
      <c r="AA115" s="53">
        <v>3.5910543054342201E-2</v>
      </c>
      <c r="AB115" s="53">
        <v>3.5910543054342201E-2</v>
      </c>
      <c r="AC115" s="53">
        <v>3.9508271962404203E-2</v>
      </c>
      <c r="AD115" s="53">
        <v>4.1135393083095502E-2</v>
      </c>
      <c r="AE115" s="53">
        <v>4.2762506753206198E-2</v>
      </c>
      <c r="AF115" s="47"/>
      <c r="AG115" s="165">
        <f xml:space="preserve"> Barclays_eqty!J114+Enel_eqty!J114+'EUR GBP'!K114+Barclays!O114+Enel!N114</f>
        <v>1530.5370669572649</v>
      </c>
    </row>
    <row r="116" spans="1:33" ht="13.5" customHeight="1" x14ac:dyDescent="0.2">
      <c r="A116" s="49">
        <v>44900</v>
      </c>
      <c r="B116" s="50">
        <v>156.220006942749</v>
      </c>
      <c r="C116" s="43"/>
      <c r="D116" s="49">
        <v>44900</v>
      </c>
      <c r="E116" s="50">
        <v>5.2849998474120996</v>
      </c>
      <c r="H116" s="49">
        <v>44900</v>
      </c>
      <c r="I116" s="50">
        <v>0.86153972148895197</v>
      </c>
      <c r="L116" s="49">
        <v>44900</v>
      </c>
      <c r="M116" s="52">
        <v>1.50559395551681E-2</v>
      </c>
      <c r="N116" s="52">
        <v>1.46087845787405E-2</v>
      </c>
      <c r="O116" s="52">
        <v>1.5697969123721098E-2</v>
      </c>
      <c r="P116" s="52">
        <v>1.78662333637475E-2</v>
      </c>
      <c r="Q116" s="52">
        <v>1.98246631771326E-2</v>
      </c>
      <c r="R116" s="52">
        <v>2.3840822279453201E-2</v>
      </c>
      <c r="S116" s="52">
        <v>2.60433834046125E-2</v>
      </c>
      <c r="T116" s="52">
        <v>2.7201043441891601E-2</v>
      </c>
      <c r="W116" s="49">
        <v>44900</v>
      </c>
      <c r="X116" s="53">
        <v>3.5849314182996701E-2</v>
      </c>
      <c r="Y116" s="53">
        <v>3.5849314182996701E-2</v>
      </c>
      <c r="Z116" s="53">
        <v>3.5849314182996701E-2</v>
      </c>
      <c r="AA116" s="53">
        <v>3.5849314182996701E-2</v>
      </c>
      <c r="AB116" s="53">
        <v>3.5849314182996701E-2</v>
      </c>
      <c r="AC116" s="53">
        <v>3.9459250867366701E-2</v>
      </c>
      <c r="AD116" s="53">
        <v>4.1106089949607801E-2</v>
      </c>
      <c r="AE116" s="53">
        <v>4.2752929031848901E-2</v>
      </c>
      <c r="AF116" s="47"/>
      <c r="AG116" s="165">
        <f xml:space="preserve"> Barclays_eqty!J115+Enel_eqty!J115+'EUR GBP'!K115+Barclays!O115+Enel!N115</f>
        <v>-1377.6966827341755</v>
      </c>
    </row>
    <row r="117" spans="1:33" ht="13.5" customHeight="1" x14ac:dyDescent="0.2">
      <c r="A117" s="49">
        <v>44897</v>
      </c>
      <c r="B117" s="50">
        <v>157.50000476837101</v>
      </c>
      <c r="C117" s="43"/>
      <c r="D117" s="49">
        <v>44897</v>
      </c>
      <c r="E117" s="50">
        <v>5.2449998855590803</v>
      </c>
      <c r="H117" s="49">
        <v>44897</v>
      </c>
      <c r="I117" s="50">
        <v>0.85732996463775601</v>
      </c>
      <c r="L117" s="49">
        <v>44897</v>
      </c>
      <c r="M117" s="52">
        <v>1.50553174316883E-2</v>
      </c>
      <c r="N117" s="52">
        <v>1.46290846168994E-2</v>
      </c>
      <c r="O117" s="52">
        <v>1.5577930957078901E-2</v>
      </c>
      <c r="P117" s="52">
        <v>1.7678497359156602E-2</v>
      </c>
      <c r="Q117" s="52">
        <v>1.95757821202278E-2</v>
      </c>
      <c r="R117" s="52">
        <v>2.3591324687003999E-2</v>
      </c>
      <c r="S117" s="52">
        <v>2.5796668604016301E-2</v>
      </c>
      <c r="T117" s="52">
        <v>2.6925856247544198E-2</v>
      </c>
      <c r="W117" s="49">
        <v>44897</v>
      </c>
      <c r="X117" s="53">
        <v>3.5533871501684099E-2</v>
      </c>
      <c r="Y117" s="53">
        <v>3.5533871501684099E-2</v>
      </c>
      <c r="Z117" s="53">
        <v>3.5533871501684099E-2</v>
      </c>
      <c r="AA117" s="53">
        <v>3.5533871501684099E-2</v>
      </c>
      <c r="AB117" s="53">
        <v>3.5533871501684099E-2</v>
      </c>
      <c r="AC117" s="53">
        <v>3.9243523031473097E-2</v>
      </c>
      <c r="AD117" s="53">
        <v>4.0896262973546899E-2</v>
      </c>
      <c r="AE117" s="53">
        <v>4.2549002915620797E-2</v>
      </c>
      <c r="AF117" s="47"/>
      <c r="AG117" s="165">
        <f xml:space="preserve"> Barclays_eqty!J116+Enel_eqty!J116+'EUR GBP'!K116+Barclays!O116+Enel!N116</f>
        <v>-1103.6797455415292</v>
      </c>
    </row>
    <row r="118" spans="1:33" ht="13.5" customHeight="1" x14ac:dyDescent="0.2">
      <c r="A118" s="49">
        <v>44896</v>
      </c>
      <c r="B118" s="50">
        <v>158.89999866485499</v>
      </c>
      <c r="C118" s="43"/>
      <c r="D118" s="49">
        <v>44896</v>
      </c>
      <c r="E118" s="50">
        <v>5.24200010299682</v>
      </c>
      <c r="H118" s="49">
        <v>44896</v>
      </c>
      <c r="I118" s="50">
        <v>0.85500568151473999</v>
      </c>
      <c r="L118" s="49">
        <v>44896</v>
      </c>
      <c r="M118" s="52">
        <v>1.49646932259202E-2</v>
      </c>
      <c r="N118" s="52">
        <v>1.4617832377552899E-2</v>
      </c>
      <c r="O118" s="52">
        <v>1.5552880242466901E-2</v>
      </c>
      <c r="P118" s="52">
        <v>1.7633439972996701E-2</v>
      </c>
      <c r="Q118" s="52">
        <v>1.9512653350829998E-2</v>
      </c>
      <c r="R118" s="52">
        <v>2.33976077288389E-2</v>
      </c>
      <c r="S118" s="52">
        <v>2.5478400290012301E-2</v>
      </c>
      <c r="T118" s="52">
        <v>2.6525508612394302E-2</v>
      </c>
      <c r="W118" s="49">
        <v>44896</v>
      </c>
      <c r="X118" s="53">
        <v>3.5345528274774503E-2</v>
      </c>
      <c r="Y118" s="53">
        <v>3.5345528274774503E-2</v>
      </c>
      <c r="Z118" s="53">
        <v>3.5345528274774503E-2</v>
      </c>
      <c r="AA118" s="53">
        <v>3.5345528274774503E-2</v>
      </c>
      <c r="AB118" s="53">
        <v>3.5345528274774503E-2</v>
      </c>
      <c r="AC118" s="53">
        <v>3.8998354226350701E-2</v>
      </c>
      <c r="AD118" s="53">
        <v>4.0626458823680801E-2</v>
      </c>
      <c r="AE118" s="53">
        <v>4.22545671463012E-2</v>
      </c>
      <c r="AF118" s="47"/>
      <c r="AG118" s="165">
        <f xml:space="preserve"> Barclays_eqty!J117+Enel_eqty!J117+'EUR GBP'!K117+Barclays!O117+Enel!N117</f>
        <v>1125.4365596532107</v>
      </c>
    </row>
    <row r="119" spans="1:33" ht="13.5" customHeight="1" x14ac:dyDescent="0.2">
      <c r="A119" s="49">
        <v>44895</v>
      </c>
      <c r="B119" s="50">
        <v>161.080002784729</v>
      </c>
      <c r="C119" s="43"/>
      <c r="D119" s="49">
        <v>44895</v>
      </c>
      <c r="E119" s="50">
        <v>5.1040000915527299</v>
      </c>
      <c r="H119" s="49">
        <v>44895</v>
      </c>
      <c r="I119" s="50">
        <v>0.86459022760391202</v>
      </c>
      <c r="L119" s="49">
        <v>44895</v>
      </c>
      <c r="M119" s="52">
        <v>1.50762163102626E-2</v>
      </c>
      <c r="N119" s="52">
        <v>1.46652814000844E-2</v>
      </c>
      <c r="O119" s="52">
        <v>1.5493015758693199E-2</v>
      </c>
      <c r="P119" s="52">
        <v>1.76093224436044E-2</v>
      </c>
      <c r="Q119" s="52">
        <v>1.9589090719819E-2</v>
      </c>
      <c r="R119" s="52">
        <v>2.3578101769089699E-2</v>
      </c>
      <c r="S119" s="52">
        <v>2.5832938030362101E-2</v>
      </c>
      <c r="T119" s="52">
        <v>2.7017349377274499E-2</v>
      </c>
      <c r="W119" s="49">
        <v>44895</v>
      </c>
      <c r="X119" s="53">
        <v>3.5414919257164001E-2</v>
      </c>
      <c r="Y119" s="53">
        <v>3.5414919257164001E-2</v>
      </c>
      <c r="Z119" s="53">
        <v>3.5414919257164001E-2</v>
      </c>
      <c r="AA119" s="53">
        <v>3.5414919257164001E-2</v>
      </c>
      <c r="AB119" s="53">
        <v>3.5414919257164001E-2</v>
      </c>
      <c r="AC119" s="53">
        <v>3.9176966995000798E-2</v>
      </c>
      <c r="AD119" s="53">
        <v>4.0921829640865298E-2</v>
      </c>
      <c r="AE119" s="53">
        <v>4.2666692286729799E-2</v>
      </c>
      <c r="AF119" s="47"/>
      <c r="AG119" s="165">
        <f xml:space="preserve"> Barclays_eqty!J118+Enel_eqty!J118+'EUR GBP'!K118+Barclays!O118+Enel!N118</f>
        <v>-265.1268502556826</v>
      </c>
    </row>
    <row r="120" spans="1:33" ht="13.5" customHeight="1" x14ac:dyDescent="0.2">
      <c r="A120" s="49">
        <v>44894</v>
      </c>
      <c r="B120" s="50">
        <v>161.500000953674</v>
      </c>
      <c r="C120" s="43"/>
      <c r="D120" s="49">
        <v>44894</v>
      </c>
      <c r="E120" s="50">
        <v>5.1119999885559002</v>
      </c>
      <c r="H120" s="49">
        <v>44894</v>
      </c>
      <c r="I120" s="50">
        <v>0.86304163932800204</v>
      </c>
      <c r="L120" s="49">
        <v>44894</v>
      </c>
      <c r="M120" s="52">
        <v>1.5086354687809901E-2</v>
      </c>
      <c r="N120" s="52">
        <v>1.45584223791956E-2</v>
      </c>
      <c r="O120" s="52">
        <v>1.5325713902711801E-2</v>
      </c>
      <c r="P120" s="52">
        <v>1.74358133226633E-2</v>
      </c>
      <c r="Q120" s="52">
        <v>1.9477844238281201E-2</v>
      </c>
      <c r="R120" s="52">
        <v>2.3397006094455702E-2</v>
      </c>
      <c r="S120" s="52">
        <v>2.56340876221656E-2</v>
      </c>
      <c r="T120" s="52">
        <v>2.67869010567665E-2</v>
      </c>
      <c r="W120" s="49">
        <v>44894</v>
      </c>
      <c r="X120" s="53">
        <v>3.53438220918178E-2</v>
      </c>
      <c r="Y120" s="53">
        <v>3.53438220918178E-2</v>
      </c>
      <c r="Z120" s="53">
        <v>3.53438220918178E-2</v>
      </c>
      <c r="AA120" s="53">
        <v>3.53438220918178E-2</v>
      </c>
      <c r="AB120" s="53">
        <v>3.53438220918178E-2</v>
      </c>
      <c r="AC120" s="53">
        <v>3.8958191871642997E-2</v>
      </c>
      <c r="AD120" s="53">
        <v>4.06111702322959E-2</v>
      </c>
      <c r="AE120" s="53">
        <v>4.2264152318239198E-2</v>
      </c>
      <c r="AF120" s="47"/>
      <c r="AG120" s="165">
        <f xml:space="preserve"> Barclays_eqty!J119+Enel_eqty!J119+'EUR GBP'!K119+Barclays!O119+Enel!N119</f>
        <v>2712.5175716754106</v>
      </c>
    </row>
    <row r="121" spans="1:33" ht="13.5" customHeight="1" x14ac:dyDescent="0.2">
      <c r="A121" s="49">
        <v>44893</v>
      </c>
      <c r="B121" s="50">
        <v>158.619999885559</v>
      </c>
      <c r="C121" s="43"/>
      <c r="D121" s="49">
        <v>44893</v>
      </c>
      <c r="E121" s="50">
        <v>5.0869998931884703</v>
      </c>
      <c r="H121" s="49">
        <v>44893</v>
      </c>
      <c r="I121" s="50">
        <v>0.86376476287841797</v>
      </c>
      <c r="L121" s="49">
        <v>44893</v>
      </c>
      <c r="M121" s="52">
        <v>1.5086354687809901E-2</v>
      </c>
      <c r="N121" s="52">
        <v>1.4562718570232299E-2</v>
      </c>
      <c r="O121" s="52">
        <v>1.53252957388758E-2</v>
      </c>
      <c r="P121" s="52">
        <v>1.75496600568294E-2</v>
      </c>
      <c r="Q121" s="52">
        <v>1.97740253061056E-2</v>
      </c>
      <c r="R121" s="52">
        <v>2.3786956444382602E-2</v>
      </c>
      <c r="S121" s="52">
        <v>2.6155935600399902E-2</v>
      </c>
      <c r="T121" s="52">
        <v>2.74054575711488E-2</v>
      </c>
      <c r="W121" s="49">
        <v>44893</v>
      </c>
      <c r="X121" s="53">
        <v>3.5183530300855602E-2</v>
      </c>
      <c r="Y121" s="53">
        <v>3.5183530300855602E-2</v>
      </c>
      <c r="Z121" s="53">
        <v>3.5183530300855602E-2</v>
      </c>
      <c r="AA121" s="53">
        <v>3.5183530300855602E-2</v>
      </c>
      <c r="AB121" s="53">
        <v>3.5183530300855602E-2</v>
      </c>
      <c r="AC121" s="53">
        <v>3.8787804543972002E-2</v>
      </c>
      <c r="AD121" s="53">
        <v>4.0545146912336301E-2</v>
      </c>
      <c r="AE121" s="53">
        <v>4.2302496731281197E-2</v>
      </c>
      <c r="AF121" s="47"/>
      <c r="AG121" s="165">
        <f xml:space="preserve"> Barclays_eqty!J120+Enel_eqty!J120+'EUR GBP'!K120+Barclays!O120+Enel!N120</f>
        <v>-1243.0678460127976</v>
      </c>
    </row>
    <row r="122" spans="1:33" ht="13.5" customHeight="1" x14ac:dyDescent="0.2">
      <c r="A122" s="49">
        <v>44890</v>
      </c>
      <c r="B122" s="50">
        <v>158.82000923156701</v>
      </c>
      <c r="C122" s="43"/>
      <c r="D122" s="49">
        <v>44890</v>
      </c>
      <c r="E122" s="50">
        <v>5.13800001144409</v>
      </c>
      <c r="H122" s="49">
        <v>44890</v>
      </c>
      <c r="I122" s="50">
        <v>0.86040258407592696</v>
      </c>
      <c r="L122" s="49">
        <v>44890</v>
      </c>
      <c r="M122" s="52">
        <v>1.51060065254569E-2</v>
      </c>
      <c r="N122" s="52">
        <v>1.45387994125485E-2</v>
      </c>
      <c r="O122" s="52">
        <v>1.5076324343681301E-2</v>
      </c>
      <c r="P122" s="52">
        <v>1.7291830852627699E-2</v>
      </c>
      <c r="Q122" s="52">
        <v>1.95073373615741E-2</v>
      </c>
      <c r="R122" s="52">
        <v>2.36243121325969E-2</v>
      </c>
      <c r="S122" s="52">
        <v>2.60824151337146E-2</v>
      </c>
      <c r="T122" s="52">
        <v>2.7408866211771899E-2</v>
      </c>
      <c r="W122" s="49">
        <v>44890</v>
      </c>
      <c r="X122" s="53">
        <v>3.5031501203775399E-2</v>
      </c>
      <c r="Y122" s="53">
        <v>3.5031501203775399E-2</v>
      </c>
      <c r="Z122" s="53">
        <v>3.5031501203775399E-2</v>
      </c>
      <c r="AA122" s="53">
        <v>3.5031501203775399E-2</v>
      </c>
      <c r="AB122" s="53">
        <v>3.5031501203775399E-2</v>
      </c>
      <c r="AC122" s="53">
        <v>3.8765005767345401E-2</v>
      </c>
      <c r="AD122" s="53">
        <v>4.0697179734706802E-2</v>
      </c>
      <c r="AE122" s="53">
        <v>4.2629349976778003E-2</v>
      </c>
      <c r="AF122" s="47"/>
      <c r="AG122" s="165">
        <f xml:space="preserve"> Barclays_eqty!J121+Enel_eqty!J121+'EUR GBP'!K121+Barclays!O121+Enel!N121</f>
        <v>-1626.1195057910213</v>
      </c>
    </row>
    <row r="123" spans="1:33" ht="13.5" customHeight="1" x14ac:dyDescent="0.2">
      <c r="A123" s="49">
        <v>44889</v>
      </c>
      <c r="B123" s="50">
        <v>159.53999757766698</v>
      </c>
      <c r="C123" s="43"/>
      <c r="D123" s="49">
        <v>44889</v>
      </c>
      <c r="E123" s="50">
        <v>5.1680002212524396</v>
      </c>
      <c r="H123" s="49">
        <v>44889</v>
      </c>
      <c r="I123" s="50">
        <v>0.85746055841445901</v>
      </c>
      <c r="L123" s="49">
        <v>44889</v>
      </c>
      <c r="M123" s="52">
        <v>1.5106631442904399E-2</v>
      </c>
      <c r="N123" s="52">
        <v>1.4389359392225701E-2</v>
      </c>
      <c r="O123" s="52">
        <v>1.48838860914111E-2</v>
      </c>
      <c r="P123" s="52">
        <v>1.6997789964079801E-2</v>
      </c>
      <c r="Q123" s="52">
        <v>1.9111694768071098E-2</v>
      </c>
      <c r="R123" s="52">
        <v>2.3145627230405801E-2</v>
      </c>
      <c r="S123" s="52">
        <v>2.5576882064342499E-2</v>
      </c>
      <c r="T123" s="52">
        <v>2.6857366785407E-2</v>
      </c>
      <c r="W123" s="49">
        <v>44889</v>
      </c>
      <c r="X123" s="53">
        <v>3.4796953201293897E-2</v>
      </c>
      <c r="Y123" s="53">
        <v>3.4796953201293897E-2</v>
      </c>
      <c r="Z123" s="53">
        <v>3.4796953201293897E-2</v>
      </c>
      <c r="AA123" s="53">
        <v>3.4796953201293897E-2</v>
      </c>
      <c r="AB123" s="53">
        <v>3.4796953201293897E-2</v>
      </c>
      <c r="AC123" s="53">
        <v>3.8627669215202297E-2</v>
      </c>
      <c r="AD123" s="53">
        <v>4.0522597730159697E-2</v>
      </c>
      <c r="AE123" s="53">
        <v>4.2417515069246202E-2</v>
      </c>
      <c r="AF123" s="47"/>
      <c r="AG123" s="165">
        <f xml:space="preserve"> Barclays_eqty!J122+Enel_eqty!J122+'EUR GBP'!K122+Barclays!O122+Enel!N122</f>
        <v>1680.2416462247652</v>
      </c>
    </row>
    <row r="124" spans="1:33" ht="13.5" customHeight="1" x14ac:dyDescent="0.2">
      <c r="A124" s="49">
        <v>44888</v>
      </c>
      <c r="B124" s="50">
        <v>158.000004291534</v>
      </c>
      <c r="C124" s="43"/>
      <c r="D124" s="49">
        <v>44888</v>
      </c>
      <c r="E124" s="50">
        <v>5.04500007629394</v>
      </c>
      <c r="H124" s="49">
        <v>44888</v>
      </c>
      <c r="I124" s="50">
        <v>0.85986578464508001</v>
      </c>
      <c r="L124" s="49">
        <v>44888</v>
      </c>
      <c r="M124" s="52">
        <v>1.50964939966797E-2</v>
      </c>
      <c r="N124" s="52">
        <v>1.43463490530848E-2</v>
      </c>
      <c r="O124" s="52">
        <v>1.4723766595125099E-2</v>
      </c>
      <c r="P124" s="52">
        <v>1.6858590766787501E-2</v>
      </c>
      <c r="Q124" s="52">
        <v>1.89934205263853E-2</v>
      </c>
      <c r="R124" s="52">
        <v>2.3151731118559799E-2</v>
      </c>
      <c r="S124" s="52">
        <v>2.5698818266391699E-2</v>
      </c>
      <c r="T124" s="52">
        <v>2.7061449363827698E-2</v>
      </c>
      <c r="W124" s="49">
        <v>44888</v>
      </c>
      <c r="X124" s="53">
        <v>3.4757304936647401E-2</v>
      </c>
      <c r="Y124" s="53">
        <v>3.4757304936647401E-2</v>
      </c>
      <c r="Z124" s="53">
        <v>3.4757304936647401E-2</v>
      </c>
      <c r="AA124" s="53">
        <v>3.4757304936647401E-2</v>
      </c>
      <c r="AB124" s="53">
        <v>3.4757304936647401E-2</v>
      </c>
      <c r="AC124" s="53">
        <v>3.8637477904558098E-2</v>
      </c>
      <c r="AD124" s="53">
        <v>4.0426850318908601E-2</v>
      </c>
      <c r="AE124" s="53">
        <v>4.2216219007968903E-2</v>
      </c>
      <c r="AF124" s="47"/>
      <c r="AG124" s="165">
        <f xml:space="preserve"> Barclays_eqty!J123+Enel_eqty!J123+'EUR GBP'!K123+Barclays!O123+Enel!N123</f>
        <v>739.48818863121039</v>
      </c>
    </row>
    <row r="125" spans="1:33" ht="13.5" customHeight="1" x14ac:dyDescent="0.2">
      <c r="A125" s="49">
        <v>44887</v>
      </c>
      <c r="B125" s="50">
        <v>158.259999752044</v>
      </c>
      <c r="C125" s="43"/>
      <c r="D125" s="49">
        <v>44887</v>
      </c>
      <c r="E125" s="50">
        <v>5.11700010299682</v>
      </c>
      <c r="H125" s="49">
        <v>44887</v>
      </c>
      <c r="I125" s="50">
        <v>0.86564534902572599</v>
      </c>
      <c r="L125" s="49">
        <v>44887</v>
      </c>
      <c r="M125" s="52">
        <v>1.5086354687809901E-2</v>
      </c>
      <c r="N125" s="52">
        <v>1.4431576244533E-2</v>
      </c>
      <c r="O125" s="52">
        <v>1.4483528211712801E-2</v>
      </c>
      <c r="P125" s="52">
        <v>1.6590878367424001E-2</v>
      </c>
      <c r="Q125" s="52">
        <v>1.8698228523135099E-2</v>
      </c>
      <c r="R125" s="52">
        <v>2.2818930447101499E-2</v>
      </c>
      <c r="S125" s="52">
        <v>2.5371706113219199E-2</v>
      </c>
      <c r="T125" s="52">
        <v>2.6762539520859701E-2</v>
      </c>
      <c r="W125" s="49">
        <v>44887</v>
      </c>
      <c r="X125" s="53">
        <v>3.4519389271736103E-2</v>
      </c>
      <c r="Y125" s="53">
        <v>3.4519389271736103E-2</v>
      </c>
      <c r="Z125" s="53">
        <v>3.4519389271736103E-2</v>
      </c>
      <c r="AA125" s="53">
        <v>3.4519389271736103E-2</v>
      </c>
      <c r="AB125" s="53">
        <v>3.4519389271736103E-2</v>
      </c>
      <c r="AC125" s="53">
        <v>3.8382396101951599E-2</v>
      </c>
      <c r="AD125" s="53">
        <v>4.0174663066864E-2</v>
      </c>
      <c r="AE125" s="53">
        <v>4.1966937482356997E-2</v>
      </c>
      <c r="AF125" s="47"/>
      <c r="AG125" s="165">
        <f xml:space="preserve"> Barclays_eqty!J124+Enel_eqty!J124+'EUR GBP'!K124+Barclays!O124+Enel!N124</f>
        <v>664.38869188959279</v>
      </c>
    </row>
    <row r="126" spans="1:33" ht="13.5" customHeight="1" x14ac:dyDescent="0.2">
      <c r="A126" s="49">
        <v>44886</v>
      </c>
      <c r="B126" s="50">
        <v>157.25998878478998</v>
      </c>
      <c r="C126" s="43"/>
      <c r="D126" s="49">
        <v>44886</v>
      </c>
      <c r="E126" s="50">
        <v>5.0929999351501403</v>
      </c>
      <c r="H126" s="49">
        <v>44886</v>
      </c>
      <c r="I126" s="50">
        <v>0.86886429786682096</v>
      </c>
      <c r="L126" s="49">
        <v>44886</v>
      </c>
      <c r="M126" s="52">
        <v>1.5086354687809901E-2</v>
      </c>
      <c r="N126" s="52">
        <v>1.43465204164385E-2</v>
      </c>
      <c r="O126" s="52">
        <v>1.42546780407428E-2</v>
      </c>
      <c r="P126" s="52">
        <v>1.6346134245395601E-2</v>
      </c>
      <c r="Q126" s="52">
        <v>1.8437590450048402E-2</v>
      </c>
      <c r="R126" s="52">
        <v>2.2595519199967301E-2</v>
      </c>
      <c r="S126" s="52">
        <v>2.5195755064487398E-2</v>
      </c>
      <c r="T126" s="52">
        <v>2.6627518236637102E-2</v>
      </c>
      <c r="W126" s="49">
        <v>44886</v>
      </c>
      <c r="X126" s="53">
        <v>3.4430168569087899E-2</v>
      </c>
      <c r="Y126" s="53">
        <v>3.4430168569087899E-2</v>
      </c>
      <c r="Z126" s="53">
        <v>3.4430168569087899E-2</v>
      </c>
      <c r="AA126" s="53">
        <v>3.4430168569087899E-2</v>
      </c>
      <c r="AB126" s="53">
        <v>3.4430168569087899E-2</v>
      </c>
      <c r="AC126" s="53">
        <v>3.8326799869537298E-2</v>
      </c>
      <c r="AD126" s="53">
        <v>4.0185220539569799E-2</v>
      </c>
      <c r="AE126" s="53">
        <v>4.2043648660182897E-2</v>
      </c>
      <c r="AF126" s="47"/>
      <c r="AG126" s="165">
        <f xml:space="preserve"> Barclays_eqty!J125+Enel_eqty!J125+'EUR GBP'!K125+Barclays!O125+Enel!N125</f>
        <v>-250.17941281180228</v>
      </c>
    </row>
    <row r="127" spans="1:33" ht="13.5" customHeight="1" x14ac:dyDescent="0.2">
      <c r="A127" s="49">
        <v>44883</v>
      </c>
      <c r="B127" s="50">
        <v>157.72000551223698</v>
      </c>
      <c r="C127" s="43"/>
      <c r="D127" s="49">
        <v>44883</v>
      </c>
      <c r="E127" s="50">
        <v>5.1389999389648402</v>
      </c>
      <c r="H127" s="49">
        <v>44883</v>
      </c>
      <c r="I127" s="50">
        <v>0.86877065896987904</v>
      </c>
      <c r="L127" s="49">
        <v>44883</v>
      </c>
      <c r="M127" s="52">
        <v>1.50755941867828E-2</v>
      </c>
      <c r="N127" s="52">
        <v>1.44524546340107E-2</v>
      </c>
      <c r="O127" s="52">
        <v>1.44165474921464E-2</v>
      </c>
      <c r="P127" s="52">
        <v>1.6237111762165999E-2</v>
      </c>
      <c r="Q127" s="52">
        <v>1.8260687589645299E-2</v>
      </c>
      <c r="R127" s="52">
        <v>2.2449582815170201E-2</v>
      </c>
      <c r="S127" s="52">
        <v>2.5105612352490401E-2</v>
      </c>
      <c r="T127" s="52">
        <v>2.6573734357952999E-2</v>
      </c>
      <c r="W127" s="49">
        <v>44883</v>
      </c>
      <c r="X127" s="53">
        <v>3.4347634762525503E-2</v>
      </c>
      <c r="Y127" s="53">
        <v>3.4347634762525503E-2</v>
      </c>
      <c r="Z127" s="53">
        <v>3.4347634762525503E-2</v>
      </c>
      <c r="AA127" s="53">
        <v>3.4347634762525503E-2</v>
      </c>
      <c r="AB127" s="53">
        <v>3.4347634762525503E-2</v>
      </c>
      <c r="AC127" s="53">
        <v>3.8195967674255302E-2</v>
      </c>
      <c r="AD127" s="53">
        <v>4.0077790617942803E-2</v>
      </c>
      <c r="AE127" s="53">
        <v>4.1959617286920499E-2</v>
      </c>
      <c r="AF127" s="47"/>
      <c r="AG127" s="165">
        <f xml:space="preserve"> Barclays_eqty!J126+Enel_eqty!J126+'EUR GBP'!K126+Barclays!O126+Enel!N126</f>
        <v>2276.1979949869237</v>
      </c>
    </row>
    <row r="128" spans="1:33" ht="13.5" customHeight="1" x14ac:dyDescent="0.2">
      <c r="A128" s="49">
        <v>44882</v>
      </c>
      <c r="B128" s="50">
        <v>157.000005245208</v>
      </c>
      <c r="C128" s="43"/>
      <c r="D128" s="49">
        <v>44882</v>
      </c>
      <c r="E128" s="50">
        <v>4.9899997711181596</v>
      </c>
      <c r="H128" s="49">
        <v>44882</v>
      </c>
      <c r="I128" s="50">
        <v>0.87697398662567105</v>
      </c>
      <c r="L128" s="49">
        <v>44882</v>
      </c>
      <c r="M128" s="52">
        <v>1.50660788640379E-2</v>
      </c>
      <c r="N128" s="52">
        <v>1.44360791891813E-2</v>
      </c>
      <c r="O128" s="52">
        <v>1.4496867544948999E-2</v>
      </c>
      <c r="P128" s="52">
        <v>1.62945929914712E-2</v>
      </c>
      <c r="Q128" s="52">
        <v>1.83400362730026E-2</v>
      </c>
      <c r="R128" s="52">
        <v>2.2557431831955899E-2</v>
      </c>
      <c r="S128" s="52">
        <v>2.52486299723386E-2</v>
      </c>
      <c r="T128" s="52">
        <v>2.6765426620840999E-2</v>
      </c>
      <c r="W128" s="49">
        <v>44882</v>
      </c>
      <c r="X128" s="53">
        <v>3.4192238003015497E-2</v>
      </c>
      <c r="Y128" s="53">
        <v>3.4192238003015497E-2</v>
      </c>
      <c r="Z128" s="53">
        <v>3.4192238003015497E-2</v>
      </c>
      <c r="AA128" s="53">
        <v>3.4192238003015497E-2</v>
      </c>
      <c r="AB128" s="53">
        <v>3.4192238003015497E-2</v>
      </c>
      <c r="AC128" s="53">
        <v>3.8205783814191797E-2</v>
      </c>
      <c r="AD128" s="53">
        <v>4.0110331028699799E-2</v>
      </c>
      <c r="AE128" s="53">
        <v>4.2014878243207897E-2</v>
      </c>
      <c r="AF128" s="47"/>
      <c r="AG128" s="165">
        <f xml:space="preserve"> Barclays_eqty!J127+Enel_eqty!J127+'EUR GBP'!K127+Barclays!O127+Enel!N127</f>
        <v>1103.6562311705584</v>
      </c>
    </row>
    <row r="129" spans="1:33" ht="13.5" customHeight="1" x14ac:dyDescent="0.2">
      <c r="A129" s="49">
        <v>44881</v>
      </c>
      <c r="B129" s="50">
        <v>154.37999963760299</v>
      </c>
      <c r="C129" s="43"/>
      <c r="D129" s="49">
        <v>44881</v>
      </c>
      <c r="E129" s="50">
        <v>5.15700006484985</v>
      </c>
      <c r="H129" s="49">
        <v>44881</v>
      </c>
      <c r="I129" s="50">
        <v>0.87491071224212602</v>
      </c>
      <c r="L129" s="49">
        <v>44881</v>
      </c>
      <c r="M129" s="52">
        <v>1.50559395551681E-2</v>
      </c>
      <c r="N129" s="52">
        <v>1.42296226695179E-2</v>
      </c>
      <c r="O129" s="52">
        <v>1.41974873840808E-2</v>
      </c>
      <c r="P129" s="52">
        <v>1.60943306982517E-2</v>
      </c>
      <c r="Q129" s="52">
        <v>1.82129628956317E-2</v>
      </c>
      <c r="R129" s="52">
        <v>2.24939100444316E-2</v>
      </c>
      <c r="S129" s="52">
        <v>2.5116421282291398E-2</v>
      </c>
      <c r="T129" s="52">
        <v>2.65404153615236E-2</v>
      </c>
      <c r="W129" s="49">
        <v>44881</v>
      </c>
      <c r="X129" s="53">
        <v>3.4093093127012197E-2</v>
      </c>
      <c r="Y129" s="53">
        <v>3.4093093127012197E-2</v>
      </c>
      <c r="Z129" s="53">
        <v>3.4093093127012197E-2</v>
      </c>
      <c r="AA129" s="53">
        <v>3.4093093127012197E-2</v>
      </c>
      <c r="AB129" s="53">
        <v>3.4093093127012197E-2</v>
      </c>
      <c r="AC129" s="53">
        <v>3.8009524345397901E-2</v>
      </c>
      <c r="AD129" s="53">
        <v>3.9734058082103701E-2</v>
      </c>
      <c r="AE129" s="53">
        <v>4.1458588093519197E-2</v>
      </c>
      <c r="AF129" s="47"/>
      <c r="AG129" s="165">
        <f xml:space="preserve"> Barclays_eqty!J128+Enel_eqty!J128+'EUR GBP'!K128+Barclays!O128+Enel!N128</f>
        <v>-513.96307763444361</v>
      </c>
    </row>
    <row r="130" spans="1:33" ht="13.5" customHeight="1" x14ac:dyDescent="0.2">
      <c r="A130" s="49">
        <v>44880</v>
      </c>
      <c r="B130" s="50">
        <v>156.179988384246</v>
      </c>
      <c r="C130" s="43"/>
      <c r="D130" s="49">
        <v>44880</v>
      </c>
      <c r="E130" s="50">
        <v>5.1059999465942303</v>
      </c>
      <c r="H130" s="49">
        <v>44880</v>
      </c>
      <c r="I130" s="50">
        <v>0.87172162532806396</v>
      </c>
      <c r="L130" s="49">
        <v>44880</v>
      </c>
      <c r="M130" s="52">
        <v>1.50660788640379E-2</v>
      </c>
      <c r="N130" s="52">
        <v>1.43109448254108E-2</v>
      </c>
      <c r="O130" s="52">
        <v>1.4358228072524E-2</v>
      </c>
      <c r="P130" s="52">
        <v>1.6204779967665599E-2</v>
      </c>
      <c r="Q130" s="52">
        <v>1.8325064331293099E-2</v>
      </c>
      <c r="R130" s="52">
        <v>2.2602789103984802E-2</v>
      </c>
      <c r="S130" s="52">
        <v>2.5204898789525001E-2</v>
      </c>
      <c r="T130" s="52">
        <v>2.66258548945188E-2</v>
      </c>
      <c r="W130" s="49">
        <v>44880</v>
      </c>
      <c r="X130" s="53">
        <v>3.3835310488939202E-2</v>
      </c>
      <c r="Y130" s="53">
        <v>3.3835310488939202E-2</v>
      </c>
      <c r="Z130" s="53">
        <v>3.3835310488939202E-2</v>
      </c>
      <c r="AA130" s="53">
        <v>3.3835310488939202E-2</v>
      </c>
      <c r="AB130" s="53">
        <v>3.3835310488939202E-2</v>
      </c>
      <c r="AC130" s="53">
        <v>3.7695474922656999E-2</v>
      </c>
      <c r="AD130" s="53">
        <v>3.9466690272092798E-2</v>
      </c>
      <c r="AE130" s="53">
        <v>4.1237905621528598E-2</v>
      </c>
      <c r="AF130" s="47"/>
      <c r="AG130" s="165">
        <f xml:space="preserve"> Barclays_eqty!J129+Enel_eqty!J129+'EUR GBP'!K129+Barclays!O129+Enel!N129</f>
        <v>1409.1746257517734</v>
      </c>
    </row>
    <row r="131" spans="1:33" ht="13.5" customHeight="1" x14ac:dyDescent="0.2">
      <c r="A131" s="49">
        <v>44879</v>
      </c>
      <c r="B131" s="50">
        <v>157.740008831024</v>
      </c>
      <c r="C131" s="43"/>
      <c r="D131" s="49">
        <v>44879</v>
      </c>
      <c r="E131" s="50">
        <v>5.0799999237060502</v>
      </c>
      <c r="H131" s="49">
        <v>44879</v>
      </c>
      <c r="I131" s="50">
        <v>0.88057285547256403</v>
      </c>
      <c r="L131" s="49">
        <v>44879</v>
      </c>
      <c r="M131" s="52">
        <v>1.50964939966797E-2</v>
      </c>
      <c r="N131" s="52">
        <v>1.4319945126771901E-2</v>
      </c>
      <c r="O131" s="52">
        <v>1.42939956858754E-2</v>
      </c>
      <c r="P131" s="52">
        <v>1.62222515791654E-2</v>
      </c>
      <c r="Q131" s="52">
        <v>1.8325455486774399E-2</v>
      </c>
      <c r="R131" s="52">
        <v>2.26882733404636E-2</v>
      </c>
      <c r="S131" s="52">
        <v>2.53899730741977E-2</v>
      </c>
      <c r="T131" s="52">
        <v>2.6867562904953901E-2</v>
      </c>
      <c r="W131" s="49">
        <v>44879</v>
      </c>
      <c r="X131" s="53">
        <v>3.3746071159839602E-2</v>
      </c>
      <c r="Y131" s="53">
        <v>3.3746071159839602E-2</v>
      </c>
      <c r="Z131" s="53">
        <v>3.3746071159839602E-2</v>
      </c>
      <c r="AA131" s="53">
        <v>3.3746071159839602E-2</v>
      </c>
      <c r="AB131" s="53">
        <v>3.3746071159839602E-2</v>
      </c>
      <c r="AC131" s="53">
        <v>3.7630271166562999E-2</v>
      </c>
      <c r="AD131" s="53">
        <v>3.9453282952308599E-2</v>
      </c>
      <c r="AE131" s="53">
        <v>4.1276291012763901E-2</v>
      </c>
      <c r="AF131" s="47"/>
      <c r="AG131" s="165">
        <f xml:space="preserve"> Barclays_eqty!J130+Enel_eqty!J130+'EUR GBP'!K130+Barclays!O130+Enel!N130</f>
        <v>-398.23352335005649</v>
      </c>
    </row>
    <row r="132" spans="1:33" ht="13.5" customHeight="1" x14ac:dyDescent="0.2">
      <c r="A132" s="49">
        <v>44876</v>
      </c>
      <c r="B132" s="50">
        <v>158.80000591277999</v>
      </c>
      <c r="C132" s="43"/>
      <c r="D132" s="49">
        <v>44876</v>
      </c>
      <c r="E132" s="50">
        <v>5.0380001068115199</v>
      </c>
      <c r="H132" s="49">
        <v>44876</v>
      </c>
      <c r="I132" s="50">
        <v>0.87686824798583896</v>
      </c>
      <c r="L132" s="49">
        <v>44876</v>
      </c>
      <c r="M132" s="52">
        <v>1.50755941867828E-2</v>
      </c>
      <c r="N132" s="52">
        <v>1.42666287720203E-2</v>
      </c>
      <c r="O132" s="52">
        <v>1.40176434069871E-2</v>
      </c>
      <c r="P132" s="52">
        <v>1.5786696225404701E-2</v>
      </c>
      <c r="Q132" s="52">
        <v>1.79591905325651E-2</v>
      </c>
      <c r="R132" s="52">
        <v>2.2534556686878201E-2</v>
      </c>
      <c r="S132" s="52">
        <v>2.53768675029277E-2</v>
      </c>
      <c r="T132" s="52">
        <v>2.69553735852241E-2</v>
      </c>
      <c r="W132" s="49">
        <v>44876</v>
      </c>
      <c r="X132" s="53">
        <v>3.3346399664878797E-2</v>
      </c>
      <c r="Y132" s="53">
        <v>3.3346399664878797E-2</v>
      </c>
      <c r="Z132" s="53">
        <v>3.3346399664878797E-2</v>
      </c>
      <c r="AA132" s="53">
        <v>3.3346399664878797E-2</v>
      </c>
      <c r="AB132" s="53">
        <v>3.3346399664878797E-2</v>
      </c>
      <c r="AC132" s="53">
        <v>3.7185039371251997E-2</v>
      </c>
      <c r="AD132" s="53">
        <v>3.9125718176364899E-2</v>
      </c>
      <c r="AE132" s="53">
        <v>4.1066396981477703E-2</v>
      </c>
      <c r="AF132" s="47"/>
      <c r="AG132" s="165">
        <f xml:space="preserve"> Barclays_eqty!J131+Enel_eqty!J131+'EUR GBP'!K131+Barclays!O131+Enel!N131</f>
        <v>-650.1995338065617</v>
      </c>
    </row>
    <row r="133" spans="1:33" ht="13.5" customHeight="1" x14ac:dyDescent="0.2">
      <c r="A133" s="49">
        <v>44875</v>
      </c>
      <c r="B133" s="50">
        <v>156.52000904083201</v>
      </c>
      <c r="C133" s="43"/>
      <c r="D133" s="49">
        <v>44875</v>
      </c>
      <c r="E133" s="50">
        <v>5.0149998664855904</v>
      </c>
      <c r="H133" s="49">
        <v>44875</v>
      </c>
      <c r="I133" s="50">
        <v>0.871618151664733</v>
      </c>
      <c r="L133" s="49">
        <v>44875</v>
      </c>
      <c r="M133" s="52">
        <v>1.50559395551681E-2</v>
      </c>
      <c r="N133" s="52">
        <v>1.44128473475575E-2</v>
      </c>
      <c r="O133" s="52">
        <v>1.4279400929808599E-2</v>
      </c>
      <c r="P133" s="52">
        <v>1.5942735597491198E-2</v>
      </c>
      <c r="Q133" s="52">
        <v>1.7908671870827599E-2</v>
      </c>
      <c r="R133" s="52">
        <v>2.20175050199031E-2</v>
      </c>
      <c r="S133" s="52">
        <v>2.4535845965147001E-2</v>
      </c>
      <c r="T133" s="52">
        <v>2.5932502001523899E-2</v>
      </c>
      <c r="W133" s="49">
        <v>44875</v>
      </c>
      <c r="X133" s="53">
        <v>3.2952766865491798E-2</v>
      </c>
      <c r="Y133" s="53">
        <v>3.2952766865491798E-2</v>
      </c>
      <c r="Z133" s="53">
        <v>3.2952766865491798E-2</v>
      </c>
      <c r="AA133" s="53">
        <v>3.2952766865491798E-2</v>
      </c>
      <c r="AB133" s="53">
        <v>3.2952766865491798E-2</v>
      </c>
      <c r="AC133" s="53">
        <v>3.6831587553024202E-2</v>
      </c>
      <c r="AD133" s="53">
        <v>3.8650758564472198E-2</v>
      </c>
      <c r="AE133" s="53">
        <v>4.04699258506298E-2</v>
      </c>
      <c r="AF133" s="47"/>
      <c r="AG133" s="165">
        <f xml:space="preserve"> Barclays_eqty!J132+Enel_eqty!J132+'EUR GBP'!K132+Barclays!O132+Enel!N132</f>
        <v>2651.04294265302</v>
      </c>
    </row>
    <row r="134" spans="1:33" ht="13.5" customHeight="1" x14ac:dyDescent="0.2">
      <c r="A134" s="49">
        <v>44874</v>
      </c>
      <c r="B134" s="50">
        <v>154.07999753952001</v>
      </c>
      <c r="C134" s="43"/>
      <c r="D134" s="49">
        <v>44874</v>
      </c>
      <c r="E134" s="50">
        <v>4.8404998779296804</v>
      </c>
      <c r="H134" s="49">
        <v>44874</v>
      </c>
      <c r="I134" s="50">
        <v>0.88150495290756203</v>
      </c>
      <c r="L134" s="49">
        <v>44874</v>
      </c>
      <c r="M134" s="52">
        <v>1.50559395551681E-2</v>
      </c>
      <c r="N134" s="52">
        <v>1.4342228882014699E-2</v>
      </c>
      <c r="O134" s="52">
        <v>1.4374802820384501E-2</v>
      </c>
      <c r="P134" s="52">
        <v>1.6163095831871001E-2</v>
      </c>
      <c r="Q134" s="52">
        <v>1.81891433894634E-2</v>
      </c>
      <c r="R134" s="52">
        <v>2.2528897970914799E-2</v>
      </c>
      <c r="S134" s="52">
        <v>2.5284793227910898E-2</v>
      </c>
      <c r="T134" s="52">
        <v>2.68906876444816E-2</v>
      </c>
      <c r="W134" s="49">
        <v>44874</v>
      </c>
      <c r="X134" s="53">
        <v>3.3280026167631101E-2</v>
      </c>
      <c r="Y134" s="53">
        <v>3.3280026167631101E-2</v>
      </c>
      <c r="Z134" s="53">
        <v>3.3280026167631101E-2</v>
      </c>
      <c r="AA134" s="53">
        <v>3.3280026167631101E-2</v>
      </c>
      <c r="AB134" s="53">
        <v>3.3280026167631101E-2</v>
      </c>
      <c r="AC134" s="53">
        <v>3.7518803030252401E-2</v>
      </c>
      <c r="AD134" s="53">
        <v>3.9613399654626798E-2</v>
      </c>
      <c r="AE134" s="53">
        <v>4.1707996279001201E-2</v>
      </c>
      <c r="AF134" s="47"/>
      <c r="AG134" s="165">
        <f xml:space="preserve"> Barclays_eqty!J133+Enel_eqty!J133+'EUR GBP'!K133+Barclays!O133+Enel!N133</f>
        <v>-1385.6994185669616</v>
      </c>
    </row>
    <row r="135" spans="1:33" ht="13.5" customHeight="1" x14ac:dyDescent="0.2">
      <c r="A135" s="49">
        <v>44873</v>
      </c>
      <c r="B135" s="50">
        <v>154.139995574951</v>
      </c>
      <c r="C135" s="43"/>
      <c r="D135" s="49">
        <v>44873</v>
      </c>
      <c r="E135" s="50">
        <v>4.7709999084472603</v>
      </c>
      <c r="H135" s="49">
        <v>44873</v>
      </c>
      <c r="I135" s="50">
        <v>0.87053537368774403</v>
      </c>
      <c r="L135" s="49">
        <v>44873</v>
      </c>
      <c r="M135" s="52">
        <v>1.50559395551681E-2</v>
      </c>
      <c r="N135" s="52">
        <v>1.42514631152153E-2</v>
      </c>
      <c r="O135" s="52">
        <v>1.43527602776885E-2</v>
      </c>
      <c r="P135" s="52">
        <v>1.61250494420528E-2</v>
      </c>
      <c r="Q135" s="52">
        <v>1.8182098865508999E-2</v>
      </c>
      <c r="R135" s="52">
        <v>2.26727928966283E-2</v>
      </c>
      <c r="S135" s="52">
        <v>2.5605060160159999E-2</v>
      </c>
      <c r="T135" s="52">
        <v>2.73675359785556E-2</v>
      </c>
      <c r="W135" s="49">
        <v>44873</v>
      </c>
      <c r="X135" s="53">
        <v>3.3200692385435097E-2</v>
      </c>
      <c r="Y135" s="53">
        <v>3.3200692385435097E-2</v>
      </c>
      <c r="Z135" s="53">
        <v>3.3200692385435097E-2</v>
      </c>
      <c r="AA135" s="53">
        <v>3.3200692385435097E-2</v>
      </c>
      <c r="AB135" s="53">
        <v>3.3200692385435097E-2</v>
      </c>
      <c r="AC135" s="53">
        <v>3.7538435310125302E-2</v>
      </c>
      <c r="AD135" s="53">
        <v>3.9656780660152401E-2</v>
      </c>
      <c r="AE135" s="53">
        <v>4.1775129735469797E-2</v>
      </c>
      <c r="AF135" s="47"/>
      <c r="AG135" s="165">
        <f xml:space="preserve"> Barclays_eqty!J134+Enel_eqty!J134+'EUR GBP'!K134+Barclays!O134+Enel!N134</f>
        <v>1302.4457092328337</v>
      </c>
    </row>
    <row r="136" spans="1:33" ht="13.5" customHeight="1" x14ac:dyDescent="0.2">
      <c r="A136" s="49">
        <v>44872</v>
      </c>
      <c r="B136" s="50">
        <v>152.320003509521</v>
      </c>
      <c r="C136" s="43"/>
      <c r="D136" s="49">
        <v>44872</v>
      </c>
      <c r="E136" s="50">
        <v>4.7470002174377397</v>
      </c>
      <c r="H136" s="49">
        <v>44872</v>
      </c>
      <c r="I136" s="50">
        <v>0.87223654985427801</v>
      </c>
      <c r="L136" s="49">
        <v>44872</v>
      </c>
      <c r="M136" s="52">
        <v>1.50660788640379E-2</v>
      </c>
      <c r="N136" s="52">
        <v>1.42736667767167E-2</v>
      </c>
      <c r="O136" s="52">
        <v>1.4286872930824699E-2</v>
      </c>
      <c r="P136" s="52">
        <v>1.6043623909354199E-2</v>
      </c>
      <c r="Q136" s="52">
        <v>1.8086349591612799E-2</v>
      </c>
      <c r="R136" s="52">
        <v>2.2599775344133301E-2</v>
      </c>
      <c r="S136" s="52">
        <v>2.55885124206542E-2</v>
      </c>
      <c r="T136" s="52">
        <v>2.7429591864347399E-2</v>
      </c>
      <c r="W136" s="49">
        <v>44872</v>
      </c>
      <c r="X136" s="53">
        <v>3.3121358603238997E-2</v>
      </c>
      <c r="Y136" s="53">
        <v>3.3121358603238997E-2</v>
      </c>
      <c r="Z136" s="53">
        <v>3.3121358603238997E-2</v>
      </c>
      <c r="AA136" s="53">
        <v>3.3121358603238997E-2</v>
      </c>
      <c r="AB136" s="53">
        <v>3.3121358603238997E-2</v>
      </c>
      <c r="AC136" s="53">
        <v>3.74292246997356E-2</v>
      </c>
      <c r="AD136" s="53">
        <v>3.95782068371772E-2</v>
      </c>
      <c r="AE136" s="53">
        <v>4.1727185249328599E-2</v>
      </c>
      <c r="AF136" s="47"/>
      <c r="AG136" s="165">
        <f xml:space="preserve"> Barclays_eqty!J135+Enel_eqty!J135+'EUR GBP'!K135+Barclays!O135+Enel!N135</f>
        <v>345.82400693886149</v>
      </c>
    </row>
    <row r="137" spans="1:33" ht="13.5" customHeight="1" x14ac:dyDescent="0.2">
      <c r="A137" s="49">
        <v>44869</v>
      </c>
      <c r="B137" s="50">
        <v>152.679991722106</v>
      </c>
      <c r="C137" s="43"/>
      <c r="D137" s="49">
        <v>44869</v>
      </c>
      <c r="E137" s="50">
        <v>4.69600009918212</v>
      </c>
      <c r="H137" s="49">
        <v>44869</v>
      </c>
      <c r="I137" s="50">
        <v>0.87737184762954701</v>
      </c>
      <c r="L137" s="49">
        <v>44869</v>
      </c>
      <c r="M137" s="52">
        <v>1.5085728839039801E-2</v>
      </c>
      <c r="N137" s="52">
        <v>1.43950982019305E-2</v>
      </c>
      <c r="O137" s="52">
        <v>1.42995966598391E-2</v>
      </c>
      <c r="P137" s="52">
        <v>1.58215556293725E-2</v>
      </c>
      <c r="Q137" s="52">
        <v>1.7778294160962101E-2</v>
      </c>
      <c r="R137" s="52">
        <v>2.2215403616428299E-2</v>
      </c>
      <c r="S137" s="52">
        <v>2.5211934000253601E-2</v>
      </c>
      <c r="T137" s="52">
        <v>2.71020792424678E-2</v>
      </c>
      <c r="W137" s="49">
        <v>44869</v>
      </c>
      <c r="X137" s="53">
        <v>3.2979547977447503E-2</v>
      </c>
      <c r="Y137" s="53">
        <v>3.2979547977447503E-2</v>
      </c>
      <c r="Z137" s="53">
        <v>3.2979547977447503E-2</v>
      </c>
      <c r="AA137" s="53">
        <v>3.2979547977447503E-2</v>
      </c>
      <c r="AB137" s="53">
        <v>3.2979547977447503E-2</v>
      </c>
      <c r="AC137" s="53">
        <v>3.7234127521514802E-2</v>
      </c>
      <c r="AD137" s="53">
        <v>3.9444684982299798E-2</v>
      </c>
      <c r="AE137" s="53">
        <v>4.1655242443084703E-2</v>
      </c>
      <c r="AF137" s="47"/>
      <c r="AG137" s="165">
        <f xml:space="preserve"> Barclays_eqty!J136+Enel_eqty!J136+'EUR GBP'!K136+Barclays!O136+Enel!N136</f>
        <v>122.93999054670535</v>
      </c>
    </row>
    <row r="138" spans="1:33" ht="13.5" customHeight="1" x14ac:dyDescent="0.2">
      <c r="A138" s="49">
        <v>44868</v>
      </c>
      <c r="B138" s="50">
        <v>148.88000488281199</v>
      </c>
      <c r="C138" s="43"/>
      <c r="D138" s="49">
        <v>44868</v>
      </c>
      <c r="E138" s="50">
        <v>4.54500007629394</v>
      </c>
      <c r="H138" s="49">
        <v>44868</v>
      </c>
      <c r="I138" s="50">
        <v>0.87265247106552102</v>
      </c>
      <c r="L138" s="49">
        <v>44868</v>
      </c>
      <c r="M138" s="52">
        <v>1.5086354687809901E-2</v>
      </c>
      <c r="N138" s="52">
        <v>1.4383973553776699E-2</v>
      </c>
      <c r="O138" s="52">
        <v>1.4318476431071699E-2</v>
      </c>
      <c r="P138" s="52">
        <v>1.58130750060081E-2</v>
      </c>
      <c r="Q138" s="52">
        <v>1.7739135771989802E-2</v>
      </c>
      <c r="R138" s="52">
        <v>2.21015997231006E-2</v>
      </c>
      <c r="S138" s="52">
        <v>2.5021255016326901E-2</v>
      </c>
      <c r="T138" s="52">
        <v>2.68555637449026E-2</v>
      </c>
      <c r="W138" s="49">
        <v>44868</v>
      </c>
      <c r="X138" s="53">
        <v>3.2813925296068101E-2</v>
      </c>
      <c r="Y138" s="53">
        <v>3.2813925296068101E-2</v>
      </c>
      <c r="Z138" s="53">
        <v>3.2813925296068101E-2</v>
      </c>
      <c r="AA138" s="53">
        <v>3.2813925296068101E-2</v>
      </c>
      <c r="AB138" s="53">
        <v>3.2813925296068101E-2</v>
      </c>
      <c r="AC138" s="53">
        <v>3.7430457770824398E-2</v>
      </c>
      <c r="AD138" s="53">
        <v>3.9717875421047197E-2</v>
      </c>
      <c r="AE138" s="53">
        <v>4.20052893459796E-2</v>
      </c>
      <c r="AF138" s="47"/>
      <c r="AG138" s="165">
        <f xml:space="preserve"> Barclays_eqty!J137+Enel_eqty!J137+'EUR GBP'!K137+Barclays!O137+Enel!N137</f>
        <v>-3459.6830613569932</v>
      </c>
    </row>
    <row r="139" spans="1:33" ht="13.5" customHeight="1" x14ac:dyDescent="0.2">
      <c r="A139" s="49">
        <v>44867</v>
      </c>
      <c r="B139" s="50">
        <v>149.960005283355</v>
      </c>
      <c r="C139" s="43"/>
      <c r="D139" s="49">
        <v>44867</v>
      </c>
      <c r="E139" s="50">
        <v>4.6079998016357404</v>
      </c>
      <c r="H139" s="49">
        <v>44867</v>
      </c>
      <c r="I139" s="50">
        <v>0.86115473508834794</v>
      </c>
      <c r="L139" s="49">
        <v>44867</v>
      </c>
      <c r="M139" s="52">
        <v>7.5432537123560897E-3</v>
      </c>
      <c r="N139" s="52">
        <v>1.25383473932743E-2</v>
      </c>
      <c r="O139" s="52">
        <v>1.34569043293595E-2</v>
      </c>
      <c r="P139" s="52">
        <v>1.53294606134295E-2</v>
      </c>
      <c r="Q139" s="52">
        <v>1.7321761697530701E-2</v>
      </c>
      <c r="R139" s="52">
        <v>2.16760486364364E-2</v>
      </c>
      <c r="S139" s="52">
        <v>2.43847481906414E-2</v>
      </c>
      <c r="T139" s="52">
        <v>2.60333847254514E-2</v>
      </c>
      <c r="W139" s="49">
        <v>44867</v>
      </c>
      <c r="X139" s="53">
        <v>3.2308094203472103E-2</v>
      </c>
      <c r="Y139" s="53">
        <v>3.2308094203472103E-2</v>
      </c>
      <c r="Z139" s="53">
        <v>3.2308094203472103E-2</v>
      </c>
      <c r="AA139" s="53">
        <v>3.2308094203472103E-2</v>
      </c>
      <c r="AB139" s="53">
        <v>3.2308094203472103E-2</v>
      </c>
      <c r="AC139" s="53">
        <v>3.7145771086215897E-2</v>
      </c>
      <c r="AD139" s="53">
        <v>3.94748374819755E-2</v>
      </c>
      <c r="AE139" s="53">
        <v>4.18039113283157E-2</v>
      </c>
      <c r="AF139" s="47"/>
      <c r="AG139" s="165">
        <f xml:space="preserve"> Barclays_eqty!J138+Enel_eqty!J138+'EUR GBP'!K138+Barclays!O138+Enel!N138</f>
        <v>-894.43601210725069</v>
      </c>
    </row>
    <row r="140" spans="1:33" ht="13.5" customHeight="1" x14ac:dyDescent="0.2">
      <c r="A140" s="49">
        <v>44866</v>
      </c>
      <c r="B140" s="50">
        <v>151.259994506835</v>
      </c>
      <c r="C140" s="43"/>
      <c r="D140" s="49">
        <v>44866</v>
      </c>
      <c r="E140" s="50">
        <v>4.5539999008178702</v>
      </c>
      <c r="H140" s="49">
        <v>44866</v>
      </c>
      <c r="I140" s="50">
        <v>0.86125653982162398</v>
      </c>
      <c r="L140" s="49">
        <v>44866</v>
      </c>
      <c r="M140" s="52">
        <v>7.4317292310297402E-3</v>
      </c>
      <c r="N140" s="52">
        <v>1.1454787105321799E-2</v>
      </c>
      <c r="O140" s="52">
        <v>1.31164761260151E-2</v>
      </c>
      <c r="P140" s="52">
        <v>1.52602130547165E-2</v>
      </c>
      <c r="Q140" s="52">
        <v>1.7199421301484101E-2</v>
      </c>
      <c r="R140" s="52">
        <v>2.1488541737198798E-2</v>
      </c>
      <c r="S140" s="52">
        <v>2.4175226688384999E-2</v>
      </c>
      <c r="T140" s="52">
        <v>2.5815896689891801E-2</v>
      </c>
      <c r="W140" s="49">
        <v>44866</v>
      </c>
      <c r="X140" s="53">
        <v>3.2238658517599099E-2</v>
      </c>
      <c r="Y140" s="53">
        <v>3.2238658517599099E-2</v>
      </c>
      <c r="Z140" s="53">
        <v>3.2238658517599099E-2</v>
      </c>
      <c r="AA140" s="53">
        <v>3.2238658517599099E-2</v>
      </c>
      <c r="AB140" s="53">
        <v>3.2238658517599099E-2</v>
      </c>
      <c r="AC140" s="53">
        <v>3.70602644979953E-2</v>
      </c>
      <c r="AD140" s="53">
        <v>3.94560620188713E-2</v>
      </c>
      <c r="AE140" s="53">
        <v>4.18518669903278E-2</v>
      </c>
      <c r="AF140" s="47"/>
      <c r="AG140" s="165">
        <f xml:space="preserve"> Barclays_eqty!J139+Enel_eqty!J139+'EUR GBP'!K139+Barclays!O139+Enel!N139</f>
        <v>-317.40623461262072</v>
      </c>
    </row>
    <row r="141" spans="1:33" ht="13.5" customHeight="1" x14ac:dyDescent="0.2">
      <c r="A141" s="49">
        <v>44865</v>
      </c>
      <c r="B141" s="50">
        <v>147.960007190704</v>
      </c>
      <c r="C141" s="43"/>
      <c r="D141" s="49">
        <v>44865</v>
      </c>
      <c r="E141" s="50">
        <v>4.50349998474121</v>
      </c>
      <c r="H141" s="49">
        <v>44865</v>
      </c>
      <c r="I141" s="50">
        <v>0.85842102766036898</v>
      </c>
      <c r="L141" s="49">
        <v>44865</v>
      </c>
      <c r="M141" s="52">
        <v>7.5128385797142896E-3</v>
      </c>
      <c r="N141" s="52">
        <v>1.0394792072474899E-2</v>
      </c>
      <c r="O141" s="52">
        <v>1.2140590697526901E-2</v>
      </c>
      <c r="P141" s="52">
        <v>1.44791062921285E-2</v>
      </c>
      <c r="Q141" s="52">
        <v>1.6581002622842698E-2</v>
      </c>
      <c r="R141" s="52">
        <v>2.1201061084866499E-2</v>
      </c>
      <c r="S141" s="52">
        <v>2.4019807577133099E-2</v>
      </c>
      <c r="T141" s="52">
        <v>2.5729872286319701E-2</v>
      </c>
      <c r="W141" s="49">
        <v>44865</v>
      </c>
      <c r="X141" s="53">
        <v>3.2268419861793497E-2</v>
      </c>
      <c r="Y141" s="53">
        <v>3.2268419861793497E-2</v>
      </c>
      <c r="Z141" s="53">
        <v>3.2268419861793497E-2</v>
      </c>
      <c r="AA141" s="53">
        <v>3.2268419861793497E-2</v>
      </c>
      <c r="AB141" s="53">
        <v>3.2268419861793497E-2</v>
      </c>
      <c r="AC141" s="53">
        <v>3.7295553833246203E-2</v>
      </c>
      <c r="AD141" s="53">
        <v>3.99475842714309E-2</v>
      </c>
      <c r="AE141" s="53">
        <v>4.25996147096157E-2</v>
      </c>
      <c r="AF141" s="47"/>
      <c r="AG141" s="165">
        <f xml:space="preserve"> Barclays_eqty!J140+Enel_eqty!J140+'EUR GBP'!K140+Barclays!O140+Enel!N140</f>
        <v>22.536684963135045</v>
      </c>
    </row>
    <row r="142" spans="1:33" ht="13.5" customHeight="1" x14ac:dyDescent="0.2">
      <c r="A142" s="49">
        <v>44862</v>
      </c>
      <c r="B142" s="50">
        <v>145.660006999969</v>
      </c>
      <c r="C142" s="43"/>
      <c r="D142" s="49">
        <v>44862</v>
      </c>
      <c r="E142" s="50">
        <v>4.4794998168945304</v>
      </c>
      <c r="H142" s="49">
        <v>44862</v>
      </c>
      <c r="I142" s="50">
        <v>0.85842460393905595</v>
      </c>
      <c r="L142" s="49">
        <v>44862</v>
      </c>
      <c r="M142" s="52">
        <v>7.5228223577141701E-3</v>
      </c>
      <c r="N142" s="52">
        <v>9.3605434522032703E-3</v>
      </c>
      <c r="O142" s="52">
        <v>1.13192135468125E-2</v>
      </c>
      <c r="P142" s="52">
        <v>1.36323971673846E-2</v>
      </c>
      <c r="Q142" s="52">
        <v>1.5766790136694901E-2</v>
      </c>
      <c r="R142" s="52">
        <v>2.05171816051006E-2</v>
      </c>
      <c r="S142" s="52">
        <v>2.3256424814462599E-2</v>
      </c>
      <c r="T142" s="52">
        <v>2.4939564988016999E-2</v>
      </c>
      <c r="W142" s="49">
        <v>44862</v>
      </c>
      <c r="X142" s="53">
        <v>3.2027550041675498E-2</v>
      </c>
      <c r="Y142" s="53">
        <v>3.2027550041675498E-2</v>
      </c>
      <c r="Z142" s="53">
        <v>3.2027550041675498E-2</v>
      </c>
      <c r="AA142" s="53">
        <v>3.2027550041675498E-2</v>
      </c>
      <c r="AB142" s="53">
        <v>3.2027550041675498E-2</v>
      </c>
      <c r="AC142" s="53">
        <v>3.7104628980159697E-2</v>
      </c>
      <c r="AD142" s="53">
        <v>3.9692033082246697E-2</v>
      </c>
      <c r="AE142" s="53">
        <v>4.2279437184333801E-2</v>
      </c>
      <c r="AF142" s="47"/>
      <c r="AG142" s="165">
        <f xml:space="preserve"> Barclays_eqty!J141+Enel_eqty!J141+'EUR GBP'!K141+Barclays!O141+Enel!N141</f>
        <v>-3381.3052593830885</v>
      </c>
    </row>
    <row r="143" spans="1:33" ht="13.5" customHeight="1" x14ac:dyDescent="0.2">
      <c r="A143" s="49">
        <v>44861</v>
      </c>
      <c r="B143" s="50">
        <v>150.740003585815</v>
      </c>
      <c r="C143" s="43"/>
      <c r="D143" s="49">
        <v>44861</v>
      </c>
      <c r="E143" s="50">
        <v>4.5104999542236301</v>
      </c>
      <c r="H143" s="49">
        <v>44861</v>
      </c>
      <c r="I143" s="50">
        <v>0.86331063508987405</v>
      </c>
      <c r="L143" s="49">
        <v>44861</v>
      </c>
      <c r="M143" s="52">
        <v>7.5128385797142896E-3</v>
      </c>
      <c r="N143" s="52">
        <v>8.4893750026822003E-3</v>
      </c>
      <c r="O143" s="52">
        <v>1.0616206564009099E-2</v>
      </c>
      <c r="P143" s="52">
        <v>1.3068762607872399E-2</v>
      </c>
      <c r="Q143" s="52">
        <v>1.51731306686997E-2</v>
      </c>
      <c r="R143" s="52">
        <v>1.97429917752742E-2</v>
      </c>
      <c r="S143" s="52">
        <v>2.21908465027809E-2</v>
      </c>
      <c r="T143" s="52">
        <v>2.3676978424191399E-2</v>
      </c>
      <c r="W143" s="49">
        <v>44861</v>
      </c>
      <c r="X143" s="53">
        <v>3.1812116503715501E-2</v>
      </c>
      <c r="Y143" s="53">
        <v>3.1812116503715501E-2</v>
      </c>
      <c r="Z143" s="53">
        <v>3.1812116503715501E-2</v>
      </c>
      <c r="AA143" s="53">
        <v>3.1812116503715501E-2</v>
      </c>
      <c r="AB143" s="53">
        <v>3.1812116503715501E-2</v>
      </c>
      <c r="AC143" s="53">
        <v>3.6977007985115003E-2</v>
      </c>
      <c r="AD143" s="53">
        <v>3.95486764609813E-2</v>
      </c>
      <c r="AE143" s="53">
        <v>4.2120344936847597E-2</v>
      </c>
      <c r="AF143" s="47"/>
      <c r="AG143" s="165">
        <f xml:space="preserve"> Barclays_eqty!J142+Enel_eqty!J142+'EUR GBP'!K142+Barclays!O142+Enel!N142</f>
        <v>2344.4201501653447</v>
      </c>
    </row>
    <row r="144" spans="1:33" ht="13.5" customHeight="1" x14ac:dyDescent="0.2">
      <c r="A144" s="49">
        <v>44860</v>
      </c>
      <c r="B144" s="50">
        <v>149.259996414184</v>
      </c>
      <c r="C144" s="43"/>
      <c r="D144" s="49">
        <v>44860</v>
      </c>
      <c r="E144" s="50">
        <v>4.3955001831054599</v>
      </c>
      <c r="H144" s="49">
        <v>44860</v>
      </c>
      <c r="I144" s="50">
        <v>0.86605751514434803</v>
      </c>
      <c r="L144" s="49">
        <v>44860</v>
      </c>
      <c r="M144" s="52">
        <v>7.5128385797142896E-3</v>
      </c>
      <c r="N144" s="52">
        <v>8.2219941541552492E-3</v>
      </c>
      <c r="O144" s="52">
        <v>1.0702759027480999E-2</v>
      </c>
      <c r="P144" s="52">
        <v>1.31103498861193E-2</v>
      </c>
      <c r="Q144" s="52">
        <v>1.53013784438371E-2</v>
      </c>
      <c r="R144" s="52">
        <v>2.02970206737518E-2</v>
      </c>
      <c r="S144" s="52">
        <v>2.3255368694662999E-2</v>
      </c>
      <c r="T144" s="52">
        <v>2.5090416893362999E-2</v>
      </c>
      <c r="W144" s="49">
        <v>44860</v>
      </c>
      <c r="X144" s="53">
        <v>3.1861715018749202E-2</v>
      </c>
      <c r="Y144" s="53">
        <v>3.1861715018749202E-2</v>
      </c>
      <c r="Z144" s="53">
        <v>3.1861715018749202E-2</v>
      </c>
      <c r="AA144" s="53">
        <v>3.1861715018749202E-2</v>
      </c>
      <c r="AB144" s="53">
        <v>3.1861715018749202E-2</v>
      </c>
      <c r="AC144" s="53">
        <v>3.7350032478570903E-2</v>
      </c>
      <c r="AD144" s="53">
        <v>4.0099382400512598E-2</v>
      </c>
      <c r="AE144" s="53">
        <v>4.2848728597164099E-2</v>
      </c>
      <c r="AF144" s="47"/>
      <c r="AG144" s="165">
        <f xml:space="preserve"> Barclays_eqty!J143+Enel_eqty!J143+'EUR GBP'!K143+Barclays!O143+Enel!N143</f>
        <v>-1673.1030075475737</v>
      </c>
    </row>
    <row r="145" spans="1:33" ht="13.5" customHeight="1" x14ac:dyDescent="0.2">
      <c r="A145" s="49">
        <v>44859</v>
      </c>
      <c r="B145" s="50">
        <v>149.419999122619</v>
      </c>
      <c r="C145" s="43"/>
      <c r="D145" s="49">
        <v>44859</v>
      </c>
      <c r="E145" s="50">
        <v>4.3530001640319798</v>
      </c>
      <c r="H145" s="49">
        <v>44859</v>
      </c>
      <c r="I145" s="50">
        <v>0.86899977922439497</v>
      </c>
      <c r="L145" s="49">
        <v>44859</v>
      </c>
      <c r="M145" s="52">
        <v>7.5331162661314002E-3</v>
      </c>
      <c r="N145" s="52">
        <v>7.7339713461697102E-3</v>
      </c>
      <c r="O145" s="52">
        <v>9.9316006526350906E-3</v>
      </c>
      <c r="P145" s="52">
        <v>1.2716770172119101E-2</v>
      </c>
      <c r="Q145" s="52">
        <v>1.49648711085319E-2</v>
      </c>
      <c r="R145" s="52">
        <v>2.0141337066888799E-2</v>
      </c>
      <c r="S145" s="52">
        <v>2.3222466930747001E-2</v>
      </c>
      <c r="T145" s="52">
        <v>2.51289121806621E-2</v>
      </c>
      <c r="W145" s="49">
        <v>44859</v>
      </c>
      <c r="X145" s="53">
        <v>3.24767082929611E-2</v>
      </c>
      <c r="Y145" s="53">
        <v>3.24767082929611E-2</v>
      </c>
      <c r="Z145" s="53">
        <v>3.24767082929611E-2</v>
      </c>
      <c r="AA145" s="53">
        <v>3.24767082929611E-2</v>
      </c>
      <c r="AB145" s="53">
        <v>3.24767082929611E-2</v>
      </c>
      <c r="AC145" s="53">
        <v>3.82724739611148E-2</v>
      </c>
      <c r="AD145" s="53">
        <v>4.1025046259164803E-2</v>
      </c>
      <c r="AE145" s="53">
        <v>4.3777618557214702E-2</v>
      </c>
      <c r="AF145" s="47"/>
      <c r="AG145" s="165">
        <f xml:space="preserve"> Barclays_eqty!J144+Enel_eqty!J144+'EUR GBP'!K144+Barclays!O144+Enel!N144</f>
        <v>556.15363806254572</v>
      </c>
    </row>
    <row r="146" spans="1:33" ht="13.5" customHeight="1" x14ac:dyDescent="0.2">
      <c r="A146" s="49">
        <v>44858</v>
      </c>
      <c r="B146" s="50">
        <v>149.960005283355</v>
      </c>
      <c r="C146" s="43"/>
      <c r="D146" s="49">
        <v>44858</v>
      </c>
      <c r="E146" s="50">
        <v>4.3150000572204501</v>
      </c>
      <c r="H146" s="49">
        <v>44858</v>
      </c>
      <c r="I146" s="50">
        <v>0.87361907958984297</v>
      </c>
      <c r="L146" s="49">
        <v>44858</v>
      </c>
      <c r="M146" s="52">
        <v>7.5229774229228497E-3</v>
      </c>
      <c r="N146" s="52">
        <v>7.6321489177644201E-3</v>
      </c>
      <c r="O146" s="52">
        <v>9.3539990484714508E-3</v>
      </c>
      <c r="P146" s="52">
        <v>1.2274739332497101E-2</v>
      </c>
      <c r="Q146" s="52">
        <v>1.46228214725852E-2</v>
      </c>
      <c r="R146" s="52">
        <v>2.0097173750400502E-2</v>
      </c>
      <c r="S146" s="52">
        <v>2.3402256891131401E-2</v>
      </c>
      <c r="T146" s="52">
        <v>2.5463419035077001E-2</v>
      </c>
      <c r="W146" s="49">
        <v>44858</v>
      </c>
      <c r="X146" s="53">
        <v>3.2337848097085897E-2</v>
      </c>
      <c r="Y146" s="53">
        <v>3.2337848097085897E-2</v>
      </c>
      <c r="Z146" s="53">
        <v>3.2337848097085897E-2</v>
      </c>
      <c r="AA146" s="53">
        <v>3.2337848097085897E-2</v>
      </c>
      <c r="AB146" s="53">
        <v>3.2337848097085897E-2</v>
      </c>
      <c r="AC146" s="53">
        <v>3.8341149687767001E-2</v>
      </c>
      <c r="AD146" s="53">
        <v>4.1231647133827203E-2</v>
      </c>
      <c r="AE146" s="53">
        <v>4.4122140854597001E-2</v>
      </c>
      <c r="AF146" s="47"/>
      <c r="AG146" s="165">
        <f xml:space="preserve"> Barclays_eqty!J145+Enel_eqty!J145+'EUR GBP'!K145+Barclays!O145+Enel!N145</f>
        <v>580.98314584484183</v>
      </c>
    </row>
    <row r="147" spans="1:33" ht="13.5" customHeight="1" x14ac:dyDescent="0.2">
      <c r="A147" s="49">
        <v>44855</v>
      </c>
      <c r="B147" s="50">
        <v>144.74000930786099</v>
      </c>
      <c r="C147" s="43"/>
      <c r="D147" s="49">
        <v>44855</v>
      </c>
      <c r="E147" s="50">
        <v>4.1444997787475497</v>
      </c>
      <c r="H147" s="49">
        <v>44855</v>
      </c>
      <c r="I147" s="50">
        <v>0.87747424840927102</v>
      </c>
      <c r="L147" s="49">
        <v>44855</v>
      </c>
      <c r="M147" s="52">
        <v>7.5126849114894798E-3</v>
      </c>
      <c r="N147" s="52">
        <v>7.4333040975034202E-3</v>
      </c>
      <c r="O147" s="52">
        <v>9.2325443401932699E-3</v>
      </c>
      <c r="P147" s="52">
        <v>1.20665319263935E-2</v>
      </c>
      <c r="Q147" s="52">
        <v>1.43835339695215E-2</v>
      </c>
      <c r="R147" s="52">
        <v>1.9980352371931E-2</v>
      </c>
      <c r="S147" s="52">
        <v>2.3510705679654999E-2</v>
      </c>
      <c r="T147" s="52">
        <v>2.57432665675878E-2</v>
      </c>
      <c r="W147" s="49">
        <v>44855</v>
      </c>
      <c r="X147" s="53">
        <v>3.2731652259826598E-2</v>
      </c>
      <c r="Y147" s="53">
        <v>3.2731652259826598E-2</v>
      </c>
      <c r="Z147" s="53">
        <v>3.2731652259826598E-2</v>
      </c>
      <c r="AA147" s="53">
        <v>3.2731652259826598E-2</v>
      </c>
      <c r="AB147" s="53">
        <v>3.2731652259826598E-2</v>
      </c>
      <c r="AC147" s="53">
        <v>3.93219739198684E-2</v>
      </c>
      <c r="AD147" s="53">
        <v>4.2662482708692502E-2</v>
      </c>
      <c r="AE147" s="53">
        <v>4.6002991497516597E-2</v>
      </c>
      <c r="AF147" s="47"/>
      <c r="AG147" s="165">
        <f xml:space="preserve"> Barclays_eqty!J146+Enel_eqty!J146+'EUR GBP'!K146+Barclays!O146+Enel!N146</f>
        <v>1419.7282603035951</v>
      </c>
    </row>
    <row r="148" spans="1:33" ht="13.5" customHeight="1" x14ac:dyDescent="0.2">
      <c r="A148" s="49">
        <v>44854</v>
      </c>
      <c r="B148" s="50">
        <v>145.78000307083101</v>
      </c>
      <c r="C148" s="43"/>
      <c r="D148" s="49">
        <v>44854</v>
      </c>
      <c r="E148" s="50">
        <v>4.2379999160766602</v>
      </c>
      <c r="H148" s="49">
        <v>44854</v>
      </c>
      <c r="I148" s="50">
        <v>0.86954593658447199</v>
      </c>
      <c r="L148" s="49">
        <v>44854</v>
      </c>
      <c r="M148" s="52">
        <v>7.5128385797142896E-3</v>
      </c>
      <c r="N148" s="52">
        <v>7.40041583776474E-3</v>
      </c>
      <c r="O148" s="52">
        <v>8.9388536289334297E-3</v>
      </c>
      <c r="P148" s="52">
        <v>1.16914743557572E-2</v>
      </c>
      <c r="Q148" s="52">
        <v>1.4171422459185099E-2</v>
      </c>
      <c r="R148" s="52">
        <v>2.0156223326921401E-2</v>
      </c>
      <c r="S148" s="52">
        <v>2.39070262759923E-2</v>
      </c>
      <c r="T148" s="52">
        <v>2.626808360219E-2</v>
      </c>
      <c r="W148" s="49">
        <v>44854</v>
      </c>
      <c r="X148" s="53">
        <v>3.2109711319208097E-2</v>
      </c>
      <c r="Y148" s="53">
        <v>3.2109711319208097E-2</v>
      </c>
      <c r="Z148" s="53">
        <v>3.2109711319208097E-2</v>
      </c>
      <c r="AA148" s="53">
        <v>3.2109711319208097E-2</v>
      </c>
      <c r="AB148" s="53">
        <v>3.2109711319208097E-2</v>
      </c>
      <c r="AC148" s="53">
        <v>3.8380391895770999E-2</v>
      </c>
      <c r="AD148" s="53">
        <v>4.1399553418159402E-2</v>
      </c>
      <c r="AE148" s="53">
        <v>4.4418714940547901E-2</v>
      </c>
      <c r="AF148" s="47"/>
      <c r="AG148" s="165">
        <f xml:space="preserve"> Barclays_eqty!J147+Enel_eqty!J147+'EUR GBP'!K147+Barclays!O147+Enel!N147</f>
        <v>-938.93254286441891</v>
      </c>
    </row>
    <row r="149" spans="1:33" ht="13.5" customHeight="1" x14ac:dyDescent="0.2">
      <c r="A149" s="49">
        <v>44853</v>
      </c>
      <c r="B149" s="50">
        <v>144.199991226196</v>
      </c>
      <c r="C149" s="43"/>
      <c r="D149" s="49">
        <v>44853</v>
      </c>
      <c r="E149" s="50">
        <v>4.2569999694824201</v>
      </c>
      <c r="H149" s="49">
        <v>44853</v>
      </c>
      <c r="I149" s="50">
        <v>0.86961543560027998</v>
      </c>
      <c r="L149" s="49">
        <v>44853</v>
      </c>
      <c r="M149" s="52">
        <v>7.5229774229228497E-3</v>
      </c>
      <c r="N149" s="52">
        <v>7.5509171001613097E-3</v>
      </c>
      <c r="O149" s="52">
        <v>9.1823050752282108E-3</v>
      </c>
      <c r="P149" s="52">
        <v>1.1722719296813001E-2</v>
      </c>
      <c r="Q149" s="52">
        <v>1.41520639881491E-2</v>
      </c>
      <c r="R149" s="52">
        <v>2.0049607381224601E-2</v>
      </c>
      <c r="S149" s="52">
        <v>2.3747812956571499E-2</v>
      </c>
      <c r="T149" s="52">
        <v>2.6081752032041501E-2</v>
      </c>
      <c r="W149" s="49">
        <v>44853</v>
      </c>
      <c r="X149" s="53">
        <v>3.23874428868293E-2</v>
      </c>
      <c r="Y149" s="53">
        <v>3.23874428868293E-2</v>
      </c>
      <c r="Z149" s="53">
        <v>3.23874428868293E-2</v>
      </c>
      <c r="AA149" s="53">
        <v>3.23874428868293E-2</v>
      </c>
      <c r="AB149" s="53">
        <v>3.23874428868293E-2</v>
      </c>
      <c r="AC149" s="53">
        <v>3.8988545536994899E-2</v>
      </c>
      <c r="AD149" s="53">
        <v>4.2000077664852101E-2</v>
      </c>
      <c r="AE149" s="53">
        <v>4.5011606067418997E-2</v>
      </c>
      <c r="AF149" s="47"/>
      <c r="AG149" s="165">
        <f xml:space="preserve"> Barclays_eqty!J148+Enel_eqty!J148+'EUR GBP'!K148+Barclays!O148+Enel!N148</f>
        <v>-3496.2132012446264</v>
      </c>
    </row>
    <row r="150" spans="1:33" ht="13.5" customHeight="1" x14ac:dyDescent="0.2">
      <c r="A150" s="49">
        <v>44852</v>
      </c>
      <c r="B150" s="50">
        <v>148.16000461578301</v>
      </c>
      <c r="C150" s="43"/>
      <c r="D150" s="49">
        <v>44852</v>
      </c>
      <c r="E150" s="50">
        <v>4.3134999275207502</v>
      </c>
      <c r="H150" s="49">
        <v>44852</v>
      </c>
      <c r="I150" s="50">
        <v>0.870064496994018</v>
      </c>
      <c r="L150" s="49">
        <v>44852</v>
      </c>
      <c r="M150" s="52">
        <v>7.5331162661314002E-3</v>
      </c>
      <c r="N150" s="52">
        <v>7.4317124672233998E-3</v>
      </c>
      <c r="O150" s="52">
        <v>8.9284488931298204E-3</v>
      </c>
      <c r="P150" s="52">
        <v>1.16267167031764E-2</v>
      </c>
      <c r="Q150" s="52">
        <v>1.4006696641445099E-2</v>
      </c>
      <c r="R150" s="52">
        <v>1.9729923456907199E-2</v>
      </c>
      <c r="S150" s="52">
        <v>2.3287989199161498E-2</v>
      </c>
      <c r="T150" s="52">
        <v>2.5490377098321901E-2</v>
      </c>
      <c r="W150" s="49">
        <v>44852</v>
      </c>
      <c r="X150" s="53">
        <v>3.24767082929611E-2</v>
      </c>
      <c r="Y150" s="53">
        <v>3.24767082929611E-2</v>
      </c>
      <c r="Z150" s="53">
        <v>3.24767082929611E-2</v>
      </c>
      <c r="AA150" s="53">
        <v>3.24767082929611E-2</v>
      </c>
      <c r="AB150" s="53">
        <v>3.24767082929611E-2</v>
      </c>
      <c r="AC150" s="53">
        <v>3.9194490760564797E-2</v>
      </c>
      <c r="AD150" s="53">
        <v>4.2322877794504103E-2</v>
      </c>
      <c r="AE150" s="53">
        <v>4.5451264828443499E-2</v>
      </c>
      <c r="AF150" s="47"/>
      <c r="AG150" s="165">
        <f xml:space="preserve"> Barclays_eqty!J149+Enel_eqty!J149+'EUR GBP'!K149+Barclays!O149+Enel!N149</f>
        <v>275.21206868506596</v>
      </c>
    </row>
    <row r="151" spans="1:33" ht="13.5" customHeight="1" x14ac:dyDescent="0.2">
      <c r="A151" s="49">
        <v>44851</v>
      </c>
      <c r="B151" s="50">
        <v>145.62000036239598</v>
      </c>
      <c r="C151" s="43"/>
      <c r="D151" s="49">
        <v>44851</v>
      </c>
      <c r="E151" s="50">
        <v>4.2294998168945304</v>
      </c>
      <c r="H151" s="49">
        <v>44851</v>
      </c>
      <c r="I151" s="50">
        <v>0.85872989892959595</v>
      </c>
      <c r="L151" s="49">
        <v>44851</v>
      </c>
      <c r="M151" s="52">
        <v>7.5229774229228497E-3</v>
      </c>
      <c r="N151" s="52">
        <v>7.3471758514642698E-3</v>
      </c>
      <c r="O151" s="52">
        <v>8.79269931465387E-3</v>
      </c>
      <c r="P151" s="52">
        <v>1.15544851869344E-2</v>
      </c>
      <c r="Q151" s="52">
        <v>1.39683289453387E-2</v>
      </c>
      <c r="R151" s="52">
        <v>1.9761318340897501E-2</v>
      </c>
      <c r="S151" s="52">
        <v>2.3400239646434701E-2</v>
      </c>
      <c r="T151" s="52">
        <v>2.5697242468595501E-2</v>
      </c>
      <c r="W151" s="49">
        <v>44851</v>
      </c>
      <c r="X151" s="53">
        <v>3.22882570326328E-2</v>
      </c>
      <c r="Y151" s="53">
        <v>3.22882570326328E-2</v>
      </c>
      <c r="Z151" s="53">
        <v>3.22882570326328E-2</v>
      </c>
      <c r="AA151" s="53">
        <v>3.22882570326328E-2</v>
      </c>
      <c r="AB151" s="53">
        <v>3.22882570326328E-2</v>
      </c>
      <c r="AC151" s="53">
        <v>3.88904698193073E-2</v>
      </c>
      <c r="AD151" s="53">
        <v>4.1927136480808203E-2</v>
      </c>
      <c r="AE151" s="53">
        <v>4.4963803142309099E-2</v>
      </c>
      <c r="AF151" s="47"/>
      <c r="AG151" s="165">
        <f xml:space="preserve"> Barclays_eqty!J150+Enel_eqty!J150+'EUR GBP'!K150+Barclays!O150+Enel!N150</f>
        <v>-1472.4970176685279</v>
      </c>
    </row>
    <row r="152" spans="1:33" ht="13.5" customHeight="1" x14ac:dyDescent="0.2">
      <c r="A152" s="49">
        <v>44848</v>
      </c>
      <c r="B152" s="50">
        <v>143.520009517669</v>
      </c>
      <c r="C152" s="43"/>
      <c r="D152" s="49">
        <v>44848</v>
      </c>
      <c r="E152" s="50">
        <v>4.1374998092651296</v>
      </c>
      <c r="H152" s="49">
        <v>44848</v>
      </c>
      <c r="I152" s="50">
        <v>0.86662524938583296</v>
      </c>
      <c r="L152" s="49">
        <v>44848</v>
      </c>
      <c r="M152" s="52">
        <v>7.5329612009227198E-3</v>
      </c>
      <c r="N152" s="52">
        <v>7.2338567115366398E-3</v>
      </c>
      <c r="O152" s="52">
        <v>8.54128040373325E-3</v>
      </c>
      <c r="P152" s="52">
        <v>1.10220927745103E-2</v>
      </c>
      <c r="Q152" s="52">
        <v>1.3418402522802301E-2</v>
      </c>
      <c r="R152" s="52">
        <v>1.93247832357883E-2</v>
      </c>
      <c r="S152" s="52">
        <v>2.3076836019754399E-2</v>
      </c>
      <c r="T152" s="52">
        <v>2.5447372347116401E-2</v>
      </c>
      <c r="W152" s="49">
        <v>44848</v>
      </c>
      <c r="X152" s="53">
        <v>3.2880395650863599E-2</v>
      </c>
      <c r="Y152" s="53">
        <v>3.2880395650863599E-2</v>
      </c>
      <c r="Z152" s="53">
        <v>3.2880395650863599E-2</v>
      </c>
      <c r="AA152" s="53">
        <v>3.2880395650863599E-2</v>
      </c>
      <c r="AB152" s="53">
        <v>3.2880395650863599E-2</v>
      </c>
      <c r="AC152" s="53">
        <v>4.0155295282602303E-2</v>
      </c>
      <c r="AD152" s="53">
        <v>4.3456543236970901E-2</v>
      </c>
      <c r="AE152" s="53">
        <v>4.675779864192E-2</v>
      </c>
      <c r="AF152" s="47"/>
      <c r="AG152" s="165">
        <f xml:space="preserve"> Barclays_eqty!J151+Enel_eqty!J151+'EUR GBP'!K151+Barclays!O151+Enel!N151</f>
        <v>-1226.0965510755861</v>
      </c>
    </row>
    <row r="153" spans="1:33" ht="13.5" customHeight="1" x14ac:dyDescent="0.2">
      <c r="A153" s="49">
        <v>44847</v>
      </c>
      <c r="B153" s="50">
        <v>142.10000038146899</v>
      </c>
      <c r="C153" s="43"/>
      <c r="D153" s="49">
        <v>44847</v>
      </c>
      <c r="E153" s="50">
        <v>4.0124998092651296</v>
      </c>
      <c r="H153" s="49">
        <v>44847</v>
      </c>
      <c r="I153" s="50">
        <v>0.86488652229309004</v>
      </c>
      <c r="L153" s="49">
        <v>44847</v>
      </c>
      <c r="M153" s="52">
        <v>7.5331162661314002E-3</v>
      </c>
      <c r="N153" s="52">
        <v>7.0668468251824301E-3</v>
      </c>
      <c r="O153" s="52">
        <v>8.1704910844564403E-3</v>
      </c>
      <c r="P153" s="52">
        <v>1.0676947422325601E-2</v>
      </c>
      <c r="Q153" s="52">
        <v>1.31512302905321E-2</v>
      </c>
      <c r="R153" s="52">
        <v>1.9209669902920699E-2</v>
      </c>
      <c r="S153" s="52">
        <v>2.2980164736509299E-2</v>
      </c>
      <c r="T153" s="52">
        <v>2.5406097993254599E-2</v>
      </c>
      <c r="W153" s="49">
        <v>44847</v>
      </c>
      <c r="X153" s="53">
        <v>3.3002354204654603E-2</v>
      </c>
      <c r="Y153" s="53">
        <v>3.3002354204654603E-2</v>
      </c>
      <c r="Z153" s="53">
        <v>3.3002354204654603E-2</v>
      </c>
      <c r="AA153" s="53">
        <v>3.3002354204654603E-2</v>
      </c>
      <c r="AB153" s="53">
        <v>3.3002354204654603E-2</v>
      </c>
      <c r="AC153" s="53">
        <v>4.0762908756732899E-2</v>
      </c>
      <c r="AD153" s="53">
        <v>4.4166639447212198E-2</v>
      </c>
      <c r="AE153" s="53">
        <v>4.7570370137691498E-2</v>
      </c>
      <c r="AF153" s="47"/>
      <c r="AG153" s="165">
        <f xml:space="preserve"> Barclays_eqty!J152+Enel_eqty!J152+'EUR GBP'!K152+Barclays!O152+Enel!N152</f>
        <v>2881.7127147454148</v>
      </c>
    </row>
    <row r="154" spans="1:33" ht="13.5" customHeight="1" x14ac:dyDescent="0.2">
      <c r="A154" s="49">
        <v>44846</v>
      </c>
      <c r="B154" s="50">
        <v>134.38000679016099</v>
      </c>
      <c r="C154" s="43"/>
      <c r="D154" s="49">
        <v>44846</v>
      </c>
      <c r="E154" s="50">
        <v>4.0040001869201598</v>
      </c>
      <c r="H154" s="49">
        <v>44846</v>
      </c>
      <c r="I154" s="50">
        <v>0.876145720481872</v>
      </c>
      <c r="L154" s="49">
        <v>44846</v>
      </c>
      <c r="M154" s="52">
        <v>7.5229774229228497E-3</v>
      </c>
      <c r="N154" s="52">
        <v>7.2150463238358498E-3</v>
      </c>
      <c r="O154" s="52">
        <v>8.4343785420060106E-3</v>
      </c>
      <c r="P154" s="52">
        <v>1.0843379423022201E-2</v>
      </c>
      <c r="Q154" s="52">
        <v>1.32096596062183E-2</v>
      </c>
      <c r="R154" s="52">
        <v>1.9089967012405298E-2</v>
      </c>
      <c r="S154" s="52">
        <v>2.2828429937362602E-2</v>
      </c>
      <c r="T154" s="52">
        <v>2.5224909186363199E-2</v>
      </c>
      <c r="W154" s="49">
        <v>44846</v>
      </c>
      <c r="X154" s="53">
        <v>3.3557679504156099E-2</v>
      </c>
      <c r="Y154" s="53">
        <v>3.3557679504156099E-2</v>
      </c>
      <c r="Z154" s="53">
        <v>3.3557679504156099E-2</v>
      </c>
      <c r="AA154" s="53">
        <v>3.3557679504156099E-2</v>
      </c>
      <c r="AB154" s="53">
        <v>3.3557679504156099E-2</v>
      </c>
      <c r="AC154" s="53">
        <v>4.1820902377366999E-2</v>
      </c>
      <c r="AD154" s="53">
        <v>4.5519769191741902E-2</v>
      </c>
      <c r="AE154" s="53">
        <v>4.9218643456697402E-2</v>
      </c>
      <c r="AF154" s="47"/>
      <c r="AG154" s="165">
        <f xml:space="preserve"> Barclays_eqty!J153+Enel_eqty!J153+'EUR GBP'!K153+Barclays!O153+Enel!N153</f>
        <v>-3251.3678603311628</v>
      </c>
    </row>
    <row r="155" spans="1:33" ht="13.5" customHeight="1" x14ac:dyDescent="0.2">
      <c r="A155" s="49">
        <v>44845</v>
      </c>
      <c r="B155" s="50">
        <v>139.99999761581401</v>
      </c>
      <c r="C155" s="43"/>
      <c r="D155" s="49">
        <v>44845</v>
      </c>
      <c r="E155" s="50">
        <v>4.1104998588562003</v>
      </c>
      <c r="H155" s="49">
        <v>44845</v>
      </c>
      <c r="I155" s="50">
        <v>0.87593609094619695</v>
      </c>
      <c r="L155" s="49">
        <v>44845</v>
      </c>
      <c r="M155" s="52">
        <v>7.50269927084445E-3</v>
      </c>
      <c r="N155" s="52">
        <v>7.2402427904307799E-3</v>
      </c>
      <c r="O155" s="52">
        <v>8.2864696159958805E-3</v>
      </c>
      <c r="P155" s="52">
        <v>1.0710730217397201E-2</v>
      </c>
      <c r="Q155" s="52">
        <v>1.3082978315651399E-2</v>
      </c>
      <c r="R155" s="52">
        <v>1.8952718004584299E-2</v>
      </c>
      <c r="S155" s="52">
        <v>2.2755047306418402E-2</v>
      </c>
      <c r="T155" s="52">
        <v>2.51617096364498E-2</v>
      </c>
      <c r="W155" s="49">
        <v>44845</v>
      </c>
      <c r="X155" s="53">
        <v>3.34287732839584E-2</v>
      </c>
      <c r="Y155" s="53">
        <v>3.34287732839584E-2</v>
      </c>
      <c r="Z155" s="53">
        <v>3.34287732839584E-2</v>
      </c>
      <c r="AA155" s="53">
        <v>3.34287732839584E-2</v>
      </c>
      <c r="AB155" s="53">
        <v>3.34287732839584E-2</v>
      </c>
      <c r="AC155" s="53">
        <v>4.1732758283615098E-2</v>
      </c>
      <c r="AD155" s="53">
        <v>4.5589912682771599E-2</v>
      </c>
      <c r="AE155" s="53">
        <v>4.9447081983089398E-2</v>
      </c>
      <c r="AF155" s="47"/>
      <c r="AG155" s="165">
        <f xml:space="preserve"> Barclays_eqty!J154+Enel_eqty!J154+'EUR GBP'!K154+Barclays!O154+Enel!N154</f>
        <v>-2559.4816338427649</v>
      </c>
    </row>
    <row r="156" spans="1:33" ht="13.5" customHeight="1" x14ac:dyDescent="0.2">
      <c r="A156" s="49">
        <v>44844</v>
      </c>
      <c r="B156" s="50">
        <v>143.55999231338501</v>
      </c>
      <c r="C156" s="43"/>
      <c r="D156" s="49">
        <v>44844</v>
      </c>
      <c r="E156" s="50">
        <v>4.1640000343322701</v>
      </c>
      <c r="H156" s="49">
        <v>44844</v>
      </c>
      <c r="I156" s="50">
        <v>0.87833815813064497</v>
      </c>
      <c r="L156" s="49">
        <v>44844</v>
      </c>
      <c r="M156" s="52">
        <v>7.5128385797142896E-3</v>
      </c>
      <c r="N156" s="52">
        <v>7.1524530649185103E-3</v>
      </c>
      <c r="O156" s="52">
        <v>7.9585649073123897E-3</v>
      </c>
      <c r="P156" s="52">
        <v>1.0392744094133301E-2</v>
      </c>
      <c r="Q156" s="52">
        <v>1.28331826999783E-2</v>
      </c>
      <c r="R156" s="52">
        <v>1.886055059731E-2</v>
      </c>
      <c r="S156" s="52">
        <v>2.28644795715808E-2</v>
      </c>
      <c r="T156" s="52">
        <v>2.5394313037395401E-2</v>
      </c>
      <c r="W156" s="49">
        <v>44844</v>
      </c>
      <c r="X156" s="53">
        <v>3.3656835556030197E-2</v>
      </c>
      <c r="Y156" s="53">
        <v>3.3656835556030197E-2</v>
      </c>
      <c r="Z156" s="53">
        <v>3.3656835556030197E-2</v>
      </c>
      <c r="AA156" s="53">
        <v>3.3656835556030197E-2</v>
      </c>
      <c r="AB156" s="53">
        <v>3.3656835556030197E-2</v>
      </c>
      <c r="AC156" s="53">
        <v>4.2154926806688302E-2</v>
      </c>
      <c r="AD156" s="53">
        <v>4.62386161088943E-2</v>
      </c>
      <c r="AE156" s="53">
        <v>5.03223165869712E-2</v>
      </c>
      <c r="AF156" s="47"/>
      <c r="AG156" s="165">
        <f xml:space="preserve"> Barclays_eqty!J155+Enel_eqty!J155+'EUR GBP'!K155+Barclays!O155+Enel!N155</f>
        <v>1965.9041284719774</v>
      </c>
    </row>
    <row r="157" spans="1:33" ht="13.5" customHeight="1" x14ac:dyDescent="0.2">
      <c r="A157" s="49">
        <v>44841</v>
      </c>
      <c r="B157" s="50">
        <v>144.53998804092402</v>
      </c>
      <c r="C157" s="43"/>
      <c r="D157" s="49">
        <v>44841</v>
      </c>
      <c r="E157" s="50">
        <v>4.1339998245239196</v>
      </c>
      <c r="H157" s="49">
        <v>44841</v>
      </c>
      <c r="I157" s="50">
        <v>0.87924522161483698</v>
      </c>
      <c r="L157" s="49">
        <v>44841</v>
      </c>
      <c r="M157" s="52">
        <v>7.5025460682809301E-3</v>
      </c>
      <c r="N157" s="52">
        <v>7.1147987619042397E-3</v>
      </c>
      <c r="O157" s="52">
        <v>7.7321827411651603E-3</v>
      </c>
      <c r="P157" s="52">
        <v>9.9837016314268095E-3</v>
      </c>
      <c r="Q157" s="52">
        <v>1.23466774821281E-2</v>
      </c>
      <c r="R157" s="52">
        <v>1.82989593595266E-2</v>
      </c>
      <c r="S157" s="52">
        <v>2.2331776097416801E-2</v>
      </c>
      <c r="T157" s="52">
        <v>2.48965062201023E-2</v>
      </c>
      <c r="W157" s="49">
        <v>44841</v>
      </c>
      <c r="X157" s="53">
        <v>3.2801069319248199E-2</v>
      </c>
      <c r="Y157" s="53">
        <v>3.2801069319248199E-2</v>
      </c>
      <c r="Z157" s="53">
        <v>3.2801069319248199E-2</v>
      </c>
      <c r="AA157" s="53">
        <v>3.2801069319248199E-2</v>
      </c>
      <c r="AB157" s="53">
        <v>3.2801069319248199E-2</v>
      </c>
      <c r="AC157" s="53">
        <v>4.0735967457294402E-2</v>
      </c>
      <c r="AD157" s="53">
        <v>4.4703260064124999E-2</v>
      </c>
      <c r="AE157" s="53">
        <v>4.8670552670955602E-2</v>
      </c>
      <c r="AF157" s="47"/>
      <c r="AG157" s="165">
        <f xml:space="preserve"> Barclays_eqty!J156+Enel_eqty!J156+'EUR GBP'!K156+Barclays!O156+Enel!N156</f>
        <v>-2238.2002204240912</v>
      </c>
    </row>
    <row r="158" spans="1:33" ht="13.5" customHeight="1" x14ac:dyDescent="0.2">
      <c r="A158" s="49">
        <v>44840</v>
      </c>
      <c r="B158" s="50">
        <v>145.06000280380201</v>
      </c>
      <c r="C158" s="43"/>
      <c r="D158" s="49">
        <v>44840</v>
      </c>
      <c r="E158" s="50">
        <v>4.1750001907348597</v>
      </c>
      <c r="H158" s="49">
        <v>44840</v>
      </c>
      <c r="I158" s="50">
        <v>0.87888526916503895</v>
      </c>
      <c r="L158" s="49">
        <v>44840</v>
      </c>
      <c r="M158" s="52">
        <v>7.4722836725413799E-3</v>
      </c>
      <c r="N158" s="52">
        <v>6.98188226670026E-3</v>
      </c>
      <c r="O158" s="52">
        <v>7.3438594117760598E-3</v>
      </c>
      <c r="P158" s="52">
        <v>9.5585994422435708E-3</v>
      </c>
      <c r="Q158" s="52">
        <v>1.19305588304996E-2</v>
      </c>
      <c r="R158" s="52">
        <v>1.7803119495510999E-2</v>
      </c>
      <c r="S158" s="52">
        <v>2.1686036139726601E-2</v>
      </c>
      <c r="T158" s="52">
        <v>2.41383090615272E-2</v>
      </c>
      <c r="W158" s="49">
        <v>44840</v>
      </c>
      <c r="X158" s="53">
        <v>3.2645322382450097E-2</v>
      </c>
      <c r="Y158" s="53">
        <v>3.2645322382450097E-2</v>
      </c>
      <c r="Z158" s="53">
        <v>3.2645322382450097E-2</v>
      </c>
      <c r="AA158" s="53">
        <v>3.2645322382450097E-2</v>
      </c>
      <c r="AB158" s="53">
        <v>3.2645322382450097E-2</v>
      </c>
      <c r="AC158" s="53">
        <v>4.0880493819713502E-2</v>
      </c>
      <c r="AD158" s="53">
        <v>4.4940069317817598E-2</v>
      </c>
      <c r="AE158" s="53">
        <v>4.8999655991792603E-2</v>
      </c>
      <c r="AF158" s="47"/>
      <c r="AG158" s="165">
        <f xml:space="preserve"> Barclays_eqty!J157+Enel_eqty!J157+'EUR GBP'!K157+Barclays!O157+Enel!N157</f>
        <v>614.92381128561283</v>
      </c>
    </row>
    <row r="159" spans="1:33" ht="13.5" customHeight="1" x14ac:dyDescent="0.2">
      <c r="A159" s="49">
        <v>44839</v>
      </c>
      <c r="B159" s="50">
        <v>146.32000923156701</v>
      </c>
      <c r="C159" s="43"/>
      <c r="D159" s="49">
        <v>44839</v>
      </c>
      <c r="E159" s="50">
        <v>4.27250003814697</v>
      </c>
      <c r="H159" s="49">
        <v>44839</v>
      </c>
      <c r="I159" s="50">
        <v>0.87623363733291604</v>
      </c>
      <c r="L159" s="49">
        <v>44839</v>
      </c>
      <c r="M159" s="52">
        <v>7.5229774229228497E-3</v>
      </c>
      <c r="N159" s="52">
        <v>6.8806204944848997E-3</v>
      </c>
      <c r="O159" s="52">
        <v>7.1450727991759699E-3</v>
      </c>
      <c r="P159" s="52">
        <v>9.3439817428588798E-3</v>
      </c>
      <c r="Q159" s="52">
        <v>1.16497911512851E-2</v>
      </c>
      <c r="R159" s="52">
        <v>1.7448233440518299E-2</v>
      </c>
      <c r="S159" s="52">
        <v>2.1056808531284301E-2</v>
      </c>
      <c r="T159" s="52">
        <v>2.3299634456634501E-2</v>
      </c>
      <c r="W159" s="49">
        <v>44839</v>
      </c>
      <c r="X159" s="53">
        <v>3.1772434711456299E-2</v>
      </c>
      <c r="Y159" s="53">
        <v>3.1772434711456299E-2</v>
      </c>
      <c r="Z159" s="53">
        <v>3.1772434711456299E-2</v>
      </c>
      <c r="AA159" s="53">
        <v>3.1772434711456299E-2</v>
      </c>
      <c r="AB159" s="53">
        <v>3.1772434711456299E-2</v>
      </c>
      <c r="AC159" s="53">
        <v>3.9714168757200199E-2</v>
      </c>
      <c r="AD159" s="53">
        <v>4.35039848089218E-2</v>
      </c>
      <c r="AE159" s="53">
        <v>4.7293804585933602E-2</v>
      </c>
      <c r="AF159" s="47"/>
      <c r="AG159" s="165">
        <f xml:space="preserve"> Barclays_eqty!J158+Enel_eqty!J158+'EUR GBP'!K158+Barclays!O158+Enel!N158</f>
        <v>-2960.1560800107518</v>
      </c>
    </row>
    <row r="160" spans="1:33" ht="13.5" customHeight="1" x14ac:dyDescent="0.2">
      <c r="A160" s="49">
        <v>44838</v>
      </c>
      <c r="B160" s="50">
        <v>150.58000087738</v>
      </c>
      <c r="C160" s="43"/>
      <c r="D160" s="49">
        <v>44838</v>
      </c>
      <c r="E160" s="50">
        <v>4.4310002326965297</v>
      </c>
      <c r="H160" s="49">
        <v>44838</v>
      </c>
      <c r="I160" s="50">
        <v>0.873191237449646</v>
      </c>
      <c r="L160" s="49">
        <v>44838</v>
      </c>
      <c r="M160" s="52">
        <v>7.5128385797142896E-3</v>
      </c>
      <c r="N160" s="52">
        <v>6.7784953862428596E-3</v>
      </c>
      <c r="O160" s="52">
        <v>6.7766224965453096E-3</v>
      </c>
      <c r="P160" s="52">
        <v>9.0289898216724396E-3</v>
      </c>
      <c r="Q160" s="52">
        <v>1.13843996077775E-2</v>
      </c>
      <c r="R160" s="52">
        <v>1.6850199550390198E-2</v>
      </c>
      <c r="S160" s="52">
        <v>2.0200017839670101E-2</v>
      </c>
      <c r="T160" s="52">
        <v>2.2230023518204599E-2</v>
      </c>
      <c r="W160" s="49">
        <v>44838</v>
      </c>
      <c r="X160" s="53">
        <v>3.1316079199314097E-2</v>
      </c>
      <c r="Y160" s="53">
        <v>3.1316079199314097E-2</v>
      </c>
      <c r="Z160" s="53">
        <v>3.1316079199314097E-2</v>
      </c>
      <c r="AA160" s="53">
        <v>3.1316079199314097E-2</v>
      </c>
      <c r="AB160" s="53">
        <v>3.1316079199314097E-2</v>
      </c>
      <c r="AC160" s="53">
        <v>3.9125848561525303E-2</v>
      </c>
      <c r="AD160" s="53">
        <v>4.28042933344841E-2</v>
      </c>
      <c r="AE160" s="53">
        <v>4.64827381074428E-2</v>
      </c>
      <c r="AF160" s="47"/>
      <c r="AG160" s="165">
        <f xml:space="preserve"> Barclays_eqty!J159+Enel_eqty!J159+'EUR GBP'!K159+Barclays!O159+Enel!N159</f>
        <v>1153.4607354337795</v>
      </c>
    </row>
    <row r="161" spans="1:33" ht="13.5" customHeight="1" x14ac:dyDescent="0.2">
      <c r="A161" s="49">
        <v>44837</v>
      </c>
      <c r="B161" s="50">
        <v>145.80000638961701</v>
      </c>
      <c r="C161" s="43"/>
      <c r="D161" s="49">
        <v>44837</v>
      </c>
      <c r="E161" s="50">
        <v>4.3544998168945304</v>
      </c>
      <c r="H161" s="49">
        <v>44837</v>
      </c>
      <c r="I161" s="50">
        <v>0.87003546953201205</v>
      </c>
      <c r="L161" s="49">
        <v>44837</v>
      </c>
      <c r="M161" s="52">
        <v>7.3708975687622998E-3</v>
      </c>
      <c r="N161" s="52">
        <v>6.8408343940973204E-3</v>
      </c>
      <c r="O161" s="52">
        <v>6.8580256775021501E-3</v>
      </c>
      <c r="P161" s="52">
        <v>9.0814409777522E-3</v>
      </c>
      <c r="Q161" s="52">
        <v>1.1513178236782501E-2</v>
      </c>
      <c r="R161" s="52">
        <v>1.7194969579577401E-2</v>
      </c>
      <c r="S161" s="52">
        <v>2.07892768085002E-2</v>
      </c>
      <c r="T161" s="52">
        <v>2.2985972464084601E-2</v>
      </c>
      <c r="W161" s="49">
        <v>44837</v>
      </c>
      <c r="X161" s="53">
        <v>3.1673233956098501E-2</v>
      </c>
      <c r="Y161" s="53">
        <v>3.1673233956098501E-2</v>
      </c>
      <c r="Z161" s="53">
        <v>3.1673233956098501E-2</v>
      </c>
      <c r="AA161" s="53">
        <v>3.1673233956098501E-2</v>
      </c>
      <c r="AB161" s="53">
        <v>3.1673233956098501E-2</v>
      </c>
      <c r="AC161" s="53">
        <v>3.9861220866441699E-2</v>
      </c>
      <c r="AD161" s="53">
        <v>4.3639507144689497E-2</v>
      </c>
      <c r="AE161" s="53">
        <v>4.7417793422937303E-2</v>
      </c>
      <c r="AF161" s="47"/>
      <c r="AG161" s="165">
        <f xml:space="preserve"> Barclays_eqty!J160+Enel_eqty!J160+'EUR GBP'!K160+Barclays!O160+Enel!N160</f>
        <v>-1482.7678615827244</v>
      </c>
    </row>
    <row r="162" spans="1:33" ht="13.5" customHeight="1" x14ac:dyDescent="0.2">
      <c r="A162" s="49">
        <v>44834</v>
      </c>
      <c r="B162" s="50">
        <v>143.11999082565302</v>
      </c>
      <c r="C162" s="43"/>
      <c r="D162" s="49">
        <v>44834</v>
      </c>
      <c r="E162" s="50">
        <v>4.2129998207092196</v>
      </c>
      <c r="H162" s="49">
        <v>44834</v>
      </c>
      <c r="I162" s="50">
        <v>0.87693613767623901</v>
      </c>
      <c r="L162" s="49">
        <v>44834</v>
      </c>
      <c r="M162" s="52">
        <v>7.5633749365806502E-3</v>
      </c>
      <c r="N162" s="52">
        <v>6.9358251057565204E-3</v>
      </c>
      <c r="O162" s="52">
        <v>6.9540552794933302E-3</v>
      </c>
      <c r="P162" s="52">
        <v>8.9784730225801399E-3</v>
      </c>
      <c r="Q162" s="52">
        <v>1.12643558531999E-2</v>
      </c>
      <c r="R162" s="52">
        <v>1.7390528693795201E-2</v>
      </c>
      <c r="S162" s="52">
        <v>2.1304039284586899E-2</v>
      </c>
      <c r="T162" s="52">
        <v>2.3755092173814701E-2</v>
      </c>
      <c r="W162" s="49">
        <v>44834</v>
      </c>
      <c r="X162" s="53">
        <v>3.2706286758184398E-2</v>
      </c>
      <c r="Y162" s="53">
        <v>3.2706286758184398E-2</v>
      </c>
      <c r="Z162" s="53">
        <v>3.2706286758184398E-2</v>
      </c>
      <c r="AA162" s="53">
        <v>3.2706286758184398E-2</v>
      </c>
      <c r="AB162" s="53">
        <v>3.2706286758184398E-2</v>
      </c>
      <c r="AC162" s="53">
        <v>4.1989784687757402E-2</v>
      </c>
      <c r="AD162" s="53">
        <v>4.6019591391086502E-2</v>
      </c>
      <c r="AE162" s="53">
        <v>5.0049398094415602E-2</v>
      </c>
      <c r="AF162" s="47"/>
      <c r="AG162" s="165">
        <f xml:space="preserve"> Barclays_eqty!J161+Enel_eqty!J161+'EUR GBP'!K161+Barclays!O161+Enel!N161</f>
        <v>1617.0332681794268</v>
      </c>
    </row>
    <row r="163" spans="1:33" ht="13.5" customHeight="1" x14ac:dyDescent="0.2">
      <c r="A163" s="49">
        <v>44833</v>
      </c>
      <c r="B163" s="50">
        <v>144.240009784698</v>
      </c>
      <c r="C163" s="43"/>
      <c r="D163" s="49">
        <v>44833</v>
      </c>
      <c r="E163" s="50">
        <v>4.2224998474120996</v>
      </c>
      <c r="H163" s="49">
        <v>44833</v>
      </c>
      <c r="I163" s="50">
        <v>0.88523250818252497</v>
      </c>
      <c r="L163" s="49">
        <v>44833</v>
      </c>
      <c r="M163" s="52">
        <v>7.5736711733043098E-3</v>
      </c>
      <c r="N163" s="52">
        <v>6.9358227774500803E-3</v>
      </c>
      <c r="O163" s="52">
        <v>6.8674311041831901E-3</v>
      </c>
      <c r="P163" s="52">
        <v>8.8587077334523201E-3</v>
      </c>
      <c r="Q163" s="52">
        <v>1.1166195385158E-2</v>
      </c>
      <c r="R163" s="52">
        <v>1.7546534538269001E-2</v>
      </c>
      <c r="S163" s="52">
        <v>2.1672796458005902E-2</v>
      </c>
      <c r="T163" s="52">
        <v>2.4233881384134199E-2</v>
      </c>
      <c r="W163" s="49">
        <v>44833</v>
      </c>
      <c r="X163" s="53">
        <v>3.33013758063316E-2</v>
      </c>
      <c r="Y163" s="53">
        <v>3.33013758063316E-2</v>
      </c>
      <c r="Z163" s="53">
        <v>3.33013758063316E-2</v>
      </c>
      <c r="AA163" s="53">
        <v>3.33013758063316E-2</v>
      </c>
      <c r="AB163" s="53">
        <v>3.33013758063316E-2</v>
      </c>
      <c r="AC163" s="53">
        <v>4.2077921330928802E-2</v>
      </c>
      <c r="AD163" s="53">
        <v>4.6043179929256398E-2</v>
      </c>
      <c r="AE163" s="53">
        <v>5.0008457154035499E-2</v>
      </c>
      <c r="AF163" s="47"/>
      <c r="AG163" s="165">
        <f xml:space="preserve"> Barclays_eqty!J162+Enel_eqty!J162+'EUR GBP'!K162+Barclays!O162+Enel!N162</f>
        <v>-2109.5299065820377</v>
      </c>
    </row>
    <row r="164" spans="1:33" ht="13.5" customHeight="1" x14ac:dyDescent="0.2">
      <c r="A164" s="49">
        <v>44832</v>
      </c>
      <c r="B164" s="50">
        <v>151.33999586105301</v>
      </c>
      <c r="C164" s="43"/>
      <c r="D164" s="49">
        <v>44832</v>
      </c>
      <c r="E164" s="50">
        <v>4.3280000686645499</v>
      </c>
      <c r="H164" s="49">
        <v>44832</v>
      </c>
      <c r="I164" s="50">
        <v>0.89625012874603205</v>
      </c>
      <c r="L164" s="49">
        <v>44832</v>
      </c>
      <c r="M164" s="52">
        <v>7.5736711733043098E-3</v>
      </c>
      <c r="N164" s="52">
        <v>6.9403951056301498E-3</v>
      </c>
      <c r="O164" s="52">
        <v>6.9744894281029701E-3</v>
      </c>
      <c r="P164" s="52">
        <v>9.3143265694379807E-3</v>
      </c>
      <c r="Q164" s="52">
        <v>1.1736035346984801E-2</v>
      </c>
      <c r="R164" s="52">
        <v>1.7885360866785001E-2</v>
      </c>
      <c r="S164" s="52">
        <v>2.1953072398900899E-2</v>
      </c>
      <c r="T164" s="52">
        <v>2.4545451626181599E-2</v>
      </c>
      <c r="W164" s="49">
        <v>44832</v>
      </c>
      <c r="X164" s="53">
        <v>3.4362386912107398E-2</v>
      </c>
      <c r="Y164" s="53">
        <v>3.4362386912107398E-2</v>
      </c>
      <c r="Z164" s="53">
        <v>3.4362386912107398E-2</v>
      </c>
      <c r="AA164" s="53">
        <v>3.4362386912107398E-2</v>
      </c>
      <c r="AB164" s="53">
        <v>3.4362386912107398E-2</v>
      </c>
      <c r="AC164" s="53">
        <v>4.2733982205390902E-2</v>
      </c>
      <c r="AD164" s="53">
        <v>4.6632740646600702E-2</v>
      </c>
      <c r="AE164" s="53">
        <v>5.0531506538391099E-2</v>
      </c>
      <c r="AF164" s="47"/>
      <c r="AG164" s="165">
        <f xml:space="preserve"> Barclays_eqty!J163+Enel_eqty!J163+'EUR GBP'!K163+Barclays!O163+Enel!N163</f>
        <v>-2303.4052905857666</v>
      </c>
    </row>
    <row r="165" spans="1:33" ht="13.5" customHeight="1" x14ac:dyDescent="0.2">
      <c r="A165" s="49">
        <v>44831</v>
      </c>
      <c r="B165" s="50">
        <v>157.60000944137499</v>
      </c>
      <c r="C165" s="43"/>
      <c r="D165" s="49">
        <v>44831</v>
      </c>
      <c r="E165" s="50">
        <v>4.3829998970031703</v>
      </c>
      <c r="H165" s="49">
        <v>44831</v>
      </c>
      <c r="I165" s="50">
        <v>0.893008053302764</v>
      </c>
      <c r="L165" s="49">
        <v>44831</v>
      </c>
      <c r="M165" s="52">
        <v>7.58380955085158E-3</v>
      </c>
      <c r="N165" s="52">
        <v>6.9781653583049696E-3</v>
      </c>
      <c r="O165" s="52">
        <v>7.2587477043271004E-3</v>
      </c>
      <c r="P165" s="52">
        <v>9.6187107264995506E-3</v>
      </c>
      <c r="Q165" s="52">
        <v>1.20799345895648E-2</v>
      </c>
      <c r="R165" s="52">
        <v>1.8232595175504601E-2</v>
      </c>
      <c r="S165" s="52">
        <v>2.24497076123952E-2</v>
      </c>
      <c r="T165" s="52">
        <v>2.5190150365233401E-2</v>
      </c>
      <c r="W165" s="49">
        <v>44831</v>
      </c>
      <c r="X165" s="53">
        <v>3.3141192048788001E-2</v>
      </c>
      <c r="Y165" s="53">
        <v>3.3141192048788001E-2</v>
      </c>
      <c r="Z165" s="53">
        <v>3.3141192048788001E-2</v>
      </c>
      <c r="AA165" s="53">
        <v>3.3141192048788001E-2</v>
      </c>
      <c r="AB165" s="53">
        <v>3.3141192048788001E-2</v>
      </c>
      <c r="AC165" s="53">
        <v>4.2361922562122303E-2</v>
      </c>
      <c r="AD165" s="53">
        <v>4.66843359172344E-2</v>
      </c>
      <c r="AE165" s="53">
        <v>5.1006749272346497E-2</v>
      </c>
      <c r="AF165" s="47"/>
      <c r="AG165" s="165">
        <f xml:space="preserve"> Barclays_eqty!J164+Enel_eqty!J164+'EUR GBP'!K164+Barclays!O164+Enel!N164</f>
        <v>-3092.7450015175814</v>
      </c>
    </row>
    <row r="166" spans="1:33" ht="13.5" customHeight="1" x14ac:dyDescent="0.2">
      <c r="A166" s="49">
        <v>44830</v>
      </c>
      <c r="B166" s="50">
        <v>161.339998245239</v>
      </c>
      <c r="C166" s="43"/>
      <c r="D166" s="49">
        <v>44830</v>
      </c>
      <c r="E166" s="50">
        <v>4.5514998435974103</v>
      </c>
      <c r="H166" s="49">
        <v>44830</v>
      </c>
      <c r="I166" s="50">
        <v>0.89411485195159901</v>
      </c>
      <c r="L166" s="49">
        <v>44830</v>
      </c>
      <c r="M166" s="52">
        <v>7.5736711733043098E-3</v>
      </c>
      <c r="N166" s="52">
        <v>6.9843167439103101E-3</v>
      </c>
      <c r="O166" s="52">
        <v>7.1085020899772601E-3</v>
      </c>
      <c r="P166" s="52">
        <v>9.3158883973956108E-3</v>
      </c>
      <c r="Q166" s="52">
        <v>1.1585709638893601E-2</v>
      </c>
      <c r="R166" s="52">
        <v>1.8126912415027601E-2</v>
      </c>
      <c r="S166" s="52">
        <v>2.2380096837878199E-2</v>
      </c>
      <c r="T166" s="52">
        <v>2.51059476286172E-2</v>
      </c>
      <c r="W166" s="49">
        <v>44830</v>
      </c>
      <c r="X166" s="53">
        <v>3.5806167870759902E-2</v>
      </c>
      <c r="Y166" s="53">
        <v>3.5806167870759902E-2</v>
      </c>
      <c r="Z166" s="53">
        <v>3.5806167870759902E-2</v>
      </c>
      <c r="AA166" s="53">
        <v>3.5806167870759902E-2</v>
      </c>
      <c r="AB166" s="53">
        <v>3.5806167870759902E-2</v>
      </c>
      <c r="AC166" s="53">
        <v>4.3369825929403298E-2</v>
      </c>
      <c r="AD166" s="53">
        <v>4.7188289463520001E-2</v>
      </c>
      <c r="AE166" s="53">
        <v>5.1006749272346497E-2</v>
      </c>
      <c r="AF166" s="47"/>
      <c r="AG166" s="165">
        <f xml:space="preserve"> Barclays_eqty!J165+Enel_eqty!J165+'EUR GBP'!K165+Barclays!O165+Enel!N165</f>
        <v>13034.82962608957</v>
      </c>
    </row>
    <row r="167" spans="1:33" ht="13.5" customHeight="1" x14ac:dyDescent="0.2">
      <c r="A167" s="49">
        <v>44827</v>
      </c>
      <c r="B167" s="50">
        <v>160.94000339508</v>
      </c>
      <c r="C167" s="43"/>
      <c r="D167" s="49">
        <v>44827</v>
      </c>
      <c r="E167" s="50">
        <v>4.6640000343322701</v>
      </c>
      <c r="H167" s="49">
        <v>44827</v>
      </c>
      <c r="I167" s="50">
        <v>0.89057123661041204</v>
      </c>
      <c r="L167" s="49">
        <v>44827</v>
      </c>
      <c r="M167" s="52">
        <v>7.56337586790323E-3</v>
      </c>
      <c r="N167" s="52">
        <v>6.9979643449187201E-3</v>
      </c>
      <c r="O167" s="52">
        <v>7.1040634065866401E-3</v>
      </c>
      <c r="P167" s="52">
        <v>9.0656168758869102E-3</v>
      </c>
      <c r="Q167" s="52">
        <v>1.12131126224994E-2</v>
      </c>
      <c r="R167" s="52">
        <v>1.7432454973459199E-2</v>
      </c>
      <c r="S167" s="52">
        <v>2.1668862551450702E-2</v>
      </c>
      <c r="T167" s="52">
        <v>2.4357611313462198E-2</v>
      </c>
      <c r="W167" s="49">
        <v>44827</v>
      </c>
      <c r="X167" s="53">
        <v>2.88460198789834E-2</v>
      </c>
      <c r="Y167" s="53">
        <v>2.88460198789834E-2</v>
      </c>
      <c r="Z167" s="53">
        <v>2.88460198789834E-2</v>
      </c>
      <c r="AA167" s="53">
        <v>2.88460198789834E-2</v>
      </c>
      <c r="AB167" s="53">
        <v>2.88460198789834E-2</v>
      </c>
      <c r="AC167" s="53">
        <v>3.6370042711496298E-2</v>
      </c>
      <c r="AD167" s="53">
        <v>4.0433607995510101E-2</v>
      </c>
      <c r="AE167" s="53">
        <v>4.4497173279523801E-2</v>
      </c>
      <c r="AF167" s="47"/>
      <c r="AG167" s="165">
        <f xml:space="preserve"> Barclays_eqty!J166+Enel_eqty!J166+'EUR GBP'!K166+Barclays!O166+Enel!N166</f>
        <v>2616.8214916635143</v>
      </c>
    </row>
    <row r="168" spans="1:33" ht="13.5" customHeight="1" x14ac:dyDescent="0.2">
      <c r="A168" s="49">
        <v>44826</v>
      </c>
      <c r="B168" s="50">
        <v>165.77999591827299</v>
      </c>
      <c r="C168" s="43"/>
      <c r="D168" s="49">
        <v>44826</v>
      </c>
      <c r="E168" s="50">
        <v>4.8394999504089302</v>
      </c>
      <c r="H168" s="49">
        <v>44826</v>
      </c>
      <c r="I168" s="50">
        <v>0.87128275632858199</v>
      </c>
      <c r="L168" s="49">
        <v>44826</v>
      </c>
      <c r="M168" s="52">
        <v>7.5635323300957602E-3</v>
      </c>
      <c r="N168" s="52">
        <v>6.9433790631592204E-3</v>
      </c>
      <c r="O168" s="52">
        <v>6.9655305705964496E-3</v>
      </c>
      <c r="P168" s="52">
        <v>8.8050728663802095E-3</v>
      </c>
      <c r="Q168" s="52">
        <v>1.08471438288688E-2</v>
      </c>
      <c r="R168" s="52">
        <v>1.7206048592924999E-2</v>
      </c>
      <c r="S168" s="52">
        <v>2.1554762497544198E-2</v>
      </c>
      <c r="T168" s="52">
        <v>2.4050792679190601E-2</v>
      </c>
      <c r="W168" s="49">
        <v>44826</v>
      </c>
      <c r="X168" s="53">
        <v>2.61942781507968E-2</v>
      </c>
      <c r="Y168" s="53">
        <v>2.61942781507968E-2</v>
      </c>
      <c r="Z168" s="53">
        <v>2.61942781507968E-2</v>
      </c>
      <c r="AA168" s="53">
        <v>2.61942781507968E-2</v>
      </c>
      <c r="AB168" s="53">
        <v>2.61942781507968E-2</v>
      </c>
      <c r="AC168" s="53">
        <v>3.2634504139423301E-2</v>
      </c>
      <c r="AD168" s="53">
        <v>3.6513805389404297E-2</v>
      </c>
      <c r="AE168" s="53">
        <v>4.0393102914094897E-2</v>
      </c>
      <c r="AF168" s="47"/>
      <c r="AG168" s="165">
        <f xml:space="preserve"> Barclays_eqty!J167+Enel_eqty!J167+'EUR GBP'!K167+Barclays!O167+Enel!N167</f>
        <v>-3089.7470402529998</v>
      </c>
    </row>
    <row r="169" spans="1:33" ht="13.5" customHeight="1" x14ac:dyDescent="0.2">
      <c r="A169" s="49">
        <v>44825</v>
      </c>
      <c r="B169" s="50">
        <v>167.33999252319302</v>
      </c>
      <c r="C169" s="43"/>
      <c r="D169" s="49">
        <v>44825</v>
      </c>
      <c r="E169" s="50">
        <v>4.86100006103515</v>
      </c>
      <c r="H169" s="49">
        <v>44825</v>
      </c>
      <c r="I169" s="50">
        <v>0.87170219421386697</v>
      </c>
      <c r="L169" s="49">
        <v>44825</v>
      </c>
      <c r="M169" s="52">
        <v>7.5432537123560897E-3</v>
      </c>
      <c r="N169" s="52">
        <v>7.0250788703560803E-3</v>
      </c>
      <c r="O169" s="52">
        <v>7.16950884088873E-3</v>
      </c>
      <c r="P169" s="52">
        <v>9.0835839509963903E-3</v>
      </c>
      <c r="Q169" s="52">
        <v>1.11034298315644E-2</v>
      </c>
      <c r="R169" s="52">
        <v>1.7130989581346501E-2</v>
      </c>
      <c r="S169" s="52">
        <v>2.1215718239545801E-2</v>
      </c>
      <c r="T169" s="52">
        <v>2.3565661162137898E-2</v>
      </c>
      <c r="W169" s="49">
        <v>44825</v>
      </c>
      <c r="X169" s="53">
        <v>2.7783550322055799E-2</v>
      </c>
      <c r="Y169" s="53">
        <v>2.7783550322055799E-2</v>
      </c>
      <c r="Z169" s="53">
        <v>2.7783550322055799E-2</v>
      </c>
      <c r="AA169" s="53">
        <v>2.7783550322055799E-2</v>
      </c>
      <c r="AB169" s="53">
        <v>2.7783550322055799E-2</v>
      </c>
      <c r="AC169" s="53">
        <v>3.3834565430879503E-2</v>
      </c>
      <c r="AD169" s="53">
        <v>3.7248272448778097E-2</v>
      </c>
      <c r="AE169" s="53">
        <v>4.0661979466676698E-2</v>
      </c>
      <c r="AF169" s="47"/>
      <c r="AG169" s="165">
        <f xml:space="preserve"> Barclays_eqty!J168+Enel_eqty!J168+'EUR GBP'!K168+Barclays!O168+Enel!N168</f>
        <v>232.33152585148008</v>
      </c>
    </row>
    <row r="170" spans="1:33" ht="13.5" customHeight="1" x14ac:dyDescent="0.2">
      <c r="A170" s="49">
        <v>44824</v>
      </c>
      <c r="B170" s="50">
        <v>171.060001850128</v>
      </c>
      <c r="C170" s="43"/>
      <c r="D170" s="49">
        <v>44824</v>
      </c>
      <c r="E170" s="50">
        <v>4.8520002365112296</v>
      </c>
      <c r="H170" s="49">
        <v>44824</v>
      </c>
      <c r="I170" s="50">
        <v>0.87555295228958097</v>
      </c>
      <c r="L170" s="49">
        <v>44824</v>
      </c>
      <c r="M170" s="52">
        <v>7.5229774229228497E-3</v>
      </c>
      <c r="N170" s="52">
        <v>6.92267157137393E-3</v>
      </c>
      <c r="O170" s="52">
        <v>7.0786071009933896E-3</v>
      </c>
      <c r="P170" s="52">
        <v>8.9229587465524604E-3</v>
      </c>
      <c r="Q170" s="52">
        <v>1.0926035232841899E-2</v>
      </c>
      <c r="R170" s="52">
        <v>1.7014965415000902E-2</v>
      </c>
      <c r="S170" s="52">
        <v>2.10057441145181E-2</v>
      </c>
      <c r="T170" s="52">
        <v>2.3280726745724602E-2</v>
      </c>
      <c r="W170" s="49">
        <v>44824</v>
      </c>
      <c r="X170" s="53">
        <v>2.7227379381656602E-2</v>
      </c>
      <c r="Y170" s="53">
        <v>2.7227379381656602E-2</v>
      </c>
      <c r="Z170" s="53">
        <v>2.7227379381656602E-2</v>
      </c>
      <c r="AA170" s="53">
        <v>2.7227379381656602E-2</v>
      </c>
      <c r="AB170" s="53">
        <v>2.7227379381656602E-2</v>
      </c>
      <c r="AC170" s="53">
        <v>3.3313315361738198E-2</v>
      </c>
      <c r="AD170" s="53">
        <v>3.6560192704200703E-2</v>
      </c>
      <c r="AE170" s="53">
        <v>3.9807073771953499E-2</v>
      </c>
      <c r="AF170" s="47"/>
      <c r="AG170" s="165">
        <f xml:space="preserve"> Barclays_eqty!J169+Enel_eqty!J169+'EUR GBP'!K169+Barclays!O169+Enel!N169</f>
        <v>2204.2688990517377</v>
      </c>
    </row>
    <row r="171" spans="1:33" ht="13.5" customHeight="1" x14ac:dyDescent="0.2">
      <c r="A171" s="49">
        <v>44823</v>
      </c>
      <c r="B171" s="50">
        <v>171.14000320434499</v>
      </c>
      <c r="C171" s="43"/>
      <c r="D171" s="49">
        <v>44823</v>
      </c>
      <c r="E171" s="50">
        <v>4.9534997940063397</v>
      </c>
      <c r="H171" s="49">
        <v>44823</v>
      </c>
      <c r="I171" s="50">
        <v>0.87747585773467995</v>
      </c>
      <c r="L171" s="49">
        <v>44823</v>
      </c>
      <c r="M171" s="52">
        <v>7.5533930212259197E-3</v>
      </c>
      <c r="N171" s="52">
        <v>6.8967235274612904E-3</v>
      </c>
      <c r="O171" s="52">
        <v>7.0300218649208502E-3</v>
      </c>
      <c r="P171" s="52">
        <v>8.7954225018620404E-3</v>
      </c>
      <c r="Q171" s="52">
        <v>1.0603313334286201E-2</v>
      </c>
      <c r="R171" s="52">
        <v>1.67382936924695E-2</v>
      </c>
      <c r="S171" s="52">
        <v>2.04690508544445E-2</v>
      </c>
      <c r="T171" s="52">
        <v>2.25521270185709E-2</v>
      </c>
      <c r="W171" s="49">
        <v>44823</v>
      </c>
      <c r="X171" s="53">
        <v>2.6104861870407999E-2</v>
      </c>
      <c r="Y171" s="53">
        <v>2.6104861870407999E-2</v>
      </c>
      <c r="Z171" s="53">
        <v>2.6104861870407999E-2</v>
      </c>
      <c r="AA171" s="53">
        <v>2.6104861870407999E-2</v>
      </c>
      <c r="AB171" s="53">
        <v>2.6104861870407999E-2</v>
      </c>
      <c r="AC171" s="53">
        <v>3.2035801559686598E-2</v>
      </c>
      <c r="AD171" s="53">
        <v>3.5171315073966897E-2</v>
      </c>
      <c r="AE171" s="53">
        <v>3.8306832313537598E-2</v>
      </c>
      <c r="AF171" s="47"/>
      <c r="AG171" s="165">
        <f xml:space="preserve"> Barclays_eqty!J170+Enel_eqty!J170+'EUR GBP'!K170+Barclays!O170+Enel!N170</f>
        <v>-1153.3031157799451</v>
      </c>
    </row>
    <row r="172" spans="1:33" ht="13.5" customHeight="1" x14ac:dyDescent="0.2">
      <c r="A172" s="49">
        <v>44820</v>
      </c>
      <c r="B172" s="50">
        <v>171.84000015258701</v>
      </c>
      <c r="C172" s="43"/>
      <c r="D172" s="49">
        <v>44820</v>
      </c>
      <c r="E172" s="50">
        <v>4.9120001792907697</v>
      </c>
      <c r="H172" s="49">
        <v>44820</v>
      </c>
      <c r="I172" s="50">
        <v>0.87746000289916903</v>
      </c>
      <c r="L172" s="49">
        <v>44820</v>
      </c>
      <c r="M172" s="52">
        <v>7.5532374903559598E-3</v>
      </c>
      <c r="N172" s="52">
        <v>7.7624348923563896E-3</v>
      </c>
      <c r="O172" s="52">
        <v>8.3158034831285407E-3</v>
      </c>
      <c r="P172" s="52">
        <v>9.4594331458210893E-3</v>
      </c>
      <c r="Q172" s="52">
        <v>1.05661712586879E-2</v>
      </c>
      <c r="R172" s="52">
        <v>1.6556367278099001E-2</v>
      </c>
      <c r="S172" s="52">
        <v>2.0233307033777199E-2</v>
      </c>
      <c r="T172" s="52">
        <v>2.2344643250107699E-2</v>
      </c>
      <c r="W172" s="49">
        <v>44820</v>
      </c>
      <c r="X172" s="53">
        <v>2.6174409314989999E-2</v>
      </c>
      <c r="Y172" s="53">
        <v>2.6174409314989999E-2</v>
      </c>
      <c r="Z172" s="53">
        <v>2.6174409314989999E-2</v>
      </c>
      <c r="AA172" s="53">
        <v>2.6174409314989999E-2</v>
      </c>
      <c r="AB172" s="53">
        <v>2.6174409314989999E-2</v>
      </c>
      <c r="AC172" s="53">
        <v>3.2260570675134603E-2</v>
      </c>
      <c r="AD172" s="53">
        <v>3.53491678833961E-2</v>
      </c>
      <c r="AE172" s="53">
        <v>3.8437768816947902E-2</v>
      </c>
      <c r="AF172" s="47"/>
      <c r="AG172" s="165">
        <f xml:space="preserve"> Barclays_eqty!J171+Enel_eqty!J171+'EUR GBP'!K171+Barclays!O171+Enel!N171</f>
        <v>-1648.3628826213371</v>
      </c>
    </row>
    <row r="173" spans="1:33" ht="13.5" customHeight="1" x14ac:dyDescent="0.2">
      <c r="A173" s="49">
        <v>44819</v>
      </c>
      <c r="B173" s="50">
        <v>171.96000814437801</v>
      </c>
      <c r="C173" s="43"/>
      <c r="D173" s="49">
        <v>44819</v>
      </c>
      <c r="E173" s="50">
        <v>4.8930001258850098</v>
      </c>
      <c r="H173" s="49">
        <v>44819</v>
      </c>
      <c r="I173" s="50">
        <v>0.86998522281646695</v>
      </c>
      <c r="L173" s="49">
        <v>44819</v>
      </c>
      <c r="M173" s="52">
        <v>7.5736711733043098E-3</v>
      </c>
      <c r="N173" s="52">
        <v>7.5828013941645596E-3</v>
      </c>
      <c r="O173" s="52">
        <v>8.1197367981076206E-3</v>
      </c>
      <c r="P173" s="52">
        <v>9.2294020578265103E-3</v>
      </c>
      <c r="Q173" s="52">
        <v>1.030327193439E-2</v>
      </c>
      <c r="R173" s="52">
        <v>1.6219463199377001E-2</v>
      </c>
      <c r="S173" s="52">
        <v>1.9831808283925001E-2</v>
      </c>
      <c r="T173" s="52">
        <v>2.1931523457169502E-2</v>
      </c>
      <c r="W173" s="49">
        <v>44819</v>
      </c>
      <c r="X173" s="53">
        <v>2.60750576853752E-2</v>
      </c>
      <c r="Y173" s="53">
        <v>2.60750576853752E-2</v>
      </c>
      <c r="Z173" s="53">
        <v>2.60750576853752E-2</v>
      </c>
      <c r="AA173" s="53">
        <v>2.60750576853752E-2</v>
      </c>
      <c r="AB173" s="53">
        <v>2.60750576853752E-2</v>
      </c>
      <c r="AC173" s="53">
        <v>3.20637337863445E-2</v>
      </c>
      <c r="AD173" s="53">
        <v>3.50601524114608E-2</v>
      </c>
      <c r="AE173" s="53">
        <v>3.8056574761867502E-2</v>
      </c>
      <c r="AF173" s="47"/>
      <c r="AG173" s="165">
        <f xml:space="preserve"> Barclays_eqty!J172+Enel_eqty!J172+'EUR GBP'!K172+Barclays!O172+Enel!N172</f>
        <v>-1998.542585851879</v>
      </c>
    </row>
    <row r="174" spans="1:33" ht="13.5" customHeight="1" x14ac:dyDescent="0.2">
      <c r="A174" s="49">
        <v>44818</v>
      </c>
      <c r="B174" s="50">
        <v>170.72000503539999</v>
      </c>
      <c r="C174" s="43"/>
      <c r="D174" s="49">
        <v>44818</v>
      </c>
      <c r="E174" s="50">
        <v>4.9120001792907697</v>
      </c>
      <c r="H174" s="49">
        <v>44818</v>
      </c>
      <c r="I174" s="50">
        <v>0.86337918043136597</v>
      </c>
      <c r="L174" s="49">
        <v>44818</v>
      </c>
      <c r="M174" s="52">
        <v>2.02777973754564E-5</v>
      </c>
      <c r="N174" s="52">
        <v>4.1943495161831301E-3</v>
      </c>
      <c r="O174" s="52">
        <v>5.3009502589702598E-3</v>
      </c>
      <c r="P174" s="52">
        <v>7.5879250653087997E-3</v>
      </c>
      <c r="Q174" s="52">
        <v>9.8011260852217605E-3</v>
      </c>
      <c r="R174" s="52">
        <v>1.5850577503442698E-2</v>
      </c>
      <c r="S174" s="52">
        <v>1.93467792123556E-2</v>
      </c>
      <c r="T174" s="52">
        <v>2.1402793005108799E-2</v>
      </c>
      <c r="W174" s="49">
        <v>44818</v>
      </c>
      <c r="X174" s="53">
        <v>2.62836925685405E-2</v>
      </c>
      <c r="Y174" s="53">
        <v>2.62836925685405E-2</v>
      </c>
      <c r="Z174" s="53">
        <v>2.62836925685405E-2</v>
      </c>
      <c r="AA174" s="53">
        <v>2.62836925685405E-2</v>
      </c>
      <c r="AB174" s="53">
        <v>2.62836925685405E-2</v>
      </c>
      <c r="AC174" s="53">
        <v>3.2211363315582199E-2</v>
      </c>
      <c r="AD174" s="53">
        <v>3.5148408263921703E-2</v>
      </c>
      <c r="AE174" s="53">
        <v>3.80854532122612E-2</v>
      </c>
      <c r="AF174" s="47"/>
      <c r="AG174" s="165">
        <f xml:space="preserve"> Barclays_eqty!J173+Enel_eqty!J173+'EUR GBP'!K173+Barclays!O173+Enel!N173</f>
        <v>-687.13732664785107</v>
      </c>
    </row>
    <row r="175" spans="1:33" ht="13.5" customHeight="1" x14ac:dyDescent="0.2">
      <c r="A175" s="49">
        <v>44817</v>
      </c>
      <c r="B175" s="50">
        <v>172.74000644683801</v>
      </c>
      <c r="C175" s="43"/>
      <c r="D175" s="49">
        <v>44817</v>
      </c>
      <c r="E175" s="50">
        <v>4.96350002288818</v>
      </c>
      <c r="H175" s="49">
        <v>44817</v>
      </c>
      <c r="I175" s="50">
        <v>0.86768913269042902</v>
      </c>
      <c r="L175" s="49">
        <v>44817</v>
      </c>
      <c r="M175" s="52">
        <v>-1.01388986877282E-5</v>
      </c>
      <c r="N175" s="52">
        <v>4.2346813715994297E-3</v>
      </c>
      <c r="O175" s="52">
        <v>5.3024152293801299E-3</v>
      </c>
      <c r="P175" s="52">
        <v>7.5090643949806603E-3</v>
      </c>
      <c r="Q175" s="52">
        <v>9.6445316448807699E-3</v>
      </c>
      <c r="R175" s="52">
        <v>1.5403093770146301E-2</v>
      </c>
      <c r="S175" s="52">
        <v>1.8727209419012E-2</v>
      </c>
      <c r="T175" s="52">
        <v>2.0719787105917899E-2</v>
      </c>
      <c r="W175" s="49">
        <v>44817</v>
      </c>
      <c r="X175" s="53">
        <v>2.61247362941503E-2</v>
      </c>
      <c r="Y175" s="53">
        <v>2.61247362941503E-2</v>
      </c>
      <c r="Z175" s="53">
        <v>2.61247362941503E-2</v>
      </c>
      <c r="AA175" s="53">
        <v>2.61247362941503E-2</v>
      </c>
      <c r="AB175" s="53">
        <v>2.61247362941503E-2</v>
      </c>
      <c r="AC175" s="53">
        <v>3.1984996050596202E-2</v>
      </c>
      <c r="AD175" s="53">
        <v>3.4828212112188298E-2</v>
      </c>
      <c r="AE175" s="53">
        <v>3.7671435624360997E-2</v>
      </c>
      <c r="AF175" s="47"/>
      <c r="AG175" s="165">
        <f xml:space="preserve"> Barclays_eqty!J174+Enel_eqty!J174+'EUR GBP'!K174+Barclays!O174+Enel!N174</f>
        <v>-735.98672245550324</v>
      </c>
    </row>
    <row r="176" spans="1:33" ht="13.5" customHeight="1" x14ac:dyDescent="0.2">
      <c r="A176" s="49">
        <v>44816</v>
      </c>
      <c r="B176" s="50">
        <v>174.22000169754</v>
      </c>
      <c r="C176" s="43"/>
      <c r="D176" s="49">
        <v>44816</v>
      </c>
      <c r="E176" s="50">
        <v>4.9805002212524396</v>
      </c>
      <c r="H176" s="49">
        <v>44816</v>
      </c>
      <c r="I176" s="50">
        <v>0.865461885929107</v>
      </c>
      <c r="L176" s="49">
        <v>44816</v>
      </c>
      <c r="M176" s="52">
        <v>0</v>
      </c>
      <c r="N176" s="52">
        <v>3.4101365599781201E-3</v>
      </c>
      <c r="O176" s="52">
        <v>4.5625208877027E-3</v>
      </c>
      <c r="P176" s="52">
        <v>6.9441143423318802E-3</v>
      </c>
      <c r="Q176" s="52">
        <v>9.2488834634423204E-3</v>
      </c>
      <c r="R176" s="52">
        <v>1.4736798591911701E-2</v>
      </c>
      <c r="S176" s="52">
        <v>1.7846195027232101E-2</v>
      </c>
      <c r="T176" s="52">
        <v>1.9694449380040099E-2</v>
      </c>
      <c r="W176" s="49">
        <v>44816</v>
      </c>
      <c r="X176" s="53">
        <v>2.56080739200115E-2</v>
      </c>
      <c r="Y176" s="53">
        <v>2.56080739200115E-2</v>
      </c>
      <c r="Z176" s="53">
        <v>2.56080739200115E-2</v>
      </c>
      <c r="AA176" s="53">
        <v>2.56080739200115E-2</v>
      </c>
      <c r="AB176" s="53">
        <v>2.56080739200115E-2</v>
      </c>
      <c r="AC176" s="53">
        <v>3.1105486676096899E-2</v>
      </c>
      <c r="AD176" s="53">
        <v>3.3848874270915902E-2</v>
      </c>
      <c r="AE176" s="53">
        <v>3.6592260003089898E-2</v>
      </c>
      <c r="AF176" s="47"/>
      <c r="AG176" s="165">
        <f xml:space="preserve"> Barclays_eqty!J175+Enel_eqty!J175+'EUR GBP'!K175+Barclays!O175+Enel!N175</f>
        <v>1415.3250815915735</v>
      </c>
    </row>
    <row r="177" spans="1:33" ht="13.5" customHeight="1" x14ac:dyDescent="0.2">
      <c r="A177" s="49">
        <v>44813</v>
      </c>
      <c r="B177" s="50">
        <v>169.619989395141</v>
      </c>
      <c r="C177" s="43"/>
      <c r="D177" s="49">
        <v>44813</v>
      </c>
      <c r="E177" s="50">
        <v>4.8414998054504297</v>
      </c>
      <c r="H177" s="49">
        <v>44813</v>
      </c>
      <c r="I177" s="50">
        <v>0.86696016788482599</v>
      </c>
      <c r="L177" s="49">
        <v>44813</v>
      </c>
      <c r="M177" s="52">
        <v>-1.01388986877282E-5</v>
      </c>
      <c r="N177" s="52">
        <v>1.52102345600724E-3</v>
      </c>
      <c r="O177" s="52">
        <v>2.87246098741889E-3</v>
      </c>
      <c r="P177" s="52">
        <v>5.6654307991266199E-3</v>
      </c>
      <c r="Q177" s="52">
        <v>8.3683058619499207E-3</v>
      </c>
      <c r="R177" s="52">
        <v>1.40937454998493E-2</v>
      </c>
      <c r="S177" s="52">
        <v>1.7333162948489099E-2</v>
      </c>
      <c r="T177" s="52">
        <v>1.9262874498963301E-2</v>
      </c>
      <c r="W177" s="49">
        <v>44813</v>
      </c>
      <c r="X177" s="53">
        <v>2.5329848751425701E-2</v>
      </c>
      <c r="Y177" s="53">
        <v>2.5329848751425701E-2</v>
      </c>
      <c r="Z177" s="53">
        <v>2.5329848751425701E-2</v>
      </c>
      <c r="AA177" s="53">
        <v>2.5329848751425701E-2</v>
      </c>
      <c r="AB177" s="53">
        <v>2.5329848751425701E-2</v>
      </c>
      <c r="AC177" s="53">
        <v>3.0921708792447999E-2</v>
      </c>
      <c r="AD177" s="53">
        <v>3.3753313124179798E-2</v>
      </c>
      <c r="AE177" s="53">
        <v>3.6584913730621303E-2</v>
      </c>
      <c r="AF177" s="47"/>
      <c r="AG177" s="165">
        <f xml:space="preserve"> Barclays_eqty!J176+Enel_eqty!J176+'EUR GBP'!K176+Barclays!O176+Enel!N176</f>
        <v>643.11683004130373</v>
      </c>
    </row>
    <row r="178" spans="1:33" ht="13.5" customHeight="1" x14ac:dyDescent="0.2">
      <c r="A178" s="49">
        <v>44812</v>
      </c>
      <c r="B178" s="50">
        <v>166.93999767303401</v>
      </c>
      <c r="C178" s="43"/>
      <c r="D178" s="49">
        <v>44812</v>
      </c>
      <c r="E178" s="50">
        <v>4.8189997673034597</v>
      </c>
      <c r="H178" s="49">
        <v>44812</v>
      </c>
      <c r="I178" s="50">
        <v>0.866460680961608</v>
      </c>
      <c r="L178" s="49">
        <v>44812</v>
      </c>
      <c r="M178" s="52">
        <v>9.1249996330589002E-5</v>
      </c>
      <c r="N178" s="52">
        <v>7.6930568320676598E-4</v>
      </c>
      <c r="O178" s="52">
        <v>2.18248926103115E-3</v>
      </c>
      <c r="P178" s="52">
        <v>5.1030684262514097E-3</v>
      </c>
      <c r="Q178" s="52">
        <v>7.9294349998235703E-3</v>
      </c>
      <c r="R178" s="52">
        <v>1.3608145527541599E-2</v>
      </c>
      <c r="S178" s="52">
        <v>1.6847161576151799E-2</v>
      </c>
      <c r="T178" s="52">
        <v>1.8848670646548198E-2</v>
      </c>
      <c r="W178" s="49">
        <v>44812</v>
      </c>
      <c r="X178" s="53">
        <v>2.5419281795620901E-2</v>
      </c>
      <c r="Y178" s="53">
        <v>2.5419281795620901E-2</v>
      </c>
      <c r="Z178" s="53">
        <v>2.5419281795620901E-2</v>
      </c>
      <c r="AA178" s="53">
        <v>2.5419281795620901E-2</v>
      </c>
      <c r="AB178" s="53">
        <v>2.5419281795620901E-2</v>
      </c>
      <c r="AC178" s="53">
        <v>3.06558012962341E-2</v>
      </c>
      <c r="AD178" s="53">
        <v>3.3436004072427701E-2</v>
      </c>
      <c r="AE178" s="53">
        <v>3.6216206848621299E-2</v>
      </c>
      <c r="AF178" s="47"/>
      <c r="AG178" s="165">
        <f xml:space="preserve"> Barclays_eqty!J177+Enel_eqty!J177+'EUR GBP'!K177+Barclays!O177+Enel!N177</f>
        <v>-1751.6604853298029</v>
      </c>
    </row>
    <row r="179" spans="1:33" ht="13.5" customHeight="1" x14ac:dyDescent="0.2">
      <c r="A179" s="49">
        <v>44811</v>
      </c>
      <c r="B179" s="50">
        <v>164.93999958038299</v>
      </c>
      <c r="C179" s="43"/>
      <c r="D179" s="49">
        <v>44811</v>
      </c>
      <c r="E179" s="50">
        <v>4.7859997749328604</v>
      </c>
      <c r="H179" s="49">
        <v>44811</v>
      </c>
      <c r="I179" s="50">
        <v>0.86757075786590498</v>
      </c>
      <c r="L179" s="49">
        <v>44811</v>
      </c>
      <c r="M179" s="52">
        <v>0</v>
      </c>
      <c r="N179" s="52">
        <v>8.9724053395911997E-4</v>
      </c>
      <c r="O179" s="52">
        <v>2.16268748044967E-3</v>
      </c>
      <c r="P179" s="52">
        <v>4.7779446467757199E-3</v>
      </c>
      <c r="Q179" s="52">
        <v>7.3088384233415101E-3</v>
      </c>
      <c r="R179" s="52">
        <v>1.2541334144771E-2</v>
      </c>
      <c r="S179" s="52">
        <v>1.56370792537927E-2</v>
      </c>
      <c r="T179" s="52">
        <v>1.76446624100208E-2</v>
      </c>
      <c r="W179" s="49">
        <v>44811</v>
      </c>
      <c r="X179" s="53">
        <v>2.5419281795620901E-2</v>
      </c>
      <c r="Y179" s="53">
        <v>2.5419281795620901E-2</v>
      </c>
      <c r="Z179" s="53">
        <v>2.5419281795620901E-2</v>
      </c>
      <c r="AA179" s="53">
        <v>2.5419281795620901E-2</v>
      </c>
      <c r="AB179" s="53">
        <v>2.5419281795620901E-2</v>
      </c>
      <c r="AC179" s="53">
        <v>3.06754987686872E-2</v>
      </c>
      <c r="AD179" s="53">
        <v>3.3547103404998703E-2</v>
      </c>
      <c r="AE179" s="53">
        <v>3.6418709903955397E-2</v>
      </c>
      <c r="AF179" s="47"/>
      <c r="AG179" s="165">
        <f xml:space="preserve"> Barclays_eqty!J178+Enel_eqty!J178+'EUR GBP'!K178+Barclays!O178+Enel!N178</f>
        <v>-4177.047734163737</v>
      </c>
    </row>
    <row r="180" spans="1:33" ht="13.5" customHeight="1" x14ac:dyDescent="0.2">
      <c r="A180" s="49">
        <v>44810</v>
      </c>
      <c r="B180" s="50">
        <v>167.93999671936001</v>
      </c>
      <c r="C180" s="43"/>
      <c r="D180" s="49">
        <v>44810</v>
      </c>
      <c r="E180" s="50">
        <v>4.6859998703002903</v>
      </c>
      <c r="H180" s="49">
        <v>44810</v>
      </c>
      <c r="I180" s="50">
        <v>0.85912561416625899</v>
      </c>
      <c r="L180" s="49">
        <v>44810</v>
      </c>
      <c r="M180" s="52">
        <v>-2.0277697331039201E-5</v>
      </c>
      <c r="N180" s="52">
        <v>4.7934870235621902E-4</v>
      </c>
      <c r="O180" s="52">
        <v>1.76573940552771E-3</v>
      </c>
      <c r="P180" s="52">
        <v>4.4242804870009396E-3</v>
      </c>
      <c r="Q180" s="52">
        <v>6.9970618933439203E-3</v>
      </c>
      <c r="R180" s="52">
        <v>1.24017782509326E-2</v>
      </c>
      <c r="S180" s="52">
        <v>1.55885787680745E-2</v>
      </c>
      <c r="T180" s="52">
        <v>1.76561288535594E-2</v>
      </c>
      <c r="W180" s="49">
        <v>44810</v>
      </c>
      <c r="X180" s="53">
        <v>2.55981422960758E-2</v>
      </c>
      <c r="Y180" s="53">
        <v>2.55981422960758E-2</v>
      </c>
      <c r="Z180" s="53">
        <v>2.55981422960758E-2</v>
      </c>
      <c r="AA180" s="53">
        <v>2.55981422960758E-2</v>
      </c>
      <c r="AB180" s="53">
        <v>2.55981422960758E-2</v>
      </c>
      <c r="AC180" s="53">
        <v>3.1118657439947101E-2</v>
      </c>
      <c r="AD180" s="53">
        <v>3.4183137118816299E-2</v>
      </c>
      <c r="AE180" s="53">
        <v>3.7247616797685602E-2</v>
      </c>
      <c r="AF180" s="47"/>
      <c r="AG180" s="165">
        <f xml:space="preserve"> Barclays_eqty!J179+Enel_eqty!J179+'EUR GBP'!K179+Barclays!O179+Enel!N179</f>
        <v>1332.6147929130368</v>
      </c>
    </row>
    <row r="181" spans="1:33" ht="13.5" customHeight="1" x14ac:dyDescent="0.2">
      <c r="A181" s="49">
        <v>44809</v>
      </c>
      <c r="B181" s="50">
        <v>166.39999151229802</v>
      </c>
      <c r="C181" s="43"/>
      <c r="D181" s="49">
        <v>44809</v>
      </c>
      <c r="E181" s="50">
        <v>4.7119998931884703</v>
      </c>
      <c r="H181" s="49">
        <v>44809</v>
      </c>
      <c r="I181" s="50">
        <v>0.86208397150039595</v>
      </c>
      <c r="L181" s="49">
        <v>44809</v>
      </c>
      <c r="M181" s="52">
        <v>2.02777973754564E-5</v>
      </c>
      <c r="N181" s="52">
        <v>3.1700267572887198E-4</v>
      </c>
      <c r="O181" s="52">
        <v>1.6695501981303E-3</v>
      </c>
      <c r="P181" s="52">
        <v>4.3367021717131103E-3</v>
      </c>
      <c r="Q181" s="52">
        <v>6.9178170524537503E-3</v>
      </c>
      <c r="R181" s="52">
        <v>1.2469217181205699E-2</v>
      </c>
      <c r="S181" s="52">
        <v>1.5731152147054599E-2</v>
      </c>
      <c r="T181" s="52">
        <v>1.7827771604061099E-2</v>
      </c>
      <c r="W181" s="49">
        <v>44809</v>
      </c>
      <c r="X181" s="53">
        <v>2.56080739200115E-2</v>
      </c>
      <c r="Y181" s="53">
        <v>2.56080739200115E-2</v>
      </c>
      <c r="Z181" s="53">
        <v>2.56080739200115E-2</v>
      </c>
      <c r="AA181" s="53">
        <v>2.56080739200115E-2</v>
      </c>
      <c r="AB181" s="53">
        <v>2.56080739200115E-2</v>
      </c>
      <c r="AC181" s="53">
        <v>3.1144434586167301E-2</v>
      </c>
      <c r="AD181" s="53">
        <v>3.4229744225740398E-2</v>
      </c>
      <c r="AE181" s="53">
        <v>3.7315052002668297E-2</v>
      </c>
      <c r="AF181" s="47"/>
      <c r="AG181" s="165">
        <f xml:space="preserve"> Barclays_eqty!J180+Enel_eqty!J180+'EUR GBP'!K180+Barclays!O180+Enel!N180</f>
        <v>425.62862883474008</v>
      </c>
    </row>
    <row r="182" spans="1:33" ht="13.5" customHeight="1" x14ac:dyDescent="0.2">
      <c r="A182" s="49">
        <v>44806</v>
      </c>
      <c r="B182" s="50">
        <v>168.39998960494898</v>
      </c>
      <c r="C182" s="43"/>
      <c r="D182" s="49">
        <v>44806</v>
      </c>
      <c r="E182" s="50">
        <v>4.75950002670288</v>
      </c>
      <c r="H182" s="49">
        <v>44806</v>
      </c>
      <c r="I182" s="50">
        <v>0.86550402641296298</v>
      </c>
      <c r="L182" s="49">
        <v>44806</v>
      </c>
      <c r="M182" s="52">
        <v>1.01388986877282E-5</v>
      </c>
      <c r="N182" s="52">
        <v>1.13295194751117E-4</v>
      </c>
      <c r="O182" s="52">
        <v>1.5547096263617199E-3</v>
      </c>
      <c r="P182" s="52">
        <v>4.0169814601540496E-3</v>
      </c>
      <c r="Q182" s="52">
        <v>6.3998252153396598E-3</v>
      </c>
      <c r="R182" s="52">
        <v>1.1753473430871899E-2</v>
      </c>
      <c r="S182" s="52">
        <v>1.50219816714525E-2</v>
      </c>
      <c r="T182" s="52">
        <v>1.71282701194286E-2</v>
      </c>
      <c r="W182" s="49">
        <v>44806</v>
      </c>
      <c r="X182" s="53">
        <v>2.4634193629026399E-2</v>
      </c>
      <c r="Y182" s="53">
        <v>2.4634193629026399E-2</v>
      </c>
      <c r="Z182" s="53">
        <v>2.4634193629026399E-2</v>
      </c>
      <c r="AA182" s="53">
        <v>2.4634193629026399E-2</v>
      </c>
      <c r="AB182" s="53">
        <v>2.4634193629026399E-2</v>
      </c>
      <c r="AC182" s="53">
        <v>3.00943199545145E-2</v>
      </c>
      <c r="AD182" s="53">
        <v>3.3244580030441201E-2</v>
      </c>
      <c r="AE182" s="53">
        <v>3.63948419690132E-2</v>
      </c>
      <c r="AF182" s="47"/>
      <c r="AG182" s="165">
        <f xml:space="preserve"> Barclays_eqty!J181+Enel_eqty!J181+'EUR GBP'!K181+Barclays!O181+Enel!N181</f>
        <v>3471.9113115549494</v>
      </c>
    </row>
    <row r="183" spans="1:33" ht="13.5" customHeight="1" x14ac:dyDescent="0.2">
      <c r="A183" s="49">
        <v>44805</v>
      </c>
      <c r="B183" s="50">
        <v>160.94000339508</v>
      </c>
      <c r="C183" s="43"/>
      <c r="D183" s="49">
        <v>44805</v>
      </c>
      <c r="E183" s="50">
        <v>4.6185002326965297</v>
      </c>
      <c r="H183" s="49">
        <v>44805</v>
      </c>
      <c r="I183" s="50">
        <v>0.861916303634643</v>
      </c>
      <c r="L183" s="49">
        <v>44805</v>
      </c>
      <c r="M183" s="52">
        <v>-6.0833299357909702E-5</v>
      </c>
      <c r="N183" s="52">
        <v>-5.3908599511487403E-5</v>
      </c>
      <c r="O183" s="52">
        <v>1.317203277722E-3</v>
      </c>
      <c r="P183" s="52">
        <v>3.8656978867947999E-3</v>
      </c>
      <c r="Q183" s="52">
        <v>6.33198302239179E-3</v>
      </c>
      <c r="R183" s="52">
        <v>1.1904181912541299E-2</v>
      </c>
      <c r="S183" s="52">
        <v>1.5406285412609501E-2</v>
      </c>
      <c r="T183" s="52">
        <v>1.7670044675469398E-2</v>
      </c>
      <c r="W183" s="49">
        <v>44805</v>
      </c>
      <c r="X183" s="53">
        <v>2.4564623832702599E-2</v>
      </c>
      <c r="Y183" s="53">
        <v>2.4564623832702599E-2</v>
      </c>
      <c r="Z183" s="53">
        <v>2.4564623832702599E-2</v>
      </c>
      <c r="AA183" s="53">
        <v>2.4564623832702599E-2</v>
      </c>
      <c r="AB183" s="53">
        <v>2.4564623832702599E-2</v>
      </c>
      <c r="AC183" s="53">
        <v>3.00647653639316E-2</v>
      </c>
      <c r="AD183" s="53">
        <v>3.3236920833587598E-2</v>
      </c>
      <c r="AE183" s="53">
        <v>3.6409072577953297E-2</v>
      </c>
      <c r="AF183" s="47"/>
      <c r="AG183" s="165">
        <f xml:space="preserve"> Barclays_eqty!J182+Enel_eqty!J182+'EUR GBP'!K182+Barclays!O182+Enel!N182</f>
        <v>-876.07796561387909</v>
      </c>
    </row>
    <row r="184" spans="1:33" ht="13.5" customHeight="1" x14ac:dyDescent="0.2">
      <c r="A184" s="49">
        <v>44804</v>
      </c>
      <c r="B184" s="50">
        <v>165.33999443054199</v>
      </c>
      <c r="C184" s="43"/>
      <c r="D184" s="49">
        <v>44804</v>
      </c>
      <c r="E184" s="50">
        <v>4.7199997901916504</v>
      </c>
      <c r="H184" s="49">
        <v>44804</v>
      </c>
      <c r="I184" s="50">
        <v>0.86389410495758001</v>
      </c>
      <c r="L184" s="49">
        <v>44804</v>
      </c>
      <c r="M184" s="52">
        <v>1.01388986877282E-5</v>
      </c>
      <c r="N184" s="52">
        <v>1.4134989760350401E-4</v>
      </c>
      <c r="O184" s="52">
        <v>1.5232510631903999E-3</v>
      </c>
      <c r="P184" s="52">
        <v>3.9298171177506403E-3</v>
      </c>
      <c r="Q184" s="52">
        <v>6.2587521970272003E-3</v>
      </c>
      <c r="R184" s="52">
        <v>1.16651970893144E-2</v>
      </c>
      <c r="S184" s="52">
        <v>1.5238400548696501E-2</v>
      </c>
      <c r="T184" s="52">
        <v>1.7635077238082799E-2</v>
      </c>
      <c r="W184" s="49">
        <v>44804</v>
      </c>
      <c r="X184" s="53">
        <v>2.4057706817984501E-2</v>
      </c>
      <c r="Y184" s="53">
        <v>2.4057706817984501E-2</v>
      </c>
      <c r="Z184" s="53">
        <v>2.4057706817984501E-2</v>
      </c>
      <c r="AA184" s="53">
        <v>2.4057706817984501E-2</v>
      </c>
      <c r="AB184" s="53">
        <v>2.4057706817984501E-2</v>
      </c>
      <c r="AC184" s="53">
        <v>2.9522830620407999E-2</v>
      </c>
      <c r="AD184" s="53">
        <v>3.2748948782682398E-2</v>
      </c>
      <c r="AE184" s="53">
        <v>3.5975068807601901E-2</v>
      </c>
      <c r="AF184" s="47"/>
      <c r="AG184" s="165">
        <f xml:space="preserve"> Barclays_eqty!J183+Enel_eqty!J183+'EUR GBP'!K183+Barclays!O183+Enel!N183</f>
        <v>-1175.67616088467</v>
      </c>
    </row>
    <row r="185" spans="1:33" ht="13.5" customHeight="1" x14ac:dyDescent="0.2">
      <c r="A185" s="49">
        <v>44803</v>
      </c>
      <c r="B185" s="50">
        <v>164.660000801086</v>
      </c>
      <c r="C185" s="43"/>
      <c r="D185" s="49">
        <v>44803</v>
      </c>
      <c r="E185" s="50">
        <v>4.8505001068115199</v>
      </c>
      <c r="H185" s="49">
        <v>44803</v>
      </c>
      <c r="I185" s="50">
        <v>0.858628809452056</v>
      </c>
      <c r="L185" s="49">
        <v>44803</v>
      </c>
      <c r="M185" s="52">
        <v>4.0555594750912799E-5</v>
      </c>
      <c r="N185" s="52">
        <v>4.2726998799480498E-5</v>
      </c>
      <c r="O185" s="52">
        <v>1.40988989733159E-3</v>
      </c>
      <c r="P185" s="52">
        <v>3.7199486978352E-3</v>
      </c>
      <c r="Q185" s="52">
        <v>6.10700948163867E-3</v>
      </c>
      <c r="R185" s="52">
        <v>1.13797364756464E-2</v>
      </c>
      <c r="S185" s="52">
        <v>1.48582346737384E-2</v>
      </c>
      <c r="T185" s="52">
        <v>1.72540061175823E-2</v>
      </c>
      <c r="W185" s="49">
        <v>44803</v>
      </c>
      <c r="X185" s="53">
        <v>2.3868059739470399E-2</v>
      </c>
      <c r="Y185" s="53">
        <v>2.3868059739470399E-2</v>
      </c>
      <c r="Z185" s="53">
        <v>2.3868059739470399E-2</v>
      </c>
      <c r="AA185" s="53">
        <v>2.3868059739470399E-2</v>
      </c>
      <c r="AB185" s="53">
        <v>2.3868059739470399E-2</v>
      </c>
      <c r="AC185" s="53">
        <v>2.9314700514078099E-2</v>
      </c>
      <c r="AD185" s="53">
        <v>3.2509811222553198E-2</v>
      </c>
      <c r="AE185" s="53">
        <v>3.5704925656318602E-2</v>
      </c>
      <c r="AF185" s="47"/>
      <c r="AG185" s="165">
        <f xml:space="preserve"> Barclays_eqty!J184+Enel_eqty!J184+'EUR GBP'!K184+Barclays!O184+Enel!N184</f>
        <v>1822.854749914985</v>
      </c>
    </row>
    <row r="186" spans="1:33" ht="13.5" customHeight="1" x14ac:dyDescent="0.2">
      <c r="A186" s="49">
        <v>44802</v>
      </c>
      <c r="B186" s="50">
        <v>162.100005149841</v>
      </c>
      <c r="C186" s="43"/>
      <c r="D186" s="49">
        <v>44802</v>
      </c>
      <c r="E186" s="50">
        <v>4.7775001525878897</v>
      </c>
      <c r="H186" s="49">
        <v>44802</v>
      </c>
      <c r="I186" s="50">
        <v>0.85383170843124301</v>
      </c>
      <c r="L186" s="49">
        <v>44802</v>
      </c>
      <c r="M186" s="52">
        <v>5.0694499805103899E-5</v>
      </c>
      <c r="N186" s="52">
        <v>-1.01314697531051E-4</v>
      </c>
      <c r="O186" s="52">
        <v>1.0973090538755001E-3</v>
      </c>
      <c r="P186" s="52">
        <v>3.3949990756809698E-3</v>
      </c>
      <c r="Q186" s="52">
        <v>5.7692788541316899E-3</v>
      </c>
      <c r="R186" s="52">
        <v>1.11327059566974E-2</v>
      </c>
      <c r="S186" s="52">
        <v>1.4543844386935199E-2</v>
      </c>
      <c r="T186" s="52">
        <v>1.6907265409827201E-2</v>
      </c>
      <c r="W186" s="49">
        <v>44802</v>
      </c>
      <c r="X186" s="53">
        <v>2.3142373189330101E-2</v>
      </c>
      <c r="Y186" s="53">
        <v>2.3142373189330101E-2</v>
      </c>
      <c r="Z186" s="53">
        <v>2.3142373189330101E-2</v>
      </c>
      <c r="AA186" s="53">
        <v>2.3142373189330101E-2</v>
      </c>
      <c r="AB186" s="53">
        <v>2.3142373189330101E-2</v>
      </c>
      <c r="AC186" s="53">
        <v>2.8349658474326099E-2</v>
      </c>
      <c r="AD186" s="53">
        <v>3.1468272209167397E-2</v>
      </c>
      <c r="AE186" s="53">
        <v>3.4586884081363602E-2</v>
      </c>
      <c r="AF186" s="47"/>
      <c r="AG186" s="165">
        <f xml:space="preserve"> Barclays_eqty!J185+Enel_eqty!J185+'EUR GBP'!K185+Barclays!O185+Enel!N185</f>
        <v>-4444.5171918735623</v>
      </c>
    </row>
    <row r="187" spans="1:33" ht="13.5" customHeight="1" x14ac:dyDescent="0.2">
      <c r="A187" s="49">
        <v>44799</v>
      </c>
      <c r="B187" s="50">
        <v>163.02000284194901</v>
      </c>
      <c r="C187" s="43"/>
      <c r="D187" s="49">
        <v>44799</v>
      </c>
      <c r="E187" s="50">
        <v>4.8154997825622496</v>
      </c>
      <c r="H187" s="49">
        <v>44799</v>
      </c>
      <c r="I187" s="50">
        <v>0.84934061765670699</v>
      </c>
      <c r="L187" s="49">
        <v>44799</v>
      </c>
      <c r="M187" s="52">
        <v>5.0694499805103899E-5</v>
      </c>
      <c r="N187" s="52">
        <v>-2.0322909404058001E-4</v>
      </c>
      <c r="O187" s="52">
        <v>7.2998262476176002E-4</v>
      </c>
      <c r="P187" s="52">
        <v>2.8539453633129501E-3</v>
      </c>
      <c r="Q187" s="52">
        <v>5.0487071275710999E-3</v>
      </c>
      <c r="R187" s="52">
        <v>9.9936258047819103E-3</v>
      </c>
      <c r="S187" s="52">
        <v>1.3068426400423E-2</v>
      </c>
      <c r="T187" s="52">
        <v>1.5276343561708899E-2</v>
      </c>
      <c r="W187" s="49">
        <v>44799</v>
      </c>
      <c r="X187" s="53">
        <v>2.3130964487790999E-2</v>
      </c>
      <c r="Y187" s="53">
        <v>2.3130964487790999E-2</v>
      </c>
      <c r="Z187" s="53">
        <v>2.3130964487790999E-2</v>
      </c>
      <c r="AA187" s="53">
        <v>2.3130964487790999E-2</v>
      </c>
      <c r="AB187" s="53">
        <v>2.3130964487790999E-2</v>
      </c>
      <c r="AC187" s="53">
        <v>2.83758416771888E-2</v>
      </c>
      <c r="AD187" s="53">
        <v>3.1456105411052697E-2</v>
      </c>
      <c r="AE187" s="53">
        <v>3.4536365419626201E-2</v>
      </c>
      <c r="AF187" s="47"/>
      <c r="AG187" s="165">
        <f xml:space="preserve"> Barclays_eqty!J186+Enel_eqty!J186+'EUR GBP'!K186+Barclays!O186+Enel!N186</f>
        <v>-4919.1895371417868</v>
      </c>
    </row>
    <row r="188" spans="1:33" ht="13.5" customHeight="1" x14ac:dyDescent="0.2">
      <c r="A188" s="49">
        <v>44798</v>
      </c>
      <c r="B188" s="50">
        <v>164.96000289916898</v>
      </c>
      <c r="C188" s="43"/>
      <c r="D188" s="49">
        <v>44798</v>
      </c>
      <c r="E188" s="50">
        <v>4.9510002136230398</v>
      </c>
      <c r="H188" s="49">
        <v>44798</v>
      </c>
      <c r="I188" s="50">
        <v>0.84398782253265303</v>
      </c>
      <c r="L188" s="49">
        <v>44798</v>
      </c>
      <c r="M188" s="52">
        <v>3.04166987916687E-5</v>
      </c>
      <c r="N188" s="52">
        <v>-2.8775047394447002E-4</v>
      </c>
      <c r="O188" s="52">
        <v>5.9593387413769895E-4</v>
      </c>
      <c r="P188" s="52">
        <v>2.4782612454146099E-3</v>
      </c>
      <c r="Q188" s="52">
        <v>4.4233328662812701E-3</v>
      </c>
      <c r="R188" s="52">
        <v>8.7726777419447899E-3</v>
      </c>
      <c r="S188" s="52">
        <v>1.1547052301466401E-2</v>
      </c>
      <c r="T188" s="52">
        <v>1.36262029409408E-2</v>
      </c>
      <c r="W188" s="49">
        <v>44798</v>
      </c>
      <c r="X188" s="53">
        <v>2.2714847698807699E-2</v>
      </c>
      <c r="Y188" s="53">
        <v>2.2714847698807699E-2</v>
      </c>
      <c r="Z188" s="53">
        <v>2.2714847698807699E-2</v>
      </c>
      <c r="AA188" s="53">
        <v>2.2714847698807699E-2</v>
      </c>
      <c r="AB188" s="53">
        <v>2.2714847698807699E-2</v>
      </c>
      <c r="AC188" s="53">
        <v>2.8118414804339398E-2</v>
      </c>
      <c r="AD188" s="53">
        <v>3.1346868723630898E-2</v>
      </c>
      <c r="AE188" s="53">
        <v>3.4575324505567502E-2</v>
      </c>
      <c r="AF188" s="47"/>
      <c r="AG188" s="165">
        <f xml:space="preserve"> Barclays_eqty!J187+Enel_eqty!J187+'EUR GBP'!K187+Barclays!O187+Enel!N187</f>
        <v>295.01424571723243</v>
      </c>
    </row>
    <row r="189" spans="1:33" ht="13.5" customHeight="1" x14ac:dyDescent="0.2">
      <c r="A189" s="49">
        <v>44797</v>
      </c>
      <c r="B189" s="50">
        <v>162.74000406265202</v>
      </c>
      <c r="C189" s="43"/>
      <c r="D189" s="49">
        <v>44797</v>
      </c>
      <c r="E189" s="50">
        <v>4.94099998474121</v>
      </c>
      <c r="H189" s="49">
        <v>44797</v>
      </c>
      <c r="I189" s="50">
        <v>0.84532070159912098</v>
      </c>
      <c r="L189" s="49">
        <v>44797</v>
      </c>
      <c r="M189" s="52">
        <v>5.0694499805103899E-5</v>
      </c>
      <c r="N189" s="52">
        <v>-2.2851838730275601E-4</v>
      </c>
      <c r="O189" s="52">
        <v>6.7043898161500595E-4</v>
      </c>
      <c r="P189" s="52">
        <v>2.55339266732335E-3</v>
      </c>
      <c r="Q189" s="52">
        <v>4.4991108588874297E-3</v>
      </c>
      <c r="R189" s="52">
        <v>8.8775856420397706E-3</v>
      </c>
      <c r="S189" s="52">
        <v>1.1754496023058799E-2</v>
      </c>
      <c r="T189" s="52">
        <v>1.39780100435018E-2</v>
      </c>
      <c r="W189" s="49">
        <v>44797</v>
      </c>
      <c r="X189" s="53">
        <v>2.28043310344219E-2</v>
      </c>
      <c r="Y189" s="53">
        <v>2.28043310344219E-2</v>
      </c>
      <c r="Z189" s="53">
        <v>2.28043310344219E-2</v>
      </c>
      <c r="AA189" s="53">
        <v>2.28043310344219E-2</v>
      </c>
      <c r="AB189" s="53">
        <v>2.28043310344219E-2</v>
      </c>
      <c r="AC189" s="53">
        <v>2.8514079749584101E-2</v>
      </c>
      <c r="AD189" s="53">
        <v>3.19647416472435E-2</v>
      </c>
      <c r="AE189" s="53">
        <v>3.5415403544902802E-2</v>
      </c>
      <c r="AF189" s="47"/>
      <c r="AG189" s="165">
        <f xml:space="preserve"> Barclays_eqty!J188+Enel_eqty!J188+'EUR GBP'!K188+Barclays!O188+Enel!N188</f>
        <v>181.63215414975804</v>
      </c>
    </row>
    <row r="190" spans="1:33" ht="13.5" customHeight="1" x14ac:dyDescent="0.2">
      <c r="A190" s="49">
        <v>44796</v>
      </c>
      <c r="B190" s="50">
        <v>164.03999328613199</v>
      </c>
      <c r="C190" s="43"/>
      <c r="D190" s="49">
        <v>44796</v>
      </c>
      <c r="E190" s="50">
        <v>4.9320001602172798</v>
      </c>
      <c r="H190" s="49">
        <v>44796</v>
      </c>
      <c r="I190" s="50">
        <v>0.84255826473235995</v>
      </c>
      <c r="L190" s="49">
        <v>44796</v>
      </c>
      <c r="M190" s="52">
        <v>3.04166987916687E-5</v>
      </c>
      <c r="N190" s="52">
        <v>-2.9682295280508599E-4</v>
      </c>
      <c r="O190" s="52">
        <v>4.6155537711456402E-4</v>
      </c>
      <c r="P190" s="52">
        <v>2.3142390418797701E-3</v>
      </c>
      <c r="Q190" s="52">
        <v>4.2286789976060304E-3</v>
      </c>
      <c r="R190" s="52">
        <v>8.5187666118144902E-3</v>
      </c>
      <c r="S190" s="52">
        <v>1.13032730296254E-2</v>
      </c>
      <c r="T190" s="52">
        <v>1.3450177386403001E-2</v>
      </c>
      <c r="W190" s="49">
        <v>44796</v>
      </c>
      <c r="X190" s="53">
        <v>2.2545816376805299E-2</v>
      </c>
      <c r="Y190" s="53">
        <v>2.2545816376805299E-2</v>
      </c>
      <c r="Z190" s="53">
        <v>2.2545816376805299E-2</v>
      </c>
      <c r="AA190" s="53">
        <v>2.2545816376805299E-2</v>
      </c>
      <c r="AB190" s="53">
        <v>2.2545816376805299E-2</v>
      </c>
      <c r="AC190" s="53">
        <v>2.78633907437324E-2</v>
      </c>
      <c r="AD190" s="53">
        <v>3.0900470912456499E-2</v>
      </c>
      <c r="AE190" s="53">
        <v>3.3937551081180503E-2</v>
      </c>
      <c r="AF190" s="47"/>
      <c r="AG190" s="165">
        <f xml:space="preserve"> Barclays_eqty!J189+Enel_eqty!J189+'EUR GBP'!K189+Barclays!O189+Enel!N189</f>
        <v>1598.7019856650513</v>
      </c>
    </row>
    <row r="191" spans="1:33" ht="13.5" customHeight="1" x14ac:dyDescent="0.2">
      <c r="A191" s="49">
        <v>44795</v>
      </c>
      <c r="B191" s="50">
        <v>162.99999952316199</v>
      </c>
      <c r="C191" s="43"/>
      <c r="D191" s="49">
        <v>44795</v>
      </c>
      <c r="E191" s="50">
        <v>4.9120001792907697</v>
      </c>
      <c r="H191" s="49">
        <v>44795</v>
      </c>
      <c r="I191" s="50">
        <v>0.84544914960861195</v>
      </c>
      <c r="L191" s="49">
        <v>44795</v>
      </c>
      <c r="M191" s="52">
        <v>1.01388986877282E-5</v>
      </c>
      <c r="N191" s="52">
        <v>-3.1521421624347503E-4</v>
      </c>
      <c r="O191" s="52">
        <v>3.1297086388804002E-4</v>
      </c>
      <c r="P191" s="52">
        <v>2.15927138924598E-3</v>
      </c>
      <c r="Q191" s="52">
        <v>4.0671154856681798E-3</v>
      </c>
      <c r="R191" s="52">
        <v>8.3154058083891799E-3</v>
      </c>
      <c r="S191" s="52">
        <v>1.1081258766353101E-2</v>
      </c>
      <c r="T191" s="52">
        <v>1.32274478673934E-2</v>
      </c>
      <c r="W191" s="49">
        <v>44795</v>
      </c>
      <c r="X191" s="53">
        <v>2.2366831079125401E-2</v>
      </c>
      <c r="Y191" s="53">
        <v>2.2366831079125401E-2</v>
      </c>
      <c r="Z191" s="53">
        <v>2.2366831079125401E-2</v>
      </c>
      <c r="AA191" s="53">
        <v>2.2366831079125401E-2</v>
      </c>
      <c r="AB191" s="53">
        <v>2.2366831079125401E-2</v>
      </c>
      <c r="AC191" s="53">
        <v>2.7537968009710301E-2</v>
      </c>
      <c r="AD191" s="53">
        <v>3.0375141650438298E-2</v>
      </c>
      <c r="AE191" s="53">
        <v>3.3212315291166299E-2</v>
      </c>
      <c r="AF191" s="47"/>
      <c r="AG191" s="165">
        <f xml:space="preserve"> Barclays_eqty!J190+Enel_eqty!J190+'EUR GBP'!K190+Barclays!O190+Enel!N190</f>
        <v>186.49141742882193</v>
      </c>
    </row>
    <row r="192" spans="1:33" ht="13.5" customHeight="1" x14ac:dyDescent="0.2">
      <c r="A192" s="49">
        <v>44792</v>
      </c>
      <c r="B192" s="50">
        <v>165.67999124526901</v>
      </c>
      <c r="C192" s="43"/>
      <c r="D192" s="49">
        <v>44792</v>
      </c>
      <c r="E192" s="50">
        <v>4.9965000152587802</v>
      </c>
      <c r="H192" s="49">
        <v>44792</v>
      </c>
      <c r="I192" s="50">
        <v>0.85069251060485795</v>
      </c>
      <c r="L192" s="49">
        <v>44792</v>
      </c>
      <c r="M192" s="52">
        <v>1.01388986877282E-5</v>
      </c>
      <c r="N192" s="52">
        <v>-3.2343779457733003E-4</v>
      </c>
      <c r="O192" s="52">
        <v>1.23024597996845E-4</v>
      </c>
      <c r="P192" s="52">
        <v>1.8538936274126101E-3</v>
      </c>
      <c r="Q192" s="52">
        <v>3.7084256764501299E-3</v>
      </c>
      <c r="R192" s="52">
        <v>7.9429298639297399E-3</v>
      </c>
      <c r="S192" s="52">
        <v>1.0618010535836201E-2</v>
      </c>
      <c r="T192" s="52">
        <v>1.26137090846896E-2</v>
      </c>
      <c r="W192" s="49">
        <v>44792</v>
      </c>
      <c r="X192" s="53">
        <v>2.2037345916032701E-2</v>
      </c>
      <c r="Y192" s="53">
        <v>2.2037345916032701E-2</v>
      </c>
      <c r="Z192" s="53">
        <v>2.2037345916032701E-2</v>
      </c>
      <c r="AA192" s="53">
        <v>2.2037345916032701E-2</v>
      </c>
      <c r="AB192" s="53">
        <v>2.2037345916032701E-2</v>
      </c>
      <c r="AC192" s="53">
        <v>2.69497651606798E-2</v>
      </c>
      <c r="AD192" s="53">
        <v>2.96722650527954E-2</v>
      </c>
      <c r="AE192" s="53">
        <v>3.2394763082265798E-2</v>
      </c>
      <c r="AF192" s="47"/>
      <c r="AG192" s="165">
        <f xml:space="preserve"> Barclays_eqty!J191+Enel_eqty!J191+'EUR GBP'!K191+Barclays!O191+Enel!N191</f>
        <v>-2659.9510534590095</v>
      </c>
    </row>
    <row r="193" spans="1:33" ht="13.5" customHeight="1" x14ac:dyDescent="0.2">
      <c r="A193" s="49">
        <v>44791</v>
      </c>
      <c r="B193" s="50">
        <v>168.219995498657</v>
      </c>
      <c r="C193" s="43"/>
      <c r="D193" s="49">
        <v>44791</v>
      </c>
      <c r="E193" s="50">
        <v>5.0830001831054599</v>
      </c>
      <c r="H193" s="49">
        <v>44791</v>
      </c>
      <c r="I193" s="50">
        <v>0.84391397237777699</v>
      </c>
      <c r="L193" s="49">
        <v>44791</v>
      </c>
      <c r="M193" s="52">
        <v>-2.0277697331039201E-5</v>
      </c>
      <c r="N193" s="52">
        <v>-3.9454156649298901E-4</v>
      </c>
      <c r="O193" s="52">
        <v>-5.9209898608969497E-5</v>
      </c>
      <c r="P193" s="52">
        <v>1.5672956360504001E-3</v>
      </c>
      <c r="Q193" s="52">
        <v>3.3625750802457298E-3</v>
      </c>
      <c r="R193" s="52">
        <v>7.4430541135370697E-3</v>
      </c>
      <c r="S193" s="52">
        <v>9.91983897984027E-3</v>
      </c>
      <c r="T193" s="52">
        <v>1.17316516116261E-2</v>
      </c>
      <c r="W193" s="49">
        <v>44791</v>
      </c>
      <c r="X193" s="53">
        <v>2.1630920469760801E-2</v>
      </c>
      <c r="Y193" s="53">
        <v>2.1630920469760801E-2</v>
      </c>
      <c r="Z193" s="53">
        <v>2.1630920469760801E-2</v>
      </c>
      <c r="AA193" s="53">
        <v>2.1630920469760801E-2</v>
      </c>
      <c r="AB193" s="53">
        <v>2.1630920469760801E-2</v>
      </c>
      <c r="AC193" s="53">
        <v>2.6483556255698201E-2</v>
      </c>
      <c r="AD193" s="53">
        <v>2.9097687453031498E-2</v>
      </c>
      <c r="AE193" s="53">
        <v>3.1711820513009997E-2</v>
      </c>
      <c r="AF193" s="47"/>
      <c r="AG193" s="165">
        <f xml:space="preserve"> Barclays_eqty!J192+Enel_eqty!J192+'EUR GBP'!K192+Barclays!O192+Enel!N192</f>
        <v>-690.43471518334741</v>
      </c>
    </row>
    <row r="194" spans="1:33" ht="13.5" customHeight="1" x14ac:dyDescent="0.2">
      <c r="A194" s="49">
        <v>44790</v>
      </c>
      <c r="B194" s="50">
        <v>168.94000768661499</v>
      </c>
      <c r="C194" s="43"/>
      <c r="D194" s="49">
        <v>44790</v>
      </c>
      <c r="E194" s="50">
        <v>5.0960001945495597</v>
      </c>
      <c r="H194" s="49">
        <v>44790</v>
      </c>
      <c r="I194" s="50">
        <v>0.843711137771606</v>
      </c>
      <c r="L194" s="49">
        <v>44790</v>
      </c>
      <c r="M194" s="52">
        <v>-2.0277697331039201E-5</v>
      </c>
      <c r="N194" s="52">
        <v>-4.4511543819680799E-4</v>
      </c>
      <c r="O194" s="52">
        <v>-1.6907638928387301E-4</v>
      </c>
      <c r="P194" s="52">
        <v>1.4684259658679301E-3</v>
      </c>
      <c r="Q194" s="52">
        <v>3.2427783589810098E-3</v>
      </c>
      <c r="R194" s="52">
        <v>7.2509669698774797E-3</v>
      </c>
      <c r="S194" s="52">
        <v>9.7108604386448808E-3</v>
      </c>
      <c r="T194" s="52">
        <v>1.15334391593933E-2</v>
      </c>
      <c r="W194" s="49">
        <v>44790</v>
      </c>
      <c r="X194" s="53">
        <v>2.1611034870147702E-2</v>
      </c>
      <c r="Y194" s="53">
        <v>2.1611034870147702E-2</v>
      </c>
      <c r="Z194" s="53">
        <v>2.1611034870147702E-2</v>
      </c>
      <c r="AA194" s="53">
        <v>2.1611034870147702E-2</v>
      </c>
      <c r="AB194" s="53">
        <v>2.1611034870147702E-2</v>
      </c>
      <c r="AC194" s="53">
        <v>2.65219081193208E-2</v>
      </c>
      <c r="AD194" s="53">
        <v>2.9024824500083899E-2</v>
      </c>
      <c r="AE194" s="53">
        <v>3.15277390182018E-2</v>
      </c>
      <c r="AF194" s="47"/>
      <c r="AG194" s="165">
        <f xml:space="preserve"> Barclays_eqty!J193+Enel_eqty!J193+'EUR GBP'!K193+Barclays!O193+Enel!N193</f>
        <v>1344.6103495782324</v>
      </c>
    </row>
    <row r="195" spans="1:33" ht="13.5" customHeight="1" x14ac:dyDescent="0.2">
      <c r="A195" s="49">
        <v>44789</v>
      </c>
      <c r="B195" s="50">
        <v>170.500004291534</v>
      </c>
      <c r="C195" s="43"/>
      <c r="D195" s="49">
        <v>44789</v>
      </c>
      <c r="E195" s="50">
        <v>5.11100006103515</v>
      </c>
      <c r="H195" s="49">
        <v>44789</v>
      </c>
      <c r="I195" s="50">
        <v>0.84158742427825906</v>
      </c>
      <c r="L195" s="49">
        <v>44789</v>
      </c>
      <c r="M195" s="52">
        <v>-3.0416598747251501E-5</v>
      </c>
      <c r="N195" s="52">
        <v>-4.9521360779181101E-4</v>
      </c>
      <c r="O195" s="52">
        <v>-3.04702785797417E-4</v>
      </c>
      <c r="P195" s="52">
        <v>1.19574193377047E-3</v>
      </c>
      <c r="Q195" s="52">
        <v>2.86438432522118E-3</v>
      </c>
      <c r="R195" s="52">
        <v>6.65215356275439E-3</v>
      </c>
      <c r="S195" s="52">
        <v>8.8809439912438393E-3</v>
      </c>
      <c r="T195" s="52">
        <v>1.0467803105711901E-2</v>
      </c>
      <c r="W195" s="49">
        <v>44789</v>
      </c>
      <c r="X195" s="53">
        <v>2.0685974508523899E-2</v>
      </c>
      <c r="Y195" s="53">
        <v>2.0685974508523899E-2</v>
      </c>
      <c r="Z195" s="53">
        <v>2.0685974508523899E-2</v>
      </c>
      <c r="AA195" s="53">
        <v>2.0685974508523899E-2</v>
      </c>
      <c r="AB195" s="53">
        <v>2.0685974508523899E-2</v>
      </c>
      <c r="AC195" s="53">
        <v>2.49524042010307E-2</v>
      </c>
      <c r="AD195" s="53">
        <v>2.71196570247411E-2</v>
      </c>
      <c r="AE195" s="53">
        <v>2.9286915436387E-2</v>
      </c>
      <c r="AF195" s="47"/>
      <c r="AG195" s="165">
        <f xml:space="preserve"> Barclays_eqty!J194+Enel_eqty!J194+'EUR GBP'!K194+Barclays!O194+Enel!N194</f>
        <v>1502.77584066803</v>
      </c>
    </row>
    <row r="196" spans="1:33" ht="13.5" customHeight="1" x14ac:dyDescent="0.2">
      <c r="A196" s="49">
        <v>44788</v>
      </c>
      <c r="B196" s="50">
        <v>171.34000062942499</v>
      </c>
      <c r="C196" s="43"/>
      <c r="D196" s="49">
        <v>44788</v>
      </c>
      <c r="E196" s="50">
        <v>5.0349998474120996</v>
      </c>
      <c r="H196" s="49">
        <v>44788</v>
      </c>
      <c r="I196" s="50">
        <v>0.84387421607971103</v>
      </c>
      <c r="L196" s="49">
        <v>44788</v>
      </c>
      <c r="M196" s="52">
        <v>-3.0416598747251501E-5</v>
      </c>
      <c r="N196" s="52">
        <v>-4.5338837662711702E-4</v>
      </c>
      <c r="O196" s="52">
        <v>-2.14430998312309E-4</v>
      </c>
      <c r="P196" s="52">
        <v>1.2153222924098301E-3</v>
      </c>
      <c r="Q196" s="52">
        <v>2.8309505432844101E-3</v>
      </c>
      <c r="R196" s="52">
        <v>6.5128491260111297E-3</v>
      </c>
      <c r="S196" s="52">
        <v>8.6349509656429204E-3</v>
      </c>
      <c r="T196" s="52">
        <v>1.0115288197994199E-2</v>
      </c>
      <c r="W196" s="49">
        <v>44788</v>
      </c>
      <c r="X196" s="53">
        <v>2.04173699021339E-2</v>
      </c>
      <c r="Y196" s="53">
        <v>2.04173699021339E-2</v>
      </c>
      <c r="Z196" s="53">
        <v>2.04173699021339E-2</v>
      </c>
      <c r="AA196" s="53">
        <v>2.04173699021339E-2</v>
      </c>
      <c r="AB196" s="53">
        <v>2.04173699021339E-2</v>
      </c>
      <c r="AC196" s="53">
        <v>2.4349937215447402E-2</v>
      </c>
      <c r="AD196" s="53">
        <v>2.6274293661117502E-2</v>
      </c>
      <c r="AE196" s="53">
        <v>2.81986519694328E-2</v>
      </c>
      <c r="AF196" s="47"/>
      <c r="AG196" s="165">
        <f xml:space="preserve"> Barclays_eqty!J195+Enel_eqty!J195+'EUR GBP'!K195+Barclays!O195+Enel!N195</f>
        <v>741.45977739390548</v>
      </c>
    </row>
    <row r="197" spans="1:33" ht="13.5" customHeight="1" x14ac:dyDescent="0.2">
      <c r="A197" s="49">
        <v>44785</v>
      </c>
      <c r="B197" s="50">
        <v>172.56000041961602</v>
      </c>
      <c r="C197" s="43"/>
      <c r="D197" s="49">
        <v>44785</v>
      </c>
      <c r="E197" s="50">
        <v>5.0209999084472603</v>
      </c>
      <c r="H197" s="49">
        <v>44785</v>
      </c>
      <c r="I197" s="50">
        <v>0.84540158510208097</v>
      </c>
      <c r="L197" s="49">
        <v>44785</v>
      </c>
      <c r="M197" s="52">
        <v>0</v>
      </c>
      <c r="N197" s="52">
        <v>-4.1800190228968799E-4</v>
      </c>
      <c r="O197" s="52">
        <v>-3.3504859311506098E-4</v>
      </c>
      <c r="P197" s="52">
        <v>1.0683487635105801E-3</v>
      </c>
      <c r="Q197" s="52">
        <v>2.68004974350333E-3</v>
      </c>
      <c r="R197" s="52">
        <v>6.5172892063856099E-3</v>
      </c>
      <c r="S197" s="52">
        <v>8.8346395641565306E-3</v>
      </c>
      <c r="T197" s="52">
        <v>1.0472769849002301E-2</v>
      </c>
      <c r="W197" s="49">
        <v>44785</v>
      </c>
      <c r="X197" s="53">
        <v>2.0276963710784902E-2</v>
      </c>
      <c r="Y197" s="53">
        <v>2.0276963710784902E-2</v>
      </c>
      <c r="Z197" s="53">
        <v>2.0276963710784902E-2</v>
      </c>
      <c r="AA197" s="53">
        <v>2.0276963710784902E-2</v>
      </c>
      <c r="AB197" s="53">
        <v>2.0276963710784902E-2</v>
      </c>
      <c r="AC197" s="53">
        <v>2.4079684168100302E-2</v>
      </c>
      <c r="AD197" s="53">
        <v>2.6029171422123899E-2</v>
      </c>
      <c r="AE197" s="53">
        <v>2.7978658676147398E-2</v>
      </c>
      <c r="AF197" s="47"/>
      <c r="AG197" s="165">
        <f xml:space="preserve"> Barclays_eqty!J196+Enel_eqty!J196+'EUR GBP'!K196+Barclays!O196+Enel!N196</f>
        <v>2350.6732950715345</v>
      </c>
    </row>
    <row r="198" spans="1:33" ht="13.5" customHeight="1" x14ac:dyDescent="0.2">
      <c r="A198" s="49">
        <v>44784</v>
      </c>
      <c r="B198" s="50">
        <v>169.42000389099098</v>
      </c>
      <c r="C198" s="43"/>
      <c r="D198" s="49">
        <v>44784</v>
      </c>
      <c r="E198" s="50">
        <v>5.0009999275207502</v>
      </c>
      <c r="H198" s="49">
        <v>44784</v>
      </c>
      <c r="I198" s="50">
        <v>0.84632062911987305</v>
      </c>
      <c r="L198" s="49">
        <v>44784</v>
      </c>
      <c r="M198" s="52">
        <v>-1.01388986877282E-5</v>
      </c>
      <c r="N198" s="52">
        <v>-4.6306118019856502E-4</v>
      </c>
      <c r="O198" s="52">
        <v>-2.8751289937645099E-4</v>
      </c>
      <c r="P198" s="52">
        <v>1.1328329565003499E-3</v>
      </c>
      <c r="Q198" s="52">
        <v>2.7539446018636201E-3</v>
      </c>
      <c r="R198" s="52">
        <v>6.64057023823261E-3</v>
      </c>
      <c r="S198" s="52">
        <v>8.9384540915489197E-3</v>
      </c>
      <c r="T198" s="52">
        <v>1.0493734851479501E-2</v>
      </c>
      <c r="W198" s="49">
        <v>44784</v>
      </c>
      <c r="X198" s="53">
        <v>2.0019406452775002E-2</v>
      </c>
      <c r="Y198" s="53">
        <v>2.0019406452775002E-2</v>
      </c>
      <c r="Z198" s="53">
        <v>2.0019406452775002E-2</v>
      </c>
      <c r="AA198" s="53">
        <v>2.0019406452775002E-2</v>
      </c>
      <c r="AB198" s="53">
        <v>2.0019406452775002E-2</v>
      </c>
      <c r="AC198" s="53">
        <v>2.3879181593656498E-2</v>
      </c>
      <c r="AD198" s="53">
        <v>2.5732580572366701E-2</v>
      </c>
      <c r="AE198" s="53">
        <v>2.7585983276367101E-2</v>
      </c>
      <c r="AF198" s="47"/>
      <c r="AG198" s="165">
        <f xml:space="preserve"> Barclays_eqty!J197+Enel_eqty!J197+'EUR GBP'!K197+Barclays!O197+Enel!N197</f>
        <v>217.63546862893816</v>
      </c>
    </row>
    <row r="199" spans="1:33" ht="13.5" customHeight="1" x14ac:dyDescent="0.2">
      <c r="A199" s="49">
        <v>44783</v>
      </c>
      <c r="B199" s="50">
        <v>169.619989395141</v>
      </c>
      <c r="C199" s="43"/>
      <c r="D199" s="49">
        <v>44783</v>
      </c>
      <c r="E199" s="50">
        <v>4.9910001754760698</v>
      </c>
      <c r="H199" s="49">
        <v>44783</v>
      </c>
      <c r="I199" s="50">
        <v>0.84458857774734497</v>
      </c>
      <c r="L199" s="49">
        <v>44783</v>
      </c>
      <c r="M199" s="52">
        <v>0</v>
      </c>
      <c r="N199" s="52">
        <v>-4.6170680434443002E-4</v>
      </c>
      <c r="O199" s="52">
        <v>-2.6295660063624301E-4</v>
      </c>
      <c r="P199" s="52">
        <v>1.2257394846528699E-3</v>
      </c>
      <c r="Q199" s="52">
        <v>2.80690984800457E-3</v>
      </c>
      <c r="R199" s="52">
        <v>6.57865079119801E-3</v>
      </c>
      <c r="S199" s="52">
        <v>8.7590022012591293E-3</v>
      </c>
      <c r="T199" s="52">
        <v>1.0193841531872701E-2</v>
      </c>
      <c r="W199" s="49">
        <v>44783</v>
      </c>
      <c r="X199" s="53">
        <v>1.9880108535289698E-2</v>
      </c>
      <c r="Y199" s="53">
        <v>1.9880108535289698E-2</v>
      </c>
      <c r="Z199" s="53">
        <v>1.9880108535289698E-2</v>
      </c>
      <c r="AA199" s="53">
        <v>1.9880108535289698E-2</v>
      </c>
      <c r="AB199" s="53">
        <v>1.9880108535289698E-2</v>
      </c>
      <c r="AC199" s="53">
        <v>2.3579303175210901E-2</v>
      </c>
      <c r="AD199" s="53">
        <v>2.5266386568546201E-2</v>
      </c>
      <c r="AE199" s="53">
        <v>2.6953469961881599E-2</v>
      </c>
      <c r="AF199" s="47"/>
      <c r="AG199" s="165">
        <f xml:space="preserve"> Barclays_eqty!J198+Enel_eqty!J198+'EUR GBP'!K198+Barclays!O198+Enel!N198</f>
        <v>1496.0347746226694</v>
      </c>
    </row>
    <row r="200" spans="1:33" ht="13.5" customHeight="1" x14ac:dyDescent="0.2">
      <c r="A200" s="49">
        <v>44782</v>
      </c>
      <c r="B200" s="50">
        <v>166.799998283386</v>
      </c>
      <c r="C200" s="43"/>
      <c r="D200" s="49">
        <v>44782</v>
      </c>
      <c r="E200" s="50">
        <v>4.9899997711181596</v>
      </c>
      <c r="H200" s="49">
        <v>44782</v>
      </c>
      <c r="I200" s="50">
        <v>0.84571480751037598</v>
      </c>
      <c r="L200" s="49">
        <v>44782</v>
      </c>
      <c r="M200" s="52">
        <v>0</v>
      </c>
      <c r="N200" s="52">
        <v>-4.5388063881546199E-4</v>
      </c>
      <c r="O200" s="52">
        <v>-1.9220278772991099E-4</v>
      </c>
      <c r="P200" s="52">
        <v>1.28783087711781E-3</v>
      </c>
      <c r="Q200" s="52">
        <v>2.8927586972713401E-3</v>
      </c>
      <c r="R200" s="52">
        <v>6.7843478173017502E-3</v>
      </c>
      <c r="S200" s="52">
        <v>9.08656045794487E-3</v>
      </c>
      <c r="T200" s="52">
        <v>1.0612489655613899E-2</v>
      </c>
      <c r="W200" s="49">
        <v>44782</v>
      </c>
      <c r="X200" s="53">
        <v>1.98005083948373E-2</v>
      </c>
      <c r="Y200" s="53">
        <v>1.98005083948373E-2</v>
      </c>
      <c r="Z200" s="53">
        <v>1.98005083948373E-2</v>
      </c>
      <c r="AA200" s="53">
        <v>1.98005083948373E-2</v>
      </c>
      <c r="AB200" s="53">
        <v>1.98005083948373E-2</v>
      </c>
      <c r="AC200" s="53">
        <v>2.3717643693089398E-2</v>
      </c>
      <c r="AD200" s="53">
        <v>2.5515602901577901E-2</v>
      </c>
      <c r="AE200" s="53">
        <v>2.7313565835356698E-2</v>
      </c>
      <c r="AF200" s="47"/>
      <c r="AG200" s="165">
        <f xml:space="preserve"> Barclays_eqty!J199+Enel_eqty!J199+'EUR GBP'!K199+Barclays!O199+Enel!N199</f>
        <v>-531.48636638052596</v>
      </c>
    </row>
    <row r="201" spans="1:33" ht="13.5" customHeight="1" x14ac:dyDescent="0.2">
      <c r="A201" s="49">
        <v>44781</v>
      </c>
      <c r="B201" s="50">
        <v>166.71999692916799</v>
      </c>
      <c r="C201" s="43"/>
      <c r="D201" s="49">
        <v>44781</v>
      </c>
      <c r="E201" s="50">
        <v>5.0510001182556099</v>
      </c>
      <c r="H201" s="49">
        <v>44781</v>
      </c>
      <c r="I201" s="50">
        <v>0.84298682212829501</v>
      </c>
      <c r="L201" s="49">
        <v>44781</v>
      </c>
      <c r="M201" s="52">
        <v>0</v>
      </c>
      <c r="N201" s="52">
        <v>-5.4374616593122396E-4</v>
      </c>
      <c r="O201" s="52">
        <v>-3.5347658558748597E-4</v>
      </c>
      <c r="P201" s="52">
        <v>1.0835404973477099E-3</v>
      </c>
      <c r="Q201" s="52">
        <v>2.70162359811365E-3</v>
      </c>
      <c r="R201" s="52">
        <v>6.5691452473401997E-3</v>
      </c>
      <c r="S201" s="52">
        <v>8.8081415742635692E-3</v>
      </c>
      <c r="T201" s="52">
        <v>1.0292347520589801E-2</v>
      </c>
      <c r="W201" s="49">
        <v>44781</v>
      </c>
      <c r="X201" s="53">
        <v>1.9720904529094599E-2</v>
      </c>
      <c r="Y201" s="53">
        <v>1.9720904529094599E-2</v>
      </c>
      <c r="Z201" s="53">
        <v>1.9720904529094599E-2</v>
      </c>
      <c r="AA201" s="53">
        <v>1.9720904529094599E-2</v>
      </c>
      <c r="AB201" s="53">
        <v>1.9720904529094599E-2</v>
      </c>
      <c r="AC201" s="53">
        <v>2.3539775982499098E-2</v>
      </c>
      <c r="AD201" s="53">
        <v>2.5217417627572999E-2</v>
      </c>
      <c r="AE201" s="53">
        <v>2.6895062997937199E-2</v>
      </c>
      <c r="AF201" s="47"/>
      <c r="AG201" s="165">
        <f xml:space="preserve"> Barclays_eqty!J200+Enel_eqty!J200+'EUR GBP'!K200+Barclays!O200+Enel!N200</f>
        <v>456.59315478666144</v>
      </c>
    </row>
    <row r="202" spans="1:33" ht="13.5" customHeight="1" x14ac:dyDescent="0.2">
      <c r="A202" s="49">
        <v>44778</v>
      </c>
      <c r="B202" s="50">
        <v>164.93999958038299</v>
      </c>
      <c r="C202" s="43"/>
      <c r="D202" s="49">
        <v>44778</v>
      </c>
      <c r="E202" s="50">
        <v>4.94250011444091</v>
      </c>
      <c r="H202" s="49">
        <v>44778</v>
      </c>
      <c r="I202" s="50">
        <v>0.84264624118804898</v>
      </c>
      <c r="L202" s="49">
        <v>44778</v>
      </c>
      <c r="M202" s="52">
        <v>1.01388986877282E-5</v>
      </c>
      <c r="N202" s="52">
        <v>-4.3447039206512202E-4</v>
      </c>
      <c r="O202" s="52">
        <v>-3.80521494662389E-4</v>
      </c>
      <c r="P202" s="52">
        <v>9.3524728436022997E-4</v>
      </c>
      <c r="Q202" s="52">
        <v>2.4868338368833E-3</v>
      </c>
      <c r="R202" s="52">
        <v>6.3248132355511102E-3</v>
      </c>
      <c r="S202" s="52">
        <v>8.6491694673895801E-3</v>
      </c>
      <c r="T202" s="52">
        <v>1.02306315675377E-2</v>
      </c>
      <c r="W202" s="49">
        <v>44778</v>
      </c>
      <c r="X202" s="53">
        <v>1.96501947939395E-2</v>
      </c>
      <c r="Y202" s="53">
        <v>1.96501947939395E-2</v>
      </c>
      <c r="Z202" s="53">
        <v>1.96501947939395E-2</v>
      </c>
      <c r="AA202" s="53">
        <v>1.96501947939395E-2</v>
      </c>
      <c r="AB202" s="53">
        <v>1.96501947939395E-2</v>
      </c>
      <c r="AC202" s="53">
        <v>2.3486515507101999E-2</v>
      </c>
      <c r="AD202" s="53">
        <v>2.5219451636075901E-2</v>
      </c>
      <c r="AE202" s="53">
        <v>2.6952389627695E-2</v>
      </c>
      <c r="AF202" s="47"/>
      <c r="AG202" s="165">
        <f xml:space="preserve"> Barclays_eqty!J201+Enel_eqty!J201+'EUR GBP'!K201+Barclays!O201+Enel!N201</f>
        <v>1850.5461450409337</v>
      </c>
    </row>
    <row r="203" spans="1:33" ht="13.5" customHeight="1" x14ac:dyDescent="0.2">
      <c r="A203" s="49">
        <v>44777</v>
      </c>
      <c r="B203" s="50">
        <v>162.60000467300401</v>
      </c>
      <c r="C203" s="43"/>
      <c r="D203" s="49">
        <v>44777</v>
      </c>
      <c r="E203" s="50">
        <v>4.9085001945495597</v>
      </c>
      <c r="H203" s="49">
        <v>44777</v>
      </c>
      <c r="I203" s="50">
        <v>0.84323513507842995</v>
      </c>
      <c r="L203" s="49">
        <v>44777</v>
      </c>
      <c r="M203" s="52">
        <v>-2.0277697331039201E-5</v>
      </c>
      <c r="N203" s="52">
        <v>-4.4127341243438401E-4</v>
      </c>
      <c r="O203" s="52">
        <v>-3.70294292224571E-4</v>
      </c>
      <c r="P203" s="52">
        <v>9.0683740563690597E-4</v>
      </c>
      <c r="Q203" s="52">
        <v>2.40342761389911E-3</v>
      </c>
      <c r="R203" s="52">
        <v>6.0078678652644097E-3</v>
      </c>
      <c r="S203" s="52">
        <v>8.0513525754213298E-3</v>
      </c>
      <c r="T203" s="52">
        <v>9.3998163938522304E-3</v>
      </c>
      <c r="W203" s="49">
        <v>44777</v>
      </c>
      <c r="X203" s="53">
        <v>1.9352722913026799E-2</v>
      </c>
      <c r="Y203" s="53">
        <v>1.9352722913026799E-2</v>
      </c>
      <c r="Z203" s="53">
        <v>1.9352722913026799E-2</v>
      </c>
      <c r="AA203" s="53">
        <v>1.9352722913026799E-2</v>
      </c>
      <c r="AB203" s="53">
        <v>1.9352722913026799E-2</v>
      </c>
      <c r="AC203" s="53">
        <v>2.2859215736389101E-2</v>
      </c>
      <c r="AD203" s="53">
        <v>2.43219584226608E-2</v>
      </c>
      <c r="AE203" s="53">
        <v>2.5784699246287301E-2</v>
      </c>
      <c r="AF203" s="47"/>
      <c r="AG203" s="165">
        <f xml:space="preserve"> Barclays_eqty!J202+Enel_eqty!J202+'EUR GBP'!K202+Barclays!O202+Enel!N202</f>
        <v>-699.24658816188355</v>
      </c>
    </row>
    <row r="204" spans="1:33" ht="13.5" customHeight="1" x14ac:dyDescent="0.2">
      <c r="A204" s="49">
        <v>44776</v>
      </c>
      <c r="B204" s="50">
        <v>163.22000026702801</v>
      </c>
      <c r="C204" s="43"/>
      <c r="D204" s="49">
        <v>44776</v>
      </c>
      <c r="E204" s="50">
        <v>4.8759999275207502</v>
      </c>
      <c r="H204" s="49">
        <v>44776</v>
      </c>
      <c r="I204" s="50">
        <v>0.83656787872314398</v>
      </c>
      <c r="L204" s="49">
        <v>44776</v>
      </c>
      <c r="M204" s="52">
        <v>-2.0277697331039201E-5</v>
      </c>
      <c r="N204" s="52">
        <v>-5.3068337729200699E-4</v>
      </c>
      <c r="O204" s="52">
        <v>-3.9870879845693702E-4</v>
      </c>
      <c r="P204" s="52">
        <v>9.2771259369328596E-4</v>
      </c>
      <c r="Q204" s="52">
        <v>2.42036441341042E-3</v>
      </c>
      <c r="R204" s="52">
        <v>6.1291060410439899E-3</v>
      </c>
      <c r="S204" s="52">
        <v>8.31419881433248E-3</v>
      </c>
      <c r="T204" s="52">
        <v>9.7326766699552501E-3</v>
      </c>
      <c r="W204" s="49">
        <v>44776</v>
      </c>
      <c r="X204" s="53">
        <v>1.87854524701833E-2</v>
      </c>
      <c r="Y204" s="53">
        <v>1.87854524701833E-2</v>
      </c>
      <c r="Z204" s="53">
        <v>1.87854524701833E-2</v>
      </c>
      <c r="AA204" s="53">
        <v>1.87854524701833E-2</v>
      </c>
      <c r="AB204" s="53">
        <v>1.87854524701833E-2</v>
      </c>
      <c r="AC204" s="53">
        <v>2.2551324218511502E-2</v>
      </c>
      <c r="AD204" s="53">
        <v>2.4241097271442399E-2</v>
      </c>
      <c r="AE204" s="53">
        <v>2.5930868461727999E-2</v>
      </c>
      <c r="AF204" s="47"/>
      <c r="AG204" s="165">
        <f xml:space="preserve"> Barclays_eqty!J203+Enel_eqty!J203+'EUR GBP'!K203+Barclays!O203+Enel!N203</f>
        <v>1103.4066917193768</v>
      </c>
    </row>
    <row r="205" spans="1:33" ht="13.5" customHeight="1" x14ac:dyDescent="0.2">
      <c r="A205" s="49">
        <v>44775</v>
      </c>
      <c r="B205" s="50">
        <v>160.94000339508</v>
      </c>
      <c r="C205" s="43"/>
      <c r="D205" s="49">
        <v>44775</v>
      </c>
      <c r="E205" s="50">
        <v>4.8579998016357404</v>
      </c>
      <c r="H205" s="49">
        <v>44775</v>
      </c>
      <c r="I205" s="50">
        <v>0.83483386039733798</v>
      </c>
      <c r="L205" s="49">
        <v>44775</v>
      </c>
      <c r="M205" s="52">
        <v>-3.0416598747251501E-5</v>
      </c>
      <c r="N205" s="52">
        <v>-5.3502566879615101E-4</v>
      </c>
      <c r="O205" s="52">
        <v>-4.7170987818390098E-4</v>
      </c>
      <c r="P205" s="52">
        <v>8.6440623272210305E-4</v>
      </c>
      <c r="Q205" s="52">
        <v>2.3129959590732999E-3</v>
      </c>
      <c r="R205" s="52">
        <v>5.8904187753796499E-3</v>
      </c>
      <c r="S205" s="52">
        <v>7.9331081360578502E-3</v>
      </c>
      <c r="T205" s="52">
        <v>9.2208469286560995E-3</v>
      </c>
      <c r="W205" s="49">
        <v>44775</v>
      </c>
      <c r="X205" s="53">
        <v>1.8626207485795E-2</v>
      </c>
      <c r="Y205" s="53">
        <v>1.8626207485795E-2</v>
      </c>
      <c r="Z205" s="53">
        <v>1.8626207485795E-2</v>
      </c>
      <c r="AA205" s="53">
        <v>1.8626207485795E-2</v>
      </c>
      <c r="AB205" s="53">
        <v>1.8626207485795E-2</v>
      </c>
      <c r="AC205" s="53">
        <v>2.21558082848787E-2</v>
      </c>
      <c r="AD205" s="53">
        <v>2.3658301681280101E-2</v>
      </c>
      <c r="AE205" s="53">
        <v>2.5160793215036299E-2</v>
      </c>
      <c r="AF205" s="47"/>
      <c r="AG205" s="165">
        <f xml:space="preserve"> Barclays_eqty!J204+Enel_eqty!J204+'EUR GBP'!K204+Barclays!O204+Enel!N204</f>
        <v>821.40583176319194</v>
      </c>
    </row>
    <row r="206" spans="1:33" ht="13.5" customHeight="1" x14ac:dyDescent="0.2">
      <c r="A206" s="49">
        <v>44774</v>
      </c>
      <c r="B206" s="50">
        <v>160.320007801055</v>
      </c>
      <c r="C206" s="43"/>
      <c r="D206" s="49">
        <v>44774</v>
      </c>
      <c r="E206" s="50">
        <v>4.9679999351501403</v>
      </c>
      <c r="H206" s="49">
        <v>44774</v>
      </c>
      <c r="I206" s="50">
        <v>0.83639323711395197</v>
      </c>
      <c r="L206" s="49">
        <v>44774</v>
      </c>
      <c r="M206" s="52">
        <v>-6.0833299357909702E-5</v>
      </c>
      <c r="N206" s="52">
        <v>-5.7866872521117297E-4</v>
      </c>
      <c r="O206" s="52">
        <v>-5.9268047334626295E-4</v>
      </c>
      <c r="P206" s="52">
        <v>6.8892468698322697E-4</v>
      </c>
      <c r="Q206" s="52">
        <v>2.1211162675171999E-3</v>
      </c>
      <c r="R206" s="52">
        <v>5.6400201283395204E-3</v>
      </c>
      <c r="S206" s="52">
        <v>7.6028010807931397E-3</v>
      </c>
      <c r="T206" s="52">
        <v>8.81404150277376E-3</v>
      </c>
      <c r="W206" s="49">
        <v>44774</v>
      </c>
      <c r="X206" s="53">
        <v>1.84072311967611E-2</v>
      </c>
      <c r="Y206" s="53">
        <v>1.84072311967611E-2</v>
      </c>
      <c r="Z206" s="53">
        <v>1.84072311967611E-2</v>
      </c>
      <c r="AA206" s="53">
        <v>1.84072311967611E-2</v>
      </c>
      <c r="AB206" s="53">
        <v>1.84072311967611E-2</v>
      </c>
      <c r="AC206" s="53">
        <v>2.1720649674534701E-2</v>
      </c>
      <c r="AD206" s="53">
        <v>2.31676045805215E-2</v>
      </c>
      <c r="AE206" s="53">
        <v>2.46145594865083E-2</v>
      </c>
      <c r="AF206" s="47"/>
      <c r="AG206" s="165">
        <f xml:space="preserve"> Barclays_eqty!J205+Enel_eqty!J205+'EUR GBP'!K205+Barclays!O205+Enel!N205</f>
        <v>1814.0003440643839</v>
      </c>
    </row>
    <row r="207" spans="1:33" ht="13.5" customHeight="1" x14ac:dyDescent="0.2">
      <c r="A207" s="49">
        <v>44771</v>
      </c>
      <c r="B207" s="50">
        <v>157.39998817443802</v>
      </c>
      <c r="C207" s="43"/>
      <c r="D207" s="49">
        <v>44771</v>
      </c>
      <c r="E207" s="50">
        <v>4.9134998321533203</v>
      </c>
      <c r="H207" s="49">
        <v>44771</v>
      </c>
      <c r="I207" s="50">
        <v>0.838301122188568</v>
      </c>
      <c r="L207" s="49">
        <v>44771</v>
      </c>
      <c r="M207" s="52">
        <v>-2.0277697331039201E-5</v>
      </c>
      <c r="N207" s="52">
        <v>-5.1067688036710002E-4</v>
      </c>
      <c r="O207" s="52">
        <v>-6.1407801695167997E-4</v>
      </c>
      <c r="P207" s="52">
        <v>6.2670768238604004E-4</v>
      </c>
      <c r="Q207" s="52">
        <v>1.9979078788310198E-3</v>
      </c>
      <c r="R207" s="52">
        <v>5.5644926615059298E-3</v>
      </c>
      <c r="S207" s="52">
        <v>7.60184740647673E-3</v>
      </c>
      <c r="T207" s="52">
        <v>8.8106403127312608E-3</v>
      </c>
      <c r="W207" s="49">
        <v>44771</v>
      </c>
      <c r="X207" s="53">
        <v>1.8137572333216601E-2</v>
      </c>
      <c r="Y207" s="53">
        <v>1.8137572333216601E-2</v>
      </c>
      <c r="Z207" s="53">
        <v>1.8137572333216601E-2</v>
      </c>
      <c r="AA207" s="53">
        <v>1.8137572333216601E-2</v>
      </c>
      <c r="AB207" s="53">
        <v>1.8137572333216601E-2</v>
      </c>
      <c r="AC207" s="53">
        <v>2.1621944382786699E-2</v>
      </c>
      <c r="AD207" s="53">
        <v>2.3125328123569398E-2</v>
      </c>
      <c r="AE207" s="53">
        <v>2.4628710001707001E-2</v>
      </c>
      <c r="AF207" s="47"/>
      <c r="AG207" s="165">
        <f xml:space="preserve"> Barclays_eqty!J206+Enel_eqty!J206+'EUR GBP'!K206+Barclays!O206+Enel!N206</f>
        <v>3882.5411793696521</v>
      </c>
    </row>
    <row r="208" spans="1:33" ht="13.5" customHeight="1" x14ac:dyDescent="0.2">
      <c r="A208" s="49">
        <v>44770</v>
      </c>
      <c r="B208" s="50">
        <v>150.619995594024</v>
      </c>
      <c r="C208" s="43"/>
      <c r="D208" s="49">
        <v>44770</v>
      </c>
      <c r="E208" s="50">
        <v>4.7944998741149902</v>
      </c>
      <c r="H208" s="49">
        <v>44770</v>
      </c>
      <c r="I208" s="50">
        <v>0.83734542131423895</v>
      </c>
      <c r="L208" s="49">
        <v>44770</v>
      </c>
      <c r="M208" s="52">
        <v>0</v>
      </c>
      <c r="N208" s="52">
        <v>-4.8789984430186402E-4</v>
      </c>
      <c r="O208" s="52">
        <v>-3.49028181517496E-4</v>
      </c>
      <c r="P208" s="52">
        <v>9.5080485334619804E-4</v>
      </c>
      <c r="Q208" s="52">
        <v>2.2869461681693701E-3</v>
      </c>
      <c r="R208" s="52">
        <v>5.7737794704735201E-3</v>
      </c>
      <c r="S208" s="52">
        <v>7.72866886109113E-3</v>
      </c>
      <c r="T208" s="52">
        <v>8.8276537135243398E-3</v>
      </c>
      <c r="W208" s="49">
        <v>44770</v>
      </c>
      <c r="X208" s="53">
        <v>1.7939381301403001E-2</v>
      </c>
      <c r="Y208" s="53">
        <v>1.7939381301403001E-2</v>
      </c>
      <c r="Z208" s="53">
        <v>1.7939381301403001E-2</v>
      </c>
      <c r="AA208" s="53">
        <v>1.7939381301403001E-2</v>
      </c>
      <c r="AB208" s="53">
        <v>1.7939381301403001E-2</v>
      </c>
      <c r="AC208" s="53">
        <v>2.1406611427664701E-2</v>
      </c>
      <c r="AD208" s="53">
        <v>2.2913007065653801E-2</v>
      </c>
      <c r="AE208" s="53">
        <v>2.44194027036428E-2</v>
      </c>
      <c r="AF208" s="47"/>
      <c r="AG208" s="165">
        <f xml:space="preserve"> Barclays_eqty!J207+Enel_eqty!J207+'EUR GBP'!K207+Barclays!O207+Enel!N207</f>
        <v>-3189.1847766122455</v>
      </c>
    </row>
    <row r="209" spans="1:33" ht="13.5" customHeight="1" x14ac:dyDescent="0.2">
      <c r="A209" s="49">
        <v>44769</v>
      </c>
      <c r="B209" s="50">
        <v>158.10000896453801</v>
      </c>
      <c r="C209" s="43"/>
      <c r="D209" s="49">
        <v>44769</v>
      </c>
      <c r="E209" s="50">
        <v>4.7170000076293901</v>
      </c>
      <c r="H209" s="49">
        <v>44769</v>
      </c>
      <c r="I209" s="50">
        <v>0.84105545282363803</v>
      </c>
      <c r="L209" s="49">
        <v>44769</v>
      </c>
      <c r="M209" s="52">
        <v>-5.0289230421185398E-3</v>
      </c>
      <c r="N209" s="52">
        <v>-1.7598834820091701E-3</v>
      </c>
      <c r="O209" s="52">
        <v>-9.9137588404118993E-4</v>
      </c>
      <c r="P209" s="52">
        <v>5.5321701802313295E-4</v>
      </c>
      <c r="Q209" s="52">
        <v>2.0411312580108599E-3</v>
      </c>
      <c r="R209" s="52">
        <v>6.0078441165387596E-3</v>
      </c>
      <c r="S209" s="52">
        <v>8.3697102963924408E-3</v>
      </c>
      <c r="T209" s="52">
        <v>9.7712110728025402E-3</v>
      </c>
      <c r="W209" s="49">
        <v>44769</v>
      </c>
      <c r="X209" s="53">
        <v>1.8198197707533802E-2</v>
      </c>
      <c r="Y209" s="53">
        <v>1.8198197707533802E-2</v>
      </c>
      <c r="Z209" s="53">
        <v>1.8198197707533802E-2</v>
      </c>
      <c r="AA209" s="53">
        <v>1.8198197707533802E-2</v>
      </c>
      <c r="AB209" s="53">
        <v>1.8198197707533802E-2</v>
      </c>
      <c r="AC209" s="53">
        <v>2.2086581215262399E-2</v>
      </c>
      <c r="AD209" s="53">
        <v>2.38333009183406E-2</v>
      </c>
      <c r="AE209" s="53">
        <v>2.5580022484064099E-2</v>
      </c>
      <c r="AF209" s="47"/>
      <c r="AG209" s="165">
        <f xml:space="preserve"> Barclays_eqty!J208+Enel_eqty!J208+'EUR GBP'!K208+Barclays!O208+Enel!N208</f>
        <v>219.40752853622581</v>
      </c>
    </row>
    <row r="210" spans="1:33" ht="13.5" customHeight="1" x14ac:dyDescent="0.2">
      <c r="A210" s="49">
        <v>44768</v>
      </c>
      <c r="B210" s="50">
        <v>157.520008087158</v>
      </c>
      <c r="C210" s="43"/>
      <c r="D210" s="49">
        <v>44768</v>
      </c>
      <c r="E210" s="50">
        <v>4.7340002059936497</v>
      </c>
      <c r="H210" s="49">
        <v>44768</v>
      </c>
      <c r="I210" s="50">
        <v>0.84116375446319502</v>
      </c>
      <c r="L210" s="49">
        <v>44768</v>
      </c>
      <c r="M210" s="52">
        <v>-5.0492011941969299E-3</v>
      </c>
      <c r="N210" s="52">
        <v>-2.1826953161507802E-3</v>
      </c>
      <c r="O210" s="52">
        <v>-1.3099636416882201E-3</v>
      </c>
      <c r="P210" s="52">
        <v>3.1110449344851001E-4</v>
      </c>
      <c r="Q210" s="52">
        <v>1.8290014704689299E-3</v>
      </c>
      <c r="R210" s="52">
        <v>5.8085368946194597E-3</v>
      </c>
      <c r="S210" s="52">
        <v>8.0582266673445702E-3</v>
      </c>
      <c r="T210" s="52">
        <v>9.3853259459137899E-3</v>
      </c>
      <c r="W210" s="49">
        <v>44768</v>
      </c>
      <c r="X210" s="53">
        <v>1.80787462741136E-2</v>
      </c>
      <c r="Y210" s="53">
        <v>1.80787462741136E-2</v>
      </c>
      <c r="Z210" s="53">
        <v>1.80787462741136E-2</v>
      </c>
      <c r="AA210" s="53">
        <v>1.80787462741136E-2</v>
      </c>
      <c r="AB210" s="53">
        <v>1.80787462741136E-2</v>
      </c>
      <c r="AC210" s="53">
        <v>2.192834764719E-2</v>
      </c>
      <c r="AD210" s="53">
        <v>2.3534819483757002E-2</v>
      </c>
      <c r="AE210" s="53">
        <v>2.5141291320323899E-2</v>
      </c>
      <c r="AF210" s="47"/>
      <c r="AG210" s="165">
        <f xml:space="preserve"> Barclays_eqty!J209+Enel_eqty!J209+'EUR GBP'!K209+Barclays!O209+Enel!N209</f>
        <v>596.08593945246605</v>
      </c>
    </row>
    <row r="211" spans="1:33" ht="13.5" customHeight="1" x14ac:dyDescent="0.2">
      <c r="A211" s="49">
        <v>44767</v>
      </c>
      <c r="B211" s="50">
        <v>160.58000326156602</v>
      </c>
      <c r="C211" s="43"/>
      <c r="D211" s="49">
        <v>44767</v>
      </c>
      <c r="E211" s="50">
        <v>4.75</v>
      </c>
      <c r="H211" s="49">
        <v>44767</v>
      </c>
      <c r="I211" s="50">
        <v>0.84836030006408603</v>
      </c>
      <c r="L211" s="49">
        <v>44767</v>
      </c>
      <c r="M211" s="52">
        <v>-5.0390628166496702E-3</v>
      </c>
      <c r="N211" s="52">
        <v>-2.9092966578900801E-3</v>
      </c>
      <c r="O211" s="52">
        <v>-1.8141147447749901E-3</v>
      </c>
      <c r="P211" s="52">
        <v>1.2687439448200101E-4</v>
      </c>
      <c r="Q211" s="52">
        <v>1.6828797524794899E-3</v>
      </c>
      <c r="R211" s="52">
        <v>5.8206156827509403E-3</v>
      </c>
      <c r="S211" s="52">
        <v>8.2472153007984092E-3</v>
      </c>
      <c r="T211" s="52">
        <v>9.7202453762292793E-3</v>
      </c>
      <c r="W211" s="49">
        <v>44767</v>
      </c>
      <c r="X211" s="53">
        <v>1.7939381301403001E-2</v>
      </c>
      <c r="Y211" s="53">
        <v>1.7939381301403001E-2</v>
      </c>
      <c r="Z211" s="53">
        <v>1.7939381301403001E-2</v>
      </c>
      <c r="AA211" s="53">
        <v>1.7939381301403001E-2</v>
      </c>
      <c r="AB211" s="53">
        <v>1.7939381301403001E-2</v>
      </c>
      <c r="AC211" s="53">
        <v>2.17997729778289E-2</v>
      </c>
      <c r="AD211" s="53">
        <v>2.3436401039361902E-2</v>
      </c>
      <c r="AE211" s="53">
        <v>2.5073027238249699E-2</v>
      </c>
      <c r="AF211" s="47"/>
      <c r="AG211" s="165">
        <f xml:space="preserve"> Barclays_eqty!J210+Enel_eqty!J210+'EUR GBP'!K210+Barclays!O210+Enel!N210</f>
        <v>1814.6321624046816</v>
      </c>
    </row>
    <row r="212" spans="1:33" ht="13.5" customHeight="1" x14ac:dyDescent="0.2">
      <c r="A212" s="49">
        <v>44764</v>
      </c>
      <c r="B212" s="50">
        <v>158.38000774383499</v>
      </c>
      <c r="C212" s="43"/>
      <c r="D212" s="49">
        <v>44764</v>
      </c>
      <c r="E212" s="50">
        <v>4.7439999580383301</v>
      </c>
      <c r="H212" s="49">
        <v>44764</v>
      </c>
      <c r="I212" s="50">
        <v>0.84968024492263705</v>
      </c>
      <c r="L212" s="49">
        <v>44764</v>
      </c>
      <c r="M212" s="52">
        <v>-5.05941035225987E-3</v>
      </c>
      <c r="N212" s="52">
        <v>-4.1476571932435001E-3</v>
      </c>
      <c r="O212" s="52">
        <v>-2.5134971365332599E-3</v>
      </c>
      <c r="P212" s="52">
        <v>-4.1547260480001498E-4</v>
      </c>
      <c r="Q212" s="52">
        <v>1.2065640185028299E-3</v>
      </c>
      <c r="R212" s="52">
        <v>5.5768238380551304E-3</v>
      </c>
      <c r="S212" s="52">
        <v>8.1415707245469093E-3</v>
      </c>
      <c r="T212" s="52">
        <v>9.6566742286085996E-3</v>
      </c>
      <c r="W212" s="49">
        <v>44764</v>
      </c>
      <c r="X212" s="53">
        <v>1.7530368641018802E-2</v>
      </c>
      <c r="Y212" s="53">
        <v>1.7530368641018802E-2</v>
      </c>
      <c r="Z212" s="53">
        <v>1.7530368641018802E-2</v>
      </c>
      <c r="AA212" s="53">
        <v>1.7530368641018802E-2</v>
      </c>
      <c r="AB212" s="53">
        <v>1.7530368641018802E-2</v>
      </c>
      <c r="AC212" s="53">
        <v>2.1321784704923599E-2</v>
      </c>
      <c r="AD212" s="53">
        <v>2.30652634054422E-2</v>
      </c>
      <c r="AE212" s="53">
        <v>2.4808742105960801E-2</v>
      </c>
      <c r="AF212" s="47"/>
      <c r="AG212" s="165">
        <f xml:space="preserve"> Barclays_eqty!J211+Enel_eqty!J211+'EUR GBP'!K211+Barclays!O211+Enel!N211</f>
        <v>-148.00375664599662</v>
      </c>
    </row>
    <row r="213" spans="1:33" ht="13.5" customHeight="1" x14ac:dyDescent="0.2">
      <c r="A213" s="49">
        <v>44763</v>
      </c>
      <c r="B213" s="50">
        <v>159.67999696731502</v>
      </c>
      <c r="C213" s="43"/>
      <c r="D213" s="49">
        <v>44763</v>
      </c>
      <c r="E213" s="50">
        <v>4.7300000190734801</v>
      </c>
      <c r="H213" s="49">
        <v>44763</v>
      </c>
      <c r="I213" s="50">
        <v>0.85273194313049305</v>
      </c>
      <c r="L213" s="49">
        <v>44763</v>
      </c>
      <c r="M213" s="52">
        <v>-5.0390628166496702E-3</v>
      </c>
      <c r="N213" s="52">
        <v>-4.7585545107722196E-3</v>
      </c>
      <c r="O213" s="52">
        <v>-3.2230215147137599E-3</v>
      </c>
      <c r="P213" s="52">
        <v>-1.05191569309681E-3</v>
      </c>
      <c r="Q213" s="52">
        <v>9.1178022557869499E-4</v>
      </c>
      <c r="R213" s="52">
        <v>6.1695990152656997E-3</v>
      </c>
      <c r="S213" s="52">
        <v>9.2109739780426008E-3</v>
      </c>
      <c r="T213" s="52">
        <v>1.11059257760643E-2</v>
      </c>
      <c r="W213" s="49">
        <v>44763</v>
      </c>
      <c r="X213" s="53">
        <v>1.7710411921143501E-2</v>
      </c>
      <c r="Y213" s="53">
        <v>1.7710411921143501E-2</v>
      </c>
      <c r="Z213" s="53">
        <v>1.7710411921143501E-2</v>
      </c>
      <c r="AA213" s="53">
        <v>1.7710411921143501E-2</v>
      </c>
      <c r="AB213" s="53">
        <v>1.7710411921143501E-2</v>
      </c>
      <c r="AC213" s="53">
        <v>2.2050237283110601E-2</v>
      </c>
      <c r="AD213" s="53">
        <v>2.4165915325284001E-2</v>
      </c>
      <c r="AE213" s="53">
        <v>2.6281595230102501E-2</v>
      </c>
      <c r="AF213" s="47"/>
      <c r="AG213" s="165">
        <f xml:space="preserve"> Barclays_eqty!J212+Enel_eqty!J212+'EUR GBP'!K212+Barclays!O212+Enel!N212</f>
        <v>-809.11887418764127</v>
      </c>
    </row>
    <row r="214" spans="1:33" ht="13.5" customHeight="1" x14ac:dyDescent="0.2">
      <c r="A214" s="49">
        <v>44762</v>
      </c>
      <c r="B214" s="50">
        <v>158.50000381469701</v>
      </c>
      <c r="C214" s="43"/>
      <c r="D214" s="49">
        <v>44762</v>
      </c>
      <c r="E214" s="50">
        <v>4.8305001258850098</v>
      </c>
      <c r="H214" s="49">
        <v>44762</v>
      </c>
      <c r="I214" s="50">
        <v>0.85118353366851796</v>
      </c>
      <c r="L214" s="49">
        <v>44762</v>
      </c>
      <c r="M214" s="52">
        <v>-5.0492011941969299E-3</v>
      </c>
      <c r="N214" s="52">
        <v>-4.7464733943343102E-3</v>
      </c>
      <c r="O214" s="52">
        <v>-2.9923722613602799E-3</v>
      </c>
      <c r="P214" s="52">
        <v>-9.7387906862422802E-4</v>
      </c>
      <c r="Q214" s="52">
        <v>8.6195342009887099E-4</v>
      </c>
      <c r="R214" s="52">
        <v>5.8283489197492599E-3</v>
      </c>
      <c r="S214" s="52">
        <v>8.7873842567205394E-3</v>
      </c>
      <c r="T214" s="52">
        <v>1.0678296908736199E-2</v>
      </c>
      <c r="W214" s="49">
        <v>44762</v>
      </c>
      <c r="X214" s="53">
        <v>1.7580987885594299E-2</v>
      </c>
      <c r="Y214" s="53">
        <v>1.7580987885594299E-2</v>
      </c>
      <c r="Z214" s="53">
        <v>1.7580987885594299E-2</v>
      </c>
      <c r="AA214" s="53">
        <v>1.7580987885594299E-2</v>
      </c>
      <c r="AB214" s="53">
        <v>1.7580987885594299E-2</v>
      </c>
      <c r="AC214" s="53">
        <v>2.20272485166788E-2</v>
      </c>
      <c r="AD214" s="53">
        <v>2.4164160713553401E-2</v>
      </c>
      <c r="AE214" s="53">
        <v>2.6301072910427999E-2</v>
      </c>
      <c r="AF214" s="47"/>
      <c r="AG214" s="165">
        <f xml:space="preserve"> Barclays_eqty!J213+Enel_eqty!J213+'EUR GBP'!K213+Barclays!O213+Enel!N213</f>
        <v>-1319.5897647096472</v>
      </c>
    </row>
    <row r="215" spans="1:33" ht="13.5" customHeight="1" x14ac:dyDescent="0.2">
      <c r="A215" s="49">
        <v>44761</v>
      </c>
      <c r="B215" s="50">
        <v>158.360004425048</v>
      </c>
      <c r="C215" s="43"/>
      <c r="D215" s="49">
        <v>44761</v>
      </c>
      <c r="E215" s="50">
        <v>4.9819998741149902</v>
      </c>
      <c r="H215" s="49">
        <v>44761</v>
      </c>
      <c r="I215" s="50">
        <v>0.85188114643096902</v>
      </c>
      <c r="L215" s="49">
        <v>44761</v>
      </c>
      <c r="M215" s="52">
        <v>-5.0390628166496702E-3</v>
      </c>
      <c r="N215" s="52">
        <v>-5.0349705852568098E-3</v>
      </c>
      <c r="O215" s="52">
        <v>-3.65661224350333E-3</v>
      </c>
      <c r="P215" s="52">
        <v>-1.6679073451086801E-3</v>
      </c>
      <c r="Q215" s="52">
        <v>2.9894299223087701E-4</v>
      </c>
      <c r="R215" s="52">
        <v>5.6263026781380098E-3</v>
      </c>
      <c r="S215" s="52">
        <v>8.7234182283282193E-3</v>
      </c>
      <c r="T215" s="52">
        <v>1.07099749147892E-2</v>
      </c>
      <c r="W215" s="49">
        <v>44761</v>
      </c>
      <c r="X215" s="53">
        <v>1.7829874530434602E-2</v>
      </c>
      <c r="Y215" s="53">
        <v>1.7829874530434602E-2</v>
      </c>
      <c r="Z215" s="53">
        <v>1.7829874530434602E-2</v>
      </c>
      <c r="AA215" s="53">
        <v>1.7829874530434602E-2</v>
      </c>
      <c r="AB215" s="53">
        <v>1.7829874530434602E-2</v>
      </c>
      <c r="AC215" s="53">
        <v>2.24722288548946E-2</v>
      </c>
      <c r="AD215" s="53">
        <v>2.4673908948898302E-2</v>
      </c>
      <c r="AE215" s="53">
        <v>2.6875592768192201E-2</v>
      </c>
      <c r="AF215" s="47"/>
      <c r="AG215" s="165">
        <f xml:space="preserve"> Barclays_eqty!J214+Enel_eqty!J214+'EUR GBP'!K214+Barclays!O214+Enel!N214</f>
        <v>-852.14750271082744</v>
      </c>
    </row>
    <row r="216" spans="1:33" ht="13.5" customHeight="1" x14ac:dyDescent="0.2">
      <c r="A216" s="49">
        <v>44760</v>
      </c>
      <c r="B216" s="50">
        <v>155.43999671936001</v>
      </c>
      <c r="C216" s="43"/>
      <c r="D216" s="49">
        <v>44760</v>
      </c>
      <c r="E216" s="50">
        <v>4.8829998970031703</v>
      </c>
      <c r="H216" s="49">
        <v>44760</v>
      </c>
      <c r="I216" s="50">
        <v>0.847733914852142</v>
      </c>
      <c r="L216" s="49">
        <v>44760</v>
      </c>
      <c r="M216" s="52">
        <v>-5.0390628166496702E-3</v>
      </c>
      <c r="N216" s="52">
        <v>-5.0613442435860599E-3</v>
      </c>
      <c r="O216" s="52">
        <v>-3.6902229767292699E-3</v>
      </c>
      <c r="P216" s="52">
        <v>-1.6512068687006801E-3</v>
      </c>
      <c r="Q216" s="52">
        <v>9.6539697551634095E-5</v>
      </c>
      <c r="R216" s="52">
        <v>4.83836140483617E-3</v>
      </c>
      <c r="S216" s="52">
        <v>7.7188769355416298E-3</v>
      </c>
      <c r="T216" s="52">
        <v>9.6214450895786199E-3</v>
      </c>
      <c r="W216" s="49">
        <v>44760</v>
      </c>
      <c r="X216" s="53">
        <v>1.7750233411788899E-2</v>
      </c>
      <c r="Y216" s="53">
        <v>1.7750233411788899E-2</v>
      </c>
      <c r="Z216" s="53">
        <v>1.7750233411788899E-2</v>
      </c>
      <c r="AA216" s="53">
        <v>1.7750233411788899E-2</v>
      </c>
      <c r="AB216" s="53">
        <v>1.7750233411788899E-2</v>
      </c>
      <c r="AC216" s="53">
        <v>2.22546923905611E-2</v>
      </c>
      <c r="AD216" s="53">
        <v>2.4365538731217301E-2</v>
      </c>
      <c r="AE216" s="53">
        <v>2.64763869345188E-2</v>
      </c>
      <c r="AF216" s="47"/>
      <c r="AG216" s="165">
        <f xml:space="preserve"> Barclays_eqty!J215+Enel_eqty!J215+'EUR GBP'!K215+Barclays!O215+Enel!N215</f>
        <v>2440.0438104399786</v>
      </c>
    </row>
    <row r="217" spans="1:33" ht="13.5" customHeight="1" x14ac:dyDescent="0.2">
      <c r="A217" s="49">
        <v>44757</v>
      </c>
      <c r="B217" s="50">
        <v>150.72000026702801</v>
      </c>
      <c r="C217" s="43"/>
      <c r="D217" s="49">
        <v>44757</v>
      </c>
      <c r="E217" s="50">
        <v>5</v>
      </c>
      <c r="H217" s="49">
        <v>44757</v>
      </c>
      <c r="I217" s="50">
        <v>0.85027420520782404</v>
      </c>
      <c r="L217" s="49">
        <v>44757</v>
      </c>
      <c r="M217" s="52">
        <v>-5.0391322001814799E-3</v>
      </c>
      <c r="N217" s="52">
        <v>-5.1355026662349701E-3</v>
      </c>
      <c r="O217" s="52">
        <v>-3.7655003834515801E-3</v>
      </c>
      <c r="P217" s="52">
        <v>-1.69121311046183E-3</v>
      </c>
      <c r="Q217" s="52">
        <v>6.98069970894721E-6</v>
      </c>
      <c r="R217" s="52">
        <v>4.57146856933832E-3</v>
      </c>
      <c r="S217" s="52">
        <v>7.3613640852272502E-3</v>
      </c>
      <c r="T217" s="52">
        <v>9.1503327712416597E-3</v>
      </c>
      <c r="W217" s="49">
        <v>44757</v>
      </c>
      <c r="X217" s="53">
        <v>1.7560232430696401E-2</v>
      </c>
      <c r="Y217" s="53">
        <v>1.7560232430696401E-2</v>
      </c>
      <c r="Z217" s="53">
        <v>1.7560232430696401E-2</v>
      </c>
      <c r="AA217" s="53">
        <v>1.7560232430696401E-2</v>
      </c>
      <c r="AB217" s="53">
        <v>1.7560232430696401E-2</v>
      </c>
      <c r="AC217" s="53">
        <v>2.19775047153234E-2</v>
      </c>
      <c r="AD217" s="53">
        <v>2.4071525782346701E-2</v>
      </c>
      <c r="AE217" s="53">
        <v>2.61655487120151E-2</v>
      </c>
      <c r="AF217" s="47"/>
      <c r="AG217" s="165">
        <f xml:space="preserve"> Barclays_eqty!J216+Enel_eqty!J216+'EUR GBP'!K216+Barclays!O216+Enel!N216</f>
        <v>2117.2084595740557</v>
      </c>
    </row>
    <row r="218" spans="1:33" ht="13.5" customHeight="1" x14ac:dyDescent="0.2">
      <c r="A218" s="49">
        <v>44756</v>
      </c>
      <c r="B218" s="50">
        <v>145.920002460479</v>
      </c>
      <c r="C218" s="43"/>
      <c r="D218" s="49">
        <v>44756</v>
      </c>
      <c r="E218" s="50">
        <v>4.8600001335143999</v>
      </c>
      <c r="H218" s="49">
        <v>44756</v>
      </c>
      <c r="I218" s="50">
        <v>0.84819680452346802</v>
      </c>
      <c r="L218" s="49">
        <v>44756</v>
      </c>
      <c r="M218" s="52">
        <v>-5.0289230421185398E-3</v>
      </c>
      <c r="N218" s="52">
        <v>-5.2450494840741097E-3</v>
      </c>
      <c r="O218" s="52">
        <v>-4.2248391546308899E-3</v>
      </c>
      <c r="P218" s="52">
        <v>-2.2968130651861399E-3</v>
      </c>
      <c r="Q218" s="52">
        <v>-4.52277512522414E-4</v>
      </c>
      <c r="R218" s="52">
        <v>4.66737477108836E-3</v>
      </c>
      <c r="S218" s="52">
        <v>7.7438852749764902E-3</v>
      </c>
      <c r="T218" s="52">
        <v>9.6923029050230893E-3</v>
      </c>
      <c r="W218" s="49">
        <v>44756</v>
      </c>
      <c r="X218" s="53">
        <v>1.7640722915530201E-2</v>
      </c>
      <c r="Y218" s="53">
        <v>1.7640722915530201E-2</v>
      </c>
      <c r="Z218" s="53">
        <v>1.7640722915530201E-2</v>
      </c>
      <c r="AA218" s="53">
        <v>1.7640722915530201E-2</v>
      </c>
      <c r="AB218" s="53">
        <v>1.7640722915530201E-2</v>
      </c>
      <c r="AC218" s="53">
        <v>2.2232618182897498E-2</v>
      </c>
      <c r="AD218" s="53">
        <v>2.4388587102293899E-2</v>
      </c>
      <c r="AE218" s="53">
        <v>2.6544556021690299E-2</v>
      </c>
      <c r="AF218" s="47"/>
      <c r="AG218" s="165">
        <f xml:space="preserve"> Barclays_eqty!J217+Enel_eqty!J217+'EUR GBP'!K217+Barclays!O217+Enel!N217</f>
        <v>-1566.2048593285581</v>
      </c>
    </row>
    <row r="219" spans="1:33" ht="13.5" customHeight="1" x14ac:dyDescent="0.2">
      <c r="A219" s="49">
        <v>44755</v>
      </c>
      <c r="B219" s="50">
        <v>149.44000244140599</v>
      </c>
      <c r="C219" s="43"/>
      <c r="D219" s="49">
        <v>44755</v>
      </c>
      <c r="E219" s="50">
        <v>5.11700010299682</v>
      </c>
      <c r="H219" s="49">
        <v>44755</v>
      </c>
      <c r="I219" s="50">
        <v>0.84591561555862405</v>
      </c>
      <c r="L219" s="49">
        <v>44755</v>
      </c>
      <c r="M219" s="52">
        <v>-5.0187841989099901E-3</v>
      </c>
      <c r="N219" s="52">
        <v>-5.2864984609186597E-3</v>
      </c>
      <c r="O219" s="52">
        <v>-4.4226530008017999E-3</v>
      </c>
      <c r="P219" s="52">
        <v>-2.6143330615013799E-3</v>
      </c>
      <c r="Q219" s="52">
        <v>-9.1775035252794602E-4</v>
      </c>
      <c r="R219" s="52">
        <v>3.7785368040204E-3</v>
      </c>
      <c r="S219" s="52">
        <v>6.6733048297464804E-3</v>
      </c>
      <c r="T219" s="52">
        <v>8.5448520258069004E-3</v>
      </c>
      <c r="W219" s="49">
        <v>44755</v>
      </c>
      <c r="X219" s="53">
        <v>1.7013467848300899E-2</v>
      </c>
      <c r="Y219" s="53">
        <v>1.7013467848300899E-2</v>
      </c>
      <c r="Z219" s="53">
        <v>1.7013467848300899E-2</v>
      </c>
      <c r="AA219" s="53">
        <v>1.7013467848300899E-2</v>
      </c>
      <c r="AB219" s="53">
        <v>1.7013467848300899E-2</v>
      </c>
      <c r="AC219" s="53">
        <v>2.11073029786348E-2</v>
      </c>
      <c r="AD219" s="53">
        <v>2.2992631420493102E-2</v>
      </c>
      <c r="AE219" s="53">
        <v>2.48779598623514E-2</v>
      </c>
      <c r="AF219" s="47"/>
      <c r="AG219" s="165">
        <f xml:space="preserve"> Barclays_eqty!J218+Enel_eqty!J218+'EUR GBP'!K218+Barclays!O218+Enel!N218</f>
        <v>-1354.9311170493488</v>
      </c>
    </row>
    <row r="220" spans="1:33" ht="13.5" customHeight="1" x14ac:dyDescent="0.2">
      <c r="A220" s="49">
        <v>44754</v>
      </c>
      <c r="B220" s="50">
        <v>151.44000053405699</v>
      </c>
      <c r="C220" s="43"/>
      <c r="D220" s="49">
        <v>44754</v>
      </c>
      <c r="E220" s="50">
        <v>5.19600009918212</v>
      </c>
      <c r="H220" s="49">
        <v>44754</v>
      </c>
      <c r="I220" s="50">
        <v>0.84539031982421797</v>
      </c>
      <c r="L220" s="49">
        <v>44754</v>
      </c>
      <c r="M220" s="52">
        <v>-5.0187841989099901E-3</v>
      </c>
      <c r="N220" s="52">
        <v>-5.2570239640772299E-3</v>
      </c>
      <c r="O220" s="52">
        <v>-4.2935470119118604E-3</v>
      </c>
      <c r="P220" s="52">
        <v>-2.5119828060269299E-3</v>
      </c>
      <c r="Q220" s="52">
        <v>-9.7674399148672797E-4</v>
      </c>
      <c r="R220" s="52">
        <v>3.1458833254873701E-3</v>
      </c>
      <c r="S220" s="52">
        <v>5.7929097674787001E-3</v>
      </c>
      <c r="T220" s="52">
        <v>7.6549253426492197E-3</v>
      </c>
      <c r="W220" s="49">
        <v>44754</v>
      </c>
      <c r="X220" s="53">
        <v>1.6555411741137501E-2</v>
      </c>
      <c r="Y220" s="53">
        <v>1.6555411741137501E-2</v>
      </c>
      <c r="Z220" s="53">
        <v>1.6555411741137501E-2</v>
      </c>
      <c r="AA220" s="53">
        <v>1.6555411741137501E-2</v>
      </c>
      <c r="AB220" s="53">
        <v>1.6555411741137501E-2</v>
      </c>
      <c r="AC220" s="53">
        <v>2.0404696464538501E-2</v>
      </c>
      <c r="AD220" s="53">
        <v>2.22802869975566E-2</v>
      </c>
      <c r="AE220" s="53">
        <v>2.4155881255865E-2</v>
      </c>
      <c r="AF220" s="47"/>
      <c r="AG220" s="165">
        <f xml:space="preserve"> Barclays_eqty!J219+Enel_eqty!J219+'EUR GBP'!K219+Barclays!O219+Enel!N219</f>
        <v>906.39741921351003</v>
      </c>
    </row>
    <row r="221" spans="1:33" ht="13.5" customHeight="1" x14ac:dyDescent="0.2">
      <c r="A221" s="49">
        <v>44753</v>
      </c>
      <c r="B221" s="50">
        <v>150.97999572753901</v>
      </c>
      <c r="C221" s="43"/>
      <c r="D221" s="49">
        <v>44753</v>
      </c>
      <c r="E221" s="50">
        <v>5.25500011444091</v>
      </c>
      <c r="H221" s="49">
        <v>44753</v>
      </c>
      <c r="I221" s="50">
        <v>0.84836757183074896</v>
      </c>
      <c r="L221" s="49">
        <v>44753</v>
      </c>
      <c r="M221" s="52">
        <v>-5.0086448900401497E-3</v>
      </c>
      <c r="N221" s="52">
        <v>-5.2703381516039302E-3</v>
      </c>
      <c r="O221" s="52">
        <v>-4.3273419141769401E-3</v>
      </c>
      <c r="P221" s="52">
        <v>-2.5858432054519601E-3</v>
      </c>
      <c r="Q221" s="52">
        <v>-1.02723157033324E-3</v>
      </c>
      <c r="R221" s="52">
        <v>3.2754852436482902E-3</v>
      </c>
      <c r="S221" s="52">
        <v>6.1725638806819898E-3</v>
      </c>
      <c r="T221" s="52">
        <v>8.2066114991903305E-3</v>
      </c>
      <c r="W221" s="49">
        <v>44753</v>
      </c>
      <c r="X221" s="53">
        <v>1.6525534912943798E-2</v>
      </c>
      <c r="Y221" s="53">
        <v>1.6525534912943798E-2</v>
      </c>
      <c r="Z221" s="53">
        <v>1.6525534912943798E-2</v>
      </c>
      <c r="AA221" s="53">
        <v>1.6525534912943798E-2</v>
      </c>
      <c r="AB221" s="53">
        <v>1.6525534912943798E-2</v>
      </c>
      <c r="AC221" s="53">
        <v>2.0464079454541199E-2</v>
      </c>
      <c r="AD221" s="53">
        <v>2.2563707083463599E-2</v>
      </c>
      <c r="AE221" s="53">
        <v>2.4663340300321499E-2</v>
      </c>
      <c r="AF221" s="47"/>
      <c r="AG221" s="165">
        <f xml:space="preserve"> Barclays_eqty!J220+Enel_eqty!J220+'EUR GBP'!K220+Barclays!O220+Enel!N220</f>
        <v>-1691.2300384047844</v>
      </c>
    </row>
    <row r="222" spans="1:33" ht="13.5" customHeight="1" x14ac:dyDescent="0.2">
      <c r="A222" s="49">
        <v>44750</v>
      </c>
      <c r="B222" s="50">
        <v>152.38000154495199</v>
      </c>
      <c r="C222" s="43"/>
      <c r="D222" s="49">
        <v>44750</v>
      </c>
      <c r="E222" s="50">
        <v>5.2449998855590803</v>
      </c>
      <c r="H222" s="49">
        <v>44750</v>
      </c>
      <c r="I222" s="50">
        <v>0.84607070684432895</v>
      </c>
      <c r="L222" s="49">
        <v>44750</v>
      </c>
      <c r="M222" s="52">
        <v>-5.0087142735719603E-3</v>
      </c>
      <c r="N222" s="52">
        <v>-5.2796397358178997E-3</v>
      </c>
      <c r="O222" s="52">
        <v>-4.5820539817214003E-3</v>
      </c>
      <c r="P222" s="52">
        <v>-2.92330491356551E-3</v>
      </c>
      <c r="Q222" s="52">
        <v>-1.3599147787317599E-3</v>
      </c>
      <c r="R222" s="52">
        <v>2.9974489007145101E-3</v>
      </c>
      <c r="S222" s="52">
        <v>6.0520856641232898E-3</v>
      </c>
      <c r="T222" s="52">
        <v>8.2909530028700794E-3</v>
      </c>
      <c r="W222" s="49">
        <v>44750</v>
      </c>
      <c r="X222" s="53">
        <v>1.63853783160448E-2</v>
      </c>
      <c r="Y222" s="53">
        <v>1.63853783160448E-2</v>
      </c>
      <c r="Z222" s="53">
        <v>1.63853783160448E-2</v>
      </c>
      <c r="AA222" s="53">
        <v>1.63853783160448E-2</v>
      </c>
      <c r="AB222" s="53">
        <v>1.63853783160448E-2</v>
      </c>
      <c r="AC222" s="53">
        <v>2.0428482443094201E-2</v>
      </c>
      <c r="AD222" s="53">
        <v>2.2729460150003399E-2</v>
      </c>
      <c r="AE222" s="53">
        <v>2.5030437856912599E-2</v>
      </c>
      <c r="AF222" s="47"/>
      <c r="AG222" s="165">
        <f xml:space="preserve"> Barclays_eqty!J221+Enel_eqty!J221+'EUR GBP'!K221+Barclays!O221+Enel!N221</f>
        <v>215.16203191815666</v>
      </c>
    </row>
    <row r="223" spans="1:33" ht="13.5" customHeight="1" x14ac:dyDescent="0.2">
      <c r="A223" s="49">
        <v>44749</v>
      </c>
      <c r="B223" s="50">
        <v>151.80000066757199</v>
      </c>
      <c r="C223" s="43"/>
      <c r="D223" s="49">
        <v>44749</v>
      </c>
      <c r="E223" s="50">
        <v>5.2540001869201598</v>
      </c>
      <c r="H223" s="49">
        <v>44749</v>
      </c>
      <c r="I223" s="50">
        <v>0.84751272201537997</v>
      </c>
      <c r="L223" s="49">
        <v>44749</v>
      </c>
      <c r="M223" s="52">
        <v>-5.0187841989099901E-3</v>
      </c>
      <c r="N223" s="52">
        <v>-5.3920554928481501E-3</v>
      </c>
      <c r="O223" s="52">
        <v>-4.8713716678321301E-3</v>
      </c>
      <c r="P223" s="52">
        <v>-3.3417069353163199E-3</v>
      </c>
      <c r="Q223" s="52">
        <v>-1.8121107714250599E-3</v>
      </c>
      <c r="R223" s="52">
        <v>2.6056163478642702E-3</v>
      </c>
      <c r="S223" s="52">
        <v>5.7911919429898201E-3</v>
      </c>
      <c r="T223" s="52">
        <v>8.1455828621983493E-3</v>
      </c>
      <c r="W223" s="49">
        <v>44749</v>
      </c>
      <c r="X223" s="53">
        <v>1.6246689483523299E-2</v>
      </c>
      <c r="Y223" s="53">
        <v>1.6246689483523299E-2</v>
      </c>
      <c r="Z223" s="53">
        <v>1.6246689483523299E-2</v>
      </c>
      <c r="AA223" s="53">
        <v>1.6246689483523299E-2</v>
      </c>
      <c r="AB223" s="53">
        <v>1.6246689483523299E-2</v>
      </c>
      <c r="AC223" s="53">
        <v>2.0392600446939399E-2</v>
      </c>
      <c r="AD223" s="53">
        <v>2.2566994652151999E-2</v>
      </c>
      <c r="AE223" s="53">
        <v>2.4741388857364599E-2</v>
      </c>
      <c r="AF223" s="47"/>
      <c r="AG223" s="165">
        <f xml:space="preserve"> Barclays_eqty!J222+Enel_eqty!J222+'EUR GBP'!K222+Barclays!O222+Enel!N222</f>
        <v>3171.6086229867733</v>
      </c>
    </row>
    <row r="224" spans="1:33" ht="13.5" customHeight="1" x14ac:dyDescent="0.2">
      <c r="A224" s="49">
        <v>44748</v>
      </c>
      <c r="B224" s="50">
        <v>147.33999967574999</v>
      </c>
      <c r="C224" s="43"/>
      <c r="D224" s="49">
        <v>44748</v>
      </c>
      <c r="E224" s="50">
        <v>5.2439999580383301</v>
      </c>
      <c r="H224" s="49">
        <v>44748</v>
      </c>
      <c r="I224" s="50">
        <v>0.85599130392074496</v>
      </c>
      <c r="L224" s="49">
        <v>44748</v>
      </c>
      <c r="M224" s="52">
        <v>-5.0187841989099901E-3</v>
      </c>
      <c r="N224" s="52">
        <v>-5.4090530611574598E-3</v>
      </c>
      <c r="O224" s="52">
        <v>-4.8089227639138699E-3</v>
      </c>
      <c r="P224" s="52">
        <v>-3.2976954244077201E-3</v>
      </c>
      <c r="Q224" s="52">
        <v>-1.8788913730531901E-3</v>
      </c>
      <c r="R224" s="52">
        <v>2.0714248530566601E-3</v>
      </c>
      <c r="S224" s="52">
        <v>4.8234197311103301E-3</v>
      </c>
      <c r="T224" s="52">
        <v>6.8709491752088001E-3</v>
      </c>
      <c r="W224" s="49">
        <v>44748</v>
      </c>
      <c r="X224" s="53">
        <v>1.5868224203586499E-2</v>
      </c>
      <c r="Y224" s="53">
        <v>1.5868224203586499E-2</v>
      </c>
      <c r="Z224" s="53">
        <v>1.5868224203586499E-2</v>
      </c>
      <c r="AA224" s="53">
        <v>1.5868224203586499E-2</v>
      </c>
      <c r="AB224" s="53">
        <v>1.5868224203586499E-2</v>
      </c>
      <c r="AC224" s="53">
        <v>1.9840449094772301E-2</v>
      </c>
      <c r="AD224" s="53">
        <v>2.1944474428892101E-2</v>
      </c>
      <c r="AE224" s="53">
        <v>2.4048501625656998E-2</v>
      </c>
      <c r="AF224" s="47"/>
      <c r="AG224" s="165">
        <f xml:space="preserve"> Barclays_eqty!J223+Enel_eqty!J223+'EUR GBP'!K223+Barclays!O223+Enel!N223</f>
        <v>552.95365885991578</v>
      </c>
    </row>
    <row r="225" spans="1:33" ht="13.5" customHeight="1" x14ac:dyDescent="0.2">
      <c r="A225" s="49">
        <v>44747</v>
      </c>
      <c r="B225" s="50">
        <v>148.280000686645</v>
      </c>
      <c r="C225" s="43"/>
      <c r="D225" s="49">
        <v>44747</v>
      </c>
      <c r="E225" s="50">
        <v>5.1389999389648402</v>
      </c>
      <c r="H225" s="49">
        <v>44747</v>
      </c>
      <c r="I225" s="50">
        <v>0.859624803066253</v>
      </c>
      <c r="L225" s="49">
        <v>44747</v>
      </c>
      <c r="M225" s="52">
        <v>-5.0187841989099901E-3</v>
      </c>
      <c r="N225" s="52">
        <v>-5.3705130703747203E-3</v>
      </c>
      <c r="O225" s="52">
        <v>-4.7937971539795399E-3</v>
      </c>
      <c r="P225" s="52">
        <v>-3.22044431231915E-3</v>
      </c>
      <c r="Q225" s="52">
        <v>-1.7786448588594701E-3</v>
      </c>
      <c r="R225" s="52">
        <v>2.05202400684356E-3</v>
      </c>
      <c r="S225" s="52">
        <v>4.91275824606418E-3</v>
      </c>
      <c r="T225" s="52">
        <v>7.1397898718714697E-3</v>
      </c>
      <c r="W225" s="49">
        <v>44747</v>
      </c>
      <c r="X225" s="53">
        <v>1.5868224203586499E-2</v>
      </c>
      <c r="Y225" s="53">
        <v>1.5868224203586499E-2</v>
      </c>
      <c r="Z225" s="53">
        <v>1.5868224203586499E-2</v>
      </c>
      <c r="AA225" s="53">
        <v>1.5868224203586499E-2</v>
      </c>
      <c r="AB225" s="53">
        <v>1.5868224203586499E-2</v>
      </c>
      <c r="AC225" s="53">
        <v>1.9840449094772301E-2</v>
      </c>
      <c r="AD225" s="53">
        <v>2.1929830312728799E-2</v>
      </c>
      <c r="AE225" s="53">
        <v>2.4019215255975699E-2</v>
      </c>
      <c r="AF225" s="47"/>
      <c r="AG225" s="165">
        <f xml:space="preserve"> Barclays_eqty!J224+Enel_eqty!J224+'EUR GBP'!K224+Barclays!O224+Enel!N224</f>
        <v>-3903.542289092235</v>
      </c>
    </row>
    <row r="226" spans="1:33" ht="13.5" customHeight="1" x14ac:dyDescent="0.2">
      <c r="A226" s="49">
        <v>44746</v>
      </c>
      <c r="B226" s="50">
        <v>156.339991092681</v>
      </c>
      <c r="C226" s="43"/>
      <c r="D226" s="49">
        <v>44746</v>
      </c>
      <c r="E226" s="50">
        <v>5.3090000152587802</v>
      </c>
      <c r="H226" s="49">
        <v>44746</v>
      </c>
      <c r="I226" s="50">
        <v>0.86034995317459095</v>
      </c>
      <c r="L226" s="49">
        <v>44746</v>
      </c>
      <c r="M226" s="52">
        <v>-5.0187841989099901E-3</v>
      </c>
      <c r="N226" s="52">
        <v>-5.4399422369897296E-3</v>
      </c>
      <c r="O226" s="52">
        <v>-5.0273388624191197E-3</v>
      </c>
      <c r="P226" s="52">
        <v>-3.4690534230321598E-3</v>
      </c>
      <c r="Q226" s="52">
        <v>-1.9663537386804802E-3</v>
      </c>
      <c r="R226" s="52">
        <v>2.0670900121331202E-3</v>
      </c>
      <c r="S226" s="52">
        <v>5.2035055123269497E-3</v>
      </c>
      <c r="T226" s="52">
        <v>7.6814740896224898E-3</v>
      </c>
      <c r="W226" s="49">
        <v>44746</v>
      </c>
      <c r="X226" s="53">
        <v>1.5838343650102601E-2</v>
      </c>
      <c r="Y226" s="53">
        <v>1.5838343650102601E-2</v>
      </c>
      <c r="Z226" s="53">
        <v>1.5838343650102601E-2</v>
      </c>
      <c r="AA226" s="53">
        <v>1.5838343650102601E-2</v>
      </c>
      <c r="AB226" s="53">
        <v>1.5838343650102601E-2</v>
      </c>
      <c r="AC226" s="53">
        <v>2.0018648356199199E-2</v>
      </c>
      <c r="AD226" s="53">
        <v>2.2340990602970099E-2</v>
      </c>
      <c r="AE226" s="53">
        <v>2.4663340300321499E-2</v>
      </c>
      <c r="AF226" s="47"/>
      <c r="AG226" s="165">
        <f xml:space="preserve"> Barclays_eqty!J225+Enel_eqty!J225+'EUR GBP'!K225+Barclays!O225+Enel!N225</f>
        <v>2796.4101982320722</v>
      </c>
    </row>
    <row r="227" spans="1:33" ht="13.5" customHeight="1" x14ac:dyDescent="0.2">
      <c r="A227" s="49">
        <v>44743</v>
      </c>
      <c r="B227" s="50">
        <v>152.19999551773</v>
      </c>
      <c r="C227" s="43"/>
      <c r="D227" s="49">
        <v>44743</v>
      </c>
      <c r="E227" s="50">
        <v>5.3169999122619602</v>
      </c>
      <c r="H227" s="49">
        <v>44743</v>
      </c>
      <c r="I227" s="50">
        <v>0.86577796936035101</v>
      </c>
      <c r="L227" s="49">
        <v>44743</v>
      </c>
      <c r="M227" s="52">
        <v>-5.13038644567132E-3</v>
      </c>
      <c r="N227" s="52">
        <v>-5.4478687234222802E-3</v>
      </c>
      <c r="O227" s="52">
        <v>-5.19459787756204E-3</v>
      </c>
      <c r="P227" s="52">
        <v>-3.71177215129137E-3</v>
      </c>
      <c r="Q227" s="52">
        <v>-2.24293419159948E-3</v>
      </c>
      <c r="R227" s="52">
        <v>1.49422429967671E-3</v>
      </c>
      <c r="S227" s="52">
        <v>4.2770295403897702E-3</v>
      </c>
      <c r="T227" s="52">
        <v>6.4496528357267302E-3</v>
      </c>
      <c r="W227" s="49">
        <v>44743</v>
      </c>
      <c r="X227" s="53">
        <v>1.5489065088331699E-2</v>
      </c>
      <c r="Y227" s="53">
        <v>1.5489065088331699E-2</v>
      </c>
      <c r="Z227" s="53">
        <v>1.5489065088331699E-2</v>
      </c>
      <c r="AA227" s="53">
        <v>1.5489065088331699E-2</v>
      </c>
      <c r="AB227" s="53">
        <v>1.5489065088331699E-2</v>
      </c>
      <c r="AC227" s="53">
        <v>1.94058250635862E-2</v>
      </c>
      <c r="AD227" s="53">
        <v>2.15081144124269E-2</v>
      </c>
      <c r="AE227" s="53">
        <v>2.36104037612676E-2</v>
      </c>
      <c r="AF227" s="47"/>
      <c r="AG227" s="165">
        <f xml:space="preserve"> Barclays_eqty!J226+Enel_eqty!J226+'EUR GBP'!K226+Barclays!O226+Enel!N226</f>
        <v>-263.31293462384775</v>
      </c>
    </row>
    <row r="228" spans="1:33" ht="13.5" customHeight="1" x14ac:dyDescent="0.2">
      <c r="A228" s="49">
        <v>44742</v>
      </c>
      <c r="B228" s="50">
        <v>152.259993553161</v>
      </c>
      <c r="C228" s="43"/>
      <c r="D228" s="49">
        <v>44742</v>
      </c>
      <c r="E228" s="50">
        <v>5.2209997177123997</v>
      </c>
      <c r="H228" s="49">
        <v>44742</v>
      </c>
      <c r="I228" s="50">
        <v>0.86070740222930897</v>
      </c>
      <c r="L228" s="49">
        <v>44742</v>
      </c>
      <c r="M228" s="52">
        <v>-4.9985060468316E-3</v>
      </c>
      <c r="N228" s="52">
        <v>-5.4245195351540999E-3</v>
      </c>
      <c r="O228" s="52">
        <v>-5.2067623473703801E-3</v>
      </c>
      <c r="P228" s="52">
        <v>-3.8423903752118301E-3</v>
      </c>
      <c r="Q228" s="52">
        <v>-2.3319909814745101E-3</v>
      </c>
      <c r="R228" s="52">
        <v>1.82365905493497E-3</v>
      </c>
      <c r="S228" s="52">
        <v>5.2135656587779496E-3</v>
      </c>
      <c r="T228" s="52">
        <v>7.8916139900684305E-3</v>
      </c>
      <c r="W228" s="49">
        <v>44742</v>
      </c>
      <c r="X228" s="53">
        <v>1.54498778283596E-2</v>
      </c>
      <c r="Y228" s="53">
        <v>1.54498778283596E-2</v>
      </c>
      <c r="Z228" s="53">
        <v>1.54498778283596E-2</v>
      </c>
      <c r="AA228" s="53">
        <v>1.54498778283596E-2</v>
      </c>
      <c r="AB228" s="53">
        <v>1.54498778283596E-2</v>
      </c>
      <c r="AC228" s="53">
        <v>1.9633051007985999E-2</v>
      </c>
      <c r="AD228" s="53">
        <v>2.21335627138614E-2</v>
      </c>
      <c r="AE228" s="53">
        <v>2.4634072557091699E-2</v>
      </c>
      <c r="AF228" s="47"/>
      <c r="AG228" s="165">
        <f xml:space="preserve"> Barclays_eqty!J227+Enel_eqty!J227+'EUR GBP'!K227+Barclays!O227+Enel!N227</f>
        <v>-1313.3996383843405</v>
      </c>
    </row>
    <row r="229" spans="1:33" ht="13.5" customHeight="1" x14ac:dyDescent="0.2">
      <c r="A229" s="49">
        <v>44741</v>
      </c>
      <c r="B229" s="50">
        <v>157.160007953643</v>
      </c>
      <c r="C229" s="43"/>
      <c r="D229" s="49">
        <v>44741</v>
      </c>
      <c r="E229" s="50">
        <v>5.4109997749328604</v>
      </c>
      <c r="H229" s="49">
        <v>44741</v>
      </c>
      <c r="I229" s="50">
        <v>0.86445009708404497</v>
      </c>
      <c r="L229" s="49">
        <v>44741</v>
      </c>
      <c r="M229" s="52">
        <v>-5.0289230421185398E-3</v>
      </c>
      <c r="N229" s="52">
        <v>-5.5184946395456704E-3</v>
      </c>
      <c r="O229" s="52">
        <v>-5.4210135713219599E-3</v>
      </c>
      <c r="P229" s="52">
        <v>-3.8903653621673502E-3</v>
      </c>
      <c r="Q229" s="52">
        <v>-2.2639622911810801E-3</v>
      </c>
      <c r="R229" s="52">
        <v>2.0704229827970201E-3</v>
      </c>
      <c r="S229" s="52">
        <v>5.7595381513237901E-3</v>
      </c>
      <c r="T229" s="52">
        <v>8.7754558771848592E-3</v>
      </c>
      <c r="W229" s="49">
        <v>44741</v>
      </c>
      <c r="X229" s="53">
        <v>1.53801497071981E-2</v>
      </c>
      <c r="Y229" s="53">
        <v>1.53801497071981E-2</v>
      </c>
      <c r="Z229" s="53">
        <v>1.53801497071981E-2</v>
      </c>
      <c r="AA229" s="53">
        <v>1.53801497071981E-2</v>
      </c>
      <c r="AB229" s="53">
        <v>1.53801497071981E-2</v>
      </c>
      <c r="AC229" s="53">
        <v>1.9702367484569501E-2</v>
      </c>
      <c r="AD229" s="53">
        <v>2.2499836981296501E-2</v>
      </c>
      <c r="AE229" s="53">
        <v>2.52973046153783E-2</v>
      </c>
      <c r="AF229" s="47"/>
      <c r="AG229" s="165">
        <f xml:space="preserve"> Barclays_eqty!J228+Enel_eqty!J228+'EUR GBP'!K228+Barclays!O228+Enel!N228</f>
        <v>-2546.8340090627994</v>
      </c>
    </row>
    <row r="230" spans="1:33" ht="13.5" customHeight="1" x14ac:dyDescent="0.2">
      <c r="A230" s="49">
        <v>44740</v>
      </c>
      <c r="B230" s="50">
        <v>161.140000820159</v>
      </c>
      <c r="C230" s="43"/>
      <c r="D230" s="49">
        <v>44740</v>
      </c>
      <c r="E230" s="50">
        <v>5.4590001106262198</v>
      </c>
      <c r="H230" s="49">
        <v>44740</v>
      </c>
      <c r="I230" s="50">
        <v>0.862060487270355</v>
      </c>
      <c r="L230" s="49">
        <v>44740</v>
      </c>
      <c r="M230" s="52">
        <v>-5.0086448900401497E-3</v>
      </c>
      <c r="N230" s="52">
        <v>-5.5536101572215496E-3</v>
      </c>
      <c r="O230" s="52">
        <v>-5.4171667434275098E-3</v>
      </c>
      <c r="P230" s="52">
        <v>-3.8808563258498898E-3</v>
      </c>
      <c r="Q230" s="52">
        <v>-2.3135698866099102E-3</v>
      </c>
      <c r="R230" s="52">
        <v>2.1471155341714599E-3</v>
      </c>
      <c r="S230" s="52">
        <v>6.07337336987257E-3</v>
      </c>
      <c r="T230" s="52">
        <v>9.3141682446002908E-3</v>
      </c>
      <c r="W230" s="49">
        <v>44740</v>
      </c>
      <c r="X230" s="53">
        <v>1.54897226020693E-2</v>
      </c>
      <c r="Y230" s="53">
        <v>1.54897226020693E-2</v>
      </c>
      <c r="Z230" s="53">
        <v>1.54897226020693E-2</v>
      </c>
      <c r="AA230" s="53">
        <v>1.54897226020693E-2</v>
      </c>
      <c r="AB230" s="53">
        <v>1.54897226020693E-2</v>
      </c>
      <c r="AC230" s="53">
        <v>2.0038995891809401E-2</v>
      </c>
      <c r="AD230" s="53">
        <v>2.29410827159881E-2</v>
      </c>
      <c r="AE230" s="53">
        <v>2.5843169540166799E-2</v>
      </c>
      <c r="AF230" s="47"/>
      <c r="AG230" s="165">
        <f xml:space="preserve"> Barclays_eqty!J229+Enel_eqty!J229+'EUR GBP'!K229+Barclays!O229+Enel!N229</f>
        <v>1387.2607274556358</v>
      </c>
    </row>
    <row r="231" spans="1:33" ht="13.5" customHeight="1" x14ac:dyDescent="0.2">
      <c r="A231" s="49">
        <v>44739</v>
      </c>
      <c r="B231" s="50">
        <v>159.22000408172602</v>
      </c>
      <c r="C231" s="43"/>
      <c r="D231" s="49">
        <v>44739</v>
      </c>
      <c r="E231" s="50">
        <v>5.3870000839233398</v>
      </c>
      <c r="H231" s="49">
        <v>44739</v>
      </c>
      <c r="I231" s="50">
        <v>0.86133468151092496</v>
      </c>
      <c r="L231" s="49">
        <v>44739</v>
      </c>
      <c r="M231" s="52">
        <v>-5.0187841989099901E-3</v>
      </c>
      <c r="N231" s="52">
        <v>-5.5894306860864102E-3</v>
      </c>
      <c r="O231" s="52">
        <v>-5.5566201917827103E-3</v>
      </c>
      <c r="P231" s="52">
        <v>-4.0172999724745698E-3</v>
      </c>
      <c r="Q231" s="52">
        <v>-2.4018338881433001E-3</v>
      </c>
      <c r="R231" s="52">
        <v>1.9949490670114699E-3</v>
      </c>
      <c r="S231" s="52">
        <v>5.7413862086832497E-3</v>
      </c>
      <c r="T231" s="52">
        <v>8.8200131431221893E-3</v>
      </c>
      <c r="W231" s="49">
        <v>44739</v>
      </c>
      <c r="X231" s="53">
        <v>1.52705712243914E-2</v>
      </c>
      <c r="Y231" s="53">
        <v>1.52705712243914E-2</v>
      </c>
      <c r="Z231" s="53">
        <v>1.52705712243914E-2</v>
      </c>
      <c r="AA231" s="53">
        <v>1.52705712243914E-2</v>
      </c>
      <c r="AB231" s="53">
        <v>1.52705712243914E-2</v>
      </c>
      <c r="AC231" s="53">
        <v>1.9653670489788E-2</v>
      </c>
      <c r="AD231" s="53">
        <v>2.2338964045047701E-2</v>
      </c>
      <c r="AE231" s="53">
        <v>2.5024263188242898E-2</v>
      </c>
      <c r="AF231" s="47"/>
      <c r="AG231" s="165">
        <f xml:space="preserve"> Barclays_eqty!J230+Enel_eqty!J230+'EUR GBP'!K230+Barclays!O230+Enel!N230</f>
        <v>-630.20467745381404</v>
      </c>
    </row>
    <row r="232" spans="1:33" ht="13.5" customHeight="1" x14ac:dyDescent="0.2">
      <c r="A232" s="49">
        <v>44736</v>
      </c>
      <c r="B232" s="50">
        <v>159.38000679016099</v>
      </c>
      <c r="C232" s="43"/>
      <c r="D232" s="49">
        <v>44736</v>
      </c>
      <c r="E232" s="50">
        <v>5.4899997711181596</v>
      </c>
      <c r="H232" s="49">
        <v>44736</v>
      </c>
      <c r="I232" s="50">
        <v>0.85799145698547297</v>
      </c>
      <c r="L232" s="49">
        <v>44736</v>
      </c>
      <c r="M232" s="52">
        <v>-4.9985744990408403E-3</v>
      </c>
      <c r="N232" s="52">
        <v>-5.5132876150309996E-3</v>
      </c>
      <c r="O232" s="52">
        <v>-5.5315257050096902E-3</v>
      </c>
      <c r="P232" s="52">
        <v>-4.1387728415429497E-3</v>
      </c>
      <c r="Q232" s="52">
        <v>-2.5466312654316399E-3</v>
      </c>
      <c r="R232" s="52">
        <v>1.76445732358843E-3</v>
      </c>
      <c r="S232" s="52">
        <v>5.3905546665191598E-3</v>
      </c>
      <c r="T232" s="52">
        <v>8.3627719432115503E-3</v>
      </c>
      <c r="W232" s="49">
        <v>44736</v>
      </c>
      <c r="X232" s="53">
        <v>1.50308702141046E-2</v>
      </c>
      <c r="Y232" s="53">
        <v>1.50308702141046E-2</v>
      </c>
      <c r="Z232" s="53">
        <v>1.50308702141046E-2</v>
      </c>
      <c r="AA232" s="53">
        <v>1.50308702141046E-2</v>
      </c>
      <c r="AB232" s="53">
        <v>1.50308702141046E-2</v>
      </c>
      <c r="AC232" s="53">
        <v>1.9272029399871798E-2</v>
      </c>
      <c r="AD232" s="53">
        <v>2.1928329020738602E-2</v>
      </c>
      <c r="AE232" s="53">
        <v>2.4584628641605301E-2</v>
      </c>
      <c r="AF232" s="47"/>
      <c r="AG232" s="165">
        <f xml:space="preserve"> Barclays_eqty!J231+Enel_eqty!J231+'EUR GBP'!K231+Barclays!O231+Enel!N231</f>
        <v>2817.4747672200238</v>
      </c>
    </row>
    <row r="233" spans="1:33" ht="13.5" customHeight="1" x14ac:dyDescent="0.2">
      <c r="A233" s="49">
        <v>44735</v>
      </c>
      <c r="B233" s="50">
        <v>154.73999977111802</v>
      </c>
      <c r="C233" s="43"/>
      <c r="D233" s="49">
        <v>44735</v>
      </c>
      <c r="E233" s="50">
        <v>5.4739999771118102</v>
      </c>
      <c r="H233" s="49">
        <v>44735</v>
      </c>
      <c r="I233" s="50">
        <v>0.85768973827362005</v>
      </c>
      <c r="L233" s="49">
        <v>44735</v>
      </c>
      <c r="M233" s="52">
        <v>-5.0086448900401497E-3</v>
      </c>
      <c r="N233" s="52">
        <v>-5.4562822915613599E-3</v>
      </c>
      <c r="O233" s="52">
        <v>-5.3438125178217801E-3</v>
      </c>
      <c r="P233" s="52">
        <v>-3.8778381422162E-3</v>
      </c>
      <c r="Q233" s="52">
        <v>-2.24251276813447E-3</v>
      </c>
      <c r="R233" s="52">
        <v>1.9760632421821299E-3</v>
      </c>
      <c r="S233" s="52">
        <v>5.5621592327952298E-3</v>
      </c>
      <c r="T233" s="52">
        <v>8.4947161376476201E-3</v>
      </c>
      <c r="W233" s="49">
        <v>44735</v>
      </c>
      <c r="X233" s="53">
        <v>1.48222763091325E-2</v>
      </c>
      <c r="Y233" s="53">
        <v>1.48222763091325E-2</v>
      </c>
      <c r="Z233" s="53">
        <v>1.48222763091325E-2</v>
      </c>
      <c r="AA233" s="53">
        <v>1.48222763091325E-2</v>
      </c>
      <c r="AB233" s="53">
        <v>1.48222763091325E-2</v>
      </c>
      <c r="AC233" s="53">
        <v>1.9187411293387399E-2</v>
      </c>
      <c r="AD233" s="53">
        <v>2.1739970892667701E-2</v>
      </c>
      <c r="AE233" s="53">
        <v>2.4292532354593201E-2</v>
      </c>
      <c r="AF233" s="47"/>
      <c r="AG233" s="165">
        <f xml:space="preserve"> Barclays_eqty!J232+Enel_eqty!J232+'EUR GBP'!K232+Barclays!O232+Enel!N232</f>
        <v>-2164.5130540030473</v>
      </c>
    </row>
    <row r="234" spans="1:33" ht="13.5" customHeight="1" x14ac:dyDescent="0.2">
      <c r="A234" s="49">
        <v>44734</v>
      </c>
      <c r="B234" s="50">
        <v>162.41999864578202</v>
      </c>
      <c r="C234" s="43"/>
      <c r="D234" s="49">
        <v>44734</v>
      </c>
      <c r="E234" s="50">
        <v>5.3540000915527299</v>
      </c>
      <c r="H234" s="49">
        <v>44734</v>
      </c>
      <c r="I234" s="50">
        <v>0.86094975471496504</v>
      </c>
      <c r="L234" s="49">
        <v>44734</v>
      </c>
      <c r="M234" s="52">
        <v>-5.0390628166496702E-3</v>
      </c>
      <c r="N234" s="52">
        <v>-5.5010388605296603E-3</v>
      </c>
      <c r="O234" s="52">
        <v>-5.2359816618263704E-3</v>
      </c>
      <c r="P234" s="52">
        <v>-3.6851712502539101E-3</v>
      </c>
      <c r="Q234" s="52">
        <v>-2.0302718039601998E-3</v>
      </c>
      <c r="R234" s="52">
        <v>2.5258418172597798E-3</v>
      </c>
      <c r="S234" s="52">
        <v>6.5918825566768603E-3</v>
      </c>
      <c r="T234" s="52">
        <v>1.0003853589296299E-2</v>
      </c>
      <c r="W234" s="49">
        <v>44734</v>
      </c>
      <c r="X234" s="53">
        <v>1.49019761011004E-2</v>
      </c>
      <c r="Y234" s="53">
        <v>1.49019761011004E-2</v>
      </c>
      <c r="Z234" s="53">
        <v>1.49019761011004E-2</v>
      </c>
      <c r="AA234" s="53">
        <v>1.49019761011004E-2</v>
      </c>
      <c r="AB234" s="53">
        <v>1.49019761011004E-2</v>
      </c>
      <c r="AC234" s="53">
        <v>1.9633051007985999E-2</v>
      </c>
      <c r="AD234" s="53">
        <v>2.25772932171821E-2</v>
      </c>
      <c r="AE234" s="53">
        <v>2.5521537289023399E-2</v>
      </c>
      <c r="AF234" s="47"/>
      <c r="AG234" s="165">
        <f xml:space="preserve"> Barclays_eqty!J233+Enel_eqty!J233+'EUR GBP'!K233+Barclays!O233+Enel!N233</f>
        <v>-751.82694552868224</v>
      </c>
    </row>
    <row r="235" spans="1:33" ht="13.5" customHeight="1" x14ac:dyDescent="0.2">
      <c r="A235" s="49">
        <v>44733</v>
      </c>
      <c r="B235" s="50">
        <v>160.53999662399201</v>
      </c>
      <c r="C235" s="43"/>
      <c r="D235" s="49">
        <v>44733</v>
      </c>
      <c r="E235" s="50">
        <v>5.4439997673034597</v>
      </c>
      <c r="H235" s="49">
        <v>44733</v>
      </c>
      <c r="I235" s="50">
        <v>0.86021327972412098</v>
      </c>
      <c r="L235" s="49">
        <v>44733</v>
      </c>
      <c r="M235" s="52">
        <v>-5.0289230421185398E-3</v>
      </c>
      <c r="N235" s="52">
        <v>-5.4675349965691497E-3</v>
      </c>
      <c r="O235" s="52">
        <v>-5.2426508627831901E-3</v>
      </c>
      <c r="P235" s="52">
        <v>-3.6266404204070499E-3</v>
      </c>
      <c r="Q235" s="52">
        <v>-1.8400738481432199E-3</v>
      </c>
      <c r="R235" s="52">
        <v>2.7771920431405302E-3</v>
      </c>
      <c r="S235" s="52">
        <v>6.8760821595788002E-3</v>
      </c>
      <c r="T235" s="52">
        <v>1.03739202022552E-2</v>
      </c>
      <c r="W235" s="49">
        <v>44733</v>
      </c>
      <c r="X235" s="53">
        <v>1.50713371112942E-2</v>
      </c>
      <c r="Y235" s="53">
        <v>1.50713371112942E-2</v>
      </c>
      <c r="Z235" s="53">
        <v>1.50713371112942E-2</v>
      </c>
      <c r="AA235" s="53">
        <v>1.50713371112942E-2</v>
      </c>
      <c r="AB235" s="53">
        <v>1.50713371112942E-2</v>
      </c>
      <c r="AC235" s="53">
        <v>2.0227085798978799E-2</v>
      </c>
      <c r="AD235" s="53">
        <v>2.34977956861257E-2</v>
      </c>
      <c r="AE235" s="53">
        <v>2.6768505573272702E-2</v>
      </c>
      <c r="AF235" s="47"/>
      <c r="AG235" s="165">
        <f xml:space="preserve"> Barclays_eqty!J234+Enel_eqty!J234+'EUR GBP'!K234+Barclays!O234+Enel!N234</f>
        <v>-72.92136368770737</v>
      </c>
    </row>
    <row r="236" spans="1:33" ht="13.5" customHeight="1" x14ac:dyDescent="0.2">
      <c r="A236" s="49">
        <v>44732</v>
      </c>
      <c r="B236" s="50">
        <v>160.780000686645</v>
      </c>
      <c r="C236" s="43"/>
      <c r="D236" s="49">
        <v>44732</v>
      </c>
      <c r="E236" s="50">
        <v>5.4879999160766602</v>
      </c>
      <c r="H236" s="49">
        <v>44732</v>
      </c>
      <c r="I236" s="50">
        <v>0.85978955030441195</v>
      </c>
      <c r="L236" s="49">
        <v>44732</v>
      </c>
      <c r="M236" s="52">
        <v>-5.0390628166496702E-3</v>
      </c>
      <c r="N236" s="52">
        <v>-5.4607461206614902E-3</v>
      </c>
      <c r="O236" s="52">
        <v>-5.1146773621439899E-3</v>
      </c>
      <c r="P236" s="52">
        <v>-3.5742893815040502E-3</v>
      </c>
      <c r="Q236" s="52">
        <v>-1.9769913051277399E-3</v>
      </c>
      <c r="R236" s="52">
        <v>2.7569960802793498E-3</v>
      </c>
      <c r="S236" s="52">
        <v>6.8767834454774796E-3</v>
      </c>
      <c r="T236" s="52">
        <v>1.03679299354553E-2</v>
      </c>
      <c r="W236" s="49">
        <v>44732</v>
      </c>
      <c r="X236" s="53">
        <v>1.49418283253908E-2</v>
      </c>
      <c r="Y236" s="53">
        <v>1.49418283253908E-2</v>
      </c>
      <c r="Z236" s="53">
        <v>1.49418283253908E-2</v>
      </c>
      <c r="AA236" s="53">
        <v>1.49418283253908E-2</v>
      </c>
      <c r="AB236" s="53">
        <v>1.49418283253908E-2</v>
      </c>
      <c r="AC236" s="53">
        <v>2.01082937419414E-2</v>
      </c>
      <c r="AD236" s="53">
        <v>2.3433530703186899E-2</v>
      </c>
      <c r="AE236" s="53">
        <v>2.6758767664432501E-2</v>
      </c>
      <c r="AF236" s="47"/>
      <c r="AG236" s="165">
        <f xml:space="preserve"> Barclays_eqty!J235+Enel_eqty!J235+'EUR GBP'!K235+Barclays!O235+Enel!N235</f>
        <v>2136.2843506543463</v>
      </c>
    </row>
    <row r="237" spans="1:33" ht="13.5" customHeight="1" x14ac:dyDescent="0.2">
      <c r="A237" s="49">
        <v>44729</v>
      </c>
      <c r="B237" s="50">
        <v>156.66000843047999</v>
      </c>
      <c r="C237" s="43"/>
      <c r="D237" s="49">
        <v>44729</v>
      </c>
      <c r="E237" s="50">
        <v>5.44099998474121</v>
      </c>
      <c r="H237" s="49">
        <v>44729</v>
      </c>
      <c r="I237" s="50">
        <v>0.85845035314559903</v>
      </c>
      <c r="L237" s="49">
        <v>44729</v>
      </c>
      <c r="M237" s="52">
        <v>-5.0391322001814799E-3</v>
      </c>
      <c r="N237" s="52">
        <v>-5.40224881842732E-3</v>
      </c>
      <c r="O237" s="52">
        <v>-5.04557602107524E-3</v>
      </c>
      <c r="P237" s="52">
        <v>-3.6013044882565702E-3</v>
      </c>
      <c r="Q237" s="52">
        <v>-2.0522712729871199E-3</v>
      </c>
      <c r="R237" s="52">
        <v>2.6615469250828002E-3</v>
      </c>
      <c r="S237" s="52">
        <v>6.7917257547378497E-3</v>
      </c>
      <c r="T237" s="52">
        <v>1.0234463028609701E-2</v>
      </c>
      <c r="W237" s="49">
        <v>44729</v>
      </c>
      <c r="X237" s="53">
        <v>1.4741979539394301E-2</v>
      </c>
      <c r="Y237" s="53">
        <v>1.4741979539394301E-2</v>
      </c>
      <c r="Z237" s="53">
        <v>1.4741979539394301E-2</v>
      </c>
      <c r="AA237" s="53">
        <v>1.4741979539394301E-2</v>
      </c>
      <c r="AB237" s="53">
        <v>1.4741979539394301E-2</v>
      </c>
      <c r="AC237" s="53">
        <v>1.9844051450490899E-2</v>
      </c>
      <c r="AD237" s="53">
        <v>2.3109018802642801E-2</v>
      </c>
      <c r="AE237" s="53">
        <v>2.6373986154794599E-2</v>
      </c>
      <c r="AF237" s="47"/>
      <c r="AG237" s="165">
        <f xml:space="preserve"> Barclays_eqty!J236+Enel_eqty!J236+'EUR GBP'!K236+Barclays!O236+Enel!N236</f>
        <v>1100.4999488834483</v>
      </c>
    </row>
    <row r="238" spans="1:33" ht="13.5" customHeight="1" x14ac:dyDescent="0.2">
      <c r="A238" s="49">
        <v>44728</v>
      </c>
      <c r="B238" s="50">
        <v>153.939998149871</v>
      </c>
      <c r="C238" s="43"/>
      <c r="D238" s="49">
        <v>44728</v>
      </c>
      <c r="E238" s="50">
        <v>5.4190001487731898</v>
      </c>
      <c r="H238" s="49">
        <v>44728</v>
      </c>
      <c r="I238" s="50">
        <v>0.85505950450897195</v>
      </c>
      <c r="L238" s="49">
        <v>44728</v>
      </c>
      <c r="M238" s="52">
        <v>-5.0187841989099901E-3</v>
      </c>
      <c r="N238" s="52">
        <v>-5.4288324899971398E-3</v>
      </c>
      <c r="O238" s="52">
        <v>-5.1270048134028903E-3</v>
      </c>
      <c r="P238" s="52">
        <v>-3.6678593605756699E-3</v>
      </c>
      <c r="Q238" s="52">
        <v>-2.08495580591261E-3</v>
      </c>
      <c r="R238" s="52">
        <v>2.66527640633285E-3</v>
      </c>
      <c r="S238" s="52">
        <v>6.9843474775552698E-3</v>
      </c>
      <c r="T238" s="52">
        <v>1.0561497882008501E-2</v>
      </c>
      <c r="W238" s="49">
        <v>44728</v>
      </c>
      <c r="X238" s="53">
        <v>1.4732609502971099E-2</v>
      </c>
      <c r="Y238" s="53">
        <v>1.4732609502971099E-2</v>
      </c>
      <c r="Z238" s="53">
        <v>1.4732609502971099E-2</v>
      </c>
      <c r="AA238" s="53">
        <v>1.4732609502971099E-2</v>
      </c>
      <c r="AB238" s="53">
        <v>1.4732609502971099E-2</v>
      </c>
      <c r="AC238" s="53">
        <v>1.98508854955434E-2</v>
      </c>
      <c r="AD238" s="53">
        <v>2.3032139986753401E-2</v>
      </c>
      <c r="AE238" s="53">
        <v>2.6213401928543999E-2</v>
      </c>
      <c r="AF238" s="47"/>
      <c r="AG238" s="165">
        <f xml:space="preserve"> Barclays_eqty!J237+Enel_eqty!J237+'EUR GBP'!K237+Barclays!O237+Enel!N237</f>
        <v>-497.04535441084749</v>
      </c>
    </row>
    <row r="239" spans="1:33" ht="13.5" customHeight="1" x14ac:dyDescent="0.2">
      <c r="A239" s="49">
        <v>44727</v>
      </c>
      <c r="B239" s="50">
        <v>161.66000366210901</v>
      </c>
      <c r="C239" s="43"/>
      <c r="D239" s="49">
        <v>44727</v>
      </c>
      <c r="E239" s="50">
        <v>5.55800008773803</v>
      </c>
      <c r="H239" s="49">
        <v>44727</v>
      </c>
      <c r="I239" s="50">
        <v>0.86277765035629195</v>
      </c>
      <c r="L239" s="49">
        <v>44727</v>
      </c>
      <c r="M239" s="52">
        <v>-4.9985060468316E-3</v>
      </c>
      <c r="N239" s="52">
        <v>-5.4330406710505399E-3</v>
      </c>
      <c r="O239" s="52">
        <v>-5.0796726718544899E-3</v>
      </c>
      <c r="P239" s="52">
        <v>-3.6322884261608102E-3</v>
      </c>
      <c r="Q239" s="52">
        <v>-2.1080723963677801E-3</v>
      </c>
      <c r="R239" s="52">
        <v>2.5070579722523598E-3</v>
      </c>
      <c r="S239" s="52">
        <v>6.6960756666958297E-3</v>
      </c>
      <c r="T239" s="52">
        <v>1.01754292845726E-2</v>
      </c>
      <c r="W239" s="49">
        <v>44727</v>
      </c>
      <c r="X239" s="53">
        <v>1.49019761011004E-2</v>
      </c>
      <c r="Y239" s="53">
        <v>1.49019761011004E-2</v>
      </c>
      <c r="Z239" s="53">
        <v>1.49019761011004E-2</v>
      </c>
      <c r="AA239" s="53">
        <v>1.49019761011004E-2</v>
      </c>
      <c r="AB239" s="53">
        <v>1.49019761011004E-2</v>
      </c>
      <c r="AC239" s="53">
        <v>1.9167603924870401E-2</v>
      </c>
      <c r="AD239" s="53">
        <v>2.2056922316551202E-2</v>
      </c>
      <c r="AE239" s="53">
        <v>2.49462388455867E-2</v>
      </c>
      <c r="AF239" s="47"/>
      <c r="AG239" s="165">
        <f xml:space="preserve"> Barclays_eqty!J238+Enel_eqty!J238+'EUR GBP'!K238+Barclays!O238+Enel!N238</f>
        <v>3079.4681941459044</v>
      </c>
    </row>
    <row r="240" spans="1:33" ht="13.5" customHeight="1" x14ac:dyDescent="0.2">
      <c r="A240" s="49">
        <v>44726</v>
      </c>
      <c r="B240" s="50">
        <v>156.89998865127498</v>
      </c>
      <c r="C240" s="43"/>
      <c r="D240" s="49">
        <v>44726</v>
      </c>
      <c r="E240" s="50">
        <v>5.3720002174377397</v>
      </c>
      <c r="H240" s="49">
        <v>44726</v>
      </c>
      <c r="I240" s="50">
        <v>0.86746942996978704</v>
      </c>
      <c r="L240" s="49">
        <v>44726</v>
      </c>
      <c r="M240" s="52">
        <v>-5.0187841989099901E-3</v>
      </c>
      <c r="N240" s="52">
        <v>-5.5136303417384598E-3</v>
      </c>
      <c r="O240" s="52">
        <v>-5.2518844604492101E-3</v>
      </c>
      <c r="P240" s="52">
        <v>-3.9836349897086603E-3</v>
      </c>
      <c r="Q240" s="52">
        <v>-2.6076354552060301E-3</v>
      </c>
      <c r="R240" s="52">
        <v>2.1274690516293001E-3</v>
      </c>
      <c r="S240" s="52">
        <v>6.6290441900491697E-3</v>
      </c>
      <c r="T240" s="52">
        <v>1.0534541681408801E-2</v>
      </c>
      <c r="W240" s="49">
        <v>44726</v>
      </c>
      <c r="X240" s="53">
        <v>1.4672834426164599E-2</v>
      </c>
      <c r="Y240" s="53">
        <v>1.4672834426164599E-2</v>
      </c>
      <c r="Z240" s="53">
        <v>1.4672834426164599E-2</v>
      </c>
      <c r="AA240" s="53">
        <v>1.4672834426164599E-2</v>
      </c>
      <c r="AB240" s="53">
        <v>1.4672834426164599E-2</v>
      </c>
      <c r="AC240" s="53">
        <v>1.89695078879594E-2</v>
      </c>
      <c r="AD240" s="53">
        <v>2.2031018510460802E-2</v>
      </c>
      <c r="AE240" s="53">
        <v>2.5092529132962199E-2</v>
      </c>
      <c r="AF240" s="47"/>
      <c r="AG240" s="165">
        <f xml:space="preserve"> Barclays_eqty!J239+Enel_eqty!J239+'EUR GBP'!K239+Barclays!O239+Enel!N239</f>
        <v>-2843.2208504628816</v>
      </c>
    </row>
    <row r="241" spans="1:33" ht="13.5" customHeight="1" x14ac:dyDescent="0.2">
      <c r="A241" s="49">
        <v>44725</v>
      </c>
      <c r="B241" s="50">
        <v>155.800008773803</v>
      </c>
      <c r="C241" s="43"/>
      <c r="D241" s="49">
        <v>44725</v>
      </c>
      <c r="E241" s="50">
        <v>5.4019999504089302</v>
      </c>
      <c r="H241" s="49">
        <v>44725</v>
      </c>
      <c r="I241" s="50">
        <v>0.85907417535781805</v>
      </c>
      <c r="L241" s="49">
        <v>44725</v>
      </c>
      <c r="M241" s="52">
        <v>-5.0289230421185398E-3</v>
      </c>
      <c r="N241" s="52">
        <v>-5.5482215248048297E-3</v>
      </c>
      <c r="O241" s="52">
        <v>-5.4264706559479202E-3</v>
      </c>
      <c r="P241" s="52">
        <v>-4.2344150133430897E-3</v>
      </c>
      <c r="Q241" s="52">
        <v>-2.9775011353194701E-3</v>
      </c>
      <c r="R241" s="52">
        <v>1.2820682022720499E-3</v>
      </c>
      <c r="S241" s="52">
        <v>5.4960176348686201E-3</v>
      </c>
      <c r="T241" s="52">
        <v>9.2785265296697599E-3</v>
      </c>
      <c r="W241" s="49">
        <v>44725</v>
      </c>
      <c r="X241" s="53">
        <v>1.44436759874224E-2</v>
      </c>
      <c r="Y241" s="53">
        <v>1.44436759874224E-2</v>
      </c>
      <c r="Z241" s="53">
        <v>1.44436759874224E-2</v>
      </c>
      <c r="AA241" s="53">
        <v>1.44436759874224E-2</v>
      </c>
      <c r="AB241" s="53">
        <v>1.44436759874224E-2</v>
      </c>
      <c r="AC241" s="53">
        <v>1.8563346937298698E-2</v>
      </c>
      <c r="AD241" s="53">
        <v>2.17596665024757E-2</v>
      </c>
      <c r="AE241" s="53">
        <v>2.4955991655588101E-2</v>
      </c>
      <c r="AF241" s="47"/>
      <c r="AG241" s="165">
        <f xml:space="preserve"> Barclays_eqty!J240+Enel_eqty!J240+'EUR GBP'!K240+Barclays!O240+Enel!N240</f>
        <v>-3494.4033835491805</v>
      </c>
    </row>
    <row r="242" spans="1:33" ht="13.5" customHeight="1" x14ac:dyDescent="0.2">
      <c r="A242" s="49">
        <v>44722</v>
      </c>
      <c r="B242" s="50">
        <v>160.559999942779</v>
      </c>
      <c r="C242" s="43"/>
      <c r="D242" s="49">
        <v>44722</v>
      </c>
      <c r="E242" s="50">
        <v>5.47300004959106</v>
      </c>
      <c r="H242" s="49">
        <v>44722</v>
      </c>
      <c r="I242" s="50">
        <v>0.85309249162673895</v>
      </c>
      <c r="L242" s="49">
        <v>44722</v>
      </c>
      <c r="M242" s="52">
        <v>-5.0391322001814799E-3</v>
      </c>
      <c r="N242" s="52">
        <v>-4.9339877441525399E-3</v>
      </c>
      <c r="O242" s="52">
        <v>-4.6044350601732696E-3</v>
      </c>
      <c r="P242" s="52">
        <v>-3.9233597926795396E-3</v>
      </c>
      <c r="Q242" s="52">
        <v>-3.2422842923551798E-3</v>
      </c>
      <c r="R242" s="52">
        <v>6.80830387864261E-4</v>
      </c>
      <c r="S242" s="52">
        <v>4.7044740058481598E-3</v>
      </c>
      <c r="T242" s="52">
        <v>8.1745525822043402E-3</v>
      </c>
      <c r="W242" s="49">
        <v>44722</v>
      </c>
      <c r="X242" s="53">
        <v>1.4373363927006701E-2</v>
      </c>
      <c r="Y242" s="53">
        <v>1.4373363927006701E-2</v>
      </c>
      <c r="Z242" s="53">
        <v>1.4373363927006701E-2</v>
      </c>
      <c r="AA242" s="53">
        <v>1.4373363927006701E-2</v>
      </c>
      <c r="AB242" s="53">
        <v>1.4373363927006701E-2</v>
      </c>
      <c r="AC242" s="53">
        <v>1.8169965595006901E-2</v>
      </c>
      <c r="AD242" s="53">
        <v>2.1066971123218502E-2</v>
      </c>
      <c r="AE242" s="53">
        <v>2.3963978514075199E-2</v>
      </c>
      <c r="AF242" s="47"/>
      <c r="AG242" s="165">
        <f xml:space="preserve"> Barclays_eqty!J241+Enel_eqty!J241+'EUR GBP'!K241+Barclays!O241+Enel!N241</f>
        <v>-2899.3217018620053</v>
      </c>
    </row>
    <row r="243" spans="1:33" ht="13.5" customHeight="1" x14ac:dyDescent="0.2">
      <c r="A243" s="49">
        <v>44721</v>
      </c>
      <c r="B243" s="50">
        <v>166.46000146865799</v>
      </c>
      <c r="C243" s="43"/>
      <c r="D243" s="49">
        <v>44721</v>
      </c>
      <c r="E243" s="50">
        <v>5.7030000686645499</v>
      </c>
      <c r="H243" s="49">
        <v>44721</v>
      </c>
      <c r="I243" s="50">
        <v>0.84899950027465798</v>
      </c>
      <c r="L243" s="49">
        <v>44721</v>
      </c>
      <c r="M243" s="52">
        <v>-5.0390628166496702E-3</v>
      </c>
      <c r="N243" s="52">
        <v>-5.1007024012505999E-3</v>
      </c>
      <c r="O243" s="52">
        <v>-4.7677699476480397E-3</v>
      </c>
      <c r="P243" s="52">
        <v>-4.0797078981995496E-3</v>
      </c>
      <c r="Q243" s="52">
        <v>-3.39164608158171E-3</v>
      </c>
      <c r="R243" s="52">
        <v>3.1638587825000199E-4</v>
      </c>
      <c r="S243" s="52">
        <v>3.9729820564389203E-3</v>
      </c>
      <c r="T243" s="52">
        <v>7.1179769001901098E-3</v>
      </c>
      <c r="W243" s="49">
        <v>44721</v>
      </c>
      <c r="X243" s="53">
        <v>1.39853209257125E-2</v>
      </c>
      <c r="Y243" s="53">
        <v>1.39853209257125E-2</v>
      </c>
      <c r="Z243" s="53">
        <v>1.39853209257125E-2</v>
      </c>
      <c r="AA243" s="53">
        <v>1.39853209257125E-2</v>
      </c>
      <c r="AB243" s="53">
        <v>1.39853209257125E-2</v>
      </c>
      <c r="AC243" s="53">
        <v>1.7532713711261701E-2</v>
      </c>
      <c r="AD243" s="53">
        <v>2.0126324146986001E-2</v>
      </c>
      <c r="AE243" s="53">
        <v>2.2719936445355401E-2</v>
      </c>
      <c r="AF243" s="47"/>
      <c r="AG243" s="165">
        <f xml:space="preserve"> Barclays_eqty!J242+Enel_eqty!J242+'EUR GBP'!K242+Barclays!O242+Enel!N242</f>
        <v>1462.4365506119577</v>
      </c>
    </row>
    <row r="244" spans="1:33" ht="13.5" customHeight="1" x14ac:dyDescent="0.2">
      <c r="A244" s="49">
        <v>44720</v>
      </c>
      <c r="B244" s="50">
        <v>168.61999034881501</v>
      </c>
      <c r="C244" s="43"/>
      <c r="D244" s="49">
        <v>44720</v>
      </c>
      <c r="E244" s="50">
        <v>5.8229999542236301</v>
      </c>
      <c r="H244" s="49">
        <v>44720</v>
      </c>
      <c r="I244" s="50">
        <v>0.85506564378738403</v>
      </c>
      <c r="L244" s="49">
        <v>44720</v>
      </c>
      <c r="M244" s="52">
        <v>-5.0492011941969299E-3</v>
      </c>
      <c r="N244" s="52">
        <v>-5.2708159200847097E-3</v>
      </c>
      <c r="O244" s="52">
        <v>-4.8321401700377404E-3</v>
      </c>
      <c r="P244" s="52">
        <v>-3.92554514110088E-3</v>
      </c>
      <c r="Q244" s="52">
        <v>-3.0189489480108001E-3</v>
      </c>
      <c r="R244" s="52">
        <v>4.2751259752549199E-4</v>
      </c>
      <c r="S244" s="52">
        <v>3.6740100476890798E-3</v>
      </c>
      <c r="T244" s="52">
        <v>6.4648524858057499E-3</v>
      </c>
      <c r="W244" s="49">
        <v>44720</v>
      </c>
      <c r="X244" s="53">
        <v>1.35468430817127E-2</v>
      </c>
      <c r="Y244" s="53">
        <v>1.35468430817127E-2</v>
      </c>
      <c r="Z244" s="53">
        <v>1.35468430817127E-2</v>
      </c>
      <c r="AA244" s="53">
        <v>1.35468430817127E-2</v>
      </c>
      <c r="AB244" s="53">
        <v>1.35468430817127E-2</v>
      </c>
      <c r="AC244" s="53">
        <v>1.6838720068335498E-2</v>
      </c>
      <c r="AD244" s="53">
        <v>1.9300103187561E-2</v>
      </c>
      <c r="AE244" s="53">
        <v>2.17614881694316E-2</v>
      </c>
      <c r="AF244" s="47"/>
      <c r="AG244" s="165">
        <f xml:space="preserve"> Barclays_eqty!J243+Enel_eqty!J243+'EUR GBP'!K243+Barclays!O243+Enel!N243</f>
        <v>-1239.0698011885331</v>
      </c>
    </row>
    <row r="245" spans="1:33" ht="13.5" customHeight="1" x14ac:dyDescent="0.2">
      <c r="A245" s="49">
        <v>44719</v>
      </c>
      <c r="B245" s="50">
        <v>169.42000389099098</v>
      </c>
      <c r="C245" s="43"/>
      <c r="D245" s="49">
        <v>44719</v>
      </c>
      <c r="E245" s="50">
        <v>5.9650001525878897</v>
      </c>
      <c r="H245" s="49">
        <v>44719</v>
      </c>
      <c r="I245" s="50">
        <v>0.85095393657684304</v>
      </c>
      <c r="L245" s="49">
        <v>44719</v>
      </c>
      <c r="M245" s="52">
        <v>-5.1201740279793696E-3</v>
      </c>
      <c r="N245" s="52">
        <v>-5.4167718626558703E-3</v>
      </c>
      <c r="O245" s="52">
        <v>-4.9725403077900401E-3</v>
      </c>
      <c r="P245" s="52">
        <v>-4.0544625371694504E-3</v>
      </c>
      <c r="Q245" s="52">
        <v>-3.1363847665488698E-3</v>
      </c>
      <c r="R245" s="52">
        <v>2.2333089145831699E-4</v>
      </c>
      <c r="S245" s="52">
        <v>3.3336123451590499E-3</v>
      </c>
      <c r="T245" s="52">
        <v>6.0128979384899096E-3</v>
      </c>
      <c r="W245" s="49">
        <v>44719</v>
      </c>
      <c r="X245" s="53">
        <v>1.3307656161487101E-2</v>
      </c>
      <c r="Y245" s="53">
        <v>1.3307656161487101E-2</v>
      </c>
      <c r="Z245" s="53">
        <v>1.3307656161487101E-2</v>
      </c>
      <c r="AA245" s="53">
        <v>1.3307656161487101E-2</v>
      </c>
      <c r="AB245" s="53">
        <v>1.3307656161487101E-2</v>
      </c>
      <c r="AC245" s="53">
        <v>1.6521384939551301E-2</v>
      </c>
      <c r="AD245" s="53">
        <v>1.8970176577567999E-2</v>
      </c>
      <c r="AE245" s="53">
        <v>2.1418966352939599E-2</v>
      </c>
      <c r="AF245" s="47"/>
      <c r="AG245" s="165">
        <f xml:space="preserve"> Barclays_eqty!J244+Enel_eqty!J244+'EUR GBP'!K244+Barclays!O244+Enel!N244</f>
        <v>-402.33149383825969</v>
      </c>
    </row>
    <row r="246" spans="1:33" ht="13.5" customHeight="1" x14ac:dyDescent="0.2">
      <c r="A246" s="49">
        <v>44718</v>
      </c>
      <c r="B246" s="50">
        <v>171.97999954223599</v>
      </c>
      <c r="C246" s="43"/>
      <c r="D246" s="49">
        <v>44718</v>
      </c>
      <c r="E246" s="50">
        <v>6.0430002212524396</v>
      </c>
      <c r="H246" s="49">
        <v>44718</v>
      </c>
      <c r="I246" s="50">
        <v>0.85354775190353305</v>
      </c>
      <c r="L246" s="49">
        <v>44718</v>
      </c>
      <c r="M246" s="52">
        <v>-5.0897574983537197E-3</v>
      </c>
      <c r="N246" s="52">
        <v>-5.46954665333032E-3</v>
      </c>
      <c r="O246" s="52">
        <v>-5.0187306478619497E-3</v>
      </c>
      <c r="P246" s="52">
        <v>-4.0870429947972298E-3</v>
      </c>
      <c r="Q246" s="52">
        <v>-3.1553553417324998E-3</v>
      </c>
      <c r="R246" s="52">
        <v>1.8101830210071E-4</v>
      </c>
      <c r="S246" s="52">
        <v>3.2712011598050499E-3</v>
      </c>
      <c r="T246" s="52">
        <v>5.9647969901561702E-3</v>
      </c>
      <c r="W246" s="49">
        <v>44718</v>
      </c>
      <c r="X246" s="53">
        <v>1.3257822953164499E-2</v>
      </c>
      <c r="Y246" s="53">
        <v>1.3257822953164499E-2</v>
      </c>
      <c r="Z246" s="53">
        <v>1.3257822953164499E-2</v>
      </c>
      <c r="AA246" s="53">
        <v>1.3257822953164499E-2</v>
      </c>
      <c r="AB246" s="53">
        <v>1.3257822953164499E-2</v>
      </c>
      <c r="AC246" s="53">
        <v>1.64023712277412E-2</v>
      </c>
      <c r="AD246" s="53">
        <v>1.8798092380166002E-2</v>
      </c>
      <c r="AE246" s="53">
        <v>2.11938135325908E-2</v>
      </c>
      <c r="AF246" s="47"/>
      <c r="AG246" s="165">
        <f xml:space="preserve"> Barclays_eqty!J245+Enel_eqty!J245+'EUR GBP'!K245+Barclays!O245+Enel!N245</f>
        <v>2765.3046239533305</v>
      </c>
    </row>
    <row r="247" spans="1:33" ht="13.5" customHeight="1" x14ac:dyDescent="0.2">
      <c r="A247" s="49">
        <v>44715</v>
      </c>
      <c r="B247" s="50">
        <v>167.799997329711</v>
      </c>
      <c r="C247" s="43"/>
      <c r="D247" s="49">
        <v>44715</v>
      </c>
      <c r="E247" s="50">
        <v>5.88000011444091</v>
      </c>
      <c r="H247" s="49">
        <v>44715</v>
      </c>
      <c r="I247" s="50">
        <v>0.85612767934799106</v>
      </c>
      <c r="L247" s="49">
        <v>44715</v>
      </c>
      <c r="M247" s="52">
        <v>-5.0695501267910004E-3</v>
      </c>
      <c r="N247" s="52">
        <v>-5.4125790484249496E-3</v>
      </c>
      <c r="O247" s="52">
        <v>-5.0163744017481804E-3</v>
      </c>
      <c r="P247" s="52">
        <v>-4.1975518688559497E-3</v>
      </c>
      <c r="Q247" s="52">
        <v>-3.3787291031330798E-3</v>
      </c>
      <c r="R247" s="52">
        <v>-2.2954780433792599E-4</v>
      </c>
      <c r="S247" s="52">
        <v>2.82848021015524E-3</v>
      </c>
      <c r="T247" s="52">
        <v>5.5237710475921596E-3</v>
      </c>
      <c r="W247" s="49">
        <v>44715</v>
      </c>
      <c r="X247" s="53">
        <v>1.3008647598326199E-2</v>
      </c>
      <c r="Y247" s="53">
        <v>1.3008647598326199E-2</v>
      </c>
      <c r="Z247" s="53">
        <v>1.3008647598326199E-2</v>
      </c>
      <c r="AA247" s="53">
        <v>1.3008647598326199E-2</v>
      </c>
      <c r="AB247" s="53">
        <v>1.3008647598326199E-2</v>
      </c>
      <c r="AC247" s="53">
        <v>1.58600620925426E-2</v>
      </c>
      <c r="AD247" s="53">
        <v>1.81930363178253E-2</v>
      </c>
      <c r="AE247" s="53">
        <v>2.0526012405753101E-2</v>
      </c>
      <c r="AF247" s="47"/>
      <c r="AG247" s="165">
        <f xml:space="preserve"> Barclays_eqty!J246+Enel_eqty!J246+'EUR GBP'!K246+Barclays!O246+Enel!N246</f>
        <v>-858.28564297874311</v>
      </c>
    </row>
    <row r="248" spans="1:33" ht="13.5" customHeight="1" x14ac:dyDescent="0.2">
      <c r="A248" s="49">
        <v>44714</v>
      </c>
      <c r="B248" s="50">
        <v>167.799997329711</v>
      </c>
      <c r="C248" s="43"/>
      <c r="D248" s="49">
        <v>44714</v>
      </c>
      <c r="E248" s="50">
        <v>5.9429998397827104</v>
      </c>
      <c r="H248" s="49">
        <v>44714</v>
      </c>
      <c r="I248" s="50">
        <v>0.854272902011871</v>
      </c>
      <c r="L248" s="49">
        <v>44714</v>
      </c>
      <c r="M248" s="52">
        <v>-5.0390628166496702E-3</v>
      </c>
      <c r="N248" s="52">
        <v>-5.4718754254281503E-3</v>
      </c>
      <c r="O248" s="52">
        <v>-5.0747809000313204E-3</v>
      </c>
      <c r="P248" s="52">
        <v>-4.2541185393929403E-3</v>
      </c>
      <c r="Q248" s="52">
        <v>-3.4334557130932799E-3</v>
      </c>
      <c r="R248" s="52">
        <v>-3.6893549258820702E-4</v>
      </c>
      <c r="S248" s="52">
        <v>2.5565298274159401E-3</v>
      </c>
      <c r="T248" s="52">
        <v>5.16847288236022E-3</v>
      </c>
      <c r="W248" s="49">
        <v>44714</v>
      </c>
      <c r="X248" s="53">
        <v>1.3008647598326199E-2</v>
      </c>
      <c r="Y248" s="53">
        <v>1.3008647598326199E-2</v>
      </c>
      <c r="Z248" s="53">
        <v>1.3008647598326199E-2</v>
      </c>
      <c r="AA248" s="53">
        <v>1.3008647598326199E-2</v>
      </c>
      <c r="AB248" s="53">
        <v>1.3008647598326199E-2</v>
      </c>
      <c r="AC248" s="53">
        <v>1.58125851303339E-2</v>
      </c>
      <c r="AD248" s="53">
        <v>1.81462988257408E-2</v>
      </c>
      <c r="AE248" s="53">
        <v>2.0480014383792801E-2</v>
      </c>
      <c r="AF248" s="47"/>
      <c r="AG248" s="165">
        <f xml:space="preserve"> Barclays_eqty!J247+Enel_eqty!J247+'EUR GBP'!K247+Barclays!O247+Enel!N247</f>
        <v>-1254.6832521152814</v>
      </c>
    </row>
    <row r="249" spans="1:33" ht="13.5" customHeight="1" x14ac:dyDescent="0.2">
      <c r="A249" s="49">
        <v>44713</v>
      </c>
      <c r="B249" s="50">
        <v>168.660008907318</v>
      </c>
      <c r="C249" s="43"/>
      <c r="D249" s="49">
        <v>44713</v>
      </c>
      <c r="E249" s="50">
        <v>5.9050002098083496</v>
      </c>
      <c r="H249" s="49">
        <v>44713</v>
      </c>
      <c r="I249" s="50">
        <v>0.85378146171569802</v>
      </c>
      <c r="L249" s="49">
        <v>44713</v>
      </c>
      <c r="M249" s="52">
        <v>-5.11003471910953E-3</v>
      </c>
      <c r="N249" s="52">
        <v>-5.6118951179087101E-3</v>
      </c>
      <c r="O249" s="52">
        <v>-5.1961862482130501E-3</v>
      </c>
      <c r="P249" s="52">
        <v>-4.3370523490011597E-3</v>
      </c>
      <c r="Q249" s="52">
        <v>-3.4779186826199202E-3</v>
      </c>
      <c r="R249" s="52">
        <v>-4.6563817886635601E-4</v>
      </c>
      <c r="S249" s="52">
        <v>2.32069520279765E-3</v>
      </c>
      <c r="T249" s="52">
        <v>4.7886869870126204E-3</v>
      </c>
      <c r="W249" s="49">
        <v>44713</v>
      </c>
      <c r="X249" s="53">
        <v>1.29986805841326E-2</v>
      </c>
      <c r="Y249" s="53">
        <v>1.29986805841326E-2</v>
      </c>
      <c r="Z249" s="53">
        <v>1.29986805841326E-2</v>
      </c>
      <c r="AA249" s="53">
        <v>1.29986805841326E-2</v>
      </c>
      <c r="AB249" s="53">
        <v>1.29986805841326E-2</v>
      </c>
      <c r="AC249" s="53">
        <v>1.60056091845035E-2</v>
      </c>
      <c r="AD249" s="53">
        <v>1.83010194450616E-2</v>
      </c>
      <c r="AE249" s="53">
        <v>2.0596429705619802E-2</v>
      </c>
      <c r="AF249" s="47"/>
      <c r="AG249" s="165">
        <f xml:space="preserve"> Barclays_eqty!J248+Enel_eqty!J248+'EUR GBP'!K248+Barclays!O248+Enel!N248</f>
        <v>-1471.2812442180093</v>
      </c>
    </row>
    <row r="250" spans="1:33" ht="13.5" customHeight="1" x14ac:dyDescent="0.2">
      <c r="A250" s="49">
        <v>44712</v>
      </c>
      <c r="B250" s="50">
        <v>170.00000476837101</v>
      </c>
      <c r="C250" s="43"/>
      <c r="D250" s="49">
        <v>44712</v>
      </c>
      <c r="E250" s="50">
        <v>6.0289998054504297</v>
      </c>
      <c r="H250" s="49">
        <v>44712</v>
      </c>
      <c r="I250" s="50">
        <v>0.850158751010894</v>
      </c>
      <c r="L250" s="49">
        <v>44712</v>
      </c>
      <c r="M250" s="52">
        <v>-5.0796186551451596E-3</v>
      </c>
      <c r="N250" s="52">
        <v>-5.5837002582848003E-3</v>
      </c>
      <c r="O250" s="52">
        <v>-5.17994444817304E-3</v>
      </c>
      <c r="P250" s="52">
        <v>-4.3434822000563101E-3</v>
      </c>
      <c r="Q250" s="52">
        <v>-3.5070194862782899E-3</v>
      </c>
      <c r="R250" s="52">
        <v>-5.9263786533847397E-4</v>
      </c>
      <c r="S250" s="52">
        <v>2.1233730949461399E-3</v>
      </c>
      <c r="T250" s="52">
        <v>4.5435163192451E-3</v>
      </c>
      <c r="W250" s="49">
        <v>44712</v>
      </c>
      <c r="X250" s="53">
        <v>1.3048518449068E-2</v>
      </c>
      <c r="Y250" s="53">
        <v>1.3048518449068E-2</v>
      </c>
      <c r="Z250" s="53">
        <v>1.3048518449068E-2</v>
      </c>
      <c r="AA250" s="53">
        <v>1.3048518449068E-2</v>
      </c>
      <c r="AB250" s="53">
        <v>1.3048518449068E-2</v>
      </c>
      <c r="AC250" s="53">
        <v>1.60056091845035E-2</v>
      </c>
      <c r="AD250" s="53">
        <v>1.8144255504012101E-2</v>
      </c>
      <c r="AE250" s="53">
        <v>2.0282901823520601E-2</v>
      </c>
      <c r="AF250" s="47"/>
      <c r="AG250" s="165">
        <f xml:space="preserve"> Barclays_eqty!J249+Enel_eqty!J249+'EUR GBP'!K249+Barclays!O249+Enel!N249</f>
        <v>-243.84684939824189</v>
      </c>
    </row>
    <row r="251" spans="1:33" ht="13.5" customHeight="1" x14ac:dyDescent="0.2">
      <c r="A251" s="49">
        <v>44711</v>
      </c>
      <c r="B251" s="50">
        <v>171.92000150680499</v>
      </c>
      <c r="C251" s="43"/>
      <c r="D251" s="49">
        <v>44711</v>
      </c>
      <c r="E251" s="50">
        <v>6.11700010299682</v>
      </c>
      <c r="H251" s="49">
        <v>44711</v>
      </c>
      <c r="I251" s="50">
        <v>0.85238772630691495</v>
      </c>
      <c r="L251" s="49">
        <v>44711</v>
      </c>
      <c r="M251" s="52">
        <v>-5.0694793462753296E-3</v>
      </c>
      <c r="N251" s="52">
        <v>-5.5837002582848003E-3</v>
      </c>
      <c r="O251" s="52">
        <v>-5.1782797090709201E-3</v>
      </c>
      <c r="P251" s="52">
        <v>-4.3774810619652202E-3</v>
      </c>
      <c r="Q251" s="52">
        <v>-3.5499888472259001E-3</v>
      </c>
      <c r="R251" s="52">
        <v>-6.7070033401250796E-4</v>
      </c>
      <c r="S251" s="52">
        <v>1.9476341549307099E-3</v>
      </c>
      <c r="T251" s="52">
        <v>4.2184153571724796E-3</v>
      </c>
      <c r="W251" s="49">
        <v>44711</v>
      </c>
      <c r="X251" s="53">
        <v>1.29787465557456E-2</v>
      </c>
      <c r="Y251" s="53">
        <v>1.29787465557456E-2</v>
      </c>
      <c r="Z251" s="53">
        <v>1.29787465557456E-2</v>
      </c>
      <c r="AA251" s="53">
        <v>1.29787465557456E-2</v>
      </c>
      <c r="AB251" s="53">
        <v>1.29787465557456E-2</v>
      </c>
      <c r="AC251" s="53">
        <v>1.5886217355728101E-2</v>
      </c>
      <c r="AD251" s="53">
        <v>1.7878733575343999E-2</v>
      </c>
      <c r="AE251" s="53">
        <v>1.9871251657605098E-2</v>
      </c>
      <c r="AF251" s="47"/>
      <c r="AG251" s="165">
        <f xml:space="preserve"> Barclays_eqty!J250+Enel_eqty!J250+'EUR GBP'!K250+Barclays!O250+Enel!N250</f>
        <v>507.35394934735461</v>
      </c>
    </row>
    <row r="252" spans="1:33" ht="13.5" customHeight="1" x14ac:dyDescent="0.2">
      <c r="A252" s="49">
        <v>44708</v>
      </c>
      <c r="B252" s="50">
        <v>169.920003414154</v>
      </c>
      <c r="C252" s="43"/>
      <c r="D252" s="49">
        <v>44708</v>
      </c>
      <c r="E252" s="50">
        <v>6.1640000343322701</v>
      </c>
      <c r="H252" s="49">
        <v>44708</v>
      </c>
      <c r="I252" s="50">
        <v>0.84906858205795199</v>
      </c>
      <c r="L252" s="49">
        <v>44708</v>
      </c>
      <c r="M252" s="52">
        <v>-5.1202462054788997E-3</v>
      </c>
      <c r="N252" s="52">
        <v>-5.5398736149072604E-3</v>
      </c>
      <c r="O252" s="52">
        <v>-5.2306735888123504E-3</v>
      </c>
      <c r="P252" s="52">
        <v>-4.4896584004163699E-3</v>
      </c>
      <c r="Q252" s="52">
        <v>-3.7239422090351499E-3</v>
      </c>
      <c r="R252" s="52">
        <v>-1.01218337658792E-3</v>
      </c>
      <c r="S252" s="52">
        <v>1.5447192126885E-3</v>
      </c>
      <c r="T252" s="52">
        <v>3.6571908276528098E-3</v>
      </c>
      <c r="W252" s="49">
        <v>44708</v>
      </c>
      <c r="X252" s="53">
        <v>1.2679054401814899E-2</v>
      </c>
      <c r="Y252" s="53">
        <v>1.2679054401814899E-2</v>
      </c>
      <c r="Z252" s="53">
        <v>1.2679054401814899E-2</v>
      </c>
      <c r="AA252" s="53">
        <v>1.2679054401814899E-2</v>
      </c>
      <c r="AB252" s="53">
        <v>1.2679054401814899E-2</v>
      </c>
      <c r="AC252" s="53">
        <v>1.5408759936690299E-2</v>
      </c>
      <c r="AD252" s="53">
        <v>1.7299100756645199E-2</v>
      </c>
      <c r="AE252" s="53">
        <v>1.91894434392452E-2</v>
      </c>
      <c r="AF252" s="47"/>
      <c r="AG252" s="165">
        <f xml:space="preserve"> Barclays_eqty!J251+Enel_eqty!J251+'EUR GBP'!K251+Barclays!O251+Enel!N251</f>
        <v>1587.5563262669839</v>
      </c>
    </row>
    <row r="253" spans="1:33" ht="13.5" customHeight="1" x14ac:dyDescent="0.2">
      <c r="A253" s="49">
        <v>44707</v>
      </c>
      <c r="B253" s="50">
        <v>167.61999130248998</v>
      </c>
      <c r="C253" s="43"/>
      <c r="D253" s="49">
        <v>44707</v>
      </c>
      <c r="E253" s="50">
        <v>6.1840000152587802</v>
      </c>
      <c r="H253" s="49">
        <v>44707</v>
      </c>
      <c r="I253" s="50">
        <v>0.85250139236450195</v>
      </c>
      <c r="L253" s="49">
        <v>44707</v>
      </c>
      <c r="M253" s="52">
        <v>-5.0897574983537197E-3</v>
      </c>
      <c r="N253" s="52">
        <v>-5.4809288121759796E-3</v>
      </c>
      <c r="O253" s="52">
        <v>-5.2081695757806301E-3</v>
      </c>
      <c r="P253" s="52">
        <v>-4.4730720110237598E-3</v>
      </c>
      <c r="Q253" s="52">
        <v>-3.7134706508368202E-3</v>
      </c>
      <c r="R253" s="52">
        <v>-1.0327553609386E-3</v>
      </c>
      <c r="S253" s="52">
        <v>1.49152532685548E-3</v>
      </c>
      <c r="T253" s="52">
        <v>3.56466579250991E-3</v>
      </c>
      <c r="W253" s="49">
        <v>44707</v>
      </c>
      <c r="X253" s="53">
        <v>1.2550128623843099E-2</v>
      </c>
      <c r="Y253" s="53">
        <v>1.2550128623843099E-2</v>
      </c>
      <c r="Z253" s="53">
        <v>1.2550128623843099E-2</v>
      </c>
      <c r="AA253" s="53">
        <v>1.2550128623843099E-2</v>
      </c>
      <c r="AB253" s="53">
        <v>1.2550128623843099E-2</v>
      </c>
      <c r="AC253" s="53">
        <v>1.5367927029728799E-2</v>
      </c>
      <c r="AD253" s="53">
        <v>1.7246928066015198E-2</v>
      </c>
      <c r="AE253" s="53">
        <v>1.91259272396564E-2</v>
      </c>
      <c r="AF253" s="47"/>
      <c r="AG253" s="165">
        <f xml:space="preserve"> Barclays_eqty!J252+Enel_eqty!J252+'EUR GBP'!K252+Barclays!O252+Enel!N252</f>
        <v>2413.6185126192281</v>
      </c>
    </row>
    <row r="254" spans="1:33" ht="13.5" customHeight="1" x14ac:dyDescent="0.2">
      <c r="A254" s="49">
        <v>44706</v>
      </c>
      <c r="B254" s="50">
        <v>164.139997959136</v>
      </c>
      <c r="C254" s="43"/>
      <c r="D254" s="49">
        <v>44706</v>
      </c>
      <c r="E254" s="50">
        <v>6.1500000953674299</v>
      </c>
      <c r="H254" s="49">
        <v>44706</v>
      </c>
      <c r="I254" s="50">
        <v>0.85124367475509599</v>
      </c>
      <c r="L254" s="49">
        <v>44706</v>
      </c>
      <c r="M254" s="52">
        <v>-5.0897574983537197E-3</v>
      </c>
      <c r="N254" s="52">
        <v>-5.6291227228939499E-3</v>
      </c>
      <c r="O254" s="52">
        <v>-5.3271744400262798E-3</v>
      </c>
      <c r="P254" s="52">
        <v>-4.53090108931064E-3</v>
      </c>
      <c r="Q254" s="52">
        <v>-3.70808574371039E-3</v>
      </c>
      <c r="R254" s="52">
        <v>-9.3626952730119196E-4</v>
      </c>
      <c r="S254" s="52">
        <v>1.62836234085261E-3</v>
      </c>
      <c r="T254" s="52">
        <v>3.7121346686035299E-3</v>
      </c>
      <c r="W254" s="49">
        <v>44706</v>
      </c>
      <c r="X254" s="53">
        <v>1.2280972674489E-2</v>
      </c>
      <c r="Y254" s="53">
        <v>1.2280972674489E-2</v>
      </c>
      <c r="Z254" s="53">
        <v>1.2280972674489E-2</v>
      </c>
      <c r="AA254" s="53">
        <v>1.2280972674489E-2</v>
      </c>
      <c r="AB254" s="53">
        <v>1.2280972674489E-2</v>
      </c>
      <c r="AC254" s="53">
        <v>1.50130447000265E-2</v>
      </c>
      <c r="AD254" s="53">
        <v>1.68486963957548E-2</v>
      </c>
      <c r="AE254" s="53">
        <v>1.8684353679418501E-2</v>
      </c>
      <c r="AF254" s="47"/>
      <c r="AG254" s="165">
        <f xml:space="preserve"> Barclays_eqty!J253+Enel_eqty!J253+'EUR GBP'!K253+Barclays!O253+Enel!N253</f>
        <v>2136.8150588898766</v>
      </c>
    </row>
    <row r="255" spans="1:33" ht="13.5" customHeight="1" x14ac:dyDescent="0.2">
      <c r="A255" s="49">
        <v>44705</v>
      </c>
      <c r="B255" s="50">
        <v>162.80000209808301</v>
      </c>
      <c r="C255" s="43"/>
      <c r="D255" s="49">
        <v>44705</v>
      </c>
      <c r="E255" s="50">
        <v>6.0100002288818297</v>
      </c>
      <c r="H255" s="49">
        <v>44705</v>
      </c>
      <c r="I255" s="50">
        <v>0.85651546716689997</v>
      </c>
      <c r="L255" s="49">
        <v>44705</v>
      </c>
      <c r="M255" s="52">
        <v>-5.0796186551451596E-3</v>
      </c>
      <c r="N255" s="52">
        <v>-5.6077805347740598E-3</v>
      </c>
      <c r="O255" s="52">
        <v>-5.3229555487632699E-3</v>
      </c>
      <c r="P255" s="52">
        <v>-4.5284745283424802E-3</v>
      </c>
      <c r="Q255" s="52">
        <v>-3.7075099535286401E-3</v>
      </c>
      <c r="R255" s="52">
        <v>-9.2901993775740201E-4</v>
      </c>
      <c r="S255" s="52">
        <v>1.6420123865827901E-3</v>
      </c>
      <c r="T255" s="52">
        <v>3.7352957297116501E-3</v>
      </c>
      <c r="W255" s="49">
        <v>44705</v>
      </c>
      <c r="X255" s="53">
        <v>1.2171310372650601E-2</v>
      </c>
      <c r="Y255" s="53">
        <v>1.2171310372650601E-2</v>
      </c>
      <c r="Z255" s="53">
        <v>1.2171310372650601E-2</v>
      </c>
      <c r="AA255" s="53">
        <v>1.2171310372650601E-2</v>
      </c>
      <c r="AB255" s="53">
        <v>1.2171310372650601E-2</v>
      </c>
      <c r="AC255" s="53">
        <v>1.48740960285067E-2</v>
      </c>
      <c r="AD255" s="53">
        <v>1.6671249642968101E-2</v>
      </c>
      <c r="AE255" s="53">
        <v>1.8468404188752102E-2</v>
      </c>
      <c r="AF255" s="47"/>
      <c r="AG255" s="165">
        <f xml:space="preserve"> Barclays_eqty!J254+Enel_eqty!J254+'EUR GBP'!K254+Barclays!O254+Enel!N254</f>
        <v>-731.9168813757733</v>
      </c>
    </row>
    <row r="256" spans="1:33" ht="13.5" customHeight="1" x14ac:dyDescent="0.2">
      <c r="A256" s="49">
        <v>44704</v>
      </c>
      <c r="B256" s="50">
        <v>156.83999061584399</v>
      </c>
      <c r="C256" s="43"/>
      <c r="D256" s="49">
        <v>44704</v>
      </c>
      <c r="E256" s="50">
        <v>6.1090002059936497</v>
      </c>
      <c r="H256" s="49">
        <v>44704</v>
      </c>
      <c r="I256" s="50">
        <v>0.84861987829208296</v>
      </c>
      <c r="L256" s="49">
        <v>44704</v>
      </c>
      <c r="M256" s="52">
        <v>-5.0694793462753296E-3</v>
      </c>
      <c r="N256" s="52">
        <v>-5.5772871710359998E-3</v>
      </c>
      <c r="O256" s="52">
        <v>-5.3270990028977299E-3</v>
      </c>
      <c r="P256" s="52">
        <v>-4.5321253128349703E-3</v>
      </c>
      <c r="Q256" s="52">
        <v>-3.7106524687260298E-3</v>
      </c>
      <c r="R256" s="52">
        <v>-9.3851488782092896E-4</v>
      </c>
      <c r="S256" s="52">
        <v>1.64884619880467E-3</v>
      </c>
      <c r="T256" s="52">
        <v>3.7831284571439002E-3</v>
      </c>
      <c r="W256" s="49">
        <v>44704</v>
      </c>
      <c r="X256" s="53">
        <v>1.24903172254562E-2</v>
      </c>
      <c r="Y256" s="53">
        <v>1.24903172254562E-2</v>
      </c>
      <c r="Z256" s="53">
        <v>1.24903172254562E-2</v>
      </c>
      <c r="AA256" s="53">
        <v>1.24903172254562E-2</v>
      </c>
      <c r="AB256" s="53">
        <v>1.24903172254562E-2</v>
      </c>
      <c r="AC256" s="53">
        <v>1.54893668368458E-2</v>
      </c>
      <c r="AD256" s="53">
        <v>1.7469495534896799E-2</v>
      </c>
      <c r="AE256" s="53">
        <v>1.9449625164270401E-2</v>
      </c>
      <c r="AF256" s="47"/>
      <c r="AG256" s="165">
        <f xml:space="preserve"> Barclays_eqty!J255+Enel_eqty!J255+'EUR GBP'!K255+Barclays!O255+Enel!N255</f>
        <v>1359.0591078968255</v>
      </c>
    </row>
    <row r="257" spans="1:33" ht="13.5" customHeight="1" x14ac:dyDescent="0.2">
      <c r="A257" s="49">
        <v>44701</v>
      </c>
      <c r="B257" s="50">
        <v>153.100001811981</v>
      </c>
      <c r="C257" s="43"/>
      <c r="D257" s="49">
        <v>44701</v>
      </c>
      <c r="E257" s="50">
        <v>6.09800004959106</v>
      </c>
      <c r="H257" s="49">
        <v>44701</v>
      </c>
      <c r="I257" s="50">
        <v>0.84686338901519698</v>
      </c>
      <c r="L257" s="49">
        <v>44701</v>
      </c>
      <c r="M257" s="52">
        <v>-5.0694793462753296E-3</v>
      </c>
      <c r="N257" s="52">
        <v>-5.4770754650235098E-3</v>
      </c>
      <c r="O257" s="52">
        <v>-5.2995691075920998E-3</v>
      </c>
      <c r="P257" s="52">
        <v>-4.5388136059045696E-3</v>
      </c>
      <c r="Q257" s="52">
        <v>-3.7526991218328398E-3</v>
      </c>
      <c r="R257" s="52">
        <v>-1.0881570633500799E-3</v>
      </c>
      <c r="S257" s="52">
        <v>1.44592847209423E-3</v>
      </c>
      <c r="T257" s="52">
        <v>3.5189306363463402E-3</v>
      </c>
      <c r="W257" s="49">
        <v>44701</v>
      </c>
      <c r="X257" s="53">
        <v>1.2370273470878599E-2</v>
      </c>
      <c r="Y257" s="53">
        <v>1.2370273470878599E-2</v>
      </c>
      <c r="Z257" s="53">
        <v>1.2370273470878599E-2</v>
      </c>
      <c r="AA257" s="53">
        <v>1.2370273470878599E-2</v>
      </c>
      <c r="AB257" s="53">
        <v>1.2370273470878599E-2</v>
      </c>
      <c r="AC257" s="53">
        <v>1.53271993622183E-2</v>
      </c>
      <c r="AD257" s="53">
        <v>1.7278136685490601E-2</v>
      </c>
      <c r="AE257" s="53">
        <v>1.9229074940085401E-2</v>
      </c>
      <c r="AF257" s="47"/>
      <c r="AG257" s="165">
        <f xml:space="preserve"> Barclays_eqty!J256+Enel_eqty!J256+'EUR GBP'!K256+Barclays!O256+Enel!N256</f>
        <v>1048.1793500524388</v>
      </c>
    </row>
    <row r="258" spans="1:33" ht="13.5" customHeight="1" x14ac:dyDescent="0.2">
      <c r="A258" s="49">
        <v>44700</v>
      </c>
      <c r="B258" s="50">
        <v>153.05999517440699</v>
      </c>
      <c r="C258" s="43"/>
      <c r="D258" s="49">
        <v>44700</v>
      </c>
      <c r="E258" s="50">
        <v>5.9229998588562003</v>
      </c>
      <c r="H258" s="49">
        <v>44700</v>
      </c>
      <c r="I258" s="50">
        <v>0.84775471687316895</v>
      </c>
      <c r="L258" s="49">
        <v>44700</v>
      </c>
      <c r="M258" s="52">
        <v>-5.0694793462753296E-3</v>
      </c>
      <c r="N258" s="52">
        <v>-5.4714027792215304E-3</v>
      </c>
      <c r="O258" s="52">
        <v>-5.3507331758737503E-3</v>
      </c>
      <c r="P258" s="52">
        <v>-4.55214641988277E-3</v>
      </c>
      <c r="Q258" s="52">
        <v>-3.7269401364028402E-3</v>
      </c>
      <c r="R258" s="52">
        <v>-1.0600754758343101E-3</v>
      </c>
      <c r="S258" s="52">
        <v>1.4676797436550201E-3</v>
      </c>
      <c r="T258" s="52">
        <v>3.5680341534316501E-3</v>
      </c>
      <c r="W258" s="49">
        <v>44700</v>
      </c>
      <c r="X258" s="53">
        <v>1.2211188673973E-2</v>
      </c>
      <c r="Y258" s="53">
        <v>1.2211188673973E-2</v>
      </c>
      <c r="Z258" s="53">
        <v>1.2211188673973E-2</v>
      </c>
      <c r="AA258" s="53">
        <v>1.2211188673973E-2</v>
      </c>
      <c r="AB258" s="53">
        <v>1.2211188673973E-2</v>
      </c>
      <c r="AC258" s="53">
        <v>1.51082249358296E-2</v>
      </c>
      <c r="AD258" s="53">
        <v>1.69895216822624E-2</v>
      </c>
      <c r="AE258" s="53">
        <v>1.88708193600177E-2</v>
      </c>
      <c r="AF258" s="47"/>
      <c r="AG258" s="165">
        <f xml:space="preserve"> Barclays_eqty!J257+Enel_eqty!J257+'EUR GBP'!K257+Barclays!O257+Enel!N257</f>
        <v>-1760.7402696425352</v>
      </c>
    </row>
    <row r="259" spans="1:33" ht="13.5" customHeight="1" x14ac:dyDescent="0.2">
      <c r="A259" s="49">
        <v>44699</v>
      </c>
      <c r="B259" s="50">
        <v>155.800008773803</v>
      </c>
      <c r="C259" s="43"/>
      <c r="D259" s="49">
        <v>44699</v>
      </c>
      <c r="E259" s="50">
        <v>5.94600009918212</v>
      </c>
      <c r="H259" s="49">
        <v>44699</v>
      </c>
      <c r="I259" s="50">
        <v>0.84676122665405196</v>
      </c>
      <c r="L259" s="49">
        <v>44699</v>
      </c>
      <c r="M259" s="52">
        <v>-5.0694793462753296E-3</v>
      </c>
      <c r="N259" s="52">
        <v>-5.6491773575544297E-3</v>
      </c>
      <c r="O259" s="52">
        <v>-5.5091306567192E-3</v>
      </c>
      <c r="P259" s="52">
        <v>-4.7096433117985699E-3</v>
      </c>
      <c r="Q259" s="52">
        <v>-3.88350593857467E-3</v>
      </c>
      <c r="R259" s="52">
        <v>-1.22000242117792E-3</v>
      </c>
      <c r="S259" s="52">
        <v>1.3321038568392301E-3</v>
      </c>
      <c r="T259" s="52">
        <v>3.4650042653083801E-3</v>
      </c>
      <c r="W259" s="49">
        <v>44699</v>
      </c>
      <c r="X259" s="53">
        <v>1.2171310372650601E-2</v>
      </c>
      <c r="Y259" s="53">
        <v>1.2171310372650601E-2</v>
      </c>
      <c r="Z259" s="53">
        <v>1.2171310372650601E-2</v>
      </c>
      <c r="AA259" s="53">
        <v>1.2171310372650601E-2</v>
      </c>
      <c r="AB259" s="53">
        <v>1.2171310372650601E-2</v>
      </c>
      <c r="AC259" s="53">
        <v>1.5112286433577499E-2</v>
      </c>
      <c r="AD259" s="53">
        <v>1.7001366242766301E-2</v>
      </c>
      <c r="AE259" s="53">
        <v>1.8890446051955199E-2</v>
      </c>
      <c r="AF259" s="47"/>
      <c r="AG259" s="165">
        <f xml:space="preserve"> Barclays_eqty!J258+Enel_eqty!J258+'EUR GBP'!K258+Barclays!O258+Enel!N258</f>
        <v>-590.90604667376977</v>
      </c>
    </row>
    <row r="260" spans="1:33" ht="13.5" customHeight="1" x14ac:dyDescent="0.2">
      <c r="A260" s="49">
        <v>44698</v>
      </c>
      <c r="B260" s="50">
        <v>155.359995365142</v>
      </c>
      <c r="C260" s="43"/>
      <c r="D260" s="49">
        <v>44698</v>
      </c>
      <c r="E260" s="50">
        <v>5.9749999046325604</v>
      </c>
      <c r="H260" s="49">
        <v>44698</v>
      </c>
      <c r="I260" s="50">
        <v>0.84482765197753895</v>
      </c>
      <c r="L260" s="49">
        <v>44698</v>
      </c>
      <c r="M260" s="52">
        <v>-5.0694793462753296E-3</v>
      </c>
      <c r="N260" s="52">
        <v>-5.5542713962495301E-3</v>
      </c>
      <c r="O260" s="52">
        <v>-5.4573398083448401E-3</v>
      </c>
      <c r="P260" s="52">
        <v>-4.7074262984097004E-3</v>
      </c>
      <c r="Q260" s="52">
        <v>-3.9325151592492997E-3</v>
      </c>
      <c r="R260" s="52">
        <v>-1.3704349985346101E-3</v>
      </c>
      <c r="S260" s="52">
        <v>1.1552856303751399E-3</v>
      </c>
      <c r="T260" s="52">
        <v>3.3090435899794102E-3</v>
      </c>
      <c r="W260" s="49">
        <v>44698</v>
      </c>
      <c r="X260" s="53">
        <v>1.21015245094895E-2</v>
      </c>
      <c r="Y260" s="53">
        <v>1.21015245094895E-2</v>
      </c>
      <c r="Z260" s="53">
        <v>1.21015245094895E-2</v>
      </c>
      <c r="AA260" s="53">
        <v>1.21015245094895E-2</v>
      </c>
      <c r="AB260" s="53">
        <v>1.21015245094895E-2</v>
      </c>
      <c r="AC260" s="53">
        <v>1.5092438086867299E-2</v>
      </c>
      <c r="AD260" s="53">
        <v>1.70061588287353E-2</v>
      </c>
      <c r="AE260" s="53">
        <v>1.8919881433248499E-2</v>
      </c>
      <c r="AF260" s="47"/>
      <c r="AG260" s="165">
        <f xml:space="preserve"> Barclays_eqty!J259+Enel_eqty!J259+'EUR GBP'!K259+Barclays!O259+Enel!N259</f>
        <v>3623.453247362404</v>
      </c>
    </row>
    <row r="261" spans="1:33" ht="13.5" customHeight="1" x14ac:dyDescent="0.2">
      <c r="A261" s="49">
        <v>44697</v>
      </c>
      <c r="B261" s="50">
        <v>151.520001888275</v>
      </c>
      <c r="C261" s="43"/>
      <c r="D261" s="49">
        <v>44697</v>
      </c>
      <c r="E261" s="50">
        <v>5.99200010299682</v>
      </c>
      <c r="H261" s="49">
        <v>44697</v>
      </c>
      <c r="I261" s="50">
        <v>0.84908580780029297</v>
      </c>
      <c r="L261" s="49">
        <v>44697</v>
      </c>
      <c r="M261" s="52">
        <v>-5.0796186551451596E-3</v>
      </c>
      <c r="N261" s="52">
        <v>-5.59406168758869E-3</v>
      </c>
      <c r="O261" s="52">
        <v>-5.5934200063347799E-3</v>
      </c>
      <c r="P261" s="52">
        <v>-4.8591112717986098E-3</v>
      </c>
      <c r="Q261" s="52">
        <v>-4.1003255173563896E-3</v>
      </c>
      <c r="R261" s="52">
        <v>-1.7609905917197401E-3</v>
      </c>
      <c r="S261" s="52">
        <v>4.9187894910573905E-4</v>
      </c>
      <c r="T261" s="52">
        <v>2.4403342977166102E-3</v>
      </c>
      <c r="W261" s="49">
        <v>44697</v>
      </c>
      <c r="X261" s="53">
        <v>1.1593044735491199E-2</v>
      </c>
      <c r="Y261" s="53">
        <v>1.1593044735491199E-2</v>
      </c>
      <c r="Z261" s="53">
        <v>1.1593044735491199E-2</v>
      </c>
      <c r="AA261" s="53">
        <v>1.1593044735491199E-2</v>
      </c>
      <c r="AB261" s="53">
        <v>1.1593044735491199E-2</v>
      </c>
      <c r="AC261" s="53">
        <v>1.41792017966508E-2</v>
      </c>
      <c r="AD261" s="53">
        <v>1.59014947712421E-2</v>
      </c>
      <c r="AE261" s="53">
        <v>1.7623785883188199E-2</v>
      </c>
      <c r="AF261" s="47"/>
      <c r="AG261" s="165">
        <f xml:space="preserve"> Barclays_eqty!J260+Enel_eqty!J260+'EUR GBP'!K260+Barclays!O260+Enel!N260</f>
        <v>1321.7562553138087</v>
      </c>
    </row>
    <row r="262" spans="1:33" ht="13.5" customHeight="1" x14ac:dyDescent="0.2">
      <c r="A262" s="49">
        <v>44694</v>
      </c>
      <c r="B262" s="50">
        <v>148.88000488281199</v>
      </c>
      <c r="C262" s="43"/>
      <c r="D262" s="49">
        <v>44694</v>
      </c>
      <c r="E262" s="50">
        <v>5.9029998779296804</v>
      </c>
      <c r="H262" s="49">
        <v>44694</v>
      </c>
      <c r="I262" s="50">
        <v>0.85060757398605302</v>
      </c>
      <c r="L262" s="49">
        <v>44694</v>
      </c>
      <c r="M262" s="52">
        <v>-4.9884351901709999E-3</v>
      </c>
      <c r="N262" s="52">
        <v>-5.45666739344596E-3</v>
      </c>
      <c r="O262" s="52">
        <v>-5.4712519049644401E-3</v>
      </c>
      <c r="P262" s="52">
        <v>-4.8665828071534599E-3</v>
      </c>
      <c r="Q262" s="52">
        <v>-4.1955793276429098E-3</v>
      </c>
      <c r="R262" s="52">
        <v>-2.0794051233679E-3</v>
      </c>
      <c r="S262" s="52">
        <v>3.9914993976708502E-5</v>
      </c>
      <c r="T262" s="52">
        <v>1.93784455768764E-3</v>
      </c>
      <c r="W262" s="49">
        <v>44694</v>
      </c>
      <c r="X262" s="53">
        <v>1.14331506192684E-2</v>
      </c>
      <c r="Y262" s="53">
        <v>1.14331506192684E-2</v>
      </c>
      <c r="Z262" s="53">
        <v>1.14331506192684E-2</v>
      </c>
      <c r="AA262" s="53">
        <v>1.14331506192684E-2</v>
      </c>
      <c r="AB262" s="53">
        <v>1.14331506192684E-2</v>
      </c>
      <c r="AC262" s="53">
        <v>1.38836167752742E-2</v>
      </c>
      <c r="AD262" s="53">
        <v>1.5611411072313701E-2</v>
      </c>
      <c r="AE262" s="53">
        <v>1.7339205369353201E-2</v>
      </c>
      <c r="AF262" s="47"/>
      <c r="AG262" s="165">
        <f xml:space="preserve"> Barclays_eqty!J261+Enel_eqty!J261+'EUR GBP'!K261+Barclays!O261+Enel!N261</f>
        <v>1173.738832630396</v>
      </c>
    </row>
    <row r="263" spans="1:33" ht="13.5" customHeight="1" x14ac:dyDescent="0.2">
      <c r="A263" s="49">
        <v>44693</v>
      </c>
      <c r="B263" s="50">
        <v>146.30000591277999</v>
      </c>
      <c r="C263" s="43"/>
      <c r="D263" s="49">
        <v>44693</v>
      </c>
      <c r="E263" s="50">
        <v>5.8530001640319798</v>
      </c>
      <c r="H263" s="49">
        <v>44693</v>
      </c>
      <c r="I263" s="50">
        <v>0.85148841142654397</v>
      </c>
      <c r="L263" s="49">
        <v>44693</v>
      </c>
      <c r="M263" s="52">
        <v>-5.0593405030667704E-3</v>
      </c>
      <c r="N263" s="52">
        <v>-5.4980185814201797E-3</v>
      </c>
      <c r="O263" s="52">
        <v>-5.4712519049644401E-3</v>
      </c>
      <c r="P263" s="52">
        <v>-4.8875510692596401E-3</v>
      </c>
      <c r="Q263" s="52">
        <v>-4.2231380939483599E-3</v>
      </c>
      <c r="R263" s="52">
        <v>-2.1909491624683098E-3</v>
      </c>
      <c r="S263" s="52">
        <v>-1.74037108081392E-4</v>
      </c>
      <c r="T263" s="52">
        <v>1.68179720640182E-3</v>
      </c>
      <c r="W263" s="49">
        <v>44693</v>
      </c>
      <c r="X263" s="53">
        <v>1.12839378416538E-2</v>
      </c>
      <c r="Y263" s="53">
        <v>1.12839378416538E-2</v>
      </c>
      <c r="Z263" s="53">
        <v>1.12839378416538E-2</v>
      </c>
      <c r="AA263" s="53">
        <v>1.12839378416538E-2</v>
      </c>
      <c r="AB263" s="53">
        <v>1.12839378416538E-2</v>
      </c>
      <c r="AC263" s="53">
        <v>1.37866651639342E-2</v>
      </c>
      <c r="AD263" s="53">
        <v>1.55430790036916E-2</v>
      </c>
      <c r="AE263" s="53">
        <v>1.7299495637416801E-2</v>
      </c>
      <c r="AF263" s="47"/>
      <c r="AG263" s="165">
        <f xml:space="preserve"> Barclays_eqty!J262+Enel_eqty!J262+'EUR GBP'!K262+Barclays!O262+Enel!N262</f>
        <v>187.13564497541199</v>
      </c>
    </row>
    <row r="264" spans="1:33" ht="13.5" customHeight="1" x14ac:dyDescent="0.2">
      <c r="A264" s="49">
        <v>44692</v>
      </c>
      <c r="B264" s="50">
        <v>147.53999710082999</v>
      </c>
      <c r="C264" s="43"/>
      <c r="D264" s="49">
        <v>44692</v>
      </c>
      <c r="E264" s="50">
        <v>5.9660000801086399</v>
      </c>
      <c r="H264" s="49">
        <v>44692</v>
      </c>
      <c r="I264" s="50">
        <v>0.85466557741165095</v>
      </c>
      <c r="L264" s="49">
        <v>44692</v>
      </c>
      <c r="M264" s="52">
        <v>-5.0593405030667704E-3</v>
      </c>
      <c r="N264" s="52">
        <v>-5.6451950222253799E-3</v>
      </c>
      <c r="O264" s="52">
        <v>-5.6928056292235799E-3</v>
      </c>
      <c r="P264" s="52">
        <v>-5.0624147988855804E-3</v>
      </c>
      <c r="Q264" s="52">
        <v>-4.3597589246928596E-3</v>
      </c>
      <c r="R264" s="52">
        <v>-2.1762917749583699E-3</v>
      </c>
      <c r="S264" s="52">
        <v>6.9237095885910094E-5</v>
      </c>
      <c r="T264" s="52">
        <v>2.2053236607462098E-3</v>
      </c>
      <c r="W264" s="49">
        <v>44692</v>
      </c>
      <c r="X264" s="53">
        <v>1.12639935687184E-2</v>
      </c>
      <c r="Y264" s="53">
        <v>1.12639935687184E-2</v>
      </c>
      <c r="Z264" s="53">
        <v>1.12639935687184E-2</v>
      </c>
      <c r="AA264" s="53">
        <v>1.12639935687184E-2</v>
      </c>
      <c r="AB264" s="53">
        <v>1.12639935687184E-2</v>
      </c>
      <c r="AC264" s="53">
        <v>1.38018736615777E-2</v>
      </c>
      <c r="AD264" s="53">
        <v>1.56342200934886E-2</v>
      </c>
      <c r="AE264" s="53">
        <v>1.7466567456722201E-2</v>
      </c>
      <c r="AF264" s="47"/>
      <c r="AG264" s="165">
        <f xml:space="preserve"> Barclays_eqty!J263+Enel_eqty!J263+'EUR GBP'!K263+Barclays!O263+Enel!N263</f>
        <v>2143.1463064288664</v>
      </c>
    </row>
    <row r="265" spans="1:33" ht="13.5" customHeight="1" x14ac:dyDescent="0.2">
      <c r="A265" s="49">
        <v>44691</v>
      </c>
      <c r="B265" s="50">
        <v>144.300007820129</v>
      </c>
      <c r="C265" s="43"/>
      <c r="D265" s="49">
        <v>44691</v>
      </c>
      <c r="E265" s="50">
        <v>5.8740000724792401</v>
      </c>
      <c r="H265" s="49">
        <v>44691</v>
      </c>
      <c r="I265" s="50">
        <v>0.85620886087417603</v>
      </c>
      <c r="L265" s="49">
        <v>44691</v>
      </c>
      <c r="M265" s="52">
        <v>-5.0796186551451596E-3</v>
      </c>
      <c r="N265" s="52">
        <v>-5.5767488665878703E-3</v>
      </c>
      <c r="O265" s="52">
        <v>-5.5770371109247199E-3</v>
      </c>
      <c r="P265" s="52">
        <v>-5.0020138733088901E-3</v>
      </c>
      <c r="Q265" s="52">
        <v>-4.3438421562313999E-3</v>
      </c>
      <c r="R265" s="52">
        <v>-2.2119665518403001E-3</v>
      </c>
      <c r="S265" s="52">
        <v>5.56722006876952E-5</v>
      </c>
      <c r="T265" s="52">
        <v>2.22254265099763E-3</v>
      </c>
      <c r="W265" s="49">
        <v>44691</v>
      </c>
      <c r="X265" s="53">
        <v>1.1164277791976899E-2</v>
      </c>
      <c r="Y265" s="53">
        <v>1.1164277791976899E-2</v>
      </c>
      <c r="Z265" s="53">
        <v>1.1164277791976899E-2</v>
      </c>
      <c r="AA265" s="53">
        <v>1.1164277791976899E-2</v>
      </c>
      <c r="AB265" s="53">
        <v>1.1164277791976899E-2</v>
      </c>
      <c r="AC265" s="53">
        <v>1.36628402397036E-2</v>
      </c>
      <c r="AD265" s="53">
        <v>1.55401360243558E-2</v>
      </c>
      <c r="AE265" s="53">
        <v>1.7417432740330599E-2</v>
      </c>
      <c r="AF265" s="47"/>
      <c r="AG265" s="165">
        <f xml:space="preserve"> Barclays_eqty!J264+Enel_eqty!J264+'EUR GBP'!K264+Barclays!O264+Enel!N264</f>
        <v>-1030.5055050258322</v>
      </c>
    </row>
    <row r="266" spans="1:33" ht="13.5" customHeight="1" x14ac:dyDescent="0.2">
      <c r="A266" s="49">
        <v>44690</v>
      </c>
      <c r="B266" s="50">
        <v>146.38000726699801</v>
      </c>
      <c r="C266" s="43"/>
      <c r="D266" s="49">
        <v>44690</v>
      </c>
      <c r="E266" s="50">
        <v>5.8959999084472603</v>
      </c>
      <c r="H266" s="49">
        <v>44690</v>
      </c>
      <c r="I266" s="50">
        <v>0.85543638467788696</v>
      </c>
      <c r="L266" s="49">
        <v>44690</v>
      </c>
      <c r="M266" s="52">
        <v>-5.0694793462753296E-3</v>
      </c>
      <c r="N266" s="52">
        <v>-5.5552152916789003E-3</v>
      </c>
      <c r="O266" s="52">
        <v>-5.4199676960706702E-3</v>
      </c>
      <c r="P266" s="52">
        <v>-4.85253240913152E-3</v>
      </c>
      <c r="Q266" s="52">
        <v>-4.2196260765194797E-3</v>
      </c>
      <c r="R266" s="52">
        <v>-2.1007475443184302E-3</v>
      </c>
      <c r="S266" s="52">
        <v>2.5766828912310302E-4</v>
      </c>
      <c r="T266" s="52">
        <v>2.5539826601743698E-3</v>
      </c>
      <c r="W266" s="49">
        <v>44690</v>
      </c>
      <c r="X266" s="53">
        <v>1.11243864521384E-2</v>
      </c>
      <c r="Y266" s="53">
        <v>1.11243864521384E-2</v>
      </c>
      <c r="Z266" s="53">
        <v>1.11243864521384E-2</v>
      </c>
      <c r="AA266" s="53">
        <v>1.11243864521384E-2</v>
      </c>
      <c r="AB266" s="53">
        <v>1.11243864521384E-2</v>
      </c>
      <c r="AC266" s="53">
        <v>1.3732357881963199E-2</v>
      </c>
      <c r="AD266" s="53">
        <v>1.5678072348236999E-2</v>
      </c>
      <c r="AE266" s="53">
        <v>1.7623785883188199E-2</v>
      </c>
      <c r="AF266" s="47"/>
      <c r="AG266" s="165">
        <f xml:space="preserve"> Barclays_eqty!J265+Enel_eqty!J265+'EUR GBP'!K265+Barclays!O265+Enel!N265</f>
        <v>-1135.022657237452</v>
      </c>
    </row>
    <row r="267" spans="1:33" ht="13.5" customHeight="1" x14ac:dyDescent="0.2">
      <c r="A267" s="49">
        <v>44687</v>
      </c>
      <c r="B267" s="50">
        <v>148.61999750137301</v>
      </c>
      <c r="C267" s="43"/>
      <c r="D267" s="49">
        <v>44687</v>
      </c>
      <c r="E267" s="50">
        <v>6.0300002098083496</v>
      </c>
      <c r="H267" s="49">
        <v>44687</v>
      </c>
      <c r="I267" s="50">
        <v>0.856772720813751</v>
      </c>
      <c r="L267" s="49">
        <v>44687</v>
      </c>
      <c r="M267" s="52">
        <v>-5.0694793462753296E-3</v>
      </c>
      <c r="N267" s="52">
        <v>-5.4878746159374697E-3</v>
      </c>
      <c r="O267" s="52">
        <v>-5.53483888506889E-3</v>
      </c>
      <c r="P267" s="52">
        <v>-4.9668191932141703E-3</v>
      </c>
      <c r="Q267" s="52">
        <v>-4.2554317042231499E-3</v>
      </c>
      <c r="R267" s="52">
        <v>-1.9870116375386702E-3</v>
      </c>
      <c r="S267" s="52">
        <v>4.68088634079322E-4</v>
      </c>
      <c r="T267" s="52">
        <v>2.8819837607443298E-3</v>
      </c>
      <c r="W267" s="49">
        <v>44687</v>
      </c>
      <c r="X267" s="53">
        <v>1.1153963394463E-2</v>
      </c>
      <c r="Y267" s="53">
        <v>1.1153963394463E-2</v>
      </c>
      <c r="Z267" s="53">
        <v>1.1153963394463E-2</v>
      </c>
      <c r="AA267" s="53">
        <v>1.1153963394463E-2</v>
      </c>
      <c r="AB267" s="53">
        <v>1.1153963394463E-2</v>
      </c>
      <c r="AC267" s="53">
        <v>1.3890366069972499E-2</v>
      </c>
      <c r="AD267" s="53">
        <v>1.5984017401933601E-2</v>
      </c>
      <c r="AE267" s="53">
        <v>1.8077667802572198E-2</v>
      </c>
      <c r="AF267" s="47"/>
      <c r="AG267" s="165">
        <f xml:space="preserve"> Barclays_eqty!J266+Enel_eqty!J266+'EUR GBP'!K266+Barclays!O266+Enel!N266</f>
        <v>-2865.0042915317795</v>
      </c>
    </row>
    <row r="268" spans="1:33" ht="13.5" customHeight="1" x14ac:dyDescent="0.2">
      <c r="A268" s="49">
        <v>44686</v>
      </c>
      <c r="B268" s="50">
        <v>150.55999755859298</v>
      </c>
      <c r="C268" s="43"/>
      <c r="D268" s="49">
        <v>44686</v>
      </c>
      <c r="E268" s="50">
        <v>6.0469999313354403</v>
      </c>
      <c r="H268" s="49">
        <v>44686</v>
      </c>
      <c r="I268" s="50">
        <v>0.85126066207885698</v>
      </c>
      <c r="L268" s="49">
        <v>44686</v>
      </c>
      <c r="M268" s="52">
        <v>-5.0694793462753296E-3</v>
      </c>
      <c r="N268" s="52">
        <v>-5.4878746159374697E-3</v>
      </c>
      <c r="O268" s="52">
        <v>-5.53483888506889E-3</v>
      </c>
      <c r="P268" s="52">
        <v>-5.0452146679162901E-3</v>
      </c>
      <c r="Q268" s="52">
        <v>-4.45753382518887E-3</v>
      </c>
      <c r="R268" s="52">
        <v>-2.4423669092357098E-3</v>
      </c>
      <c r="S268" s="52">
        <v>-1.09385298856068E-4</v>
      </c>
      <c r="T268" s="52">
        <v>2.1895945537835299E-3</v>
      </c>
      <c r="W268" s="49">
        <v>44686</v>
      </c>
      <c r="X268" s="53">
        <v>1.0964834131300401E-2</v>
      </c>
      <c r="Y268" s="53">
        <v>1.0964834131300401E-2</v>
      </c>
      <c r="Z268" s="53">
        <v>1.0964834131300401E-2</v>
      </c>
      <c r="AA268" s="53">
        <v>1.0964834131300401E-2</v>
      </c>
      <c r="AB268" s="53">
        <v>1.0964834131300401E-2</v>
      </c>
      <c r="AC268" s="53">
        <v>1.379931345582E-2</v>
      </c>
      <c r="AD268" s="53">
        <v>1.5834350138902602E-2</v>
      </c>
      <c r="AE268" s="53">
        <v>1.78693868219852E-2</v>
      </c>
      <c r="AF268" s="47"/>
      <c r="AG268" s="165">
        <f xml:space="preserve"> Barclays_eqty!J267+Enel_eqty!J267+'EUR GBP'!K267+Barclays!O267+Enel!N267</f>
        <v>-4105.5182089236932</v>
      </c>
    </row>
    <row r="269" spans="1:33" ht="13.5" customHeight="1" x14ac:dyDescent="0.2">
      <c r="A269" s="49">
        <v>44685</v>
      </c>
      <c r="B269" s="50">
        <v>150.960004329681</v>
      </c>
      <c r="C269" s="43"/>
      <c r="D269" s="49">
        <v>44685</v>
      </c>
      <c r="E269" s="50">
        <v>6.2109999656677202</v>
      </c>
      <c r="H269" s="49">
        <v>44685</v>
      </c>
      <c r="I269" s="50">
        <v>0.84371370077133101</v>
      </c>
      <c r="L269" s="49">
        <v>44685</v>
      </c>
      <c r="M269" s="52">
        <v>-5.0086448900401497E-3</v>
      </c>
      <c r="N269" s="52">
        <v>-5.5717383511364399E-3</v>
      </c>
      <c r="O269" s="52">
        <v>-5.4955682717263699E-3</v>
      </c>
      <c r="P269" s="52">
        <v>-4.9596065655350598E-3</v>
      </c>
      <c r="Q269" s="52">
        <v>-4.3638586066663196E-3</v>
      </c>
      <c r="R269" s="52">
        <v>-2.32378672808408E-3</v>
      </c>
      <c r="S269" s="52">
        <v>4.5911197958048399E-5</v>
      </c>
      <c r="T269" s="52">
        <v>2.3809191770851599E-3</v>
      </c>
      <c r="W269" s="49">
        <v>44685</v>
      </c>
      <c r="X269" s="53">
        <v>1.16129871457815E-2</v>
      </c>
      <c r="Y269" s="53">
        <v>1.16129871457815E-2</v>
      </c>
      <c r="Z269" s="53">
        <v>1.16129871457815E-2</v>
      </c>
      <c r="AA269" s="53">
        <v>1.16129871457815E-2</v>
      </c>
      <c r="AB269" s="53">
        <v>1.16129871457815E-2</v>
      </c>
      <c r="AC269" s="53">
        <v>1.4864169992506501E-2</v>
      </c>
      <c r="AD269" s="53">
        <v>1.7058813944458899E-2</v>
      </c>
      <c r="AE269" s="53">
        <v>1.9253456965088799E-2</v>
      </c>
      <c r="AF269" s="47"/>
      <c r="AG269" s="165">
        <f xml:space="preserve"> Barclays_eqty!J268+Enel_eqty!J268+'EUR GBP'!K268+Barclays!O268+Enel!N268</f>
        <v>-142.99025611265859</v>
      </c>
    </row>
    <row r="270" spans="1:33" ht="13.5" customHeight="1" x14ac:dyDescent="0.2">
      <c r="A270" s="49">
        <v>44684</v>
      </c>
      <c r="B270" s="50">
        <v>150.91999769210801</v>
      </c>
      <c r="C270" s="43"/>
      <c r="D270" s="49">
        <v>44684</v>
      </c>
      <c r="E270" s="50">
        <v>6.2239999771118102</v>
      </c>
      <c r="H270" s="49">
        <v>44684</v>
      </c>
      <c r="I270" s="50">
        <v>0.84223777055740301</v>
      </c>
      <c r="L270" s="49">
        <v>44684</v>
      </c>
      <c r="M270" s="52">
        <v>-5.0492011941969299E-3</v>
      </c>
      <c r="N270" s="52">
        <v>-5.56025607511401E-3</v>
      </c>
      <c r="O270" s="52">
        <v>-5.4925298318266799E-3</v>
      </c>
      <c r="P270" s="52">
        <v>-4.9596065655350598E-3</v>
      </c>
      <c r="Q270" s="52">
        <v>-4.3614613823592602E-3</v>
      </c>
      <c r="R270" s="52">
        <v>-2.3320014588534802E-3</v>
      </c>
      <c r="S270" s="52">
        <v>2.1681298676412498E-5</v>
      </c>
      <c r="T270" s="52">
        <v>2.3135878145694698E-3</v>
      </c>
      <c r="W270" s="49">
        <v>44684</v>
      </c>
      <c r="X270" s="53">
        <v>1.16528701037168E-2</v>
      </c>
      <c r="Y270" s="53">
        <v>1.16528701037168E-2</v>
      </c>
      <c r="Z270" s="53">
        <v>1.16528701037168E-2</v>
      </c>
      <c r="AA270" s="53">
        <v>1.16528701037168E-2</v>
      </c>
      <c r="AB270" s="53">
        <v>1.16528701037168E-2</v>
      </c>
      <c r="AC270" s="53">
        <v>1.4844319783151099E-2</v>
      </c>
      <c r="AD270" s="53">
        <v>1.69655010104179E-2</v>
      </c>
      <c r="AE270" s="53">
        <v>1.9086683169007301E-2</v>
      </c>
      <c r="AF270" s="47"/>
      <c r="AG270" s="165">
        <f xml:space="preserve"> Barclays_eqty!J269+Enel_eqty!J269+'EUR GBP'!K269+Barclays!O269+Enel!N269</f>
        <v>2195.2100600196536</v>
      </c>
    </row>
    <row r="271" spans="1:33" ht="13.5" customHeight="1" x14ac:dyDescent="0.2">
      <c r="A271" s="49">
        <v>44683</v>
      </c>
      <c r="B271" s="50">
        <v>148.19999933242701</v>
      </c>
      <c r="C271" s="43"/>
      <c r="D271" s="49">
        <v>44683</v>
      </c>
      <c r="E271" s="50">
        <v>6.17000007629394</v>
      </c>
      <c r="H271" s="49">
        <v>44683</v>
      </c>
      <c r="I271" s="50">
        <v>0.84048879146575906</v>
      </c>
      <c r="L271" s="49">
        <v>44683</v>
      </c>
      <c r="M271" s="52">
        <v>-5.0796186551451596E-3</v>
      </c>
      <c r="N271" s="52">
        <v>-5.5438396520912604E-3</v>
      </c>
      <c r="O271" s="52">
        <v>-5.3722481243312298E-3</v>
      </c>
      <c r="P271" s="52">
        <v>-4.84838709235191E-3</v>
      </c>
      <c r="Q271" s="52">
        <v>-4.2748269625008098E-3</v>
      </c>
      <c r="R271" s="52">
        <v>-2.30742525309324E-3</v>
      </c>
      <c r="S271" s="52">
        <v>1.170830000774E-5</v>
      </c>
      <c r="T271" s="52">
        <v>2.2752997465431599E-3</v>
      </c>
      <c r="W271" s="49">
        <v>44683</v>
      </c>
      <c r="X271" s="53">
        <v>1.12739652395248E-2</v>
      </c>
      <c r="Y271" s="53">
        <v>1.12739652395248E-2</v>
      </c>
      <c r="Z271" s="53">
        <v>1.12739652395248E-2</v>
      </c>
      <c r="AA271" s="53">
        <v>1.12739652395248E-2</v>
      </c>
      <c r="AB271" s="53">
        <v>1.12739652395248E-2</v>
      </c>
      <c r="AC271" s="53">
        <v>1.43469711765646E-2</v>
      </c>
      <c r="AD271" s="53">
        <v>1.64158288389444E-2</v>
      </c>
      <c r="AE271" s="53">
        <v>1.8484687432646699E-2</v>
      </c>
      <c r="AF271" s="47"/>
      <c r="AG271" s="165">
        <f xml:space="preserve"> Barclays_eqty!J270+Enel_eqty!J270+'EUR GBP'!K270+Barclays!O270+Enel!N270</f>
        <v>-328.1019356955477</v>
      </c>
    </row>
    <row r="272" spans="1:33" ht="13.5" customHeight="1" x14ac:dyDescent="0.2">
      <c r="A272" s="49">
        <v>44680</v>
      </c>
      <c r="B272" s="50">
        <v>148.36000204086298</v>
      </c>
      <c r="C272" s="43"/>
      <c r="D272" s="49">
        <v>44680</v>
      </c>
      <c r="E272" s="50">
        <v>6.2170000076293901</v>
      </c>
      <c r="H272" s="49">
        <v>44680</v>
      </c>
      <c r="I272" s="50">
        <v>0.84006375074386597</v>
      </c>
      <c r="L272" s="49">
        <v>44680</v>
      </c>
      <c r="M272" s="52">
        <v>-5.0492011941969299E-3</v>
      </c>
      <c r="N272" s="52">
        <v>-5.4750363342463901E-3</v>
      </c>
      <c r="O272" s="52">
        <v>-5.42588764801621E-3</v>
      </c>
      <c r="P272" s="52">
        <v>-4.93453675881028E-3</v>
      </c>
      <c r="Q272" s="52">
        <v>-4.35030087828636E-3</v>
      </c>
      <c r="R272" s="52">
        <v>-2.3595297243446099E-3</v>
      </c>
      <c r="S272" s="52">
        <v>-5.7474397181067602E-5</v>
      </c>
      <c r="T272" s="52">
        <v>2.2181340027600501E-3</v>
      </c>
      <c r="W272" s="49">
        <v>44680</v>
      </c>
      <c r="X272" s="53">
        <v>1.12541960552334E-2</v>
      </c>
      <c r="Y272" s="53">
        <v>1.12541960552334E-2</v>
      </c>
      <c r="Z272" s="53">
        <v>1.12541960552334E-2</v>
      </c>
      <c r="AA272" s="53">
        <v>1.12541960552334E-2</v>
      </c>
      <c r="AB272" s="53">
        <v>1.12541960552334E-2</v>
      </c>
      <c r="AC272" s="53">
        <v>1.43110333010554E-2</v>
      </c>
      <c r="AD272" s="53">
        <v>1.6399597749113998E-2</v>
      </c>
      <c r="AE272" s="53">
        <v>1.8488161265850001E-2</v>
      </c>
      <c r="AF272" s="47"/>
      <c r="AG272" s="165">
        <f xml:space="preserve"> Barclays_eqty!J271+Enel_eqty!J271+'EUR GBP'!K271+Barclays!O271+Enel!N271</f>
        <v>2564.4905429142214</v>
      </c>
    </row>
    <row r="273" spans="1:33" ht="13.5" customHeight="1" x14ac:dyDescent="0.2">
      <c r="A273" s="49">
        <v>44679</v>
      </c>
      <c r="B273" s="50">
        <v>145.660006999969</v>
      </c>
      <c r="C273" s="43"/>
      <c r="D273" s="49">
        <v>44679</v>
      </c>
      <c r="E273" s="50">
        <v>6.18300008773803</v>
      </c>
      <c r="H273" s="49">
        <v>44679</v>
      </c>
      <c r="I273" s="50">
        <v>0.84537160396575906</v>
      </c>
      <c r="L273" s="49">
        <v>44679</v>
      </c>
      <c r="M273" s="52">
        <v>-5.0492011941969299E-3</v>
      </c>
      <c r="N273" s="52">
        <v>-5.4779420606791904E-3</v>
      </c>
      <c r="O273" s="52">
        <v>-5.3187971934676101E-3</v>
      </c>
      <c r="P273" s="52">
        <v>-4.8724049702286703E-3</v>
      </c>
      <c r="Q273" s="52">
        <v>-4.3567470274865601E-3</v>
      </c>
      <c r="R273" s="52">
        <v>-2.57020955905318E-3</v>
      </c>
      <c r="S273" s="52">
        <v>-4.4001778587698899E-4</v>
      </c>
      <c r="T273" s="52">
        <v>1.7056704964488699E-3</v>
      </c>
      <c r="W273" s="49">
        <v>44679</v>
      </c>
      <c r="X273" s="53">
        <v>1.10048884525895E-2</v>
      </c>
      <c r="Y273" s="53">
        <v>1.10048884525895E-2</v>
      </c>
      <c r="Z273" s="53">
        <v>1.10048884525895E-2</v>
      </c>
      <c r="AA273" s="53">
        <v>1.10048884525895E-2</v>
      </c>
      <c r="AB273" s="53">
        <v>1.10048884525895E-2</v>
      </c>
      <c r="AC273" s="53">
        <v>1.39014422893524E-2</v>
      </c>
      <c r="AD273" s="53">
        <v>1.59541703760623E-2</v>
      </c>
      <c r="AE273" s="53">
        <v>1.80068984627723E-2</v>
      </c>
      <c r="AF273" s="47"/>
      <c r="AG273" s="165">
        <f xml:space="preserve"> Barclays_eqty!J272+Enel_eqty!J272+'EUR GBP'!K272+Barclays!O272+Enel!N272</f>
        <v>1077.3121882717874</v>
      </c>
    </row>
    <row r="274" spans="1:33" ht="13.5" customHeight="1" x14ac:dyDescent="0.2">
      <c r="A274" s="49">
        <v>44678</v>
      </c>
      <c r="B274" s="50">
        <v>142.10000038146899</v>
      </c>
      <c r="C274" s="43"/>
      <c r="D274" s="49">
        <v>44678</v>
      </c>
      <c r="E274" s="50">
        <v>6.0229997634887598</v>
      </c>
      <c r="H274" s="49">
        <v>44678</v>
      </c>
      <c r="I274" s="50">
        <v>0.840964496135711</v>
      </c>
      <c r="L274" s="49">
        <v>44678</v>
      </c>
      <c r="M274" s="52">
        <v>-5.0390628166496702E-3</v>
      </c>
      <c r="N274" s="52">
        <v>-5.5200955830514396E-3</v>
      </c>
      <c r="O274" s="52">
        <v>-5.3026829846203301E-3</v>
      </c>
      <c r="P274" s="52">
        <v>-4.8737768083810798E-3</v>
      </c>
      <c r="Q274" s="52">
        <v>-4.39926562830805E-3</v>
      </c>
      <c r="R274" s="52">
        <v>-2.7443990111351E-3</v>
      </c>
      <c r="S274" s="52">
        <v>-7.6612748671322996E-4</v>
      </c>
      <c r="T274" s="52">
        <v>1.1975008528679601E-3</v>
      </c>
      <c r="W274" s="49">
        <v>44678</v>
      </c>
      <c r="X274" s="53">
        <v>1.0845322161912901E-2</v>
      </c>
      <c r="Y274" s="53">
        <v>1.0845322161912901E-2</v>
      </c>
      <c r="Z274" s="53">
        <v>1.0845322161912901E-2</v>
      </c>
      <c r="AA274" s="53">
        <v>1.0845322161912901E-2</v>
      </c>
      <c r="AB274" s="53">
        <v>1.0845322161912901E-2</v>
      </c>
      <c r="AC274" s="53">
        <v>1.36730261147022E-2</v>
      </c>
      <c r="AD274" s="53">
        <v>1.56336687505245E-2</v>
      </c>
      <c r="AE274" s="53">
        <v>1.7594309523701598E-2</v>
      </c>
      <c r="AF274" s="47"/>
      <c r="AG274" s="165">
        <f xml:space="preserve"> Barclays_eqty!J273+Enel_eqty!J273+'EUR GBP'!K273+Barclays!O273+Enel!N273</f>
        <v>-789.99857405965099</v>
      </c>
    </row>
    <row r="275" spans="1:33" ht="13.5" customHeight="1" x14ac:dyDescent="0.2">
      <c r="A275" s="49">
        <v>44677</v>
      </c>
      <c r="B275" s="50">
        <v>143.53998899459799</v>
      </c>
      <c r="C275" s="43"/>
      <c r="D275" s="49">
        <v>44677</v>
      </c>
      <c r="E275" s="50">
        <v>6.09800004959106</v>
      </c>
      <c r="H275" s="49">
        <v>44677</v>
      </c>
      <c r="I275" s="50">
        <v>0.84396553039550704</v>
      </c>
      <c r="L275" s="49">
        <v>44677</v>
      </c>
      <c r="M275" s="52">
        <v>-5.0694793462753296E-3</v>
      </c>
      <c r="N275" s="52">
        <v>-5.5551687255501704E-3</v>
      </c>
      <c r="O275" s="52">
        <v>-5.2705211564898404E-3</v>
      </c>
      <c r="P275" s="52">
        <v>-4.8144371248781603E-3</v>
      </c>
      <c r="Q275" s="52">
        <v>-4.3820696882903498E-3</v>
      </c>
      <c r="R275" s="52">
        <v>-2.8461632318794701E-3</v>
      </c>
      <c r="S275" s="52">
        <v>-9.2038250295445301E-4</v>
      </c>
      <c r="T275" s="52">
        <v>1.06053659692406E-3</v>
      </c>
      <c r="W275" s="49">
        <v>44677</v>
      </c>
      <c r="X275" s="53">
        <v>1.08253778889775E-2</v>
      </c>
      <c r="Y275" s="53">
        <v>1.08253778889775E-2</v>
      </c>
      <c r="Z275" s="53">
        <v>1.08253778889775E-2</v>
      </c>
      <c r="AA275" s="53">
        <v>1.08253778889775E-2</v>
      </c>
      <c r="AB275" s="53">
        <v>1.08253778889775E-2</v>
      </c>
      <c r="AC275" s="53">
        <v>1.3752478174865201E-2</v>
      </c>
      <c r="AD275" s="53">
        <v>1.5761815011501298E-2</v>
      </c>
      <c r="AE275" s="53">
        <v>1.7771152779459901E-2</v>
      </c>
      <c r="AF275" s="47"/>
      <c r="AG275" s="165">
        <f xml:space="preserve"> Barclays_eqty!J274+Enel_eqty!J274+'EUR GBP'!K274+Barclays!O274+Enel!N274</f>
        <v>-161.56654424775587</v>
      </c>
    </row>
    <row r="276" spans="1:33" ht="13.5" customHeight="1" x14ac:dyDescent="0.2">
      <c r="A276" s="49">
        <v>44676</v>
      </c>
      <c r="B276" s="50">
        <v>143.39998960494898</v>
      </c>
      <c r="C276" s="43"/>
      <c r="D276" s="49">
        <v>44676</v>
      </c>
      <c r="E276" s="50">
        <v>6.1050000190734801</v>
      </c>
      <c r="H276" s="49">
        <v>44676</v>
      </c>
      <c r="I276" s="50">
        <v>0.84220886230468694</v>
      </c>
      <c r="L276" s="49">
        <v>44676</v>
      </c>
      <c r="M276" s="52">
        <v>-5.0492011941969299E-3</v>
      </c>
      <c r="N276" s="52">
        <v>-5.47403376549482E-3</v>
      </c>
      <c r="O276" s="52">
        <v>-5.1168245263397598E-3</v>
      </c>
      <c r="P276" s="52">
        <v>-4.6648969873785903E-3</v>
      </c>
      <c r="Q276" s="52">
        <v>-4.2381850071251297E-3</v>
      </c>
      <c r="R276" s="52">
        <v>-2.7214472647756299E-3</v>
      </c>
      <c r="S276" s="52">
        <v>-7.9102104064077096E-4</v>
      </c>
      <c r="T276" s="52">
        <v>1.2191531714051899E-3</v>
      </c>
      <c r="W276" s="49">
        <v>44676</v>
      </c>
      <c r="X276" s="53">
        <v>1.0815404355525899E-2</v>
      </c>
      <c r="Y276" s="53">
        <v>1.0815404355525899E-2</v>
      </c>
      <c r="Z276" s="53">
        <v>1.0815404355525899E-2</v>
      </c>
      <c r="AA276" s="53">
        <v>1.0815404355525899E-2</v>
      </c>
      <c r="AB276" s="53">
        <v>1.0815404355525899E-2</v>
      </c>
      <c r="AC276" s="53">
        <v>1.3772340491414001E-2</v>
      </c>
      <c r="AD276" s="53">
        <v>1.5845421701669599E-2</v>
      </c>
      <c r="AE276" s="53">
        <v>1.7918501049280101E-2</v>
      </c>
      <c r="AF276" s="47"/>
      <c r="AG276" s="165">
        <f xml:space="preserve"> Barclays_eqty!J275+Enel_eqty!J275+'EUR GBP'!K275+Barclays!O275+Enel!N275</f>
        <v>-2542.0050241233521</v>
      </c>
    </row>
    <row r="277" spans="1:33" ht="13.5" customHeight="1" x14ac:dyDescent="0.2">
      <c r="A277" s="49">
        <v>44673</v>
      </c>
      <c r="B277" s="50">
        <v>146.64000272750798</v>
      </c>
      <c r="C277" s="43"/>
      <c r="D277" s="49">
        <v>44673</v>
      </c>
      <c r="E277" s="50">
        <v>6.0170001983642498</v>
      </c>
      <c r="H277" s="49">
        <v>44673</v>
      </c>
      <c r="I277" s="50">
        <v>0.83912163972854603</v>
      </c>
      <c r="L277" s="49">
        <v>44673</v>
      </c>
      <c r="M277" s="52">
        <v>-5.0695501267910004E-3</v>
      </c>
      <c r="N277" s="52">
        <v>-5.47403376549482E-3</v>
      </c>
      <c r="O277" s="52">
        <v>-5.29668014496564E-3</v>
      </c>
      <c r="P277" s="52">
        <v>-4.8470869660377502E-3</v>
      </c>
      <c r="Q277" s="52">
        <v>-4.36885701492428E-3</v>
      </c>
      <c r="R277" s="52">
        <v>-2.7433286886662201E-3</v>
      </c>
      <c r="S277" s="52">
        <v>-7.5442116940394001E-4</v>
      </c>
      <c r="T277" s="52">
        <v>1.3269718037918199E-3</v>
      </c>
      <c r="W277" s="49">
        <v>44673</v>
      </c>
      <c r="X277" s="53">
        <v>1.0835351422429E-2</v>
      </c>
      <c r="Y277" s="53">
        <v>1.0835351422429E-2</v>
      </c>
      <c r="Z277" s="53">
        <v>1.0835351422429E-2</v>
      </c>
      <c r="AA277" s="53">
        <v>1.0835351422429E-2</v>
      </c>
      <c r="AB277" s="53">
        <v>1.0835351422429E-2</v>
      </c>
      <c r="AC277" s="53">
        <v>1.38648422434926E-2</v>
      </c>
      <c r="AD277" s="53">
        <v>1.6136378049850401E-2</v>
      </c>
      <c r="AE277" s="53">
        <v>1.8407912924885701E-2</v>
      </c>
      <c r="AF277" s="47"/>
      <c r="AG277" s="165">
        <f xml:space="preserve"> Barclays_eqty!J276+Enel_eqty!J276+'EUR GBP'!K276+Barclays!O276+Enel!N276</f>
        <v>-5398.673887289262</v>
      </c>
    </row>
    <row r="278" spans="1:33" ht="13.5" customHeight="1" x14ac:dyDescent="0.2">
      <c r="A278" s="49">
        <v>44672</v>
      </c>
      <c r="B278" s="50">
        <v>150.220000743865</v>
      </c>
      <c r="C278" s="43"/>
      <c r="D278" s="49">
        <v>44672</v>
      </c>
      <c r="E278" s="50">
        <v>6.1290001869201598</v>
      </c>
      <c r="H278" s="49">
        <v>44672</v>
      </c>
      <c r="I278" s="50">
        <v>0.83202886581420898</v>
      </c>
      <c r="L278" s="49">
        <v>44672</v>
      </c>
      <c r="M278" s="52">
        <v>-5.0492011941969299E-3</v>
      </c>
      <c r="N278" s="52">
        <v>-5.5001918226480397E-3</v>
      </c>
      <c r="O278" s="52">
        <v>-5.4486799053847703E-3</v>
      </c>
      <c r="P278" s="52">
        <v>-5.0960103981196802E-3</v>
      </c>
      <c r="Q278" s="52">
        <v>-4.64595947414636E-3</v>
      </c>
      <c r="R278" s="52">
        <v>-3.1218815129250201E-3</v>
      </c>
      <c r="S278" s="52">
        <v>-1.25438231043517E-3</v>
      </c>
      <c r="T278" s="52">
        <v>6.9810589775443001E-4</v>
      </c>
      <c r="W278" s="49">
        <v>44672</v>
      </c>
      <c r="X278" s="53">
        <v>1.1274139396846201E-2</v>
      </c>
      <c r="Y278" s="53">
        <v>1.1274139396846201E-2</v>
      </c>
      <c r="Z278" s="53">
        <v>1.1274139396846201E-2</v>
      </c>
      <c r="AA278" s="53">
        <v>1.1274139396846201E-2</v>
      </c>
      <c r="AB278" s="53">
        <v>1.1274139396846201E-2</v>
      </c>
      <c r="AC278" s="53">
        <v>1.44177637994289E-2</v>
      </c>
      <c r="AD278" s="53">
        <v>1.66884493082761E-2</v>
      </c>
      <c r="AE278" s="53">
        <v>1.8959134817123399E-2</v>
      </c>
      <c r="AF278" s="47"/>
      <c r="AG278" s="165">
        <f xml:space="preserve"> Barclays_eqty!J277+Enel_eqty!J277+'EUR GBP'!K277+Barclays!O277+Enel!N277</f>
        <v>2201.1634373680308</v>
      </c>
    </row>
    <row r="279" spans="1:33" ht="13.5" customHeight="1" x14ac:dyDescent="0.2">
      <c r="A279" s="49">
        <v>44671</v>
      </c>
      <c r="B279" s="50">
        <v>149.82000589370702</v>
      </c>
      <c r="C279" s="43"/>
      <c r="D279" s="49">
        <v>44671</v>
      </c>
      <c r="E279" s="50">
        <v>6.1770000457763601</v>
      </c>
      <c r="H279" s="49">
        <v>44671</v>
      </c>
      <c r="I279" s="50">
        <v>0.83272665739059404</v>
      </c>
      <c r="L279" s="49">
        <v>44671</v>
      </c>
      <c r="M279" s="52">
        <v>-5.0187841989099901E-3</v>
      </c>
      <c r="N279" s="52">
        <v>-5.6508826091885497E-3</v>
      </c>
      <c r="O279" s="52">
        <v>-5.7125524617731502E-3</v>
      </c>
      <c r="P279" s="52">
        <v>-5.3099631331861002E-3</v>
      </c>
      <c r="Q279" s="52">
        <v>-4.8943823203444403E-3</v>
      </c>
      <c r="R279" s="52">
        <v>-3.54562955908477E-3</v>
      </c>
      <c r="S279" s="52">
        <v>-1.9462358905002401E-3</v>
      </c>
      <c r="T279" s="52">
        <v>-1.2752690236084101E-4</v>
      </c>
      <c r="W279" s="49">
        <v>44671</v>
      </c>
      <c r="X279" s="53">
        <v>1.0326695628464199E-2</v>
      </c>
      <c r="Y279" s="53">
        <v>1.0326695628464199E-2</v>
      </c>
      <c r="Z279" s="53">
        <v>1.0326695628464199E-2</v>
      </c>
      <c r="AA279" s="53">
        <v>1.0326695628464199E-2</v>
      </c>
      <c r="AB279" s="53">
        <v>1.0326695628464199E-2</v>
      </c>
      <c r="AC279" s="53">
        <v>1.29876220598816E-2</v>
      </c>
      <c r="AD279" s="53">
        <v>1.51828713715076E-2</v>
      </c>
      <c r="AE279" s="53">
        <v>1.73781216144561E-2</v>
      </c>
      <c r="AF279" s="47"/>
      <c r="AG279" s="165">
        <f xml:space="preserve"> Barclays_eqty!J278+Enel_eqty!J278+'EUR GBP'!K278+Barclays!O278+Enel!N278</f>
        <v>1078.5048792018852</v>
      </c>
    </row>
    <row r="280" spans="1:33" ht="13.5" customHeight="1" x14ac:dyDescent="0.2">
      <c r="A280" s="49">
        <v>44670</v>
      </c>
      <c r="B280" s="50">
        <v>145.759999752044</v>
      </c>
      <c r="C280" s="43"/>
      <c r="D280" s="49">
        <v>44670</v>
      </c>
      <c r="E280" s="50">
        <v>6.1669998168945304</v>
      </c>
      <c r="H280" s="49">
        <v>44670</v>
      </c>
      <c r="I280" s="50">
        <v>0.83023524284362704</v>
      </c>
      <c r="L280" s="49">
        <v>44670</v>
      </c>
      <c r="M280" s="52">
        <v>-5.0696204416453804E-3</v>
      </c>
      <c r="N280" s="52">
        <v>-5.63888344913721E-3</v>
      </c>
      <c r="O280" s="52">
        <v>-5.6423903442919202E-3</v>
      </c>
      <c r="P280" s="52">
        <v>-5.2466122433543197E-3</v>
      </c>
      <c r="Q280" s="52">
        <v>-4.8692873679101398E-3</v>
      </c>
      <c r="R280" s="52">
        <v>-3.6247915122658001E-3</v>
      </c>
      <c r="S280" s="52">
        <v>-2.0702243782579899E-3</v>
      </c>
      <c r="T280" s="52">
        <v>-2.2441169130615801E-4</v>
      </c>
      <c r="W280" s="49">
        <v>44670</v>
      </c>
      <c r="X280" s="53">
        <v>1.0306745767593301E-2</v>
      </c>
      <c r="Y280" s="53">
        <v>1.0306745767593301E-2</v>
      </c>
      <c r="Z280" s="53">
        <v>1.0306745767593301E-2</v>
      </c>
      <c r="AA280" s="53">
        <v>1.0306745767593301E-2</v>
      </c>
      <c r="AB280" s="53">
        <v>1.0306745767593301E-2</v>
      </c>
      <c r="AC280" s="53">
        <v>1.30074927583336E-2</v>
      </c>
      <c r="AD280" s="53">
        <v>1.52419432997703E-2</v>
      </c>
      <c r="AE280" s="53">
        <v>1.7476392909884401E-2</v>
      </c>
      <c r="AF280" s="47"/>
      <c r="AG280" s="165">
        <f xml:space="preserve"> Barclays_eqty!J279+Enel_eqty!J279+'EUR GBP'!K279+Barclays!O279+Enel!N279</f>
        <v>224.81164969389434</v>
      </c>
    </row>
    <row r="281" spans="1:33" ht="13.5" customHeight="1" x14ac:dyDescent="0.2">
      <c r="A281" s="49">
        <v>44669</v>
      </c>
      <c r="B281" s="50">
        <v>145.860004425048</v>
      </c>
      <c r="C281" s="43"/>
      <c r="D281" s="49">
        <v>44669</v>
      </c>
      <c r="E281" s="50">
        <v>6.2020001411437899</v>
      </c>
      <c r="H281" s="49">
        <v>44669</v>
      </c>
      <c r="I281" s="50">
        <v>0.82904434204101496</v>
      </c>
      <c r="L281" s="49">
        <v>44669</v>
      </c>
      <c r="M281" s="52">
        <v>-5.0696204416453804E-3</v>
      </c>
      <c r="N281" s="52">
        <v>-5.5361972190439701E-3</v>
      </c>
      <c r="O281" s="52">
        <v>-5.5195912718772801E-3</v>
      </c>
      <c r="P281" s="52">
        <v>-5.0952793098986097E-3</v>
      </c>
      <c r="Q281" s="52">
        <v>-4.8023029230534996E-3</v>
      </c>
      <c r="R281" s="52">
        <v>-3.7563031073659602E-3</v>
      </c>
      <c r="S281" s="52">
        <v>-2.2462063934653902E-3</v>
      </c>
      <c r="T281" s="52">
        <v>-4.3216987978666999E-4</v>
      </c>
      <c r="W281" s="49">
        <v>44669</v>
      </c>
      <c r="X281" s="53">
        <v>1.0057380422949701E-2</v>
      </c>
      <c r="Y281" s="53">
        <v>1.0057380422949701E-2</v>
      </c>
      <c r="Z281" s="53">
        <v>1.0057380422949701E-2</v>
      </c>
      <c r="AA281" s="53">
        <v>1.0057380422949701E-2</v>
      </c>
      <c r="AB281" s="53">
        <v>1.0057380422949701E-2</v>
      </c>
      <c r="AC281" s="53">
        <v>1.2666337192058501E-2</v>
      </c>
      <c r="AD281" s="53">
        <v>1.48239405825734E-2</v>
      </c>
      <c r="AE281" s="53">
        <v>1.6981543973088199E-2</v>
      </c>
      <c r="AF281" s="47"/>
      <c r="AG281" s="165">
        <f xml:space="preserve"> Barclays_eqty!J280+Enel_eqty!J280+'EUR GBP'!K280+Barclays!O280+Enel!N280</f>
        <v>-204.08354222098319</v>
      </c>
    </row>
    <row r="282" spans="1:33" ht="13.5" customHeight="1" x14ac:dyDescent="0.2">
      <c r="A282" s="49">
        <v>44666</v>
      </c>
      <c r="B282" s="50">
        <v>145.860004425048</v>
      </c>
      <c r="C282" s="43"/>
      <c r="D282" s="49">
        <v>44666</v>
      </c>
      <c r="E282" s="50">
        <v>6.2020001411437899</v>
      </c>
      <c r="H282" s="49">
        <v>44666</v>
      </c>
      <c r="I282" s="50">
        <v>0.82744497060775701</v>
      </c>
      <c r="L282" s="49">
        <v>44666</v>
      </c>
      <c r="M282" s="52">
        <v>-5.0696204416453804E-3</v>
      </c>
      <c r="N282" s="52">
        <v>-5.4316464811563396E-3</v>
      </c>
      <c r="O282" s="52">
        <v>-5.4671624675393096E-3</v>
      </c>
      <c r="P282" s="52">
        <v>-5.1088696345686904E-3</v>
      </c>
      <c r="Q282" s="52">
        <v>-4.8243841156363401E-3</v>
      </c>
      <c r="R282" s="52">
        <v>-3.8172565400600399E-3</v>
      </c>
      <c r="S282" s="52">
        <v>-2.33032554388046E-3</v>
      </c>
      <c r="T282" s="52">
        <v>-5.3272576769813895E-4</v>
      </c>
      <c r="W282" s="49">
        <v>44666</v>
      </c>
      <c r="X282" s="53">
        <v>1.0057380422949701E-2</v>
      </c>
      <c r="Y282" s="53">
        <v>1.0057380422949701E-2</v>
      </c>
      <c r="Z282" s="53">
        <v>1.0057380422949701E-2</v>
      </c>
      <c r="AA282" s="53">
        <v>1.0057380422949701E-2</v>
      </c>
      <c r="AB282" s="53">
        <v>1.0057380422949701E-2</v>
      </c>
      <c r="AC282" s="53">
        <v>1.2539852410554801E-2</v>
      </c>
      <c r="AD282" s="53">
        <v>1.4697085134685E-2</v>
      </c>
      <c r="AE282" s="53">
        <v>1.6854321584105401E-2</v>
      </c>
      <c r="AF282" s="47"/>
      <c r="AG282" s="165">
        <f xml:space="preserve"> Barclays_eqty!J281+Enel_eqty!J281+'EUR GBP'!K281+Barclays!O281+Enel!N281</f>
        <v>-211.61497733380102</v>
      </c>
    </row>
    <row r="283" spans="1:33" ht="13.5" customHeight="1" x14ac:dyDescent="0.2">
      <c r="A283" s="49">
        <v>44665</v>
      </c>
      <c r="B283" s="50">
        <v>144.820010662078</v>
      </c>
      <c r="C283" s="43"/>
      <c r="D283" s="49">
        <v>44665</v>
      </c>
      <c r="E283" s="50">
        <v>6.1849999427795401</v>
      </c>
      <c r="H283" s="49">
        <v>44665</v>
      </c>
      <c r="I283" s="50">
        <v>0.82616698741912797</v>
      </c>
      <c r="L283" s="49">
        <v>44665</v>
      </c>
      <c r="M283" s="52">
        <v>-5.0696204416453804E-3</v>
      </c>
      <c r="N283" s="52">
        <v>-5.4033757187426004E-3</v>
      </c>
      <c r="O283" s="52">
        <v>-5.4492745548486701E-3</v>
      </c>
      <c r="P283" s="52">
        <v>-5.1183369942009397E-3</v>
      </c>
      <c r="Q283" s="52">
        <v>-4.8318984918296302E-3</v>
      </c>
      <c r="R283" s="52">
        <v>-3.8374261930584899E-3</v>
      </c>
      <c r="S283" s="52">
        <v>-2.3581944406032502E-3</v>
      </c>
      <c r="T283" s="52">
        <v>-5.6608271552249703E-4</v>
      </c>
      <c r="W283" s="49">
        <v>44665</v>
      </c>
      <c r="X283" s="53">
        <v>1.0077329352498001E-2</v>
      </c>
      <c r="Y283" s="53">
        <v>1.0077329352498001E-2</v>
      </c>
      <c r="Z283" s="53">
        <v>1.0077329352498001E-2</v>
      </c>
      <c r="AA283" s="53">
        <v>1.0077329352498001E-2</v>
      </c>
      <c r="AB283" s="53">
        <v>1.0077329352498001E-2</v>
      </c>
      <c r="AC283" s="53">
        <v>1.2709419243037701E-2</v>
      </c>
      <c r="AD283" s="53">
        <v>1.4886500313878E-2</v>
      </c>
      <c r="AE283" s="53">
        <v>1.70635841786861E-2</v>
      </c>
      <c r="AF283" s="47"/>
      <c r="AG283" s="165">
        <f xml:space="preserve"> Barclays_eqty!J282+Enel_eqty!J282+'EUR GBP'!K282+Barclays!O282+Enel!N282</f>
        <v>3158.3340587929652</v>
      </c>
    </row>
    <row r="284" spans="1:33" ht="13.5" customHeight="1" x14ac:dyDescent="0.2">
      <c r="A284" s="49">
        <v>44664</v>
      </c>
      <c r="B284" s="50">
        <v>143.74001026153499</v>
      </c>
      <c r="C284" s="43"/>
      <c r="D284" s="49">
        <v>44664</v>
      </c>
      <c r="E284" s="50">
        <v>6.1690001487731898</v>
      </c>
      <c r="H284" s="49">
        <v>44664</v>
      </c>
      <c r="I284" s="50">
        <v>0.83192080259323098</v>
      </c>
      <c r="L284" s="49">
        <v>44664</v>
      </c>
      <c r="M284" s="52">
        <v>-5.0492011941969299E-3</v>
      </c>
      <c r="N284" s="52">
        <v>-5.39153488352894E-3</v>
      </c>
      <c r="O284" s="52">
        <v>-5.4193083196878399E-3</v>
      </c>
      <c r="P284" s="52">
        <v>-5.0802454352378802E-3</v>
      </c>
      <c r="Q284" s="52">
        <v>-4.6939528547227296E-3</v>
      </c>
      <c r="R284" s="52">
        <v>-3.46666085533797E-3</v>
      </c>
      <c r="S284" s="52">
        <v>-1.9969386048614901E-3</v>
      </c>
      <c r="T284" s="52">
        <v>-2.3152100038714699E-4</v>
      </c>
      <c r="W284" s="49">
        <v>44664</v>
      </c>
      <c r="X284" s="53">
        <v>9.9476538598537393E-3</v>
      </c>
      <c r="Y284" s="53">
        <v>9.9476538598537393E-3</v>
      </c>
      <c r="Z284" s="53">
        <v>9.9476538598537393E-3</v>
      </c>
      <c r="AA284" s="53">
        <v>9.9476538598537393E-3</v>
      </c>
      <c r="AB284" s="53">
        <v>9.9476538598537393E-3</v>
      </c>
      <c r="AC284" s="53">
        <v>1.2480868026614101E-2</v>
      </c>
      <c r="AD284" s="53">
        <v>1.4565736986696699E-2</v>
      </c>
      <c r="AE284" s="53">
        <v>1.6650605946779199E-2</v>
      </c>
      <c r="AF284" s="47"/>
      <c r="AG284" s="165">
        <f xml:space="preserve"> Barclays_eqty!J283+Enel_eqty!J283+'EUR GBP'!K283+Barclays!O283+Enel!N283</f>
        <v>1149.0959749520746</v>
      </c>
    </row>
    <row r="285" spans="1:33" ht="13.5" customHeight="1" x14ac:dyDescent="0.2">
      <c r="A285" s="49">
        <v>44663</v>
      </c>
      <c r="B285" s="50">
        <v>143.24001073837201</v>
      </c>
      <c r="C285" s="43"/>
      <c r="D285" s="49">
        <v>44663</v>
      </c>
      <c r="E285" s="50">
        <v>6.2610001564025799</v>
      </c>
      <c r="H285" s="49">
        <v>44663</v>
      </c>
      <c r="I285" s="50">
        <v>0.83394688367843595</v>
      </c>
      <c r="L285" s="49">
        <v>44663</v>
      </c>
      <c r="M285" s="52">
        <v>-5.0593405030667704E-3</v>
      </c>
      <c r="N285" s="52">
        <v>-5.5686370469629704E-3</v>
      </c>
      <c r="O285" s="52">
        <v>-5.4613123647868599E-3</v>
      </c>
      <c r="P285" s="52">
        <v>-4.96325409039855E-3</v>
      </c>
      <c r="Q285" s="52">
        <v>-4.5997337438166098E-3</v>
      </c>
      <c r="R285" s="52">
        <v>-3.4713386557996199E-3</v>
      </c>
      <c r="S285" s="52">
        <v>-2.0219767466187399E-3</v>
      </c>
      <c r="T285" s="52">
        <v>-2.31020181672647E-4</v>
      </c>
      <c r="W285" s="49">
        <v>44663</v>
      </c>
      <c r="X285" s="53">
        <v>9.6882898360490799E-3</v>
      </c>
      <c r="Y285" s="53">
        <v>9.6882898360490799E-3</v>
      </c>
      <c r="Z285" s="53">
        <v>9.6882898360490799E-3</v>
      </c>
      <c r="AA285" s="53">
        <v>9.6882898360490799E-3</v>
      </c>
      <c r="AB285" s="53">
        <v>9.6882898360490799E-3</v>
      </c>
      <c r="AC285" s="53">
        <v>1.2172777205705599E-2</v>
      </c>
      <c r="AD285" s="53">
        <v>1.42838209867477E-2</v>
      </c>
      <c r="AE285" s="53">
        <v>1.63948666304349E-2</v>
      </c>
      <c r="AF285" s="47"/>
      <c r="AG285" s="165">
        <f xml:space="preserve"> Barclays_eqty!J284+Enel_eqty!J284+'EUR GBP'!K284+Barclays!O284+Enel!N284</f>
        <v>-899.19399635085608</v>
      </c>
    </row>
    <row r="286" spans="1:33" ht="13.5" customHeight="1" x14ac:dyDescent="0.2">
      <c r="A286" s="49">
        <v>44662</v>
      </c>
      <c r="B286" s="50">
        <v>146.00000381469701</v>
      </c>
      <c r="C286" s="43"/>
      <c r="D286" s="49">
        <v>44662</v>
      </c>
      <c r="E286" s="50">
        <v>6.3000001907348597</v>
      </c>
      <c r="H286" s="49">
        <v>44662</v>
      </c>
      <c r="I286" s="50">
        <v>0.83558279275894098</v>
      </c>
      <c r="L286" s="49">
        <v>44662</v>
      </c>
      <c r="M286" s="52">
        <v>-5.0492011941969299E-3</v>
      </c>
      <c r="N286" s="52">
        <v>-5.5636637844145298E-3</v>
      </c>
      <c r="O286" s="52">
        <v>-5.3706709295511202E-3</v>
      </c>
      <c r="P286" s="52">
        <v>-4.9083172343671296E-3</v>
      </c>
      <c r="Q286" s="52">
        <v>-4.5358813367783997E-3</v>
      </c>
      <c r="R286" s="52">
        <v>-3.3582660835236298E-3</v>
      </c>
      <c r="S286" s="52">
        <v>-1.83038541581481E-3</v>
      </c>
      <c r="T286" s="52">
        <v>4.1780098399612998E-5</v>
      </c>
      <c r="W286" s="49">
        <v>44662</v>
      </c>
      <c r="X286" s="53">
        <v>9.6483863890170999E-3</v>
      </c>
      <c r="Y286" s="53">
        <v>9.6483863890170999E-3</v>
      </c>
      <c r="Z286" s="53">
        <v>9.6483863890170999E-3</v>
      </c>
      <c r="AA286" s="53">
        <v>9.6483863890170999E-3</v>
      </c>
      <c r="AB286" s="53">
        <v>9.6483863890170999E-3</v>
      </c>
      <c r="AC286" s="53">
        <v>1.22125335037708E-2</v>
      </c>
      <c r="AD286" s="53">
        <v>1.4411898329853999E-2</v>
      </c>
      <c r="AE286" s="53">
        <v>1.66112668812274E-2</v>
      </c>
      <c r="AF286" s="47"/>
      <c r="AG286" s="165">
        <f xml:space="preserve"> Barclays_eqty!J285+Enel_eqty!J285+'EUR GBP'!K285+Barclays!O285+Enel!N285</f>
        <v>572.98974749781155</v>
      </c>
    </row>
    <row r="287" spans="1:33" ht="13.5" customHeight="1" x14ac:dyDescent="0.2">
      <c r="A287" s="49">
        <v>44659</v>
      </c>
      <c r="B287" s="50">
        <v>144.60000991821201</v>
      </c>
      <c r="C287" s="43"/>
      <c r="D287" s="49">
        <v>44659</v>
      </c>
      <c r="E287" s="50">
        <v>6.2810001373290998</v>
      </c>
      <c r="H287" s="49">
        <v>44659</v>
      </c>
      <c r="I287" s="50">
        <v>0.83593446016311601</v>
      </c>
      <c r="L287" s="49">
        <v>44659</v>
      </c>
      <c r="M287" s="52">
        <v>-5.0391322001814799E-3</v>
      </c>
      <c r="N287" s="52">
        <v>-5.4703084751963598E-3</v>
      </c>
      <c r="O287" s="52">
        <v>-5.4414533078670502E-3</v>
      </c>
      <c r="P287" s="52">
        <v>-5.0538000650703898E-3</v>
      </c>
      <c r="Q287" s="52">
        <v>-4.7043715603649599E-3</v>
      </c>
      <c r="R287" s="52">
        <v>-3.6391492467373601E-3</v>
      </c>
      <c r="S287" s="52">
        <v>-2.21999059431254E-3</v>
      </c>
      <c r="T287" s="52">
        <v>-4.27454186137765E-4</v>
      </c>
      <c r="W287" s="49">
        <v>44659</v>
      </c>
      <c r="X287" s="53">
        <v>9.4887670129537496E-3</v>
      </c>
      <c r="Y287" s="53">
        <v>9.4887670129537496E-3</v>
      </c>
      <c r="Z287" s="53">
        <v>9.4887670129537496E-3</v>
      </c>
      <c r="AA287" s="53">
        <v>9.4887670129537496E-3</v>
      </c>
      <c r="AB287" s="53">
        <v>9.4887670129537496E-3</v>
      </c>
      <c r="AC287" s="53">
        <v>1.19888186454772E-2</v>
      </c>
      <c r="AD287" s="53">
        <v>1.41169317066669E-2</v>
      </c>
      <c r="AE287" s="53">
        <v>1.6245044767856501E-2</v>
      </c>
      <c r="AF287" s="47"/>
      <c r="AG287" s="165">
        <f xml:space="preserve"> Barclays_eqty!J286+Enel_eqty!J286+'EUR GBP'!K286+Barclays!O286+Enel!N286</f>
        <v>1513.4355100853525</v>
      </c>
    </row>
    <row r="288" spans="1:33" ht="13.5" customHeight="1" x14ac:dyDescent="0.2">
      <c r="A288" s="49">
        <v>44658</v>
      </c>
      <c r="B288" s="50">
        <v>140.47999382019</v>
      </c>
      <c r="C288" s="43"/>
      <c r="D288" s="49">
        <v>44658</v>
      </c>
      <c r="E288" s="50">
        <v>6.1979999542236301</v>
      </c>
      <c r="H288" s="49">
        <v>44658</v>
      </c>
      <c r="I288" s="50">
        <v>0.83513200283050504</v>
      </c>
      <c r="L288" s="49">
        <v>44658</v>
      </c>
      <c r="M288" s="52">
        <v>-5.0593405030667704E-3</v>
      </c>
      <c r="N288" s="52">
        <v>-5.5572739802300904E-3</v>
      </c>
      <c r="O288" s="52">
        <v>-5.5110994726419397E-3</v>
      </c>
      <c r="P288" s="52">
        <v>-5.1592811942100499E-3</v>
      </c>
      <c r="Q288" s="52">
        <v>-4.8265559598803503E-3</v>
      </c>
      <c r="R288" s="52">
        <v>-3.8033546879887498E-3</v>
      </c>
      <c r="S288" s="52">
        <v>-2.4547434877604198E-3</v>
      </c>
      <c r="T288" s="52">
        <v>-7.3750404408201499E-4</v>
      </c>
      <c r="W288" s="49">
        <v>44658</v>
      </c>
      <c r="X288" s="53">
        <v>9.4189327210187895E-3</v>
      </c>
      <c r="Y288" s="53">
        <v>9.4189327210187895E-3</v>
      </c>
      <c r="Z288" s="53">
        <v>9.4189327210187895E-3</v>
      </c>
      <c r="AA288" s="53">
        <v>9.4189327210187895E-3</v>
      </c>
      <c r="AB288" s="53">
        <v>9.4189327210187895E-3</v>
      </c>
      <c r="AC288" s="53">
        <v>1.1964045464992501E-2</v>
      </c>
      <c r="AD288" s="53">
        <v>1.40974102541804E-2</v>
      </c>
      <c r="AE288" s="53">
        <v>1.6230775043368301E-2</v>
      </c>
      <c r="AF288" s="47"/>
      <c r="AG288" s="165">
        <f xml:space="preserve"> Barclays_eqty!J287+Enel_eqty!J287+'EUR GBP'!K287+Barclays!O287+Enel!N287</f>
        <v>-1572.364185932362</v>
      </c>
    </row>
    <row r="289" spans="1:33" ht="13.5" customHeight="1" x14ac:dyDescent="0.2">
      <c r="A289" s="49">
        <v>44657</v>
      </c>
      <c r="B289" s="50">
        <v>142.71999597549402</v>
      </c>
      <c r="C289" s="43"/>
      <c r="D289" s="49">
        <v>44657</v>
      </c>
      <c r="E289" s="50">
        <v>6.15100002288818</v>
      </c>
      <c r="H289" s="49">
        <v>44657</v>
      </c>
      <c r="I289" s="50">
        <v>0.83428829908370905</v>
      </c>
      <c r="L289" s="49">
        <v>44657</v>
      </c>
      <c r="M289" s="52">
        <v>-5.0796186551451596E-3</v>
      </c>
      <c r="N289" s="52">
        <v>-5.6268284097313803E-3</v>
      </c>
      <c r="O289" s="52">
        <v>-5.4813330061733697E-3</v>
      </c>
      <c r="P289" s="52">
        <v>-5.1036560907959903E-3</v>
      </c>
      <c r="Q289" s="52">
        <v>-4.8051113262772499E-3</v>
      </c>
      <c r="R289" s="52">
        <v>-3.9207604713737904E-3</v>
      </c>
      <c r="S289" s="52">
        <v>-2.6156916283071002E-3</v>
      </c>
      <c r="T289" s="52">
        <v>-9.2351628700271195E-4</v>
      </c>
      <c r="W289" s="49">
        <v>44657</v>
      </c>
      <c r="X289" s="53">
        <v>9.3590728938579507E-3</v>
      </c>
      <c r="Y289" s="53">
        <v>9.3590728938579507E-3</v>
      </c>
      <c r="Z289" s="53">
        <v>9.3590728938579507E-3</v>
      </c>
      <c r="AA289" s="53">
        <v>9.3590728938579507E-3</v>
      </c>
      <c r="AB289" s="53">
        <v>9.3590728938579507E-3</v>
      </c>
      <c r="AC289" s="53">
        <v>1.1954104527831E-2</v>
      </c>
      <c r="AD289" s="53">
        <v>1.41154583543539E-2</v>
      </c>
      <c r="AE289" s="53">
        <v>1.6276812180876701E-2</v>
      </c>
      <c r="AF289" s="47"/>
      <c r="AG289" s="165">
        <f xml:space="preserve"> Barclays_eqty!J288+Enel_eqty!J288+'EUR GBP'!K288+Barclays!O288+Enel!N288</f>
        <v>-2502.1325431057967</v>
      </c>
    </row>
    <row r="290" spans="1:33" ht="13.5" customHeight="1" x14ac:dyDescent="0.2">
      <c r="A290" s="49">
        <v>44656</v>
      </c>
      <c r="B290" s="50">
        <v>146.84000015258701</v>
      </c>
      <c r="C290" s="43"/>
      <c r="D290" s="49">
        <v>44656</v>
      </c>
      <c r="E290" s="50">
        <v>6.2389998435974103</v>
      </c>
      <c r="H290" s="49">
        <v>44656</v>
      </c>
      <c r="I290" s="50">
        <v>0.83305406570434504</v>
      </c>
      <c r="L290" s="49">
        <v>44656</v>
      </c>
      <c r="M290" s="52">
        <v>-5.0694793462753296E-3</v>
      </c>
      <c r="N290" s="52">
        <v>-5.6473505683243197E-3</v>
      </c>
      <c r="O290" s="52">
        <v>-5.5537251755595199E-3</v>
      </c>
      <c r="P290" s="52">
        <v>-5.1699946634471399E-3</v>
      </c>
      <c r="Q290" s="52">
        <v>-4.8611634410917698E-3</v>
      </c>
      <c r="R290" s="52">
        <v>-3.9883479475975002E-3</v>
      </c>
      <c r="S290" s="52">
        <v>-2.6937541551887898E-3</v>
      </c>
      <c r="T290" s="52">
        <v>-1.0169603629037701E-3</v>
      </c>
      <c r="W290" s="49">
        <v>44656</v>
      </c>
      <c r="X290" s="53">
        <v>9.3391193076968193E-3</v>
      </c>
      <c r="Y290" s="53">
        <v>9.3391193076968193E-3</v>
      </c>
      <c r="Z290" s="53">
        <v>9.3391193076968193E-3</v>
      </c>
      <c r="AA290" s="53">
        <v>9.3391193076968193E-3</v>
      </c>
      <c r="AB290" s="53">
        <v>9.3391193076968193E-3</v>
      </c>
      <c r="AC290" s="53">
        <v>1.19839264079928E-2</v>
      </c>
      <c r="AD290" s="53">
        <v>1.4145124703645699E-2</v>
      </c>
      <c r="AE290" s="53">
        <v>1.6306325793266199E-2</v>
      </c>
      <c r="AF290" s="47"/>
      <c r="AG290" s="165">
        <f xml:space="preserve"> Barclays_eqty!J289+Enel_eqty!J289+'EUR GBP'!K289+Barclays!O289+Enel!N289</f>
        <v>1726.8686930991043</v>
      </c>
    </row>
    <row r="291" spans="1:33" ht="13.5" customHeight="1" x14ac:dyDescent="0.2">
      <c r="A291" s="49">
        <v>44655</v>
      </c>
      <c r="B291" s="50">
        <v>146.440005302429</v>
      </c>
      <c r="C291" s="43"/>
      <c r="D291" s="49">
        <v>44655</v>
      </c>
      <c r="E291" s="50">
        <v>6.0830001831054599</v>
      </c>
      <c r="H291" s="49">
        <v>44655</v>
      </c>
      <c r="I291" s="50">
        <v>0.83831495046615601</v>
      </c>
      <c r="L291" s="49">
        <v>44655</v>
      </c>
      <c r="M291" s="52">
        <v>-5.0390628166496702E-3</v>
      </c>
      <c r="N291" s="52">
        <v>-5.5814329534768998E-3</v>
      </c>
      <c r="O291" s="52">
        <v>-5.5567985400557501E-3</v>
      </c>
      <c r="P291" s="52">
        <v>-5.0742910243570796E-3</v>
      </c>
      <c r="Q291" s="52">
        <v>-4.7481819055974397E-3</v>
      </c>
      <c r="R291" s="52">
        <v>-3.9919475093483899E-3</v>
      </c>
      <c r="S291" s="52">
        <v>-2.82028247602283E-3</v>
      </c>
      <c r="T291" s="52">
        <v>-1.25072780065238E-3</v>
      </c>
      <c r="W291" s="49">
        <v>44655</v>
      </c>
      <c r="X291" s="53">
        <v>9.2393504455685598E-3</v>
      </c>
      <c r="Y291" s="53">
        <v>9.2393504455685598E-3</v>
      </c>
      <c r="Z291" s="53">
        <v>9.2393504455685598E-3</v>
      </c>
      <c r="AA291" s="53">
        <v>9.2393504455685598E-3</v>
      </c>
      <c r="AB291" s="53">
        <v>9.2393504455685598E-3</v>
      </c>
      <c r="AC291" s="53">
        <v>1.18348188698291E-2</v>
      </c>
      <c r="AD291" s="53">
        <v>1.3863926753401701E-2</v>
      </c>
      <c r="AE291" s="53">
        <v>1.58930346369743E-2</v>
      </c>
      <c r="AF291" s="47"/>
      <c r="AG291" s="165">
        <f xml:space="preserve"> Barclays_eqty!J290+Enel_eqty!J290+'EUR GBP'!K290+Barclays!O290+Enel!N290</f>
        <v>65.790355119668106</v>
      </c>
    </row>
    <row r="292" spans="1:33" ht="13.5" customHeight="1" x14ac:dyDescent="0.2">
      <c r="A292" s="49">
        <v>44652</v>
      </c>
      <c r="B292" s="50">
        <v>147.00000286102198</v>
      </c>
      <c r="C292" s="43"/>
      <c r="D292" s="49">
        <v>44652</v>
      </c>
      <c r="E292" s="50">
        <v>6.125</v>
      </c>
      <c r="H292" s="49">
        <v>44652</v>
      </c>
      <c r="I292" s="50">
        <v>0.842004895210266</v>
      </c>
      <c r="L292" s="49">
        <v>44652</v>
      </c>
      <c r="M292" s="52">
        <v>-5.1506636664271303E-3</v>
      </c>
      <c r="N292" s="52">
        <v>-5.5007641203701496E-3</v>
      </c>
      <c r="O292" s="52">
        <v>-5.4582236334681502E-3</v>
      </c>
      <c r="P292" s="52">
        <v>-5.11483661830425E-3</v>
      </c>
      <c r="Q292" s="52">
        <v>-4.8138909041881501E-3</v>
      </c>
      <c r="R292" s="52">
        <v>-4.0253782644867897E-3</v>
      </c>
      <c r="S292" s="52">
        <v>-2.7969586662948101E-3</v>
      </c>
      <c r="T292" s="52">
        <v>-1.2133044656366099E-3</v>
      </c>
      <c r="W292" s="49">
        <v>44652</v>
      </c>
      <c r="X292" s="53">
        <v>9.1695105656981399E-3</v>
      </c>
      <c r="Y292" s="53">
        <v>9.1695105656981399E-3</v>
      </c>
      <c r="Z292" s="53">
        <v>9.1695105656981399E-3</v>
      </c>
      <c r="AA292" s="53">
        <v>9.1695105656981399E-3</v>
      </c>
      <c r="AB292" s="53">
        <v>9.1695105656981399E-3</v>
      </c>
      <c r="AC292" s="53">
        <v>1.19236595928668E-2</v>
      </c>
      <c r="AD292" s="53">
        <v>1.4042234048247299E-2</v>
      </c>
      <c r="AE292" s="53">
        <v>1.6160808503627701E-2</v>
      </c>
      <c r="AF292" s="47"/>
      <c r="AG292" s="165">
        <f xml:space="preserve"> Barclays_eqty!J291+Enel_eqty!J291+'EUR GBP'!K291+Barclays!O291+Enel!N291</f>
        <v>-538.85774631570962</v>
      </c>
    </row>
    <row r="293" spans="1:33" ht="13.5" customHeight="1" x14ac:dyDescent="0.2">
      <c r="A293" s="49">
        <v>44651</v>
      </c>
      <c r="B293" s="50">
        <v>149.66000318527199</v>
      </c>
      <c r="C293" s="43"/>
      <c r="D293" s="49">
        <v>44651</v>
      </c>
      <c r="E293" s="50">
        <v>6.1389999389648402</v>
      </c>
      <c r="H293" s="49">
        <v>44651</v>
      </c>
      <c r="I293" s="50">
        <v>0.84485638141632002</v>
      </c>
      <c r="L293" s="49">
        <v>44651</v>
      </c>
      <c r="M293" s="52">
        <v>-5.0086448900401497E-3</v>
      </c>
      <c r="N293" s="52">
        <v>-5.5211451835930304E-3</v>
      </c>
      <c r="O293" s="52">
        <v>-5.3857318125665101E-3</v>
      </c>
      <c r="P293" s="52">
        <v>-5.0450679846107899E-3</v>
      </c>
      <c r="Q293" s="52">
        <v>-4.7484776005148801E-3</v>
      </c>
      <c r="R293" s="52">
        <v>-3.9355042390525298E-3</v>
      </c>
      <c r="S293" s="52">
        <v>-2.78510595671832E-3</v>
      </c>
      <c r="T293" s="52">
        <v>-1.24628911726176E-3</v>
      </c>
      <c r="W293" s="49">
        <v>44651</v>
      </c>
      <c r="X293" s="53">
        <v>9.1196252033114399E-3</v>
      </c>
      <c r="Y293" s="53">
        <v>9.1196252033114399E-3</v>
      </c>
      <c r="Z293" s="53">
        <v>9.1196252033114399E-3</v>
      </c>
      <c r="AA293" s="53">
        <v>9.1196252033114399E-3</v>
      </c>
      <c r="AB293" s="53">
        <v>9.1196252033114399E-3</v>
      </c>
      <c r="AC293" s="53">
        <v>1.1874581687152301E-2</v>
      </c>
      <c r="AD293" s="53">
        <v>1.39920599758625E-2</v>
      </c>
      <c r="AE293" s="53">
        <v>1.6109539195895101E-2</v>
      </c>
      <c r="AF293" s="47"/>
      <c r="AG293" s="165">
        <f xml:space="preserve"> Barclays_eqty!J292+Enel_eqty!J292+'EUR GBP'!K292+Barclays!O292+Enel!N292</f>
        <v>-83.063263877477752</v>
      </c>
    </row>
    <row r="294" spans="1:33" ht="13.5" customHeight="1" x14ac:dyDescent="0.2">
      <c r="A294" s="49">
        <v>44650</v>
      </c>
      <c r="B294" s="50">
        <v>151.88000202178898</v>
      </c>
      <c r="C294" s="43"/>
      <c r="D294" s="49">
        <v>44650</v>
      </c>
      <c r="E294" s="50">
        <v>6.0949997901916504</v>
      </c>
      <c r="H294" s="49">
        <v>44650</v>
      </c>
      <c r="I294" s="50">
        <v>0.84747952222824097</v>
      </c>
      <c r="L294" s="49">
        <v>44650</v>
      </c>
      <c r="M294" s="52">
        <v>-5.0086448900401497E-3</v>
      </c>
      <c r="N294" s="52">
        <v>-5.5371550843119604E-3</v>
      </c>
      <c r="O294" s="52">
        <v>-5.3477357141673504E-3</v>
      </c>
      <c r="P294" s="52">
        <v>-5.0392178818583402E-3</v>
      </c>
      <c r="Q294" s="52">
        <v>-4.7279829159378997E-3</v>
      </c>
      <c r="R294" s="52">
        <v>-3.78284975886344E-3</v>
      </c>
      <c r="S294" s="52">
        <v>-2.4906997568905302E-3</v>
      </c>
      <c r="T294" s="52">
        <v>-7.8681326704099698E-4</v>
      </c>
      <c r="W294" s="49">
        <v>44650</v>
      </c>
      <c r="X294" s="53">
        <v>9.1494414955377492E-3</v>
      </c>
      <c r="Y294" s="53">
        <v>9.1494414955377492E-3</v>
      </c>
      <c r="Z294" s="53">
        <v>9.1494414955377492E-3</v>
      </c>
      <c r="AA294" s="53">
        <v>9.1494414955377492E-3</v>
      </c>
      <c r="AB294" s="53">
        <v>9.1494414955377492E-3</v>
      </c>
      <c r="AC294" s="53">
        <v>1.19539089500904E-2</v>
      </c>
      <c r="AD294" s="53">
        <v>1.4076003804802799E-2</v>
      </c>
      <c r="AE294" s="53">
        <v>1.6198098659515301E-2</v>
      </c>
      <c r="AF294" s="47"/>
      <c r="AG294" s="165">
        <f xml:space="preserve"> Barclays_eqty!J293+Enel_eqty!J293+'EUR GBP'!K293+Barclays!O293+Enel!N293</f>
        <v>-2611.6129251663865</v>
      </c>
    </row>
    <row r="295" spans="1:33" ht="13.5" customHeight="1" x14ac:dyDescent="0.2">
      <c r="A295" s="49">
        <v>44649</v>
      </c>
      <c r="B295" s="50">
        <v>156.539988517761</v>
      </c>
      <c r="C295" s="43"/>
      <c r="D295" s="49">
        <v>44649</v>
      </c>
      <c r="E295" s="50">
        <v>6.08500003814697</v>
      </c>
      <c r="H295" s="49">
        <v>44649</v>
      </c>
      <c r="I295" s="50">
        <v>0.84511440992355302</v>
      </c>
      <c r="L295" s="49">
        <v>44649</v>
      </c>
      <c r="M295" s="52">
        <v>-5.0187841989099901E-3</v>
      </c>
      <c r="N295" s="52">
        <v>-5.5820792913436803E-3</v>
      </c>
      <c r="O295" s="52">
        <v>-5.3802584297955001E-3</v>
      </c>
      <c r="P295" s="52">
        <v>-5.10108517482876E-3</v>
      </c>
      <c r="Q295" s="52">
        <v>-4.8159738071262802E-3</v>
      </c>
      <c r="R295" s="52">
        <v>-3.94820561632514E-3</v>
      </c>
      <c r="S295" s="52">
        <v>-2.7055179234594098E-3</v>
      </c>
      <c r="T295" s="52">
        <v>-1.09486829023808E-3</v>
      </c>
      <c r="W295" s="49">
        <v>44649</v>
      </c>
      <c r="X295" s="53">
        <v>9.0895798057317699E-3</v>
      </c>
      <c r="Y295" s="53">
        <v>9.0895798057317699E-3</v>
      </c>
      <c r="Z295" s="53">
        <v>9.0895798057317699E-3</v>
      </c>
      <c r="AA295" s="53">
        <v>9.0895798057317699E-3</v>
      </c>
      <c r="AB295" s="53">
        <v>9.0895798057317699E-3</v>
      </c>
      <c r="AC295" s="53">
        <v>1.18644488975405E-2</v>
      </c>
      <c r="AD295" s="53">
        <v>1.39131881296634E-2</v>
      </c>
      <c r="AE295" s="53">
        <v>1.5961928293108898E-2</v>
      </c>
      <c r="AF295" s="47"/>
      <c r="AG295" s="165">
        <f xml:space="preserve"> Barclays_eqty!J294+Enel_eqty!J294+'EUR GBP'!K294+Barclays!O294+Enel!N294</f>
        <v>-3137.9497911821422</v>
      </c>
    </row>
    <row r="296" spans="1:33" ht="13.5" customHeight="1" x14ac:dyDescent="0.2">
      <c r="A296" s="49">
        <v>44648</v>
      </c>
      <c r="B296" s="50">
        <v>160.61999797820999</v>
      </c>
      <c r="C296" s="43"/>
      <c r="D296" s="49">
        <v>44648</v>
      </c>
      <c r="E296" s="50">
        <v>5.9169998168945304</v>
      </c>
      <c r="H296" s="49">
        <v>44648</v>
      </c>
      <c r="I296" s="50">
        <v>0.838492631912231</v>
      </c>
      <c r="L296" s="49">
        <v>44648</v>
      </c>
      <c r="M296" s="52">
        <v>-5.0289230421185398E-3</v>
      </c>
      <c r="N296" s="52">
        <v>-5.5132452398538503E-3</v>
      </c>
      <c r="O296" s="52">
        <v>-5.4162964224815299E-3</v>
      </c>
      <c r="P296" s="52">
        <v>-5.1450268365442701E-3</v>
      </c>
      <c r="Q296" s="52">
        <v>-4.8716538585722403E-3</v>
      </c>
      <c r="R296" s="52">
        <v>-4.0743676945567096E-3</v>
      </c>
      <c r="S296" s="52">
        <v>-2.92758573777973E-3</v>
      </c>
      <c r="T296" s="52">
        <v>-1.4426975976675699E-3</v>
      </c>
      <c r="W296" s="49">
        <v>44648</v>
      </c>
      <c r="X296" s="53">
        <v>9.0494472533464397E-3</v>
      </c>
      <c r="Y296" s="53">
        <v>9.0494472533464397E-3</v>
      </c>
      <c r="Z296" s="53">
        <v>9.0494472533464397E-3</v>
      </c>
      <c r="AA296" s="53">
        <v>9.0494472533464397E-3</v>
      </c>
      <c r="AB296" s="53">
        <v>9.0494472533464397E-3</v>
      </c>
      <c r="AC296" s="53">
        <v>1.1804804205894401E-2</v>
      </c>
      <c r="AD296" s="53">
        <v>1.3848919421434401E-2</v>
      </c>
      <c r="AE296" s="53">
        <v>1.58930346369743E-2</v>
      </c>
      <c r="AF296" s="47"/>
      <c r="AG296" s="165">
        <f xml:space="preserve"> Barclays_eqty!J295+Enel_eqty!J295+'EUR GBP'!K295+Barclays!O295+Enel!N295</f>
        <v>-4363.6580774388094</v>
      </c>
    </row>
    <row r="297" spans="1:33" ht="13.5" customHeight="1" x14ac:dyDescent="0.2">
      <c r="A297" s="49">
        <v>44645</v>
      </c>
      <c r="B297" s="50">
        <v>167.639994621276</v>
      </c>
      <c r="C297" s="43"/>
      <c r="D297" s="49">
        <v>44645</v>
      </c>
      <c r="E297" s="50">
        <v>5.8179998397827104</v>
      </c>
      <c r="H297" s="49">
        <v>44645</v>
      </c>
      <c r="I297" s="50">
        <v>0.83258157968521096</v>
      </c>
      <c r="L297" s="49">
        <v>44645</v>
      </c>
      <c r="M297" s="52">
        <v>-5.0087142735719603E-3</v>
      </c>
      <c r="N297" s="52">
        <v>-5.4470668546855398E-3</v>
      </c>
      <c r="O297" s="52">
        <v>-5.4708085954189301E-3</v>
      </c>
      <c r="P297" s="52">
        <v>-5.2080140449106598E-3</v>
      </c>
      <c r="Q297" s="52">
        <v>-4.9109263345599096E-3</v>
      </c>
      <c r="R297" s="52">
        <v>-4.1617178358137599E-3</v>
      </c>
      <c r="S297" s="52">
        <v>-3.1251858454197602E-3</v>
      </c>
      <c r="T297" s="52">
        <v>-1.7374819144606499E-3</v>
      </c>
      <c r="W297" s="49">
        <v>44645</v>
      </c>
      <c r="X297" s="53">
        <v>9.0494472533464397E-3</v>
      </c>
      <c r="Y297" s="53">
        <v>9.0494472533464397E-3</v>
      </c>
      <c r="Z297" s="53">
        <v>9.0494472533464397E-3</v>
      </c>
      <c r="AA297" s="53">
        <v>9.0494472533464397E-3</v>
      </c>
      <c r="AB297" s="53">
        <v>9.0494472533464397E-3</v>
      </c>
      <c r="AC297" s="53">
        <v>1.18136620149016E-2</v>
      </c>
      <c r="AD297" s="53">
        <v>1.3884292915463401E-2</v>
      </c>
      <c r="AE297" s="53">
        <v>1.5954922884702599E-2</v>
      </c>
      <c r="AF297" s="47"/>
      <c r="AG297" s="165">
        <f xml:space="preserve"> Barclays_eqty!J296+Enel_eqty!J296+'EUR GBP'!K296+Barclays!O296+Enel!N296</f>
        <v>327.69484576794054</v>
      </c>
    </row>
    <row r="298" spans="1:33" ht="13.5" customHeight="1" x14ac:dyDescent="0.2">
      <c r="A298" s="49">
        <v>44644</v>
      </c>
      <c r="B298" s="50">
        <v>168.94000768661499</v>
      </c>
      <c r="C298" s="43"/>
      <c r="D298" s="49">
        <v>44644</v>
      </c>
      <c r="E298" s="50">
        <v>5.7930002212524396</v>
      </c>
      <c r="H298" s="49">
        <v>44644</v>
      </c>
      <c r="I298" s="50">
        <v>0.83479976654052701</v>
      </c>
      <c r="L298" s="49">
        <v>44644</v>
      </c>
      <c r="M298" s="52">
        <v>-4.9985744990408403E-3</v>
      </c>
      <c r="N298" s="52">
        <v>-5.5008195340633297E-3</v>
      </c>
      <c r="O298" s="52">
        <v>-5.4446882568299701E-3</v>
      </c>
      <c r="P298" s="52">
        <v>-5.20626828074455E-3</v>
      </c>
      <c r="Q298" s="52">
        <v>-4.94854804128408E-3</v>
      </c>
      <c r="R298" s="52">
        <v>-4.2443536221980997E-3</v>
      </c>
      <c r="S298" s="52">
        <v>-3.2271789386868399E-3</v>
      </c>
      <c r="T298" s="52">
        <v>-1.9001259934157101E-3</v>
      </c>
      <c r="W298" s="49">
        <v>44644</v>
      </c>
      <c r="X298" s="53">
        <v>8.8501200079917908E-3</v>
      </c>
      <c r="Y298" s="53">
        <v>8.8501200079917908E-3</v>
      </c>
      <c r="Z298" s="53">
        <v>8.8501200079917908E-3</v>
      </c>
      <c r="AA298" s="53">
        <v>8.8501200079917908E-3</v>
      </c>
      <c r="AB298" s="53">
        <v>8.8501200079917908E-3</v>
      </c>
      <c r="AC298" s="53">
        <v>1.1615091003477501E-2</v>
      </c>
      <c r="AD298" s="53">
        <v>1.3591635972261399E-2</v>
      </c>
      <c r="AE298" s="53">
        <v>1.55681855976581E-2</v>
      </c>
      <c r="AF298" s="47"/>
      <c r="AG298" s="165">
        <f xml:space="preserve"> Barclays_eqty!J297+Enel_eqty!J297+'EUR GBP'!K297+Barclays!O297+Enel!N297</f>
        <v>-1146.2026949347694</v>
      </c>
    </row>
    <row r="299" spans="1:33" ht="13.5" customHeight="1" x14ac:dyDescent="0.2">
      <c r="A299" s="49">
        <v>44643</v>
      </c>
      <c r="B299" s="50">
        <v>170.58000564575099</v>
      </c>
      <c r="C299" s="43"/>
      <c r="D299" s="49">
        <v>44643</v>
      </c>
      <c r="E299" s="50">
        <v>5.7160000801086399</v>
      </c>
      <c r="H299" s="49">
        <v>44643</v>
      </c>
      <c r="I299" s="50">
        <v>0.83279091119766202</v>
      </c>
      <c r="L299" s="49">
        <v>44643</v>
      </c>
      <c r="M299" s="52">
        <v>-4.9985744990408403E-3</v>
      </c>
      <c r="N299" s="52">
        <v>-5.5699758231639801E-3</v>
      </c>
      <c r="O299" s="52">
        <v>-5.5371765047311696E-3</v>
      </c>
      <c r="P299" s="52">
        <v>-5.2968761883676E-3</v>
      </c>
      <c r="Q299" s="52">
        <v>-5.0412998534739E-3</v>
      </c>
      <c r="R299" s="52">
        <v>-4.32697869837284E-3</v>
      </c>
      <c r="S299" s="52">
        <v>-3.3276637550443398E-3</v>
      </c>
      <c r="T299" s="52">
        <v>-2.0506628789007599E-3</v>
      </c>
      <c r="W299" s="49">
        <v>44643</v>
      </c>
      <c r="X299" s="53">
        <v>8.7902545928954991E-3</v>
      </c>
      <c r="Y299" s="53">
        <v>8.7902545928954991E-3</v>
      </c>
      <c r="Z299" s="53">
        <v>8.7902545928954991E-3</v>
      </c>
      <c r="AA299" s="53">
        <v>8.7902545928954991E-3</v>
      </c>
      <c r="AB299" s="53">
        <v>8.7902545928954991E-3</v>
      </c>
      <c r="AC299" s="53">
        <v>1.1586097069084599E-2</v>
      </c>
      <c r="AD299" s="53">
        <v>1.35771390050649E-2</v>
      </c>
      <c r="AE299" s="53">
        <v>1.55681855976581E-2</v>
      </c>
      <c r="AF299" s="47"/>
      <c r="AG299" s="165">
        <f xml:space="preserve"> Barclays_eqty!J298+Enel_eqty!J298+'EUR GBP'!K298+Barclays!O298+Enel!N298</f>
        <v>-1564.4477560707285</v>
      </c>
    </row>
    <row r="300" spans="1:33" ht="13.5" customHeight="1" x14ac:dyDescent="0.2">
      <c r="A300" s="49">
        <v>44642</v>
      </c>
      <c r="B300" s="50">
        <v>172.08000421524</v>
      </c>
      <c r="C300" s="43"/>
      <c r="D300" s="49">
        <v>44642</v>
      </c>
      <c r="E300" s="50">
        <v>5.8060002326965297</v>
      </c>
      <c r="H300" s="49">
        <v>44642</v>
      </c>
      <c r="I300" s="50">
        <v>0.83128440380096402</v>
      </c>
      <c r="L300" s="49">
        <v>44642</v>
      </c>
      <c r="M300" s="52">
        <v>-4.9985744990408403E-3</v>
      </c>
      <c r="N300" s="52">
        <v>-5.6065022945404001E-3</v>
      </c>
      <c r="O300" s="52">
        <v>-5.6500751525163598E-3</v>
      </c>
      <c r="P300" s="52">
        <v>-5.3895614109933298E-3</v>
      </c>
      <c r="Q300" s="52">
        <v>-5.0953351892530901E-3</v>
      </c>
      <c r="R300" s="52">
        <v>-4.3638260103762098E-3</v>
      </c>
      <c r="S300" s="52">
        <v>-3.3287953119724898E-3</v>
      </c>
      <c r="T300" s="52">
        <v>-2.0232279784977401E-3</v>
      </c>
      <c r="W300" s="49">
        <v>44642</v>
      </c>
      <c r="X300" s="53">
        <v>8.8401436805725098E-3</v>
      </c>
      <c r="Y300" s="53">
        <v>8.8401436805725098E-3</v>
      </c>
      <c r="Z300" s="53">
        <v>8.8401436805725098E-3</v>
      </c>
      <c r="AA300" s="53">
        <v>8.8401436805725098E-3</v>
      </c>
      <c r="AB300" s="53">
        <v>8.8401436805725098E-3</v>
      </c>
      <c r="AC300" s="53">
        <v>1.1765042319893801E-2</v>
      </c>
      <c r="AD300" s="53">
        <v>1.3838879764080001E-2</v>
      </c>
      <c r="AE300" s="53">
        <v>1.5912717208266199E-2</v>
      </c>
      <c r="AF300" s="47"/>
      <c r="AG300" s="165">
        <f xml:space="preserve"> Barclays_eqty!J299+Enel_eqty!J299+'EUR GBP'!K299+Barclays!O299+Enel!N299</f>
        <v>3287.1540217006414</v>
      </c>
    </row>
    <row r="301" spans="1:33" ht="13.5" customHeight="1" x14ac:dyDescent="0.2">
      <c r="A301" s="49">
        <v>44641</v>
      </c>
      <c r="B301" s="50">
        <v>168.97999048232998</v>
      </c>
      <c r="C301" s="43"/>
      <c r="D301" s="49">
        <v>44641</v>
      </c>
      <c r="E301" s="50">
        <v>5.8569998741149902</v>
      </c>
      <c r="H301" s="49">
        <v>44641</v>
      </c>
      <c r="I301" s="50">
        <v>0.83674246072769098</v>
      </c>
      <c r="L301" s="49">
        <v>44641</v>
      </c>
      <c r="M301" s="52">
        <v>-4.9985744990408403E-3</v>
      </c>
      <c r="N301" s="52">
        <v>-5.5675357580184902E-3</v>
      </c>
      <c r="O301" s="52">
        <v>-5.5492613464593801E-3</v>
      </c>
      <c r="P301" s="52">
        <v>-5.3097233176231298E-3</v>
      </c>
      <c r="Q301" s="52">
        <v>-5.03874849528074E-3</v>
      </c>
      <c r="R301" s="52">
        <v>-4.3480945751070898E-3</v>
      </c>
      <c r="S301" s="52">
        <v>-3.3958228304982099E-3</v>
      </c>
      <c r="T301" s="52">
        <v>-2.2250032052397702E-3</v>
      </c>
      <c r="W301" s="49">
        <v>44641</v>
      </c>
      <c r="X301" s="53">
        <v>8.6804972961544904E-3</v>
      </c>
      <c r="Y301" s="53">
        <v>8.6804972961544904E-3</v>
      </c>
      <c r="Z301" s="53">
        <v>8.6804972961544904E-3</v>
      </c>
      <c r="AA301" s="53">
        <v>8.6804972961544904E-3</v>
      </c>
      <c r="AB301" s="53">
        <v>8.6804972961544904E-3</v>
      </c>
      <c r="AC301" s="53">
        <v>1.14369662478566E-2</v>
      </c>
      <c r="AD301" s="53">
        <v>1.3315474614500999E-2</v>
      </c>
      <c r="AE301" s="53">
        <v>1.5193983912467899E-2</v>
      </c>
      <c r="AF301" s="47"/>
      <c r="AG301" s="165">
        <f xml:space="preserve"> Barclays_eqty!J300+Enel_eqty!J300+'EUR GBP'!K300+Barclays!O300+Enel!N300</f>
        <v>681.5312579941301</v>
      </c>
    </row>
    <row r="302" spans="1:33" ht="13.5" customHeight="1" x14ac:dyDescent="0.2">
      <c r="A302" s="49">
        <v>44638</v>
      </c>
      <c r="B302" s="50">
        <v>170.539999008178</v>
      </c>
      <c r="C302" s="43"/>
      <c r="D302" s="49">
        <v>44638</v>
      </c>
      <c r="E302" s="50">
        <v>5.7699999809265101</v>
      </c>
      <c r="H302" s="49">
        <v>44638</v>
      </c>
      <c r="I302" s="50">
        <v>0.83873784542083696</v>
      </c>
      <c r="L302" s="49">
        <v>44638</v>
      </c>
      <c r="M302" s="52">
        <v>-4.9985744990408403E-3</v>
      </c>
      <c r="N302" s="52">
        <v>-5.4871588945388699E-3</v>
      </c>
      <c r="O302" s="52">
        <v>-5.5569624528288798E-3</v>
      </c>
      <c r="P302" s="52">
        <v>-5.3053395822644199E-3</v>
      </c>
      <c r="Q302" s="52">
        <v>-4.9928757362067699E-3</v>
      </c>
      <c r="R302" s="52">
        <v>-4.29698731750249E-3</v>
      </c>
      <c r="S302" s="52">
        <v>-3.4027902875095602E-3</v>
      </c>
      <c r="T302" s="52">
        <v>-2.2999942302703801E-3</v>
      </c>
      <c r="W302" s="49">
        <v>44638</v>
      </c>
      <c r="X302" s="53">
        <v>8.5406005382537807E-3</v>
      </c>
      <c r="Y302" s="53">
        <v>8.5406005382537807E-3</v>
      </c>
      <c r="Z302" s="53">
        <v>8.5406005382537807E-3</v>
      </c>
      <c r="AA302" s="53">
        <v>8.5406005382537807E-3</v>
      </c>
      <c r="AB302" s="53">
        <v>8.5406005382537807E-3</v>
      </c>
      <c r="AC302" s="53">
        <v>1.11689567565917E-2</v>
      </c>
      <c r="AD302" s="53">
        <v>1.2920511886477399E-2</v>
      </c>
      <c r="AE302" s="53">
        <v>1.4672067016363101E-2</v>
      </c>
      <c r="AF302" s="47"/>
      <c r="AG302" s="165">
        <f xml:space="preserve"> Barclays_eqty!J301+Enel_eqty!J301+'EUR GBP'!K301+Barclays!O301+Enel!N301</f>
        <v>659.66959386029885</v>
      </c>
    </row>
    <row r="303" spans="1:33" ht="13.5" customHeight="1" x14ac:dyDescent="0.2">
      <c r="A303" s="49">
        <v>44637</v>
      </c>
      <c r="B303" s="50">
        <v>170.820009708404</v>
      </c>
      <c r="C303" s="43"/>
      <c r="D303" s="49">
        <v>44637</v>
      </c>
      <c r="E303" s="50">
        <v>5.6739997863769496</v>
      </c>
      <c r="H303" s="49">
        <v>44637</v>
      </c>
      <c r="I303" s="50">
        <v>0.84432107210159302</v>
      </c>
      <c r="L303" s="49">
        <v>44637</v>
      </c>
      <c r="M303" s="52">
        <v>-4.9883676692843403E-3</v>
      </c>
      <c r="N303" s="52">
        <v>-5.4650167003273903E-3</v>
      </c>
      <c r="O303" s="52">
        <v>-5.4869125597178901E-3</v>
      </c>
      <c r="P303" s="52">
        <v>-5.2829734049737401E-3</v>
      </c>
      <c r="Q303" s="52">
        <v>-5.0339899025857397E-3</v>
      </c>
      <c r="R303" s="52">
        <v>-4.3252483010292001E-3</v>
      </c>
      <c r="S303" s="52">
        <v>-3.4612740855664002E-3</v>
      </c>
      <c r="T303" s="52">
        <v>-2.3901278618723102E-3</v>
      </c>
      <c r="W303" s="49">
        <v>44637</v>
      </c>
      <c r="X303" s="53">
        <v>8.4110777825117094E-3</v>
      </c>
      <c r="Y303" s="53">
        <v>8.4110777825117094E-3</v>
      </c>
      <c r="Z303" s="53">
        <v>8.4110777825117094E-3</v>
      </c>
      <c r="AA303" s="53">
        <v>8.4110777825117094E-3</v>
      </c>
      <c r="AB303" s="53">
        <v>8.4110777825117094E-3</v>
      </c>
      <c r="AC303" s="53">
        <v>1.1197078973054801E-2</v>
      </c>
      <c r="AD303" s="53">
        <v>1.30576230585575E-2</v>
      </c>
      <c r="AE303" s="53">
        <v>1.49181671440601E-2</v>
      </c>
      <c r="AF303" s="47"/>
      <c r="AG303" s="165">
        <f xml:space="preserve"> Barclays_eqty!J302+Enel_eqty!J302+'EUR GBP'!K302+Barclays!O302+Enel!N302</f>
        <v>-5040.658427383597</v>
      </c>
    </row>
    <row r="304" spans="1:33" ht="13.5" customHeight="1" x14ac:dyDescent="0.2">
      <c r="A304" s="49">
        <v>44636</v>
      </c>
      <c r="B304" s="50">
        <v>173.679995536804</v>
      </c>
      <c r="C304" s="43"/>
      <c r="D304" s="49">
        <v>44636</v>
      </c>
      <c r="E304" s="50">
        <v>5.8200001716613698</v>
      </c>
      <c r="H304" s="49">
        <v>44636</v>
      </c>
      <c r="I304" s="50">
        <v>0.83937227725982599</v>
      </c>
      <c r="L304" s="49">
        <v>44636</v>
      </c>
      <c r="M304" s="52">
        <v>-4.9478104338049802E-3</v>
      </c>
      <c r="N304" s="52">
        <v>-5.5848876945674402E-3</v>
      </c>
      <c r="O304" s="52">
        <v>-5.5798320099711401E-3</v>
      </c>
      <c r="P304" s="52">
        <v>-5.3053931333124603E-3</v>
      </c>
      <c r="Q304" s="52">
        <v>-4.9924929626286004E-3</v>
      </c>
      <c r="R304" s="52">
        <v>-4.1625881567597302E-3</v>
      </c>
      <c r="S304" s="52">
        <v>-3.2577188685536298E-3</v>
      </c>
      <c r="T304" s="52">
        <v>-2.1838357206433998E-3</v>
      </c>
      <c r="W304" s="49">
        <v>44636</v>
      </c>
      <c r="X304" s="53">
        <v>9.23923309892416E-3</v>
      </c>
      <c r="Y304" s="53">
        <v>9.23923309892416E-3</v>
      </c>
      <c r="Z304" s="53">
        <v>9.23923309892416E-3</v>
      </c>
      <c r="AA304" s="53">
        <v>9.23923309892416E-3</v>
      </c>
      <c r="AB304" s="53">
        <v>9.23923309892416E-3</v>
      </c>
      <c r="AC304" s="53">
        <v>1.2550215236842599E-2</v>
      </c>
      <c r="AD304" s="53">
        <v>1.45364794880151E-2</v>
      </c>
      <c r="AE304" s="53">
        <v>1.6522744670510198E-2</v>
      </c>
      <c r="AF304" s="47"/>
      <c r="AG304" s="165">
        <f xml:space="preserve"> Barclays_eqty!J303+Enel_eqty!J303+'EUR GBP'!K303+Barclays!O303+Enel!N303</f>
        <v>2863.0373183866891</v>
      </c>
    </row>
    <row r="305" spans="1:33" ht="13.5" customHeight="1" x14ac:dyDescent="0.2">
      <c r="A305" s="49">
        <v>44635</v>
      </c>
      <c r="B305" s="50">
        <v>167.679989337921</v>
      </c>
      <c r="C305" s="43"/>
      <c r="D305" s="49">
        <v>44635</v>
      </c>
      <c r="E305" s="50">
        <v>5.80800008773803</v>
      </c>
      <c r="H305" s="49">
        <v>44635</v>
      </c>
      <c r="I305" s="50">
        <v>0.83970457315444902</v>
      </c>
      <c r="L305" s="49">
        <v>44635</v>
      </c>
      <c r="M305" s="52">
        <v>-4.9883676692843403E-3</v>
      </c>
      <c r="N305" s="52">
        <v>-5.6026242673397003E-3</v>
      </c>
      <c r="O305" s="52">
        <v>-5.5787698365747903E-3</v>
      </c>
      <c r="P305" s="52">
        <v>-5.3603807464241903E-3</v>
      </c>
      <c r="Q305" s="52">
        <v>-5.1071033813059304E-3</v>
      </c>
      <c r="R305" s="52">
        <v>-4.2304387316107698E-3</v>
      </c>
      <c r="S305" s="52">
        <v>-3.3403330016881201E-3</v>
      </c>
      <c r="T305" s="52">
        <v>-2.2696999367326498E-3</v>
      </c>
      <c r="W305" s="49">
        <v>44635</v>
      </c>
      <c r="X305" s="53">
        <v>9.1394651681184699E-3</v>
      </c>
      <c r="Y305" s="53">
        <v>9.1394651681184699E-3</v>
      </c>
      <c r="Z305" s="53">
        <v>9.1394651681184699E-3</v>
      </c>
      <c r="AA305" s="53">
        <v>9.1394651681184699E-3</v>
      </c>
      <c r="AB305" s="53">
        <v>9.1394651681184699E-3</v>
      </c>
      <c r="AC305" s="53">
        <v>1.2381278909742799E-2</v>
      </c>
      <c r="AD305" s="53">
        <v>1.43044460564851E-2</v>
      </c>
      <c r="AE305" s="53">
        <v>1.6227614134550001E-2</v>
      </c>
      <c r="AF305" s="47"/>
      <c r="AG305" s="165">
        <f xml:space="preserve"> Barclays_eqty!J304+Enel_eqty!J304+'EUR GBP'!K304+Barclays!O304+Enel!N304</f>
        <v>-387.84409685011741</v>
      </c>
    </row>
    <row r="306" spans="1:33" ht="13.5" customHeight="1" x14ac:dyDescent="0.2">
      <c r="A306" s="49">
        <v>44634</v>
      </c>
      <c r="B306" s="50">
        <v>169.52000856399502</v>
      </c>
      <c r="C306" s="43"/>
      <c r="D306" s="49">
        <v>44634</v>
      </c>
      <c r="E306" s="50">
        <v>5.8249998092651296</v>
      </c>
      <c r="H306" s="49">
        <v>44634</v>
      </c>
      <c r="I306" s="50">
        <v>0.84141767024993896</v>
      </c>
      <c r="L306" s="49">
        <v>44634</v>
      </c>
      <c r="M306" s="52">
        <v>-4.9883676692843403E-3</v>
      </c>
      <c r="N306" s="52">
        <v>-5.6341062299907199E-3</v>
      </c>
      <c r="O306" s="52">
        <v>-5.61008090153336E-3</v>
      </c>
      <c r="P306" s="52">
        <v>-5.37340017035603E-3</v>
      </c>
      <c r="Q306" s="52">
        <v>-5.0892257131636099E-3</v>
      </c>
      <c r="R306" s="52">
        <v>-4.2787054553627898E-3</v>
      </c>
      <c r="S306" s="52">
        <v>-3.3535864204168298E-3</v>
      </c>
      <c r="T306" s="52">
        <v>-2.2385823540389499E-3</v>
      </c>
      <c r="W306" s="49">
        <v>44634</v>
      </c>
      <c r="X306" s="53">
        <v>9.0596480295061996E-3</v>
      </c>
      <c r="Y306" s="53">
        <v>9.0596480295061996E-3</v>
      </c>
      <c r="Z306" s="53">
        <v>9.0596480295061996E-3</v>
      </c>
      <c r="AA306" s="53">
        <v>9.0596480295061996E-3</v>
      </c>
      <c r="AB306" s="53">
        <v>9.0596480295061996E-3</v>
      </c>
      <c r="AC306" s="53">
        <v>1.23216519132256E-2</v>
      </c>
      <c r="AD306" s="53">
        <v>1.4264794066548301E-2</v>
      </c>
      <c r="AE306" s="53">
        <v>1.6207937151193601E-2</v>
      </c>
      <c r="AF306" s="47"/>
      <c r="AG306" s="165">
        <f xml:space="preserve"> Barclays_eqty!J305+Enel_eqty!J305+'EUR GBP'!K305+Barclays!O305+Enel!N305</f>
        <v>2870.351460239011</v>
      </c>
    </row>
    <row r="307" spans="1:33" ht="13.5" customHeight="1" x14ac:dyDescent="0.2">
      <c r="A307" s="49">
        <v>44631</v>
      </c>
      <c r="B307" s="50">
        <v>162.61999607086099</v>
      </c>
      <c r="C307" s="43"/>
      <c r="D307" s="49">
        <v>44631</v>
      </c>
      <c r="E307" s="50">
        <v>5.7659997940063397</v>
      </c>
      <c r="H307" s="49">
        <v>44631</v>
      </c>
      <c r="I307" s="50">
        <v>0.83788639307022095</v>
      </c>
      <c r="L307" s="49">
        <v>44631</v>
      </c>
      <c r="M307" s="52">
        <v>-4.9782958813011603E-3</v>
      </c>
      <c r="N307" s="52">
        <v>-5.0898012705147197E-3</v>
      </c>
      <c r="O307" s="52">
        <v>-5.0771757960319502E-3</v>
      </c>
      <c r="P307" s="52">
        <v>-5.0535034388303696E-3</v>
      </c>
      <c r="Q307" s="52">
        <v>-5.02904038876295E-3</v>
      </c>
      <c r="R307" s="52">
        <v>-4.3104998767375903E-3</v>
      </c>
      <c r="S307" s="52">
        <v>-3.4163140226155502E-3</v>
      </c>
      <c r="T307" s="52">
        <v>-2.31134099885821E-3</v>
      </c>
      <c r="W307" s="49">
        <v>44631</v>
      </c>
      <c r="X307" s="53">
        <v>8.8499058037996292E-3</v>
      </c>
      <c r="Y307" s="53">
        <v>8.8499058037996292E-3</v>
      </c>
      <c r="Z307" s="53">
        <v>8.8499058037996292E-3</v>
      </c>
      <c r="AA307" s="53">
        <v>8.8499058037996292E-3</v>
      </c>
      <c r="AB307" s="53">
        <v>8.8499058037996292E-3</v>
      </c>
      <c r="AC307" s="53">
        <v>1.2067055329680399E-2</v>
      </c>
      <c r="AD307" s="53">
        <v>1.3954010792076499E-2</v>
      </c>
      <c r="AE307" s="53">
        <v>1.5840968117117799E-2</v>
      </c>
      <c r="AF307" s="47"/>
      <c r="AG307" s="165">
        <f xml:space="preserve"> Barclays_eqty!J306+Enel_eqty!J306+'EUR GBP'!K306+Barclays!O306+Enel!N306</f>
        <v>3151.3190388856956</v>
      </c>
    </row>
    <row r="308" spans="1:33" ht="13.5" customHeight="1" x14ac:dyDescent="0.2">
      <c r="A308" s="49">
        <v>44630</v>
      </c>
      <c r="B308" s="50">
        <v>157.539987564086</v>
      </c>
      <c r="C308" s="43"/>
      <c r="D308" s="49">
        <v>44630</v>
      </c>
      <c r="E308" s="50">
        <v>5.7719998359680096</v>
      </c>
      <c r="H308" s="49">
        <v>44630</v>
      </c>
      <c r="I308" s="50">
        <v>0.83929932117462103</v>
      </c>
      <c r="L308" s="49">
        <v>44630</v>
      </c>
      <c r="M308" s="52">
        <v>-5.0187841989099901E-3</v>
      </c>
      <c r="N308" s="52">
        <v>-5.23216789588332E-3</v>
      </c>
      <c r="O308" s="52">
        <v>-5.17548434436321E-3</v>
      </c>
      <c r="P308" s="52">
        <v>-5.0692027434706601E-3</v>
      </c>
      <c r="Q308" s="52">
        <v>-4.9593779258430004E-3</v>
      </c>
      <c r="R308" s="52">
        <v>-4.1850986890494797E-3</v>
      </c>
      <c r="S308" s="52">
        <v>-3.35682812146842E-3</v>
      </c>
      <c r="T308" s="52">
        <v>-2.3335868027061198E-3</v>
      </c>
      <c r="W308" s="49">
        <v>44630</v>
      </c>
      <c r="X308" s="53">
        <v>8.6306063458323392E-3</v>
      </c>
      <c r="Y308" s="53">
        <v>8.6306063458323392E-3</v>
      </c>
      <c r="Z308" s="53">
        <v>8.6306063458323392E-3</v>
      </c>
      <c r="AA308" s="53">
        <v>8.6306063458323392E-3</v>
      </c>
      <c r="AB308" s="53">
        <v>8.6306063458323392E-3</v>
      </c>
      <c r="AC308" s="53">
        <v>1.18925459682941E-2</v>
      </c>
      <c r="AD308" s="53">
        <v>1.37303657829761E-2</v>
      </c>
      <c r="AE308" s="53">
        <v>1.55681855976581E-2</v>
      </c>
      <c r="AF308" s="47"/>
      <c r="AG308" s="165">
        <f xml:space="preserve"> Barclays_eqty!J307+Enel_eqty!J307+'EUR GBP'!K307+Barclays!O307+Enel!N307</f>
        <v>-2929.4966539419106</v>
      </c>
    </row>
    <row r="309" spans="1:33" ht="13.5" customHeight="1" x14ac:dyDescent="0.2">
      <c r="A309" s="49">
        <v>44629</v>
      </c>
      <c r="B309" s="50">
        <v>161.64000034332199</v>
      </c>
      <c r="C309" s="43"/>
      <c r="D309" s="49">
        <v>44629</v>
      </c>
      <c r="E309" s="50">
        <v>6.0760002136230398</v>
      </c>
      <c r="H309" s="49">
        <v>44629</v>
      </c>
      <c r="I309" s="50">
        <v>0.83933734893798795</v>
      </c>
      <c r="L309" s="49">
        <v>44629</v>
      </c>
      <c r="M309" s="52">
        <v>-5.0086448900401497E-3</v>
      </c>
      <c r="N309" s="52">
        <v>-5.3789443336427203E-3</v>
      </c>
      <c r="O309" s="52">
        <v>-5.2793771028518599E-3</v>
      </c>
      <c r="P309" s="52">
        <v>-5.0926888361573202E-3</v>
      </c>
      <c r="Q309" s="52">
        <v>-4.8997774720191904E-3</v>
      </c>
      <c r="R309" s="52">
        <v>-4.2644576169550402E-3</v>
      </c>
      <c r="S309" s="52">
        <v>-3.6024285946041298E-3</v>
      </c>
      <c r="T309" s="52">
        <v>-2.7969554066657998E-3</v>
      </c>
      <c r="W309" s="49">
        <v>44629</v>
      </c>
      <c r="X309" s="53">
        <v>8.6804972961544904E-3</v>
      </c>
      <c r="Y309" s="53">
        <v>8.6804972961544904E-3</v>
      </c>
      <c r="Z309" s="53">
        <v>8.6804972961544904E-3</v>
      </c>
      <c r="AA309" s="53">
        <v>8.6804972961544904E-3</v>
      </c>
      <c r="AB309" s="53">
        <v>8.6804972961544904E-3</v>
      </c>
      <c r="AC309" s="53">
        <v>1.2053306214511301E-2</v>
      </c>
      <c r="AD309" s="53">
        <v>1.39436423778533E-2</v>
      </c>
      <c r="AE309" s="53">
        <v>1.5833979472517901E-2</v>
      </c>
      <c r="AF309" s="47"/>
      <c r="AG309" s="165">
        <f xml:space="preserve"> Barclays_eqty!J308+Enel_eqty!J308+'EUR GBP'!K308+Barclays!O308+Enel!N308</f>
        <v>2768.5970881867433</v>
      </c>
    </row>
    <row r="310" spans="1:33" ht="13.5" customHeight="1" x14ac:dyDescent="0.2">
      <c r="A310" s="49">
        <v>44628</v>
      </c>
      <c r="B310" s="50">
        <v>153.83999347686702</v>
      </c>
      <c r="C310" s="43"/>
      <c r="D310" s="49">
        <v>44628</v>
      </c>
      <c r="E310" s="50">
        <v>5.7750000953674299</v>
      </c>
      <c r="H310" s="49">
        <v>44628</v>
      </c>
      <c r="I310" s="50">
        <v>0.82953244447708097</v>
      </c>
      <c r="L310" s="49">
        <v>44628</v>
      </c>
      <c r="M310" s="52">
        <v>-5.0086448900401497E-3</v>
      </c>
      <c r="N310" s="52">
        <v>-5.5553386919200403E-3</v>
      </c>
      <c r="O310" s="52">
        <v>-5.4007838480174498E-3</v>
      </c>
      <c r="P310" s="52">
        <v>-5.1109949126839603E-3</v>
      </c>
      <c r="Q310" s="52">
        <v>-4.8115462996065599E-3</v>
      </c>
      <c r="R310" s="52">
        <v>-4.07565478235483E-3</v>
      </c>
      <c r="S310" s="52">
        <v>-3.48782888613641E-3</v>
      </c>
      <c r="T310" s="52">
        <v>-2.8066574595868501E-3</v>
      </c>
      <c r="W310" s="49">
        <v>44628</v>
      </c>
      <c r="X310" s="53">
        <v>8.6605399847030605E-3</v>
      </c>
      <c r="Y310" s="53">
        <v>8.6605399847030605E-3</v>
      </c>
      <c r="Z310" s="53">
        <v>8.6605399847030605E-3</v>
      </c>
      <c r="AA310" s="53">
        <v>8.6605399847030605E-3</v>
      </c>
      <c r="AB310" s="53">
        <v>8.6605399847030605E-3</v>
      </c>
      <c r="AC310" s="53">
        <v>1.1934029869735199E-2</v>
      </c>
      <c r="AD310" s="53">
        <v>1.36723360046744E-2</v>
      </c>
      <c r="AE310" s="53">
        <v>1.5410642139613601E-2</v>
      </c>
      <c r="AF310" s="47"/>
      <c r="AG310" s="165">
        <f xml:space="preserve"> Barclays_eqty!J309+Enel_eqty!J309+'EUR GBP'!K309+Barclays!O309+Enel!N309</f>
        <v>2057.567285609141</v>
      </c>
    </row>
    <row r="311" spans="1:33" ht="13.5" customHeight="1" x14ac:dyDescent="0.2">
      <c r="A311" s="49">
        <v>44627</v>
      </c>
      <c r="B311" s="50">
        <v>150.49999952316199</v>
      </c>
      <c r="C311" s="43"/>
      <c r="D311" s="49">
        <v>44627</v>
      </c>
      <c r="E311" s="50">
        <v>5.6129999160766602</v>
      </c>
      <c r="H311" s="49">
        <v>44627</v>
      </c>
      <c r="I311" s="50">
        <v>0.82805478572845403</v>
      </c>
      <c r="L311" s="49">
        <v>44627</v>
      </c>
      <c r="M311" s="52">
        <v>-4.9883676692843403E-3</v>
      </c>
      <c r="N311" s="52">
        <v>-5.5326339788734904E-3</v>
      </c>
      <c r="O311" s="52">
        <v>-5.3852326236665197E-3</v>
      </c>
      <c r="P311" s="52">
        <v>-5.1088551990687804E-3</v>
      </c>
      <c r="Q311" s="52">
        <v>-4.8232651315629404E-3</v>
      </c>
      <c r="R311" s="52">
        <v>-4.2623369954526398E-3</v>
      </c>
      <c r="S311" s="52">
        <v>-3.7967376410961099E-3</v>
      </c>
      <c r="T311" s="52">
        <v>-3.1740826088935102E-3</v>
      </c>
      <c r="W311" s="49">
        <v>44627</v>
      </c>
      <c r="X311" s="53">
        <v>8.5208434611558897E-3</v>
      </c>
      <c r="Y311" s="53">
        <v>8.5208434611558897E-3</v>
      </c>
      <c r="Z311" s="53">
        <v>8.5208434611558897E-3</v>
      </c>
      <c r="AA311" s="53">
        <v>8.5208434611558897E-3</v>
      </c>
      <c r="AB311" s="53">
        <v>8.5208434611558897E-3</v>
      </c>
      <c r="AC311" s="53">
        <v>1.15264458581805E-2</v>
      </c>
      <c r="AD311" s="53">
        <v>1.30794318392872E-2</v>
      </c>
      <c r="AE311" s="53">
        <v>1.4632421545684299E-2</v>
      </c>
      <c r="AF311" s="47"/>
      <c r="AG311" s="165">
        <f xml:space="preserve"> Barclays_eqty!J310+Enel_eqty!J310+'EUR GBP'!K310+Barclays!O310+Enel!N310</f>
        <v>-2524.0632730291936</v>
      </c>
    </row>
    <row r="312" spans="1:33" ht="13.5" customHeight="1" x14ac:dyDescent="0.2">
      <c r="A312" s="49">
        <v>44624</v>
      </c>
      <c r="B312" s="50">
        <v>157.92000293731601</v>
      </c>
      <c r="C312" s="43"/>
      <c r="D312" s="49">
        <v>44624</v>
      </c>
      <c r="E312" s="50">
        <v>5.6939997673034597</v>
      </c>
      <c r="H312" s="49">
        <v>44624</v>
      </c>
      <c r="I312" s="50">
        <v>0.82600802183151201</v>
      </c>
      <c r="L312" s="49">
        <v>44624</v>
      </c>
      <c r="M312" s="52">
        <v>-5.0087142735719603E-3</v>
      </c>
      <c r="N312" s="52">
        <v>-5.4560364224016597E-3</v>
      </c>
      <c r="O312" s="52">
        <v>-5.3297346457839003E-3</v>
      </c>
      <c r="P312" s="52">
        <v>-5.0929193384945297E-3</v>
      </c>
      <c r="Q312" s="52">
        <v>-4.8482096754014397E-3</v>
      </c>
      <c r="R312" s="52">
        <v>-4.4164727441966499E-3</v>
      </c>
      <c r="S312" s="52">
        <v>-4.0143178775906502E-3</v>
      </c>
      <c r="T312" s="52">
        <v>-3.4396853297948798E-3</v>
      </c>
      <c r="W312" s="49">
        <v>44624</v>
      </c>
      <c r="X312" s="53">
        <v>8.1913536414503999E-3</v>
      </c>
      <c r="Y312" s="53">
        <v>8.1913536414503999E-3</v>
      </c>
      <c r="Z312" s="53">
        <v>8.1913536414503999E-3</v>
      </c>
      <c r="AA312" s="53">
        <v>8.1913536414503999E-3</v>
      </c>
      <c r="AB312" s="53">
        <v>8.1913536414503999E-3</v>
      </c>
      <c r="AC312" s="53">
        <v>1.0889743454754301E-2</v>
      </c>
      <c r="AD312" s="53">
        <v>1.23260281980037E-2</v>
      </c>
      <c r="AE312" s="53">
        <v>1.3762313872575699E-2</v>
      </c>
      <c r="AF312" s="47"/>
      <c r="AG312" s="165">
        <f xml:space="preserve"> Barclays_eqty!J311+Enel_eqty!J311+'EUR GBP'!K311+Barclays!O311+Enel!N311</f>
        <v>-5398.0121527760602</v>
      </c>
    </row>
    <row r="313" spans="1:33" ht="13.5" customHeight="1" x14ac:dyDescent="0.2">
      <c r="A313" s="49">
        <v>44623</v>
      </c>
      <c r="B313" s="50">
        <v>168.86000633239701</v>
      </c>
      <c r="C313" s="43"/>
      <c r="D313" s="49">
        <v>44623</v>
      </c>
      <c r="E313" s="50">
        <v>5.96000003814697</v>
      </c>
      <c r="H313" s="49">
        <v>44623</v>
      </c>
      <c r="I313" s="50">
        <v>0.82923537492751997</v>
      </c>
      <c r="L313" s="49">
        <v>44623</v>
      </c>
      <c r="M313" s="52">
        <v>-4.9985060468316E-3</v>
      </c>
      <c r="N313" s="52">
        <v>-5.5121169425547097E-3</v>
      </c>
      <c r="O313" s="52">
        <v>-5.4511348716914602E-3</v>
      </c>
      <c r="P313" s="52">
        <v>-5.3367922082543304E-3</v>
      </c>
      <c r="Q313" s="52">
        <v>-5.2186381071805902E-3</v>
      </c>
      <c r="R313" s="52">
        <v>-4.9322303384542396E-3</v>
      </c>
      <c r="S313" s="52">
        <v>-4.40817885100841E-3</v>
      </c>
      <c r="T313" s="52">
        <v>-3.6565293557941901E-3</v>
      </c>
      <c r="W313" s="49">
        <v>44623</v>
      </c>
      <c r="X313" s="53">
        <v>8.2810688763856801E-3</v>
      </c>
      <c r="Y313" s="53">
        <v>8.2810688763856801E-3</v>
      </c>
      <c r="Z313" s="53">
        <v>8.2810688763856801E-3</v>
      </c>
      <c r="AA313" s="53">
        <v>8.2810688763856801E-3</v>
      </c>
      <c r="AB313" s="53">
        <v>8.2810688763856801E-3</v>
      </c>
      <c r="AC313" s="53">
        <v>1.10171819105744E-2</v>
      </c>
      <c r="AD313" s="53">
        <v>1.25192115083336E-2</v>
      </c>
      <c r="AE313" s="53">
        <v>1.40212411060929E-2</v>
      </c>
      <c r="AF313" s="47"/>
      <c r="AG313" s="165">
        <f xml:space="preserve"> Barclays_eqty!J312+Enel_eqty!J312+'EUR GBP'!K312+Barclays!O312+Enel!N312</f>
        <v>-2045.6047763392598</v>
      </c>
    </row>
    <row r="314" spans="1:33" ht="13.5" customHeight="1" x14ac:dyDescent="0.2">
      <c r="A314" s="49">
        <v>44622</v>
      </c>
      <c r="B314" s="50">
        <v>177.05999612808202</v>
      </c>
      <c r="C314" s="43"/>
      <c r="D314" s="49">
        <v>44622</v>
      </c>
      <c r="E314" s="50">
        <v>6.1550002098083496</v>
      </c>
      <c r="H314" s="49">
        <v>44622</v>
      </c>
      <c r="I314" s="50">
        <v>0.83133661746978704</v>
      </c>
      <c r="L314" s="49">
        <v>44622</v>
      </c>
      <c r="M314" s="52">
        <v>-4.9883676692843403E-3</v>
      </c>
      <c r="N314" s="52">
        <v>-5.5407509207725499E-3</v>
      </c>
      <c r="O314" s="52">
        <v>-5.4843556135892799E-3</v>
      </c>
      <c r="P314" s="52">
        <v>-5.3786146454513004E-3</v>
      </c>
      <c r="Q314" s="52">
        <v>-5.2693486213684004E-3</v>
      </c>
      <c r="R314" s="52">
        <v>-4.9871136434376196E-3</v>
      </c>
      <c r="S314" s="52">
        <v>-4.4804424978792598E-3</v>
      </c>
      <c r="T314" s="52">
        <v>-3.7710478063672699E-3</v>
      </c>
      <c r="W314" s="49">
        <v>44622</v>
      </c>
      <c r="X314" s="53">
        <v>8.0115525051951408E-3</v>
      </c>
      <c r="Y314" s="53">
        <v>8.0115525051951408E-3</v>
      </c>
      <c r="Z314" s="53">
        <v>8.0115525051951408E-3</v>
      </c>
      <c r="AA314" s="53">
        <v>8.0115525051951408E-3</v>
      </c>
      <c r="AB314" s="53">
        <v>8.0115525051951408E-3</v>
      </c>
      <c r="AC314" s="53">
        <v>1.06314588338136E-2</v>
      </c>
      <c r="AD314" s="53">
        <v>1.20304394513368E-2</v>
      </c>
      <c r="AE314" s="53">
        <v>1.342942006886E-2</v>
      </c>
      <c r="AF314" s="47"/>
      <c r="AG314" s="165">
        <f xml:space="preserve"> Barclays_eqty!J313+Enel_eqty!J313+'EUR GBP'!K313+Barclays!O313+Enel!N313</f>
        <v>3214.7042899270418</v>
      </c>
    </row>
    <row r="315" spans="1:33" ht="13.5" customHeight="1" x14ac:dyDescent="0.2">
      <c r="A315" s="49">
        <v>44621</v>
      </c>
      <c r="B315" s="50">
        <v>174.779999256134</v>
      </c>
      <c r="C315" s="43"/>
      <c r="D315" s="49">
        <v>44621</v>
      </c>
      <c r="E315" s="50">
        <v>6.2249999046325604</v>
      </c>
      <c r="H315" s="49">
        <v>44621</v>
      </c>
      <c r="I315" s="50">
        <v>0.83440685272216797</v>
      </c>
      <c r="L315" s="49">
        <v>44621</v>
      </c>
      <c r="M315" s="52">
        <v>-5.0187841989099901E-3</v>
      </c>
      <c r="N315" s="52">
        <v>-5.5716098286211404E-3</v>
      </c>
      <c r="O315" s="52">
        <v>-5.5116205476224396E-3</v>
      </c>
      <c r="P315" s="52">
        <v>-5.3991405293345399E-3</v>
      </c>
      <c r="Q315" s="52">
        <v>-5.2829114720225299E-3</v>
      </c>
      <c r="R315" s="52">
        <v>-5.0731520168483197E-3</v>
      </c>
      <c r="S315" s="52">
        <v>-4.7126105055212896E-3</v>
      </c>
      <c r="T315" s="52">
        <v>-4.1713686659932102E-3</v>
      </c>
      <c r="W315" s="49">
        <v>44621</v>
      </c>
      <c r="X315" s="53">
        <v>7.3831258341670002E-3</v>
      </c>
      <c r="Y315" s="53">
        <v>7.3831258341670002E-3</v>
      </c>
      <c r="Z315" s="53">
        <v>7.3831258341670002E-3</v>
      </c>
      <c r="AA315" s="53">
        <v>7.3831258341670002E-3</v>
      </c>
      <c r="AB315" s="53">
        <v>7.3831258341670002E-3</v>
      </c>
      <c r="AC315" s="53">
        <v>9.8156752064824104E-3</v>
      </c>
      <c r="AD315" s="53">
        <v>1.10055040568113E-2</v>
      </c>
      <c r="AE315" s="53">
        <v>1.21953338384628E-2</v>
      </c>
      <c r="AF315" s="47"/>
      <c r="AG315" s="165">
        <f xml:space="preserve"> Barclays_eqty!J314+Enel_eqty!J314+'EUR GBP'!K314+Barclays!O314+Enel!N314</f>
        <v>-3006.0043453766998</v>
      </c>
    </row>
    <row r="316" spans="1:33" ht="13.5" customHeight="1" x14ac:dyDescent="0.2">
      <c r="A316" s="49">
        <v>44620</v>
      </c>
      <c r="B316" s="50">
        <v>182.160007953643</v>
      </c>
      <c r="C316" s="43"/>
      <c r="D316" s="49">
        <v>44620</v>
      </c>
      <c r="E316" s="50">
        <v>6.6069998741149902</v>
      </c>
      <c r="H316" s="49">
        <v>44620</v>
      </c>
      <c r="I316" s="50">
        <v>0.83717119693756104</v>
      </c>
      <c r="L316" s="49">
        <v>44620</v>
      </c>
      <c r="M316" s="52">
        <v>-4.9680890515446602E-3</v>
      </c>
      <c r="N316" s="52">
        <v>-5.5702081881463502E-3</v>
      </c>
      <c r="O316" s="52">
        <v>-5.5193090811371803E-3</v>
      </c>
      <c r="P316" s="52">
        <v>-5.3901020437479002E-3</v>
      </c>
      <c r="Q316" s="52">
        <v>-5.2645080722868399E-3</v>
      </c>
      <c r="R316" s="52">
        <v>-4.9278852529823702E-3</v>
      </c>
      <c r="S316" s="52">
        <v>-4.38271788880229E-3</v>
      </c>
      <c r="T316" s="52">
        <v>-3.6068286281079002E-3</v>
      </c>
      <c r="W316" s="49">
        <v>44620</v>
      </c>
      <c r="X316" s="53">
        <v>7.5129577890038404E-3</v>
      </c>
      <c r="Y316" s="53">
        <v>7.5129577890038404E-3</v>
      </c>
      <c r="Z316" s="53">
        <v>7.5129577890038404E-3</v>
      </c>
      <c r="AA316" s="53">
        <v>7.5129577890038404E-3</v>
      </c>
      <c r="AB316" s="53">
        <v>7.5129577890038404E-3</v>
      </c>
      <c r="AC316" s="53">
        <v>1.00869592279195E-2</v>
      </c>
      <c r="AD316" s="53">
        <v>1.1565750464796999E-2</v>
      </c>
      <c r="AE316" s="53">
        <v>1.30445463582873E-2</v>
      </c>
      <c r="AF316" s="47"/>
      <c r="AG316" s="165">
        <f xml:space="preserve"> Barclays_eqty!J315+Enel_eqty!J315+'EUR GBP'!K315+Barclays!O315+Enel!N315</f>
        <v>-2400.1142374180854</v>
      </c>
    </row>
    <row r="317" spans="1:33" ht="13.5" customHeight="1" x14ac:dyDescent="0.2">
      <c r="A317" s="49">
        <v>44617</v>
      </c>
      <c r="B317" s="50">
        <v>188.58000040054299</v>
      </c>
      <c r="C317" s="43"/>
      <c r="D317" s="49">
        <v>44617</v>
      </c>
      <c r="E317" s="50">
        <v>6.5640001296996999</v>
      </c>
      <c r="H317" s="49">
        <v>44617</v>
      </c>
      <c r="I317" s="50">
        <v>0.83791637420654297</v>
      </c>
      <c r="L317" s="49">
        <v>44617</v>
      </c>
      <c r="M317" s="52">
        <v>-4.9782278947532099E-3</v>
      </c>
      <c r="N317" s="52">
        <v>-5.4166452027857304E-3</v>
      </c>
      <c r="O317" s="52">
        <v>-5.4022562690079204E-3</v>
      </c>
      <c r="P317" s="52">
        <v>-5.3322529420256597E-3</v>
      </c>
      <c r="Q317" s="52">
        <v>-5.2645080722868399E-3</v>
      </c>
      <c r="R317" s="52">
        <v>-4.9426066689193197E-3</v>
      </c>
      <c r="S317" s="52">
        <v>-4.3045510537922304E-3</v>
      </c>
      <c r="T317" s="52">
        <v>-3.3773635514080498E-3</v>
      </c>
      <c r="W317" s="49">
        <v>44617</v>
      </c>
      <c r="X317" s="53">
        <v>7.3733669705688901E-3</v>
      </c>
      <c r="Y317" s="53">
        <v>7.3733669705688901E-3</v>
      </c>
      <c r="Z317" s="53">
        <v>7.3733669705688901E-3</v>
      </c>
      <c r="AA317" s="53">
        <v>7.3733669705688901E-3</v>
      </c>
      <c r="AB317" s="53">
        <v>7.3733669705688901E-3</v>
      </c>
      <c r="AC317" s="53">
        <v>1.01145906373858E-2</v>
      </c>
      <c r="AD317" s="53">
        <v>1.17588210850954E-2</v>
      </c>
      <c r="AE317" s="53">
        <v>1.3403050601482299E-2</v>
      </c>
      <c r="AF317" s="47"/>
      <c r="AG317" s="165">
        <f xml:space="preserve"> Barclays_eqty!J316+Enel_eqty!J316+'EUR GBP'!K316+Barclays!O316+Enel!N316</f>
        <v>3377.3783968752464</v>
      </c>
    </row>
    <row r="318" spans="1:33" ht="13.5" customHeight="1" x14ac:dyDescent="0.2">
      <c r="A318" s="49">
        <v>44616</v>
      </c>
      <c r="B318" s="50">
        <v>179.79999780654902</v>
      </c>
      <c r="C318" s="43"/>
      <c r="D318" s="49">
        <v>44616</v>
      </c>
      <c r="E318" s="50">
        <v>6.2430000305175701</v>
      </c>
      <c r="H318" s="49">
        <v>44616</v>
      </c>
      <c r="I318" s="50">
        <v>0.83680468797683705</v>
      </c>
      <c r="L318" s="49">
        <v>44616</v>
      </c>
      <c r="M318" s="52">
        <v>-4.9782278947532099E-3</v>
      </c>
      <c r="N318" s="52">
        <v>-5.5188504047691796E-3</v>
      </c>
      <c r="O318" s="52">
        <v>-5.48108387738466E-3</v>
      </c>
      <c r="P318" s="52">
        <v>-5.3734169341623696E-3</v>
      </c>
      <c r="Q318" s="52">
        <v>-5.2692238241434097E-3</v>
      </c>
      <c r="R318" s="52">
        <v>-4.9316249787807404E-3</v>
      </c>
      <c r="S318" s="52">
        <v>-4.3166088871657796E-3</v>
      </c>
      <c r="T318" s="52">
        <v>-3.4241722896695098E-3</v>
      </c>
      <c r="W318" s="49">
        <v>44616</v>
      </c>
      <c r="X318" s="53">
        <v>7.3534022085368599E-3</v>
      </c>
      <c r="Y318" s="53">
        <v>7.3534022085368599E-3</v>
      </c>
      <c r="Z318" s="53">
        <v>7.3534022085368599E-3</v>
      </c>
      <c r="AA318" s="53">
        <v>7.3534022085368599E-3</v>
      </c>
      <c r="AB318" s="53">
        <v>7.3534022085368599E-3</v>
      </c>
      <c r="AC318" s="53">
        <v>1.01344902068376E-2</v>
      </c>
      <c r="AD318" s="53">
        <v>1.1821420863270701E-2</v>
      </c>
      <c r="AE318" s="53">
        <v>1.35083505883812E-2</v>
      </c>
      <c r="AF318" s="47"/>
      <c r="AG318" s="165">
        <f xml:space="preserve"> Barclays_eqty!J317+Enel_eqty!J317+'EUR GBP'!K317+Barclays!O317+Enel!N317</f>
        <v>-5973.5623870777263</v>
      </c>
    </row>
    <row r="319" spans="1:33" ht="13.5" customHeight="1" x14ac:dyDescent="0.2">
      <c r="A319" s="49">
        <v>44615</v>
      </c>
      <c r="B319" s="50">
        <v>196.72000408172602</v>
      </c>
      <c r="C319" s="43"/>
      <c r="D319" s="49">
        <v>44615</v>
      </c>
      <c r="E319" s="50">
        <v>6.3260002136230398</v>
      </c>
      <c r="H319" s="49">
        <v>44615</v>
      </c>
      <c r="I319" s="50">
        <v>0.83514016866683904</v>
      </c>
      <c r="L319" s="49">
        <v>44615</v>
      </c>
      <c r="M319" s="52">
        <v>-4.9680890515446602E-3</v>
      </c>
      <c r="N319" s="52">
        <v>-5.5539011955261196E-3</v>
      </c>
      <c r="O319" s="52">
        <v>-5.4993340745568197E-3</v>
      </c>
      <c r="P319" s="52">
        <v>-5.3883297368884E-3</v>
      </c>
      <c r="Q319" s="52">
        <v>-5.2809063345193802E-3</v>
      </c>
      <c r="R319" s="52">
        <v>-4.8070452176034398E-3</v>
      </c>
      <c r="S319" s="52">
        <v>-4.0634949691593604E-3</v>
      </c>
      <c r="T319" s="52">
        <v>-3.0807494185864899E-3</v>
      </c>
      <c r="W319" s="49">
        <v>44615</v>
      </c>
      <c r="X319" s="53">
        <v>7.3334393091499797E-3</v>
      </c>
      <c r="Y319" s="53">
        <v>7.3334393091499797E-3</v>
      </c>
      <c r="Z319" s="53">
        <v>7.3334393091499797E-3</v>
      </c>
      <c r="AA319" s="53">
        <v>7.3334393091499797E-3</v>
      </c>
      <c r="AB319" s="53">
        <v>7.3334393091499797E-3</v>
      </c>
      <c r="AC319" s="53">
        <v>1.0194187983870499E-2</v>
      </c>
      <c r="AD319" s="53">
        <v>1.19301900267601E-2</v>
      </c>
      <c r="AE319" s="53">
        <v>1.3666191138327099E-2</v>
      </c>
      <c r="AF319" s="47"/>
      <c r="AG319" s="165">
        <f xml:space="preserve"> Barclays_eqty!J318+Enel_eqty!J318+'EUR GBP'!K318+Barclays!O318+Enel!N318</f>
        <v>1164.7075485612959</v>
      </c>
    </row>
    <row r="320" spans="1:33" ht="13.5" customHeight="1" x14ac:dyDescent="0.2">
      <c r="A320" s="49">
        <v>44614</v>
      </c>
      <c r="B320" s="50">
        <v>190.74000120162898</v>
      </c>
      <c r="C320" s="43"/>
      <c r="D320" s="49">
        <v>44614</v>
      </c>
      <c r="E320" s="50">
        <v>6.3189997673034597</v>
      </c>
      <c r="H320" s="49">
        <v>44614</v>
      </c>
      <c r="I320" s="50">
        <v>0.83401393890380804</v>
      </c>
      <c r="L320" s="49">
        <v>44614</v>
      </c>
      <c r="M320" s="52">
        <v>-4.9782278947532099E-3</v>
      </c>
      <c r="N320" s="52">
        <v>-5.5910907685756597E-3</v>
      </c>
      <c r="O320" s="52">
        <v>-5.5635450407862603E-3</v>
      </c>
      <c r="P320" s="52">
        <v>-5.4360125213861396E-3</v>
      </c>
      <c r="Q320" s="52">
        <v>-5.3125945851206701E-3</v>
      </c>
      <c r="R320" s="52">
        <v>-4.8413011245429498E-3</v>
      </c>
      <c r="S320" s="52">
        <v>-4.12276852875947E-3</v>
      </c>
      <c r="T320" s="52">
        <v>-3.1502405181527099E-3</v>
      </c>
      <c r="W320" s="49">
        <v>44614</v>
      </c>
      <c r="X320" s="53">
        <v>7.5529622845351696E-3</v>
      </c>
      <c r="Y320" s="53">
        <v>7.5529622845351696E-3</v>
      </c>
      <c r="Z320" s="53">
        <v>7.5529622845351696E-3</v>
      </c>
      <c r="AA320" s="53">
        <v>7.5529622845351696E-3</v>
      </c>
      <c r="AB320" s="53">
        <v>7.5529622845351696E-3</v>
      </c>
      <c r="AC320" s="53">
        <v>1.0452861897647299E-2</v>
      </c>
      <c r="AD320" s="53">
        <v>1.22419819235801E-2</v>
      </c>
      <c r="AE320" s="53">
        <v>1.4031101018190301E-2</v>
      </c>
      <c r="AF320" s="47"/>
      <c r="AG320" s="165">
        <f xml:space="preserve"> Barclays_eqty!J319+Enel_eqty!J319+'EUR GBP'!K319+Barclays!O319+Enel!N319</f>
        <v>-631.1109681115048</v>
      </c>
    </row>
    <row r="321" spans="1:33" ht="13.5" customHeight="1" x14ac:dyDescent="0.2">
      <c r="A321" s="49">
        <v>44613</v>
      </c>
      <c r="B321" s="50">
        <v>191.33999347686702</v>
      </c>
      <c r="C321" s="43"/>
      <c r="D321" s="49">
        <v>44613</v>
      </c>
      <c r="E321" s="50">
        <v>6.3309998512268004</v>
      </c>
      <c r="H321" s="49">
        <v>44613</v>
      </c>
      <c r="I321" s="50">
        <v>0.83316797018051103</v>
      </c>
      <c r="L321" s="49">
        <v>44613</v>
      </c>
      <c r="M321" s="52">
        <v>-4.9782278947532099E-3</v>
      </c>
      <c r="N321" s="52">
        <v>-5.6332289241254304E-3</v>
      </c>
      <c r="O321" s="52">
        <v>-5.5933087132871099E-3</v>
      </c>
      <c r="P321" s="52">
        <v>-5.4741073399782103E-3</v>
      </c>
      <c r="Q321" s="52">
        <v>-5.3587509319186202E-3</v>
      </c>
      <c r="R321" s="52">
        <v>-4.9290633760392596E-3</v>
      </c>
      <c r="S321" s="52">
        <v>-4.2534964159130998E-3</v>
      </c>
      <c r="T321" s="52">
        <v>-3.3156203571707002E-3</v>
      </c>
      <c r="W321" s="49">
        <v>44613</v>
      </c>
      <c r="X321" s="53">
        <v>7.6626762747764501E-3</v>
      </c>
      <c r="Y321" s="53">
        <v>7.6626762747764501E-3</v>
      </c>
      <c r="Z321" s="53">
        <v>7.6626762747764501E-3</v>
      </c>
      <c r="AA321" s="53">
        <v>7.6626762747764501E-3</v>
      </c>
      <c r="AB321" s="53">
        <v>7.6626762747764501E-3</v>
      </c>
      <c r="AC321" s="53">
        <v>1.05007607489824E-2</v>
      </c>
      <c r="AD321" s="53">
        <v>1.22116943821311E-2</v>
      </c>
      <c r="AE321" s="53">
        <v>1.3922628946602299E-2</v>
      </c>
      <c r="AF321" s="47"/>
      <c r="AG321" s="165">
        <f xml:space="preserve"> Barclays_eqty!J320+Enel_eqty!J320+'EUR GBP'!K320+Barclays!O320+Enel!N320</f>
        <v>608.32825199498052</v>
      </c>
    </row>
    <row r="322" spans="1:33" ht="13.5" customHeight="1" x14ac:dyDescent="0.2">
      <c r="A322" s="49">
        <v>44610</v>
      </c>
      <c r="B322" s="50">
        <v>191.119992733001</v>
      </c>
      <c r="C322" s="43"/>
      <c r="D322" s="49">
        <v>44610</v>
      </c>
      <c r="E322" s="50">
        <v>6.4279999732971103</v>
      </c>
      <c r="H322" s="49">
        <v>44610</v>
      </c>
      <c r="I322" s="50">
        <v>0.83490997552871704</v>
      </c>
      <c r="L322" s="49">
        <v>44610</v>
      </c>
      <c r="M322" s="52">
        <v>-4.9782278947532099E-3</v>
      </c>
      <c r="N322" s="52">
        <v>-5.4922979325055998E-3</v>
      </c>
      <c r="O322" s="52">
        <v>-5.5329701863229197E-3</v>
      </c>
      <c r="P322" s="52">
        <v>-5.4362532682716803E-3</v>
      </c>
      <c r="Q322" s="52">
        <v>-5.3426558151841103E-3</v>
      </c>
      <c r="R322" s="52">
        <v>-4.9290633760392596E-3</v>
      </c>
      <c r="S322" s="52">
        <v>-4.2484030127525304E-3</v>
      </c>
      <c r="T322" s="52">
        <v>-3.2993506174534499E-3</v>
      </c>
      <c r="W322" s="49">
        <v>44610</v>
      </c>
      <c r="X322" s="53">
        <v>7.3833493515849096E-3</v>
      </c>
      <c r="Y322" s="53">
        <v>7.3833493515849096E-3</v>
      </c>
      <c r="Z322" s="53">
        <v>7.3833493515849096E-3</v>
      </c>
      <c r="AA322" s="53">
        <v>7.3833493515849096E-3</v>
      </c>
      <c r="AB322" s="53">
        <v>7.3833493515849096E-3</v>
      </c>
      <c r="AC322" s="53">
        <v>1.03533752262592E-2</v>
      </c>
      <c r="AD322" s="53">
        <v>1.20990397408604E-2</v>
      </c>
      <c r="AE322" s="53">
        <v>1.3844704255461599E-2</v>
      </c>
      <c r="AF322" s="47"/>
      <c r="AG322" s="165">
        <f xml:space="preserve"> Barclays_eqty!J321+Enel_eqty!J321+'EUR GBP'!K321+Barclays!O321+Enel!N321</f>
        <v>-873.2855172027364</v>
      </c>
    </row>
    <row r="323" spans="1:33" ht="13.5" customHeight="1" x14ac:dyDescent="0.2">
      <c r="A323" s="49">
        <v>44609</v>
      </c>
      <c r="B323" s="50">
        <v>192.03999042510901</v>
      </c>
      <c r="C323" s="43"/>
      <c r="D323" s="49">
        <v>44609</v>
      </c>
      <c r="E323" s="50">
        <v>6.4899997711181596</v>
      </c>
      <c r="H323" s="49">
        <v>44609</v>
      </c>
      <c r="I323" s="50">
        <v>0.83476507663726796</v>
      </c>
      <c r="L323" s="49">
        <v>44609</v>
      </c>
      <c r="M323" s="52">
        <v>-4.9782278947532099E-3</v>
      </c>
      <c r="N323" s="52">
        <v>-5.5529652163386302E-3</v>
      </c>
      <c r="O323" s="52">
        <v>-5.58909028768539E-3</v>
      </c>
      <c r="P323" s="52">
        <v>-5.4791574366390696E-3</v>
      </c>
      <c r="Q323" s="52">
        <v>-5.3727696649730197E-3</v>
      </c>
      <c r="R323" s="52">
        <v>-4.94601111859083E-3</v>
      </c>
      <c r="S323" s="52">
        <v>-4.2765741236507797E-3</v>
      </c>
      <c r="T323" s="52">
        <v>-3.3559312578290701E-3</v>
      </c>
      <c r="W323" s="49">
        <v>44609</v>
      </c>
      <c r="X323" s="53">
        <v>7.4033127166330797E-3</v>
      </c>
      <c r="Y323" s="53">
        <v>7.4033127166330797E-3</v>
      </c>
      <c r="Z323" s="53">
        <v>7.4033127166330797E-3</v>
      </c>
      <c r="AA323" s="53">
        <v>7.4033127166330797E-3</v>
      </c>
      <c r="AB323" s="53">
        <v>7.4033127166330797E-3</v>
      </c>
      <c r="AC323" s="53">
        <v>1.04628093540668E-2</v>
      </c>
      <c r="AD323" s="53">
        <v>1.22863966971635E-2</v>
      </c>
      <c r="AE323" s="53">
        <v>1.41099831089377E-2</v>
      </c>
      <c r="AF323" s="47"/>
      <c r="AG323" s="165">
        <f xml:space="preserve"> Barclays_eqty!J322+Enel_eqty!J322+'EUR GBP'!K322+Barclays!O322+Enel!N322</f>
        <v>-1161.219082782231</v>
      </c>
    </row>
    <row r="324" spans="1:33" ht="13.5" customHeight="1" x14ac:dyDescent="0.2">
      <c r="A324" s="49">
        <v>44608</v>
      </c>
      <c r="B324" s="50">
        <v>196.14000320434499</v>
      </c>
      <c r="C324" s="43"/>
      <c r="D324" s="49">
        <v>44608</v>
      </c>
      <c r="E324" s="50">
        <v>6.4429998397827104</v>
      </c>
      <c r="H324" s="49">
        <v>44608</v>
      </c>
      <c r="I324" s="50">
        <v>0.83689242601394598</v>
      </c>
      <c r="L324" s="49">
        <v>44608</v>
      </c>
      <c r="M324" s="52">
        <v>-4.9782278947532099E-3</v>
      </c>
      <c r="N324" s="52">
        <v>-5.6104720570147003E-3</v>
      </c>
      <c r="O324" s="52">
        <v>-5.6129763834178396E-3</v>
      </c>
      <c r="P324" s="52">
        <v>-5.4854271002113802E-3</v>
      </c>
      <c r="Q324" s="52">
        <v>-5.3619919344782803E-3</v>
      </c>
      <c r="R324" s="52">
        <v>-4.8722042702138398E-3</v>
      </c>
      <c r="S324" s="52">
        <v>-4.1442085057496999E-3</v>
      </c>
      <c r="T324" s="52">
        <v>-3.1631984747946202E-3</v>
      </c>
      <c r="W324" s="49">
        <v>44608</v>
      </c>
      <c r="X324" s="53">
        <v>7.3334393091499797E-3</v>
      </c>
      <c r="Y324" s="53">
        <v>7.3334393091499797E-3</v>
      </c>
      <c r="Z324" s="53">
        <v>7.3334393091499797E-3</v>
      </c>
      <c r="AA324" s="53">
        <v>7.3334393091499797E-3</v>
      </c>
      <c r="AB324" s="53">
        <v>7.3334393091499797E-3</v>
      </c>
      <c r="AC324" s="53">
        <v>1.0552342049777501E-2</v>
      </c>
      <c r="AD324" s="53">
        <v>1.25036807730793E-2</v>
      </c>
      <c r="AE324" s="53">
        <v>1.44550204277038E-2</v>
      </c>
      <c r="AF324" s="47"/>
      <c r="AG324" s="165">
        <f xml:space="preserve"> Barclays_eqty!J323+Enel_eqty!J323+'EUR GBP'!K323+Barclays!O323+Enel!N323</f>
        <v>-1694.4160356260168</v>
      </c>
    </row>
    <row r="325" spans="1:33" ht="13.5" customHeight="1" x14ac:dyDescent="0.2">
      <c r="A325" s="49">
        <v>44607</v>
      </c>
      <c r="B325" s="50">
        <v>198.78000020980801</v>
      </c>
      <c r="C325" s="43"/>
      <c r="D325" s="49">
        <v>44607</v>
      </c>
      <c r="E325" s="50">
        <v>6.4229998588562003</v>
      </c>
      <c r="H325" s="49">
        <v>44607</v>
      </c>
      <c r="I325" s="50">
        <v>0.83981072902679399</v>
      </c>
      <c r="L325" s="49">
        <v>44607</v>
      </c>
      <c r="M325" s="52">
        <v>-4.9985060468316E-3</v>
      </c>
      <c r="N325" s="52">
        <v>-5.6453952565789197E-3</v>
      </c>
      <c r="O325" s="52">
        <v>-5.5941897444426996E-3</v>
      </c>
      <c r="P325" s="52">
        <v>-5.4481732659041803E-3</v>
      </c>
      <c r="Q325" s="52">
        <v>-5.3060953505337204E-3</v>
      </c>
      <c r="R325" s="52">
        <v>-4.7516454942524398E-3</v>
      </c>
      <c r="S325" s="52">
        <v>-3.9553339593112399E-3</v>
      </c>
      <c r="T325" s="52">
        <v>-2.89576826617121E-3</v>
      </c>
      <c r="W325" s="49">
        <v>44607</v>
      </c>
      <c r="X325" s="53">
        <v>7.7326232567429499E-3</v>
      </c>
      <c r="Y325" s="53">
        <v>7.7326232567429499E-3</v>
      </c>
      <c r="Z325" s="53">
        <v>7.7326232567429499E-3</v>
      </c>
      <c r="AA325" s="53">
        <v>7.7326232567429499E-3</v>
      </c>
      <c r="AB325" s="53">
        <v>7.7326232567429499E-3</v>
      </c>
      <c r="AC325" s="53">
        <v>1.1188900098204601E-2</v>
      </c>
      <c r="AD325" s="53">
        <v>1.33046954870224E-2</v>
      </c>
      <c r="AE325" s="53">
        <v>1.54204899445176E-2</v>
      </c>
      <c r="AF325" s="47"/>
      <c r="AG325" s="165">
        <f xml:space="preserve"> Barclays_eqty!J324+Enel_eqty!J324+'EUR GBP'!K324+Barclays!O324+Enel!N324</f>
        <v>1580.7405783928282</v>
      </c>
    </row>
    <row r="326" spans="1:33" ht="13.5" customHeight="1" x14ac:dyDescent="0.2">
      <c r="A326" s="49">
        <v>44606</v>
      </c>
      <c r="B326" s="50">
        <v>193.839991092681</v>
      </c>
      <c r="C326" s="43"/>
      <c r="D326" s="49">
        <v>44606</v>
      </c>
      <c r="E326" s="50">
        <v>6.2789998054504297</v>
      </c>
      <c r="H326" s="49">
        <v>44606</v>
      </c>
      <c r="I326" s="50">
        <v>0.83660787343978804</v>
      </c>
      <c r="L326" s="49">
        <v>44606</v>
      </c>
      <c r="M326" s="52">
        <v>-4.9985060468316E-3</v>
      </c>
      <c r="N326" s="52">
        <v>-5.6627420708537102E-3</v>
      </c>
      <c r="O326" s="52">
        <v>-5.5636833421885898E-3</v>
      </c>
      <c r="P326" s="52">
        <v>-5.4222438484430296E-3</v>
      </c>
      <c r="Q326" s="52">
        <v>-5.2917180582880896E-3</v>
      </c>
      <c r="R326" s="52">
        <v>-4.7413306310772896E-3</v>
      </c>
      <c r="S326" s="52">
        <v>-3.9388635195791704E-3</v>
      </c>
      <c r="T326" s="52">
        <v>-2.8854873962700302E-3</v>
      </c>
      <c r="W326" s="49">
        <v>44606</v>
      </c>
      <c r="X326" s="53">
        <v>7.6726567931473203E-3</v>
      </c>
      <c r="Y326" s="53">
        <v>7.6726567931473203E-3</v>
      </c>
      <c r="Z326" s="53">
        <v>7.6726567931473203E-3</v>
      </c>
      <c r="AA326" s="53">
        <v>7.6726567931473203E-3</v>
      </c>
      <c r="AB326" s="53">
        <v>7.6726567931473203E-3</v>
      </c>
      <c r="AC326" s="53">
        <v>1.11304195597767E-2</v>
      </c>
      <c r="AD326" s="53">
        <v>1.31818987429142E-2</v>
      </c>
      <c r="AE326" s="53">
        <v>1.5233377926051599E-2</v>
      </c>
      <c r="AF326" s="47"/>
      <c r="AG326" s="165">
        <f xml:space="preserve"> Barclays_eqty!J325+Enel_eqty!J325+'EUR GBP'!K325+Barclays!O325+Enel!N325</f>
        <v>-2054.1057968618311</v>
      </c>
    </row>
    <row r="327" spans="1:33" ht="13.5" customHeight="1" x14ac:dyDescent="0.2">
      <c r="A327" s="49">
        <v>44603</v>
      </c>
      <c r="B327" s="50">
        <v>204.850006103515</v>
      </c>
      <c r="C327" s="43"/>
      <c r="D327" s="49">
        <v>44603</v>
      </c>
      <c r="E327" s="50">
        <v>6.3709998130798304</v>
      </c>
      <c r="H327" s="49">
        <v>44603</v>
      </c>
      <c r="I327" s="50">
        <v>0.83820939064025801</v>
      </c>
      <c r="L327" s="49">
        <v>44603</v>
      </c>
      <c r="M327" s="52">
        <v>-4.93773957714438E-3</v>
      </c>
      <c r="N327" s="52">
        <v>-5.5264066904783197E-3</v>
      </c>
      <c r="O327" s="52">
        <v>-5.55188814178109E-3</v>
      </c>
      <c r="P327" s="52">
        <v>-5.4222438484430296E-3</v>
      </c>
      <c r="Q327" s="52">
        <v>-5.26862125843763E-3</v>
      </c>
      <c r="R327" s="52">
        <v>-4.6942178159952103E-3</v>
      </c>
      <c r="S327" s="52">
        <v>-3.9062057621777001E-3</v>
      </c>
      <c r="T327" s="52">
        <v>-2.8719459660351198E-3</v>
      </c>
      <c r="W327" s="49">
        <v>44603</v>
      </c>
      <c r="X327" s="53">
        <v>7.1637397632002796E-3</v>
      </c>
      <c r="Y327" s="53">
        <v>7.1637397632002796E-3</v>
      </c>
      <c r="Z327" s="53">
        <v>7.1637397632002796E-3</v>
      </c>
      <c r="AA327" s="53">
        <v>7.1637397632002796E-3</v>
      </c>
      <c r="AB327" s="53">
        <v>7.1637397632002796E-3</v>
      </c>
      <c r="AC327" s="53">
        <v>1.06120286509394E-2</v>
      </c>
      <c r="AD327" s="53">
        <v>1.25759504735469E-2</v>
      </c>
      <c r="AE327" s="53">
        <v>1.4539873227477001E-2</v>
      </c>
      <c r="AF327" s="47"/>
      <c r="AG327" s="165">
        <f xml:space="preserve"> Barclays_eqty!J326+Enel_eqty!J326+'EUR GBP'!K326+Barclays!O326+Enel!N326</f>
        <v>766.96975715701001</v>
      </c>
    </row>
    <row r="328" spans="1:33" ht="13.5" customHeight="1" x14ac:dyDescent="0.2">
      <c r="A328" s="49">
        <v>44602</v>
      </c>
      <c r="B328" s="50">
        <v>208.35001468658399</v>
      </c>
      <c r="C328" s="43"/>
      <c r="D328" s="49">
        <v>44602</v>
      </c>
      <c r="E328" s="50">
        <v>6.4400000572204501</v>
      </c>
      <c r="H328" s="49">
        <v>44602</v>
      </c>
      <c r="I328" s="50">
        <v>0.84240287542343095</v>
      </c>
      <c r="L328" s="49">
        <v>44602</v>
      </c>
      <c r="M328" s="52">
        <v>-4.9985060468316E-3</v>
      </c>
      <c r="N328" s="52">
        <v>-5.5059469304978804E-3</v>
      </c>
      <c r="O328" s="52">
        <v>-5.51894772797822E-3</v>
      </c>
      <c r="P328" s="52">
        <v>-5.4282872006297103E-3</v>
      </c>
      <c r="Q328" s="52">
        <v>-5.3215948864817602E-3</v>
      </c>
      <c r="R328" s="52">
        <v>-4.83188265934586E-3</v>
      </c>
      <c r="S328" s="52">
        <v>-4.0604732930660196E-3</v>
      </c>
      <c r="T328" s="52">
        <v>-3.0461861751973599E-3</v>
      </c>
      <c r="W328" s="49">
        <v>44602</v>
      </c>
      <c r="X328" s="53">
        <v>6.8143354728817896E-3</v>
      </c>
      <c r="Y328" s="53">
        <v>6.8143354728817896E-3</v>
      </c>
      <c r="Z328" s="53">
        <v>6.8143354728817896E-3</v>
      </c>
      <c r="AA328" s="53">
        <v>6.8143354728817896E-3</v>
      </c>
      <c r="AB328" s="53">
        <v>6.8143354728817896E-3</v>
      </c>
      <c r="AC328" s="53">
        <v>9.9852383136749198E-3</v>
      </c>
      <c r="AD328" s="53">
        <v>1.1894758790731401E-2</v>
      </c>
      <c r="AE328" s="53">
        <v>1.3804280199110499E-2</v>
      </c>
      <c r="AF328" s="47"/>
      <c r="AG328" s="165">
        <f xml:space="preserve"> Barclays_eqty!J327+Enel_eqty!J327+'EUR GBP'!K327+Barclays!O327+Enel!N327</f>
        <v>921.13882553749806</v>
      </c>
    </row>
    <row r="329" spans="1:33" ht="13.5" customHeight="1" x14ac:dyDescent="0.2">
      <c r="A329" s="49">
        <v>44601</v>
      </c>
      <c r="B329" s="50">
        <v>208.89999866485499</v>
      </c>
      <c r="C329" s="43"/>
      <c r="D329" s="49">
        <v>44601</v>
      </c>
      <c r="E329" s="50">
        <v>6.4800000190734801</v>
      </c>
      <c r="H329" s="49">
        <v>44601</v>
      </c>
      <c r="I329" s="50">
        <v>0.843558490276336</v>
      </c>
      <c r="L329" s="49">
        <v>44601</v>
      </c>
      <c r="M329" s="52">
        <v>-4.9579502083361097E-3</v>
      </c>
      <c r="N329" s="52">
        <v>-5.6165466085076297E-3</v>
      </c>
      <c r="O329" s="52">
        <v>-5.5223624221980502E-3</v>
      </c>
      <c r="P329" s="52">
        <v>-5.4306536912918004E-3</v>
      </c>
      <c r="Q329" s="52">
        <v>-5.3550512529909602E-3</v>
      </c>
      <c r="R329" s="52">
        <v>-4.9539348110556602E-3</v>
      </c>
      <c r="S329" s="52">
        <v>-4.2796139605343298E-3</v>
      </c>
      <c r="T329" s="52">
        <v>-3.34851676598191E-3</v>
      </c>
      <c r="W329" s="49">
        <v>44601</v>
      </c>
      <c r="X329" s="53">
        <v>6.5547591075301101E-3</v>
      </c>
      <c r="Y329" s="53">
        <v>6.5547591075301101E-3</v>
      </c>
      <c r="Z329" s="53">
        <v>6.5547591075301101E-3</v>
      </c>
      <c r="AA329" s="53">
        <v>6.5547591075301101E-3</v>
      </c>
      <c r="AB329" s="53">
        <v>6.5547591075301101E-3</v>
      </c>
      <c r="AC329" s="53">
        <v>9.4876457005739195E-3</v>
      </c>
      <c r="AD329" s="53">
        <v>1.1266095563769301E-2</v>
      </c>
      <c r="AE329" s="53">
        <v>1.30445463582873E-2</v>
      </c>
      <c r="AF329" s="47"/>
      <c r="AG329" s="165">
        <f xml:space="preserve"> Barclays_eqty!J328+Enel_eqty!J328+'EUR GBP'!K328+Barclays!O328+Enel!N328</f>
        <v>745.87020590619318</v>
      </c>
    </row>
    <row r="330" spans="1:33" ht="13.5" customHeight="1" x14ac:dyDescent="0.2">
      <c r="A330" s="49">
        <v>44600</v>
      </c>
      <c r="B330" s="50">
        <v>205.99999427795402</v>
      </c>
      <c r="C330" s="43"/>
      <c r="D330" s="49">
        <v>44600</v>
      </c>
      <c r="E330" s="50">
        <v>6.2989997863769496</v>
      </c>
      <c r="H330" s="49">
        <v>44600</v>
      </c>
      <c r="I330" s="50">
        <v>0.84243929386138905</v>
      </c>
      <c r="L330" s="49">
        <v>44600</v>
      </c>
      <c r="M330" s="52">
        <v>-4.9985060468316E-3</v>
      </c>
      <c r="N330" s="52">
        <v>-5.5732796899974303E-3</v>
      </c>
      <c r="O330" s="52">
        <v>-5.5025271140038898E-3</v>
      </c>
      <c r="P330" s="52">
        <v>-5.4306536912918004E-3</v>
      </c>
      <c r="Q330" s="52">
        <v>-5.3566712886095004E-3</v>
      </c>
      <c r="R330" s="52">
        <v>-4.9249744042754104E-3</v>
      </c>
      <c r="S330" s="52">
        <v>-4.1897809132933599E-3</v>
      </c>
      <c r="T330" s="52">
        <v>-3.1971058342605799E-3</v>
      </c>
      <c r="W330" s="49">
        <v>44600</v>
      </c>
      <c r="X330" s="53">
        <v>6.6445539705455303E-3</v>
      </c>
      <c r="Y330" s="53">
        <v>6.6445539705455303E-3</v>
      </c>
      <c r="Z330" s="53">
        <v>6.6445539705455303E-3</v>
      </c>
      <c r="AA330" s="53">
        <v>6.6445539705455303E-3</v>
      </c>
      <c r="AB330" s="53">
        <v>6.6445539705455303E-3</v>
      </c>
      <c r="AC330" s="53">
        <v>9.6369367092847807E-3</v>
      </c>
      <c r="AD330" s="53">
        <v>1.1434501037001599E-2</v>
      </c>
      <c r="AE330" s="53">
        <v>1.3232069090008699E-2</v>
      </c>
      <c r="AF330" s="47"/>
      <c r="AG330" s="165">
        <f xml:space="preserve"> Barclays_eqty!J329+Enel_eqty!J329+'EUR GBP'!K329+Barclays!O329+Enel!N329</f>
        <v>1482.0443604595675</v>
      </c>
    </row>
    <row r="331" spans="1:33" ht="13.5" customHeight="1" x14ac:dyDescent="0.2">
      <c r="A331" s="49">
        <v>44599</v>
      </c>
      <c r="B331" s="50">
        <v>205.04999160766602</v>
      </c>
      <c r="C331" s="43"/>
      <c r="D331" s="49">
        <v>44599</v>
      </c>
      <c r="E331" s="50">
        <v>6.4279999732971103</v>
      </c>
      <c r="H331" s="49">
        <v>44599</v>
      </c>
      <c r="I331" s="50">
        <v>0.845755934715271</v>
      </c>
      <c r="L331" s="49">
        <v>44599</v>
      </c>
      <c r="M331" s="52">
        <v>-4.9985060468316E-3</v>
      </c>
      <c r="N331" s="52">
        <v>-5.5982945486903104E-3</v>
      </c>
      <c r="O331" s="52">
        <v>-5.53047517314553E-3</v>
      </c>
      <c r="P331" s="52">
        <v>-5.4374900646507697E-3</v>
      </c>
      <c r="Q331" s="52">
        <v>-5.3485832177102496E-3</v>
      </c>
      <c r="R331" s="52">
        <v>-4.8740771599113898E-3</v>
      </c>
      <c r="S331" s="52">
        <v>-4.1098576039075799E-3</v>
      </c>
      <c r="T331" s="52">
        <v>-3.1118278857320499E-3</v>
      </c>
      <c r="W331" s="49">
        <v>44599</v>
      </c>
      <c r="X331" s="53">
        <v>6.6544762812554802E-3</v>
      </c>
      <c r="Y331" s="53">
        <v>6.6544762812554802E-3</v>
      </c>
      <c r="Z331" s="53">
        <v>6.6544762812554802E-3</v>
      </c>
      <c r="AA331" s="53">
        <v>6.6544762812554802E-3</v>
      </c>
      <c r="AB331" s="53">
        <v>6.6544762812554802E-3</v>
      </c>
      <c r="AC331" s="53">
        <v>9.5056062564253807E-3</v>
      </c>
      <c r="AD331" s="53">
        <v>1.1210915632545899E-2</v>
      </c>
      <c r="AE331" s="53">
        <v>1.29162250086665E-2</v>
      </c>
      <c r="AF331" s="47"/>
      <c r="AG331" s="165">
        <f xml:space="preserve"> Barclays_eqty!J330+Enel_eqty!J330+'EUR GBP'!K330+Barclays!O330+Enel!N330</f>
        <v>1357.460006132613</v>
      </c>
    </row>
    <row r="332" spans="1:33" ht="13.5" customHeight="1" x14ac:dyDescent="0.2">
      <c r="A332" s="49">
        <v>44596</v>
      </c>
      <c r="B332" s="50">
        <v>200.19998550414999</v>
      </c>
      <c r="C332" s="43"/>
      <c r="D332" s="49">
        <v>44596</v>
      </c>
      <c r="E332" s="50">
        <v>6.6149997711181596</v>
      </c>
      <c r="H332" s="49">
        <v>44596</v>
      </c>
      <c r="I332" s="50">
        <v>0.84559965133666903</v>
      </c>
      <c r="L332" s="49">
        <v>44596</v>
      </c>
      <c r="M332" s="52">
        <v>-4.9884351901709999E-3</v>
      </c>
      <c r="N332" s="52">
        <v>-5.4906038567423803E-3</v>
      </c>
      <c r="O332" s="52">
        <v>-5.5075883865356402E-3</v>
      </c>
      <c r="P332" s="52">
        <v>-5.46621298417449E-3</v>
      </c>
      <c r="Q332" s="52">
        <v>-5.3879902698099596E-3</v>
      </c>
      <c r="R332" s="52">
        <v>-4.93437470868229E-3</v>
      </c>
      <c r="S332" s="52">
        <v>-4.1592218913137904E-3</v>
      </c>
      <c r="T332" s="52">
        <v>-3.1382218003273002E-3</v>
      </c>
      <c r="W332" s="49">
        <v>44596</v>
      </c>
      <c r="X332" s="53">
        <v>6.4449328929185798E-3</v>
      </c>
      <c r="Y332" s="53">
        <v>6.4449328929185798E-3</v>
      </c>
      <c r="Z332" s="53">
        <v>6.4449328929185798E-3</v>
      </c>
      <c r="AA332" s="53">
        <v>6.4449328929185798E-3</v>
      </c>
      <c r="AB332" s="53">
        <v>6.4449328929185798E-3</v>
      </c>
      <c r="AC332" s="53">
        <v>9.5274578779935802E-3</v>
      </c>
      <c r="AD332" s="53">
        <v>1.1222925037145601E-2</v>
      </c>
      <c r="AE332" s="53">
        <v>1.2918393127620199E-2</v>
      </c>
      <c r="AF332" s="47"/>
      <c r="AG332" s="165">
        <f xml:space="preserve"> Barclays_eqty!J331+Enel_eqty!J331+'EUR GBP'!K331+Barclays!O331+Enel!N331</f>
        <v>-1897.318170388967</v>
      </c>
    </row>
    <row r="333" spans="1:33" ht="13.5" customHeight="1" x14ac:dyDescent="0.2">
      <c r="A333" s="49">
        <v>44595</v>
      </c>
      <c r="B333" s="50">
        <v>205.69999217986998</v>
      </c>
      <c r="C333" s="43"/>
      <c r="D333" s="49">
        <v>44595</v>
      </c>
      <c r="E333" s="50">
        <v>6.8229999542236301</v>
      </c>
      <c r="H333" s="49">
        <v>44595</v>
      </c>
      <c r="I333" s="50">
        <v>0.83883768320083596</v>
      </c>
      <c r="L333" s="49">
        <v>44595</v>
      </c>
      <c r="M333" s="52">
        <v>-4.9985060468316E-3</v>
      </c>
      <c r="N333" s="52">
        <v>-5.50380023196339E-3</v>
      </c>
      <c r="O333" s="52">
        <v>-5.5727390572428703E-3</v>
      </c>
      <c r="P333" s="52">
        <v>-5.5401138961315103E-3</v>
      </c>
      <c r="Q333" s="52">
        <v>-5.4571595974266503E-3</v>
      </c>
      <c r="R333" s="52">
        <v>-5.0438460893928996E-3</v>
      </c>
      <c r="S333" s="52">
        <v>-4.4120973907411098E-3</v>
      </c>
      <c r="T333" s="52">
        <v>-3.6191290710121302E-3</v>
      </c>
      <c r="W333" s="49">
        <v>44595</v>
      </c>
      <c r="X333" s="53">
        <v>6.1254231259226799E-3</v>
      </c>
      <c r="Y333" s="53">
        <v>6.1254231259226799E-3</v>
      </c>
      <c r="Z333" s="53">
        <v>6.1254231259226799E-3</v>
      </c>
      <c r="AA333" s="53">
        <v>6.1254231259226799E-3</v>
      </c>
      <c r="AB333" s="53">
        <v>6.1254231259226799E-3</v>
      </c>
      <c r="AC333" s="53">
        <v>8.8306367397308298E-3</v>
      </c>
      <c r="AD333" s="53">
        <v>1.0349956341087801E-2</v>
      </c>
      <c r="AE333" s="53">
        <v>1.1869278736412499E-2</v>
      </c>
      <c r="AF333" s="47"/>
      <c r="AG333" s="165">
        <f xml:space="preserve"> Barclays_eqty!J332+Enel_eqty!J332+'EUR GBP'!K332+Barclays!O332+Enel!N332</f>
        <v>2226.8256830662367</v>
      </c>
    </row>
    <row r="334" spans="1:33" ht="13.5" customHeight="1" x14ac:dyDescent="0.2">
      <c r="A334" s="49">
        <v>44594</v>
      </c>
      <c r="B334" s="50">
        <v>204.34999465942298</v>
      </c>
      <c r="C334" s="43"/>
      <c r="D334" s="49">
        <v>44594</v>
      </c>
      <c r="E334" s="50">
        <v>6.8379998207092196</v>
      </c>
      <c r="H334" s="49">
        <v>44594</v>
      </c>
      <c r="I334" s="50">
        <v>0.83279263973235995</v>
      </c>
      <c r="L334" s="49">
        <v>44594</v>
      </c>
      <c r="M334" s="52">
        <v>-4.9985060468316E-3</v>
      </c>
      <c r="N334" s="52">
        <v>-5.5827582255005802E-3</v>
      </c>
      <c r="O334" s="52">
        <v>-5.6350664235651398E-3</v>
      </c>
      <c r="P334" s="52">
        <v>-5.5845337919890803E-3</v>
      </c>
      <c r="Q334" s="52">
        <v>-5.5177826434373804E-3</v>
      </c>
      <c r="R334" s="52">
        <v>-5.2212146110832596E-3</v>
      </c>
      <c r="S334" s="52">
        <v>-4.7842394560575398E-3</v>
      </c>
      <c r="T334" s="52">
        <v>-4.2135654948651704E-3</v>
      </c>
      <c r="W334" s="49">
        <v>44594</v>
      </c>
      <c r="X334" s="53">
        <v>5.2965390495955901E-3</v>
      </c>
      <c r="Y334" s="53">
        <v>5.2965390495955901E-3</v>
      </c>
      <c r="Z334" s="53">
        <v>5.2965390495955901E-3</v>
      </c>
      <c r="AA334" s="53">
        <v>5.2965390495955901E-3</v>
      </c>
      <c r="AB334" s="53">
        <v>5.2965390495955901E-3</v>
      </c>
      <c r="AC334" s="53">
        <v>7.2369989939033898E-3</v>
      </c>
      <c r="AD334" s="53">
        <v>8.6827659979462606E-3</v>
      </c>
      <c r="AE334" s="53">
        <v>1.01285334676504E-2</v>
      </c>
      <c r="AF334" s="47"/>
      <c r="AG334" s="165">
        <f xml:space="preserve"> Barclays_eqty!J333+Enel_eqty!J333+'EUR GBP'!K333+Barclays!O333+Enel!N333</f>
        <v>952.6614412649094</v>
      </c>
    </row>
    <row r="335" spans="1:33" ht="13.5" customHeight="1" x14ac:dyDescent="0.2">
      <c r="A335" s="49">
        <v>44593</v>
      </c>
      <c r="B335" s="50">
        <v>200.99999904632503</v>
      </c>
      <c r="C335" s="43"/>
      <c r="D335" s="49">
        <v>44593</v>
      </c>
      <c r="E335" s="50">
        <v>6.8619999885559002</v>
      </c>
      <c r="H335" s="49">
        <v>44593</v>
      </c>
      <c r="I335" s="50">
        <v>0.83270394802093495</v>
      </c>
      <c r="L335" s="49">
        <v>44593</v>
      </c>
      <c r="M335" s="52">
        <v>-5.0086448900401497E-3</v>
      </c>
      <c r="N335" s="52">
        <v>-5.5987555533647503E-3</v>
      </c>
      <c r="O335" s="52">
        <v>-5.6295809336006598E-3</v>
      </c>
      <c r="P335" s="52">
        <v>-5.5794510990381197E-3</v>
      </c>
      <c r="Q335" s="52">
        <v>-5.5151227861642803E-3</v>
      </c>
      <c r="R335" s="52">
        <v>-5.2251950837671696E-3</v>
      </c>
      <c r="S335" s="52">
        <v>-4.7842394560575398E-3</v>
      </c>
      <c r="T335" s="52">
        <v>-4.2157270945608599E-3</v>
      </c>
      <c r="W335" s="49">
        <v>44593</v>
      </c>
      <c r="X335" s="53">
        <v>5.2665411494672298E-3</v>
      </c>
      <c r="Y335" s="53">
        <v>5.2665411494672298E-3</v>
      </c>
      <c r="Z335" s="53">
        <v>5.2665411494672298E-3</v>
      </c>
      <c r="AA335" s="53">
        <v>5.2665411494672298E-3</v>
      </c>
      <c r="AB335" s="53">
        <v>5.2665411494672298E-3</v>
      </c>
      <c r="AC335" s="53">
        <v>7.2569260373711499E-3</v>
      </c>
      <c r="AD335" s="53">
        <v>8.7669678032398207E-3</v>
      </c>
      <c r="AE335" s="53">
        <v>1.0277008637785899E-2</v>
      </c>
      <c r="AF335" s="47"/>
      <c r="AG335" s="165">
        <f xml:space="preserve"> Barclays_eqty!J334+Enel_eqty!J334+'EUR GBP'!K334+Barclays!O334+Enel!N334</f>
        <v>1572.1452687074757</v>
      </c>
    </row>
    <row r="336" spans="1:33" ht="13.5" customHeight="1" x14ac:dyDescent="0.2">
      <c r="A336" s="49">
        <v>44592</v>
      </c>
      <c r="B336" s="50">
        <v>197.820007801055</v>
      </c>
      <c r="C336" s="43"/>
      <c r="D336" s="49">
        <v>44592</v>
      </c>
      <c r="E336" s="50">
        <v>6.8029999732971103</v>
      </c>
      <c r="H336" s="49">
        <v>44592</v>
      </c>
      <c r="I336" s="50">
        <v>0.83544498682022095</v>
      </c>
      <c r="L336" s="49">
        <v>44592</v>
      </c>
      <c r="M336" s="52">
        <v>-4.9478774890303603E-3</v>
      </c>
      <c r="N336" s="52">
        <v>-5.60687342658638E-3</v>
      </c>
      <c r="O336" s="52">
        <v>-5.6845820508897296E-3</v>
      </c>
      <c r="P336" s="52">
        <v>-5.6328927166759898E-3</v>
      </c>
      <c r="Q336" s="52">
        <v>-5.5562765337526798E-3</v>
      </c>
      <c r="R336" s="52">
        <v>-5.2563194185495299E-3</v>
      </c>
      <c r="S336" s="52">
        <v>-4.8335525207221499E-3</v>
      </c>
      <c r="T336" s="52">
        <v>-4.2880750261247097E-3</v>
      </c>
      <c r="W336" s="49">
        <v>44592</v>
      </c>
      <c r="X336" s="53">
        <v>5.2486881613731298E-3</v>
      </c>
      <c r="Y336" s="53">
        <v>5.2486881613731298E-3</v>
      </c>
      <c r="Z336" s="53">
        <v>5.2486881613731298E-3</v>
      </c>
      <c r="AA336" s="53">
        <v>5.2486881613731298E-3</v>
      </c>
      <c r="AB336" s="53">
        <v>5.2486881613731298E-3</v>
      </c>
      <c r="AC336" s="53">
        <v>7.2601828724145803E-3</v>
      </c>
      <c r="AD336" s="53">
        <v>8.7784938514232601E-3</v>
      </c>
      <c r="AE336" s="53">
        <v>1.02968048304319E-2</v>
      </c>
      <c r="AF336" s="47"/>
      <c r="AG336" s="165">
        <f xml:space="preserve"> Barclays_eqty!J335+Enel_eqty!J335+'EUR GBP'!K335+Barclays!O335+Enel!N335</f>
        <v>382.09057056298758</v>
      </c>
    </row>
    <row r="337" spans="1:33" ht="13.5" customHeight="1" x14ac:dyDescent="0.2">
      <c r="A337" s="49">
        <v>44589</v>
      </c>
      <c r="B337" s="50">
        <v>196.96000814437801</v>
      </c>
      <c r="C337" s="43"/>
      <c r="D337" s="49">
        <v>44589</v>
      </c>
      <c r="E337" s="50">
        <v>6.7509999275207502</v>
      </c>
      <c r="H337" s="49">
        <v>44589</v>
      </c>
      <c r="I337" s="50">
        <v>0.83230835199356001</v>
      </c>
      <c r="L337" s="49">
        <v>44589</v>
      </c>
      <c r="M337" s="52">
        <v>-4.9478774890303603E-3</v>
      </c>
      <c r="N337" s="52">
        <v>-5.5188811384141402E-3</v>
      </c>
      <c r="O337" s="52">
        <v>-5.6086382828652798E-3</v>
      </c>
      <c r="P337" s="52">
        <v>-5.58459106832742E-3</v>
      </c>
      <c r="Q337" s="52">
        <v>-5.5460575968027098E-3</v>
      </c>
      <c r="R337" s="52">
        <v>-5.3555695340037303E-3</v>
      </c>
      <c r="S337" s="52">
        <v>-5.0258617848157796E-3</v>
      </c>
      <c r="T337" s="52">
        <v>-4.5758406631648497E-3</v>
      </c>
      <c r="W337" s="49">
        <v>44589</v>
      </c>
      <c r="X337" s="53">
        <v>4.9170181155204704E-3</v>
      </c>
      <c r="Y337" s="53">
        <v>4.9170181155204704E-3</v>
      </c>
      <c r="Z337" s="53">
        <v>4.9170181155204704E-3</v>
      </c>
      <c r="AA337" s="53">
        <v>4.9170181155204704E-3</v>
      </c>
      <c r="AB337" s="53">
        <v>4.9170181155204704E-3</v>
      </c>
      <c r="AC337" s="53">
        <v>6.8284259177744302E-3</v>
      </c>
      <c r="AD337" s="53">
        <v>8.3136921748518892E-3</v>
      </c>
      <c r="AE337" s="53">
        <v>9.7989588975906303E-3</v>
      </c>
      <c r="AF337" s="47"/>
      <c r="AG337" s="165">
        <f xml:space="preserve"> Barclays_eqty!J336+Enel_eqty!J336+'EUR GBP'!K336+Barclays!O336+Enel!N336</f>
        <v>-2483.9904488748166</v>
      </c>
    </row>
    <row r="338" spans="1:33" ht="13.5" customHeight="1" x14ac:dyDescent="0.2">
      <c r="A338" s="49">
        <v>44588</v>
      </c>
      <c r="B338" s="50">
        <v>204.900002479553</v>
      </c>
      <c r="C338" s="43"/>
      <c r="D338" s="49">
        <v>44588</v>
      </c>
      <c r="E338" s="50">
        <v>6.875</v>
      </c>
      <c r="H338" s="49">
        <v>44588</v>
      </c>
      <c r="I338" s="50">
        <v>0.83263629674911499</v>
      </c>
      <c r="L338" s="49">
        <v>44588</v>
      </c>
      <c r="M338" s="52">
        <v>-4.9782278947532099E-3</v>
      </c>
      <c r="N338" s="52">
        <v>-5.5319187231361797E-3</v>
      </c>
      <c r="O338" s="52">
        <v>-5.6296829134225802E-3</v>
      </c>
      <c r="P338" s="52">
        <v>-5.58808678761124E-3</v>
      </c>
      <c r="Q338" s="52">
        <v>-5.5370270274579499E-3</v>
      </c>
      <c r="R338" s="52">
        <v>-5.3344089537858902E-3</v>
      </c>
      <c r="S338" s="52">
        <v>-5.0272773951292003E-3</v>
      </c>
      <c r="T338" s="52">
        <v>-4.6161119826138002E-3</v>
      </c>
      <c r="W338" s="49">
        <v>44588</v>
      </c>
      <c r="X338" s="53">
        <v>4.8670782707631501E-3</v>
      </c>
      <c r="Y338" s="53">
        <v>4.8670782707631501E-3</v>
      </c>
      <c r="Z338" s="53">
        <v>4.8670782707631501E-3</v>
      </c>
      <c r="AA338" s="53">
        <v>4.8670782707631501E-3</v>
      </c>
      <c r="AB338" s="53">
        <v>4.8670782707631501E-3</v>
      </c>
      <c r="AC338" s="53">
        <v>6.7486939951777397E-3</v>
      </c>
      <c r="AD338" s="53">
        <v>8.2158315926790203E-3</v>
      </c>
      <c r="AE338" s="53">
        <v>9.6829682588577201E-3</v>
      </c>
      <c r="AF338" s="47"/>
      <c r="AG338" s="165">
        <f xml:space="preserve"> Barclays_eqty!J337+Enel_eqty!J337+'EUR GBP'!K337+Barclays!O337+Enel!N337</f>
        <v>2097.1012366302184</v>
      </c>
    </row>
    <row r="339" spans="1:33" ht="13.5" customHeight="1" x14ac:dyDescent="0.2">
      <c r="A339" s="49">
        <v>44587</v>
      </c>
      <c r="B339" s="50">
        <v>202.449989318847</v>
      </c>
      <c r="C339" s="43"/>
      <c r="D339" s="49">
        <v>44587</v>
      </c>
      <c r="E339" s="50">
        <v>6.7049999237060502</v>
      </c>
      <c r="H339" s="49">
        <v>44587</v>
      </c>
      <c r="I339" s="50">
        <v>0.83491230010986295</v>
      </c>
      <c r="L339" s="49">
        <v>44587</v>
      </c>
      <c r="M339" s="52">
        <v>-4.9985060468316E-3</v>
      </c>
      <c r="N339" s="52">
        <v>-5.6376666761934697E-3</v>
      </c>
      <c r="O339" s="52">
        <v>-5.68022113293409E-3</v>
      </c>
      <c r="P339" s="52">
        <v>-5.6474427692592101E-3</v>
      </c>
      <c r="Q339" s="52">
        <v>-5.5951070971786898E-3</v>
      </c>
      <c r="R339" s="52">
        <v>-5.3915549069643003E-3</v>
      </c>
      <c r="S339" s="52">
        <v>-5.0962339155375897E-3</v>
      </c>
      <c r="T339" s="52">
        <v>-4.7278255224227897E-3</v>
      </c>
      <c r="W339" s="49">
        <v>44587</v>
      </c>
      <c r="X339" s="53">
        <v>4.65732486918568E-3</v>
      </c>
      <c r="Y339" s="53">
        <v>4.65732486918568E-3</v>
      </c>
      <c r="Z339" s="53">
        <v>4.65732486918568E-3</v>
      </c>
      <c r="AA339" s="53">
        <v>4.65732486918568E-3</v>
      </c>
      <c r="AB339" s="53">
        <v>4.65732486918568E-3</v>
      </c>
      <c r="AC339" s="53">
        <v>6.45964266732335E-3</v>
      </c>
      <c r="AD339" s="53">
        <v>7.8484239056706394E-3</v>
      </c>
      <c r="AE339" s="53">
        <v>9.2372056096792204E-3</v>
      </c>
      <c r="AF339" s="47"/>
      <c r="AG339" s="165">
        <f xml:space="preserve"> Barclays_eqty!J338+Enel_eqty!J338+'EUR GBP'!K338+Barclays!O338+Enel!N338</f>
        <v>2777.638616271292</v>
      </c>
    </row>
    <row r="340" spans="1:33" ht="13.5" customHeight="1" x14ac:dyDescent="0.2">
      <c r="A340" s="49">
        <v>44586</v>
      </c>
      <c r="B340" s="50">
        <v>196.480000019073</v>
      </c>
      <c r="C340" s="43"/>
      <c r="D340" s="49">
        <v>44586</v>
      </c>
      <c r="E340" s="50">
        <v>6.6859998703002903</v>
      </c>
      <c r="H340" s="49">
        <v>44586</v>
      </c>
      <c r="I340" s="50">
        <v>0.83617013692855802</v>
      </c>
      <c r="L340" s="49">
        <v>44586</v>
      </c>
      <c r="M340" s="52">
        <v>-5.0087142735719603E-3</v>
      </c>
      <c r="N340" s="52">
        <v>-5.6323329918086503E-3</v>
      </c>
      <c r="O340" s="52">
        <v>-5.6546553969383196E-3</v>
      </c>
      <c r="P340" s="52">
        <v>-5.6122266687452698E-3</v>
      </c>
      <c r="Q340" s="52">
        <v>-5.5570439435541604E-3</v>
      </c>
      <c r="R340" s="52">
        <v>-5.3579509258270203E-3</v>
      </c>
      <c r="S340" s="52">
        <v>-5.0831125117838296E-3</v>
      </c>
      <c r="T340" s="52">
        <v>-4.7384155914187397E-3</v>
      </c>
      <c r="W340" s="49">
        <v>44586</v>
      </c>
      <c r="X340" s="53">
        <v>4.5874044299125602E-3</v>
      </c>
      <c r="Y340" s="53">
        <v>4.5874044299125602E-3</v>
      </c>
      <c r="Z340" s="53">
        <v>4.5874044299125602E-3</v>
      </c>
      <c r="AA340" s="53">
        <v>4.5874044299125602E-3</v>
      </c>
      <c r="AB340" s="53">
        <v>4.5874044299125602E-3</v>
      </c>
      <c r="AC340" s="53">
        <v>6.3400231301784498E-3</v>
      </c>
      <c r="AD340" s="53">
        <v>7.6796137727796997E-3</v>
      </c>
      <c r="AE340" s="53">
        <v>9.0192044153809495E-3</v>
      </c>
      <c r="AF340" s="47"/>
      <c r="AG340" s="165">
        <f xml:space="preserve"> Barclays_eqty!J339+Enel_eqty!J339+'EUR GBP'!K339+Barclays!O339+Enel!N339</f>
        <v>3332.6446060728945</v>
      </c>
    </row>
    <row r="341" spans="1:33" ht="13.5" customHeight="1" x14ac:dyDescent="0.2">
      <c r="A341" s="49">
        <v>44585</v>
      </c>
      <c r="B341" s="50">
        <v>190.079998970031</v>
      </c>
      <c r="C341" s="43"/>
      <c r="D341" s="49">
        <v>44585</v>
      </c>
      <c r="E341" s="50">
        <v>6.6710000038146902</v>
      </c>
      <c r="H341" s="49">
        <v>44585</v>
      </c>
      <c r="I341" s="50">
        <v>0.83991241455078103</v>
      </c>
      <c r="L341" s="49">
        <v>44585</v>
      </c>
      <c r="M341" s="52">
        <v>-5.0087142735719603E-3</v>
      </c>
      <c r="N341" s="52">
        <v>-5.64056262373924E-3</v>
      </c>
      <c r="O341" s="52">
        <v>-5.6638000532984699E-3</v>
      </c>
      <c r="P341" s="52">
        <v>-5.6077549234032596E-3</v>
      </c>
      <c r="Q341" s="52">
        <v>-5.5544315837323596E-3</v>
      </c>
      <c r="R341" s="52">
        <v>-5.3600296378135603E-3</v>
      </c>
      <c r="S341" s="52">
        <v>-5.0922916270792398E-3</v>
      </c>
      <c r="T341" s="52">
        <v>-4.7568697482347402E-3</v>
      </c>
      <c r="W341" s="49">
        <v>44585</v>
      </c>
      <c r="X341" s="53">
        <v>4.5174551196396299E-3</v>
      </c>
      <c r="Y341" s="53">
        <v>4.5174551196396299E-3</v>
      </c>
      <c r="Z341" s="53">
        <v>4.5174551196396299E-3</v>
      </c>
      <c r="AA341" s="53">
        <v>4.5174551196396299E-3</v>
      </c>
      <c r="AB341" s="53">
        <v>4.5174551196396299E-3</v>
      </c>
      <c r="AC341" s="53">
        <v>6.2509267590939999E-3</v>
      </c>
      <c r="AD341" s="53">
        <v>7.5607327744364704E-3</v>
      </c>
      <c r="AE341" s="53">
        <v>8.8705392554402299E-3</v>
      </c>
      <c r="AF341" s="47"/>
      <c r="AG341" s="165">
        <f xml:space="preserve"> Barclays_eqty!J340+Enel_eqty!J340+'EUR GBP'!K340+Barclays!O340+Enel!N340</f>
        <v>-3532.5414890446568</v>
      </c>
    </row>
    <row r="342" spans="1:33" ht="13.5" customHeight="1" x14ac:dyDescent="0.2">
      <c r="A342" s="49">
        <v>44582</v>
      </c>
      <c r="B342" s="50">
        <v>199.03999567031801</v>
      </c>
      <c r="C342" s="43"/>
      <c r="D342" s="49">
        <v>44582</v>
      </c>
      <c r="E342" s="50">
        <v>6.8930001258850098</v>
      </c>
      <c r="H342" s="49">
        <v>44582</v>
      </c>
      <c r="I342" s="50">
        <v>0.83706516027450495</v>
      </c>
      <c r="L342" s="49">
        <v>44582</v>
      </c>
      <c r="M342" s="52">
        <v>-5.0087142735719603E-3</v>
      </c>
      <c r="N342" s="52">
        <v>-5.5310605093836698E-3</v>
      </c>
      <c r="O342" s="52">
        <v>-5.5810455232858597E-3</v>
      </c>
      <c r="P342" s="52">
        <v>-5.5821756832301599E-3</v>
      </c>
      <c r="Q342" s="52">
        <v>-5.5480301380157401E-3</v>
      </c>
      <c r="R342" s="52">
        <v>-5.3884349763393402E-3</v>
      </c>
      <c r="S342" s="52">
        <v>-5.1136976107954901E-3</v>
      </c>
      <c r="T342" s="52">
        <v>-4.77521121501922E-3</v>
      </c>
      <c r="W342" s="49">
        <v>44582</v>
      </c>
      <c r="X342" s="53">
        <v>4.3476689606904897E-3</v>
      </c>
      <c r="Y342" s="53">
        <v>4.3476689606904897E-3</v>
      </c>
      <c r="Z342" s="53">
        <v>4.3476689606904897E-3</v>
      </c>
      <c r="AA342" s="53">
        <v>4.3476689606904897E-3</v>
      </c>
      <c r="AB342" s="53">
        <v>4.3476689606904897E-3</v>
      </c>
      <c r="AC342" s="53">
        <v>6.0708522796630799E-3</v>
      </c>
      <c r="AD342" s="53">
        <v>7.4310246855020497E-3</v>
      </c>
      <c r="AE342" s="53">
        <v>8.79119709134101E-3</v>
      </c>
      <c r="AF342" s="47"/>
      <c r="AG342" s="165">
        <f xml:space="preserve"> Barclays_eqty!J341+Enel_eqty!J341+'EUR GBP'!K341+Barclays!O341+Enel!N341</f>
        <v>-3699.6942668440765</v>
      </c>
    </row>
    <row r="343" spans="1:33" ht="13.5" customHeight="1" x14ac:dyDescent="0.2">
      <c r="A343" s="49">
        <v>44581</v>
      </c>
      <c r="B343" s="50">
        <v>205.39999008178702</v>
      </c>
      <c r="C343" s="43"/>
      <c r="D343" s="49">
        <v>44581</v>
      </c>
      <c r="E343" s="50">
        <v>6.9970002174377397</v>
      </c>
      <c r="H343" s="49">
        <v>44581</v>
      </c>
      <c r="I343" s="50">
        <v>0.83099001646041804</v>
      </c>
      <c r="L343" s="49">
        <v>44581</v>
      </c>
      <c r="M343" s="52">
        <v>-4.9985060468316E-3</v>
      </c>
      <c r="N343" s="52">
        <v>-5.55227557197213E-3</v>
      </c>
      <c r="O343" s="52">
        <v>-5.5987304076552304E-3</v>
      </c>
      <c r="P343" s="52">
        <v>-5.5971150286495599E-3</v>
      </c>
      <c r="Q343" s="52">
        <v>-5.5601880885660596E-3</v>
      </c>
      <c r="R343" s="52">
        <v>-5.3894752636551796E-3</v>
      </c>
      <c r="S343" s="52">
        <v>-5.0987773574888698E-3</v>
      </c>
      <c r="T343" s="52">
        <v>-4.7461707144975602E-3</v>
      </c>
      <c r="W343" s="49">
        <v>44581</v>
      </c>
      <c r="X343" s="53">
        <v>4.4076042249798697E-3</v>
      </c>
      <c r="Y343" s="53">
        <v>4.4076042249798697E-3</v>
      </c>
      <c r="Z343" s="53">
        <v>4.4076042249798697E-3</v>
      </c>
      <c r="AA343" s="53">
        <v>4.4076042249798697E-3</v>
      </c>
      <c r="AB343" s="53">
        <v>4.4076042249798697E-3</v>
      </c>
      <c r="AC343" s="53">
        <v>6.1805192381143501E-3</v>
      </c>
      <c r="AD343" s="53">
        <v>7.5998613610863599E-3</v>
      </c>
      <c r="AE343" s="53">
        <v>9.0192044153809495E-3</v>
      </c>
      <c r="AF343" s="47"/>
      <c r="AG343" s="165">
        <f xml:space="preserve"> Barclays_eqty!J342+Enel_eqty!J342+'EUR GBP'!K342+Barclays!O342+Enel!N342</f>
        <v>-243.34859701983439</v>
      </c>
    </row>
    <row r="344" spans="1:33" ht="13.5" customHeight="1" x14ac:dyDescent="0.2">
      <c r="A344" s="49">
        <v>44580</v>
      </c>
      <c r="B344" s="50">
        <v>206.90000057220402</v>
      </c>
      <c r="C344" s="43"/>
      <c r="D344" s="49">
        <v>44580</v>
      </c>
      <c r="E344" s="50">
        <v>6.8229999542236301</v>
      </c>
      <c r="H344" s="49">
        <v>44580</v>
      </c>
      <c r="I344" s="50">
        <v>0.83234894275665205</v>
      </c>
      <c r="L344" s="49">
        <v>44580</v>
      </c>
      <c r="M344" s="52">
        <v>-5.0086448900401497E-3</v>
      </c>
      <c r="N344" s="52">
        <v>-5.6406608782708601E-3</v>
      </c>
      <c r="O344" s="52">
        <v>-5.6641600094735596E-3</v>
      </c>
      <c r="P344" s="52">
        <v>-5.6508486159145797E-3</v>
      </c>
      <c r="Q344" s="52">
        <v>-5.6028673425316802E-3</v>
      </c>
      <c r="R344" s="52">
        <v>-5.4040299728512703E-3</v>
      </c>
      <c r="S344" s="52">
        <v>-5.08404057472944E-3</v>
      </c>
      <c r="T344" s="52">
        <v>-4.6984660439193197E-3</v>
      </c>
      <c r="W344" s="49">
        <v>44580</v>
      </c>
      <c r="X344" s="53">
        <v>4.4475602917373102E-3</v>
      </c>
      <c r="Y344" s="53">
        <v>4.4475602917373102E-3</v>
      </c>
      <c r="Z344" s="53">
        <v>4.4475602917373102E-3</v>
      </c>
      <c r="AA344" s="53">
        <v>4.4475602917373102E-3</v>
      </c>
      <c r="AB344" s="53">
        <v>4.4475602917373102E-3</v>
      </c>
      <c r="AC344" s="53">
        <v>6.2403343617916099E-3</v>
      </c>
      <c r="AD344" s="53">
        <v>7.6892273500561697E-3</v>
      </c>
      <c r="AE344" s="53">
        <v>9.1381203383207304E-3</v>
      </c>
      <c r="AF344" s="47"/>
      <c r="AG344" s="165">
        <f xml:space="preserve"> Barclays_eqty!J343+Enel_eqty!J343+'EUR GBP'!K343+Barclays!O343+Enel!N343</f>
        <v>335.00453506102195</v>
      </c>
    </row>
    <row r="345" spans="1:33" ht="13.5" customHeight="1" x14ac:dyDescent="0.2">
      <c r="A345" s="49">
        <v>44579</v>
      </c>
      <c r="B345" s="50">
        <v>210.80000400543199</v>
      </c>
      <c r="C345" s="43"/>
      <c r="D345" s="49">
        <v>44579</v>
      </c>
      <c r="E345" s="50">
        <v>6.7960000038146902</v>
      </c>
      <c r="H345" s="49">
        <v>44579</v>
      </c>
      <c r="I345" s="50">
        <v>0.83515542745590199</v>
      </c>
      <c r="L345" s="49">
        <v>44579</v>
      </c>
      <c r="M345" s="52">
        <v>-4.9985060468316E-3</v>
      </c>
      <c r="N345" s="52">
        <v>-5.6687318719923496E-3</v>
      </c>
      <c r="O345" s="52">
        <v>-5.6679407134652103E-3</v>
      </c>
      <c r="P345" s="52">
        <v>-5.6564328260719698E-3</v>
      </c>
      <c r="Q345" s="52">
        <v>-5.6079230271279803E-3</v>
      </c>
      <c r="R345" s="52">
        <v>-5.4099014960229397E-3</v>
      </c>
      <c r="S345" s="52">
        <v>-5.0909393467008998E-3</v>
      </c>
      <c r="T345" s="52">
        <v>-4.7029410488903496E-3</v>
      </c>
      <c r="W345" s="49">
        <v>44579</v>
      </c>
      <c r="X345" s="53">
        <v>4.2077922262251299E-3</v>
      </c>
      <c r="Y345" s="53">
        <v>4.2077922262251299E-3</v>
      </c>
      <c r="Z345" s="53">
        <v>4.2077922262251299E-3</v>
      </c>
      <c r="AA345" s="53">
        <v>4.2077922262251299E-3</v>
      </c>
      <c r="AB345" s="53">
        <v>4.2077922262251299E-3</v>
      </c>
      <c r="AC345" s="53">
        <v>5.8515015989541999E-3</v>
      </c>
      <c r="AD345" s="53">
        <v>7.2024092078208897E-3</v>
      </c>
      <c r="AE345" s="53">
        <v>8.5533168166875805E-3</v>
      </c>
      <c r="AF345" s="47"/>
      <c r="AG345" s="165">
        <f xml:space="preserve"> Barclays_eqty!J344+Enel_eqty!J344+'EUR GBP'!K344+Barclays!O344+Enel!N344</f>
        <v>-1026.7986631685003</v>
      </c>
    </row>
    <row r="346" spans="1:33" ht="13.5" customHeight="1" x14ac:dyDescent="0.2">
      <c r="A346" s="49">
        <v>44578</v>
      </c>
      <c r="B346" s="50">
        <v>214.89999294281</v>
      </c>
      <c r="C346" s="43"/>
      <c r="D346" s="49">
        <v>44578</v>
      </c>
      <c r="E346" s="50">
        <v>6.8730001449584899</v>
      </c>
      <c r="H346" s="49">
        <v>44578</v>
      </c>
      <c r="I346" s="50">
        <v>0.83550703525543202</v>
      </c>
      <c r="L346" s="49">
        <v>44578</v>
      </c>
      <c r="M346" s="52">
        <v>-4.9985060468316E-3</v>
      </c>
      <c r="N346" s="52">
        <v>-5.6910882703959898E-3</v>
      </c>
      <c r="O346" s="52">
        <v>-5.6657898239791298E-3</v>
      </c>
      <c r="P346" s="52">
        <v>-5.6608924642205204E-3</v>
      </c>
      <c r="Q346" s="52">
        <v>-5.6121037341654301E-3</v>
      </c>
      <c r="R346" s="52">
        <v>-5.4219732992351003E-3</v>
      </c>
      <c r="S346" s="52">
        <v>-5.1162014715373499E-3</v>
      </c>
      <c r="T346" s="52">
        <v>-4.7180345281958502E-3</v>
      </c>
      <c r="W346" s="49">
        <v>44578</v>
      </c>
      <c r="X346" s="53">
        <v>4.1278516873717299E-3</v>
      </c>
      <c r="Y346" s="53">
        <v>4.1278516873717299E-3</v>
      </c>
      <c r="Z346" s="53">
        <v>4.1278516873717299E-3</v>
      </c>
      <c r="AA346" s="53">
        <v>4.1278516873717299E-3</v>
      </c>
      <c r="AB346" s="53">
        <v>4.1278516873717299E-3</v>
      </c>
      <c r="AC346" s="53">
        <v>5.7238391600549204E-3</v>
      </c>
      <c r="AD346" s="53">
        <v>7.0443777367472597E-3</v>
      </c>
      <c r="AE346" s="53">
        <v>8.3649158477783203E-3</v>
      </c>
      <c r="AF346" s="47"/>
      <c r="AG346" s="165">
        <f xml:space="preserve"> Barclays_eqty!J345+Enel_eqty!J345+'EUR GBP'!K345+Barclays!O345+Enel!N345</f>
        <v>-155.41577687272792</v>
      </c>
    </row>
    <row r="347" spans="1:33" ht="13.5" customHeight="1" x14ac:dyDescent="0.2">
      <c r="A347" s="49">
        <v>44575</v>
      </c>
      <c r="B347" s="50">
        <v>215.949988365173</v>
      </c>
      <c r="C347" s="43"/>
      <c r="D347" s="49">
        <v>44575</v>
      </c>
      <c r="E347" s="50">
        <v>6.82200002670288</v>
      </c>
      <c r="H347" s="49">
        <v>44575</v>
      </c>
      <c r="I347" s="50">
        <v>0.83553189039230302</v>
      </c>
      <c r="L347" s="49">
        <v>44575</v>
      </c>
      <c r="M347" s="52">
        <v>-4.9985060468316E-3</v>
      </c>
      <c r="N347" s="52">
        <v>-5.5421558208763599E-3</v>
      </c>
      <c r="O347" s="52">
        <v>-5.6254630908370001E-3</v>
      </c>
      <c r="P347" s="52">
        <v>-5.68010983988642E-3</v>
      </c>
      <c r="Q347" s="52">
        <v>-5.6439829058945101E-3</v>
      </c>
      <c r="R347" s="52">
        <v>-5.4864720441400996E-3</v>
      </c>
      <c r="S347" s="52">
        <v>-5.2219275385141303E-3</v>
      </c>
      <c r="T347" s="52">
        <v>-4.84798476099967E-3</v>
      </c>
      <c r="W347" s="49">
        <v>44575</v>
      </c>
      <c r="X347" s="53">
        <v>3.9880387485027296E-3</v>
      </c>
      <c r="Y347" s="53">
        <v>3.9880387485027296E-3</v>
      </c>
      <c r="Z347" s="53">
        <v>3.9880387485027296E-3</v>
      </c>
      <c r="AA347" s="53">
        <v>3.9880387485027296E-3</v>
      </c>
      <c r="AB347" s="53">
        <v>3.9880387485027296E-3</v>
      </c>
      <c r="AC347" s="53">
        <v>5.5822664871811797E-3</v>
      </c>
      <c r="AD347" s="53">
        <v>6.8800533190369597E-3</v>
      </c>
      <c r="AE347" s="53">
        <v>8.1778401508927293E-3</v>
      </c>
      <c r="AF347" s="47"/>
      <c r="AG347" s="165">
        <f xml:space="preserve"> Barclays_eqty!J346+Enel_eqty!J346+'EUR GBP'!K346+Barclays!O346+Enel!N346</f>
        <v>-192.59156765508087</v>
      </c>
    </row>
    <row r="348" spans="1:33" ht="13.5" customHeight="1" x14ac:dyDescent="0.2">
      <c r="A348" s="49">
        <v>44574</v>
      </c>
      <c r="B348" s="50">
        <v>216.350007057189</v>
      </c>
      <c r="C348" s="43"/>
      <c r="D348" s="49">
        <v>44574</v>
      </c>
      <c r="E348" s="50">
        <v>6.94700002670288</v>
      </c>
      <c r="H348" s="49">
        <v>44574</v>
      </c>
      <c r="I348" s="50">
        <v>0.83449834585189797</v>
      </c>
      <c r="L348" s="49">
        <v>44574</v>
      </c>
      <c r="M348" s="52">
        <v>-4.9985060468316E-3</v>
      </c>
      <c r="N348" s="52">
        <v>-5.5627585388720001E-3</v>
      </c>
      <c r="O348" s="52">
        <v>-5.65114058554172E-3</v>
      </c>
      <c r="P348" s="52">
        <v>-5.67690469324588E-3</v>
      </c>
      <c r="Q348" s="52">
        <v>-5.6317234411835601E-3</v>
      </c>
      <c r="R348" s="52">
        <v>-5.4611633531749196E-3</v>
      </c>
      <c r="S348" s="52">
        <v>-5.2121244370937304E-3</v>
      </c>
      <c r="T348" s="52">
        <v>-4.8622465692460502E-3</v>
      </c>
      <c r="W348" s="49">
        <v>44574</v>
      </c>
      <c r="X348" s="53">
        <v>3.8981256075203401E-3</v>
      </c>
      <c r="Y348" s="53">
        <v>3.8981256075203401E-3</v>
      </c>
      <c r="Z348" s="53">
        <v>3.8981256075203401E-3</v>
      </c>
      <c r="AA348" s="53">
        <v>3.8981256075203401E-3</v>
      </c>
      <c r="AB348" s="53">
        <v>3.8981256075203401E-3</v>
      </c>
      <c r="AC348" s="53">
        <v>5.4925130680203403E-3</v>
      </c>
      <c r="AD348" s="53">
        <v>6.77994173020124E-3</v>
      </c>
      <c r="AE348" s="53">
        <v>8.0673713237047195E-3</v>
      </c>
      <c r="AF348" s="47"/>
      <c r="AG348" s="165">
        <f xml:space="preserve"> Barclays_eqty!J347+Enel_eqty!J347+'EUR GBP'!K347+Barclays!O347+Enel!N347</f>
        <v>1291.9116611962174</v>
      </c>
    </row>
    <row r="349" spans="1:33" ht="13.5" customHeight="1" x14ac:dyDescent="0.2">
      <c r="A349" s="49">
        <v>44573</v>
      </c>
      <c r="B349" s="50">
        <v>211.45000457763601</v>
      </c>
      <c r="C349" s="43"/>
      <c r="D349" s="49">
        <v>44573</v>
      </c>
      <c r="E349" s="50">
        <v>6.9159998893737704</v>
      </c>
      <c r="H349" s="49">
        <v>44573</v>
      </c>
      <c r="I349" s="50">
        <v>0.83433789014816195</v>
      </c>
      <c r="L349" s="49">
        <v>44573</v>
      </c>
      <c r="M349" s="52">
        <v>-5.0086448900401497E-3</v>
      </c>
      <c r="N349" s="52">
        <v>-5.6820660829543998E-3</v>
      </c>
      <c r="O349" s="52">
        <v>-5.6687602773308702E-3</v>
      </c>
      <c r="P349" s="52">
        <v>-5.6802397593855797E-3</v>
      </c>
      <c r="Q349" s="52">
        <v>-5.6376783177256497E-3</v>
      </c>
      <c r="R349" s="52">
        <v>-5.4719285108149E-3</v>
      </c>
      <c r="S349" s="52">
        <v>-5.24015584960579E-3</v>
      </c>
      <c r="T349" s="52">
        <v>-4.8935771919786904E-3</v>
      </c>
      <c r="W349" s="49">
        <v>44573</v>
      </c>
      <c r="X349" s="53">
        <v>3.9081159047782404E-3</v>
      </c>
      <c r="Y349" s="53">
        <v>3.9081159047782404E-3</v>
      </c>
      <c r="Z349" s="53">
        <v>3.9081159047782404E-3</v>
      </c>
      <c r="AA349" s="53">
        <v>3.9081159047782404E-3</v>
      </c>
      <c r="AB349" s="53">
        <v>3.9081159047782404E-3</v>
      </c>
      <c r="AC349" s="53">
        <v>5.5523491464555203E-3</v>
      </c>
      <c r="AD349" s="53">
        <v>6.8941698409616904E-3</v>
      </c>
      <c r="AE349" s="53">
        <v>8.2359910011291504E-3</v>
      </c>
      <c r="AF349" s="47"/>
      <c r="AG349" s="165">
        <f xml:space="preserve"> Barclays_eqty!J348+Enel_eqty!J348+'EUR GBP'!K348+Barclays!O348+Enel!N348</f>
        <v>1153.2952700259552</v>
      </c>
    </row>
    <row r="350" spans="1:33" ht="13.5" customHeight="1" x14ac:dyDescent="0.2">
      <c r="A350" s="49">
        <v>44572</v>
      </c>
      <c r="B350" s="50">
        <v>207.05001354217498</v>
      </c>
      <c r="C350" s="43"/>
      <c r="D350" s="49">
        <v>44572</v>
      </c>
      <c r="E350" s="50">
        <v>6.9580001831054599</v>
      </c>
      <c r="H350" s="49">
        <v>44572</v>
      </c>
      <c r="I350" s="50">
        <v>0.83357828855514504</v>
      </c>
      <c r="L350" s="49">
        <v>44572</v>
      </c>
      <c r="M350" s="52">
        <v>-5.0086448900401497E-3</v>
      </c>
      <c r="N350" s="52">
        <v>-5.6908605620264998E-3</v>
      </c>
      <c r="O350" s="52">
        <v>-5.67997666075825E-3</v>
      </c>
      <c r="P350" s="52">
        <v>-5.6904004886746398E-3</v>
      </c>
      <c r="Q350" s="52">
        <v>-5.6484541855752399E-3</v>
      </c>
      <c r="R350" s="52">
        <v>-5.4791909642517497E-3</v>
      </c>
      <c r="S350" s="52">
        <v>-5.2418778650462601E-3</v>
      </c>
      <c r="T350" s="52">
        <v>-4.8691541887819698E-3</v>
      </c>
      <c r="W350" s="49">
        <v>44572</v>
      </c>
      <c r="X350" s="53">
        <v>3.8681544829159901E-3</v>
      </c>
      <c r="Y350" s="53">
        <v>3.8681544829159901E-3</v>
      </c>
      <c r="Z350" s="53">
        <v>3.8681544829159901E-3</v>
      </c>
      <c r="AA350" s="53">
        <v>3.8681544829159901E-3</v>
      </c>
      <c r="AB350" s="53">
        <v>3.8681544829159901E-3</v>
      </c>
      <c r="AC350" s="53">
        <v>5.5423765443265403E-3</v>
      </c>
      <c r="AD350" s="53">
        <v>6.9288536906242301E-3</v>
      </c>
      <c r="AE350" s="53">
        <v>8.3153313025832107E-3</v>
      </c>
      <c r="AF350" s="47"/>
      <c r="AG350" s="165">
        <f xml:space="preserve"> Barclays_eqty!J349+Enel_eqty!J349+'EUR GBP'!K349+Barclays!O349+Enel!N349</f>
        <v>130.89357781850845</v>
      </c>
    </row>
    <row r="351" spans="1:33" ht="13.5" customHeight="1" x14ac:dyDescent="0.2">
      <c r="A351" s="49">
        <v>44571</v>
      </c>
      <c r="B351" s="50">
        <v>207.50000476837101</v>
      </c>
      <c r="C351" s="43"/>
      <c r="D351" s="49">
        <v>44571</v>
      </c>
      <c r="E351" s="50">
        <v>6.9109997749328604</v>
      </c>
      <c r="H351" s="49">
        <v>44571</v>
      </c>
      <c r="I351" s="50">
        <v>0.83464211225509599</v>
      </c>
      <c r="L351" s="49">
        <v>44571</v>
      </c>
      <c r="M351" s="52">
        <v>-5.0187841989099901E-3</v>
      </c>
      <c r="N351" s="52">
        <v>-5.6788292713463298E-3</v>
      </c>
      <c r="O351" s="52">
        <v>-5.6719169951975302E-3</v>
      </c>
      <c r="P351" s="52">
        <v>-5.71081135421991E-3</v>
      </c>
      <c r="Q351" s="52">
        <v>-5.6821582838892902E-3</v>
      </c>
      <c r="R351" s="52">
        <v>-5.5298213846981499E-3</v>
      </c>
      <c r="S351" s="52">
        <v>-5.3167003206908703E-3</v>
      </c>
      <c r="T351" s="52">
        <v>-4.9716848880052497E-3</v>
      </c>
      <c r="W351" s="49">
        <v>44571</v>
      </c>
      <c r="X351" s="53">
        <v>3.7982009816914701E-3</v>
      </c>
      <c r="Y351" s="53">
        <v>3.7982009816914701E-3</v>
      </c>
      <c r="Z351" s="53">
        <v>3.7982009816914701E-3</v>
      </c>
      <c r="AA351" s="53">
        <v>3.7982009816914701E-3</v>
      </c>
      <c r="AB351" s="53">
        <v>3.7982009816914701E-3</v>
      </c>
      <c r="AC351" s="53">
        <v>5.4541272111236997E-3</v>
      </c>
      <c r="AD351" s="53">
        <v>6.8351412191987003E-3</v>
      </c>
      <c r="AE351" s="53">
        <v>8.2161547616124101E-3</v>
      </c>
      <c r="AF351" s="47"/>
      <c r="AG351" s="165">
        <f xml:space="preserve"> Barclays_eqty!J350+Enel_eqty!J350+'EUR GBP'!K350+Barclays!O350+Enel!N350</f>
        <v>1358.0949021268484</v>
      </c>
    </row>
    <row r="352" spans="1:33" ht="13.5" customHeight="1" x14ac:dyDescent="0.2">
      <c r="A352" s="49">
        <v>44568</v>
      </c>
      <c r="B352" s="50">
        <v>204.55000400543199</v>
      </c>
      <c r="C352" s="43"/>
      <c r="D352" s="49">
        <v>44568</v>
      </c>
      <c r="E352" s="50">
        <v>6.8619999885559002</v>
      </c>
      <c r="H352" s="49">
        <v>44568</v>
      </c>
      <c r="I352" s="50">
        <v>0.83609628677368097</v>
      </c>
      <c r="L352" s="49">
        <v>44568</v>
      </c>
      <c r="M352" s="52">
        <v>-4.9985060468316E-3</v>
      </c>
      <c r="N352" s="52">
        <v>-5.5421558208763599E-3</v>
      </c>
      <c r="O352" s="52">
        <v>-5.6254630908370001E-3</v>
      </c>
      <c r="P352" s="52">
        <v>-5.7121608406305296E-3</v>
      </c>
      <c r="Q352" s="52">
        <v>-5.7081738486885998E-3</v>
      </c>
      <c r="R352" s="52">
        <v>-5.5758533999323802E-3</v>
      </c>
      <c r="S352" s="52">
        <v>-5.3711850196123097E-3</v>
      </c>
      <c r="T352" s="52">
        <v>-5.01853041350841E-3</v>
      </c>
      <c r="W352" s="49">
        <v>44568</v>
      </c>
      <c r="X352" s="53">
        <v>3.6683403886854601E-3</v>
      </c>
      <c r="Y352" s="53">
        <v>3.6683403886854601E-3</v>
      </c>
      <c r="Z352" s="53">
        <v>3.6683403886854601E-3</v>
      </c>
      <c r="AA352" s="53">
        <v>3.6683403886854601E-3</v>
      </c>
      <c r="AB352" s="53">
        <v>3.6683403886854601E-3</v>
      </c>
      <c r="AC352" s="53">
        <v>5.3828088566660803E-3</v>
      </c>
      <c r="AD352" s="53">
        <v>6.7694406025111597E-3</v>
      </c>
      <c r="AE352" s="53">
        <v>8.15607234835624E-3</v>
      </c>
      <c r="AF352" s="47"/>
      <c r="AG352" s="165">
        <f xml:space="preserve"> Barclays_eqty!J351+Enel_eqty!J351+'EUR GBP'!K351+Barclays!O351+Enel!N351</f>
        <v>1506.2079024127784</v>
      </c>
    </row>
    <row r="353" spans="1:33" ht="13.5" customHeight="1" x14ac:dyDescent="0.2">
      <c r="A353" s="49">
        <v>44567</v>
      </c>
      <c r="B353" s="50">
        <v>199.53999519348099</v>
      </c>
      <c r="C353" s="43"/>
      <c r="D353" s="49">
        <v>44567</v>
      </c>
      <c r="E353" s="50">
        <v>6.9609999656677202</v>
      </c>
      <c r="H353" s="49">
        <v>44567</v>
      </c>
      <c r="I353" s="50">
        <v>0.83500885963439897</v>
      </c>
      <c r="L353" s="49">
        <v>44567</v>
      </c>
      <c r="M353" s="52">
        <v>-4.9985060468316E-3</v>
      </c>
      <c r="N353" s="52">
        <v>-5.5765081197023296E-3</v>
      </c>
      <c r="O353" s="52">
        <v>-5.6682652793824603E-3</v>
      </c>
      <c r="P353" s="52">
        <v>-5.7303998619318E-3</v>
      </c>
      <c r="Q353" s="52">
        <v>-5.7182214222848398E-3</v>
      </c>
      <c r="R353" s="52">
        <v>-5.5825249291956399E-3</v>
      </c>
      <c r="S353" s="52">
        <v>-5.3808367811143398E-3</v>
      </c>
      <c r="T353" s="52">
        <v>-5.0415867008268798E-3</v>
      </c>
      <c r="W353" s="49">
        <v>44567</v>
      </c>
      <c r="X353" s="53">
        <v>3.6683403886854601E-3</v>
      </c>
      <c r="Y353" s="53">
        <v>3.6683403886854601E-3</v>
      </c>
      <c r="Z353" s="53">
        <v>3.6683403886854601E-3</v>
      </c>
      <c r="AA353" s="53">
        <v>3.6683403886854601E-3</v>
      </c>
      <c r="AB353" s="53">
        <v>3.6683403886854601E-3</v>
      </c>
      <c r="AC353" s="53">
        <v>5.3628627210855397E-3</v>
      </c>
      <c r="AD353" s="53">
        <v>6.7299953661859001E-3</v>
      </c>
      <c r="AE353" s="53">
        <v>8.0971298739313993E-3</v>
      </c>
      <c r="AF353" s="47"/>
      <c r="AG353" s="165">
        <f xml:space="preserve"> Barclays_eqty!J352+Enel_eqty!J352+'EUR GBP'!K352+Barclays!O352+Enel!N352</f>
        <v>638.46835663393495</v>
      </c>
    </row>
    <row r="354" spans="1:33" ht="13.5" customHeight="1" x14ac:dyDescent="0.2">
      <c r="A354" s="49">
        <v>44566</v>
      </c>
      <c r="B354" s="50">
        <v>198.88000488281199</v>
      </c>
      <c r="C354" s="43"/>
      <c r="D354" s="49">
        <v>44566</v>
      </c>
      <c r="E354" s="50">
        <v>7.1669998168945304</v>
      </c>
      <c r="H354" s="49">
        <v>44566</v>
      </c>
      <c r="I354" s="50">
        <v>0.83569216728210405</v>
      </c>
      <c r="L354" s="49">
        <v>44566</v>
      </c>
      <c r="M354" s="52">
        <v>-4.9985060468316E-3</v>
      </c>
      <c r="N354" s="52">
        <v>-5.6932843290269297E-3</v>
      </c>
      <c r="O354" s="52">
        <v>-5.6948713026940797E-3</v>
      </c>
      <c r="P354" s="52">
        <v>-5.7526896707713604E-3</v>
      </c>
      <c r="Q354" s="52">
        <v>-5.7463161647319698E-3</v>
      </c>
      <c r="R354" s="52">
        <v>-5.5974898859858504E-3</v>
      </c>
      <c r="S354" s="52">
        <v>-5.3955432958900902E-3</v>
      </c>
      <c r="T354" s="52">
        <v>-5.0753918476402699E-3</v>
      </c>
      <c r="W354" s="49">
        <v>44566</v>
      </c>
      <c r="X354" s="53">
        <v>3.5684292670339298E-3</v>
      </c>
      <c r="Y354" s="53">
        <v>3.5684292670339298E-3</v>
      </c>
      <c r="Z354" s="53">
        <v>3.5684292670339298E-3</v>
      </c>
      <c r="AA354" s="53">
        <v>3.5684292670339298E-3</v>
      </c>
      <c r="AB354" s="53">
        <v>3.5684292670339298E-3</v>
      </c>
      <c r="AC354" s="53">
        <v>5.2232295274734497E-3</v>
      </c>
      <c r="AD354" s="53">
        <v>6.5113669261336301E-3</v>
      </c>
      <c r="AE354" s="53">
        <v>7.7995043247938104E-3</v>
      </c>
      <c r="AF354" s="47"/>
      <c r="AG354" s="165">
        <f xml:space="preserve"> Barclays_eqty!J353+Enel_eqty!J353+'EUR GBP'!K353+Barclays!O353+Enel!N353</f>
        <v>448.13562252445666</v>
      </c>
    </row>
    <row r="355" spans="1:33" ht="13.5" customHeight="1" x14ac:dyDescent="0.2">
      <c r="A355" s="49">
        <v>44565</v>
      </c>
      <c r="B355" s="50">
        <v>196.899998188018</v>
      </c>
      <c r="C355" s="43"/>
      <c r="D355" s="49">
        <v>44565</v>
      </c>
      <c r="E355" s="50">
        <v>7.18300008773803</v>
      </c>
      <c r="H355" s="49">
        <v>44565</v>
      </c>
      <c r="I355" s="50">
        <v>0.83441549539565996</v>
      </c>
      <c r="L355" s="49">
        <v>44565</v>
      </c>
      <c r="M355" s="52">
        <v>-4.9985060468316E-3</v>
      </c>
      <c r="N355" s="52">
        <v>-5.6644985452294298E-3</v>
      </c>
      <c r="O355" s="52">
        <v>-5.71551173925399E-3</v>
      </c>
      <c r="P355" s="52">
        <v>-5.7214074768126002E-3</v>
      </c>
      <c r="Q355" s="52">
        <v>-5.6973467580974102E-3</v>
      </c>
      <c r="R355" s="52">
        <v>-5.5733858607709399E-3</v>
      </c>
      <c r="S355" s="52">
        <v>-5.3651002235710604E-3</v>
      </c>
      <c r="T355" s="52">
        <v>-5.0370967946946604E-3</v>
      </c>
      <c r="W355" s="49">
        <v>44565</v>
      </c>
      <c r="X355" s="53">
        <v>3.58841172419488E-3</v>
      </c>
      <c r="Y355" s="53">
        <v>3.58841172419488E-3</v>
      </c>
      <c r="Z355" s="53">
        <v>3.58841172419488E-3</v>
      </c>
      <c r="AA355" s="53">
        <v>3.58841172419488E-3</v>
      </c>
      <c r="AB355" s="53">
        <v>3.58841172419488E-3</v>
      </c>
      <c r="AC355" s="53">
        <v>5.24317752569913E-3</v>
      </c>
      <c r="AD355" s="53">
        <v>6.5312627702951397E-3</v>
      </c>
      <c r="AE355" s="53">
        <v>7.8193498775362899E-3</v>
      </c>
      <c r="AF355" s="47"/>
      <c r="AG355" s="165">
        <f xml:space="preserve"> Barclays_eqty!J354+Enel_eqty!J354+'EUR GBP'!K354+Barclays!O354+Enel!N354</f>
        <v>5415.0935252377249</v>
      </c>
    </row>
    <row r="356" spans="1:33" ht="13.5" customHeight="1" x14ac:dyDescent="0.2">
      <c r="A356" s="49">
        <v>44564</v>
      </c>
      <c r="B356" s="50">
        <v>187.00000047683702</v>
      </c>
      <c r="C356" s="43"/>
      <c r="D356" s="49">
        <v>44564</v>
      </c>
      <c r="E356" s="50">
        <v>7.2059998512268004</v>
      </c>
      <c r="H356" s="49">
        <v>44564</v>
      </c>
      <c r="I356" s="50">
        <v>0.83980369567871005</v>
      </c>
      <c r="L356" s="49">
        <v>44564</v>
      </c>
      <c r="M356" s="52">
        <v>-5.1201740279793696E-3</v>
      </c>
      <c r="N356" s="52">
        <v>-5.7747256942093303E-3</v>
      </c>
      <c r="O356" s="52">
        <v>-5.7952022179961196E-3</v>
      </c>
      <c r="P356" s="52">
        <v>-5.7870796881616098E-3</v>
      </c>
      <c r="Q356" s="52">
        <v>-5.7466560974717097E-3</v>
      </c>
      <c r="R356" s="52">
        <v>-5.5746394209563697E-3</v>
      </c>
      <c r="S356" s="52">
        <v>-5.3651002235710604E-3</v>
      </c>
      <c r="T356" s="52">
        <v>-5.01557951793074E-3</v>
      </c>
      <c r="W356" s="49">
        <v>44564</v>
      </c>
      <c r="X356" s="53">
        <v>3.36860050447285E-3</v>
      </c>
      <c r="Y356" s="53">
        <v>3.36860050447285E-3</v>
      </c>
      <c r="Z356" s="53">
        <v>3.36860050447285E-3</v>
      </c>
      <c r="AA356" s="53">
        <v>3.36860050447285E-3</v>
      </c>
      <c r="AB356" s="53">
        <v>3.36860050447285E-3</v>
      </c>
      <c r="AC356" s="53">
        <v>4.9376860260963397E-3</v>
      </c>
      <c r="AD356" s="53">
        <v>6.2219677492976102E-3</v>
      </c>
      <c r="AE356" s="53">
        <v>7.5062513351440404E-3</v>
      </c>
      <c r="AF356" s="47"/>
      <c r="AG356" s="165">
        <f xml:space="preserve"> Barclays_eqty!J355+Enel_eqty!J355+'EUR GBP'!K355+Barclays!O355+Enel!N355</f>
        <v>-10.156001147242392</v>
      </c>
    </row>
    <row r="357" spans="1:33" ht="13.5" customHeight="1" x14ac:dyDescent="0.2">
      <c r="A357" s="49">
        <v>44561</v>
      </c>
      <c r="B357" s="50">
        <v>187.00000047683702</v>
      </c>
      <c r="C357" s="43"/>
      <c r="D357" s="49">
        <v>44561</v>
      </c>
      <c r="E357" s="50">
        <v>7.0460000038146902</v>
      </c>
      <c r="H357" s="49">
        <v>44561</v>
      </c>
      <c r="I357" s="50">
        <v>0.83964562416076605</v>
      </c>
      <c r="L357" s="49">
        <v>44561</v>
      </c>
      <c r="M357" s="52">
        <v>-5.0188535824417999E-3</v>
      </c>
      <c r="N357" s="52">
        <v>-5.5756405927240796E-3</v>
      </c>
      <c r="O357" s="52">
        <v>-5.7633924297988397E-3</v>
      </c>
      <c r="P357" s="52">
        <v>-5.7940063998103098E-3</v>
      </c>
      <c r="Q357" s="52">
        <v>-5.7556251995265397E-3</v>
      </c>
      <c r="R357" s="52">
        <v>-5.5854218080639796E-3</v>
      </c>
      <c r="S357" s="52">
        <v>-5.38146356120705E-3</v>
      </c>
      <c r="T357" s="52">
        <v>-5.0356560386717302E-3</v>
      </c>
      <c r="W357" s="49">
        <v>44561</v>
      </c>
      <c r="X357" s="53">
        <v>3.36860050447285E-3</v>
      </c>
      <c r="Y357" s="53">
        <v>3.36860050447285E-3</v>
      </c>
      <c r="Z357" s="53">
        <v>3.36860050447285E-3</v>
      </c>
      <c r="AA357" s="53">
        <v>3.36860050447285E-3</v>
      </c>
      <c r="AB357" s="53">
        <v>3.36860050447285E-3</v>
      </c>
      <c r="AC357" s="53">
        <v>4.9638855271041298E-3</v>
      </c>
      <c r="AD357" s="53">
        <v>6.2511311843991202E-3</v>
      </c>
      <c r="AE357" s="53">
        <v>7.5383768416941097E-3</v>
      </c>
      <c r="AF357" s="47"/>
      <c r="AG357" s="165">
        <f xml:space="preserve"> Barclays_eqty!J356+Enel_eqty!J356+'EUR GBP'!K356+Barclays!O356+Enel!N356</f>
        <v>-808.58686510039217</v>
      </c>
    </row>
    <row r="358" spans="1:33" ht="13.5" customHeight="1" x14ac:dyDescent="0.2">
      <c r="A358" s="49">
        <v>44560</v>
      </c>
      <c r="B358" s="50">
        <v>188.66000175476</v>
      </c>
      <c r="C358" s="43"/>
      <c r="D358" s="49">
        <v>44560</v>
      </c>
      <c r="E358" s="50">
        <v>7.0590000152587802</v>
      </c>
      <c r="H358" s="49">
        <v>44560</v>
      </c>
      <c r="I358" s="50">
        <v>0.83935844898223799</v>
      </c>
      <c r="L358" s="49">
        <v>44560</v>
      </c>
      <c r="M358" s="52">
        <v>-4.9985060468316E-3</v>
      </c>
      <c r="N358" s="52">
        <v>-5.6419880129396898E-3</v>
      </c>
      <c r="O358" s="52">
        <v>-5.7891765609383496E-3</v>
      </c>
      <c r="P358" s="52">
        <v>-5.8065960183739601E-3</v>
      </c>
      <c r="Q358" s="52">
        <v>-5.7720053009688802E-3</v>
      </c>
      <c r="R358" s="52">
        <v>-5.6173023767769302E-3</v>
      </c>
      <c r="S358" s="52">
        <v>-5.4042655974626498E-3</v>
      </c>
      <c r="T358" s="52">
        <v>-5.0708660855889303E-3</v>
      </c>
      <c r="W358" s="49">
        <v>44560</v>
      </c>
      <c r="X358" s="53">
        <v>3.3785917330533201E-3</v>
      </c>
      <c r="Y358" s="53">
        <v>3.3785917330533201E-3</v>
      </c>
      <c r="Z358" s="53">
        <v>3.3785917330533201E-3</v>
      </c>
      <c r="AA358" s="53">
        <v>3.3785917330533201E-3</v>
      </c>
      <c r="AB358" s="53">
        <v>3.3785917330533201E-3</v>
      </c>
      <c r="AC358" s="53">
        <v>4.9738269299268697E-3</v>
      </c>
      <c r="AD358" s="53">
        <v>6.29239482805132E-3</v>
      </c>
      <c r="AE358" s="53">
        <v>7.6109627261757799E-3</v>
      </c>
      <c r="AF358" s="47"/>
      <c r="AG358" s="165">
        <f xml:space="preserve"> Barclays_eqty!J357+Enel_eqty!J357+'EUR GBP'!K357+Barclays!O357+Enel!N357</f>
        <v>267.37865408596906</v>
      </c>
    </row>
    <row r="359" spans="1:33" ht="13.5" customHeight="1" x14ac:dyDescent="0.2">
      <c r="A359" s="49">
        <v>44559</v>
      </c>
      <c r="B359" s="50">
        <v>188.38000297546301</v>
      </c>
      <c r="C359" s="43"/>
      <c r="D359" s="49">
        <v>44559</v>
      </c>
      <c r="E359" s="50">
        <v>7.0199999809265101</v>
      </c>
      <c r="H359" s="49">
        <v>44559</v>
      </c>
      <c r="I359" s="50">
        <v>0.84160172939300504</v>
      </c>
      <c r="L359" s="49">
        <v>44559</v>
      </c>
      <c r="M359" s="52">
        <v>-4.9680890515446602E-3</v>
      </c>
      <c r="N359" s="52">
        <v>-5.8786738663911802E-3</v>
      </c>
      <c r="O359" s="52">
        <v>-5.9510022401809597E-3</v>
      </c>
      <c r="P359" s="52">
        <v>-5.87246334180235E-3</v>
      </c>
      <c r="Q359" s="52">
        <v>-5.7958280667662603E-3</v>
      </c>
      <c r="R359" s="52">
        <v>-5.6039709597826004E-3</v>
      </c>
      <c r="S359" s="52">
        <v>-5.3808717057108801E-3</v>
      </c>
      <c r="T359" s="52">
        <v>-5.04499953240156E-3</v>
      </c>
      <c r="W359" s="49">
        <v>44559</v>
      </c>
      <c r="X359" s="53">
        <v>3.3586088102310801E-3</v>
      </c>
      <c r="Y359" s="53">
        <v>3.3586088102310801E-3</v>
      </c>
      <c r="Z359" s="53">
        <v>3.3586088102310801E-3</v>
      </c>
      <c r="AA359" s="53">
        <v>3.3586088102310801E-3</v>
      </c>
      <c r="AB359" s="53">
        <v>3.3586088102310801E-3</v>
      </c>
      <c r="AC359" s="53">
        <v>5.0436523742973796E-3</v>
      </c>
      <c r="AD359" s="53">
        <v>6.4414227381348601E-3</v>
      </c>
      <c r="AE359" s="53">
        <v>7.8391926363110508E-3</v>
      </c>
      <c r="AF359" s="47"/>
      <c r="AG359" s="165">
        <f xml:space="preserve"> Barclays_eqty!J358+Enel_eqty!J358+'EUR GBP'!K358+Barclays!O358+Enel!N358</f>
        <v>524.49780370643475</v>
      </c>
    </row>
    <row r="360" spans="1:33" ht="13.5" customHeight="1" x14ac:dyDescent="0.2">
      <c r="A360" s="49">
        <v>44558</v>
      </c>
      <c r="B360" s="50">
        <v>187.44000196456901</v>
      </c>
      <c r="C360" s="43"/>
      <c r="D360" s="49">
        <v>44558</v>
      </c>
      <c r="E360" s="50">
        <v>7.03200006484985</v>
      </c>
      <c r="H360" s="49">
        <v>44558</v>
      </c>
      <c r="I360" s="50">
        <v>0.841278135776519</v>
      </c>
      <c r="L360" s="49">
        <v>44558</v>
      </c>
      <c r="M360" s="52">
        <v>-4.9782278947532099E-3</v>
      </c>
      <c r="N360" s="52">
        <v>-5.8471160009503304E-3</v>
      </c>
      <c r="O360" s="52">
        <v>-5.9764999896287901E-3</v>
      </c>
      <c r="P360" s="52">
        <v>-5.9496611356735203E-3</v>
      </c>
      <c r="Q360" s="52">
        <v>-5.8927023783326097E-3</v>
      </c>
      <c r="R360" s="52">
        <v>-5.6764651089906597E-3</v>
      </c>
      <c r="S360" s="52">
        <v>-5.4321256466209802E-3</v>
      </c>
      <c r="T360" s="52">
        <v>-5.09768817573785E-3</v>
      </c>
      <c r="W360" s="49">
        <v>44558</v>
      </c>
      <c r="X360" s="53">
        <v>3.2087301369756399E-3</v>
      </c>
      <c r="Y360" s="53">
        <v>3.2087301369756399E-3</v>
      </c>
      <c r="Z360" s="53">
        <v>3.2087301369756399E-3</v>
      </c>
      <c r="AA360" s="53">
        <v>3.2087301369756399E-3</v>
      </c>
      <c r="AB360" s="53">
        <v>3.2087301369756399E-3</v>
      </c>
      <c r="AC360" s="53">
        <v>4.8469686880707697E-3</v>
      </c>
      <c r="AD360" s="53">
        <v>6.2696151435375196E-3</v>
      </c>
      <c r="AE360" s="53">
        <v>7.6922611333429796E-3</v>
      </c>
      <c r="AF360" s="47"/>
      <c r="AG360" s="165">
        <f xml:space="preserve"> Barclays_eqty!J359+Enel_eqty!J359+'EUR GBP'!K359+Barclays!O359+Enel!N359</f>
        <v>522.3422852996473</v>
      </c>
    </row>
    <row r="361" spans="1:33" ht="13.5" customHeight="1" x14ac:dyDescent="0.2">
      <c r="A361" s="49">
        <v>44557</v>
      </c>
      <c r="B361" s="50">
        <v>187.44000196456901</v>
      </c>
      <c r="C361" s="43"/>
      <c r="D361" s="49">
        <v>44557</v>
      </c>
      <c r="E361" s="50">
        <v>6.9310002326965297</v>
      </c>
      <c r="H361" s="49">
        <v>44557</v>
      </c>
      <c r="I361" s="50">
        <v>0.84362542629241899</v>
      </c>
      <c r="L361" s="49">
        <v>44557</v>
      </c>
      <c r="M361" s="52">
        <v>-5.0187841989099901E-3</v>
      </c>
      <c r="N361" s="52">
        <v>-5.8520655147731304E-3</v>
      </c>
      <c r="O361" s="52">
        <v>-6.0968035832047402E-3</v>
      </c>
      <c r="P361" s="52">
        <v>-6.0667269863188197E-3</v>
      </c>
      <c r="Q361" s="52">
        <v>-5.9782234020531099E-3</v>
      </c>
      <c r="R361" s="52">
        <v>-5.7197595015168103E-3</v>
      </c>
      <c r="S361" s="52">
        <v>-5.4640988819301102E-3</v>
      </c>
      <c r="T361" s="52">
        <v>-5.1368223503232002E-3</v>
      </c>
      <c r="W361" s="49">
        <v>44557</v>
      </c>
      <c r="X361" s="53">
        <v>3.2087301369756399E-3</v>
      </c>
      <c r="Y361" s="53">
        <v>3.2087301369756399E-3</v>
      </c>
      <c r="Z361" s="53">
        <v>3.2087301369756399E-3</v>
      </c>
      <c r="AA361" s="53">
        <v>3.2087301369756399E-3</v>
      </c>
      <c r="AB361" s="53">
        <v>3.2087301369756399E-3</v>
      </c>
      <c r="AC361" s="53">
        <v>4.8201605677604597E-3</v>
      </c>
      <c r="AD361" s="53">
        <v>6.2423315830528701E-3</v>
      </c>
      <c r="AE361" s="53">
        <v>7.6645025983452797E-3</v>
      </c>
      <c r="AF361" s="47"/>
      <c r="AG361" s="165">
        <f xml:space="preserve"> Barclays_eqty!J360+Enel_eqty!J360+'EUR GBP'!K360+Barclays!O360+Enel!N360</f>
        <v>61.296185893060795</v>
      </c>
    </row>
    <row r="362" spans="1:33" ht="13.5" customHeight="1" x14ac:dyDescent="0.2">
      <c r="A362" s="49">
        <v>44554</v>
      </c>
      <c r="B362" s="50">
        <v>187.44000196456901</v>
      </c>
      <c r="C362" s="43"/>
      <c r="D362" s="49">
        <v>44554</v>
      </c>
      <c r="E362" s="50">
        <v>6.9159998893737704</v>
      </c>
      <c r="H362" s="49">
        <v>44554</v>
      </c>
      <c r="I362" s="50">
        <v>0.84410101175308205</v>
      </c>
      <c r="L362" s="49">
        <v>44554</v>
      </c>
      <c r="M362" s="52">
        <v>-4.9782958813011603E-3</v>
      </c>
      <c r="N362" s="52">
        <v>-5.6463689543306802E-3</v>
      </c>
      <c r="O362" s="52">
        <v>-6.0469685122370703E-3</v>
      </c>
      <c r="P362" s="52">
        <v>-6.0405735857784696E-3</v>
      </c>
      <c r="Q362" s="52">
        <v>-5.9393225237727096E-3</v>
      </c>
      <c r="R362" s="52">
        <v>-5.6849024258553904E-3</v>
      </c>
      <c r="S362" s="52">
        <v>-5.4502622224390498E-3</v>
      </c>
      <c r="T362" s="52">
        <v>-5.1591699011623799E-3</v>
      </c>
      <c r="W362" s="49">
        <v>44554</v>
      </c>
      <c r="X362" s="53">
        <v>3.2087301369756399E-3</v>
      </c>
      <c r="Y362" s="53">
        <v>3.2087301369756399E-3</v>
      </c>
      <c r="Z362" s="53">
        <v>3.2087301369756399E-3</v>
      </c>
      <c r="AA362" s="53">
        <v>3.2087301369756399E-3</v>
      </c>
      <c r="AB362" s="53">
        <v>3.2087301369756399E-3</v>
      </c>
      <c r="AC362" s="53">
        <v>4.8740715719759404E-3</v>
      </c>
      <c r="AD362" s="53">
        <v>6.2664984725415698E-3</v>
      </c>
      <c r="AE362" s="53">
        <v>7.6589253731071897E-3</v>
      </c>
      <c r="AF362" s="47"/>
      <c r="AG362" s="165">
        <f xml:space="preserve"> Barclays_eqty!J361+Enel_eqty!J361+'EUR GBP'!K361+Barclays!O361+Enel!N361</f>
        <v>-268.67559561548148</v>
      </c>
    </row>
    <row r="363" spans="1:33" ht="13.5" customHeight="1" x14ac:dyDescent="0.2">
      <c r="A363" s="49">
        <v>44553</v>
      </c>
      <c r="B363" s="50">
        <v>188.03999423980699</v>
      </c>
      <c r="C363" s="43"/>
      <c r="D363" s="49">
        <v>44553</v>
      </c>
      <c r="E363" s="50">
        <v>6.9050002098083496</v>
      </c>
      <c r="H363" s="49">
        <v>44553</v>
      </c>
      <c r="I363" s="50">
        <v>0.84332591295242298</v>
      </c>
      <c r="L363" s="49">
        <v>44553</v>
      </c>
      <c r="M363" s="52">
        <v>-4.9579502083361097E-3</v>
      </c>
      <c r="N363" s="52">
        <v>-5.6748716160655004E-3</v>
      </c>
      <c r="O363" s="52">
        <v>-6.2448857352137496E-3</v>
      </c>
      <c r="P363" s="52">
        <v>-6.1787078157067299E-3</v>
      </c>
      <c r="Q363" s="52">
        <v>-5.9927278198301697E-3</v>
      </c>
      <c r="R363" s="52">
        <v>-5.6884679943323101E-3</v>
      </c>
      <c r="S363" s="52">
        <v>-5.4552685469388901E-3</v>
      </c>
      <c r="T363" s="52">
        <v>-5.1782140508294097E-3</v>
      </c>
      <c r="W363" s="49">
        <v>44553</v>
      </c>
      <c r="X363" s="53">
        <v>3.1787534244358501E-3</v>
      </c>
      <c r="Y363" s="53">
        <v>3.1787534244358501E-3</v>
      </c>
      <c r="Z363" s="53">
        <v>3.1787534244358501E-3</v>
      </c>
      <c r="AA363" s="53">
        <v>3.1787534244358501E-3</v>
      </c>
      <c r="AB363" s="53">
        <v>3.1787534244358501E-3</v>
      </c>
      <c r="AC363" s="53">
        <v>4.8341690562665402E-3</v>
      </c>
      <c r="AD363" s="53">
        <v>6.2176035717129699E-3</v>
      </c>
      <c r="AE363" s="53">
        <v>7.6010385528206799E-3</v>
      </c>
      <c r="AF363" s="47"/>
      <c r="AG363" s="165">
        <f xml:space="preserve"> Barclays_eqty!J362+Enel_eqty!J362+'EUR GBP'!K362+Barclays!O362+Enel!N362</f>
        <v>2062.3135432224749</v>
      </c>
    </row>
    <row r="364" spans="1:33" ht="13.5" customHeight="1" x14ac:dyDescent="0.2">
      <c r="A364" s="49">
        <v>44552</v>
      </c>
      <c r="B364" s="50">
        <v>185.53999662399201</v>
      </c>
      <c r="C364" s="43"/>
      <c r="D364" s="49">
        <v>44552</v>
      </c>
      <c r="E364" s="50">
        <v>6.8520002365112296</v>
      </c>
      <c r="H364" s="49">
        <v>44552</v>
      </c>
      <c r="I364" s="50">
        <v>0.84839624166488603</v>
      </c>
      <c r="L364" s="49">
        <v>44552</v>
      </c>
      <c r="M364" s="52">
        <v>-4.9275332130491699E-3</v>
      </c>
      <c r="N364" s="52">
        <v>-5.8283302932977598E-3</v>
      </c>
      <c r="O364" s="52">
        <v>-6.3582859002053703E-3</v>
      </c>
      <c r="P364" s="52">
        <v>-6.2027261592447697E-3</v>
      </c>
      <c r="Q364" s="52">
        <v>-6.0136681422591201E-3</v>
      </c>
      <c r="R364" s="52">
        <v>-5.7025174610316701E-3</v>
      </c>
      <c r="S364" s="52">
        <v>-5.4843071848153999E-3</v>
      </c>
      <c r="T364" s="52">
        <v>-5.2278283983469001E-3</v>
      </c>
      <c r="W364" s="49">
        <v>44552</v>
      </c>
      <c r="X364" s="53">
        <v>3.1387850176542902E-3</v>
      </c>
      <c r="Y364" s="53">
        <v>3.1387850176542902E-3</v>
      </c>
      <c r="Z364" s="53">
        <v>3.1387850176542902E-3</v>
      </c>
      <c r="AA364" s="53">
        <v>3.1387850176542902E-3</v>
      </c>
      <c r="AB364" s="53">
        <v>3.1387850176542902E-3</v>
      </c>
      <c r="AC364" s="53">
        <v>4.7842883504927098E-3</v>
      </c>
      <c r="AD364" s="53">
        <v>6.14303862676024E-3</v>
      </c>
      <c r="AE364" s="53">
        <v>7.5017903000116296E-3</v>
      </c>
      <c r="AF364" s="47"/>
      <c r="AG364" s="165">
        <f xml:space="preserve"> Barclays_eqty!J363+Enel_eqty!J363+'EUR GBP'!K363+Barclays!O363+Enel!N363</f>
        <v>1734.344356660079</v>
      </c>
    </row>
    <row r="365" spans="1:33" ht="13.5" customHeight="1" x14ac:dyDescent="0.2">
      <c r="A365" s="49">
        <v>44551</v>
      </c>
      <c r="B365" s="50">
        <v>183.259999752044</v>
      </c>
      <c r="C365" s="43"/>
      <c r="D365" s="49">
        <v>44551</v>
      </c>
      <c r="E365" s="50">
        <v>6.8029999732971103</v>
      </c>
      <c r="H365" s="49">
        <v>44551</v>
      </c>
      <c r="I365" s="50">
        <v>0.85116755962371804</v>
      </c>
      <c r="L365" s="49">
        <v>44551</v>
      </c>
      <c r="M365" s="52">
        <v>-4.9782278947532099E-3</v>
      </c>
      <c r="N365" s="52">
        <v>-5.7929889298975398E-3</v>
      </c>
      <c r="O365" s="52">
        <v>-6.07247464358806E-3</v>
      </c>
      <c r="P365" s="52">
        <v>-6.0378364287316799E-3</v>
      </c>
      <c r="Q365" s="52">
        <v>-5.9524881653487604E-3</v>
      </c>
      <c r="R365" s="52">
        <v>-5.7013258337974496E-3</v>
      </c>
      <c r="S365" s="52">
        <v>-5.5030039511620998E-3</v>
      </c>
      <c r="T365" s="52">
        <v>-5.2565066143870302E-3</v>
      </c>
      <c r="W365" s="49">
        <v>44551</v>
      </c>
      <c r="X365" s="53">
        <v>3.06883873417973E-3</v>
      </c>
      <c r="Y365" s="53">
        <v>3.06883873417973E-3</v>
      </c>
      <c r="Z365" s="53">
        <v>3.06883873417973E-3</v>
      </c>
      <c r="AA365" s="53">
        <v>3.06883873417973E-3</v>
      </c>
      <c r="AB365" s="53">
        <v>3.06883873417973E-3</v>
      </c>
      <c r="AC365" s="53">
        <v>4.6545942313969101E-3</v>
      </c>
      <c r="AD365" s="53">
        <v>5.9888572432100703E-3</v>
      </c>
      <c r="AE365" s="53">
        <v>7.3231202550232402E-3</v>
      </c>
      <c r="AF365" s="47"/>
      <c r="AG365" s="165">
        <f xml:space="preserve"> Barclays_eqty!J364+Enel_eqty!J364+'EUR GBP'!K364+Barclays!O364+Enel!N364</f>
        <v>2778.3561663032547</v>
      </c>
    </row>
    <row r="366" spans="1:33" ht="13.5" customHeight="1" x14ac:dyDescent="0.2">
      <c r="A366" s="49">
        <v>44550</v>
      </c>
      <c r="B366" s="50">
        <v>178.89999151229802</v>
      </c>
      <c r="C366" s="43"/>
      <c r="D366" s="49">
        <v>44550</v>
      </c>
      <c r="E366" s="50">
        <v>6.6420001983642498</v>
      </c>
      <c r="H366" s="49">
        <v>44550</v>
      </c>
      <c r="I366" s="50">
        <v>0.85383659601211503</v>
      </c>
      <c r="L366" s="49">
        <v>44550</v>
      </c>
      <c r="M366" s="52">
        <v>-4.9782278947532099E-3</v>
      </c>
      <c r="N366" s="52">
        <v>-5.7778782211244098E-3</v>
      </c>
      <c r="O366" s="52">
        <v>-6.1642830260097902E-3</v>
      </c>
      <c r="P366" s="52">
        <v>-6.1110542155802198E-3</v>
      </c>
      <c r="Q366" s="52">
        <v>-5.9665953740477501E-3</v>
      </c>
      <c r="R366" s="52">
        <v>-5.71319041773676E-3</v>
      </c>
      <c r="S366" s="52">
        <v>-5.5641755461692801E-3</v>
      </c>
      <c r="T366" s="52">
        <v>-5.3422516211867298E-3</v>
      </c>
      <c r="W366" s="49">
        <v>44550</v>
      </c>
      <c r="X366" s="53">
        <v>2.98888608813285E-3</v>
      </c>
      <c r="Y366" s="53">
        <v>2.98888608813285E-3</v>
      </c>
      <c r="Z366" s="53">
        <v>2.98888608813285E-3</v>
      </c>
      <c r="AA366" s="53">
        <v>2.98888608813285E-3</v>
      </c>
      <c r="AB366" s="53">
        <v>2.98888608813285E-3</v>
      </c>
      <c r="AC366" s="53">
        <v>4.5049362815916504E-3</v>
      </c>
      <c r="AD366" s="53">
        <v>5.7353097945451702E-3</v>
      </c>
      <c r="AE366" s="53">
        <v>6.9656828418374001E-3</v>
      </c>
      <c r="AF366" s="47"/>
      <c r="AG366" s="165">
        <f xml:space="preserve"> Barclays_eqty!J365+Enel_eqty!J365+'EUR GBP'!K365+Barclays!O365+Enel!N365</f>
        <v>-1006.6649587329167</v>
      </c>
    </row>
    <row r="367" spans="1:33" ht="13.5" customHeight="1" x14ac:dyDescent="0.2">
      <c r="A367" s="49">
        <v>44547</v>
      </c>
      <c r="B367" s="50">
        <v>180.60001134872402</v>
      </c>
      <c r="C367" s="43"/>
      <c r="D367" s="49">
        <v>44547</v>
      </c>
      <c r="E367" s="50">
        <v>6.7030000686645499</v>
      </c>
      <c r="H367" s="49">
        <v>44547</v>
      </c>
      <c r="I367" s="50">
        <v>0.85003960132598799</v>
      </c>
      <c r="L367" s="49">
        <v>44547</v>
      </c>
      <c r="M367" s="52">
        <v>-4.9883676692843403E-3</v>
      </c>
      <c r="N367" s="52">
        <v>-5.6830560788512204E-3</v>
      </c>
      <c r="O367" s="52">
        <v>-5.9833535924553802E-3</v>
      </c>
      <c r="P367" s="52">
        <v>-5.9659746475517698E-3</v>
      </c>
      <c r="Q367" s="52">
        <v>-5.8713280595838998E-3</v>
      </c>
      <c r="R367" s="52">
        <v>-5.6707398034632197E-3</v>
      </c>
      <c r="S367" s="52">
        <v>-5.5222106166183896E-3</v>
      </c>
      <c r="T367" s="52">
        <v>-5.30357519164681E-3</v>
      </c>
      <c r="W367" s="49">
        <v>44547</v>
      </c>
      <c r="X367" s="53">
        <v>2.8290124610066401E-3</v>
      </c>
      <c r="Y367" s="53">
        <v>2.8290124610066401E-3</v>
      </c>
      <c r="Z367" s="53">
        <v>2.8290124610066401E-3</v>
      </c>
      <c r="AA367" s="53">
        <v>2.8290124610066401E-3</v>
      </c>
      <c r="AB367" s="53">
        <v>2.8290124610066401E-3</v>
      </c>
      <c r="AC367" s="53">
        <v>4.3652458116412102E-3</v>
      </c>
      <c r="AD367" s="53">
        <v>5.5924016050994396E-3</v>
      </c>
      <c r="AE367" s="53">
        <v>6.8195573985576604E-3</v>
      </c>
      <c r="AF367" s="47"/>
      <c r="AG367" s="165">
        <f xml:space="preserve"> Barclays_eqty!J366+Enel_eqty!J366+'EUR GBP'!K366+Barclays!O366+Enel!N366</f>
        <v>-1073.6501804748764</v>
      </c>
    </row>
    <row r="368" spans="1:33" ht="13.5" customHeight="1" x14ac:dyDescent="0.2">
      <c r="A368" s="49">
        <v>44546</v>
      </c>
      <c r="B368" s="50">
        <v>183.360004425048</v>
      </c>
      <c r="C368" s="43"/>
      <c r="D368" s="49">
        <v>44546</v>
      </c>
      <c r="E368" s="50">
        <v>6.6589999198913503</v>
      </c>
      <c r="H368" s="49">
        <v>44546</v>
      </c>
      <c r="I368" s="50">
        <v>0.84817349910735995</v>
      </c>
      <c r="L368" s="49">
        <v>44546</v>
      </c>
      <c r="M368" s="52">
        <v>-4.9883676692843403E-3</v>
      </c>
      <c r="N368" s="52">
        <v>-5.5646649561822397E-3</v>
      </c>
      <c r="O368" s="52">
        <v>-5.8302879333495998E-3</v>
      </c>
      <c r="P368" s="52">
        <v>-5.9137777425348698E-3</v>
      </c>
      <c r="Q368" s="52">
        <v>-5.9314952231943599E-3</v>
      </c>
      <c r="R368" s="52">
        <v>-5.6763533502817102E-3</v>
      </c>
      <c r="S368" s="52">
        <v>-5.4934290237724703E-3</v>
      </c>
      <c r="T368" s="52">
        <v>-5.2346228621900004E-3</v>
      </c>
      <c r="W368" s="49">
        <v>44546</v>
      </c>
      <c r="X368" s="53">
        <v>2.7890407945960699E-3</v>
      </c>
      <c r="Y368" s="53">
        <v>2.7890407945960699E-3</v>
      </c>
      <c r="Z368" s="53">
        <v>2.7890407945960699E-3</v>
      </c>
      <c r="AA368" s="53">
        <v>2.7890407945960699E-3</v>
      </c>
      <c r="AB368" s="53">
        <v>2.7890407945960699E-3</v>
      </c>
      <c r="AC368" s="53">
        <v>4.2455033399164599E-3</v>
      </c>
      <c r="AD368" s="53">
        <v>5.4913787171244604E-3</v>
      </c>
      <c r="AE368" s="53">
        <v>6.7372536286711597E-3</v>
      </c>
      <c r="AF368" s="47"/>
      <c r="AG368" s="165">
        <f xml:space="preserve"> Barclays_eqty!J367+Enel_eqty!J367+'EUR GBP'!K367+Barclays!O367+Enel!N367</f>
        <v>4537.0750123435118</v>
      </c>
    </row>
    <row r="369" spans="1:33" ht="13.5" customHeight="1" x14ac:dyDescent="0.2">
      <c r="A369" s="49">
        <v>44545</v>
      </c>
      <c r="B369" s="50">
        <v>177.10000276565501</v>
      </c>
      <c r="C369" s="43"/>
      <c r="D369" s="49">
        <v>44545</v>
      </c>
      <c r="E369" s="50">
        <v>6.7259998321533203</v>
      </c>
      <c r="H369" s="49">
        <v>44545</v>
      </c>
      <c r="I369" s="50">
        <v>0.85139226913452104</v>
      </c>
      <c r="L369" s="49">
        <v>44545</v>
      </c>
      <c r="M369" s="52">
        <v>-4.9883676692843403E-3</v>
      </c>
      <c r="N369" s="52">
        <v>-5.7676741853356301E-3</v>
      </c>
      <c r="O369" s="52">
        <v>-5.9736436232924401E-3</v>
      </c>
      <c r="P369" s="52">
        <v>-6.0409102588891896E-3</v>
      </c>
      <c r="Q369" s="52">
        <v>-6.08100043609738E-3</v>
      </c>
      <c r="R369" s="52">
        <v>-5.7298457249999003E-3</v>
      </c>
      <c r="S369" s="52">
        <v>-5.4473024792969201E-3</v>
      </c>
      <c r="T369" s="52">
        <v>-5.1495907828211698E-3</v>
      </c>
      <c r="W369" s="49">
        <v>44545</v>
      </c>
      <c r="X369" s="53">
        <v>2.07946682348847E-3</v>
      </c>
      <c r="Y369" s="53">
        <v>2.07946682348847E-3</v>
      </c>
      <c r="Z369" s="53">
        <v>2.07946682348847E-3</v>
      </c>
      <c r="AA369" s="53">
        <v>2.07946682348847E-3</v>
      </c>
      <c r="AB369" s="53">
        <v>2.07946682348847E-3</v>
      </c>
      <c r="AC369" s="53">
        <v>3.5768081434070999E-3</v>
      </c>
      <c r="AD369" s="53">
        <v>4.8589566722512202E-3</v>
      </c>
      <c r="AE369" s="53">
        <v>6.1411047354340501E-3</v>
      </c>
      <c r="AF369" s="47"/>
      <c r="AG369" s="165">
        <f xml:space="preserve"> Barclays_eqty!J368+Enel_eqty!J368+'EUR GBP'!K368+Barclays!O368+Enel!N368</f>
        <v>79.712465774421958</v>
      </c>
    </row>
    <row r="370" spans="1:33" ht="13.5" customHeight="1" x14ac:dyDescent="0.2">
      <c r="A370" s="49">
        <v>44544</v>
      </c>
      <c r="B370" s="50">
        <v>180.179989337921</v>
      </c>
      <c r="C370" s="43"/>
      <c r="D370" s="49">
        <v>44544</v>
      </c>
      <c r="E370" s="50">
        <v>6.6310000419616699</v>
      </c>
      <c r="H370" s="49">
        <v>44544</v>
      </c>
      <c r="I370" s="50">
        <v>0.85188543796539296</v>
      </c>
      <c r="L370" s="49">
        <v>44544</v>
      </c>
      <c r="M370" s="52">
        <v>-5.0086448900401497E-3</v>
      </c>
      <c r="N370" s="52">
        <v>-5.7886797003448001E-3</v>
      </c>
      <c r="O370" s="52">
        <v>-6.1858636327087801E-3</v>
      </c>
      <c r="P370" s="52">
        <v>-6.1897407285869104E-3</v>
      </c>
      <c r="Q370" s="52">
        <v>-6.1191478744149199E-3</v>
      </c>
      <c r="R370" s="52">
        <v>-5.7517224922776196E-3</v>
      </c>
      <c r="S370" s="52">
        <v>-5.4634371772408399E-3</v>
      </c>
      <c r="T370" s="52">
        <v>-5.1748952828347596E-3</v>
      </c>
      <c r="W370" s="49">
        <v>44544</v>
      </c>
      <c r="X370" s="53">
        <v>1.73962675034999E-3</v>
      </c>
      <c r="Y370" s="53">
        <v>1.73962675034999E-3</v>
      </c>
      <c r="Z370" s="53">
        <v>1.73962675034999E-3</v>
      </c>
      <c r="AA370" s="53">
        <v>1.73962675034999E-3</v>
      </c>
      <c r="AB370" s="53">
        <v>1.73962675034999E-3</v>
      </c>
      <c r="AC370" s="53">
        <v>3.06765246205031E-3</v>
      </c>
      <c r="AD370" s="53">
        <v>4.3657911010086502E-3</v>
      </c>
      <c r="AE370" s="53">
        <v>5.6639295071363397E-3</v>
      </c>
      <c r="AF370" s="47"/>
      <c r="AG370" s="165">
        <f xml:space="preserve"> Barclays_eqty!J369+Enel_eqty!J369+'EUR GBP'!K369+Barclays!O369+Enel!N369</f>
        <v>817.35290898046185</v>
      </c>
    </row>
    <row r="371" spans="1:33" ht="13.5" customHeight="1" x14ac:dyDescent="0.2">
      <c r="A371" s="49">
        <v>44543</v>
      </c>
      <c r="B371" s="50">
        <v>178.740000724792</v>
      </c>
      <c r="C371" s="43"/>
      <c r="D371" s="49">
        <v>44543</v>
      </c>
      <c r="E371" s="50">
        <v>6.6149997711181596</v>
      </c>
      <c r="H371" s="49">
        <v>44543</v>
      </c>
      <c r="I371" s="50">
        <v>0.85226762294769198</v>
      </c>
      <c r="L371" s="49">
        <v>44543</v>
      </c>
      <c r="M371" s="52">
        <v>-4.9883676692843403E-3</v>
      </c>
      <c r="N371" s="52">
        <v>-5.7091121561825197E-3</v>
      </c>
      <c r="O371" s="52">
        <v>-5.9061334468424303E-3</v>
      </c>
      <c r="P371" s="52">
        <v>-6.0209506191313197E-3</v>
      </c>
      <c r="Q371" s="52">
        <v>-6.0889408923685499E-3</v>
      </c>
      <c r="R371" s="52">
        <v>-5.7441452518105498E-3</v>
      </c>
      <c r="S371" s="52">
        <v>-5.4760659113526301E-3</v>
      </c>
      <c r="T371" s="52">
        <v>-5.1989094354212197E-3</v>
      </c>
      <c r="W371" s="49">
        <v>44543</v>
      </c>
      <c r="X371" s="53">
        <v>1.6996398335322701E-3</v>
      </c>
      <c r="Y371" s="53">
        <v>1.6996398335322701E-3</v>
      </c>
      <c r="Z371" s="53">
        <v>1.6996398335322701E-3</v>
      </c>
      <c r="AA371" s="53">
        <v>1.6996398335322701E-3</v>
      </c>
      <c r="AB371" s="53">
        <v>1.6996398335322701E-3</v>
      </c>
      <c r="AC371" s="53">
        <v>2.9777877498418002E-3</v>
      </c>
      <c r="AD371" s="53">
        <v>4.2413035407662296E-3</v>
      </c>
      <c r="AE371" s="53">
        <v>5.5048195645213101E-3</v>
      </c>
      <c r="AF371" s="47"/>
      <c r="AG371" s="165">
        <f xml:space="preserve"> Barclays_eqty!J370+Enel_eqty!J370+'EUR GBP'!K370+Barclays!O370+Enel!N370</f>
        <v>-960.62434329723567</v>
      </c>
    </row>
    <row r="372" spans="1:33" ht="13.5" customHeight="1" x14ac:dyDescent="0.2">
      <c r="A372" s="49">
        <v>44540</v>
      </c>
      <c r="B372" s="50">
        <v>183.14000368118201</v>
      </c>
      <c r="C372" s="43"/>
      <c r="D372" s="49">
        <v>44540</v>
      </c>
      <c r="E372" s="50">
        <v>6.6919999122619602</v>
      </c>
      <c r="H372" s="49">
        <v>44540</v>
      </c>
      <c r="I372" s="50">
        <v>0.85433512926101596</v>
      </c>
      <c r="L372" s="49">
        <v>44540</v>
      </c>
      <c r="M372" s="52">
        <v>-4.9985744990408403E-3</v>
      </c>
      <c r="N372" s="52">
        <v>-5.2021918818354598E-3</v>
      </c>
      <c r="O372" s="52">
        <v>-5.3292042575776499E-3</v>
      </c>
      <c r="P372" s="52">
        <v>-5.5752890184521597E-3</v>
      </c>
      <c r="Q372" s="52">
        <v>-5.7975589297711797E-3</v>
      </c>
      <c r="R372" s="52">
        <v>-5.6299911811947797E-3</v>
      </c>
      <c r="S372" s="52">
        <v>-5.37376385182142E-3</v>
      </c>
      <c r="T372" s="52">
        <v>-5.1126573234796498E-3</v>
      </c>
      <c r="W372" s="49">
        <v>44540</v>
      </c>
      <c r="X372" s="53">
        <v>1.6596601344644999E-3</v>
      </c>
      <c r="Y372" s="53">
        <v>1.6596601344644999E-3</v>
      </c>
      <c r="Z372" s="53">
        <v>1.6596601344644999E-3</v>
      </c>
      <c r="AA372" s="53">
        <v>1.6596601344644999E-3</v>
      </c>
      <c r="AB372" s="53">
        <v>1.6596601344644999E-3</v>
      </c>
      <c r="AC372" s="53">
        <v>2.9178762342780798E-3</v>
      </c>
      <c r="AD372" s="53">
        <v>4.1727293282747199E-3</v>
      </c>
      <c r="AE372" s="53">
        <v>5.4275826551020102E-3</v>
      </c>
      <c r="AF372" s="47"/>
      <c r="AG372" s="165">
        <f xml:space="preserve"> Barclays_eqty!J371+Enel_eqty!J371+'EUR GBP'!K371+Barclays!O371+Enel!N371</f>
        <v>154.57258835731486</v>
      </c>
    </row>
    <row r="373" spans="1:33" ht="13.5" customHeight="1" x14ac:dyDescent="0.2">
      <c r="A373" s="49">
        <v>44539</v>
      </c>
      <c r="B373" s="50">
        <v>182.940006256103</v>
      </c>
      <c r="C373" s="43"/>
      <c r="D373" s="49">
        <v>44539</v>
      </c>
      <c r="E373" s="50">
        <v>6.7109999656677202</v>
      </c>
      <c r="H373" s="49">
        <v>44539</v>
      </c>
      <c r="I373" s="50">
        <v>0.85449248552322299</v>
      </c>
      <c r="L373" s="49">
        <v>44539</v>
      </c>
      <c r="M373" s="52">
        <v>-4.9883676692843403E-3</v>
      </c>
      <c r="N373" s="52">
        <v>-5.3069046698510603E-3</v>
      </c>
      <c r="O373" s="52">
        <v>-5.4027480073273104E-3</v>
      </c>
      <c r="P373" s="52">
        <v>-5.5884439498186103E-3</v>
      </c>
      <c r="Q373" s="52">
        <v>-5.7561695575714103E-3</v>
      </c>
      <c r="R373" s="52">
        <v>-5.5848448537290096E-3</v>
      </c>
      <c r="S373" s="52">
        <v>-5.32881123945117E-3</v>
      </c>
      <c r="T373" s="52">
        <v>-5.0571388565003803E-3</v>
      </c>
      <c r="W373" s="49">
        <v>44539</v>
      </c>
      <c r="X373" s="53">
        <v>1.64966448210179E-3</v>
      </c>
      <c r="Y373" s="53">
        <v>1.64966448210179E-3</v>
      </c>
      <c r="Z373" s="53">
        <v>1.64966448210179E-3</v>
      </c>
      <c r="AA373" s="53">
        <v>1.64966448210179E-3</v>
      </c>
      <c r="AB373" s="53">
        <v>1.64966448210179E-3</v>
      </c>
      <c r="AC373" s="53">
        <v>2.9478322248905802E-3</v>
      </c>
      <c r="AD373" s="53">
        <v>4.1815713047981201E-3</v>
      </c>
      <c r="AE373" s="53">
        <v>5.4153106175363003E-3</v>
      </c>
      <c r="AF373" s="47"/>
      <c r="AG373" s="165">
        <f xml:space="preserve"> Barclays_eqty!J372+Enel_eqty!J372+'EUR GBP'!K372+Barclays!O372+Enel!N372</f>
        <v>-869.8305905183322</v>
      </c>
    </row>
    <row r="374" spans="1:33" ht="13.5" customHeight="1" x14ac:dyDescent="0.2">
      <c r="A374" s="49">
        <v>44538</v>
      </c>
      <c r="B374" s="50">
        <v>186.58000230789099</v>
      </c>
      <c r="C374" s="43"/>
      <c r="D374" s="49">
        <v>44538</v>
      </c>
      <c r="E374" s="50">
        <v>6.7090001106262198</v>
      </c>
      <c r="H374" s="49">
        <v>44538</v>
      </c>
      <c r="I374" s="50">
        <v>0.85752117633819502</v>
      </c>
      <c r="L374" s="49">
        <v>44538</v>
      </c>
      <c r="M374" s="52">
        <v>-4.9883676692843403E-3</v>
      </c>
      <c r="N374" s="52">
        <v>-5.4946648888289902E-3</v>
      </c>
      <c r="O374" s="52">
        <v>-5.53696602582931E-3</v>
      </c>
      <c r="P374" s="52">
        <v>-5.6189256720244798E-3</v>
      </c>
      <c r="Q374" s="52">
        <v>-5.6929532438516599E-3</v>
      </c>
      <c r="R374" s="52">
        <v>-5.5643944069743096E-3</v>
      </c>
      <c r="S374" s="52">
        <v>-5.3198644891381203E-3</v>
      </c>
      <c r="T374" s="52">
        <v>-5.0521926023066E-3</v>
      </c>
      <c r="W374" s="49">
        <v>44538</v>
      </c>
      <c r="X374" s="53">
        <v>1.64966448210179E-3</v>
      </c>
      <c r="Y374" s="53">
        <v>1.64966448210179E-3</v>
      </c>
      <c r="Z374" s="53">
        <v>1.64966448210179E-3</v>
      </c>
      <c r="AA374" s="53">
        <v>1.64966448210179E-3</v>
      </c>
      <c r="AB374" s="53">
        <v>1.64966448210179E-3</v>
      </c>
      <c r="AC374" s="53">
        <v>2.96780280768871E-3</v>
      </c>
      <c r="AD374" s="53">
        <v>4.2363111861050103E-3</v>
      </c>
      <c r="AE374" s="53">
        <v>5.5048195645213101E-3</v>
      </c>
      <c r="AF374" s="47"/>
      <c r="AG374" s="165">
        <f xml:space="preserve"> Barclays_eqty!J373+Enel_eqty!J373+'EUR GBP'!K373+Barclays!O373+Enel!N373</f>
        <v>-1894.8974327931958</v>
      </c>
    </row>
    <row r="375" spans="1:33" ht="13.5" customHeight="1" x14ac:dyDescent="0.2">
      <c r="A375" s="49">
        <v>44537</v>
      </c>
      <c r="B375" s="50">
        <v>186.83999776840201</v>
      </c>
      <c r="C375" s="43"/>
      <c r="D375" s="49">
        <v>44537</v>
      </c>
      <c r="E375" s="50">
        <v>6.8189997673034597</v>
      </c>
      <c r="H375" s="49">
        <v>44537</v>
      </c>
      <c r="I375" s="50">
        <v>0.849678814411163</v>
      </c>
      <c r="L375" s="49">
        <v>44537</v>
      </c>
      <c r="M375" s="52">
        <v>-4.9985060468316E-3</v>
      </c>
      <c r="N375" s="52">
        <v>-5.6341127492487396E-3</v>
      </c>
      <c r="O375" s="52">
        <v>-5.6512425653636403E-3</v>
      </c>
      <c r="P375" s="52">
        <v>-5.6844330392777902E-3</v>
      </c>
      <c r="Q375" s="52">
        <v>-5.7144104503095098E-3</v>
      </c>
      <c r="R375" s="52">
        <v>-5.5725551210343803E-3</v>
      </c>
      <c r="S375" s="52">
        <v>-5.3276657126843903E-3</v>
      </c>
      <c r="T375" s="52">
        <v>-5.0596860237419597E-3</v>
      </c>
      <c r="W375" s="49">
        <v>44537</v>
      </c>
      <c r="X375" s="53">
        <v>1.74962251912802E-3</v>
      </c>
      <c r="Y375" s="53">
        <v>1.74962251912802E-3</v>
      </c>
      <c r="Z375" s="53">
        <v>1.74962251912802E-3</v>
      </c>
      <c r="AA375" s="53">
        <v>1.74962251912802E-3</v>
      </c>
      <c r="AB375" s="53">
        <v>1.74962251912802E-3</v>
      </c>
      <c r="AC375" s="53">
        <v>3.0876216478645802E-3</v>
      </c>
      <c r="AD375" s="53">
        <v>4.3310276232659799E-3</v>
      </c>
      <c r="AE375" s="53">
        <v>5.5744335986673797E-3</v>
      </c>
      <c r="AF375" s="47"/>
      <c r="AG375" s="165">
        <f xml:space="preserve"> Barclays_eqty!J374+Enel_eqty!J374+'EUR GBP'!K374+Barclays!O374+Enel!N374</f>
        <v>-42.782261993508456</v>
      </c>
    </row>
    <row r="376" spans="1:33" ht="13.5" customHeight="1" x14ac:dyDescent="0.2">
      <c r="A376" s="49">
        <v>44536</v>
      </c>
      <c r="B376" s="50">
        <v>188.27999830245901</v>
      </c>
      <c r="C376" s="43"/>
      <c r="D376" s="49">
        <v>44536</v>
      </c>
      <c r="E376" s="50">
        <v>6.7300000190734801</v>
      </c>
      <c r="H376" s="49">
        <v>44536</v>
      </c>
      <c r="I376" s="50">
        <v>0.851590275764465</v>
      </c>
      <c r="L376" s="49">
        <v>44536</v>
      </c>
      <c r="M376" s="52">
        <v>-4.9985060468316E-3</v>
      </c>
      <c r="N376" s="52">
        <v>-5.6549669243395303E-3</v>
      </c>
      <c r="O376" s="52">
        <v>-5.6595299392938597E-3</v>
      </c>
      <c r="P376" s="52">
        <v>-5.6683705188333901E-3</v>
      </c>
      <c r="Q376" s="52">
        <v>-5.6763566099107196E-3</v>
      </c>
      <c r="R376" s="52">
        <v>-5.5277524515986399E-3</v>
      </c>
      <c r="S376" s="52">
        <v>-5.3123817779123696E-3</v>
      </c>
      <c r="T376" s="52">
        <v>-5.0834487192332701E-3</v>
      </c>
      <c r="W376" s="49">
        <v>44536</v>
      </c>
      <c r="X376" s="53">
        <v>1.6996398335322701E-3</v>
      </c>
      <c r="Y376" s="53">
        <v>1.6996398335322701E-3</v>
      </c>
      <c r="Z376" s="53">
        <v>1.6996398335322701E-3</v>
      </c>
      <c r="AA376" s="53">
        <v>1.6996398335322701E-3</v>
      </c>
      <c r="AB376" s="53">
        <v>1.6996398335322701E-3</v>
      </c>
      <c r="AC376" s="53">
        <v>3.06765246205031E-3</v>
      </c>
      <c r="AD376" s="53">
        <v>4.3359589762985698E-3</v>
      </c>
      <c r="AE376" s="53">
        <v>5.6042657233774601E-3</v>
      </c>
      <c r="AF376" s="47"/>
      <c r="AG376" s="165">
        <f xml:space="preserve"> Barclays_eqty!J375+Enel_eqty!J375+'EUR GBP'!K375+Barclays!O375+Enel!N375</f>
        <v>1341.1954873262621</v>
      </c>
    </row>
    <row r="377" spans="1:33" ht="13.5" customHeight="1" x14ac:dyDescent="0.2">
      <c r="A377" s="49">
        <v>44533</v>
      </c>
      <c r="B377" s="50">
        <v>186.500000953674</v>
      </c>
      <c r="C377" s="43"/>
      <c r="D377" s="49">
        <v>44533</v>
      </c>
      <c r="E377" s="50">
        <v>6.5120000839233398</v>
      </c>
      <c r="H377" s="49">
        <v>44533</v>
      </c>
      <c r="I377" s="50">
        <v>0.85318255424499501</v>
      </c>
      <c r="L377" s="49">
        <v>44533</v>
      </c>
      <c r="M377" s="52">
        <v>-4.9681565724313198E-3</v>
      </c>
      <c r="N377" s="52">
        <v>-5.5160759948194001E-3</v>
      </c>
      <c r="O377" s="52">
        <v>-5.5425879545509798E-3</v>
      </c>
      <c r="P377" s="52">
        <v>-5.5939541198313202E-3</v>
      </c>
      <c r="Q377" s="52">
        <v>-5.6403502821922302E-3</v>
      </c>
      <c r="R377" s="52">
        <v>-5.52528537809848E-3</v>
      </c>
      <c r="S377" s="52">
        <v>-5.3306710906326701E-3</v>
      </c>
      <c r="T377" s="52">
        <v>-5.1047331653535297E-3</v>
      </c>
      <c r="W377" s="49">
        <v>44533</v>
      </c>
      <c r="X377" s="53">
        <v>1.5397076494991699E-3</v>
      </c>
      <c r="Y377" s="53">
        <v>1.5397076494991699E-3</v>
      </c>
      <c r="Z377" s="53">
        <v>1.5397076494991699E-3</v>
      </c>
      <c r="AA377" s="53">
        <v>1.5397076494991699E-3</v>
      </c>
      <c r="AB377" s="53">
        <v>1.5397076494991699E-3</v>
      </c>
      <c r="AC377" s="53">
        <v>2.9613482765853401E-3</v>
      </c>
      <c r="AD377" s="53">
        <v>4.2537460103631002E-3</v>
      </c>
      <c r="AE377" s="53">
        <v>5.5461442098021499E-3</v>
      </c>
      <c r="AF377" s="47"/>
      <c r="AG377" s="165">
        <f xml:space="preserve"> Barclays_eqty!J376+Enel_eqty!J376+'EUR GBP'!K376+Barclays!O376+Enel!N376</f>
        <v>-1781.6448609564882</v>
      </c>
    </row>
    <row r="378" spans="1:33" ht="13.5" customHeight="1" x14ac:dyDescent="0.2">
      <c r="A378" s="49">
        <v>44532</v>
      </c>
      <c r="B378" s="50">
        <v>187.83999681472702</v>
      </c>
      <c r="C378" s="43"/>
      <c r="D378" s="49">
        <v>44532</v>
      </c>
      <c r="E378" s="50">
        <v>6.6160001754760698</v>
      </c>
      <c r="H378" s="49">
        <v>44532</v>
      </c>
      <c r="I378" s="50">
        <v>0.85043394565582198</v>
      </c>
      <c r="L378" s="49">
        <v>44532</v>
      </c>
      <c r="M378" s="52">
        <v>-4.9579502083361097E-3</v>
      </c>
      <c r="N378" s="52">
        <v>-5.5647562257945503E-3</v>
      </c>
      <c r="O378" s="52">
        <v>-5.5910870432853699E-3</v>
      </c>
      <c r="P378" s="52">
        <v>-5.6421016342937903E-3</v>
      </c>
      <c r="Q378" s="52">
        <v>-5.6881783530116003E-3</v>
      </c>
      <c r="R378" s="52">
        <v>-5.5776345543563297E-3</v>
      </c>
      <c r="S378" s="52">
        <v>-5.3842319175600997E-3</v>
      </c>
      <c r="T378" s="52">
        <v>-5.1686433143913703E-3</v>
      </c>
      <c r="W378" s="49">
        <v>44532</v>
      </c>
      <c r="X378" s="53">
        <v>1.73962675034999E-3</v>
      </c>
      <c r="Y378" s="53">
        <v>1.73962675034999E-3</v>
      </c>
      <c r="Z378" s="53">
        <v>1.73962675034999E-3</v>
      </c>
      <c r="AA378" s="53">
        <v>1.73962675034999E-3</v>
      </c>
      <c r="AB378" s="53">
        <v>1.73962675034999E-3</v>
      </c>
      <c r="AC378" s="53">
        <v>3.1749238260090299E-3</v>
      </c>
      <c r="AD378" s="53">
        <v>4.5039388351142398E-3</v>
      </c>
      <c r="AE378" s="53">
        <v>5.8329552412033003E-3</v>
      </c>
      <c r="AF378" s="47"/>
      <c r="AG378" s="165">
        <f xml:space="preserve"> Barclays_eqty!J377+Enel_eqty!J377+'EUR GBP'!K377+Barclays!O377+Enel!N377</f>
        <v>-913.97178919999817</v>
      </c>
    </row>
    <row r="379" spans="1:33" ht="13.5" customHeight="1" x14ac:dyDescent="0.2">
      <c r="A379" s="49">
        <v>44531</v>
      </c>
      <c r="B379" s="50">
        <v>189.21999931335401</v>
      </c>
      <c r="C379" s="43"/>
      <c r="D379" s="49">
        <v>44531</v>
      </c>
      <c r="E379" s="50">
        <v>6.7210001945495597</v>
      </c>
      <c r="H379" s="49">
        <v>44531</v>
      </c>
      <c r="I379" s="50">
        <v>0.85075300931930498</v>
      </c>
      <c r="L379" s="49">
        <v>44531</v>
      </c>
      <c r="M379" s="52">
        <v>-4.9680890515446602E-3</v>
      </c>
      <c r="N379" s="52">
        <v>-5.6719747371971599E-3</v>
      </c>
      <c r="O379" s="52">
        <v>-5.6969081051647602E-3</v>
      </c>
      <c r="P379" s="52">
        <v>-5.7452158071100703E-3</v>
      </c>
      <c r="Q379" s="52">
        <v>-5.7888501323759504E-3</v>
      </c>
      <c r="R379" s="52">
        <v>-5.6413458660244898E-3</v>
      </c>
      <c r="S379" s="52">
        <v>-5.41385868564248E-3</v>
      </c>
      <c r="T379" s="52">
        <v>-5.16009982675313E-3</v>
      </c>
      <c r="W379" s="49">
        <v>44531</v>
      </c>
      <c r="X379" s="53">
        <v>1.86956906691193E-3</v>
      </c>
      <c r="Y379" s="53">
        <v>1.86956906691193E-3</v>
      </c>
      <c r="Z379" s="53">
        <v>1.86956906691193E-3</v>
      </c>
      <c r="AA379" s="53">
        <v>1.86956906691193E-3</v>
      </c>
      <c r="AB379" s="53">
        <v>1.86956906691193E-3</v>
      </c>
      <c r="AC379" s="53">
        <v>3.29728773795068E-3</v>
      </c>
      <c r="AD379" s="53">
        <v>4.6396795660257296E-3</v>
      </c>
      <c r="AE379" s="53">
        <v>5.9820716269314202E-3</v>
      </c>
      <c r="AF379" s="47"/>
      <c r="AG379" s="165">
        <f xml:space="preserve"> Barclays_eqty!J378+Enel_eqty!J378+'EUR GBP'!K378+Barclays!O378+Enel!N378</f>
        <v>2416.3745481452283</v>
      </c>
    </row>
    <row r="380" spans="1:33" ht="13.5" customHeight="1" x14ac:dyDescent="0.2">
      <c r="A380" s="49">
        <v>44530</v>
      </c>
      <c r="B380" s="50">
        <v>184.759998321533</v>
      </c>
      <c r="C380" s="43"/>
      <c r="D380" s="49">
        <v>44530</v>
      </c>
      <c r="E380" s="50">
        <v>6.7090001106262198</v>
      </c>
      <c r="H380" s="49">
        <v>44530</v>
      </c>
      <c r="I380" s="50">
        <v>0.851584672927856</v>
      </c>
      <c r="L380" s="49">
        <v>44530</v>
      </c>
      <c r="M380" s="52">
        <v>-4.9478774890303603E-3</v>
      </c>
      <c r="N380" s="52">
        <v>-5.6596938520669902E-3</v>
      </c>
      <c r="O380" s="52">
        <v>-5.6841596961021397E-3</v>
      </c>
      <c r="P380" s="52">
        <v>-5.73521899059414E-3</v>
      </c>
      <c r="Q380" s="52">
        <v>-5.7829832658171602E-3</v>
      </c>
      <c r="R380" s="52">
        <v>-5.6448397226631598E-3</v>
      </c>
      <c r="S380" s="52">
        <v>-5.4322150535881502E-3</v>
      </c>
      <c r="T380" s="52">
        <v>-5.2144895307719699E-3</v>
      </c>
      <c r="W380" s="49">
        <v>44530</v>
      </c>
      <c r="X380" s="53">
        <v>1.6796521376818399E-3</v>
      </c>
      <c r="Y380" s="53">
        <v>1.6796521376818399E-3</v>
      </c>
      <c r="Z380" s="53">
        <v>1.6796521376818399E-3</v>
      </c>
      <c r="AA380" s="53">
        <v>1.6796521376818399E-3</v>
      </c>
      <c r="AB380" s="53">
        <v>1.6796521376818399E-3</v>
      </c>
      <c r="AC380" s="53">
        <v>3.0077556148171399E-3</v>
      </c>
      <c r="AD380" s="53">
        <v>4.3756151571869798E-3</v>
      </c>
      <c r="AE380" s="53">
        <v>5.7434742338955402E-3</v>
      </c>
      <c r="AF380" s="47"/>
      <c r="AG380" s="165">
        <f xml:space="preserve"> Barclays_eqty!J379+Enel_eqty!J379+'EUR GBP'!K379+Barclays!O379+Enel!N379</f>
        <v>-326.15741674925363</v>
      </c>
    </row>
    <row r="381" spans="1:33" ht="13.5" customHeight="1" x14ac:dyDescent="0.2">
      <c r="A381" s="49">
        <v>44529</v>
      </c>
      <c r="B381" s="50">
        <v>184.02000665664599</v>
      </c>
      <c r="C381" s="43"/>
      <c r="D381" s="49">
        <v>44529</v>
      </c>
      <c r="E381" s="50">
        <v>6.7870001792907697</v>
      </c>
      <c r="H381" s="49">
        <v>44529</v>
      </c>
      <c r="I381" s="50">
        <v>0.84742385149001997</v>
      </c>
      <c r="L381" s="49">
        <v>44529</v>
      </c>
      <c r="M381" s="52">
        <v>-4.9478774890303603E-3</v>
      </c>
      <c r="N381" s="52">
        <v>-5.6596938520669902E-3</v>
      </c>
      <c r="O381" s="52">
        <v>-5.6761503219604397E-3</v>
      </c>
      <c r="P381" s="52">
        <v>-5.7118758559226903E-3</v>
      </c>
      <c r="Q381" s="52">
        <v>-5.7464484125375704E-3</v>
      </c>
      <c r="R381" s="52">
        <v>-5.6010186672210598E-3</v>
      </c>
      <c r="S381" s="52">
        <v>-5.4262471385300099E-3</v>
      </c>
      <c r="T381" s="52">
        <v>-5.23813813924789E-3</v>
      </c>
      <c r="W381" s="49">
        <v>44529</v>
      </c>
      <c r="X381" s="53">
        <v>1.70963548589497E-3</v>
      </c>
      <c r="Y381" s="53">
        <v>1.70963548589497E-3</v>
      </c>
      <c r="Z381" s="53">
        <v>1.70963548589497E-3</v>
      </c>
      <c r="AA381" s="53">
        <v>1.70963548589497E-3</v>
      </c>
      <c r="AB381" s="53">
        <v>1.70963548589497E-3</v>
      </c>
      <c r="AC381" s="53">
        <v>2.9539768584072499E-3</v>
      </c>
      <c r="AD381" s="53">
        <v>4.2642052285373202E-3</v>
      </c>
      <c r="AE381" s="53">
        <v>5.5744335986673797E-3</v>
      </c>
      <c r="AF381" s="47"/>
      <c r="AG381" s="165">
        <f xml:space="preserve"> Barclays_eqty!J380+Enel_eqty!J380+'EUR GBP'!K380+Barclays!O380+Enel!N380</f>
        <v>1148.3943879184317</v>
      </c>
    </row>
    <row r="382" spans="1:33" ht="13.5" customHeight="1" x14ac:dyDescent="0.2">
      <c r="A382" s="49">
        <v>44526</v>
      </c>
      <c r="B382" s="50">
        <v>182.92000293731601</v>
      </c>
      <c r="C382" s="43"/>
      <c r="D382" s="49">
        <v>44526</v>
      </c>
      <c r="E382" s="50">
        <v>6.8779997825622496</v>
      </c>
      <c r="H382" s="49">
        <v>44526</v>
      </c>
      <c r="I382" s="50">
        <v>0.84849846363067605</v>
      </c>
      <c r="L382" s="49">
        <v>44526</v>
      </c>
      <c r="M382" s="52">
        <v>-4.9478774890303603E-3</v>
      </c>
      <c r="N382" s="52">
        <v>-5.5028218775987599E-3</v>
      </c>
      <c r="O382" s="52">
        <v>-5.5598434992134502E-3</v>
      </c>
      <c r="P382" s="52">
        <v>-5.6298230774700598E-3</v>
      </c>
      <c r="Q382" s="52">
        <v>-5.6998026557266704E-3</v>
      </c>
      <c r="R382" s="52">
        <v>-5.5941944010555701E-3</v>
      </c>
      <c r="S382" s="52">
        <v>-5.4251770488917802E-3</v>
      </c>
      <c r="T382" s="52">
        <v>-5.2498639561235896E-3</v>
      </c>
      <c r="W382" s="49">
        <v>44526</v>
      </c>
      <c r="X382" s="53">
        <v>1.59967015497386E-3</v>
      </c>
      <c r="Y382" s="53">
        <v>1.59967015497386E-3</v>
      </c>
      <c r="Z382" s="53">
        <v>1.59967015497386E-3</v>
      </c>
      <c r="AA382" s="53">
        <v>1.59967015497386E-3</v>
      </c>
      <c r="AB382" s="53">
        <v>1.59967015497386E-3</v>
      </c>
      <c r="AC382" s="53">
        <v>2.7181669138371901E-3</v>
      </c>
      <c r="AD382" s="53">
        <v>3.9931619539856902E-3</v>
      </c>
      <c r="AE382" s="53">
        <v>5.2681574597954698E-3</v>
      </c>
      <c r="AF382" s="47"/>
      <c r="AG382" s="165">
        <f xml:space="preserve"> Barclays_eqty!J381+Enel_eqty!J381+'EUR GBP'!K381+Barclays!O381+Enel!N381</f>
        <v>-7202.7143893921557</v>
      </c>
    </row>
    <row r="383" spans="1:33" ht="13.5" customHeight="1" x14ac:dyDescent="0.2">
      <c r="A383" s="49">
        <v>44525</v>
      </c>
      <c r="B383" s="50">
        <v>195.30000686645499</v>
      </c>
      <c r="C383" s="43"/>
      <c r="D383" s="49">
        <v>44525</v>
      </c>
      <c r="E383" s="50">
        <v>7.1490001678466797</v>
      </c>
      <c r="H383" s="49">
        <v>44525</v>
      </c>
      <c r="I383" s="50">
        <v>0.84168636798858598</v>
      </c>
      <c r="L383" s="49">
        <v>44525</v>
      </c>
      <c r="M383" s="52">
        <v>-4.9173934385180404E-3</v>
      </c>
      <c r="N383" s="52">
        <v>-5.5745551362633696E-3</v>
      </c>
      <c r="O383" s="52">
        <v>-5.6186537258326999E-3</v>
      </c>
      <c r="P383" s="52">
        <v>-5.6847631931304897E-3</v>
      </c>
      <c r="Q383" s="52">
        <v>-5.7508717291057101E-3</v>
      </c>
      <c r="R383" s="52">
        <v>-5.6126508861780097E-3</v>
      </c>
      <c r="S383" s="52">
        <v>-5.3839129395782904E-3</v>
      </c>
      <c r="T383" s="52">
        <v>-5.1416461355984202E-3</v>
      </c>
      <c r="W383" s="49">
        <v>44525</v>
      </c>
      <c r="X383" s="53">
        <v>1.8495687982067401E-3</v>
      </c>
      <c r="Y383" s="53">
        <v>1.8495687982067401E-3</v>
      </c>
      <c r="Z383" s="53">
        <v>1.8495687982067401E-3</v>
      </c>
      <c r="AA383" s="53">
        <v>1.8495687982067401E-3</v>
      </c>
      <c r="AB383" s="53">
        <v>1.8495687982067401E-3</v>
      </c>
      <c r="AC383" s="53">
        <v>3.2773350831121202E-3</v>
      </c>
      <c r="AD383" s="53">
        <v>4.69431141391396E-3</v>
      </c>
      <c r="AE383" s="53">
        <v>6.1112875118851601E-3</v>
      </c>
      <c r="AF383" s="47"/>
      <c r="AG383" s="165">
        <f xml:space="preserve"> Barclays_eqty!J382+Enel_eqty!J382+'EUR GBP'!K382+Barclays!O382+Enel!N382</f>
        <v>270.19131836471138</v>
      </c>
    </row>
    <row r="384" spans="1:33" ht="13.5" customHeight="1" x14ac:dyDescent="0.2">
      <c r="A384" s="49">
        <v>44524</v>
      </c>
      <c r="B384" s="50">
        <v>193.259990215301</v>
      </c>
      <c r="C384" s="43"/>
      <c r="D384" s="49">
        <v>44524</v>
      </c>
      <c r="E384" s="50">
        <v>7.0479998588562003</v>
      </c>
      <c r="H384" s="49">
        <v>44524</v>
      </c>
      <c r="I384" s="50">
        <v>0.83987849950790405</v>
      </c>
      <c r="L384" s="49">
        <v>44524</v>
      </c>
      <c r="M384" s="52">
        <v>-4.9579502083361097E-3</v>
      </c>
      <c r="N384" s="52">
        <v>-5.6421230547130099E-3</v>
      </c>
      <c r="O384" s="52">
        <v>-5.67010138183832E-3</v>
      </c>
      <c r="P384" s="52">
        <v>-5.7194428518414497E-3</v>
      </c>
      <c r="Q384" s="52">
        <v>-5.7687829248607098E-3</v>
      </c>
      <c r="R384" s="52">
        <v>-5.6221620179712703E-3</v>
      </c>
      <c r="S384" s="52">
        <v>-5.3799455054104302E-3</v>
      </c>
      <c r="T384" s="52">
        <v>-5.1268893294036302E-3</v>
      </c>
      <c r="W384" s="49">
        <v>44524</v>
      </c>
      <c r="X384" s="53">
        <v>1.89954484812915E-3</v>
      </c>
      <c r="Y384" s="53">
        <v>1.89954484812915E-3</v>
      </c>
      <c r="Z384" s="53">
        <v>1.89954484812915E-3</v>
      </c>
      <c r="AA384" s="53">
        <v>1.89954484812915E-3</v>
      </c>
      <c r="AB384" s="53">
        <v>1.89954484812915E-3</v>
      </c>
      <c r="AC384" s="53">
        <v>3.31726996228098E-3</v>
      </c>
      <c r="AD384" s="53">
        <v>4.7937855124473502E-3</v>
      </c>
      <c r="AE384" s="53">
        <v>6.2703005969524297E-3</v>
      </c>
      <c r="AF384" s="47"/>
      <c r="AG384" s="165">
        <f xml:space="preserve"> Barclays_eqty!J383+Enel_eqty!J383+'EUR GBP'!K383+Barclays!O383+Enel!N383</f>
        <v>697.2968307253949</v>
      </c>
    </row>
    <row r="385" spans="1:33" ht="13.5" customHeight="1" x14ac:dyDescent="0.2">
      <c r="A385" s="49">
        <v>44523</v>
      </c>
      <c r="B385" s="50">
        <v>193.820011615753</v>
      </c>
      <c r="C385" s="43"/>
      <c r="D385" s="49">
        <v>44523</v>
      </c>
      <c r="E385" s="50">
        <v>6.9079999923706001</v>
      </c>
      <c r="H385" s="49">
        <v>44523</v>
      </c>
      <c r="I385" s="50">
        <v>0.84251469373703003</v>
      </c>
      <c r="L385" s="49">
        <v>44523</v>
      </c>
      <c r="M385" s="52">
        <v>-4.9478104338049802E-3</v>
      </c>
      <c r="N385" s="52">
        <v>-5.6934747844934403E-3</v>
      </c>
      <c r="O385" s="52">
        <v>-5.70931192487478E-3</v>
      </c>
      <c r="P385" s="52">
        <v>-5.7161906734108899E-3</v>
      </c>
      <c r="Q385" s="52">
        <v>-5.72306849062442E-3</v>
      </c>
      <c r="R385" s="52">
        <v>-5.5770189501345097E-3</v>
      </c>
      <c r="S385" s="52">
        <v>-5.3529380820691499E-3</v>
      </c>
      <c r="T385" s="52">
        <v>-5.1004812121391296E-3</v>
      </c>
      <c r="W385" s="49">
        <v>44523</v>
      </c>
      <c r="X385" s="53">
        <v>1.87955447472631E-3</v>
      </c>
      <c r="Y385" s="53">
        <v>1.87955447472631E-3</v>
      </c>
      <c r="Z385" s="53">
        <v>1.87955447472631E-3</v>
      </c>
      <c r="AA385" s="53">
        <v>1.87955447472631E-3</v>
      </c>
      <c r="AB385" s="53">
        <v>1.87955447472631E-3</v>
      </c>
      <c r="AC385" s="53">
        <v>3.2673513051122401E-3</v>
      </c>
      <c r="AD385" s="53">
        <v>4.69925859943032E-3</v>
      </c>
      <c r="AE385" s="53">
        <v>6.1311656609177503E-3</v>
      </c>
      <c r="AF385" s="47"/>
      <c r="AG385" s="165">
        <f xml:space="preserve"> Barclays_eqty!J384+Enel_eqty!J384+'EUR GBP'!K384+Barclays!O384+Enel!N384</f>
        <v>-1016.1558633267433</v>
      </c>
    </row>
    <row r="386" spans="1:33" ht="13.5" customHeight="1" x14ac:dyDescent="0.2">
      <c r="A386" s="49">
        <v>44522</v>
      </c>
      <c r="B386" s="50">
        <v>195.00000476837101</v>
      </c>
      <c r="C386" s="43"/>
      <c r="D386" s="49">
        <v>44522</v>
      </c>
      <c r="E386" s="50">
        <v>6.9380002021789497</v>
      </c>
      <c r="H386" s="49">
        <v>44522</v>
      </c>
      <c r="I386" s="50">
        <v>0.83928507566452004</v>
      </c>
      <c r="L386" s="49">
        <v>44522</v>
      </c>
      <c r="M386" s="52">
        <v>-4.9478104338049802E-3</v>
      </c>
      <c r="N386" s="52">
        <v>-5.5931136012077297E-3</v>
      </c>
      <c r="O386" s="52">
        <v>-5.6194723583757799E-3</v>
      </c>
      <c r="P386" s="52">
        <v>-5.6522507220506599E-3</v>
      </c>
      <c r="Q386" s="52">
        <v>-5.6850290857255398E-3</v>
      </c>
      <c r="R386" s="52">
        <v>-5.5668745189905097E-3</v>
      </c>
      <c r="S386" s="52">
        <v>-5.3825569339096503E-3</v>
      </c>
      <c r="T386" s="52">
        <v>-5.1802652888000003E-3</v>
      </c>
      <c r="W386" s="49">
        <v>44522</v>
      </c>
      <c r="X386" s="53">
        <v>1.8395733786746801E-3</v>
      </c>
      <c r="Y386" s="53">
        <v>1.8395733786746801E-3</v>
      </c>
      <c r="Z386" s="53">
        <v>1.8395733786746801E-3</v>
      </c>
      <c r="AA386" s="53">
        <v>1.8395733786746801E-3</v>
      </c>
      <c r="AB386" s="53">
        <v>1.8395733786746801E-3</v>
      </c>
      <c r="AC386" s="53">
        <v>3.25147272087633E-3</v>
      </c>
      <c r="AD386" s="53">
        <v>4.6515618450939603E-3</v>
      </c>
      <c r="AE386" s="53">
        <v>6.0516512021422299E-3</v>
      </c>
      <c r="AF386" s="47"/>
      <c r="AG386" s="165">
        <f xml:space="preserve"> Barclays_eqty!J385+Enel_eqty!J385+'EUR GBP'!K385+Barclays!O385+Enel!N385</f>
        <v>2054.3064312667693</v>
      </c>
    </row>
    <row r="387" spans="1:33" ht="13.5" customHeight="1" x14ac:dyDescent="0.2">
      <c r="A387" s="49">
        <v>44519</v>
      </c>
      <c r="B387" s="50">
        <v>191.33999347686702</v>
      </c>
      <c r="C387" s="43"/>
      <c r="D387" s="49">
        <v>44519</v>
      </c>
      <c r="E387" s="50">
        <v>6.9530000686645499</v>
      </c>
      <c r="H387" s="49">
        <v>44519</v>
      </c>
      <c r="I387" s="50">
        <v>0.840861916542053</v>
      </c>
      <c r="L387" s="49">
        <v>44519</v>
      </c>
      <c r="M387" s="52">
        <v>-4.9275332130491699E-3</v>
      </c>
      <c r="N387" s="52">
        <v>-5.4769758135080303E-3</v>
      </c>
      <c r="O387" s="52">
        <v>-5.5392906069755502E-3</v>
      </c>
      <c r="P387" s="52">
        <v>-5.5923252366483203E-3</v>
      </c>
      <c r="Q387" s="52">
        <v>-5.6453603319823699E-3</v>
      </c>
      <c r="R387" s="52">
        <v>-5.5611971765756598E-3</v>
      </c>
      <c r="S387" s="52">
        <v>-5.4045254364609701E-3</v>
      </c>
      <c r="T387" s="52">
        <v>-5.2276528440415799E-3</v>
      </c>
      <c r="W387" s="49">
        <v>44519</v>
      </c>
      <c r="X387" s="53">
        <v>1.7695965943857999E-3</v>
      </c>
      <c r="Y387" s="53">
        <v>1.7695965943857999E-3</v>
      </c>
      <c r="Z387" s="53">
        <v>1.7695965943857999E-3</v>
      </c>
      <c r="AA387" s="53">
        <v>1.7695965943857999E-3</v>
      </c>
      <c r="AB387" s="53">
        <v>1.7695965943857999E-3</v>
      </c>
      <c r="AC387" s="53">
        <v>3.0776499770581701E-3</v>
      </c>
      <c r="AD387" s="53">
        <v>4.4256909750401904E-3</v>
      </c>
      <c r="AE387" s="53">
        <v>5.7737319730222199E-3</v>
      </c>
      <c r="AF387" s="47"/>
      <c r="AG387" s="165">
        <f xml:space="preserve"> Barclays_eqty!J386+Enel_eqty!J386+'EUR GBP'!K386+Barclays!O386+Enel!N386</f>
        <v>-1829.9272012029742</v>
      </c>
    </row>
    <row r="388" spans="1:33" ht="13.5" customHeight="1" x14ac:dyDescent="0.2">
      <c r="A388" s="49">
        <v>44518</v>
      </c>
      <c r="B388" s="50">
        <v>195.539999008178</v>
      </c>
      <c r="C388" s="43"/>
      <c r="D388" s="49">
        <v>44518</v>
      </c>
      <c r="E388" s="50">
        <v>7.0390000343322701</v>
      </c>
      <c r="H388" s="49">
        <v>44518</v>
      </c>
      <c r="I388" s="50">
        <v>0.842027068138122</v>
      </c>
      <c r="L388" s="49">
        <v>44518</v>
      </c>
      <c r="M388" s="52">
        <v>-4.9275332130491699E-3</v>
      </c>
      <c r="N388" s="52">
        <v>-5.50072826445102E-3</v>
      </c>
      <c r="O388" s="52">
        <v>-5.5785202421247898E-3</v>
      </c>
      <c r="P388" s="52">
        <v>-5.6200567632913503E-3</v>
      </c>
      <c r="Q388" s="52">
        <v>-5.6615946814417796E-3</v>
      </c>
      <c r="R388" s="52">
        <v>-5.5695781484246202E-3</v>
      </c>
      <c r="S388" s="52">
        <v>-5.3896675817668403E-3</v>
      </c>
      <c r="T388" s="52">
        <v>-5.1764715462922998E-3</v>
      </c>
      <c r="W388" s="49">
        <v>44518</v>
      </c>
      <c r="X388" s="53">
        <v>1.7796006286516701E-3</v>
      </c>
      <c r="Y388" s="53">
        <v>1.7796006286516701E-3</v>
      </c>
      <c r="Z388" s="53">
        <v>1.7796006286516701E-3</v>
      </c>
      <c r="AA388" s="53">
        <v>1.7796006286516701E-3</v>
      </c>
      <c r="AB388" s="53">
        <v>1.7796006286516701E-3</v>
      </c>
      <c r="AC388" s="53">
        <v>3.2873188611119899E-3</v>
      </c>
      <c r="AD388" s="53">
        <v>4.6595451422035599E-3</v>
      </c>
      <c r="AE388" s="53">
        <v>6.0317716561257796E-3</v>
      </c>
      <c r="AF388" s="47"/>
      <c r="AG388" s="165">
        <f xml:space="preserve"> Barclays_eqty!J387+Enel_eqty!J387+'EUR GBP'!K387+Barclays!O387+Enel!N387</f>
        <v>-1170.3634174947049</v>
      </c>
    </row>
    <row r="389" spans="1:33" ht="13.5" customHeight="1" x14ac:dyDescent="0.2">
      <c r="A389" s="49">
        <v>44517</v>
      </c>
      <c r="B389" s="50">
        <v>197.060000896453</v>
      </c>
      <c r="C389" s="43"/>
      <c r="D389" s="49">
        <v>44517</v>
      </c>
      <c r="E389" s="50">
        <v>7.0900001525878897</v>
      </c>
      <c r="H389" s="49">
        <v>44517</v>
      </c>
      <c r="I389" s="50">
        <v>0.83976966142654397</v>
      </c>
      <c r="L389" s="49">
        <v>44517</v>
      </c>
      <c r="M389" s="52">
        <v>-4.9275332130491699E-3</v>
      </c>
      <c r="N389" s="52">
        <v>-5.6591019965708204E-3</v>
      </c>
      <c r="O389" s="52">
        <v>-5.6887352839112204E-3</v>
      </c>
      <c r="P389" s="52">
        <v>-5.6868907995521996E-3</v>
      </c>
      <c r="Q389" s="52">
        <v>-5.68504724651575E-3</v>
      </c>
      <c r="R389" s="52">
        <v>-5.5630300194024996E-3</v>
      </c>
      <c r="S389" s="52">
        <v>-5.3660622797906399E-3</v>
      </c>
      <c r="T389" s="52">
        <v>-5.1194173283874902E-3</v>
      </c>
      <c r="W389" s="49">
        <v>44517</v>
      </c>
      <c r="X389" s="53">
        <v>1.7696052091196099E-3</v>
      </c>
      <c r="Y389" s="53">
        <v>1.7696052091196099E-3</v>
      </c>
      <c r="Z389" s="53">
        <v>1.7696052091196099E-3</v>
      </c>
      <c r="AA389" s="53">
        <v>1.7696052091196099E-3</v>
      </c>
      <c r="AB389" s="53">
        <v>1.7696052091196099E-3</v>
      </c>
      <c r="AC389" s="53">
        <v>3.29730263911187E-3</v>
      </c>
      <c r="AD389" s="53">
        <v>4.7688949853181804E-3</v>
      </c>
      <c r="AE389" s="53">
        <v>6.2404870986938398E-3</v>
      </c>
      <c r="AF389" s="47"/>
      <c r="AG389" s="165">
        <f xml:space="preserve"> Barclays_eqty!J388+Enel_eqty!J388+'EUR GBP'!K388+Barclays!O388+Enel!N388</f>
        <v>1439.7308627776049</v>
      </c>
    </row>
    <row r="390" spans="1:33" ht="13.5" customHeight="1" x14ac:dyDescent="0.2">
      <c r="A390" s="49">
        <v>44516</v>
      </c>
      <c r="B390" s="50">
        <v>195.48000097274701</v>
      </c>
      <c r="C390" s="43"/>
      <c r="D390" s="49">
        <v>44516</v>
      </c>
      <c r="E390" s="50">
        <v>7.0890002250671298</v>
      </c>
      <c r="H390" s="49">
        <v>44516</v>
      </c>
      <c r="I390" s="50">
        <v>0.84568959474563599</v>
      </c>
      <c r="L390" s="49">
        <v>44516</v>
      </c>
      <c r="M390" s="52">
        <v>-4.9072550609707798E-3</v>
      </c>
      <c r="N390" s="52">
        <v>-5.6100753135979098E-3</v>
      </c>
      <c r="O390" s="52">
        <v>-5.6489245034754198E-3</v>
      </c>
      <c r="P390" s="52">
        <v>-5.6574819609522802E-3</v>
      </c>
      <c r="Q390" s="52">
        <v>-5.6660398840904201E-3</v>
      </c>
      <c r="R390" s="52">
        <v>-5.55865745991468E-3</v>
      </c>
      <c r="S390" s="52">
        <v>-5.3446427918970498E-3</v>
      </c>
      <c r="T390" s="52">
        <v>-5.0645424053072903E-3</v>
      </c>
      <c r="W390" s="49">
        <v>44516</v>
      </c>
      <c r="X390" s="53">
        <v>1.7596096731722301E-3</v>
      </c>
      <c r="Y390" s="53">
        <v>1.7596096731722301E-3</v>
      </c>
      <c r="Z390" s="53">
        <v>1.7596096731722301E-3</v>
      </c>
      <c r="AA390" s="53">
        <v>1.7596096731722301E-3</v>
      </c>
      <c r="AB390" s="53">
        <v>1.7596096731722301E-3</v>
      </c>
      <c r="AC390" s="53">
        <v>3.36718698963522E-3</v>
      </c>
      <c r="AD390" s="53">
        <v>4.9181086942553503E-3</v>
      </c>
      <c r="AE390" s="53">
        <v>6.4690303988754697E-3</v>
      </c>
      <c r="AF390" s="47"/>
      <c r="AG390" s="165">
        <f xml:space="preserve"> Barclays_eqty!J389+Enel_eqty!J389+'EUR GBP'!K389+Barclays!O389+Enel!N389</f>
        <v>1408.398257444203</v>
      </c>
    </row>
    <row r="391" spans="1:33" ht="13.5" customHeight="1" x14ac:dyDescent="0.2">
      <c r="A391" s="49">
        <v>44515</v>
      </c>
      <c r="B391" s="50">
        <v>195.88000774383499</v>
      </c>
      <c r="C391" s="43"/>
      <c r="D391" s="49">
        <v>44515</v>
      </c>
      <c r="E391" s="50">
        <v>7.13000011444091</v>
      </c>
      <c r="H391" s="49">
        <v>44515</v>
      </c>
      <c r="I391" s="50">
        <v>0.85027730464935303</v>
      </c>
      <c r="L391" s="49">
        <v>44515</v>
      </c>
      <c r="M391" s="52">
        <v>-4.9376725219190103E-3</v>
      </c>
      <c r="N391" s="52">
        <v>-5.59450965374708E-3</v>
      </c>
      <c r="O391" s="52">
        <v>-5.6786076165735704E-3</v>
      </c>
      <c r="P391" s="52">
        <v>-5.6794197298586299E-3</v>
      </c>
      <c r="Q391" s="52">
        <v>-5.68023091182112E-3</v>
      </c>
      <c r="R391" s="52">
        <v>-5.5665122345089904E-3</v>
      </c>
      <c r="S391" s="52">
        <v>-5.34166395664215E-3</v>
      </c>
      <c r="T391" s="52">
        <v>-5.0581446848809702E-3</v>
      </c>
      <c r="W391" s="49">
        <v>44515</v>
      </c>
      <c r="X391" s="53">
        <v>1.63966114632785E-3</v>
      </c>
      <c r="Y391" s="53">
        <v>1.63966114632785E-3</v>
      </c>
      <c r="Z391" s="53">
        <v>1.63966114632785E-3</v>
      </c>
      <c r="AA391" s="53">
        <v>1.63966114632785E-3</v>
      </c>
      <c r="AB391" s="53">
        <v>1.63966114632785E-3</v>
      </c>
      <c r="AC391" s="53">
        <v>3.1307747121900298E-3</v>
      </c>
      <c r="AD391" s="53">
        <v>4.5912130735814502E-3</v>
      </c>
      <c r="AE391" s="53">
        <v>6.0516512021422299E-3</v>
      </c>
      <c r="AF391" s="47"/>
      <c r="AG391" s="165">
        <f xml:space="preserve"> Barclays_eqty!J390+Enel_eqty!J390+'EUR GBP'!K390+Barclays!O390+Enel!N390</f>
        <v>1364.3789020190686</v>
      </c>
    </row>
    <row r="392" spans="1:33" ht="13.5" customHeight="1" x14ac:dyDescent="0.2">
      <c r="A392" s="49">
        <v>44512</v>
      </c>
      <c r="B392" s="50">
        <v>195.280003547668</v>
      </c>
      <c r="C392" s="43"/>
      <c r="D392" s="49">
        <v>44512</v>
      </c>
      <c r="E392" s="50">
        <v>7.1059999465942303</v>
      </c>
      <c r="H392" s="49">
        <v>44512</v>
      </c>
      <c r="I392" s="50">
        <v>0.85448163747787398</v>
      </c>
      <c r="L392" s="49">
        <v>44512</v>
      </c>
      <c r="M392" s="52">
        <v>-4.9782278947532099E-3</v>
      </c>
      <c r="N392" s="52">
        <v>-5.5110249668359696E-3</v>
      </c>
      <c r="O392" s="52">
        <v>-5.6210230104625199E-3</v>
      </c>
      <c r="P392" s="52">
        <v>-5.6517738848924602E-3</v>
      </c>
      <c r="Q392" s="52">
        <v>-5.6614619679749003E-3</v>
      </c>
      <c r="R392" s="52">
        <v>-5.5665122345089904E-3</v>
      </c>
      <c r="S392" s="52">
        <v>-5.3393826819956303E-3</v>
      </c>
      <c r="T392" s="52">
        <v>-5.0428789108991597E-3</v>
      </c>
      <c r="W392" s="49">
        <v>44512</v>
      </c>
      <c r="X392" s="53">
        <v>1.5496906125918E-3</v>
      </c>
      <c r="Y392" s="53">
        <v>1.5496906125918E-3</v>
      </c>
      <c r="Z392" s="53">
        <v>1.5496906125918E-3</v>
      </c>
      <c r="AA392" s="53">
        <v>1.5496906125918E-3</v>
      </c>
      <c r="AB392" s="53">
        <v>1.5496906125918E-3</v>
      </c>
      <c r="AC392" s="53">
        <v>2.9778003226965601E-3</v>
      </c>
      <c r="AD392" s="53">
        <v>4.4489852152764797E-3</v>
      </c>
      <c r="AE392" s="53">
        <v>5.9201703406870296E-3</v>
      </c>
      <c r="AF392" s="47"/>
      <c r="AG392" s="165">
        <f xml:space="preserve"> Barclays_eqty!J391+Enel_eqty!J391+'EUR GBP'!K391+Barclays!O391+Enel!N391</f>
        <v>-339.75856628863204</v>
      </c>
    </row>
    <row r="393" spans="1:33" ht="13.5" customHeight="1" x14ac:dyDescent="0.2">
      <c r="A393" s="49">
        <v>44511</v>
      </c>
      <c r="B393" s="50">
        <v>196.97999954223599</v>
      </c>
      <c r="C393" s="43"/>
      <c r="D393" s="49">
        <v>44511</v>
      </c>
      <c r="E393" s="50">
        <v>7.0970001220703098</v>
      </c>
      <c r="H393" s="49">
        <v>44511</v>
      </c>
      <c r="I393" s="50">
        <v>0.85651344060897805</v>
      </c>
      <c r="L393" s="49">
        <v>44511</v>
      </c>
      <c r="M393" s="52">
        <v>-4.9782278947532099E-3</v>
      </c>
      <c r="N393" s="52">
        <v>-5.5714300833642396E-3</v>
      </c>
      <c r="O393" s="52">
        <v>-5.6902626529335898E-3</v>
      </c>
      <c r="P393" s="52">
        <v>-5.7132733054459E-3</v>
      </c>
      <c r="Q393" s="52">
        <v>-5.7033095508813797E-3</v>
      </c>
      <c r="R393" s="52">
        <v>-5.5714175105094901E-3</v>
      </c>
      <c r="S393" s="52">
        <v>-5.2990848198532997E-3</v>
      </c>
      <c r="T393" s="52">
        <v>-4.9425079487264104E-3</v>
      </c>
      <c r="W393" s="49">
        <v>44511</v>
      </c>
      <c r="X393" s="53">
        <v>1.50971242692321E-3</v>
      </c>
      <c r="Y393" s="53">
        <v>1.50971242692321E-3</v>
      </c>
      <c r="Z393" s="53">
        <v>1.50971242692321E-3</v>
      </c>
      <c r="AA393" s="53">
        <v>1.50971242692321E-3</v>
      </c>
      <c r="AB393" s="53">
        <v>1.50971242692321E-3</v>
      </c>
      <c r="AC393" s="53">
        <v>3.05768032558262E-3</v>
      </c>
      <c r="AD393" s="53">
        <v>4.53975610435009E-3</v>
      </c>
      <c r="AE393" s="53">
        <v>6.0218316502869103E-3</v>
      </c>
      <c r="AF393" s="47"/>
      <c r="AG393" s="165">
        <f xml:space="preserve"> Barclays_eqty!J392+Enel_eqty!J392+'EUR GBP'!K392+Barclays!O392+Enel!N392</f>
        <v>1154.4743925840269</v>
      </c>
    </row>
    <row r="394" spans="1:33" ht="13.5" customHeight="1" x14ac:dyDescent="0.2">
      <c r="A394" s="49">
        <v>44510</v>
      </c>
      <c r="B394" s="50">
        <v>192.75999069213802</v>
      </c>
      <c r="C394" s="43"/>
      <c r="D394" s="49">
        <v>44510</v>
      </c>
      <c r="E394" s="50">
        <v>7.1669998168945304</v>
      </c>
      <c r="H394" s="49">
        <v>44510</v>
      </c>
      <c r="I394" s="50">
        <v>0.85487407445907504</v>
      </c>
      <c r="L394" s="49">
        <v>44510</v>
      </c>
      <c r="M394" s="52">
        <v>-4.9680890515446602E-3</v>
      </c>
      <c r="N394" s="52">
        <v>-5.6581781245768001E-3</v>
      </c>
      <c r="O394" s="52">
        <v>-5.6873844005167398E-3</v>
      </c>
      <c r="P394" s="52">
        <v>-5.6924591772258204E-3</v>
      </c>
      <c r="Q394" s="52">
        <v>-5.6891469284892004E-3</v>
      </c>
      <c r="R394" s="52">
        <v>-5.5559137836098602E-3</v>
      </c>
      <c r="S394" s="52">
        <v>-5.3010252304375102E-3</v>
      </c>
      <c r="T394" s="52">
        <v>-4.9923080950975401E-3</v>
      </c>
      <c r="W394" s="49">
        <v>44510</v>
      </c>
      <c r="X394" s="53">
        <v>1.49971642531454E-3</v>
      </c>
      <c r="Y394" s="53">
        <v>1.49971642531454E-3</v>
      </c>
      <c r="Z394" s="53">
        <v>1.49971642531454E-3</v>
      </c>
      <c r="AA394" s="53">
        <v>1.49971642531454E-3</v>
      </c>
      <c r="AB394" s="53">
        <v>1.49971642531454E-3</v>
      </c>
      <c r="AC394" s="53">
        <v>3.08763468638062E-3</v>
      </c>
      <c r="AD394" s="53">
        <v>4.5348531566560199E-3</v>
      </c>
      <c r="AE394" s="53">
        <v>5.9820716269314202E-3</v>
      </c>
      <c r="AF394" s="47"/>
      <c r="AG394" s="165">
        <f xml:space="preserve"> Barclays_eqty!J393+Enel_eqty!J393+'EUR GBP'!K393+Barclays!O393+Enel!N393</f>
        <v>1624.8758008817683</v>
      </c>
    </row>
    <row r="395" spans="1:33" ht="13.5" customHeight="1" x14ac:dyDescent="0.2">
      <c r="A395" s="49">
        <v>44509</v>
      </c>
      <c r="B395" s="50">
        <v>190.19999504089299</v>
      </c>
      <c r="C395" s="43"/>
      <c r="D395" s="49">
        <v>44509</v>
      </c>
      <c r="E395" s="50">
        <v>7.1119999885559002</v>
      </c>
      <c r="H395" s="49">
        <v>44509</v>
      </c>
      <c r="I395" s="50">
        <v>0.85491842031478804</v>
      </c>
      <c r="L395" s="49">
        <v>44509</v>
      </c>
      <c r="M395" s="52">
        <v>-4.9680890515446602E-3</v>
      </c>
      <c r="N395" s="52">
        <v>-5.6811473332345399E-3</v>
      </c>
      <c r="O395" s="52">
        <v>-5.6691919453442097E-3</v>
      </c>
      <c r="P395" s="52">
        <v>-5.6704562157392502E-3</v>
      </c>
      <c r="Q395" s="52">
        <v>-5.6738960556685899E-3</v>
      </c>
      <c r="R395" s="52">
        <v>-5.5781570263206898E-3</v>
      </c>
      <c r="S395" s="52">
        <v>-5.3631649352610103E-3</v>
      </c>
      <c r="T395" s="52">
        <v>-5.1111904904246304E-3</v>
      </c>
      <c r="W395" s="49">
        <v>44509</v>
      </c>
      <c r="X395" s="53">
        <v>1.4197459677234201E-3</v>
      </c>
      <c r="Y395" s="53">
        <v>1.4197459677234201E-3</v>
      </c>
      <c r="Z395" s="53">
        <v>1.4197459677234201E-3</v>
      </c>
      <c r="AA395" s="53">
        <v>1.4197459677234201E-3</v>
      </c>
      <c r="AB395" s="53">
        <v>1.4197459677234201E-3</v>
      </c>
      <c r="AC395" s="53">
        <v>2.87794531323015E-3</v>
      </c>
      <c r="AD395" s="53">
        <v>4.1714920662343502E-3</v>
      </c>
      <c r="AE395" s="53">
        <v>5.4650390520691802E-3</v>
      </c>
      <c r="AF395" s="47"/>
      <c r="AG395" s="165">
        <f xml:space="preserve"> Barclays_eqty!J394+Enel_eqty!J394+'EUR GBP'!K394+Barclays!O394+Enel!N394</f>
        <v>-1112.6367544337868</v>
      </c>
    </row>
    <row r="396" spans="1:33" ht="13.5" customHeight="1" x14ac:dyDescent="0.2">
      <c r="A396" s="49">
        <v>44508</v>
      </c>
      <c r="B396" s="50">
        <v>193.74001026153499</v>
      </c>
      <c r="C396" s="43"/>
      <c r="D396" s="49">
        <v>44508</v>
      </c>
      <c r="E396" s="50">
        <v>7.19600009918212</v>
      </c>
      <c r="H396" s="49">
        <v>44508</v>
      </c>
      <c r="I396" s="50">
        <v>0.85448843240737904</v>
      </c>
      <c r="L396" s="49">
        <v>44508</v>
      </c>
      <c r="M396" s="52">
        <v>-4.9376725219190103E-3</v>
      </c>
      <c r="N396" s="52">
        <v>-5.6468509137630402E-3</v>
      </c>
      <c r="O396" s="52">
        <v>-5.74350217357277E-3</v>
      </c>
      <c r="P396" s="52">
        <v>-5.7442910037934702E-3</v>
      </c>
      <c r="Q396" s="52">
        <v>-5.7256566360592799E-3</v>
      </c>
      <c r="R396" s="52">
        <v>-5.6003355421125802E-3</v>
      </c>
      <c r="S396" s="52">
        <v>-5.3882841020822499E-3</v>
      </c>
      <c r="T396" s="52">
        <v>-5.1446733996272E-3</v>
      </c>
      <c r="W396" s="49">
        <v>44508</v>
      </c>
      <c r="X396" s="53">
        <v>1.3797598658129499E-3</v>
      </c>
      <c r="Y396" s="53">
        <v>1.3797598658129499E-3</v>
      </c>
      <c r="Z396" s="53">
        <v>1.3797598658129499E-3</v>
      </c>
      <c r="AA396" s="53">
        <v>1.3797598658129499E-3</v>
      </c>
      <c r="AB396" s="53">
        <v>1.3797598658129499E-3</v>
      </c>
      <c r="AC396" s="53">
        <v>2.7724134270101699E-3</v>
      </c>
      <c r="AD396" s="53">
        <v>4.00433968752622E-3</v>
      </c>
      <c r="AE396" s="53">
        <v>5.2362661808729102E-3</v>
      </c>
      <c r="AF396" s="47"/>
      <c r="AG396" s="165">
        <f xml:space="preserve"> Barclays_eqty!J395+Enel_eqty!J395+'EUR GBP'!K395+Barclays!O395+Enel!N395</f>
        <v>1094.4395667081592</v>
      </c>
    </row>
    <row r="397" spans="1:33" ht="13.5" customHeight="1" x14ac:dyDescent="0.2">
      <c r="A397" s="49">
        <v>44505</v>
      </c>
      <c r="B397" s="50">
        <v>192.77999401092501</v>
      </c>
      <c r="C397" s="43"/>
      <c r="D397" s="49">
        <v>44505</v>
      </c>
      <c r="E397" s="50">
        <v>7.2839999198913503</v>
      </c>
      <c r="H397" s="49">
        <v>44505</v>
      </c>
      <c r="I397" s="50">
        <v>0.85641217231750399</v>
      </c>
      <c r="L397" s="49">
        <v>44505</v>
      </c>
      <c r="M397" s="52">
        <v>-4.9478774890303603E-3</v>
      </c>
      <c r="N397" s="52">
        <v>-5.5134827271103798E-3</v>
      </c>
      <c r="O397" s="52">
        <v>-5.6257811374962304E-3</v>
      </c>
      <c r="P397" s="52">
        <v>-5.6650754995643997E-3</v>
      </c>
      <c r="Q397" s="52">
        <v>-5.6697819381952199E-3</v>
      </c>
      <c r="R397" s="52">
        <v>-5.5855880491435502E-3</v>
      </c>
      <c r="S397" s="52">
        <v>-5.4013137705624104E-3</v>
      </c>
      <c r="T397" s="52">
        <v>-5.1858285441994598E-3</v>
      </c>
      <c r="W397" s="49">
        <v>44505</v>
      </c>
      <c r="X397" s="53">
        <v>1.29978219047188E-3</v>
      </c>
      <c r="Y397" s="53">
        <v>1.29978219047188E-3</v>
      </c>
      <c r="Z397" s="53">
        <v>1.29978219047188E-3</v>
      </c>
      <c r="AA397" s="53">
        <v>1.29978219047188E-3</v>
      </c>
      <c r="AB397" s="53">
        <v>1.29978219047188E-3</v>
      </c>
      <c r="AC397" s="53">
        <v>2.6083125267177799E-3</v>
      </c>
      <c r="AD397" s="53">
        <v>3.7801801227033099E-3</v>
      </c>
      <c r="AE397" s="53">
        <v>4.9520479515194797E-3</v>
      </c>
      <c r="AF397" s="47"/>
      <c r="AG397" s="165">
        <f xml:space="preserve"> Barclays_eqty!J396+Enel_eqty!J396+'EUR GBP'!K396+Barclays!O396+Enel!N396</f>
        <v>14.085249923459244</v>
      </c>
    </row>
    <row r="398" spans="1:33" ht="13.5" customHeight="1" x14ac:dyDescent="0.2">
      <c r="A398" s="49">
        <v>44504</v>
      </c>
      <c r="B398" s="50">
        <v>191.99999570846501</v>
      </c>
      <c r="C398" s="43"/>
      <c r="D398" s="49">
        <v>44504</v>
      </c>
      <c r="E398" s="50">
        <v>7.2569999694824201</v>
      </c>
      <c r="H398" s="49">
        <v>44504</v>
      </c>
      <c r="I398" s="50">
        <v>0.85572928190231301</v>
      </c>
      <c r="L398" s="49">
        <v>44504</v>
      </c>
      <c r="M398" s="52">
        <v>-4.9579502083361097E-3</v>
      </c>
      <c r="N398" s="52">
        <v>-5.5327061563730197E-3</v>
      </c>
      <c r="O398" s="52">
        <v>-5.6307641789317096E-3</v>
      </c>
      <c r="P398" s="52">
        <v>-5.6676361709833102E-3</v>
      </c>
      <c r="Q398" s="52">
        <v>-5.6715486571192698E-3</v>
      </c>
      <c r="R398" s="52">
        <v>-5.58848679065704E-3</v>
      </c>
      <c r="S398" s="52">
        <v>-5.38906874135136E-3</v>
      </c>
      <c r="T398" s="52">
        <v>-5.1460592076182296E-3</v>
      </c>
      <c r="W398" s="49">
        <v>44504</v>
      </c>
      <c r="X398" s="53">
        <v>1.2398061808198599E-3</v>
      </c>
      <c r="Y398" s="53">
        <v>1.2398061808198599E-3</v>
      </c>
      <c r="Z398" s="53">
        <v>1.2398061808198599E-3</v>
      </c>
      <c r="AA398" s="53">
        <v>1.2398061808198599E-3</v>
      </c>
      <c r="AB398" s="53">
        <v>1.2398061808198599E-3</v>
      </c>
      <c r="AC398" s="53">
        <v>2.69819423556327E-3</v>
      </c>
      <c r="AD398" s="53">
        <v>3.8577928207814598E-3</v>
      </c>
      <c r="AE398" s="53">
        <v>5.01739187166094E-3</v>
      </c>
      <c r="AF398" s="47"/>
      <c r="AG398" s="165">
        <f xml:space="preserve"> Barclays_eqty!J397+Enel_eqty!J397+'EUR GBP'!K397+Barclays!O397+Enel!N397</f>
        <v>-8492.1105229610657</v>
      </c>
    </row>
    <row r="399" spans="1:33" ht="13.5" customHeight="1" x14ac:dyDescent="0.2">
      <c r="A399" s="49">
        <v>44503</v>
      </c>
      <c r="B399" s="50">
        <v>199.47999715805</v>
      </c>
      <c r="C399" s="43"/>
      <c r="D399" s="49">
        <v>44503</v>
      </c>
      <c r="E399" s="50">
        <v>7.2449998855590803</v>
      </c>
      <c r="H399" s="49">
        <v>44503</v>
      </c>
      <c r="I399" s="50">
        <v>0.84808558225631703</v>
      </c>
      <c r="L399" s="49">
        <v>44503</v>
      </c>
      <c r="M399" s="52">
        <v>-4.9072550609707798E-3</v>
      </c>
      <c r="N399" s="52">
        <v>-5.6269899941980804E-3</v>
      </c>
      <c r="O399" s="52">
        <v>-5.67117426544427E-3</v>
      </c>
      <c r="P399" s="52">
        <v>-5.6943474337458602E-3</v>
      </c>
      <c r="Q399" s="52">
        <v>-5.6909290142357297E-3</v>
      </c>
      <c r="R399" s="52">
        <v>-5.5657527409493897E-3</v>
      </c>
      <c r="S399" s="52">
        <v>-5.3064255043864198E-3</v>
      </c>
      <c r="T399" s="52">
        <v>-4.9933670088648796E-3</v>
      </c>
      <c r="W399" s="49">
        <v>44503</v>
      </c>
      <c r="X399" s="53">
        <v>2.7690336573868899E-3</v>
      </c>
      <c r="Y399" s="53">
        <v>2.7690336573868899E-3</v>
      </c>
      <c r="Z399" s="53">
        <v>2.7690336573868899E-3</v>
      </c>
      <c r="AA399" s="53">
        <v>2.7690336573868899E-3</v>
      </c>
      <c r="AB399" s="53">
        <v>2.7690336573868899E-3</v>
      </c>
      <c r="AC399" s="53">
        <v>4.6047386713325899E-3</v>
      </c>
      <c r="AD399" s="53">
        <v>5.9837829321622796E-3</v>
      </c>
      <c r="AE399" s="53">
        <v>7.3628276586532497E-3</v>
      </c>
      <c r="AF399" s="47"/>
      <c r="AG399" s="165">
        <f xml:space="preserve"> Barclays_eqty!J398+Enel_eqty!J398+'EUR GBP'!K398+Barclays!O398+Enel!N398</f>
        <v>1806.558660530168</v>
      </c>
    </row>
    <row r="400" spans="1:33" ht="13.5" customHeight="1" x14ac:dyDescent="0.2">
      <c r="A400" s="49">
        <v>44502</v>
      </c>
      <c r="B400" s="50">
        <v>197.679996490478</v>
      </c>
      <c r="C400" s="43"/>
      <c r="D400" s="49">
        <v>44502</v>
      </c>
      <c r="E400" s="50">
        <v>7.2540001869201598</v>
      </c>
      <c r="H400" s="49">
        <v>44502</v>
      </c>
      <c r="I400" s="50">
        <v>0.85082459449768</v>
      </c>
      <c r="L400" s="49">
        <v>44502</v>
      </c>
      <c r="M400" s="52">
        <v>-5.0086448900401497E-3</v>
      </c>
      <c r="N400" s="52">
        <v>-5.63374441117048E-3</v>
      </c>
      <c r="O400" s="52">
        <v>-5.6384829804301201E-3</v>
      </c>
      <c r="P400" s="52">
        <v>-5.64440758898854E-3</v>
      </c>
      <c r="Q400" s="52">
        <v>-5.62728801742196E-3</v>
      </c>
      <c r="R400" s="52">
        <v>-5.5142901837825697E-3</v>
      </c>
      <c r="S400" s="52">
        <v>-5.3092250600457096E-3</v>
      </c>
      <c r="T400" s="52">
        <v>-5.0381147302687099E-3</v>
      </c>
      <c r="W400" s="49">
        <v>44502</v>
      </c>
      <c r="X400" s="53">
        <v>2.6291287504136502E-3</v>
      </c>
      <c r="Y400" s="53">
        <v>2.6291287504136502E-3</v>
      </c>
      <c r="Z400" s="53">
        <v>2.6291287504136502E-3</v>
      </c>
      <c r="AA400" s="53">
        <v>2.6291287504136502E-3</v>
      </c>
      <c r="AB400" s="53">
        <v>2.6291287504136502E-3</v>
      </c>
      <c r="AC400" s="53">
        <v>4.3360879644751497E-3</v>
      </c>
      <c r="AD400" s="53">
        <v>5.6906063109636298E-3</v>
      </c>
      <c r="AE400" s="53">
        <v>7.0451246574521004E-3</v>
      </c>
      <c r="AF400" s="47"/>
      <c r="AG400" s="165">
        <f xml:space="preserve"> Barclays_eqty!J399+Enel_eqty!J399+'EUR GBP'!K399+Barclays!O399+Enel!N399</f>
        <v>-2148.5718321191043</v>
      </c>
    </row>
    <row r="401" spans="1:33" ht="13.5" customHeight="1" x14ac:dyDescent="0.2">
      <c r="A401" s="49">
        <v>44501</v>
      </c>
      <c r="B401" s="50">
        <v>200.149989128112</v>
      </c>
      <c r="C401" s="43"/>
      <c r="D401" s="49">
        <v>44501</v>
      </c>
      <c r="E401" s="50">
        <v>7.2919998168945304</v>
      </c>
      <c r="H401" s="49">
        <v>44501</v>
      </c>
      <c r="I401" s="50">
        <v>0.84741920232772805</v>
      </c>
      <c r="L401" s="49">
        <v>44501</v>
      </c>
      <c r="M401" s="52">
        <v>-4.9985060468316E-3</v>
      </c>
      <c r="N401" s="52">
        <v>-5.5598490871488996E-3</v>
      </c>
      <c r="O401" s="52">
        <v>-5.60236675664782E-3</v>
      </c>
      <c r="P401" s="52">
        <v>-5.5984267964959101E-3</v>
      </c>
      <c r="Q401" s="52">
        <v>-5.5670002475380898E-3</v>
      </c>
      <c r="R401" s="52">
        <v>-5.4213390685617898E-3</v>
      </c>
      <c r="S401" s="52">
        <v>-5.1529076881706697E-3</v>
      </c>
      <c r="T401" s="52">
        <v>-4.7745681367814497E-3</v>
      </c>
      <c r="W401" s="49">
        <v>44501</v>
      </c>
      <c r="X401" s="53">
        <v>2.6691018138080801E-3</v>
      </c>
      <c r="Y401" s="53">
        <v>2.6691018138080801E-3</v>
      </c>
      <c r="Z401" s="53">
        <v>2.6691018138080801E-3</v>
      </c>
      <c r="AA401" s="53">
        <v>2.6691018138080801E-3</v>
      </c>
      <c r="AB401" s="53">
        <v>2.6691018138080801E-3</v>
      </c>
      <c r="AC401" s="53">
        <v>4.6011707745492398E-3</v>
      </c>
      <c r="AD401" s="53">
        <v>6.1308769509196203E-3</v>
      </c>
      <c r="AE401" s="53">
        <v>7.6605826616287197E-3</v>
      </c>
      <c r="AF401" s="47"/>
      <c r="AG401" s="165">
        <f xml:space="preserve"> Barclays_eqty!J400+Enel_eqty!J400+'EUR GBP'!K400+Barclays!O400+Enel!N400</f>
        <v>-974.21670708114345</v>
      </c>
    </row>
    <row r="402" spans="1:33" ht="13.5" customHeight="1" x14ac:dyDescent="0.2">
      <c r="A402" s="49">
        <v>44498</v>
      </c>
      <c r="B402" s="50">
        <v>202.14998722076399</v>
      </c>
      <c r="C402" s="43"/>
      <c r="D402" s="49">
        <v>44498</v>
      </c>
      <c r="E402" s="50">
        <v>7.23600006103515</v>
      </c>
      <c r="H402" s="49">
        <v>44498</v>
      </c>
      <c r="I402" s="50">
        <v>0.84422880411148005</v>
      </c>
      <c r="L402" s="49">
        <v>44498</v>
      </c>
      <c r="M402" s="52">
        <v>-4.9478104338049802E-3</v>
      </c>
      <c r="N402" s="52">
        <v>-5.4446118883788499E-3</v>
      </c>
      <c r="O402" s="52">
        <v>-5.5470233783125799E-3</v>
      </c>
      <c r="P402" s="52">
        <v>-5.5605452507734299E-3</v>
      </c>
      <c r="Q402" s="52">
        <v>-5.5401097051799297E-3</v>
      </c>
      <c r="R402" s="52">
        <v>-5.39654307067394E-3</v>
      </c>
      <c r="S402" s="52">
        <v>-5.09806396439671E-3</v>
      </c>
      <c r="T402" s="52">
        <v>-4.6901134774088799E-3</v>
      </c>
      <c r="W402" s="49">
        <v>44498</v>
      </c>
      <c r="X402" s="53">
        <v>2.5791430380195301E-3</v>
      </c>
      <c r="Y402" s="53">
        <v>2.5791430380195301E-3</v>
      </c>
      <c r="Z402" s="53">
        <v>2.5791430380195301E-3</v>
      </c>
      <c r="AA402" s="53">
        <v>2.5791430380195301E-3</v>
      </c>
      <c r="AB402" s="53">
        <v>2.5791430380195301E-3</v>
      </c>
      <c r="AC402" s="53">
        <v>4.5548235066234996E-3</v>
      </c>
      <c r="AD402" s="53">
        <v>6.0564787127077501E-3</v>
      </c>
      <c r="AE402" s="53">
        <v>7.5581339187919998E-3</v>
      </c>
      <c r="AF402" s="47"/>
      <c r="AG402" s="165">
        <f xml:space="preserve"> Barclays_eqty!J401+Enel_eqty!J401+'EUR GBP'!K401+Barclays!O401+Enel!N401</f>
        <v>1792.6856945052325</v>
      </c>
    </row>
    <row r="403" spans="1:33" ht="13.5" customHeight="1" x14ac:dyDescent="0.2">
      <c r="A403" s="49">
        <v>44497</v>
      </c>
      <c r="B403" s="50">
        <v>198.88000488281199</v>
      </c>
      <c r="C403" s="43"/>
      <c r="D403" s="49">
        <v>44497</v>
      </c>
      <c r="E403" s="50">
        <v>7.2459998130798304</v>
      </c>
      <c r="H403" s="49">
        <v>44497</v>
      </c>
      <c r="I403" s="50">
        <v>0.84607583284377996</v>
      </c>
      <c r="L403" s="49">
        <v>44497</v>
      </c>
      <c r="M403" s="52">
        <v>-4.9478104338049802E-3</v>
      </c>
      <c r="N403" s="52">
        <v>-5.4696863517165097E-3</v>
      </c>
      <c r="O403" s="52">
        <v>-5.5434391833841801E-3</v>
      </c>
      <c r="P403" s="52">
        <v>-5.5584381334483597E-3</v>
      </c>
      <c r="Q403" s="52">
        <v>-5.5263391695916601E-3</v>
      </c>
      <c r="R403" s="52">
        <v>-5.3734886460006202E-3</v>
      </c>
      <c r="S403" s="52">
        <v>-5.14651509001851E-3</v>
      </c>
      <c r="T403" s="52">
        <v>-4.8720133490860401E-3</v>
      </c>
      <c r="W403" s="49">
        <v>44497</v>
      </c>
      <c r="X403" s="53">
        <v>2.6691018138080801E-3</v>
      </c>
      <c r="Y403" s="53">
        <v>2.6691018138080801E-3</v>
      </c>
      <c r="Z403" s="53">
        <v>2.6691018138080801E-3</v>
      </c>
      <c r="AA403" s="53">
        <v>2.6691018138080801E-3</v>
      </c>
      <c r="AB403" s="53">
        <v>2.6691018138080801E-3</v>
      </c>
      <c r="AC403" s="53">
        <v>4.5348685234785002E-3</v>
      </c>
      <c r="AD403" s="53">
        <v>5.8396426029503302E-3</v>
      </c>
      <c r="AE403" s="53">
        <v>7.1444180794060204E-3</v>
      </c>
      <c r="AF403" s="47"/>
      <c r="AG403" s="165">
        <f xml:space="preserve"> Barclays_eqty!J402+Enel_eqty!J402+'EUR GBP'!K402+Barclays!O402+Enel!N402</f>
        <v>-359.64683526189458</v>
      </c>
    </row>
    <row r="404" spans="1:33" ht="13.5" customHeight="1" x14ac:dyDescent="0.2">
      <c r="A404" s="49">
        <v>44496</v>
      </c>
      <c r="B404" s="50">
        <v>199.74000453948898</v>
      </c>
      <c r="C404" s="43"/>
      <c r="D404" s="49">
        <v>44496</v>
      </c>
      <c r="E404" s="50">
        <v>7.2140002250671298</v>
      </c>
      <c r="H404" s="49">
        <v>44496</v>
      </c>
      <c r="I404" s="50">
        <v>0.84553980827331499</v>
      </c>
      <c r="L404" s="49">
        <v>44496</v>
      </c>
      <c r="M404" s="52">
        <v>-4.9173934385180404E-3</v>
      </c>
      <c r="N404" s="52">
        <v>-5.5648372508585401E-3</v>
      </c>
      <c r="O404" s="52">
        <v>-5.6084678508341304E-3</v>
      </c>
      <c r="P404" s="52">
        <v>-5.6051998399198003E-3</v>
      </c>
      <c r="Q404" s="52">
        <v>-5.5745881982147598E-3</v>
      </c>
      <c r="R404" s="52">
        <v>-5.4445443674921903E-3</v>
      </c>
      <c r="S404" s="52">
        <v>-5.2417055703699502E-3</v>
      </c>
      <c r="T404" s="52">
        <v>-4.9887308850884403E-3</v>
      </c>
      <c r="W404" s="49">
        <v>44496</v>
      </c>
      <c r="X404" s="53">
        <v>2.6491149328649001E-3</v>
      </c>
      <c r="Y404" s="53">
        <v>2.6491149328649001E-3</v>
      </c>
      <c r="Z404" s="53">
        <v>2.6491149328649001E-3</v>
      </c>
      <c r="AA404" s="53">
        <v>2.6491149328649001E-3</v>
      </c>
      <c r="AB404" s="53">
        <v>2.6491149328649001E-3</v>
      </c>
      <c r="AC404" s="53">
        <v>4.4450699351727902E-3</v>
      </c>
      <c r="AD404" s="53">
        <v>5.7252375409007003E-3</v>
      </c>
      <c r="AE404" s="53">
        <v>7.0054046809673301E-3</v>
      </c>
      <c r="AF404" s="47"/>
      <c r="AG404" s="165">
        <f xml:space="preserve"> Barclays_eqty!J403+Enel_eqty!J403+'EUR GBP'!K403+Barclays!O403+Enel!N403</f>
        <v>-868.49654152568473</v>
      </c>
    </row>
    <row r="405" spans="1:33" ht="13.5" customHeight="1" x14ac:dyDescent="0.2">
      <c r="A405" s="49">
        <v>44495</v>
      </c>
      <c r="B405" s="50">
        <v>202.99999713897699</v>
      </c>
      <c r="C405" s="43"/>
      <c r="D405" s="49">
        <v>44495</v>
      </c>
      <c r="E405" s="50">
        <v>7.1469998359680096</v>
      </c>
      <c r="H405" s="49">
        <v>44495</v>
      </c>
      <c r="I405" s="50">
        <v>0.840651154518127</v>
      </c>
      <c r="L405" s="49">
        <v>44495</v>
      </c>
      <c r="M405" s="52">
        <v>-4.9275332130491699E-3</v>
      </c>
      <c r="N405" s="52">
        <v>-5.61572890728712E-3</v>
      </c>
      <c r="O405" s="52">
        <v>-5.5997781455516798E-3</v>
      </c>
      <c r="P405" s="52">
        <v>-5.5801174603402597E-3</v>
      </c>
      <c r="Q405" s="52">
        <v>-5.5559575557708697E-3</v>
      </c>
      <c r="R405" s="52">
        <v>-5.4660108871757897E-3</v>
      </c>
      <c r="S405" s="52">
        <v>-5.31774386763572E-3</v>
      </c>
      <c r="T405" s="52">
        <v>-5.1044546999037196E-3</v>
      </c>
      <c r="W405" s="49">
        <v>44495</v>
      </c>
      <c r="X405" s="53">
        <v>2.3592982906848101E-3</v>
      </c>
      <c r="Y405" s="53">
        <v>2.3592982906848101E-3</v>
      </c>
      <c r="Z405" s="53">
        <v>2.3592982906848101E-3</v>
      </c>
      <c r="AA405" s="53">
        <v>2.3592982906848101E-3</v>
      </c>
      <c r="AB405" s="53">
        <v>2.3592982906848101E-3</v>
      </c>
      <c r="AC405" s="53">
        <v>3.9660758338868601E-3</v>
      </c>
      <c r="AD405" s="53">
        <v>5.1479986868798698E-3</v>
      </c>
      <c r="AE405" s="53">
        <v>6.3299224711954498E-3</v>
      </c>
      <c r="AF405" s="47"/>
      <c r="AG405" s="165">
        <f xml:space="preserve"> Barclays_eqty!J404+Enel_eqty!J404+'EUR GBP'!K404+Barclays!O404+Enel!N404</f>
        <v>1259.7534166165653</v>
      </c>
    </row>
    <row r="406" spans="1:33" ht="13.5" customHeight="1" x14ac:dyDescent="0.2">
      <c r="A406" s="49">
        <v>44494</v>
      </c>
      <c r="B406" s="50">
        <v>200</v>
      </c>
      <c r="C406" s="43"/>
      <c r="D406" s="49">
        <v>44494</v>
      </c>
      <c r="E406" s="50">
        <v>7.0529999732971103</v>
      </c>
      <c r="H406" s="49">
        <v>44494</v>
      </c>
      <c r="I406" s="50">
        <v>0.84344696998596103</v>
      </c>
      <c r="L406" s="49">
        <v>44494</v>
      </c>
      <c r="M406" s="52">
        <v>-4.9072550609707798E-3</v>
      </c>
      <c r="N406" s="52">
        <v>-5.6086508557200397E-3</v>
      </c>
      <c r="O406" s="52">
        <v>-5.6068729609250996E-3</v>
      </c>
      <c r="P406" s="52">
        <v>-5.5822371505200802E-3</v>
      </c>
      <c r="Q406" s="52">
        <v>-5.5579454638063899E-3</v>
      </c>
      <c r="R406" s="52">
        <v>-5.4683149792253902E-3</v>
      </c>
      <c r="S406" s="52">
        <v>-5.3210384212434196E-3</v>
      </c>
      <c r="T406" s="52">
        <v>-5.1086614839732604E-3</v>
      </c>
      <c r="W406" s="49">
        <v>44494</v>
      </c>
      <c r="X406" s="53">
        <v>2.4492437951266701E-3</v>
      </c>
      <c r="Y406" s="53">
        <v>2.4492437951266701E-3</v>
      </c>
      <c r="Z406" s="53">
        <v>2.4492437951266701E-3</v>
      </c>
      <c r="AA406" s="53">
        <v>2.4492437951266701E-3</v>
      </c>
      <c r="AB406" s="53">
        <v>2.4492437951266701E-3</v>
      </c>
      <c r="AC406" s="53">
        <v>4.0658758953213596E-3</v>
      </c>
      <c r="AD406" s="53">
        <v>5.2575175650417796E-3</v>
      </c>
      <c r="AE406" s="53">
        <v>6.44915923476219E-3</v>
      </c>
      <c r="AF406" s="47"/>
      <c r="AG406" s="165">
        <f xml:space="preserve"> Barclays_eqty!J405+Enel_eqty!J405+'EUR GBP'!K405+Barclays!O405+Enel!N405</f>
        <v>375.81666486665841</v>
      </c>
    </row>
    <row r="407" spans="1:33" ht="13.5" customHeight="1" x14ac:dyDescent="0.2">
      <c r="A407" s="49">
        <v>44491</v>
      </c>
      <c r="B407" s="50">
        <v>199.30000305175699</v>
      </c>
      <c r="C407" s="43"/>
      <c r="D407" s="49">
        <v>44491</v>
      </c>
      <c r="E407" s="50">
        <v>7.1420001983642498</v>
      </c>
      <c r="H407" s="49">
        <v>44491</v>
      </c>
      <c r="I407" s="50">
        <v>0.84578233957290605</v>
      </c>
      <c r="L407" s="49">
        <v>44491</v>
      </c>
      <c r="M407" s="52">
        <v>-4.9478774890303603E-3</v>
      </c>
      <c r="N407" s="52">
        <v>-5.4905693978071204E-3</v>
      </c>
      <c r="O407" s="52">
        <v>-5.5961357429623604E-3</v>
      </c>
      <c r="P407" s="52">
        <v>-5.5923783220350699E-3</v>
      </c>
      <c r="Q407" s="52">
        <v>-5.5668638087808999E-3</v>
      </c>
      <c r="R407" s="52">
        <v>-5.4605500772595397E-3</v>
      </c>
      <c r="S407" s="52">
        <v>-5.2856313996016901E-3</v>
      </c>
      <c r="T407" s="52">
        <v>-5.0574569031596097E-3</v>
      </c>
      <c r="W407" s="49">
        <v>44491</v>
      </c>
      <c r="X407" s="53">
        <v>2.5191821623593499E-3</v>
      </c>
      <c r="Y407" s="53">
        <v>2.5191821623593499E-3</v>
      </c>
      <c r="Z407" s="53">
        <v>2.5191821623593499E-3</v>
      </c>
      <c r="AA407" s="53">
        <v>2.5191821623593499E-3</v>
      </c>
      <c r="AB407" s="53">
        <v>2.5191821623593499E-3</v>
      </c>
      <c r="AC407" s="53">
        <v>4.1856290772557198E-3</v>
      </c>
      <c r="AD407" s="53">
        <v>5.3984592668712096E-3</v>
      </c>
      <c r="AE407" s="53">
        <v>6.6112899221479797E-3</v>
      </c>
      <c r="AF407" s="47"/>
      <c r="AG407" s="165">
        <f xml:space="preserve"> Barclays_eqty!J406+Enel_eqty!J406+'EUR GBP'!K406+Barclays!O406+Enel!N406</f>
        <v>-749.40065173456912</v>
      </c>
    </row>
    <row r="408" spans="1:33" ht="13.5" customHeight="1" x14ac:dyDescent="0.2">
      <c r="A408" s="49">
        <v>44490</v>
      </c>
      <c r="B408" s="50">
        <v>198.479998111724</v>
      </c>
      <c r="C408" s="43"/>
      <c r="D408" s="49">
        <v>44490</v>
      </c>
      <c r="E408" s="50">
        <v>7.1900000572204501</v>
      </c>
      <c r="H408" s="49">
        <v>44490</v>
      </c>
      <c r="I408" s="50">
        <v>0.84263080358505205</v>
      </c>
      <c r="L408" s="49">
        <v>44490</v>
      </c>
      <c r="M408" s="52">
        <v>-4.9275332130491699E-3</v>
      </c>
      <c r="N408" s="52">
        <v>-5.5102906189858896E-3</v>
      </c>
      <c r="O408" s="52">
        <v>-5.5694696493446801E-3</v>
      </c>
      <c r="P408" s="52">
        <v>-5.5640176869928802E-3</v>
      </c>
      <c r="Q408" s="52">
        <v>-5.5451486259698798E-3</v>
      </c>
      <c r="R408" s="52">
        <v>-5.4532019421458201E-3</v>
      </c>
      <c r="S408" s="52">
        <v>-5.2881417796015696E-3</v>
      </c>
      <c r="T408" s="52">
        <v>-5.0745857879519402E-3</v>
      </c>
      <c r="W408" s="49">
        <v>44490</v>
      </c>
      <c r="X408" s="53">
        <v>2.6890884619206099E-3</v>
      </c>
      <c r="Y408" s="53">
        <v>2.6890884619206099E-3</v>
      </c>
      <c r="Z408" s="53">
        <v>2.6890884619206099E-3</v>
      </c>
      <c r="AA408" s="53">
        <v>2.6890884619206099E-3</v>
      </c>
      <c r="AB408" s="53">
        <v>2.6890884619206099E-3</v>
      </c>
      <c r="AC408" s="53">
        <v>4.3652458116412102E-3</v>
      </c>
      <c r="AD408" s="53">
        <v>5.5711148306727401E-3</v>
      </c>
      <c r="AE408" s="53">
        <v>6.7769843153655503E-3</v>
      </c>
      <c r="AF408" s="47"/>
      <c r="AG408" s="165">
        <f xml:space="preserve"> Barclays_eqty!J407+Enel_eqty!J407+'EUR GBP'!K407+Barclays!O407+Enel!N407</f>
        <v>-207.07116923325813</v>
      </c>
    </row>
    <row r="409" spans="1:33" ht="13.5" customHeight="1" x14ac:dyDescent="0.2">
      <c r="A409" s="49">
        <v>44489</v>
      </c>
      <c r="B409" s="50">
        <v>199.11999702453599</v>
      </c>
      <c r="C409" s="43"/>
      <c r="D409" s="49">
        <v>44489</v>
      </c>
      <c r="E409" s="50">
        <v>7.24200010299682</v>
      </c>
      <c r="H409" s="49">
        <v>44489</v>
      </c>
      <c r="I409" s="50">
        <v>0.84307485818862904</v>
      </c>
      <c r="L409" s="49">
        <v>44489</v>
      </c>
      <c r="M409" s="52">
        <v>-4.9478104338049802E-3</v>
      </c>
      <c r="N409" s="52">
        <v>-5.6414292193949197E-3</v>
      </c>
      <c r="O409" s="52">
        <v>-5.6609683670103498E-3</v>
      </c>
      <c r="P409" s="52">
        <v>-5.6126890704035698E-3</v>
      </c>
      <c r="Q409" s="52">
        <v>-5.5834609083831302E-3</v>
      </c>
      <c r="R409" s="52">
        <v>-5.4790405556559502E-3</v>
      </c>
      <c r="S409" s="52">
        <v>-5.3296755068004097E-3</v>
      </c>
      <c r="T409" s="52">
        <v>-5.1406822167336897E-3</v>
      </c>
      <c r="W409" s="49">
        <v>44489</v>
      </c>
      <c r="X409" s="53">
        <v>2.6491149328649001E-3</v>
      </c>
      <c r="Y409" s="53">
        <v>2.6491149328649001E-3</v>
      </c>
      <c r="Z409" s="53">
        <v>2.6491149328649001E-3</v>
      </c>
      <c r="AA409" s="53">
        <v>2.6491149328649001E-3</v>
      </c>
      <c r="AB409" s="53">
        <v>2.6491149328649001E-3</v>
      </c>
      <c r="AC409" s="53">
        <v>4.3552671559154901E-3</v>
      </c>
      <c r="AD409" s="53">
        <v>5.5412934161722599E-3</v>
      </c>
      <c r="AE409" s="53">
        <v>6.72732107341289E-3</v>
      </c>
      <c r="AF409" s="47"/>
      <c r="AG409" s="165">
        <f xml:space="preserve"> Barclays_eqty!J408+Enel_eqty!J408+'EUR GBP'!K408+Barclays!O408+Enel!N408</f>
        <v>-568.14177343040024</v>
      </c>
    </row>
    <row r="410" spans="1:33" ht="13.5" customHeight="1" x14ac:dyDescent="0.2">
      <c r="A410" s="49">
        <v>44488</v>
      </c>
      <c r="B410" s="50">
        <v>199.80000257492</v>
      </c>
      <c r="C410" s="43"/>
      <c r="D410" s="49">
        <v>44488</v>
      </c>
      <c r="E410" s="50">
        <v>7.0879998207092196</v>
      </c>
      <c r="H410" s="49">
        <v>44488</v>
      </c>
      <c r="I410" s="50">
        <v>0.84385979175567605</v>
      </c>
      <c r="L410" s="49">
        <v>44488</v>
      </c>
      <c r="M410" s="52">
        <v>-4.9579502083361097E-3</v>
      </c>
      <c r="N410" s="52">
        <v>-5.5876234546303697E-3</v>
      </c>
      <c r="O410" s="52">
        <v>-5.6048864498734396E-3</v>
      </c>
      <c r="P410" s="52">
        <v>-5.58053003624081E-3</v>
      </c>
      <c r="Q410" s="52">
        <v>-5.5476874113082799E-3</v>
      </c>
      <c r="R410" s="52">
        <v>-5.4364330135285802E-3</v>
      </c>
      <c r="S410" s="52">
        <v>-5.2805212326347802E-3</v>
      </c>
      <c r="T410" s="52">
        <v>-5.07274316623806E-3</v>
      </c>
      <c r="W410" s="49">
        <v>44488</v>
      </c>
      <c r="X410" s="53">
        <v>2.75904033333063E-3</v>
      </c>
      <c r="Y410" s="53">
        <v>2.75904033333063E-3</v>
      </c>
      <c r="Z410" s="53">
        <v>2.75904033333063E-3</v>
      </c>
      <c r="AA410" s="53">
        <v>2.75904033333063E-3</v>
      </c>
      <c r="AB410" s="53">
        <v>2.75904033333063E-3</v>
      </c>
      <c r="AC410" s="53">
        <v>4.5847552828490699E-3</v>
      </c>
      <c r="AD410" s="53">
        <v>5.8745150454342296E-3</v>
      </c>
      <c r="AE410" s="53">
        <v>7.1642748080193996E-3</v>
      </c>
      <c r="AF410" s="47"/>
      <c r="AG410" s="165">
        <f xml:space="preserve"> Barclays_eqty!J409+Enel_eqty!J409+'EUR GBP'!K409+Barclays!O409+Enel!N409</f>
        <v>528.63525912985699</v>
      </c>
    </row>
    <row r="411" spans="1:33" ht="13.5" customHeight="1" x14ac:dyDescent="0.2">
      <c r="A411" s="49">
        <v>44487</v>
      </c>
      <c r="B411" s="50">
        <v>199.03999567031801</v>
      </c>
      <c r="C411" s="43"/>
      <c r="D411" s="49">
        <v>44487</v>
      </c>
      <c r="E411" s="50">
        <v>6.8920001983642498</v>
      </c>
      <c r="H411" s="49">
        <v>44487</v>
      </c>
      <c r="I411" s="50">
        <v>0.84605014324188199</v>
      </c>
      <c r="L411" s="49">
        <v>44487</v>
      </c>
      <c r="M411" s="52">
        <v>-4.9376725219190103E-3</v>
      </c>
      <c r="N411" s="52">
        <v>-5.62307937070727E-3</v>
      </c>
      <c r="O411" s="52">
        <v>-5.6417561136186097E-3</v>
      </c>
      <c r="P411" s="52">
        <v>-5.60498097911477E-3</v>
      </c>
      <c r="Q411" s="52">
        <v>-5.5781900882720904E-3</v>
      </c>
      <c r="R411" s="52">
        <v>-5.4731611162424001E-3</v>
      </c>
      <c r="S411" s="52">
        <v>-5.3059952333569501E-3</v>
      </c>
      <c r="T411" s="52">
        <v>-5.0934045575559096E-3</v>
      </c>
      <c r="W411" s="49">
        <v>44487</v>
      </c>
      <c r="X411" s="53">
        <v>2.8789548669010401E-3</v>
      </c>
      <c r="Y411" s="53">
        <v>2.8789548669010401E-3</v>
      </c>
      <c r="Z411" s="53">
        <v>2.8789548669010401E-3</v>
      </c>
      <c r="AA411" s="53">
        <v>2.8789548669010401E-3</v>
      </c>
      <c r="AB411" s="53">
        <v>2.8789548669010401E-3</v>
      </c>
      <c r="AC411" s="53">
        <v>4.7435872256755803E-3</v>
      </c>
      <c r="AD411" s="53">
        <v>5.9886798262596096E-3</v>
      </c>
      <c r="AE411" s="53">
        <v>7.2337728925049296E-3</v>
      </c>
      <c r="AF411" s="47"/>
      <c r="AG411" s="165">
        <f xml:space="preserve"> Barclays_eqty!J410+Enel_eqty!J410+'EUR GBP'!K410+Barclays!O410+Enel!N410</f>
        <v>3993.6877032708012</v>
      </c>
    </row>
    <row r="412" spans="1:33" ht="13.5" customHeight="1" x14ac:dyDescent="0.2">
      <c r="A412" s="49">
        <v>44484</v>
      </c>
      <c r="B412" s="50">
        <v>198.03999662399201</v>
      </c>
      <c r="C412" s="43"/>
      <c r="D412" s="49">
        <v>44484</v>
      </c>
      <c r="E412" s="50">
        <v>6.9229998588562003</v>
      </c>
      <c r="H412" s="49">
        <v>44484</v>
      </c>
      <c r="I412" s="50">
        <v>0.84283542633056596</v>
      </c>
      <c r="L412" s="49">
        <v>44484</v>
      </c>
      <c r="M412" s="52">
        <v>-4.9174595624208398E-3</v>
      </c>
      <c r="N412" s="52">
        <v>-5.4768924601375996E-3</v>
      </c>
      <c r="O412" s="52">
        <v>-5.5978065356612197E-3</v>
      </c>
      <c r="P412" s="52">
        <v>-5.5876276455819598E-3</v>
      </c>
      <c r="Q412" s="52">
        <v>-5.5654328316450102E-3</v>
      </c>
      <c r="R412" s="52">
        <v>-5.4919961839914296E-3</v>
      </c>
      <c r="S412" s="52">
        <v>-5.3852098062634399E-3</v>
      </c>
      <c r="T412" s="52">
        <v>-5.2352515049278701E-3</v>
      </c>
      <c r="W412" s="49">
        <v>44484</v>
      </c>
      <c r="X412" s="53">
        <v>1.59967015497386E-3</v>
      </c>
      <c r="Y412" s="53">
        <v>1.59967015497386E-3</v>
      </c>
      <c r="Z412" s="53">
        <v>1.59967015497386E-3</v>
      </c>
      <c r="AA412" s="53">
        <v>1.59967015497386E-3</v>
      </c>
      <c r="AB412" s="53">
        <v>1.59967015497386E-3</v>
      </c>
      <c r="AC412" s="53">
        <v>2.9178233817219699E-3</v>
      </c>
      <c r="AD412" s="53">
        <v>3.9759837090968999E-3</v>
      </c>
      <c r="AE412" s="53">
        <v>5.0341440364718403E-3</v>
      </c>
      <c r="AF412" s="47"/>
      <c r="AG412" s="165">
        <f xml:space="preserve"> Barclays_eqty!J411+Enel_eqty!J411+'EUR GBP'!K411+Barclays!O411+Enel!N411</f>
        <v>1888.1132913423444</v>
      </c>
    </row>
    <row r="413" spans="1:33" ht="13.5" customHeight="1" x14ac:dyDescent="0.2">
      <c r="A413" s="49">
        <v>44483</v>
      </c>
      <c r="B413" s="50">
        <v>194.84000205993598</v>
      </c>
      <c r="C413" s="43"/>
      <c r="D413" s="49">
        <v>44483</v>
      </c>
      <c r="E413" s="50">
        <v>6.9340000152587802</v>
      </c>
      <c r="H413" s="49">
        <v>44483</v>
      </c>
      <c r="I413" s="50">
        <v>0.84699994325637795</v>
      </c>
      <c r="L413" s="49">
        <v>44483</v>
      </c>
      <c r="M413" s="52">
        <v>-4.9072550609707798E-3</v>
      </c>
      <c r="N413" s="52">
        <v>-5.4936180822551198E-3</v>
      </c>
      <c r="O413" s="52">
        <v>-5.5930302478372999E-3</v>
      </c>
      <c r="P413" s="52">
        <v>-5.5940640158951196E-3</v>
      </c>
      <c r="Q413" s="52">
        <v>-5.5806706659495796E-3</v>
      </c>
      <c r="R413" s="52">
        <v>-5.5220574140548697E-3</v>
      </c>
      <c r="S413" s="52">
        <v>-5.4017142392694898E-3</v>
      </c>
      <c r="T413" s="52">
        <v>-5.2381819114089003E-3</v>
      </c>
      <c r="W413" s="49">
        <v>44483</v>
      </c>
      <c r="X413" s="53">
        <v>1.58968137111514E-3</v>
      </c>
      <c r="Y413" s="53">
        <v>1.58968137111514E-3</v>
      </c>
      <c r="Z413" s="53">
        <v>1.58968137111514E-3</v>
      </c>
      <c r="AA413" s="53">
        <v>1.58968137111514E-3</v>
      </c>
      <c r="AB413" s="53">
        <v>1.58968137111514E-3</v>
      </c>
      <c r="AC413" s="53">
        <v>2.96780280768871E-3</v>
      </c>
      <c r="AD413" s="53">
        <v>3.9577707648277196E-3</v>
      </c>
      <c r="AE413" s="53">
        <v>4.9477391876280299E-3</v>
      </c>
      <c r="AF413" s="47"/>
      <c r="AG413" s="165">
        <f xml:space="preserve"> Barclays_eqty!J412+Enel_eqty!J412+'EUR GBP'!K412+Barclays!O412+Enel!N412</f>
        <v>1132.4177097726481</v>
      </c>
    </row>
    <row r="414" spans="1:33" ht="13.5" customHeight="1" x14ac:dyDescent="0.2">
      <c r="A414" s="49">
        <v>44482</v>
      </c>
      <c r="B414" s="50">
        <v>192.799997329711</v>
      </c>
      <c r="C414" s="43"/>
      <c r="D414" s="49">
        <v>44482</v>
      </c>
      <c r="E414" s="50">
        <v>6.81599998474121</v>
      </c>
      <c r="H414" s="49">
        <v>44482</v>
      </c>
      <c r="I414" s="50">
        <v>0.84903711080551103</v>
      </c>
      <c r="L414" s="49">
        <v>44482</v>
      </c>
      <c r="M414" s="52">
        <v>-4.8362812958657698E-3</v>
      </c>
      <c r="N414" s="52">
        <v>-5.5749826133251103E-3</v>
      </c>
      <c r="O414" s="52">
        <v>-5.6306365877389899E-3</v>
      </c>
      <c r="P414" s="52">
        <v>-5.5964449420571301E-3</v>
      </c>
      <c r="Q414" s="52">
        <v>-5.5719059891998698E-3</v>
      </c>
      <c r="R414" s="52">
        <v>-5.49134472385048E-3</v>
      </c>
      <c r="S414" s="52">
        <v>-5.3571364842355199E-3</v>
      </c>
      <c r="T414" s="52">
        <v>-5.1640579476952501E-3</v>
      </c>
      <c r="W414" s="49">
        <v>44482</v>
      </c>
      <c r="X414" s="53">
        <v>1.5496970154345001E-3</v>
      </c>
      <c r="Y414" s="53">
        <v>1.5496970154345001E-3</v>
      </c>
      <c r="Z414" s="53">
        <v>1.5496970154345001E-3</v>
      </c>
      <c r="AA414" s="53">
        <v>1.5496970154345001E-3</v>
      </c>
      <c r="AB414" s="53">
        <v>1.5496970154345001E-3</v>
      </c>
      <c r="AC414" s="53">
        <v>2.9877731576561902E-3</v>
      </c>
      <c r="AD414" s="53">
        <v>4.0473556146025597E-3</v>
      </c>
      <c r="AE414" s="53">
        <v>5.1069376058876497E-3</v>
      </c>
      <c r="AF414" s="47"/>
      <c r="AG414" s="165">
        <f xml:space="preserve"> Barclays_eqty!J413+Enel_eqty!J413+'EUR GBP'!K413+Barclays!O413+Enel!N413</f>
        <v>-1108.3801393602455</v>
      </c>
    </row>
    <row r="415" spans="1:33" ht="13.5" customHeight="1" x14ac:dyDescent="0.2">
      <c r="A415" s="49">
        <v>44481</v>
      </c>
      <c r="B415" s="50">
        <v>196.75999879837002</v>
      </c>
      <c r="C415" s="43"/>
      <c r="D415" s="49">
        <v>44481</v>
      </c>
      <c r="E415" s="50">
        <v>6.7470002174377397</v>
      </c>
      <c r="H415" s="49">
        <v>44481</v>
      </c>
      <c r="I415" s="50">
        <v>0.84904968738555897</v>
      </c>
      <c r="L415" s="49">
        <v>44481</v>
      </c>
      <c r="M415" s="52">
        <v>-4.9173934385180404E-3</v>
      </c>
      <c r="N415" s="52">
        <v>-5.5893668904900499E-3</v>
      </c>
      <c r="O415" s="52">
        <v>-5.63531229272484E-3</v>
      </c>
      <c r="P415" s="52">
        <v>-5.6178960949182502E-3</v>
      </c>
      <c r="Q415" s="52">
        <v>-5.5903992615640103E-3</v>
      </c>
      <c r="R415" s="52">
        <v>-5.49543416127562E-3</v>
      </c>
      <c r="S415" s="52">
        <v>-5.3438870236277502E-3</v>
      </c>
      <c r="T415" s="52">
        <v>-5.1423781551420602E-3</v>
      </c>
      <c r="W415" s="49">
        <v>44481</v>
      </c>
      <c r="X415" s="53">
        <v>1.4697277219966E-3</v>
      </c>
      <c r="Y415" s="53">
        <v>1.4697277219966E-3</v>
      </c>
      <c r="Z415" s="53">
        <v>1.4697277219966E-3</v>
      </c>
      <c r="AA415" s="53">
        <v>1.4697277219966E-3</v>
      </c>
      <c r="AB415" s="53">
        <v>1.4697277219966E-3</v>
      </c>
      <c r="AC415" s="53">
        <v>2.8879195451736398E-3</v>
      </c>
      <c r="AD415" s="53">
        <v>3.9626052603125503E-3</v>
      </c>
      <c r="AE415" s="53">
        <v>5.0372914411127498E-3</v>
      </c>
      <c r="AF415" s="47"/>
      <c r="AG415" s="165">
        <f xml:space="preserve"> Barclays_eqty!J414+Enel_eqty!J414+'EUR GBP'!K414+Barclays!O414+Enel!N414</f>
        <v>-104.98118079436497</v>
      </c>
    </row>
    <row r="416" spans="1:33" ht="13.5" customHeight="1" x14ac:dyDescent="0.2">
      <c r="A416" s="49">
        <v>44480</v>
      </c>
      <c r="B416" s="50">
        <v>197.479999065399</v>
      </c>
      <c r="C416" s="43"/>
      <c r="D416" s="49">
        <v>44480</v>
      </c>
      <c r="E416" s="50">
        <v>6.7170000076293901</v>
      </c>
      <c r="H416" s="49">
        <v>44480</v>
      </c>
      <c r="I416" s="50">
        <v>0.84922754764556796</v>
      </c>
      <c r="L416" s="49">
        <v>44480</v>
      </c>
      <c r="M416" s="52">
        <v>-4.8971818760037396E-3</v>
      </c>
      <c r="N416" s="52">
        <v>-5.61395986005663E-3</v>
      </c>
      <c r="O416" s="52">
        <v>-5.65338134765625E-3</v>
      </c>
      <c r="P416" s="52">
        <v>-5.6246668100357004E-3</v>
      </c>
      <c r="Q416" s="52">
        <v>-5.5945143103599496E-3</v>
      </c>
      <c r="R416" s="52">
        <v>-5.5042416788637603E-3</v>
      </c>
      <c r="S416" s="52">
        <v>-5.3689847700297798E-3</v>
      </c>
      <c r="T416" s="52">
        <v>-5.1755313761532298E-3</v>
      </c>
      <c r="W416" s="49">
        <v>44480</v>
      </c>
      <c r="X416" s="53">
        <v>1.4597312547266401E-3</v>
      </c>
      <c r="Y416" s="53">
        <v>1.4597312547266401E-3</v>
      </c>
      <c r="Z416" s="53">
        <v>1.4597312547266401E-3</v>
      </c>
      <c r="AA416" s="53">
        <v>1.4597312547266401E-3</v>
      </c>
      <c r="AB416" s="53">
        <v>1.4597312547266401E-3</v>
      </c>
      <c r="AC416" s="53">
        <v>2.8379911091178599E-3</v>
      </c>
      <c r="AD416" s="53">
        <v>3.8928650319576198E-3</v>
      </c>
      <c r="AE416" s="53">
        <v>4.9477391876280299E-3</v>
      </c>
      <c r="AF416" s="47"/>
      <c r="AG416" s="165">
        <f xml:space="preserve"> Barclays_eqty!J415+Enel_eqty!J415+'EUR GBP'!K415+Barclays!O415+Enel!N415</f>
        <v>2209.7352078785179</v>
      </c>
    </row>
    <row r="417" spans="1:33" ht="13.5" customHeight="1" x14ac:dyDescent="0.2">
      <c r="A417" s="49">
        <v>44477</v>
      </c>
      <c r="B417" s="50">
        <v>195.20000219344999</v>
      </c>
      <c r="C417" s="43"/>
      <c r="D417" s="49">
        <v>44477</v>
      </c>
      <c r="E417" s="50">
        <v>6.8959999084472603</v>
      </c>
      <c r="H417" s="49">
        <v>44477</v>
      </c>
      <c r="I417" s="50">
        <v>0.84864699840545599</v>
      </c>
      <c r="L417" s="49">
        <v>44477</v>
      </c>
      <c r="M417" s="52">
        <v>-4.8971818760037396E-3</v>
      </c>
      <c r="N417" s="52">
        <v>-5.4712467826902797E-3</v>
      </c>
      <c r="O417" s="52">
        <v>-5.5732605978846498E-3</v>
      </c>
      <c r="P417" s="52">
        <v>-5.5704722180962502E-3</v>
      </c>
      <c r="Q417" s="52">
        <v>-5.5492389947175902E-3</v>
      </c>
      <c r="R417" s="52">
        <v>-5.48341730609536E-3</v>
      </c>
      <c r="S417" s="52">
        <v>-5.3462884388863997E-3</v>
      </c>
      <c r="T417" s="52">
        <v>-5.1667415536940098E-3</v>
      </c>
      <c r="W417" s="49">
        <v>44477</v>
      </c>
      <c r="X417" s="53">
        <v>1.1298356112092701E-3</v>
      </c>
      <c r="Y417" s="53">
        <v>1.1298356112092701E-3</v>
      </c>
      <c r="Z417" s="53">
        <v>1.1298356112092701E-3</v>
      </c>
      <c r="AA417" s="53">
        <v>1.1298356112092701E-3</v>
      </c>
      <c r="AB417" s="53">
        <v>1.1298356112092701E-3</v>
      </c>
      <c r="AC417" s="53">
        <v>2.1788158919662198E-3</v>
      </c>
      <c r="AD417" s="53">
        <v>3.16425831988453E-3</v>
      </c>
      <c r="AE417" s="53">
        <v>4.1497009806334903E-3</v>
      </c>
      <c r="AF417" s="47"/>
      <c r="AG417" s="165">
        <f xml:space="preserve"> Barclays_eqty!J416+Enel_eqty!J416+'EUR GBP'!K416+Barclays!O416+Enel!N416</f>
        <v>922.15676911504636</v>
      </c>
    </row>
    <row r="418" spans="1:33" ht="13.5" customHeight="1" x14ac:dyDescent="0.2">
      <c r="A418" s="49">
        <v>44476</v>
      </c>
      <c r="B418" s="50">
        <v>194.22000646591101</v>
      </c>
      <c r="C418" s="43"/>
      <c r="D418" s="49">
        <v>44476</v>
      </c>
      <c r="E418" s="50">
        <v>6.9359998703002903</v>
      </c>
      <c r="H418" s="49">
        <v>44476</v>
      </c>
      <c r="I418" s="50">
        <v>0.84856492280960005</v>
      </c>
      <c r="L418" s="49">
        <v>44476</v>
      </c>
      <c r="M418" s="52">
        <v>-4.9072550609707798E-3</v>
      </c>
      <c r="N418" s="52">
        <v>-5.50825102254748E-3</v>
      </c>
      <c r="O418" s="52">
        <v>-5.5887699127197196E-3</v>
      </c>
      <c r="P418" s="52">
        <v>-5.572319496423E-3</v>
      </c>
      <c r="Q418" s="52">
        <v>-5.5492389947175902E-3</v>
      </c>
      <c r="R418" s="52">
        <v>-5.4889130406081598E-3</v>
      </c>
      <c r="S418" s="52">
        <v>-5.3753559477627199E-3</v>
      </c>
      <c r="T418" s="52">
        <v>-5.2290046587586403E-3</v>
      </c>
      <c r="W418" s="49">
        <v>44476</v>
      </c>
      <c r="X418" s="53">
        <v>1.00987148471176E-3</v>
      </c>
      <c r="Y418" s="53">
        <v>1.00987148471176E-3</v>
      </c>
      <c r="Z418" s="53">
        <v>1.00987148471176E-3</v>
      </c>
      <c r="AA418" s="53">
        <v>1.00987148471176E-3</v>
      </c>
      <c r="AB418" s="53">
        <v>1.00987148471176E-3</v>
      </c>
      <c r="AC418" s="53">
        <v>1.969032920897E-3</v>
      </c>
      <c r="AD418" s="53">
        <v>2.84106540493667E-3</v>
      </c>
      <c r="AE418" s="53">
        <v>3.7130978889763299E-3</v>
      </c>
      <c r="AF418" s="47"/>
      <c r="AG418" s="165">
        <f xml:space="preserve"> Barclays_eqty!J417+Enel_eqty!J417+'EUR GBP'!K417+Barclays!O417+Enel!N417</f>
        <v>1278.976988782513</v>
      </c>
    </row>
    <row r="419" spans="1:33" ht="13.5" customHeight="1" x14ac:dyDescent="0.2">
      <c r="A419" s="49">
        <v>44475</v>
      </c>
      <c r="B419" s="50">
        <v>192.33999252319302</v>
      </c>
      <c r="C419" s="43"/>
      <c r="D419" s="49">
        <v>44475</v>
      </c>
      <c r="E419" s="50">
        <v>6.7459998130798304</v>
      </c>
      <c r="H419" s="49">
        <v>44475</v>
      </c>
      <c r="I419" s="50">
        <v>0.85067260265350297</v>
      </c>
      <c r="L419" s="49">
        <v>44475</v>
      </c>
      <c r="M419" s="52">
        <v>-4.9072550609707798E-3</v>
      </c>
      <c r="N419" s="52">
        <v>-5.5891177617013402E-3</v>
      </c>
      <c r="O419" s="52">
        <v>-5.6614414788782597E-3</v>
      </c>
      <c r="P419" s="52">
        <v>-5.6286291219294002E-3</v>
      </c>
      <c r="Q419" s="52">
        <v>-5.5965427309274604E-3</v>
      </c>
      <c r="R419" s="52">
        <v>-5.5119954049587198E-3</v>
      </c>
      <c r="S419" s="52">
        <v>-5.3916899487376196E-3</v>
      </c>
      <c r="T419" s="52">
        <v>-5.2438867278396997E-3</v>
      </c>
      <c r="W419" s="49">
        <v>44475</v>
      </c>
      <c r="X419" s="53">
        <v>1.1398362694308101E-3</v>
      </c>
      <c r="Y419" s="53">
        <v>1.1398362694308101E-3</v>
      </c>
      <c r="Z419" s="53">
        <v>1.1398362694308101E-3</v>
      </c>
      <c r="AA419" s="53">
        <v>1.1398362694308101E-3</v>
      </c>
      <c r="AB419" s="53">
        <v>1.1398362694308101E-3</v>
      </c>
      <c r="AC419" s="53">
        <v>2.00899341143667E-3</v>
      </c>
      <c r="AD419" s="53">
        <v>2.8012644033878998E-3</v>
      </c>
      <c r="AE419" s="53">
        <v>3.5935356281697698E-3</v>
      </c>
      <c r="AF419" s="47"/>
      <c r="AG419" s="165">
        <f xml:space="preserve"> Barclays_eqty!J418+Enel_eqty!J418+'EUR GBP'!K418+Barclays!O418+Enel!N418</f>
        <v>-319.6843558104045</v>
      </c>
    </row>
    <row r="420" spans="1:33" ht="13.5" customHeight="1" x14ac:dyDescent="0.2">
      <c r="A420" s="49">
        <v>44474</v>
      </c>
      <c r="B420" s="50">
        <v>194.42000389099098</v>
      </c>
      <c r="C420" s="43"/>
      <c r="D420" s="49">
        <v>44474</v>
      </c>
      <c r="E420" s="50">
        <v>6.7740001678466797</v>
      </c>
      <c r="H420" s="49">
        <v>44474</v>
      </c>
      <c r="I420" s="50">
        <v>0.85085135698318404</v>
      </c>
      <c r="L420" s="49">
        <v>44474</v>
      </c>
      <c r="M420" s="52">
        <v>-4.9072550609707798E-3</v>
      </c>
      <c r="N420" s="52">
        <v>-5.6492099538445403E-3</v>
      </c>
      <c r="O420" s="52">
        <v>-5.6924973614513796E-3</v>
      </c>
      <c r="P420" s="52">
        <v>-5.6445053778588702E-3</v>
      </c>
      <c r="Q420" s="52">
        <v>-5.6115118786692602E-3</v>
      </c>
      <c r="R420" s="52">
        <v>-5.5474666878581004E-3</v>
      </c>
      <c r="S420" s="52">
        <v>-5.43651636689901E-3</v>
      </c>
      <c r="T420" s="52">
        <v>-5.3043775260448404E-3</v>
      </c>
      <c r="W420" s="49">
        <v>44474</v>
      </c>
      <c r="X420" s="53">
        <v>1.03986368048936E-3</v>
      </c>
      <c r="Y420" s="53">
        <v>1.03986368048936E-3</v>
      </c>
      <c r="Z420" s="53">
        <v>1.03986368048936E-3</v>
      </c>
      <c r="AA420" s="53">
        <v>1.03986368048936E-3</v>
      </c>
      <c r="AB420" s="53">
        <v>1.03986368048936E-3</v>
      </c>
      <c r="AC420" s="53">
        <v>1.8191743874922299E-3</v>
      </c>
      <c r="AD420" s="53">
        <v>2.5618537329137299E-3</v>
      </c>
      <c r="AE420" s="53">
        <v>3.3045338932424701E-3</v>
      </c>
      <c r="AF420" s="47"/>
      <c r="AG420" s="165">
        <f xml:space="preserve"> Barclays_eqty!J419+Enel_eqty!J419+'EUR GBP'!K419+Barclays!O419+Enel!N419</f>
        <v>3898.5016060667658</v>
      </c>
    </row>
    <row r="421" spans="1:33" ht="13.5" customHeight="1" x14ac:dyDescent="0.2">
      <c r="A421" s="49">
        <v>44473</v>
      </c>
      <c r="B421" s="50">
        <v>188.119995594024</v>
      </c>
      <c r="C421" s="43"/>
      <c r="D421" s="49">
        <v>44473</v>
      </c>
      <c r="E421" s="50">
        <v>6.7529997825622496</v>
      </c>
      <c r="H421" s="49">
        <v>44473</v>
      </c>
      <c r="I421" s="50">
        <v>0.85439181327819802</v>
      </c>
      <c r="L421" s="49">
        <v>44473</v>
      </c>
      <c r="M421" s="52">
        <v>-4.9275332130491699E-3</v>
      </c>
      <c r="N421" s="52">
        <v>-5.6107318960130197E-3</v>
      </c>
      <c r="O421" s="52">
        <v>-5.6235198862850597E-3</v>
      </c>
      <c r="P421" s="52">
        <v>-5.5913883261382502E-3</v>
      </c>
      <c r="Q421" s="52">
        <v>-5.5644605308771099E-3</v>
      </c>
      <c r="R421" s="52">
        <v>-5.5035040713846597E-3</v>
      </c>
      <c r="S421" s="52">
        <v>-5.4087219759821796E-3</v>
      </c>
      <c r="T421" s="52">
        <v>-5.2862302400171696E-3</v>
      </c>
      <c r="W421" s="49">
        <v>44473</v>
      </c>
      <c r="X421" s="53">
        <v>8.6990452837198897E-4</v>
      </c>
      <c r="Y421" s="53">
        <v>8.6990452837198897E-4</v>
      </c>
      <c r="Z421" s="53">
        <v>8.6990452837198897E-4</v>
      </c>
      <c r="AA421" s="53">
        <v>8.6990452837198897E-4</v>
      </c>
      <c r="AB421" s="53">
        <v>8.6990452837198897E-4</v>
      </c>
      <c r="AC421" s="53">
        <v>1.53940881136804E-3</v>
      </c>
      <c r="AD421" s="53">
        <v>2.1926774643361499E-3</v>
      </c>
      <c r="AE421" s="53">
        <v>2.84594623371958E-3</v>
      </c>
      <c r="AF421" s="47"/>
      <c r="AG421" s="165">
        <f xml:space="preserve"> Barclays_eqty!J420+Enel_eqty!J420+'EUR GBP'!K420+Barclays!O420+Enel!N420</f>
        <v>678.47075505884561</v>
      </c>
    </row>
    <row r="422" spans="1:33" ht="13.5" customHeight="1" x14ac:dyDescent="0.2">
      <c r="A422" s="49">
        <v>44470</v>
      </c>
      <c r="B422" s="50">
        <v>187.05999851226801</v>
      </c>
      <c r="C422" s="43"/>
      <c r="D422" s="49">
        <v>44470</v>
      </c>
      <c r="E422" s="50">
        <v>6.7280001640319798</v>
      </c>
      <c r="H422" s="49">
        <v>44470</v>
      </c>
      <c r="I422" s="50">
        <v>0.85643607378005904</v>
      </c>
      <c r="L422" s="49">
        <v>44470</v>
      </c>
      <c r="M422" s="52">
        <v>-5.0188535824417999E-3</v>
      </c>
      <c r="N422" s="52">
        <v>-5.4721808992326199E-3</v>
      </c>
      <c r="O422" s="52">
        <v>-5.5558211170136903E-3</v>
      </c>
      <c r="P422" s="52">
        <v>-5.5558444000780496E-3</v>
      </c>
      <c r="Q422" s="52">
        <v>-5.5378596298396501E-3</v>
      </c>
      <c r="R422" s="52">
        <v>-5.4908702149987203E-3</v>
      </c>
      <c r="S422" s="52">
        <v>-5.3884116932749696E-3</v>
      </c>
      <c r="T422" s="52">
        <v>-5.2724694833159403E-3</v>
      </c>
      <c r="W422" s="49">
        <v>44470</v>
      </c>
      <c r="X422" s="53">
        <v>8.9989451225846995E-4</v>
      </c>
      <c r="Y422" s="53">
        <v>8.9989451225846995E-4</v>
      </c>
      <c r="Z422" s="53">
        <v>8.9989451225846995E-4</v>
      </c>
      <c r="AA422" s="53">
        <v>8.9989451225846995E-4</v>
      </c>
      <c r="AB422" s="53">
        <v>8.9989451225846995E-4</v>
      </c>
      <c r="AC422" s="53">
        <v>1.56938575673848E-3</v>
      </c>
      <c r="AD422" s="53">
        <v>2.2747265174984902E-3</v>
      </c>
      <c r="AE422" s="53">
        <v>2.9800671618431798E-3</v>
      </c>
      <c r="AF422" s="47"/>
      <c r="AG422" s="165">
        <f xml:space="preserve"> Barclays_eqty!J421+Enel_eqty!J421+'EUR GBP'!K421+Barclays!O421+Enel!N421</f>
        <v>-462.10085285293979</v>
      </c>
    </row>
    <row r="423" spans="1:33" ht="13.5" customHeight="1" x14ac:dyDescent="0.2">
      <c r="A423" s="49">
        <v>44469</v>
      </c>
      <c r="B423" s="50">
        <v>189.339995384216</v>
      </c>
      <c r="C423" s="43"/>
      <c r="D423" s="49">
        <v>44469</v>
      </c>
      <c r="E423" s="50">
        <v>6.6690001487731898</v>
      </c>
      <c r="H423" s="49">
        <v>44469</v>
      </c>
      <c r="I423" s="50">
        <v>0.85946309566497803</v>
      </c>
      <c r="L423" s="49">
        <v>44469</v>
      </c>
      <c r="M423" s="52">
        <v>-4.9376725219190103E-3</v>
      </c>
      <c r="N423" s="52">
        <v>-5.4872827604412998E-3</v>
      </c>
      <c r="O423" s="52">
        <v>-5.5878404527902603E-3</v>
      </c>
      <c r="P423" s="52">
        <v>-5.5717150680720797E-3</v>
      </c>
      <c r="Q423" s="52">
        <v>-5.5327350273728301E-3</v>
      </c>
      <c r="R423" s="52">
        <v>-5.4664895869791499E-3</v>
      </c>
      <c r="S423" s="52">
        <v>-5.3683239966630901E-3</v>
      </c>
      <c r="T423" s="52">
        <v>-5.2322619594633501E-3</v>
      </c>
      <c r="W423" s="49">
        <v>44469</v>
      </c>
      <c r="X423" s="53">
        <v>9.3988981097936598E-4</v>
      </c>
      <c r="Y423" s="53">
        <v>9.3988981097936598E-4</v>
      </c>
      <c r="Z423" s="53">
        <v>9.3988981097936598E-4</v>
      </c>
      <c r="AA423" s="53">
        <v>9.3988981097936598E-4</v>
      </c>
      <c r="AB423" s="53">
        <v>9.3988981097936598E-4</v>
      </c>
      <c r="AC423" s="53">
        <v>1.66930863633751E-3</v>
      </c>
      <c r="AD423" s="53">
        <v>2.41216318681836E-3</v>
      </c>
      <c r="AE423" s="53">
        <v>3.1550177372992E-3</v>
      </c>
      <c r="AF423" s="47"/>
      <c r="AG423" s="165">
        <f xml:space="preserve"> Barclays_eqty!J422+Enel_eqty!J422+'EUR GBP'!K422+Barclays!O422+Enel!N422</f>
        <v>1795.9624674273603</v>
      </c>
    </row>
    <row r="424" spans="1:33" ht="13.5" customHeight="1" x14ac:dyDescent="0.2">
      <c r="A424" s="49">
        <v>44468</v>
      </c>
      <c r="B424" s="50">
        <v>188.139998912811</v>
      </c>
      <c r="C424" s="43"/>
      <c r="D424" s="49">
        <v>44468</v>
      </c>
      <c r="E424" s="50">
        <v>6.78200006484985</v>
      </c>
      <c r="H424" s="49">
        <v>44468</v>
      </c>
      <c r="I424" s="50">
        <v>0.86510241031646695</v>
      </c>
      <c r="L424" s="49">
        <v>44468</v>
      </c>
      <c r="M424" s="52">
        <v>-4.9478104338049802E-3</v>
      </c>
      <c r="N424" s="52">
        <v>-5.5881128646433301E-3</v>
      </c>
      <c r="O424" s="52">
        <v>-5.6111565791070401E-3</v>
      </c>
      <c r="P424" s="52">
        <v>-5.5632577277719896E-3</v>
      </c>
      <c r="Q424" s="52">
        <v>-5.5244807153940201E-3</v>
      </c>
      <c r="R424" s="52">
        <v>-5.4636094719171498E-3</v>
      </c>
      <c r="S424" s="52">
        <v>-5.36959385499358E-3</v>
      </c>
      <c r="T424" s="52">
        <v>-5.24633657187223E-3</v>
      </c>
      <c r="W424" s="49">
        <v>44468</v>
      </c>
      <c r="X424" s="53">
        <v>8.3991204155609001E-4</v>
      </c>
      <c r="Y424" s="53">
        <v>8.3991204155609001E-4</v>
      </c>
      <c r="Z424" s="53">
        <v>8.3991204155609001E-4</v>
      </c>
      <c r="AA424" s="53">
        <v>8.3991204155609001E-4</v>
      </c>
      <c r="AB424" s="53">
        <v>8.3991204155609001E-4</v>
      </c>
      <c r="AC424" s="53">
        <v>1.5294196782633599E-3</v>
      </c>
      <c r="AD424" s="53">
        <v>2.2325532045215299E-3</v>
      </c>
      <c r="AE424" s="53">
        <v>2.93568661436438E-3</v>
      </c>
      <c r="AF424" s="47"/>
      <c r="AG424" s="165">
        <f xml:space="preserve"> Barclays_eqty!J423+Enel_eqty!J423+'EUR GBP'!K423+Barclays!O423+Enel!N423</f>
        <v>41.50829528721863</v>
      </c>
    </row>
    <row r="425" spans="1:33" ht="13.5" customHeight="1" x14ac:dyDescent="0.2">
      <c r="A425" s="49">
        <v>44467</v>
      </c>
      <c r="B425" s="50">
        <v>187.00000047683702</v>
      </c>
      <c r="C425" s="43"/>
      <c r="D425" s="49">
        <v>44467</v>
      </c>
      <c r="E425" s="50">
        <v>6.8439998626708896</v>
      </c>
      <c r="H425" s="49">
        <v>44467</v>
      </c>
      <c r="I425" s="50">
        <v>0.86247283220291104</v>
      </c>
      <c r="L425" s="49">
        <v>44467</v>
      </c>
      <c r="M425" s="52">
        <v>-4.9275332130491699E-3</v>
      </c>
      <c r="N425" s="52">
        <v>-5.5845365859568102E-3</v>
      </c>
      <c r="O425" s="52">
        <v>-5.6099039502441796E-3</v>
      </c>
      <c r="P425" s="52">
        <v>-5.5559957399964298E-3</v>
      </c>
      <c r="Q425" s="52">
        <v>-5.5170641280710697E-3</v>
      </c>
      <c r="R425" s="52">
        <v>-5.4587475024163697E-3</v>
      </c>
      <c r="S425" s="52">
        <v>-5.3500095382332802E-3</v>
      </c>
      <c r="T425" s="52">
        <v>-5.2205449901521197E-3</v>
      </c>
      <c r="W425" s="49">
        <v>44467</v>
      </c>
      <c r="X425" s="53">
        <v>8.0991734284907504E-4</v>
      </c>
      <c r="Y425" s="53">
        <v>8.0991734284907504E-4</v>
      </c>
      <c r="Z425" s="53">
        <v>8.0991734284907504E-4</v>
      </c>
      <c r="AA425" s="53">
        <v>8.0991734284907504E-4</v>
      </c>
      <c r="AB425" s="53">
        <v>8.0991734284907504E-4</v>
      </c>
      <c r="AC425" s="53">
        <v>1.4694643905386301E-3</v>
      </c>
      <c r="AD425" s="53">
        <v>2.1776480134576498E-3</v>
      </c>
      <c r="AE425" s="53">
        <v>2.8858315199613502E-3</v>
      </c>
      <c r="AF425" s="47"/>
      <c r="AG425" s="165">
        <f xml:space="preserve"> Barclays_eqty!J424+Enel_eqty!J424+'EUR GBP'!K424+Barclays!O424+Enel!N424</f>
        <v>-1821.59041712009</v>
      </c>
    </row>
    <row r="426" spans="1:33" ht="13.5" customHeight="1" x14ac:dyDescent="0.2">
      <c r="A426" s="49">
        <v>44466</v>
      </c>
      <c r="B426" s="50">
        <v>187.82000541687</v>
      </c>
      <c r="C426" s="43"/>
      <c r="D426" s="49">
        <v>44466</v>
      </c>
      <c r="E426" s="50">
        <v>6.9450001716613698</v>
      </c>
      <c r="H426" s="49">
        <v>44466</v>
      </c>
      <c r="I426" s="50">
        <v>0.85354733467101995</v>
      </c>
      <c r="L426" s="49">
        <v>44466</v>
      </c>
      <c r="M426" s="52">
        <v>-4.9072550609707798E-3</v>
      </c>
      <c r="N426" s="52">
        <v>-5.6057600304484298E-3</v>
      </c>
      <c r="O426" s="52">
        <v>-5.6362990289926503E-3</v>
      </c>
      <c r="P426" s="52">
        <v>-5.5671334266662598E-3</v>
      </c>
      <c r="Q426" s="52">
        <v>-5.5150608532130701E-3</v>
      </c>
      <c r="R426" s="52">
        <v>-5.4611209779977798E-3</v>
      </c>
      <c r="S426" s="52">
        <v>-5.3699878044426398E-3</v>
      </c>
      <c r="T426" s="52">
        <v>-5.2493736147880502E-3</v>
      </c>
      <c r="W426" s="49">
        <v>44466</v>
      </c>
      <c r="X426" s="53">
        <v>7.6992448884993705E-4</v>
      </c>
      <c r="Y426" s="53">
        <v>7.6992448884993705E-4</v>
      </c>
      <c r="Z426" s="53">
        <v>7.6992448884993705E-4</v>
      </c>
      <c r="AA426" s="53">
        <v>7.6992448884993705E-4</v>
      </c>
      <c r="AB426" s="53">
        <v>7.6992448884993705E-4</v>
      </c>
      <c r="AC426" s="53">
        <v>1.37267587706446E-3</v>
      </c>
      <c r="AD426" s="53">
        <v>2.0544643048197001E-3</v>
      </c>
      <c r="AE426" s="53">
        <v>2.7362527325749302E-3</v>
      </c>
      <c r="AF426" s="47"/>
      <c r="AG426" s="165">
        <f xml:space="preserve"> Barclays_eqty!J425+Enel_eqty!J425+'EUR GBP'!K425+Barclays!O425+Enel!N425</f>
        <v>2154.0525942881882</v>
      </c>
    </row>
    <row r="427" spans="1:33" ht="13.5" customHeight="1" x14ac:dyDescent="0.2">
      <c r="A427" s="49">
        <v>44463</v>
      </c>
      <c r="B427" s="50">
        <v>184.039998054504</v>
      </c>
      <c r="C427" s="43"/>
      <c r="D427" s="49">
        <v>44463</v>
      </c>
      <c r="E427" s="50">
        <v>7.0380001068115199</v>
      </c>
      <c r="H427" s="49">
        <v>44463</v>
      </c>
      <c r="I427" s="50">
        <v>0.85665178298950195</v>
      </c>
      <c r="L427" s="49">
        <v>44463</v>
      </c>
      <c r="M427" s="52">
        <v>-4.9174595624208398E-3</v>
      </c>
      <c r="N427" s="52">
        <v>-5.4606078192591598E-3</v>
      </c>
      <c r="O427" s="52">
        <v>-5.5129015818238198E-3</v>
      </c>
      <c r="P427" s="52">
        <v>-5.5080065503716399E-3</v>
      </c>
      <c r="Q427" s="52">
        <v>-5.4899523966014298E-3</v>
      </c>
      <c r="R427" s="52">
        <v>-5.45033160597085E-3</v>
      </c>
      <c r="S427" s="52">
        <v>-5.3498554043471796E-3</v>
      </c>
      <c r="T427" s="52">
        <v>-5.23715885356068E-3</v>
      </c>
      <c r="W427" s="49">
        <v>44463</v>
      </c>
      <c r="X427" s="53">
        <v>7.2993349749594905E-4</v>
      </c>
      <c r="Y427" s="53">
        <v>7.2993349749594905E-4</v>
      </c>
      <c r="Z427" s="53">
        <v>7.2993349749594905E-4</v>
      </c>
      <c r="AA427" s="53">
        <v>7.2993349749594905E-4</v>
      </c>
      <c r="AB427" s="53">
        <v>7.2993349749594905E-4</v>
      </c>
      <c r="AC427" s="53">
        <v>1.309574698098E-3</v>
      </c>
      <c r="AD427" s="53">
        <v>1.9757705740630601E-3</v>
      </c>
      <c r="AE427" s="53">
        <v>2.6419665664434398E-3</v>
      </c>
      <c r="AF427" s="47"/>
      <c r="AG427" s="165">
        <f xml:space="preserve"> Barclays_eqty!J426+Enel_eqty!J426+'EUR GBP'!K426+Barclays!O426+Enel!N426</f>
        <v>-268.84144698472551</v>
      </c>
    </row>
    <row r="428" spans="1:33" ht="13.5" customHeight="1" x14ac:dyDescent="0.2">
      <c r="A428" s="49">
        <v>44462</v>
      </c>
      <c r="B428" s="50">
        <v>184.25999879837002</v>
      </c>
      <c r="C428" s="43"/>
      <c r="D428" s="49">
        <v>44462</v>
      </c>
      <c r="E428" s="50">
        <v>7.0999999046325604</v>
      </c>
      <c r="H428" s="49">
        <v>44462</v>
      </c>
      <c r="I428" s="50">
        <v>0.85484576225280695</v>
      </c>
      <c r="L428" s="49">
        <v>44462</v>
      </c>
      <c r="M428" s="52">
        <v>-4.87683806568384E-3</v>
      </c>
      <c r="N428" s="52">
        <v>-5.5017755366861803E-3</v>
      </c>
      <c r="O428" s="52">
        <v>-5.5460589937865699E-3</v>
      </c>
      <c r="P428" s="52">
        <v>-5.5245403200387903E-3</v>
      </c>
      <c r="Q428" s="52">
        <v>-5.4941931739449501E-3</v>
      </c>
      <c r="R428" s="52">
        <v>-5.4535032249987099E-3</v>
      </c>
      <c r="S428" s="52">
        <v>-5.3528216667473299E-3</v>
      </c>
      <c r="T428" s="52">
        <v>-5.2402666769921702E-3</v>
      </c>
      <c r="W428" s="49">
        <v>44462</v>
      </c>
      <c r="X428" s="53">
        <v>6.9993891520425601E-4</v>
      </c>
      <c r="Y428" s="53">
        <v>6.9993891520425601E-4</v>
      </c>
      <c r="Z428" s="53">
        <v>6.9993891520425601E-4</v>
      </c>
      <c r="AA428" s="53">
        <v>6.9993891520425601E-4</v>
      </c>
      <c r="AB428" s="53">
        <v>6.9993891520425601E-4</v>
      </c>
      <c r="AC428" s="53">
        <v>1.1996430112048899E-3</v>
      </c>
      <c r="AD428" s="53">
        <v>1.8831731285899799E-3</v>
      </c>
      <c r="AE428" s="53">
        <v>2.5667031295597501E-3</v>
      </c>
      <c r="AF428" s="47"/>
      <c r="AG428" s="165">
        <f xml:space="preserve"> Barclays_eqty!J427+Enel_eqty!J427+'EUR GBP'!K427+Barclays!O427+Enel!N427</f>
        <v>3333.1534723689324</v>
      </c>
    </row>
    <row r="429" spans="1:33" ht="13.5" customHeight="1" x14ac:dyDescent="0.2">
      <c r="A429" s="49">
        <v>44461</v>
      </c>
      <c r="B429" s="50">
        <v>181.020009517669</v>
      </c>
      <c r="C429" s="43"/>
      <c r="D429" s="49">
        <v>44461</v>
      </c>
      <c r="E429" s="50">
        <v>6.9400000572204501</v>
      </c>
      <c r="H429" s="49">
        <v>44461</v>
      </c>
      <c r="I429" s="50">
        <v>0.86008489131927401</v>
      </c>
      <c r="L429" s="49">
        <v>44461</v>
      </c>
      <c r="M429" s="52">
        <v>-4.9275332130491699E-3</v>
      </c>
      <c r="N429" s="52">
        <v>-5.5738287046551696E-3</v>
      </c>
      <c r="O429" s="52">
        <v>-5.6315744295716199E-3</v>
      </c>
      <c r="P429" s="52">
        <v>-5.5794236250221703E-3</v>
      </c>
      <c r="Q429" s="52">
        <v>-5.5231330916285497E-3</v>
      </c>
      <c r="R429" s="52">
        <v>-5.46989776194095E-3</v>
      </c>
      <c r="S429" s="52">
        <v>-5.3817508742213197E-3</v>
      </c>
      <c r="T429" s="52">
        <v>-5.27590932324528E-3</v>
      </c>
      <c r="W429" s="49">
        <v>44461</v>
      </c>
      <c r="X429" s="53">
        <v>5.7995808310806697E-4</v>
      </c>
      <c r="Y429" s="53">
        <v>5.7995808310806697E-4</v>
      </c>
      <c r="Z429" s="53">
        <v>5.7995808310806697E-4</v>
      </c>
      <c r="AA429" s="53">
        <v>5.7995808310806697E-4</v>
      </c>
      <c r="AB429" s="53">
        <v>5.7995808310806697E-4</v>
      </c>
      <c r="AC429" s="53">
        <v>8.8980351574718898E-4</v>
      </c>
      <c r="AD429" s="53">
        <v>1.38900987803936E-3</v>
      </c>
      <c r="AE429" s="53">
        <v>1.8882161239162001E-3</v>
      </c>
      <c r="AF429" s="47"/>
      <c r="AG429" s="165">
        <f xml:space="preserve"> Barclays_eqty!J428+Enel_eqty!J428+'EUR GBP'!K428+Barclays!O428+Enel!N428</f>
        <v>2310.7057584021031</v>
      </c>
    </row>
    <row r="430" spans="1:33" ht="13.5" customHeight="1" x14ac:dyDescent="0.2">
      <c r="A430" s="49">
        <v>44460</v>
      </c>
      <c r="B430" s="50">
        <v>174.960005283355</v>
      </c>
      <c r="C430" s="43"/>
      <c r="D430" s="49">
        <v>44460</v>
      </c>
      <c r="E430" s="50">
        <v>6.8899998664855904</v>
      </c>
      <c r="H430" s="49">
        <v>44460</v>
      </c>
      <c r="I430" s="50">
        <v>0.85934692621231001</v>
      </c>
      <c r="L430" s="49">
        <v>44460</v>
      </c>
      <c r="M430" s="52">
        <v>-4.87683806568384E-3</v>
      </c>
      <c r="N430" s="52">
        <v>-5.5925212800502699E-3</v>
      </c>
      <c r="O430" s="52">
        <v>-5.6462953798472803E-3</v>
      </c>
      <c r="P430" s="52">
        <v>-5.59874949976801E-3</v>
      </c>
      <c r="Q430" s="52">
        <v>-5.54152578115463E-3</v>
      </c>
      <c r="R430" s="52">
        <v>-5.5048218928277397E-3</v>
      </c>
      <c r="S430" s="52">
        <v>-5.4065124131739096E-3</v>
      </c>
      <c r="T430" s="52">
        <v>-5.3080199286341598E-3</v>
      </c>
      <c r="W430" s="49">
        <v>44460</v>
      </c>
      <c r="X430" s="53">
        <v>5.7995808310806697E-4</v>
      </c>
      <c r="Y430" s="53">
        <v>5.7995808310806697E-4</v>
      </c>
      <c r="Z430" s="53">
        <v>5.7995808310806697E-4</v>
      </c>
      <c r="AA430" s="53">
        <v>5.7995808310806697E-4</v>
      </c>
      <c r="AB430" s="53">
        <v>5.7995808310806697E-4</v>
      </c>
      <c r="AC430" s="53">
        <v>8.6981226922944101E-4</v>
      </c>
      <c r="AD430" s="53">
        <v>1.36404228396713E-3</v>
      </c>
      <c r="AE430" s="53">
        <v>1.8582722404971699E-3</v>
      </c>
      <c r="AF430" s="47"/>
      <c r="AG430" s="165">
        <f xml:space="preserve"> Barclays_eqty!J429+Enel_eqty!J429+'EUR GBP'!K429+Barclays!O429+Enel!N429</f>
        <v>-365.71617369005543</v>
      </c>
    </row>
    <row r="431" spans="1:33" ht="13.5" customHeight="1" x14ac:dyDescent="0.2">
      <c r="A431" s="49">
        <v>44459</v>
      </c>
      <c r="B431" s="50">
        <v>175.419998168945</v>
      </c>
      <c r="C431" s="43"/>
      <c r="D431" s="49">
        <v>44459</v>
      </c>
      <c r="E431" s="50">
        <v>6.8239998817443803</v>
      </c>
      <c r="H431" s="49">
        <v>44459</v>
      </c>
      <c r="I431" s="50">
        <v>0.85795825719833296</v>
      </c>
      <c r="L431" s="49">
        <v>44459</v>
      </c>
      <c r="M431" s="52">
        <v>-4.9275332130491699E-3</v>
      </c>
      <c r="N431" s="52">
        <v>-5.5670035071671E-3</v>
      </c>
      <c r="O431" s="52">
        <v>-5.6076864711940202E-3</v>
      </c>
      <c r="P431" s="52">
        <v>-5.5672088637948001E-3</v>
      </c>
      <c r="Q431" s="52">
        <v>-5.5262581445276703E-3</v>
      </c>
      <c r="R431" s="52">
        <v>-5.4983864538371502E-3</v>
      </c>
      <c r="S431" s="52">
        <v>-5.4029827006161204E-3</v>
      </c>
      <c r="T431" s="52">
        <v>-5.3059360943734602E-3</v>
      </c>
      <c r="W431" s="49">
        <v>44459</v>
      </c>
      <c r="X431" s="53">
        <v>5.7995808310806697E-4</v>
      </c>
      <c r="Y431" s="53">
        <v>5.7995808310806697E-4</v>
      </c>
      <c r="Z431" s="53">
        <v>5.7995808310806697E-4</v>
      </c>
      <c r="AA431" s="53">
        <v>5.7995808310806697E-4</v>
      </c>
      <c r="AB431" s="53">
        <v>5.7995808310806697E-4</v>
      </c>
      <c r="AC431" s="53">
        <v>8.7651185458526004E-4</v>
      </c>
      <c r="AD431" s="53">
        <v>1.3574103359133001E-3</v>
      </c>
      <c r="AE431" s="53">
        <v>1.83830910827964E-3</v>
      </c>
      <c r="AF431" s="47"/>
      <c r="AG431" s="165">
        <f xml:space="preserve"> Barclays_eqty!J430+Enel_eqty!J430+'EUR GBP'!K430+Barclays!O430+Enel!N430</f>
        <v>-3269.7854017486425</v>
      </c>
    </row>
    <row r="432" spans="1:33" ht="13.5" customHeight="1" x14ac:dyDescent="0.2">
      <c r="A432" s="49">
        <v>44456</v>
      </c>
      <c r="B432" s="50">
        <v>181.64000511169399</v>
      </c>
      <c r="C432" s="43"/>
      <c r="D432" s="49">
        <v>44456</v>
      </c>
      <c r="E432" s="50">
        <v>6.9790000915527299</v>
      </c>
      <c r="H432" s="49">
        <v>44456</v>
      </c>
      <c r="I432" s="50">
        <v>0.85385906696319502</v>
      </c>
      <c r="L432" s="49">
        <v>44456</v>
      </c>
      <c r="M432" s="52">
        <v>-4.8870421014726101E-3</v>
      </c>
      <c r="N432" s="52">
        <v>-5.4435357451438904E-3</v>
      </c>
      <c r="O432" s="52">
        <v>-5.56998839601874E-3</v>
      </c>
      <c r="P432" s="52">
        <v>-5.5718664079904504E-3</v>
      </c>
      <c r="Q432" s="52">
        <v>-5.5380640551447799E-3</v>
      </c>
      <c r="R432" s="52">
        <v>-5.5073867551982403E-3</v>
      </c>
      <c r="S432" s="52">
        <v>-5.41110150516033E-3</v>
      </c>
      <c r="T432" s="52">
        <v>-5.3136069327592798E-3</v>
      </c>
      <c r="W432" s="49">
        <v>44456</v>
      </c>
      <c r="X432" s="53">
        <v>5.69959462154656E-4</v>
      </c>
      <c r="Y432" s="53">
        <v>5.69959462154656E-4</v>
      </c>
      <c r="Z432" s="53">
        <v>5.69959462154656E-4</v>
      </c>
      <c r="AA432" s="53">
        <v>5.69959462154656E-4</v>
      </c>
      <c r="AB432" s="53">
        <v>5.69959462154656E-4</v>
      </c>
      <c r="AC432" s="53">
        <v>8.6981226922944101E-4</v>
      </c>
      <c r="AD432" s="53">
        <v>1.3636602088809E-3</v>
      </c>
      <c r="AE432" s="53">
        <v>1.85750820674002E-3</v>
      </c>
      <c r="AF432" s="47"/>
      <c r="AG432" s="165">
        <f xml:space="preserve"> Barclays_eqty!J431+Enel_eqty!J431+'EUR GBP'!K431+Barclays!O431+Enel!N431</f>
        <v>29.838174374595127</v>
      </c>
    </row>
    <row r="433" spans="1:33" ht="13.5" customHeight="1" x14ac:dyDescent="0.2">
      <c r="A433" s="49">
        <v>44455</v>
      </c>
      <c r="B433" s="50">
        <v>181.960010528564</v>
      </c>
      <c r="C433" s="43"/>
      <c r="D433" s="49">
        <v>44455</v>
      </c>
      <c r="E433" s="50">
        <v>7.0079998970031703</v>
      </c>
      <c r="H433" s="49">
        <v>44455</v>
      </c>
      <c r="I433" s="50">
        <v>0.85431051254272405</v>
      </c>
      <c r="L433" s="49">
        <v>44455</v>
      </c>
      <c r="M433" s="52">
        <v>-4.9478104338049802E-3</v>
      </c>
      <c r="N433" s="52">
        <v>-5.5170003324746999E-3</v>
      </c>
      <c r="O433" s="52">
        <v>-5.56998839601874E-3</v>
      </c>
      <c r="P433" s="52">
        <v>-5.54910395294427E-3</v>
      </c>
      <c r="Q433" s="52">
        <v>-5.5113155394792496E-3</v>
      </c>
      <c r="R433" s="52">
        <v>-5.49505883827805E-3</v>
      </c>
      <c r="S433" s="52">
        <v>-5.4036364890634996E-3</v>
      </c>
      <c r="T433" s="52">
        <v>-5.3085321560502E-3</v>
      </c>
      <c r="W433" s="49">
        <v>44455</v>
      </c>
      <c r="X433" s="53">
        <v>5.5996089940890605E-4</v>
      </c>
      <c r="Y433" s="53">
        <v>5.5996089940890605E-4</v>
      </c>
      <c r="Z433" s="53">
        <v>5.5996089940890605E-4</v>
      </c>
      <c r="AA433" s="53">
        <v>5.5996089940890605E-4</v>
      </c>
      <c r="AB433" s="53">
        <v>5.5996089940890605E-4</v>
      </c>
      <c r="AC433" s="53">
        <v>8.3982502110302405E-4</v>
      </c>
      <c r="AD433" s="53">
        <v>1.3240943662822201E-3</v>
      </c>
      <c r="AE433" s="53">
        <v>1.8083635950461E-3</v>
      </c>
      <c r="AF433" s="47"/>
      <c r="AG433" s="165">
        <f xml:space="preserve"> Barclays_eqty!J432+Enel_eqty!J432+'EUR GBP'!K432+Barclays!O432+Enel!N432</f>
        <v>889.95042795759525</v>
      </c>
    </row>
    <row r="434" spans="1:33" ht="13.5" customHeight="1" x14ac:dyDescent="0.2">
      <c r="A434" s="49">
        <v>44454</v>
      </c>
      <c r="B434" s="50">
        <v>179.979991912841</v>
      </c>
      <c r="C434" s="43"/>
      <c r="D434" s="49">
        <v>44454</v>
      </c>
      <c r="E434" s="50">
        <v>7.0630002021789497</v>
      </c>
      <c r="H434" s="49">
        <v>44454</v>
      </c>
      <c r="I434" s="50">
        <v>0.85458618402481001</v>
      </c>
      <c r="L434" s="49">
        <v>44454</v>
      </c>
      <c r="M434" s="52">
        <v>-4.8971162177622301E-3</v>
      </c>
      <c r="N434" s="52">
        <v>-5.55285438895225E-3</v>
      </c>
      <c r="O434" s="52">
        <v>-5.5947792716324303E-3</v>
      </c>
      <c r="P434" s="52">
        <v>-5.55316964164376E-3</v>
      </c>
      <c r="Q434" s="52">
        <v>-5.4996060207486101E-3</v>
      </c>
      <c r="R434" s="52">
        <v>-5.4641817696392501E-3</v>
      </c>
      <c r="S434" s="52">
        <v>-5.3841541521251202E-3</v>
      </c>
      <c r="T434" s="52">
        <v>-5.3069684654474198E-3</v>
      </c>
      <c r="W434" s="49">
        <v>44454</v>
      </c>
      <c r="X434" s="53">
        <v>5.5996089940890605E-4</v>
      </c>
      <c r="Y434" s="53">
        <v>5.5996089940890605E-4</v>
      </c>
      <c r="Z434" s="53">
        <v>5.5996089940890605E-4</v>
      </c>
      <c r="AA434" s="53">
        <v>5.5996089940890605E-4</v>
      </c>
      <c r="AB434" s="53">
        <v>5.5996089940890605E-4</v>
      </c>
      <c r="AC434" s="53">
        <v>8.1983325071632797E-4</v>
      </c>
      <c r="AD434" s="53">
        <v>1.2891429942101199E-3</v>
      </c>
      <c r="AE434" s="53">
        <v>1.7584527377039101E-3</v>
      </c>
      <c r="AF434" s="47"/>
      <c r="AG434" s="165">
        <f xml:space="preserve"> Barclays_eqty!J433+Enel_eqty!J433+'EUR GBP'!K433+Barclays!O433+Enel!N433</f>
        <v>-778.64402879928377</v>
      </c>
    </row>
    <row r="435" spans="1:33" ht="13.5" customHeight="1" x14ac:dyDescent="0.2">
      <c r="A435" s="49">
        <v>44453</v>
      </c>
      <c r="B435" s="50">
        <v>181.11999034881501</v>
      </c>
      <c r="C435" s="43"/>
      <c r="D435" s="49">
        <v>44453</v>
      </c>
      <c r="E435" s="50">
        <v>7.4270000457763601</v>
      </c>
      <c r="H435" s="49">
        <v>44453</v>
      </c>
      <c r="I435" s="50">
        <v>0.85361009836196899</v>
      </c>
      <c r="L435" s="49">
        <v>44453</v>
      </c>
      <c r="M435" s="52">
        <v>-4.9275332130491699E-3</v>
      </c>
      <c r="N435" s="52">
        <v>-5.6277159601449897E-3</v>
      </c>
      <c r="O435" s="52">
        <v>-5.6032985448837202E-3</v>
      </c>
      <c r="P435" s="52">
        <v>-5.5737113580107602E-3</v>
      </c>
      <c r="Q435" s="52">
        <v>-5.5480715818703097E-3</v>
      </c>
      <c r="R435" s="52">
        <v>-5.4892227053642204E-3</v>
      </c>
      <c r="S435" s="52">
        <v>-5.4015223868191199E-3</v>
      </c>
      <c r="T435" s="52">
        <v>-5.3204069845378399E-3</v>
      </c>
      <c r="W435" s="49">
        <v>44453</v>
      </c>
      <c r="X435" s="53">
        <v>5.3996377391740604E-4</v>
      </c>
      <c r="Y435" s="53">
        <v>5.3996377391740604E-4</v>
      </c>
      <c r="Z435" s="53">
        <v>5.3996377391740604E-4</v>
      </c>
      <c r="AA435" s="53">
        <v>5.3996377391740604E-4</v>
      </c>
      <c r="AB435" s="53">
        <v>5.3996377391740604E-4</v>
      </c>
      <c r="AC435" s="53">
        <v>7.89845187682658E-4</v>
      </c>
      <c r="AD435" s="53">
        <v>1.23920931946486E-3</v>
      </c>
      <c r="AE435" s="53">
        <v>1.68857350945472E-3</v>
      </c>
      <c r="AF435" s="47"/>
      <c r="AG435" s="165">
        <f xml:space="preserve"> Barclays_eqty!J434+Enel_eqty!J434+'EUR GBP'!K434+Barclays!O434+Enel!N434</f>
        <v>-1337.2437692035637</v>
      </c>
    </row>
    <row r="436" spans="1:33" ht="13.5" customHeight="1" x14ac:dyDescent="0.2">
      <c r="A436" s="49">
        <v>44452</v>
      </c>
      <c r="B436" s="50">
        <v>184.42000150680499</v>
      </c>
      <c r="C436" s="43"/>
      <c r="D436" s="49">
        <v>44452</v>
      </c>
      <c r="E436" s="50">
        <v>7.4829998016357404</v>
      </c>
      <c r="H436" s="49">
        <v>44452</v>
      </c>
      <c r="I436" s="50">
        <v>0.852799892425537</v>
      </c>
      <c r="L436" s="49">
        <v>44452</v>
      </c>
      <c r="M436" s="52">
        <v>-4.9174595624208398E-3</v>
      </c>
      <c r="N436" s="52">
        <v>-5.6151542812585796E-3</v>
      </c>
      <c r="O436" s="52">
        <v>-5.60439983382821E-3</v>
      </c>
      <c r="P436" s="52">
        <v>-5.5570607073605E-3</v>
      </c>
      <c r="Q436" s="52">
        <v>-5.509571172297E-3</v>
      </c>
      <c r="R436" s="52">
        <v>-5.4688928648829399E-3</v>
      </c>
      <c r="S436" s="52">
        <v>-5.38905896246433E-3</v>
      </c>
      <c r="T436" s="52">
        <v>-5.31143229454755E-3</v>
      </c>
      <c r="W436" s="49">
        <v>44452</v>
      </c>
      <c r="X436" s="53">
        <v>5.3996377391740604E-4</v>
      </c>
      <c r="Y436" s="53">
        <v>5.3996377391740604E-4</v>
      </c>
      <c r="Z436" s="53">
        <v>5.3996377391740604E-4</v>
      </c>
      <c r="AA436" s="53">
        <v>5.3996377391740604E-4</v>
      </c>
      <c r="AB436" s="53">
        <v>5.3996377391740604E-4</v>
      </c>
      <c r="AC436" s="53">
        <v>7.7721220441162499E-4</v>
      </c>
      <c r="AD436" s="53">
        <v>1.2029425706714301E-3</v>
      </c>
      <c r="AE436" s="53">
        <v>1.6286729369312501E-3</v>
      </c>
      <c r="AF436" s="47"/>
      <c r="AG436" s="165">
        <f xml:space="preserve"> Barclays_eqty!J435+Enel_eqty!J435+'EUR GBP'!K435+Barclays!O435+Enel!N435</f>
        <v>1946.7913564899845</v>
      </c>
    </row>
    <row r="437" spans="1:33" ht="13.5" customHeight="1" x14ac:dyDescent="0.2">
      <c r="A437" s="49">
        <v>44449</v>
      </c>
      <c r="B437" s="50">
        <v>180.47999143600398</v>
      </c>
      <c r="C437" s="43"/>
      <c r="D437" s="49">
        <v>44449</v>
      </c>
      <c r="E437" s="50">
        <v>7.3689999580383301</v>
      </c>
      <c r="H437" s="49">
        <v>44449</v>
      </c>
      <c r="I437" s="50">
        <v>0.85406512022018399</v>
      </c>
      <c r="L437" s="49">
        <v>44449</v>
      </c>
      <c r="M437" s="52">
        <v>-4.9174595624208398E-3</v>
      </c>
      <c r="N437" s="52">
        <v>-5.09589770808815E-3</v>
      </c>
      <c r="O437" s="52">
        <v>-5.1626837812364101E-3</v>
      </c>
      <c r="P437" s="52">
        <v>-5.3007071837782799E-3</v>
      </c>
      <c r="Q437" s="52">
        <v>-5.4342788644134998E-3</v>
      </c>
      <c r="R437" s="52">
        <v>-5.4435543715953801E-3</v>
      </c>
      <c r="S437" s="52">
        <v>-5.3752763196825903E-3</v>
      </c>
      <c r="T437" s="52">
        <v>-5.3022997453808698E-3</v>
      </c>
      <c r="W437" s="49">
        <v>44449</v>
      </c>
      <c r="X437" s="53">
        <v>5.4996227845549497E-4</v>
      </c>
      <c r="Y437" s="53">
        <v>5.4996227845549497E-4</v>
      </c>
      <c r="Z437" s="53">
        <v>5.4996227845549497E-4</v>
      </c>
      <c r="AA437" s="53">
        <v>5.4996227845549497E-4</v>
      </c>
      <c r="AB437" s="53">
        <v>5.4996227845549497E-4</v>
      </c>
      <c r="AC437" s="53">
        <v>7.5985677540302201E-4</v>
      </c>
      <c r="AD437" s="53">
        <v>1.1747755343094401E-3</v>
      </c>
      <c r="AE437" s="53">
        <v>1.58969429321587E-3</v>
      </c>
      <c r="AF437" s="47"/>
      <c r="AG437" s="165">
        <f xml:space="preserve"> Barclays_eqty!J436+Enel_eqty!J436+'EUR GBP'!K436+Barclays!O436+Enel!N436</f>
        <v>-1204.0368891992023</v>
      </c>
    </row>
    <row r="438" spans="1:33" ht="13.5" customHeight="1" x14ac:dyDescent="0.2">
      <c r="A438" s="49">
        <v>44448</v>
      </c>
      <c r="B438" s="50">
        <v>182.76000022888098</v>
      </c>
      <c r="C438" s="43"/>
      <c r="D438" s="49">
        <v>44448</v>
      </c>
      <c r="E438" s="50">
        <v>7.5570001602172798</v>
      </c>
      <c r="H438" s="49">
        <v>44448</v>
      </c>
      <c r="I438" s="50">
        <v>0.85347974300384499</v>
      </c>
      <c r="L438" s="49">
        <v>44448</v>
      </c>
      <c r="M438" s="52">
        <v>-4.9072550609707798E-3</v>
      </c>
      <c r="N438" s="52">
        <v>-5.2325529977679201E-3</v>
      </c>
      <c r="O438" s="52">
        <v>-5.2745267748832703E-3</v>
      </c>
      <c r="P438" s="52">
        <v>-5.36127435043454E-3</v>
      </c>
      <c r="Q438" s="52">
        <v>-5.4452233016490902E-3</v>
      </c>
      <c r="R438" s="52">
        <v>-5.4468023590743498E-3</v>
      </c>
      <c r="S438" s="52">
        <v>-5.3937612101435601E-3</v>
      </c>
      <c r="T438" s="52">
        <v>-5.3293136879801698E-3</v>
      </c>
      <c r="W438" s="49">
        <v>44448</v>
      </c>
      <c r="X438" s="53">
        <v>5.4996227845549497E-4</v>
      </c>
      <c r="Y438" s="53">
        <v>5.4996227845549497E-4</v>
      </c>
      <c r="Z438" s="53">
        <v>5.4996227845549497E-4</v>
      </c>
      <c r="AA438" s="53">
        <v>5.4996227845549497E-4</v>
      </c>
      <c r="AB438" s="53">
        <v>5.4996227845549497E-4</v>
      </c>
      <c r="AC438" s="53">
        <v>7.6985289342701403E-4</v>
      </c>
      <c r="AD438" s="53">
        <v>1.20425480417907E-3</v>
      </c>
      <c r="AE438" s="53">
        <v>1.63865671493113E-3</v>
      </c>
      <c r="AF438" s="47"/>
      <c r="AG438" s="165">
        <f xml:space="preserve"> Barclays_eqty!J437+Enel_eqty!J437+'EUR GBP'!K437+Barclays!O437+Enel!N437</f>
        <v>1902.6518506163084</v>
      </c>
    </row>
    <row r="439" spans="1:33" ht="13.5" customHeight="1" x14ac:dyDescent="0.2">
      <c r="A439" s="49">
        <v>44447</v>
      </c>
      <c r="B439" s="50">
        <v>181.89998865127498</v>
      </c>
      <c r="C439" s="43"/>
      <c r="D439" s="49">
        <v>44447</v>
      </c>
      <c r="E439" s="50">
        <v>7.5240001678466797</v>
      </c>
      <c r="H439" s="49">
        <v>44447</v>
      </c>
      <c r="I439" s="50">
        <v>0.85984128713607699</v>
      </c>
      <c r="L439" s="49">
        <v>44447</v>
      </c>
      <c r="M439" s="52">
        <v>-4.9072550609707798E-3</v>
      </c>
      <c r="N439" s="52">
        <v>-5.4429075680673096E-3</v>
      </c>
      <c r="O439" s="52">
        <v>-5.4488903842866403E-3</v>
      </c>
      <c r="P439" s="52">
        <v>-5.4612541571259499E-3</v>
      </c>
      <c r="Q439" s="52">
        <v>-5.4732188582420297E-3</v>
      </c>
      <c r="R439" s="52">
        <v>-5.4549137130379599E-3</v>
      </c>
      <c r="S439" s="52">
        <v>-5.3844819776713796E-3</v>
      </c>
      <c r="T439" s="52">
        <v>-5.3214011713862402E-3</v>
      </c>
      <c r="W439" s="49">
        <v>44447</v>
      </c>
      <c r="X439" s="53">
        <v>5.3996377391740604E-4</v>
      </c>
      <c r="Y439" s="53">
        <v>5.3996377391740604E-4</v>
      </c>
      <c r="Z439" s="53">
        <v>5.3996377391740604E-4</v>
      </c>
      <c r="AA439" s="53">
        <v>5.3996377391740604E-4</v>
      </c>
      <c r="AB439" s="53">
        <v>5.3996377391740604E-4</v>
      </c>
      <c r="AC439" s="53">
        <v>6.8988185375928803E-4</v>
      </c>
      <c r="AD439" s="53">
        <v>1.0394583223387599E-3</v>
      </c>
      <c r="AE439" s="53">
        <v>1.3890347909182299E-3</v>
      </c>
      <c r="AF439" s="47"/>
      <c r="AG439" s="165">
        <f xml:space="preserve"> Barclays_eqty!J438+Enel_eqty!J438+'EUR GBP'!K438+Barclays!O438+Enel!N438</f>
        <v>-1560.946646709333</v>
      </c>
    </row>
    <row r="440" spans="1:33" ht="13.5" customHeight="1" x14ac:dyDescent="0.2">
      <c r="A440" s="49">
        <v>44446</v>
      </c>
      <c r="B440" s="50">
        <v>185.60000658035202</v>
      </c>
      <c r="C440" s="43"/>
      <c r="D440" s="49">
        <v>44446</v>
      </c>
      <c r="E440" s="50">
        <v>7.5960001945495597</v>
      </c>
      <c r="H440" s="49">
        <v>44446</v>
      </c>
      <c r="I440" s="50">
        <v>0.85940724611282304</v>
      </c>
      <c r="L440" s="49">
        <v>44446</v>
      </c>
      <c r="M440" s="52">
        <v>-4.9072550609707798E-3</v>
      </c>
      <c r="N440" s="52">
        <v>-5.53494784981012E-3</v>
      </c>
      <c r="O440" s="52">
        <v>-5.5340621620416598E-3</v>
      </c>
      <c r="P440" s="52">
        <v>-5.5322311818599701E-3</v>
      </c>
      <c r="Q440" s="52">
        <v>-5.5304593406617598E-3</v>
      </c>
      <c r="R440" s="52">
        <v>-5.4859588854014804E-3</v>
      </c>
      <c r="S440" s="52">
        <v>-5.4204189218580697E-3</v>
      </c>
      <c r="T440" s="52">
        <v>-5.3500793874263703E-3</v>
      </c>
      <c r="W440" s="49">
        <v>44446</v>
      </c>
      <c r="X440" s="53">
        <v>5.3996377391740604E-4</v>
      </c>
      <c r="Y440" s="53">
        <v>5.3996377391740604E-4</v>
      </c>
      <c r="Z440" s="53">
        <v>5.3996377391740604E-4</v>
      </c>
      <c r="AA440" s="53">
        <v>5.3996377391740604E-4</v>
      </c>
      <c r="AB440" s="53">
        <v>5.3996377391740604E-4</v>
      </c>
      <c r="AC440" s="53">
        <v>6.8988185375928803E-4</v>
      </c>
      <c r="AD440" s="53">
        <v>1.0244788136333199E-3</v>
      </c>
      <c r="AE440" s="53">
        <v>1.35907588992267E-3</v>
      </c>
      <c r="AF440" s="47"/>
      <c r="AG440" s="165">
        <f xml:space="preserve"> Barclays_eqty!J439+Enel_eqty!J439+'EUR GBP'!K439+Barclays!O439+Enel!N439</f>
        <v>-488.08455756759037</v>
      </c>
    </row>
    <row r="441" spans="1:33" ht="13.5" customHeight="1" x14ac:dyDescent="0.2">
      <c r="A441" s="49">
        <v>44445</v>
      </c>
      <c r="B441" s="50">
        <v>185.67999601364102</v>
      </c>
      <c r="C441" s="43"/>
      <c r="D441" s="49">
        <v>44445</v>
      </c>
      <c r="E441" s="50">
        <v>7.7259998321533203</v>
      </c>
      <c r="H441" s="49">
        <v>44445</v>
      </c>
      <c r="I441" s="50">
        <v>0.85792803764343195</v>
      </c>
      <c r="L441" s="49">
        <v>44445</v>
      </c>
      <c r="M441" s="52">
        <v>-4.8971162177622301E-3</v>
      </c>
      <c r="N441" s="52">
        <v>-5.5949972011148904E-3</v>
      </c>
      <c r="O441" s="52">
        <v>-5.58454729616642E-3</v>
      </c>
      <c r="P441" s="52">
        <v>-5.56295271962881E-3</v>
      </c>
      <c r="Q441" s="52">
        <v>-5.5420533753931496E-3</v>
      </c>
      <c r="R441" s="52">
        <v>-5.5116186849772904E-3</v>
      </c>
      <c r="S441" s="52">
        <v>-5.4556536488234997E-3</v>
      </c>
      <c r="T441" s="52">
        <v>-5.4007619619369498E-3</v>
      </c>
      <c r="W441" s="49">
        <v>44445</v>
      </c>
      <c r="X441" s="53">
        <v>5.3996377391740604E-4</v>
      </c>
      <c r="Y441" s="53">
        <v>5.3996377391740604E-4</v>
      </c>
      <c r="Z441" s="53">
        <v>5.3996377391740604E-4</v>
      </c>
      <c r="AA441" s="53">
        <v>5.3996377391740604E-4</v>
      </c>
      <c r="AB441" s="53">
        <v>5.3996377391740604E-4</v>
      </c>
      <c r="AC441" s="53">
        <v>6.8823382025584503E-4</v>
      </c>
      <c r="AD441" s="53">
        <v>1.01366837043315E-3</v>
      </c>
      <c r="AE441" s="53">
        <v>1.3391029788181099E-3</v>
      </c>
      <c r="AF441" s="47"/>
      <c r="AG441" s="165">
        <f xml:space="preserve"> Barclays_eqty!J440+Enel_eqty!J440+'EUR GBP'!K440+Barclays!O440+Enel!N440</f>
        <v>25.888772729509476</v>
      </c>
    </row>
    <row r="442" spans="1:33" ht="13.5" customHeight="1" x14ac:dyDescent="0.2">
      <c r="A442" s="49">
        <v>44442</v>
      </c>
      <c r="B442" s="50">
        <v>184.940004348754</v>
      </c>
      <c r="C442" s="43"/>
      <c r="D442" s="49">
        <v>44442</v>
      </c>
      <c r="E442" s="50">
        <v>7.7340002059936497</v>
      </c>
      <c r="H442" s="49">
        <v>44442</v>
      </c>
      <c r="I442" s="50">
        <v>0.85653519630432096</v>
      </c>
      <c r="L442" s="49">
        <v>44442</v>
      </c>
      <c r="M442" s="52">
        <v>-4.9072550609707798E-3</v>
      </c>
      <c r="N442" s="52">
        <v>-5.4489872418344003E-3</v>
      </c>
      <c r="O442" s="52">
        <v>-5.4610655643045902E-3</v>
      </c>
      <c r="P442" s="52">
        <v>-5.48602920025587E-3</v>
      </c>
      <c r="Q442" s="52">
        <v>-5.5101881735026802E-3</v>
      </c>
      <c r="R442" s="52">
        <v>-5.5033466778695497E-3</v>
      </c>
      <c r="S442" s="52">
        <v>-5.4523185826837999E-3</v>
      </c>
      <c r="T442" s="52">
        <v>-5.3990660235285698E-3</v>
      </c>
      <c r="W442" s="49">
        <v>44442</v>
      </c>
      <c r="X442" s="53">
        <v>5.3996377391740604E-4</v>
      </c>
      <c r="Y442" s="53">
        <v>5.3996377391740604E-4</v>
      </c>
      <c r="Z442" s="53">
        <v>5.3996377391740604E-4</v>
      </c>
      <c r="AA442" s="53">
        <v>5.3996377391740604E-4</v>
      </c>
      <c r="AB442" s="53">
        <v>5.3996377391740604E-4</v>
      </c>
      <c r="AC442" s="53">
        <v>6.7988527007400903E-4</v>
      </c>
      <c r="AD442" s="53">
        <v>1.0108870919793801E-3</v>
      </c>
      <c r="AE442" s="53">
        <v>1.3418889138847501E-3</v>
      </c>
      <c r="AF442" s="47"/>
      <c r="AG442" s="165">
        <f xml:space="preserve"> Barclays_eqty!J441+Enel_eqty!J441+'EUR GBP'!K441+Barclays!O441+Enel!N441</f>
        <v>65.884319371355588</v>
      </c>
    </row>
    <row r="443" spans="1:33" ht="13.5" customHeight="1" x14ac:dyDescent="0.2">
      <c r="A443" s="49">
        <v>44441</v>
      </c>
      <c r="B443" s="50">
        <v>185.140001773834</v>
      </c>
      <c r="C443" s="43"/>
      <c r="D443" s="49">
        <v>44441</v>
      </c>
      <c r="E443" s="50">
        <v>7.7680001258850098</v>
      </c>
      <c r="H443" s="49">
        <v>44441</v>
      </c>
      <c r="I443" s="50">
        <v>0.85776233673095703</v>
      </c>
      <c r="L443" s="49">
        <v>44441</v>
      </c>
      <c r="M443" s="52">
        <v>-4.9072550609707798E-3</v>
      </c>
      <c r="N443" s="52">
        <v>-5.4150382056832296E-3</v>
      </c>
      <c r="O443" s="52">
        <v>-5.4318732582032602E-3</v>
      </c>
      <c r="P443" s="52">
        <v>-5.4666642099618903E-3</v>
      </c>
      <c r="Q443" s="52">
        <v>-5.5003343150019602E-3</v>
      </c>
      <c r="R443" s="52">
        <v>-5.5006612092256503E-3</v>
      </c>
      <c r="S443" s="52">
        <v>-5.46512007713317E-3</v>
      </c>
      <c r="T443" s="52">
        <v>-5.4113892838358801E-3</v>
      </c>
      <c r="W443" s="49">
        <v>44441</v>
      </c>
      <c r="X443" s="53">
        <v>5.3996377391740604E-4</v>
      </c>
      <c r="Y443" s="53">
        <v>5.3996377391740604E-4</v>
      </c>
      <c r="Z443" s="53">
        <v>5.3996377391740604E-4</v>
      </c>
      <c r="AA443" s="53">
        <v>5.3996377391740604E-4</v>
      </c>
      <c r="AB443" s="53">
        <v>5.3996377391740604E-4</v>
      </c>
      <c r="AC443" s="53">
        <v>6.8988185375928803E-4</v>
      </c>
      <c r="AD443" s="53">
        <v>1.0294720996171199E-3</v>
      </c>
      <c r="AE443" s="53">
        <v>1.36906234547495E-3</v>
      </c>
      <c r="AF443" s="47"/>
      <c r="AG443" s="165">
        <f xml:space="preserve"> Barclays_eqty!J442+Enel_eqty!J442+'EUR GBP'!K442+Barclays!O442+Enel!N442</f>
        <v>764.88532470635357</v>
      </c>
    </row>
    <row r="444" spans="1:33" ht="13.5" customHeight="1" x14ac:dyDescent="0.2">
      <c r="A444" s="49">
        <v>44440</v>
      </c>
      <c r="B444" s="50">
        <v>183.980000019073</v>
      </c>
      <c r="C444" s="43"/>
      <c r="D444" s="49">
        <v>44440</v>
      </c>
      <c r="E444" s="50">
        <v>7.8039999008178702</v>
      </c>
      <c r="H444" s="49">
        <v>44440</v>
      </c>
      <c r="I444" s="50">
        <v>0.85985779762268</v>
      </c>
      <c r="L444" s="49">
        <v>44440</v>
      </c>
      <c r="M444" s="52">
        <v>-4.8971162177622301E-3</v>
      </c>
      <c r="N444" s="52">
        <v>-5.59962214902043E-3</v>
      </c>
      <c r="O444" s="52">
        <v>-5.5895093828439704E-3</v>
      </c>
      <c r="P444" s="52">
        <v>-5.5686128325760304E-3</v>
      </c>
      <c r="Q444" s="52">
        <v>-5.54838962852954E-3</v>
      </c>
      <c r="R444" s="52">
        <v>-5.5352924391627303E-3</v>
      </c>
      <c r="S444" s="52">
        <v>-5.4787276312708803E-3</v>
      </c>
      <c r="T444" s="52">
        <v>-5.4192570969462299E-3</v>
      </c>
      <c r="W444" s="49">
        <v>44440</v>
      </c>
      <c r="X444" s="53">
        <v>5.3996377391740604E-4</v>
      </c>
      <c r="Y444" s="53">
        <v>5.3996377391740604E-4</v>
      </c>
      <c r="Z444" s="53">
        <v>5.3996377391740604E-4</v>
      </c>
      <c r="AA444" s="53">
        <v>5.3996377391740604E-4</v>
      </c>
      <c r="AB444" s="53">
        <v>5.3996377391740604E-4</v>
      </c>
      <c r="AC444" s="53">
        <v>6.7988527007400903E-4</v>
      </c>
      <c r="AD444" s="53">
        <v>1.0294668609276401E-3</v>
      </c>
      <c r="AE444" s="53">
        <v>1.3790484517812701E-3</v>
      </c>
      <c r="AF444" s="47"/>
      <c r="AG444" s="165">
        <f xml:space="preserve"> Barclays_eqty!J443+Enel_eqty!J443+'EUR GBP'!K443+Barclays!O443+Enel!N443</f>
        <v>-393.9808737759663</v>
      </c>
    </row>
    <row r="445" spans="1:33" ht="13.5" customHeight="1" x14ac:dyDescent="0.2">
      <c r="A445" s="49">
        <v>44439</v>
      </c>
      <c r="B445" s="50">
        <v>184.200000762939</v>
      </c>
      <c r="C445" s="43"/>
      <c r="D445" s="49">
        <v>44439</v>
      </c>
      <c r="E445" s="50">
        <v>7.7119998931884703</v>
      </c>
      <c r="H445" s="49">
        <v>44439</v>
      </c>
      <c r="I445" s="50">
        <v>0.85778659582137995</v>
      </c>
      <c r="L445" s="49">
        <v>44439</v>
      </c>
      <c r="M445" s="52">
        <v>-4.8971162177622301E-3</v>
      </c>
      <c r="N445" s="52">
        <v>-5.5516348220407902E-3</v>
      </c>
      <c r="O445" s="52">
        <v>-5.5485046468675102E-3</v>
      </c>
      <c r="P445" s="52">
        <v>-5.54203428328037E-3</v>
      </c>
      <c r="Q445" s="52">
        <v>-5.5357748642563803E-3</v>
      </c>
      <c r="R445" s="52">
        <v>-5.5131260305643004E-3</v>
      </c>
      <c r="S445" s="52">
        <v>-5.4599181748926596E-3</v>
      </c>
      <c r="T445" s="52">
        <v>-5.4055256769061002E-3</v>
      </c>
      <c r="W445" s="49">
        <v>44439</v>
      </c>
      <c r="X445" s="53">
        <v>5.3996377391740604E-4</v>
      </c>
      <c r="Y445" s="53">
        <v>5.3996377391740604E-4</v>
      </c>
      <c r="Z445" s="53">
        <v>5.3996377391740604E-4</v>
      </c>
      <c r="AA445" s="53">
        <v>5.3996377391740604E-4</v>
      </c>
      <c r="AB445" s="53">
        <v>5.3996377391740604E-4</v>
      </c>
      <c r="AC445" s="53">
        <v>6.7988527007400903E-4</v>
      </c>
      <c r="AD445" s="53">
        <v>1.0394530836492701E-3</v>
      </c>
      <c r="AE445" s="53">
        <v>1.39902078080922E-3</v>
      </c>
      <c r="AF445" s="47"/>
      <c r="AG445" s="165">
        <f xml:space="preserve"> Barclays_eqty!J444+Enel_eqty!J444+'EUR GBP'!K444+Barclays!O444+Enel!N444</f>
        <v>-656.31922120268894</v>
      </c>
    </row>
    <row r="446" spans="1:33" ht="13.5" customHeight="1" x14ac:dyDescent="0.2">
      <c r="A446" s="49">
        <v>44438</v>
      </c>
      <c r="B446" s="50">
        <v>185.80000400543199</v>
      </c>
      <c r="C446" s="43"/>
      <c r="D446" s="49">
        <v>44438</v>
      </c>
      <c r="E446" s="50">
        <v>7.7049999237060502</v>
      </c>
      <c r="H446" s="49">
        <v>44438</v>
      </c>
      <c r="I446" s="50">
        <v>0.85758924484252896</v>
      </c>
      <c r="L446" s="49">
        <v>44438</v>
      </c>
      <c r="M446" s="52">
        <v>-4.9174595624208398E-3</v>
      </c>
      <c r="N446" s="52">
        <v>-5.5559943430125696E-3</v>
      </c>
      <c r="O446" s="52">
        <v>-5.5556199513375698E-3</v>
      </c>
      <c r="P446" s="52">
        <v>-5.5471071973442997E-3</v>
      </c>
      <c r="Q446" s="52">
        <v>-5.5383113212883403E-3</v>
      </c>
      <c r="R446" s="52">
        <v>-5.5131260305643004E-3</v>
      </c>
      <c r="S446" s="52">
        <v>-5.4745599627494803E-3</v>
      </c>
      <c r="T446" s="52">
        <v>-5.42969396337866E-3</v>
      </c>
      <c r="W446" s="49">
        <v>44438</v>
      </c>
      <c r="X446" s="53">
        <v>5.3996377391740604E-4</v>
      </c>
      <c r="Y446" s="53">
        <v>5.3996377391740604E-4</v>
      </c>
      <c r="Z446" s="53">
        <v>5.3996377391740604E-4</v>
      </c>
      <c r="AA446" s="53">
        <v>5.3996377391740604E-4</v>
      </c>
      <c r="AB446" s="53">
        <v>5.3996377391740604E-4</v>
      </c>
      <c r="AC446" s="53">
        <v>6.69174769427627E-4</v>
      </c>
      <c r="AD446" s="53">
        <v>1.0210425825789499E-3</v>
      </c>
      <c r="AE446" s="53">
        <v>1.3729104539379399E-3</v>
      </c>
      <c r="AF446" s="47"/>
      <c r="AG446" s="165">
        <f xml:space="preserve"> Barclays_eqty!J445+Enel_eqty!J445+'EUR GBP'!K445+Barclays!O445+Enel!N445</f>
        <v>142.73260938352556</v>
      </c>
    </row>
    <row r="447" spans="1:33" ht="13.5" customHeight="1" x14ac:dyDescent="0.2">
      <c r="A447" s="49">
        <v>44435</v>
      </c>
      <c r="B447" s="50">
        <v>185.42000055313099</v>
      </c>
      <c r="C447" s="43"/>
      <c r="D447" s="49">
        <v>44435</v>
      </c>
      <c r="E447" s="50">
        <v>7.6849999427795401</v>
      </c>
      <c r="H447" s="49">
        <v>44435</v>
      </c>
      <c r="I447" s="50">
        <v>0.85751700401306097</v>
      </c>
      <c r="L447" s="49">
        <v>44435</v>
      </c>
      <c r="M447" s="52">
        <v>-4.9174595624208398E-3</v>
      </c>
      <c r="N447" s="52">
        <v>-5.45461755245924E-3</v>
      </c>
      <c r="O447" s="52">
        <v>-5.4813711903989298E-3</v>
      </c>
      <c r="P447" s="52">
        <v>-5.4961089044809298E-3</v>
      </c>
      <c r="Q447" s="52">
        <v>-5.5113378912210404E-3</v>
      </c>
      <c r="R447" s="52">
        <v>-5.5055730044841697E-3</v>
      </c>
      <c r="S447" s="52">
        <v>-5.4716495797038E-3</v>
      </c>
      <c r="T447" s="52">
        <v>-5.4286597296595504E-3</v>
      </c>
      <c r="W447" s="49">
        <v>44435</v>
      </c>
      <c r="X447" s="53">
        <v>5.49961056094616E-4</v>
      </c>
      <c r="Y447" s="53">
        <v>5.49961056094616E-4</v>
      </c>
      <c r="Z447" s="53">
        <v>5.49961056094616E-4</v>
      </c>
      <c r="AA447" s="53">
        <v>5.49961056094616E-4</v>
      </c>
      <c r="AB447" s="53">
        <v>5.49961056094616E-4</v>
      </c>
      <c r="AC447" s="53">
        <v>6.7845504963770498E-4</v>
      </c>
      <c r="AD447" s="53">
        <v>1.01810588967055E-3</v>
      </c>
      <c r="AE447" s="53">
        <v>1.3577567879110501E-3</v>
      </c>
      <c r="AF447" s="47"/>
      <c r="AG447" s="165">
        <f xml:space="preserve"> Barclays_eqty!J446+Enel_eqty!J446+'EUR GBP'!K446+Barclays!O446+Enel!N446</f>
        <v>185.43021865635353</v>
      </c>
    </row>
    <row r="448" spans="1:33" ht="13.5" customHeight="1" x14ac:dyDescent="0.2">
      <c r="A448" s="49">
        <v>44434</v>
      </c>
      <c r="B448" s="50">
        <v>184.360003471374</v>
      </c>
      <c r="C448" s="43"/>
      <c r="D448" s="49">
        <v>44434</v>
      </c>
      <c r="E448" s="50">
        <v>7.6979999542236301</v>
      </c>
      <c r="H448" s="49">
        <v>44434</v>
      </c>
      <c r="I448" s="50">
        <v>0.856950163841247</v>
      </c>
      <c r="L448" s="49">
        <v>44434</v>
      </c>
      <c r="M448" s="52">
        <v>-4.8565599136054498E-3</v>
      </c>
      <c r="N448" s="52">
        <v>-5.4459110833704402E-3</v>
      </c>
      <c r="O448" s="52">
        <v>-5.4855523630976599E-3</v>
      </c>
      <c r="P448" s="52">
        <v>-5.4987417533993704E-3</v>
      </c>
      <c r="Q448" s="52">
        <v>-5.5123697966337204E-3</v>
      </c>
      <c r="R448" s="52">
        <v>-5.5055730044841697E-3</v>
      </c>
      <c r="S448" s="52">
        <v>-5.4716495797038E-3</v>
      </c>
      <c r="T448" s="52">
        <v>-5.4286597296595504E-3</v>
      </c>
      <c r="W448" s="49">
        <v>44434</v>
      </c>
      <c r="X448" s="53">
        <v>5.3996336646377997E-4</v>
      </c>
      <c r="Y448" s="53">
        <v>5.3996336646377997E-4</v>
      </c>
      <c r="Z448" s="53">
        <v>5.3996336646377997E-4</v>
      </c>
      <c r="AA448" s="53">
        <v>5.3996336646377997E-4</v>
      </c>
      <c r="AB448" s="53">
        <v>5.3996336646377997E-4</v>
      </c>
      <c r="AC448" s="53">
        <v>6.7690515425056197E-4</v>
      </c>
      <c r="AD448" s="53">
        <v>1.04794884100556E-3</v>
      </c>
      <c r="AE448" s="53">
        <v>1.4189925277605601E-3</v>
      </c>
      <c r="AF448" s="47"/>
      <c r="AG448" s="165">
        <f xml:space="preserve"> Barclays_eqty!J447+Enel_eqty!J447+'EUR GBP'!K447+Barclays!O447+Enel!N447</f>
        <v>-457.44033345961236</v>
      </c>
    </row>
    <row r="449" spans="1:33" ht="13.5" customHeight="1" x14ac:dyDescent="0.2">
      <c r="A449" s="49">
        <v>44433</v>
      </c>
      <c r="B449" s="50">
        <v>184.979999065399</v>
      </c>
      <c r="C449" s="43"/>
      <c r="D449" s="49">
        <v>44433</v>
      </c>
      <c r="E449" s="50">
        <v>7.7579998970031703</v>
      </c>
      <c r="H449" s="49">
        <v>44433</v>
      </c>
      <c r="I449" s="50">
        <v>0.85590964555740301</v>
      </c>
      <c r="L449" s="49">
        <v>44433</v>
      </c>
      <c r="M449" s="52">
        <v>-4.8869764432310997E-3</v>
      </c>
      <c r="N449" s="52">
        <v>-5.6267557665705603E-3</v>
      </c>
      <c r="O449" s="52">
        <v>-5.6165102869272197E-3</v>
      </c>
      <c r="P449" s="52">
        <v>-5.5909226648509502E-3</v>
      </c>
      <c r="Q449" s="52">
        <v>-5.5644838139414701E-3</v>
      </c>
      <c r="R449" s="52">
        <v>-5.5230865254998198E-3</v>
      </c>
      <c r="S449" s="52">
        <v>-5.49473147839307E-3</v>
      </c>
      <c r="T449" s="52">
        <v>-5.4594604298472396E-3</v>
      </c>
      <c r="W449" s="49">
        <v>44433</v>
      </c>
      <c r="X449" s="53">
        <v>5.3996336646377997E-4</v>
      </c>
      <c r="Y449" s="53">
        <v>5.3996336646377997E-4</v>
      </c>
      <c r="Z449" s="53">
        <v>5.3996336646377997E-4</v>
      </c>
      <c r="AA449" s="53">
        <v>5.3996336646377997E-4</v>
      </c>
      <c r="AB449" s="53">
        <v>5.3996336646377997E-4</v>
      </c>
      <c r="AC449" s="53">
        <v>6.6988688195124203E-4</v>
      </c>
      <c r="AD449" s="53">
        <v>1.01448141504079E-3</v>
      </c>
      <c r="AE449" s="53">
        <v>1.35907588992267E-3</v>
      </c>
      <c r="AF449" s="47"/>
      <c r="AG449" s="165">
        <f xml:space="preserve"> Barclays_eqty!J448+Enel_eqty!J448+'EUR GBP'!K448+Barclays!O448+Enel!N448</f>
        <v>1480.1522147205728</v>
      </c>
    </row>
    <row r="450" spans="1:33" ht="13.5" customHeight="1" x14ac:dyDescent="0.2">
      <c r="A450" s="49">
        <v>44432</v>
      </c>
      <c r="B450" s="50">
        <v>181.52000904083201</v>
      </c>
      <c r="C450" s="43"/>
      <c r="D450" s="49">
        <v>44432</v>
      </c>
      <c r="E450" s="50">
        <v>7.7899999618530202</v>
      </c>
      <c r="H450" s="49">
        <v>44432</v>
      </c>
      <c r="I450" s="50">
        <v>0.85647189617156905</v>
      </c>
      <c r="L450" s="49">
        <v>44432</v>
      </c>
      <c r="M450" s="52">
        <v>-4.8971162177622301E-3</v>
      </c>
      <c r="N450" s="52">
        <v>-5.6064599193632603E-3</v>
      </c>
      <c r="O450" s="52">
        <v>-5.5996822193264901E-3</v>
      </c>
      <c r="P450" s="52">
        <v>-5.5794403888285099E-3</v>
      </c>
      <c r="Q450" s="52">
        <v>-5.5585256777703701E-3</v>
      </c>
      <c r="R450" s="52">
        <v>-5.5215419270098201E-3</v>
      </c>
      <c r="S450" s="52">
        <v>-5.49473147839307E-3</v>
      </c>
      <c r="T450" s="52">
        <v>-5.4594604298472396E-3</v>
      </c>
      <c r="W450" s="49">
        <v>44432</v>
      </c>
      <c r="X450" s="53">
        <v>5.3996336646377997E-4</v>
      </c>
      <c r="Y450" s="53">
        <v>5.3996336646377997E-4</v>
      </c>
      <c r="Z450" s="53">
        <v>5.3996336646377997E-4</v>
      </c>
      <c r="AA450" s="53">
        <v>5.3996336646377997E-4</v>
      </c>
      <c r="AB450" s="53">
        <v>5.3996336646377997E-4</v>
      </c>
      <c r="AC450" s="53">
        <v>6.4989348175004103E-4</v>
      </c>
      <c r="AD450" s="53">
        <v>9.7452453337609703E-4</v>
      </c>
      <c r="AE450" s="53">
        <v>1.29915564320981E-3</v>
      </c>
      <c r="AF450" s="47"/>
      <c r="AG450" s="165">
        <f xml:space="preserve"> Barclays_eqty!J449+Enel_eqty!J449+'EUR GBP'!K449+Barclays!O449+Enel!N449</f>
        <v>54.864399830065238</v>
      </c>
    </row>
    <row r="451" spans="1:33" ht="13.5" customHeight="1" x14ac:dyDescent="0.2">
      <c r="A451" s="49">
        <v>44431</v>
      </c>
      <c r="B451" s="50">
        <v>180.979990959167</v>
      </c>
      <c r="C451" s="43"/>
      <c r="D451" s="49">
        <v>44431</v>
      </c>
      <c r="E451" s="50">
        <v>7.8489999771118102</v>
      </c>
      <c r="H451" s="49">
        <v>44431</v>
      </c>
      <c r="I451" s="50">
        <v>0.85584634542465199</v>
      </c>
      <c r="L451" s="49">
        <v>44431</v>
      </c>
      <c r="M451" s="52">
        <v>-4.8869764432310997E-3</v>
      </c>
      <c r="N451" s="52">
        <v>-5.6170504540205002E-3</v>
      </c>
      <c r="O451" s="52">
        <v>-5.6029674597084496E-3</v>
      </c>
      <c r="P451" s="52">
        <v>-5.5678258650004803E-3</v>
      </c>
      <c r="Q451" s="52">
        <v>-5.5315140634775101E-3</v>
      </c>
      <c r="R451" s="52">
        <v>-5.4965442977845599E-3</v>
      </c>
      <c r="S451" s="52">
        <v>-5.4670153185725203E-3</v>
      </c>
      <c r="T451" s="52">
        <v>-5.4349736310541604E-3</v>
      </c>
      <c r="W451" s="49">
        <v>44431</v>
      </c>
      <c r="X451" s="53">
        <v>5.4996187100186901E-4</v>
      </c>
      <c r="Y451" s="53">
        <v>5.4996187100186901E-4</v>
      </c>
      <c r="Z451" s="53">
        <v>5.4996187100186901E-4</v>
      </c>
      <c r="AA451" s="53">
        <v>5.4996187100186901E-4</v>
      </c>
      <c r="AB451" s="53">
        <v>5.4996187100186901E-4</v>
      </c>
      <c r="AC451" s="53">
        <v>6.5989018185064197E-4</v>
      </c>
      <c r="AD451" s="53">
        <v>9.8451646044850306E-4</v>
      </c>
      <c r="AE451" s="53">
        <v>1.3091426808387E-3</v>
      </c>
      <c r="AF451" s="47"/>
      <c r="AG451" s="165">
        <f xml:space="preserve"> Barclays_eqty!J450+Enel_eqty!J450+'EUR GBP'!K450+Barclays!O450+Enel!N450</f>
        <v>1090.4585548298767</v>
      </c>
    </row>
    <row r="452" spans="1:33" ht="13.5" customHeight="1" x14ac:dyDescent="0.2">
      <c r="A452" s="49">
        <v>44428</v>
      </c>
      <c r="B452" s="50">
        <v>179.07999753952001</v>
      </c>
      <c r="C452" s="43"/>
      <c r="D452" s="49">
        <v>44428</v>
      </c>
      <c r="E452" s="50">
        <v>8.0059995651245099</v>
      </c>
      <c r="H452" s="49">
        <v>44428</v>
      </c>
      <c r="I452" s="50">
        <v>0.85786688327789296</v>
      </c>
      <c r="L452" s="49">
        <v>44428</v>
      </c>
      <c r="M452" s="52">
        <v>-4.8869764432310997E-3</v>
      </c>
      <c r="N452" s="52">
        <v>-5.48676773905754E-3</v>
      </c>
      <c r="O452" s="52">
        <v>-5.5022099986672401E-3</v>
      </c>
      <c r="P452" s="52">
        <v>-5.4959403350949201E-3</v>
      </c>
      <c r="Q452" s="52">
        <v>-5.4894611239433202E-3</v>
      </c>
      <c r="R452" s="52">
        <v>-5.4824859835207402E-3</v>
      </c>
      <c r="S452" s="52">
        <v>-5.4591200314462098E-3</v>
      </c>
      <c r="T452" s="52">
        <v>-5.4295221343636504E-3</v>
      </c>
      <c r="W452" s="49">
        <v>44428</v>
      </c>
      <c r="X452" s="53">
        <v>5.3996255155652696E-4</v>
      </c>
      <c r="Y452" s="53">
        <v>5.3996255155652696E-4</v>
      </c>
      <c r="Z452" s="53">
        <v>5.3996255155652696E-4</v>
      </c>
      <c r="AA452" s="53">
        <v>5.3996255155652696E-4</v>
      </c>
      <c r="AB452" s="53">
        <v>5.3996255155652696E-4</v>
      </c>
      <c r="AC452" s="53">
        <v>6.4868485787883401E-4</v>
      </c>
      <c r="AD452" s="53">
        <v>9.5553463324904398E-4</v>
      </c>
      <c r="AE452" s="53">
        <v>1.26238435041159E-3</v>
      </c>
      <c r="AF452" s="47"/>
      <c r="AG452" s="165">
        <f xml:space="preserve"> Barclays_eqty!J451+Enel_eqty!J451+'EUR GBP'!K451+Barclays!O451+Enel!N451</f>
        <v>-875.97533045598232</v>
      </c>
    </row>
    <row r="453" spans="1:33" ht="13.5" customHeight="1" x14ac:dyDescent="0.2">
      <c r="A453" s="49">
        <v>44427</v>
      </c>
      <c r="B453" s="50">
        <v>179.939997196197</v>
      </c>
      <c r="C453" s="43"/>
      <c r="D453" s="49">
        <v>44427</v>
      </c>
      <c r="E453" s="50">
        <v>7.9320001602172798</v>
      </c>
      <c r="H453" s="49">
        <v>44427</v>
      </c>
      <c r="I453" s="50">
        <v>0.85517168045043901</v>
      </c>
      <c r="L453" s="49">
        <v>44427</v>
      </c>
      <c r="M453" s="52">
        <v>-4.8869764432310997E-3</v>
      </c>
      <c r="N453" s="52">
        <v>-5.4449532181024499E-3</v>
      </c>
      <c r="O453" s="52">
        <v>-5.5293748155236201E-3</v>
      </c>
      <c r="P453" s="52">
        <v>-5.5160657502710802E-3</v>
      </c>
      <c r="Q453" s="52">
        <v>-5.5023143067955901E-3</v>
      </c>
      <c r="R453" s="52">
        <v>-5.48699777573347E-3</v>
      </c>
      <c r="S453" s="52">
        <v>-5.4732779972255204E-3</v>
      </c>
      <c r="T453" s="52">
        <v>-5.4450021125376198E-3</v>
      </c>
      <c r="W453" s="49">
        <v>44427</v>
      </c>
      <c r="X453" s="53">
        <v>5.3996336646377997E-4</v>
      </c>
      <c r="Y453" s="53">
        <v>5.3996336646377997E-4</v>
      </c>
      <c r="Z453" s="53">
        <v>5.3996336646377997E-4</v>
      </c>
      <c r="AA453" s="53">
        <v>5.3996336646377997E-4</v>
      </c>
      <c r="AB453" s="53">
        <v>5.3996336646377997E-4</v>
      </c>
      <c r="AC453" s="53">
        <v>6.5733736846596003E-4</v>
      </c>
      <c r="AD453" s="53">
        <v>9.8324008285999298E-4</v>
      </c>
      <c r="AE453" s="53">
        <v>1.3091426808387E-3</v>
      </c>
      <c r="AF453" s="47"/>
      <c r="AG453" s="165">
        <f xml:space="preserve"> Barclays_eqty!J452+Enel_eqty!J452+'EUR GBP'!K452+Barclays!O452+Enel!N452</f>
        <v>-1577.9909243053833</v>
      </c>
    </row>
    <row r="454" spans="1:33" ht="13.5" customHeight="1" x14ac:dyDescent="0.2">
      <c r="A454" s="49">
        <v>44426</v>
      </c>
      <c r="B454" s="50">
        <v>182.380008697509</v>
      </c>
      <c r="C454" s="43"/>
      <c r="D454" s="49">
        <v>44426</v>
      </c>
      <c r="E454" s="50">
        <v>7.8499999046325604</v>
      </c>
      <c r="H454" s="49">
        <v>44426</v>
      </c>
      <c r="I454" s="50">
        <v>0.85131752490997303</v>
      </c>
      <c r="L454" s="49">
        <v>44426</v>
      </c>
      <c r="M454" s="52">
        <v>-4.8971162177622301E-3</v>
      </c>
      <c r="N454" s="52">
        <v>-5.58481132611632E-3</v>
      </c>
      <c r="O454" s="52">
        <v>-5.6017683818936296E-3</v>
      </c>
      <c r="P454" s="52">
        <v>-5.5699669755995204E-3</v>
      </c>
      <c r="Q454" s="52">
        <v>-5.5371052585542202E-3</v>
      </c>
      <c r="R454" s="52">
        <v>-5.4835621267557101E-3</v>
      </c>
      <c r="S454" s="52">
        <v>-5.4534315131604602E-3</v>
      </c>
      <c r="T454" s="52">
        <v>-5.4255793802440097E-3</v>
      </c>
      <c r="W454" s="49">
        <v>44426</v>
      </c>
      <c r="X454" s="53">
        <v>5.3996336646377997E-4</v>
      </c>
      <c r="Y454" s="53">
        <v>5.3996336646377997E-4</v>
      </c>
      <c r="Z454" s="53">
        <v>5.3996336646377997E-4</v>
      </c>
      <c r="AA454" s="53">
        <v>5.3996336646377997E-4</v>
      </c>
      <c r="AB454" s="53">
        <v>5.3996336646377997E-4</v>
      </c>
      <c r="AC454" s="53">
        <v>6.4989348175004103E-4</v>
      </c>
      <c r="AD454" s="53">
        <v>9.89504856988787E-4</v>
      </c>
      <c r="AE454" s="53">
        <v>1.3291161740198701E-3</v>
      </c>
      <c r="AF454" s="47"/>
      <c r="AG454" s="165">
        <f xml:space="preserve"> Barclays_eqty!J453+Enel_eqty!J453+'EUR GBP'!K453+Barclays!O453+Enel!N453</f>
        <v>90.252528655774981</v>
      </c>
    </row>
    <row r="455" spans="1:33" ht="13.5" customHeight="1" x14ac:dyDescent="0.2">
      <c r="A455" s="49">
        <v>44425</v>
      </c>
      <c r="B455" s="50">
        <v>182.76000022888098</v>
      </c>
      <c r="C455" s="43"/>
      <c r="D455" s="49">
        <v>44425</v>
      </c>
      <c r="E455" s="50">
        <v>7.7979998588562003</v>
      </c>
      <c r="H455" s="49">
        <v>44425</v>
      </c>
      <c r="I455" s="50">
        <v>0.85280197858810403</v>
      </c>
      <c r="L455" s="49">
        <v>44425</v>
      </c>
      <c r="M455" s="52">
        <v>-4.9072550609707798E-3</v>
      </c>
      <c r="N455" s="52">
        <v>-5.6266454048454701E-3</v>
      </c>
      <c r="O455" s="52">
        <v>-5.6639406830072403E-3</v>
      </c>
      <c r="P455" s="52">
        <v>-5.6168721057474596E-3</v>
      </c>
      <c r="Q455" s="52">
        <v>-5.5682337842881601E-3</v>
      </c>
      <c r="R455" s="52">
        <v>-5.4946634918451301E-3</v>
      </c>
      <c r="S455" s="52">
        <v>-5.4610166698694203E-3</v>
      </c>
      <c r="T455" s="52">
        <v>-5.4233889095485202E-3</v>
      </c>
      <c r="W455" s="49">
        <v>44425</v>
      </c>
      <c r="X455" s="53">
        <v>5.3996336646377997E-4</v>
      </c>
      <c r="Y455" s="53">
        <v>5.3996336646377997E-4</v>
      </c>
      <c r="Z455" s="53">
        <v>5.3996336646377997E-4</v>
      </c>
      <c r="AA455" s="53">
        <v>5.3996336646377997E-4</v>
      </c>
      <c r="AB455" s="53">
        <v>5.3996336646377997E-4</v>
      </c>
      <c r="AC455" s="53">
        <v>6.5989018185064197E-4</v>
      </c>
      <c r="AD455" s="53">
        <v>1.02446251548826E-3</v>
      </c>
      <c r="AE455" s="53">
        <v>1.3890347909182299E-3</v>
      </c>
      <c r="AF455" s="47"/>
      <c r="AG455" s="165">
        <f xml:space="preserve"> Barclays_eqty!J454+Enel_eqty!J454+'EUR GBP'!K454+Barclays!O454+Enel!N454</f>
        <v>-549.55451544329651</v>
      </c>
    </row>
    <row r="456" spans="1:33" ht="13.5" customHeight="1" x14ac:dyDescent="0.2">
      <c r="A456" s="49">
        <v>44424</v>
      </c>
      <c r="B456" s="50">
        <v>182.84000158309902</v>
      </c>
      <c r="C456" s="43"/>
      <c r="D456" s="49">
        <v>44424</v>
      </c>
      <c r="E456" s="50">
        <v>7.8400001525878897</v>
      </c>
      <c r="H456" s="49">
        <v>44424</v>
      </c>
      <c r="I456" s="50">
        <v>0.85050499439239502</v>
      </c>
      <c r="L456" s="49">
        <v>44424</v>
      </c>
      <c r="M456" s="52">
        <v>-4.9072550609707798E-3</v>
      </c>
      <c r="N456" s="52">
        <v>-5.6059006601572002E-3</v>
      </c>
      <c r="O456" s="52">
        <v>-5.6550418958067799E-3</v>
      </c>
      <c r="P456" s="52">
        <v>-5.6109819561242997E-3</v>
      </c>
      <c r="Q456" s="52">
        <v>-5.5654537864029399E-3</v>
      </c>
      <c r="R456" s="52">
        <v>-5.4946634918451301E-3</v>
      </c>
      <c r="S456" s="52">
        <v>-5.4610166698694203E-3</v>
      </c>
      <c r="T456" s="52">
        <v>-5.4314718581736001E-3</v>
      </c>
      <c r="W456" s="49">
        <v>44424</v>
      </c>
      <c r="X456" s="53">
        <v>5.3996336646377997E-4</v>
      </c>
      <c r="Y456" s="53">
        <v>5.3996336646377997E-4</v>
      </c>
      <c r="Z456" s="53">
        <v>5.3996336646377997E-4</v>
      </c>
      <c r="AA456" s="53">
        <v>5.3996336646377997E-4</v>
      </c>
      <c r="AB456" s="53">
        <v>5.3996336646377997E-4</v>
      </c>
      <c r="AC456" s="53">
        <v>6.5989018185064197E-4</v>
      </c>
      <c r="AD456" s="53">
        <v>1.01447629276663E-3</v>
      </c>
      <c r="AE456" s="53">
        <v>1.36906234547495E-3</v>
      </c>
      <c r="AF456" s="47"/>
      <c r="AG456" s="165">
        <f xml:space="preserve"> Barclays_eqty!J455+Enel_eqty!J455+'EUR GBP'!K455+Barclays!O455+Enel!N455</f>
        <v>-732.17701302049647</v>
      </c>
    </row>
    <row r="457" spans="1:33" ht="13.5" customHeight="1" x14ac:dyDescent="0.2">
      <c r="A457" s="49">
        <v>44421</v>
      </c>
      <c r="B457" s="50">
        <v>185.06000041961602</v>
      </c>
      <c r="C457" s="43"/>
      <c r="D457" s="49">
        <v>44421</v>
      </c>
      <c r="E457" s="50">
        <v>7.8790001869201598</v>
      </c>
      <c r="H457" s="49">
        <v>44421</v>
      </c>
      <c r="I457" s="50">
        <v>0.85125964879989602</v>
      </c>
      <c r="L457" s="49">
        <v>44421</v>
      </c>
      <c r="M457" s="52">
        <v>-4.8971818760037396E-3</v>
      </c>
      <c r="N457" s="52">
        <v>-5.5035105906426898E-3</v>
      </c>
      <c r="O457" s="52">
        <v>-5.5797128006815902E-3</v>
      </c>
      <c r="P457" s="52">
        <v>-5.5643008090555598E-3</v>
      </c>
      <c r="Q457" s="52">
        <v>-5.5366926826536603E-3</v>
      </c>
      <c r="R457" s="52">
        <v>-5.4858052171766697E-3</v>
      </c>
      <c r="S457" s="52">
        <v>-5.4558566771447598E-3</v>
      </c>
      <c r="T457" s="52">
        <v>-5.4206387139856798E-3</v>
      </c>
      <c r="W457" s="49">
        <v>44421</v>
      </c>
      <c r="X457" s="53">
        <v>5.2996381418779395E-4</v>
      </c>
      <c r="Y457" s="53">
        <v>5.2996381418779395E-4</v>
      </c>
      <c r="Z457" s="53">
        <v>5.2996381418779395E-4</v>
      </c>
      <c r="AA457" s="53">
        <v>5.2996381418779395E-4</v>
      </c>
      <c r="AB457" s="53">
        <v>5.2996381418779395E-4</v>
      </c>
      <c r="AC457" s="53">
        <v>6.3868821598589399E-4</v>
      </c>
      <c r="AD457" s="53">
        <v>9.8505138885229804E-4</v>
      </c>
      <c r="AE457" s="53">
        <v>1.3314145617186999E-3</v>
      </c>
      <c r="AF457" s="47"/>
      <c r="AG457" s="165">
        <f xml:space="preserve"> Barclays_eqty!J456+Enel_eqty!J456+'EUR GBP'!K456+Barclays!O456+Enel!N456</f>
        <v>-493.14463129151818</v>
      </c>
    </row>
    <row r="458" spans="1:33" ht="13.5" customHeight="1" x14ac:dyDescent="0.2">
      <c r="A458" s="49">
        <v>44420</v>
      </c>
      <c r="B458" s="50">
        <v>184.50000286102198</v>
      </c>
      <c r="C458" s="43"/>
      <c r="D458" s="49">
        <v>44420</v>
      </c>
      <c r="E458" s="50">
        <v>7.8600001335143999</v>
      </c>
      <c r="H458" s="49">
        <v>44420</v>
      </c>
      <c r="I458" s="50">
        <v>0.84787487983703602</v>
      </c>
      <c r="L458" s="49">
        <v>44420</v>
      </c>
      <c r="M458" s="52">
        <v>-4.8869764432310997E-3</v>
      </c>
      <c r="N458" s="52">
        <v>-5.5292192846536602E-3</v>
      </c>
      <c r="O458" s="52">
        <v>-5.6198602542281099E-3</v>
      </c>
      <c r="P458" s="52">
        <v>-5.6027160026133E-3</v>
      </c>
      <c r="Q458" s="52">
        <v>-5.5631850846111696E-3</v>
      </c>
      <c r="R458" s="52">
        <v>-5.4961652494966897E-3</v>
      </c>
      <c r="S458" s="52">
        <v>-5.4627684876322703E-3</v>
      </c>
      <c r="T458" s="52">
        <v>-5.4333191365003499E-3</v>
      </c>
      <c r="W458" s="49">
        <v>44420</v>
      </c>
      <c r="X458" s="53">
        <v>5.2996457088738604E-4</v>
      </c>
      <c r="Y458" s="53">
        <v>5.2996457088738604E-4</v>
      </c>
      <c r="Z458" s="53">
        <v>5.2996457088738604E-4</v>
      </c>
      <c r="AA458" s="53">
        <v>5.2996457088738604E-4</v>
      </c>
      <c r="AB458" s="53">
        <v>5.2996457088738604E-4</v>
      </c>
      <c r="AC458" s="53">
        <v>6.5712456125765996E-4</v>
      </c>
      <c r="AD458" s="53">
        <v>1.01309339515864E-3</v>
      </c>
      <c r="AE458" s="53">
        <v>1.36906234547495E-3</v>
      </c>
      <c r="AF458" s="47"/>
      <c r="AG458" s="165">
        <f xml:space="preserve"> Barclays_eqty!J457+Enel_eqty!J457+'EUR GBP'!K457+Barclays!O457+Enel!N457</f>
        <v>-907.1686314556182</v>
      </c>
    </row>
    <row r="459" spans="1:33" ht="13.5" customHeight="1" x14ac:dyDescent="0.2">
      <c r="A459" s="49">
        <v>44419</v>
      </c>
      <c r="B459" s="50">
        <v>186.44000291824301</v>
      </c>
      <c r="C459" s="43"/>
      <c r="D459" s="49">
        <v>44419</v>
      </c>
      <c r="E459" s="50">
        <v>7.8330001831054599</v>
      </c>
      <c r="H459" s="49">
        <v>44419</v>
      </c>
      <c r="I459" s="50">
        <v>0.84651166200637795</v>
      </c>
      <c r="L459" s="49">
        <v>44419</v>
      </c>
      <c r="M459" s="52">
        <v>-4.8869764432310997E-3</v>
      </c>
      <c r="N459" s="52">
        <v>-5.6351334787905199E-3</v>
      </c>
      <c r="O459" s="52">
        <v>-5.6739319115877099E-3</v>
      </c>
      <c r="P459" s="52">
        <v>-5.6239333935081898E-3</v>
      </c>
      <c r="Q459" s="52">
        <v>-5.5631850846111696E-3</v>
      </c>
      <c r="R459" s="52">
        <v>-5.4782251827418804E-3</v>
      </c>
      <c r="S459" s="52">
        <v>-5.4513341747224296E-3</v>
      </c>
      <c r="T459" s="52">
        <v>-5.4249921813607199E-3</v>
      </c>
      <c r="W459" s="49">
        <v>44419</v>
      </c>
      <c r="X459" s="53">
        <v>5.3996336646377997E-4</v>
      </c>
      <c r="Y459" s="53">
        <v>5.3996336646377997E-4</v>
      </c>
      <c r="Z459" s="53">
        <v>5.3996336646377997E-4</v>
      </c>
      <c r="AA459" s="53">
        <v>5.3996336646377997E-4</v>
      </c>
      <c r="AB459" s="53">
        <v>5.3996336646377997E-4</v>
      </c>
      <c r="AC459" s="53">
        <v>6.3989683985710101E-4</v>
      </c>
      <c r="AD459" s="53">
        <v>1.0044795926660299E-3</v>
      </c>
      <c r="AE459" s="53">
        <v>1.36906234547495E-3</v>
      </c>
      <c r="AF459" s="47"/>
      <c r="AG459" s="165">
        <f xml:space="preserve"> Barclays_eqty!J458+Enel_eqty!J458+'EUR GBP'!K458+Barclays!O458+Enel!N458</f>
        <v>204.57604622156464</v>
      </c>
    </row>
    <row r="460" spans="1:33" ht="13.5" customHeight="1" x14ac:dyDescent="0.2">
      <c r="A460" s="49">
        <v>44418</v>
      </c>
      <c r="B460" s="50">
        <v>185.38000583648599</v>
      </c>
      <c r="C460" s="43"/>
      <c r="D460" s="49">
        <v>44418</v>
      </c>
      <c r="E460" s="50">
        <v>7.8029999732971103</v>
      </c>
      <c r="H460" s="49">
        <v>44418</v>
      </c>
      <c r="I460" s="50">
        <v>0.84630107879638605</v>
      </c>
      <c r="L460" s="49">
        <v>44418</v>
      </c>
      <c r="M460" s="52">
        <v>-4.8971162177622301E-3</v>
      </c>
      <c r="N460" s="52">
        <v>-5.5916486307978604E-3</v>
      </c>
      <c r="O460" s="52">
        <v>-5.6346682831645003E-3</v>
      </c>
      <c r="P460" s="52">
        <v>-5.5975983850657897E-3</v>
      </c>
      <c r="Q460" s="52">
        <v>-5.5460450239479498E-3</v>
      </c>
      <c r="R460" s="52">
        <v>-5.4721855558454904E-3</v>
      </c>
      <c r="S460" s="52">
        <v>-5.4476140066981298E-3</v>
      </c>
      <c r="T460" s="52">
        <v>-5.4223779588937699E-3</v>
      </c>
      <c r="W460" s="49">
        <v>44418</v>
      </c>
      <c r="X460" s="53">
        <v>5.4996187100186901E-4</v>
      </c>
      <c r="Y460" s="53">
        <v>5.4996187100186901E-4</v>
      </c>
      <c r="Z460" s="53">
        <v>5.4996187100186901E-4</v>
      </c>
      <c r="AA460" s="53">
        <v>5.4996187100186901E-4</v>
      </c>
      <c r="AB460" s="53">
        <v>5.4996187100186901E-4</v>
      </c>
      <c r="AC460" s="53">
        <v>6.5989018185064197E-4</v>
      </c>
      <c r="AD460" s="53">
        <v>1.05442001949995E-3</v>
      </c>
      <c r="AE460" s="53">
        <v>1.4489497989416101E-3</v>
      </c>
      <c r="AF460" s="47"/>
      <c r="AG460" s="165">
        <f xml:space="preserve"> Barclays_eqty!J459+Enel_eqty!J459+'EUR GBP'!K459+Barclays!O459+Enel!N459</f>
        <v>797.23703233324773</v>
      </c>
    </row>
    <row r="461" spans="1:33" ht="13.5" customHeight="1" x14ac:dyDescent="0.2">
      <c r="A461" s="49">
        <v>44417</v>
      </c>
      <c r="B461" s="50">
        <v>184.46000814437801</v>
      </c>
      <c r="C461" s="43"/>
      <c r="D461" s="49">
        <v>44417</v>
      </c>
      <c r="E461" s="50">
        <v>7.8109998703002903</v>
      </c>
      <c r="H461" s="49">
        <v>44417</v>
      </c>
      <c r="I461" s="50">
        <v>0.84806466102600098</v>
      </c>
      <c r="L461" s="49">
        <v>44417</v>
      </c>
      <c r="M461" s="52">
        <v>-4.9072550609707798E-3</v>
      </c>
      <c r="N461" s="52">
        <v>-5.6235459633171498E-3</v>
      </c>
      <c r="O461" s="52">
        <v>-5.6404587812721703E-3</v>
      </c>
      <c r="P461" s="52">
        <v>-5.5999690666794699E-3</v>
      </c>
      <c r="Q461" s="52">
        <v>-5.5486992932855996E-3</v>
      </c>
      <c r="R461" s="52">
        <v>-5.4735145531594701E-3</v>
      </c>
      <c r="S461" s="52">
        <v>-5.4486719891428904E-3</v>
      </c>
      <c r="T461" s="52">
        <v>-5.4164468310773303E-3</v>
      </c>
      <c r="W461" s="49">
        <v>44417</v>
      </c>
      <c r="X461" s="53">
        <v>5.3996336646377997E-4</v>
      </c>
      <c r="Y461" s="53">
        <v>5.3996336646377997E-4</v>
      </c>
      <c r="Z461" s="53">
        <v>5.3996336646377997E-4</v>
      </c>
      <c r="AA461" s="53">
        <v>5.3996336646377997E-4</v>
      </c>
      <c r="AB461" s="53">
        <v>5.3996336646377997E-4</v>
      </c>
      <c r="AC461" s="53">
        <v>6.2990002334117803E-4</v>
      </c>
      <c r="AD461" s="53">
        <v>9.944878984242669E-4</v>
      </c>
      <c r="AE461" s="53">
        <v>1.35907588992267E-3</v>
      </c>
      <c r="AF461" s="47"/>
      <c r="AG461" s="165">
        <f xml:space="preserve"> Barclays_eqty!J460+Enel_eqty!J460+'EUR GBP'!K460+Barclays!O460+Enel!N460</f>
        <v>544.4622611333092</v>
      </c>
    </row>
    <row r="462" spans="1:33" ht="13.5" customHeight="1" x14ac:dyDescent="0.2">
      <c r="A462" s="49">
        <v>44414</v>
      </c>
      <c r="B462" s="50">
        <v>183.200001716613</v>
      </c>
      <c r="C462" s="43"/>
      <c r="D462" s="49">
        <v>44414</v>
      </c>
      <c r="E462" s="50">
        <v>7.7719998359680096</v>
      </c>
      <c r="H462" s="49">
        <v>44414</v>
      </c>
      <c r="I462" s="50">
        <v>0.84810346364974898</v>
      </c>
      <c r="L462" s="49">
        <v>44414</v>
      </c>
      <c r="M462" s="52">
        <v>-4.8769032582640596E-3</v>
      </c>
      <c r="N462" s="52">
        <v>-5.45396097004413E-3</v>
      </c>
      <c r="O462" s="52">
        <v>-5.5679492652416203E-3</v>
      </c>
      <c r="P462" s="52">
        <v>-5.5602840147912502E-3</v>
      </c>
      <c r="Q462" s="52">
        <v>-5.5229947902262202E-3</v>
      </c>
      <c r="R462" s="52">
        <v>-5.4645971395075304E-3</v>
      </c>
      <c r="S462" s="52">
        <v>-5.4434728808701004E-3</v>
      </c>
      <c r="T462" s="52">
        <v>-5.4198680445551803E-3</v>
      </c>
      <c r="W462" s="49">
        <v>44414</v>
      </c>
      <c r="X462" s="53">
        <v>5.3996255155652696E-4</v>
      </c>
      <c r="Y462" s="53">
        <v>5.3996255155652696E-4</v>
      </c>
      <c r="Z462" s="53">
        <v>5.3996255155652696E-4</v>
      </c>
      <c r="AA462" s="53">
        <v>5.3996255155652696E-4</v>
      </c>
      <c r="AB462" s="53">
        <v>5.3996255155652696E-4</v>
      </c>
      <c r="AC462" s="53">
        <v>6.1902409652248003E-4</v>
      </c>
      <c r="AD462" s="53">
        <v>9.8004785832017595E-4</v>
      </c>
      <c r="AE462" s="53">
        <v>1.34107167832553E-3</v>
      </c>
      <c r="AF462" s="47"/>
      <c r="AG462" s="165">
        <f xml:space="preserve"> Barclays_eqty!J461+Enel_eqty!J461+'EUR GBP'!K461+Barclays!O461+Enel!N461</f>
        <v>1815.0794698986674</v>
      </c>
    </row>
    <row r="463" spans="1:33" ht="13.5" customHeight="1" x14ac:dyDescent="0.2">
      <c r="A463" s="49">
        <v>44413</v>
      </c>
      <c r="B463" s="50">
        <v>179.69999313354398</v>
      </c>
      <c r="C463" s="43"/>
      <c r="D463" s="49">
        <v>44413</v>
      </c>
      <c r="E463" s="50">
        <v>7.7290000915527299</v>
      </c>
      <c r="H463" s="49">
        <v>44413</v>
      </c>
      <c r="I463" s="50">
        <v>0.84977567195892301</v>
      </c>
      <c r="L463" s="49">
        <v>44413</v>
      </c>
      <c r="M463" s="52">
        <v>-4.9173934385180404E-3</v>
      </c>
      <c r="N463" s="52">
        <v>-5.5151246488094304E-3</v>
      </c>
      <c r="O463" s="52">
        <v>-5.6341974996030296E-3</v>
      </c>
      <c r="P463" s="52">
        <v>-5.6108008138835404E-3</v>
      </c>
      <c r="Q463" s="52">
        <v>-5.5601964704692303E-3</v>
      </c>
      <c r="R463" s="52">
        <v>-5.4911458864807996E-3</v>
      </c>
      <c r="S463" s="52">
        <v>-5.4787192493677096E-3</v>
      </c>
      <c r="T463" s="52">
        <v>-5.4592881351709296E-3</v>
      </c>
      <c r="W463" s="49">
        <v>44413</v>
      </c>
      <c r="X463" s="53">
        <v>5.0996721256524303E-4</v>
      </c>
      <c r="Y463" s="53">
        <v>5.0996721256524303E-4</v>
      </c>
      <c r="Z463" s="53">
        <v>5.0996721256524303E-4</v>
      </c>
      <c r="AA463" s="53">
        <v>5.0996721256524303E-4</v>
      </c>
      <c r="AB463" s="53">
        <v>5.0996721256524303E-4</v>
      </c>
      <c r="AC463" s="53">
        <v>5.8821041602641301E-4</v>
      </c>
      <c r="AD463" s="53">
        <v>8.8875141227617795E-4</v>
      </c>
      <c r="AE463" s="53">
        <v>1.1892925249412599E-3</v>
      </c>
      <c r="AF463" s="47"/>
      <c r="AG463" s="165">
        <f xml:space="preserve"> Barclays_eqty!J462+Enel_eqty!J462+'EUR GBP'!K462+Barclays!O462+Enel!N462</f>
        <v>843.85663412542078</v>
      </c>
    </row>
    <row r="464" spans="1:33" ht="13.5" customHeight="1" x14ac:dyDescent="0.2">
      <c r="A464" s="49">
        <v>44412</v>
      </c>
      <c r="B464" s="50">
        <v>178.71999740600501</v>
      </c>
      <c r="C464" s="43"/>
      <c r="D464" s="49">
        <v>44412</v>
      </c>
      <c r="E464" s="50">
        <v>7.6880002021789497</v>
      </c>
      <c r="H464" s="49">
        <v>44412</v>
      </c>
      <c r="I464" s="50">
        <v>0.85154557228088301</v>
      </c>
      <c r="L464" s="49">
        <v>44412</v>
      </c>
      <c r="M464" s="52">
        <v>-4.9173934385180404E-3</v>
      </c>
      <c r="N464" s="52">
        <v>-5.6110075674950998E-3</v>
      </c>
      <c r="O464" s="52">
        <v>-5.6305387988686501E-3</v>
      </c>
      <c r="P464" s="52">
        <v>-5.5943029001355102E-3</v>
      </c>
      <c r="Q464" s="52">
        <v>-5.5628949776291804E-3</v>
      </c>
      <c r="R464" s="52">
        <v>-5.5116671137511704E-3</v>
      </c>
      <c r="S464" s="52">
        <v>-5.5001382716000002E-3</v>
      </c>
      <c r="T464" s="52">
        <v>-5.4823337122797897E-3</v>
      </c>
      <c r="W464" s="49">
        <v>44412</v>
      </c>
      <c r="X464" s="53">
        <v>5.1996594993397496E-4</v>
      </c>
      <c r="Y464" s="53">
        <v>5.1996594993397496E-4</v>
      </c>
      <c r="Z464" s="53">
        <v>5.1996594993397496E-4</v>
      </c>
      <c r="AA464" s="53">
        <v>5.1996594993397496E-4</v>
      </c>
      <c r="AB464" s="53">
        <v>5.1996594993397496E-4</v>
      </c>
      <c r="AC464" s="53">
        <v>5.7991524226963498E-4</v>
      </c>
      <c r="AD464" s="53">
        <v>8.14682163763791E-4</v>
      </c>
      <c r="AE464" s="53">
        <v>1.0494490852579401E-3</v>
      </c>
      <c r="AF464" s="47"/>
      <c r="AG464" s="165">
        <f xml:space="preserve"> Barclays_eqty!J463+Enel_eqty!J463+'EUR GBP'!K463+Barclays!O463+Enel!N463</f>
        <v>1536.7216834978246</v>
      </c>
    </row>
    <row r="465" spans="1:33" ht="13.5" customHeight="1" x14ac:dyDescent="0.2">
      <c r="A465" s="49">
        <v>44411</v>
      </c>
      <c r="B465" s="50">
        <v>176.08000040054299</v>
      </c>
      <c r="C465" s="43"/>
      <c r="D465" s="49">
        <v>44411</v>
      </c>
      <c r="E465" s="50">
        <v>7.7109999656677202</v>
      </c>
      <c r="H465" s="49">
        <v>44411</v>
      </c>
      <c r="I465" s="50">
        <v>0.85359531641006403</v>
      </c>
      <c r="L465" s="49">
        <v>44411</v>
      </c>
      <c r="M465" s="52">
        <v>-4.8666987568140004E-3</v>
      </c>
      <c r="N465" s="52">
        <v>-5.6146411225199699E-3</v>
      </c>
      <c r="O465" s="52">
        <v>-5.6528714485466402E-3</v>
      </c>
      <c r="P465" s="52">
        <v>-5.6100902147591097E-3</v>
      </c>
      <c r="Q465" s="52">
        <v>-5.5614202283322802E-3</v>
      </c>
      <c r="R465" s="52">
        <v>-5.4917740635573803E-3</v>
      </c>
      <c r="S465" s="52">
        <v>-5.48722594976425E-3</v>
      </c>
      <c r="T465" s="52">
        <v>-5.4790549911558602E-3</v>
      </c>
      <c r="W465" s="49">
        <v>44411</v>
      </c>
      <c r="X465" s="53">
        <v>5.2996457088738604E-4</v>
      </c>
      <c r="Y465" s="53">
        <v>5.2996457088738604E-4</v>
      </c>
      <c r="Z465" s="53">
        <v>5.2996457088738604E-4</v>
      </c>
      <c r="AA465" s="53">
        <v>5.2996457088738604E-4</v>
      </c>
      <c r="AB465" s="53">
        <v>5.2996457088738604E-4</v>
      </c>
      <c r="AC465" s="53">
        <v>5.5992096895351995E-4</v>
      </c>
      <c r="AD465" s="53">
        <v>7.6972052920609702E-4</v>
      </c>
      <c r="AE465" s="53">
        <v>9.7952003125101306E-4</v>
      </c>
      <c r="AF465" s="47"/>
      <c r="AG465" s="165">
        <f xml:space="preserve"> Barclays_eqty!J464+Enel_eqty!J464+'EUR GBP'!K464+Barclays!O464+Enel!N464</f>
        <v>270.32819789589098</v>
      </c>
    </row>
    <row r="466" spans="1:33" ht="13.5" customHeight="1" x14ac:dyDescent="0.2">
      <c r="A466" s="49">
        <v>44410</v>
      </c>
      <c r="B466" s="50">
        <v>175.85999965667699</v>
      </c>
      <c r="C466" s="43"/>
      <c r="D466" s="49">
        <v>44410</v>
      </c>
      <c r="E466" s="50">
        <v>7.7540001869201598</v>
      </c>
      <c r="H466" s="49">
        <v>44410</v>
      </c>
      <c r="I466" s="50">
        <v>0.85462462902069003</v>
      </c>
      <c r="L466" s="49">
        <v>44410</v>
      </c>
      <c r="M466" s="52">
        <v>-4.9275332130491699E-3</v>
      </c>
      <c r="N466" s="52">
        <v>-5.5980444885790296E-3</v>
      </c>
      <c r="O466" s="52">
        <v>-5.59802772477269E-3</v>
      </c>
      <c r="P466" s="52">
        <v>-5.5631212890148102E-3</v>
      </c>
      <c r="Q466" s="52">
        <v>-5.5276155471801697E-3</v>
      </c>
      <c r="R466" s="52">
        <v>-5.4784594103693901E-3</v>
      </c>
      <c r="S466" s="52">
        <v>-5.4785804823040902E-3</v>
      </c>
      <c r="T466" s="52">
        <v>-5.4669254459440699E-3</v>
      </c>
      <c r="W466" s="49">
        <v>44410</v>
      </c>
      <c r="X466" s="53">
        <v>5.2996457088738604E-4</v>
      </c>
      <c r="Y466" s="53">
        <v>5.2996457088738604E-4</v>
      </c>
      <c r="Z466" s="53">
        <v>5.2996457088738604E-4</v>
      </c>
      <c r="AA466" s="53">
        <v>5.2996457088738604E-4</v>
      </c>
      <c r="AB466" s="53">
        <v>5.2996457088738604E-4</v>
      </c>
      <c r="AC466" s="53">
        <v>5.6991807650774696E-4</v>
      </c>
      <c r="AD466" s="53">
        <v>7.6472875662147999E-4</v>
      </c>
      <c r="AE466" s="53">
        <v>9.5953949494287296E-4</v>
      </c>
      <c r="AF466" s="47"/>
      <c r="AG466" s="165">
        <f xml:space="preserve"> Barclays_eqty!J465+Enel_eqty!J465+'EUR GBP'!K465+Barclays!O465+Enel!N465</f>
        <v>11.296894026708543</v>
      </c>
    </row>
    <row r="467" spans="1:33" ht="13.5" customHeight="1" x14ac:dyDescent="0.2">
      <c r="A467" s="49">
        <v>44407</v>
      </c>
      <c r="B467" s="50">
        <v>174.91999864578202</v>
      </c>
      <c r="C467" s="43"/>
      <c r="D467" s="49">
        <v>44407</v>
      </c>
      <c r="E467" s="50">
        <v>7.82200002670288</v>
      </c>
      <c r="H467" s="49">
        <v>44407</v>
      </c>
      <c r="I467" s="50">
        <v>0.85280787944793701</v>
      </c>
      <c r="L467" s="49">
        <v>44407</v>
      </c>
      <c r="M467" s="52">
        <v>-4.8869764432310997E-3</v>
      </c>
      <c r="N467" s="52">
        <v>-5.4389843717217402E-3</v>
      </c>
      <c r="O467" s="52">
        <v>-5.5299429222941399E-3</v>
      </c>
      <c r="P467" s="52">
        <v>-5.52867026999592E-3</v>
      </c>
      <c r="Q467" s="52">
        <v>-5.5041084997355903E-3</v>
      </c>
      <c r="R467" s="52">
        <v>-5.4587195627391304E-3</v>
      </c>
      <c r="S467" s="52">
        <v>-5.4407659918069796E-3</v>
      </c>
      <c r="T467" s="52">
        <v>-5.4190075024962399E-3</v>
      </c>
      <c r="W467" s="49">
        <v>44407</v>
      </c>
      <c r="X467" s="53">
        <v>5.3038995247334198E-4</v>
      </c>
      <c r="Y467" s="53">
        <v>5.3038995247334198E-4</v>
      </c>
      <c r="Z467" s="53">
        <v>5.3038995247334198E-4</v>
      </c>
      <c r="AA467" s="53">
        <v>5.3038995247334198E-4</v>
      </c>
      <c r="AB467" s="53">
        <v>5.3038995247334198E-4</v>
      </c>
      <c r="AC467" s="53">
        <v>5.6949263671412999E-4</v>
      </c>
      <c r="AD467" s="53">
        <v>7.8113621566444603E-4</v>
      </c>
      <c r="AE467" s="53">
        <v>9.9277973640710094E-4</v>
      </c>
      <c r="AF467" s="47"/>
      <c r="AG467" s="165">
        <f xml:space="preserve"> Barclays_eqty!J466+Enel_eqty!J466+'EUR GBP'!K466+Barclays!O466+Enel!N466</f>
        <v>-1116.7775446836515</v>
      </c>
    </row>
    <row r="468" spans="1:33" ht="13.5" customHeight="1" x14ac:dyDescent="0.2">
      <c r="A468" s="49">
        <v>44406</v>
      </c>
      <c r="B468" s="50">
        <v>176.17999315261801</v>
      </c>
      <c r="C468" s="43"/>
      <c r="D468" s="49">
        <v>44406</v>
      </c>
      <c r="E468" s="50">
        <v>8.0109996795654297</v>
      </c>
      <c r="H468" s="49">
        <v>44406</v>
      </c>
      <c r="I468" s="50">
        <v>0.85036659240722601</v>
      </c>
      <c r="L468" s="49">
        <v>44406</v>
      </c>
      <c r="M468" s="52">
        <v>-4.8869764432310997E-3</v>
      </c>
      <c r="N468" s="52">
        <v>-5.4957312531769198E-3</v>
      </c>
      <c r="O468" s="52">
        <v>-5.5556618608534301E-3</v>
      </c>
      <c r="P468" s="52">
        <v>-5.5414019152522E-3</v>
      </c>
      <c r="Q468" s="52">
        <v>-5.5141774937510404E-3</v>
      </c>
      <c r="R468" s="52">
        <v>-5.4630059748887998E-3</v>
      </c>
      <c r="S468" s="52">
        <v>-5.4437350481748503E-3</v>
      </c>
      <c r="T468" s="52">
        <v>-5.4160119034349901E-3</v>
      </c>
      <c r="W468" s="49">
        <v>44406</v>
      </c>
      <c r="X468" s="53">
        <v>5.2996457088738604E-4</v>
      </c>
      <c r="Y468" s="53">
        <v>5.2996457088738604E-4</v>
      </c>
      <c r="Z468" s="53">
        <v>5.2996457088738604E-4</v>
      </c>
      <c r="AA468" s="53">
        <v>5.2996457088738604E-4</v>
      </c>
      <c r="AB468" s="53">
        <v>5.2996457088738604E-4</v>
      </c>
      <c r="AC468" s="53">
        <v>5.6906713871285298E-4</v>
      </c>
      <c r="AD468" s="53">
        <v>7.9427368473261595E-4</v>
      </c>
      <c r="AE468" s="53">
        <v>1.01948017254471E-3</v>
      </c>
      <c r="AF468" s="47"/>
      <c r="AG468" s="165">
        <f xml:space="preserve"> Barclays_eqty!J467+Enel_eqty!J467+'EUR GBP'!K467+Barclays!O467+Enel!N467</f>
        <v>1312.3144015283274</v>
      </c>
    </row>
    <row r="469" spans="1:33" ht="13.5" customHeight="1" x14ac:dyDescent="0.2">
      <c r="A469" s="49">
        <v>44405</v>
      </c>
      <c r="B469" s="50">
        <v>172.88000583648599</v>
      </c>
      <c r="C469" s="43"/>
      <c r="D469" s="49">
        <v>44405</v>
      </c>
      <c r="E469" s="50">
        <v>8.0699996948242099</v>
      </c>
      <c r="H469" s="49">
        <v>44405</v>
      </c>
      <c r="I469" s="50">
        <v>0.85068494081497104</v>
      </c>
      <c r="L469" s="49">
        <v>44405</v>
      </c>
      <c r="M469" s="52">
        <v>-4.8464210703969002E-3</v>
      </c>
      <c r="N469" s="52">
        <v>-5.55193424224853E-3</v>
      </c>
      <c r="O469" s="52">
        <v>-5.6032114662229997E-3</v>
      </c>
      <c r="P469" s="52">
        <v>-5.5746254511177496E-3</v>
      </c>
      <c r="Q469" s="52">
        <v>-5.5399821139871996E-3</v>
      </c>
      <c r="R469" s="52">
        <v>-5.4737762548029397E-3</v>
      </c>
      <c r="S469" s="52">
        <v>-5.4509113542735499E-3</v>
      </c>
      <c r="T469" s="52">
        <v>-5.4216156713664497E-3</v>
      </c>
      <c r="W469" s="49">
        <v>44405</v>
      </c>
      <c r="X469" s="53">
        <v>5.2996457088738604E-4</v>
      </c>
      <c r="Y469" s="53">
        <v>5.2996457088738604E-4</v>
      </c>
      <c r="Z469" s="53">
        <v>5.2996457088738604E-4</v>
      </c>
      <c r="AA469" s="53">
        <v>5.2996457088738604E-4</v>
      </c>
      <c r="AB469" s="53">
        <v>5.2996457088738604E-4</v>
      </c>
      <c r="AC469" s="53">
        <v>5.6991807650774696E-4</v>
      </c>
      <c r="AD469" s="53">
        <v>7.79714144300669E-4</v>
      </c>
      <c r="AE469" s="53">
        <v>9.8951021209359104E-4</v>
      </c>
      <c r="AF469" s="47"/>
      <c r="AG469" s="165">
        <f xml:space="preserve"> Barclays_eqty!J468+Enel_eqty!J468+'EUR GBP'!K468+Barclays!O468+Enel!N468</f>
        <v>1656.2715553240153</v>
      </c>
    </row>
    <row r="470" spans="1:33" ht="13.5" customHeight="1" x14ac:dyDescent="0.2">
      <c r="A470" s="49">
        <v>44404</v>
      </c>
      <c r="B470" s="50">
        <v>169.679987430572</v>
      </c>
      <c r="C470" s="43"/>
      <c r="D470" s="49">
        <v>44404</v>
      </c>
      <c r="E470" s="50">
        <v>7.94600009918212</v>
      </c>
      <c r="H470" s="49">
        <v>44404</v>
      </c>
      <c r="I470" s="50">
        <v>0.85182255506515503</v>
      </c>
      <c r="L470" s="49">
        <v>44404</v>
      </c>
      <c r="M470" s="52">
        <v>-4.8869764432310997E-3</v>
      </c>
      <c r="N470" s="52">
        <v>-5.5746347643435001E-3</v>
      </c>
      <c r="O470" s="52">
        <v>-5.5999462492763996E-3</v>
      </c>
      <c r="P470" s="52">
        <v>-5.5626351386308601E-3</v>
      </c>
      <c r="Q470" s="52">
        <v>-5.5313180200755596E-3</v>
      </c>
      <c r="R470" s="52">
        <v>-5.47049148008227E-3</v>
      </c>
      <c r="S470" s="52">
        <v>-5.4489737376570702E-3</v>
      </c>
      <c r="T470" s="52">
        <v>-5.4255179129540903E-3</v>
      </c>
      <c r="W470" s="49">
        <v>44404</v>
      </c>
      <c r="X470" s="53">
        <v>5.1996594993397496E-4</v>
      </c>
      <c r="Y470" s="53">
        <v>5.1996594993397496E-4</v>
      </c>
      <c r="Z470" s="53">
        <v>5.1996594993397496E-4</v>
      </c>
      <c r="AA470" s="53">
        <v>5.1996594993397496E-4</v>
      </c>
      <c r="AB470" s="53">
        <v>5.1996594993397496E-4</v>
      </c>
      <c r="AC470" s="53">
        <v>5.5992096895351995E-4</v>
      </c>
      <c r="AD470" s="53">
        <v>7.6472532236948599E-4</v>
      </c>
      <c r="AE470" s="53">
        <v>9.6952979220077395E-4</v>
      </c>
      <c r="AF470" s="47"/>
      <c r="AG470" s="165">
        <f xml:space="preserve"> Barclays_eqty!J469+Enel_eqty!J469+'EUR GBP'!K469+Barclays!O469+Enel!N469</f>
        <v>661.51164413864444</v>
      </c>
    </row>
    <row r="471" spans="1:33" ht="13.5" customHeight="1" x14ac:dyDescent="0.2">
      <c r="A471" s="49">
        <v>44403</v>
      </c>
      <c r="B471" s="50">
        <v>168.91999244689899</v>
      </c>
      <c r="C471" s="43"/>
      <c r="D471" s="49">
        <v>44403</v>
      </c>
      <c r="E471" s="50">
        <v>8.0790004730224592</v>
      </c>
      <c r="H471" s="49">
        <v>44403</v>
      </c>
      <c r="I471" s="50">
        <v>0.85416662693023604</v>
      </c>
      <c r="L471" s="49">
        <v>44403</v>
      </c>
      <c r="M471" s="52">
        <v>-4.8869764432310997E-3</v>
      </c>
      <c r="N471" s="52">
        <v>-5.5403909645974601E-3</v>
      </c>
      <c r="O471" s="52">
        <v>-5.5999462492763996E-3</v>
      </c>
      <c r="P471" s="52">
        <v>-5.5731153115630098E-3</v>
      </c>
      <c r="Q471" s="52">
        <v>-5.5398759432137004E-3</v>
      </c>
      <c r="R471" s="52">
        <v>-5.4742912761867003E-3</v>
      </c>
      <c r="S471" s="52">
        <v>-5.4516331292688803E-3</v>
      </c>
      <c r="T471" s="52">
        <v>-5.4226927459239899E-3</v>
      </c>
      <c r="W471" s="49">
        <v>44403</v>
      </c>
      <c r="X471" s="53">
        <v>5.2996457088738604E-4</v>
      </c>
      <c r="Y471" s="53">
        <v>5.2996457088738604E-4</v>
      </c>
      <c r="Z471" s="53">
        <v>5.2996457088738604E-4</v>
      </c>
      <c r="AA471" s="53">
        <v>5.2996457088738604E-4</v>
      </c>
      <c r="AB471" s="53">
        <v>5.2996457088738604E-4</v>
      </c>
      <c r="AC471" s="53">
        <v>5.6991807650774696E-4</v>
      </c>
      <c r="AD471" s="53">
        <v>7.5973343336954702E-4</v>
      </c>
      <c r="AE471" s="53">
        <v>9.4954890664666804E-4</v>
      </c>
      <c r="AF471" s="47"/>
      <c r="AG471" s="165">
        <f xml:space="preserve"> Barclays_eqty!J470+Enel_eqty!J470+'EUR GBP'!K470+Barclays!O470+Enel!N470</f>
        <v>963.21619551419735</v>
      </c>
    </row>
    <row r="472" spans="1:33" ht="13.5" customHeight="1" x14ac:dyDescent="0.2">
      <c r="A472" s="49">
        <v>44400</v>
      </c>
      <c r="B472" s="50">
        <v>167.25999116897501</v>
      </c>
      <c r="C472" s="43"/>
      <c r="D472" s="49">
        <v>44400</v>
      </c>
      <c r="E472" s="50">
        <v>8.0209999084472603</v>
      </c>
      <c r="H472" s="49">
        <v>44400</v>
      </c>
      <c r="I472" s="50">
        <v>0.85541820526123002</v>
      </c>
      <c r="L472" s="49">
        <v>44400</v>
      </c>
      <c r="M472" s="52">
        <v>-4.84648533165454E-3</v>
      </c>
      <c r="N472" s="52">
        <v>-5.4265349172055704E-3</v>
      </c>
      <c r="O472" s="52">
        <v>-5.5524948984384502E-3</v>
      </c>
      <c r="P472" s="52">
        <v>-5.5481176823377601E-3</v>
      </c>
      <c r="Q472" s="52">
        <v>-5.5218068882822904E-3</v>
      </c>
      <c r="R472" s="52">
        <v>-5.4675010032951797E-3</v>
      </c>
      <c r="S472" s="52">
        <v>-5.4418859072029504E-3</v>
      </c>
      <c r="T472" s="52">
        <v>-5.4032267071306697E-3</v>
      </c>
      <c r="W472" s="49">
        <v>44400</v>
      </c>
      <c r="X472" s="53">
        <v>5.2996381418779395E-4</v>
      </c>
      <c r="Y472" s="53">
        <v>5.2996381418779395E-4</v>
      </c>
      <c r="Z472" s="53">
        <v>5.2996381418779395E-4</v>
      </c>
      <c r="AA472" s="53">
        <v>5.2996381418779395E-4</v>
      </c>
      <c r="AB472" s="53">
        <v>5.2996381418779395E-4</v>
      </c>
      <c r="AC472" s="53">
        <v>5.6947860866784995E-4</v>
      </c>
      <c r="AD472" s="53">
        <v>7.7224744018167203E-4</v>
      </c>
      <c r="AE472" s="53">
        <v>9.75016271695494E-4</v>
      </c>
      <c r="AF472" s="47"/>
      <c r="AG472" s="165">
        <f xml:space="preserve"> Barclays_eqty!J471+Enel_eqty!J471+'EUR GBP'!K471+Barclays!O471+Enel!N471</f>
        <v>1261.3944627914423</v>
      </c>
    </row>
    <row r="473" spans="1:33" ht="13.5" customHeight="1" x14ac:dyDescent="0.2">
      <c r="A473" s="49">
        <v>44399</v>
      </c>
      <c r="B473" s="50">
        <v>165.10000228881802</v>
      </c>
      <c r="C473" s="43"/>
      <c r="D473" s="49">
        <v>44399</v>
      </c>
      <c r="E473" s="50">
        <v>7.9580001831054599</v>
      </c>
      <c r="H473" s="49">
        <v>44399</v>
      </c>
      <c r="I473" s="50">
        <v>0.85710138082504195</v>
      </c>
      <c r="L473" s="49">
        <v>44399</v>
      </c>
      <c r="M473" s="52">
        <v>-4.8971162177622301E-3</v>
      </c>
      <c r="N473" s="52">
        <v>-5.4592457599937898E-3</v>
      </c>
      <c r="O473" s="52">
        <v>-5.5133537389337999E-3</v>
      </c>
      <c r="P473" s="52">
        <v>-5.5268937721848401E-3</v>
      </c>
      <c r="Q473" s="52">
        <v>-5.5055436678230702E-3</v>
      </c>
      <c r="R473" s="52">
        <v>-5.45270601287484E-3</v>
      </c>
      <c r="S473" s="52">
        <v>-5.4148999042809001E-3</v>
      </c>
      <c r="T473" s="52">
        <v>-5.3704101592302296E-3</v>
      </c>
      <c r="W473" s="49">
        <v>44399</v>
      </c>
      <c r="X473" s="53">
        <v>5.1996594993397496E-4</v>
      </c>
      <c r="Y473" s="53">
        <v>5.1996594993397496E-4</v>
      </c>
      <c r="Z473" s="53">
        <v>5.1996594993397496E-4</v>
      </c>
      <c r="AA473" s="53">
        <v>5.1996594993397496E-4</v>
      </c>
      <c r="AB473" s="53">
        <v>5.1996594993397496E-4</v>
      </c>
      <c r="AC473" s="53">
        <v>5.7863880647346301E-4</v>
      </c>
      <c r="AD473" s="53">
        <v>7.8906951239332503E-4</v>
      </c>
      <c r="AE473" s="53">
        <v>9.995003929361701E-4</v>
      </c>
      <c r="AF473" s="47"/>
      <c r="AG473" s="165">
        <f xml:space="preserve"> Barclays_eqty!J472+Enel_eqty!J472+'EUR GBP'!K472+Barclays!O472+Enel!N472</f>
        <v>371.24746205833031</v>
      </c>
    </row>
    <row r="474" spans="1:33" ht="13.5" customHeight="1" x14ac:dyDescent="0.2">
      <c r="A474" s="49">
        <v>44398</v>
      </c>
      <c r="B474" s="50">
        <v>166.899991035461</v>
      </c>
      <c r="C474" s="43"/>
      <c r="D474" s="49">
        <v>44398</v>
      </c>
      <c r="E474" s="50">
        <v>7.8070001602172798</v>
      </c>
      <c r="H474" s="49">
        <v>44398</v>
      </c>
      <c r="I474" s="50">
        <v>0.86222028732299805</v>
      </c>
      <c r="L474" s="49">
        <v>44398</v>
      </c>
      <c r="M474" s="52">
        <v>-4.8869764432310997E-3</v>
      </c>
      <c r="N474" s="52">
        <v>-5.5414820089936196E-3</v>
      </c>
      <c r="O474" s="52">
        <v>-5.5618840269744396E-3</v>
      </c>
      <c r="P474" s="52">
        <v>-5.54339867085218E-3</v>
      </c>
      <c r="Q474" s="52">
        <v>-5.5080507881939402E-3</v>
      </c>
      <c r="R474" s="52">
        <v>-5.4171816445887002E-3</v>
      </c>
      <c r="S474" s="52">
        <v>-5.3563937544822597E-3</v>
      </c>
      <c r="T474" s="52">
        <v>-5.2971369586884897E-3</v>
      </c>
      <c r="W474" s="49">
        <v>44398</v>
      </c>
      <c r="X474" s="53">
        <v>5.3996336646377997E-4</v>
      </c>
      <c r="Y474" s="53">
        <v>5.3996336646377997E-4</v>
      </c>
      <c r="Z474" s="53">
        <v>5.3996336646377997E-4</v>
      </c>
      <c r="AA474" s="53">
        <v>5.3996336646377997E-4</v>
      </c>
      <c r="AB474" s="53">
        <v>5.3996336646377997E-4</v>
      </c>
      <c r="AC474" s="53">
        <v>5.9990922454744502E-4</v>
      </c>
      <c r="AD474" s="53">
        <v>8.2967401249334205E-4</v>
      </c>
      <c r="AE474" s="53">
        <v>1.0594388004392301E-3</v>
      </c>
      <c r="AF474" s="47"/>
      <c r="AG474" s="165">
        <f xml:space="preserve"> Barclays_eqty!J473+Enel_eqty!J473+'EUR GBP'!K473+Barclays!O473+Enel!N473</f>
        <v>2164.20490044894</v>
      </c>
    </row>
    <row r="475" spans="1:33" ht="13.5" customHeight="1" x14ac:dyDescent="0.2">
      <c r="A475" s="49">
        <v>44397</v>
      </c>
      <c r="B475" s="50">
        <v>162.97999620437599</v>
      </c>
      <c r="C475" s="43"/>
      <c r="D475" s="49">
        <v>44397</v>
      </c>
      <c r="E475" s="50">
        <v>7.6469998359680096</v>
      </c>
      <c r="H475" s="49">
        <v>44397</v>
      </c>
      <c r="I475" s="50">
        <v>0.86439615488052302</v>
      </c>
      <c r="L475" s="49">
        <v>44397</v>
      </c>
      <c r="M475" s="52">
        <v>-4.87683806568384E-3</v>
      </c>
      <c r="N475" s="52">
        <v>-5.5630831047892501E-3</v>
      </c>
      <c r="O475" s="52">
        <v>-5.6050340645015196E-3</v>
      </c>
      <c r="P475" s="52">
        <v>-5.5615613237023302E-3</v>
      </c>
      <c r="Q475" s="52">
        <v>-5.5228965356945896E-3</v>
      </c>
      <c r="R475" s="52">
        <v>-5.4243439808487797E-3</v>
      </c>
      <c r="S475" s="52">
        <v>-5.3563937544822597E-3</v>
      </c>
      <c r="T475" s="52">
        <v>-5.2884430624544603E-3</v>
      </c>
      <c r="W475" s="49">
        <v>44397</v>
      </c>
      <c r="X475" s="53">
        <v>5.3996336646377997E-4</v>
      </c>
      <c r="Y475" s="53">
        <v>5.3996336646377997E-4</v>
      </c>
      <c r="Z475" s="53">
        <v>5.3996336646377997E-4</v>
      </c>
      <c r="AA475" s="53">
        <v>5.3996336646377997E-4</v>
      </c>
      <c r="AB475" s="53">
        <v>5.3996336646377997E-4</v>
      </c>
      <c r="AC475" s="53">
        <v>6.0990615747869004E-4</v>
      </c>
      <c r="AD475" s="53">
        <v>8.34672420751303E-4</v>
      </c>
      <c r="AE475" s="53">
        <v>1.0594388004392301E-3</v>
      </c>
      <c r="AF475" s="47"/>
      <c r="AG475" s="165">
        <f xml:space="preserve"> Barclays_eqty!J474+Enel_eqty!J474+'EUR GBP'!K474+Barclays!O474+Enel!N474</f>
        <v>1987.1886017246143</v>
      </c>
    </row>
    <row r="476" spans="1:33" ht="13.5" customHeight="1" x14ac:dyDescent="0.2">
      <c r="A476" s="49">
        <v>44396</v>
      </c>
      <c r="B476" s="50">
        <v>158.039999008178</v>
      </c>
      <c r="C476" s="43"/>
      <c r="D476" s="49">
        <v>44396</v>
      </c>
      <c r="E476" s="50">
        <v>7.6079998016357404</v>
      </c>
      <c r="H476" s="49">
        <v>44396</v>
      </c>
      <c r="I476" s="50">
        <v>0.86354833841323797</v>
      </c>
      <c r="L476" s="49">
        <v>44396</v>
      </c>
      <c r="M476" s="52">
        <v>-4.8869764432310997E-3</v>
      </c>
      <c r="N476" s="52">
        <v>-5.5326716974377597E-3</v>
      </c>
      <c r="O476" s="52">
        <v>-5.6137046776711897E-3</v>
      </c>
      <c r="P476" s="52">
        <v>-5.59494365006685E-3</v>
      </c>
      <c r="Q476" s="52">
        <v>-5.56039670482277E-3</v>
      </c>
      <c r="R476" s="52">
        <v>-5.47021068632602E-3</v>
      </c>
      <c r="S476" s="52">
        <v>-5.4045603610575199E-3</v>
      </c>
      <c r="T476" s="52">
        <v>-5.33756474032998E-3</v>
      </c>
      <c r="W476" s="49">
        <v>44396</v>
      </c>
      <c r="X476" s="53">
        <v>5.2996457088738604E-4</v>
      </c>
      <c r="Y476" s="53">
        <v>5.2996457088738604E-4</v>
      </c>
      <c r="Z476" s="53">
        <v>5.2996457088738604E-4</v>
      </c>
      <c r="AA476" s="53">
        <v>5.2996457088738604E-4</v>
      </c>
      <c r="AB476" s="53">
        <v>5.2996457088738604E-4</v>
      </c>
      <c r="AC476" s="53">
        <v>6.0990615747869004E-4</v>
      </c>
      <c r="AD476" s="53">
        <v>8.0470327520743002E-4</v>
      </c>
      <c r="AE476" s="53">
        <v>9.995003929361701E-4</v>
      </c>
      <c r="AF476" s="47"/>
      <c r="AG476" s="165">
        <f xml:space="preserve"> Barclays_eqty!J475+Enel_eqty!J475+'EUR GBP'!K475+Barclays!O475+Enel!N475</f>
        <v>-4857.6338361724438</v>
      </c>
    </row>
    <row r="477" spans="1:33" ht="13.5" customHeight="1" x14ac:dyDescent="0.2">
      <c r="A477" s="49">
        <v>44393</v>
      </c>
      <c r="B477" s="50">
        <v>165.74000120162898</v>
      </c>
      <c r="C477" s="43"/>
      <c r="D477" s="49">
        <v>44393</v>
      </c>
      <c r="E477" s="50">
        <v>7.9869999885559002</v>
      </c>
      <c r="H477" s="49">
        <v>44393</v>
      </c>
      <c r="I477" s="50">
        <v>0.85634517669677701</v>
      </c>
      <c r="L477" s="49">
        <v>44393</v>
      </c>
      <c r="M477" s="52">
        <v>-4.87683806568384E-3</v>
      </c>
      <c r="N477" s="52">
        <v>-5.4264608770608902E-3</v>
      </c>
      <c r="O477" s="52">
        <v>-5.5336980149149799E-3</v>
      </c>
      <c r="P477" s="52">
        <v>-5.54768182337284E-3</v>
      </c>
      <c r="Q477" s="52">
        <v>-5.5242092348635197E-3</v>
      </c>
      <c r="R477" s="52">
        <v>-5.4574171081185298E-3</v>
      </c>
      <c r="S477" s="52">
        <v>-5.3972885943949197E-3</v>
      </c>
      <c r="T477" s="52">
        <v>-5.3293625824153397E-3</v>
      </c>
      <c r="W477" s="49">
        <v>44393</v>
      </c>
      <c r="X477" s="53">
        <v>5.49961056094616E-4</v>
      </c>
      <c r="Y477" s="53">
        <v>5.49961056094616E-4</v>
      </c>
      <c r="Z477" s="53">
        <v>5.49961056094616E-4</v>
      </c>
      <c r="AA477" s="53">
        <v>5.49961056094616E-4</v>
      </c>
      <c r="AB477" s="53">
        <v>5.49961056094616E-4</v>
      </c>
      <c r="AC477" s="53">
        <v>6.3890789169818098E-4</v>
      </c>
      <c r="AD477" s="53">
        <v>8.8144384790211905E-4</v>
      </c>
      <c r="AE477" s="53">
        <v>1.12397980410605E-3</v>
      </c>
      <c r="AF477" s="47"/>
      <c r="AG477" s="165">
        <f xml:space="preserve"> Barclays_eqty!J476+Enel_eqty!J476+'EUR GBP'!K476+Barclays!O476+Enel!N476</f>
        <v>-2365.5875027169595</v>
      </c>
    </row>
    <row r="478" spans="1:33" ht="13.5" customHeight="1" x14ac:dyDescent="0.2">
      <c r="A478" s="49">
        <v>44392</v>
      </c>
      <c r="B478" s="50">
        <v>169.74000930786099</v>
      </c>
      <c r="C478" s="43"/>
      <c r="D478" s="49">
        <v>44392</v>
      </c>
      <c r="E478" s="50">
        <v>7.9559998512268004</v>
      </c>
      <c r="H478" s="49">
        <v>44392</v>
      </c>
      <c r="I478" s="50">
        <v>0.85244899988174405</v>
      </c>
      <c r="L478" s="49">
        <v>44392</v>
      </c>
      <c r="M478" s="52">
        <v>-4.87683806568384E-3</v>
      </c>
      <c r="N478" s="52">
        <v>-5.4694591090083096E-3</v>
      </c>
      <c r="O478" s="52">
        <v>-5.5422917939722503E-3</v>
      </c>
      <c r="P478" s="52">
        <v>-5.54768182337284E-3</v>
      </c>
      <c r="Q478" s="52">
        <v>-5.5242092348635197E-3</v>
      </c>
      <c r="R478" s="52">
        <v>-5.4574171081185298E-3</v>
      </c>
      <c r="S478" s="52">
        <v>-5.3984588012099197E-3</v>
      </c>
      <c r="T478" s="52">
        <v>-5.3306398913264197E-3</v>
      </c>
      <c r="W478" s="49">
        <v>44392</v>
      </c>
      <c r="X478" s="53">
        <v>5.4996187100186901E-4</v>
      </c>
      <c r="Y478" s="53">
        <v>5.4996187100186901E-4</v>
      </c>
      <c r="Z478" s="53">
        <v>5.4996187100186901E-4</v>
      </c>
      <c r="AA478" s="53">
        <v>5.4996187100186901E-4</v>
      </c>
      <c r="AB478" s="53">
        <v>5.4996187100186901E-4</v>
      </c>
      <c r="AC478" s="53">
        <v>6.3798215705901298E-4</v>
      </c>
      <c r="AD478" s="53">
        <v>8.9865480549633503E-4</v>
      </c>
      <c r="AE478" s="53">
        <v>1.1593276867642899E-3</v>
      </c>
      <c r="AF478" s="47"/>
      <c r="AG478" s="165">
        <f xml:space="preserve"> Barclays_eqty!J477+Enel_eqty!J477+'EUR GBP'!K477+Barclays!O477+Enel!N477</f>
        <v>-415.21434284438664</v>
      </c>
    </row>
    <row r="479" spans="1:33" ht="13.5" customHeight="1" x14ac:dyDescent="0.2">
      <c r="A479" s="49">
        <v>44391</v>
      </c>
      <c r="B479" s="50">
        <v>171.30000591277999</v>
      </c>
      <c r="C479" s="43"/>
      <c r="D479" s="49">
        <v>44391</v>
      </c>
      <c r="E479" s="50">
        <v>8.0590000152587802</v>
      </c>
      <c r="H479" s="49">
        <v>44391</v>
      </c>
      <c r="I479" s="50">
        <v>0.85221904516220004</v>
      </c>
      <c r="L479" s="49">
        <v>44391</v>
      </c>
      <c r="M479" s="52">
        <v>-4.87683806568384E-3</v>
      </c>
      <c r="N479" s="52">
        <v>-5.6071672588586799E-3</v>
      </c>
      <c r="O479" s="52">
        <v>-5.6194574572145904E-3</v>
      </c>
      <c r="P479" s="52">
        <v>-5.5772536434233102E-3</v>
      </c>
      <c r="Q479" s="52">
        <v>-5.5479174479842099E-3</v>
      </c>
      <c r="R479" s="52">
        <v>-5.4685864597558897E-3</v>
      </c>
      <c r="S479" s="52">
        <v>-5.4063252173364102E-3</v>
      </c>
      <c r="T479" s="52">
        <v>-5.3369067609310098E-3</v>
      </c>
      <c r="W479" s="49">
        <v>44391</v>
      </c>
      <c r="X479" s="53">
        <v>5.1996594993397496E-4</v>
      </c>
      <c r="Y479" s="53">
        <v>5.1996594993397496E-4</v>
      </c>
      <c r="Z479" s="53">
        <v>5.1996594993397496E-4</v>
      </c>
      <c r="AA479" s="53">
        <v>5.1996594993397496E-4</v>
      </c>
      <c r="AB479" s="53">
        <v>5.1996594993397496E-4</v>
      </c>
      <c r="AC479" s="53">
        <v>5.5992096895351995E-4</v>
      </c>
      <c r="AD479" s="53">
        <v>7.1976688923314203E-4</v>
      </c>
      <c r="AE479" s="53">
        <v>8.7961292592808604E-4</v>
      </c>
      <c r="AF479" s="47"/>
      <c r="AG479" s="165">
        <f xml:space="preserve"> Barclays_eqty!J478+Enel_eqty!J478+'EUR GBP'!K478+Barclays!O478+Enel!N478</f>
        <v>869.56313556147074</v>
      </c>
    </row>
    <row r="480" spans="1:33" ht="13.5" customHeight="1" x14ac:dyDescent="0.2">
      <c r="A480" s="49">
        <v>44390</v>
      </c>
      <c r="B480" s="50">
        <v>170.120000839233</v>
      </c>
      <c r="C480" s="43"/>
      <c r="D480" s="49">
        <v>44390</v>
      </c>
      <c r="E480" s="50">
        <v>8.0270004272460902</v>
      </c>
      <c r="H480" s="49">
        <v>44390</v>
      </c>
      <c r="I480" s="50">
        <v>0.85410863161087003</v>
      </c>
      <c r="L480" s="49">
        <v>44390</v>
      </c>
      <c r="M480" s="52">
        <v>-4.8971162177622301E-3</v>
      </c>
      <c r="N480" s="52">
        <v>-5.5653820745646902E-3</v>
      </c>
      <c r="O480" s="52">
        <v>-5.6224809959530796E-3</v>
      </c>
      <c r="P480" s="52">
        <v>-5.5831787176430199E-3</v>
      </c>
      <c r="Q480" s="52">
        <v>-5.5522141046822002E-3</v>
      </c>
      <c r="R480" s="52">
        <v>-5.4772226139902999E-3</v>
      </c>
      <c r="S480" s="52">
        <v>-5.4258559830486696E-3</v>
      </c>
      <c r="T480" s="52">
        <v>-5.3518628701567598E-3</v>
      </c>
      <c r="W480" s="49">
        <v>44390</v>
      </c>
      <c r="X480" s="53">
        <v>5.1996594993397496E-4</v>
      </c>
      <c r="Y480" s="53">
        <v>5.1996594993397496E-4</v>
      </c>
      <c r="Z480" s="53">
        <v>5.1996594993397496E-4</v>
      </c>
      <c r="AA480" s="53">
        <v>5.1996594993397496E-4</v>
      </c>
      <c r="AB480" s="53">
        <v>5.1996594993397496E-4</v>
      </c>
      <c r="AC480" s="53">
        <v>5.4992374498397101E-4</v>
      </c>
      <c r="AD480" s="53">
        <v>6.9478549994528196E-4</v>
      </c>
      <c r="AE480" s="53">
        <v>8.3964725490659399E-4</v>
      </c>
      <c r="AF480" s="47"/>
      <c r="AG480" s="165">
        <f xml:space="preserve"> Barclays_eqty!J479+Enel_eqty!J479+'EUR GBP'!K479+Barclays!O479+Enel!N479</f>
        <v>-740.22587072758995</v>
      </c>
    </row>
    <row r="481" spans="1:33" ht="13.5" customHeight="1" x14ac:dyDescent="0.2">
      <c r="A481" s="49">
        <v>44389</v>
      </c>
      <c r="B481" s="50">
        <v>171.92000150680499</v>
      </c>
      <c r="C481" s="43"/>
      <c r="D481" s="49">
        <v>44389</v>
      </c>
      <c r="E481" s="50">
        <v>8.0459995269775302</v>
      </c>
      <c r="H481" s="49">
        <v>44389</v>
      </c>
      <c r="I481" s="50">
        <v>0.85414040088653498</v>
      </c>
      <c r="L481" s="49">
        <v>44389</v>
      </c>
      <c r="M481" s="52">
        <v>-4.8769032582640596E-3</v>
      </c>
      <c r="N481" s="52">
        <v>-5.5732596665620804E-3</v>
      </c>
      <c r="O481" s="52">
        <v>-5.5371914058923704E-3</v>
      </c>
      <c r="P481" s="52">
        <v>-5.5133518762886498E-3</v>
      </c>
      <c r="Q481" s="52">
        <v>-5.4972129873931399E-3</v>
      </c>
      <c r="R481" s="52">
        <v>-5.4531563073396596E-3</v>
      </c>
      <c r="S481" s="52">
        <v>-5.4141995497047901E-3</v>
      </c>
      <c r="T481" s="52">
        <v>-5.35771530121564E-3</v>
      </c>
      <c r="W481" s="49">
        <v>44389</v>
      </c>
      <c r="X481" s="53">
        <v>5.1996594993397496E-4</v>
      </c>
      <c r="Y481" s="53">
        <v>5.1996594993397496E-4</v>
      </c>
      <c r="Z481" s="53">
        <v>5.1996594993397496E-4</v>
      </c>
      <c r="AA481" s="53">
        <v>5.1996594993397496E-4</v>
      </c>
      <c r="AB481" s="53">
        <v>5.1996594993397496E-4</v>
      </c>
      <c r="AC481" s="53">
        <v>5.4992374498397101E-4</v>
      </c>
      <c r="AD481" s="53">
        <v>7.0477707777172305E-4</v>
      </c>
      <c r="AE481" s="53">
        <v>8.5963046876713601E-4</v>
      </c>
      <c r="AF481" s="47"/>
      <c r="AG481" s="165">
        <f xml:space="preserve"> Barclays_eqty!J480+Enel_eqty!J480+'EUR GBP'!K480+Barclays!O480+Enel!N480</f>
        <v>453.51615584573193</v>
      </c>
    </row>
    <row r="482" spans="1:33" ht="13.5" customHeight="1" x14ac:dyDescent="0.2">
      <c r="A482" s="49">
        <v>44386</v>
      </c>
      <c r="B482" s="50">
        <v>172.74000644683801</v>
      </c>
      <c r="C482" s="43"/>
      <c r="D482" s="49">
        <v>44386</v>
      </c>
      <c r="E482" s="50">
        <v>7.9219999313354403</v>
      </c>
      <c r="H482" s="49">
        <v>44386</v>
      </c>
      <c r="I482" s="50">
        <v>0.85773152112960804</v>
      </c>
      <c r="L482" s="49">
        <v>44386</v>
      </c>
      <c r="M482" s="52">
        <v>-4.8769032582640596E-3</v>
      </c>
      <c r="N482" s="52">
        <v>-5.4297298192977897E-3</v>
      </c>
      <c r="O482" s="52">
        <v>-5.4984143935143904E-3</v>
      </c>
      <c r="P482" s="52">
        <v>-5.5011152289807796E-3</v>
      </c>
      <c r="Q482" s="52">
        <v>-5.4873442277312201E-3</v>
      </c>
      <c r="R482" s="52">
        <v>-5.44981518760323E-3</v>
      </c>
      <c r="S482" s="52">
        <v>-5.4141995497047901E-3</v>
      </c>
      <c r="T482" s="52">
        <v>-5.35771530121564E-3</v>
      </c>
      <c r="W482" s="49">
        <v>44386</v>
      </c>
      <c r="X482" s="53">
        <v>5.1996519323438395E-4</v>
      </c>
      <c r="Y482" s="53">
        <v>5.1996519323438395E-4</v>
      </c>
      <c r="Z482" s="53">
        <v>5.1996519323438395E-4</v>
      </c>
      <c r="AA482" s="53">
        <v>5.1996519323438395E-4</v>
      </c>
      <c r="AB482" s="53">
        <v>5.1996519323438395E-4</v>
      </c>
      <c r="AC482" s="53">
        <v>5.4959411500021804E-4</v>
      </c>
      <c r="AD482" s="53">
        <v>7.0290960138663595E-4</v>
      </c>
      <c r="AE482" s="53">
        <v>8.5622508777305397E-4</v>
      </c>
      <c r="AF482" s="47"/>
      <c r="AG482" s="165">
        <f xml:space="preserve"> Barclays_eqty!J481+Enel_eqty!J481+'EUR GBP'!K481+Barclays!O481+Enel!N481</f>
        <v>3503.3742745174609</v>
      </c>
    </row>
    <row r="483" spans="1:33" ht="13.5" customHeight="1" x14ac:dyDescent="0.2">
      <c r="A483" s="49">
        <v>44385</v>
      </c>
      <c r="B483" s="50">
        <v>166.39999151229802</v>
      </c>
      <c r="C483" s="43"/>
      <c r="D483" s="49">
        <v>44385</v>
      </c>
      <c r="E483" s="50">
        <v>7.8289999961853001</v>
      </c>
      <c r="H483" s="49">
        <v>44385</v>
      </c>
      <c r="I483" s="50">
        <v>0.86138367652893</v>
      </c>
      <c r="L483" s="49">
        <v>44385</v>
      </c>
      <c r="M483" s="52">
        <v>-4.8666987568140004E-3</v>
      </c>
      <c r="N483" s="52">
        <v>-5.4539418779313504E-3</v>
      </c>
      <c r="O483" s="52">
        <v>-5.5310749448835798E-3</v>
      </c>
      <c r="P483" s="52">
        <v>-5.5332276970148E-3</v>
      </c>
      <c r="Q483" s="52">
        <v>-5.5142948403954497E-3</v>
      </c>
      <c r="R483" s="52">
        <v>-5.46244066208601E-3</v>
      </c>
      <c r="S483" s="52">
        <v>-5.4230145178735204E-3</v>
      </c>
      <c r="T483" s="52">
        <v>-5.3673372603952798E-3</v>
      </c>
      <c r="W483" s="49">
        <v>44385</v>
      </c>
      <c r="X483" s="53">
        <v>5.1996594993397496E-4</v>
      </c>
      <c r="Y483" s="53">
        <v>5.1996594993397496E-4</v>
      </c>
      <c r="Z483" s="53">
        <v>5.1996594993397496E-4</v>
      </c>
      <c r="AA483" s="53">
        <v>5.1996594993397496E-4</v>
      </c>
      <c r="AB483" s="53">
        <v>5.1996594993397496E-4</v>
      </c>
      <c r="AC483" s="53">
        <v>5.3950113942846602E-4</v>
      </c>
      <c r="AD483" s="53">
        <v>6.4960622694343296E-4</v>
      </c>
      <c r="AE483" s="53">
        <v>7.5971131445840001E-4</v>
      </c>
      <c r="AF483" s="47"/>
      <c r="AG483" s="165">
        <f xml:space="preserve"> Barclays_eqty!J482+Enel_eqty!J482+'EUR GBP'!K482+Barclays!O482+Enel!N482</f>
        <v>-3023.0302057047988</v>
      </c>
    </row>
    <row r="484" spans="1:33" ht="13.5" customHeight="1" x14ac:dyDescent="0.2">
      <c r="A484" s="49">
        <v>44384</v>
      </c>
      <c r="B484" s="50">
        <v>171.22000455856301</v>
      </c>
      <c r="C484" s="43"/>
      <c r="D484" s="49">
        <v>44384</v>
      </c>
      <c r="E484" s="50">
        <v>8.0640001296996999</v>
      </c>
      <c r="H484" s="49">
        <v>44384</v>
      </c>
      <c r="I484" s="50">
        <v>0.85642743110656705</v>
      </c>
      <c r="L484" s="49">
        <v>44384</v>
      </c>
      <c r="M484" s="52">
        <v>-4.8666987568140004E-3</v>
      </c>
      <c r="N484" s="52">
        <v>-5.6052422150969497E-3</v>
      </c>
      <c r="O484" s="52">
        <v>-5.5763451382517797E-3</v>
      </c>
      <c r="P484" s="52">
        <v>-5.5556874722242303E-3</v>
      </c>
      <c r="Q484" s="52">
        <v>-5.53417485207319E-3</v>
      </c>
      <c r="R484" s="52">
        <v>-5.4719452746212396E-3</v>
      </c>
      <c r="S484" s="52">
        <v>-5.4297861643135504E-3</v>
      </c>
      <c r="T484" s="52">
        <v>-5.3701358847320002E-3</v>
      </c>
      <c r="W484" s="49">
        <v>44384</v>
      </c>
      <c r="X484" s="53">
        <v>5.1996594993397496E-4</v>
      </c>
      <c r="Y484" s="53">
        <v>5.1996594993397496E-4</v>
      </c>
      <c r="Z484" s="53">
        <v>5.1996594993397496E-4</v>
      </c>
      <c r="AA484" s="53">
        <v>5.1996594993397496E-4</v>
      </c>
      <c r="AB484" s="53">
        <v>5.1996594993397496E-4</v>
      </c>
      <c r="AC484" s="53">
        <v>5.3992663742974401E-4</v>
      </c>
      <c r="AD484" s="53">
        <v>6.4482277957722501E-4</v>
      </c>
      <c r="AE484" s="53">
        <v>7.4971892172470602E-4</v>
      </c>
      <c r="AF484" s="47"/>
      <c r="AG484" s="165">
        <f xml:space="preserve"> Barclays_eqty!J483+Enel_eqty!J483+'EUR GBP'!K483+Barclays!O483+Enel!N483</f>
        <v>216.12753814389504</v>
      </c>
    </row>
    <row r="485" spans="1:33" ht="13.5" customHeight="1" x14ac:dyDescent="0.2">
      <c r="A485" s="49">
        <v>44383</v>
      </c>
      <c r="B485" s="50">
        <v>170.98000049590999</v>
      </c>
      <c r="C485" s="43"/>
      <c r="D485" s="49">
        <v>44383</v>
      </c>
      <c r="E485" s="50">
        <v>7.9359998703002903</v>
      </c>
      <c r="H485" s="49">
        <v>44383</v>
      </c>
      <c r="I485" s="50">
        <v>0.85649114847183205</v>
      </c>
      <c r="L485" s="49">
        <v>44383</v>
      </c>
      <c r="M485" s="52">
        <v>-4.87683806568384E-3</v>
      </c>
      <c r="N485" s="52">
        <v>-5.5456319823861096E-3</v>
      </c>
      <c r="O485" s="52">
        <v>-5.5620800703763901E-3</v>
      </c>
      <c r="P485" s="52">
        <v>-5.5142370983958201E-3</v>
      </c>
      <c r="Q485" s="52">
        <v>-5.4888073354959401E-3</v>
      </c>
      <c r="R485" s="52">
        <v>-5.4515311494469599E-3</v>
      </c>
      <c r="S485" s="52">
        <v>-5.4168645292520497E-3</v>
      </c>
      <c r="T485" s="52">
        <v>-5.3608939051628104E-3</v>
      </c>
      <c r="W485" s="49">
        <v>44383</v>
      </c>
      <c r="X485" s="53">
        <v>5.1996594993397496E-4</v>
      </c>
      <c r="Y485" s="53">
        <v>5.1996594993397496E-4</v>
      </c>
      <c r="Z485" s="53">
        <v>5.1996594993397496E-4</v>
      </c>
      <c r="AA485" s="53">
        <v>5.1996594993397496E-4</v>
      </c>
      <c r="AB485" s="53">
        <v>5.1996594993397496E-4</v>
      </c>
      <c r="AC485" s="53">
        <v>5.4992374498397101E-4</v>
      </c>
      <c r="AD485" s="53">
        <v>6.54817500617355E-4</v>
      </c>
      <c r="AE485" s="53">
        <v>7.5971131445840001E-4</v>
      </c>
      <c r="AF485" s="47"/>
      <c r="AG485" s="165">
        <f xml:space="preserve"> Barclays_eqty!J484+Enel_eqty!J484+'EUR GBP'!K484+Barclays!O484+Enel!N484</f>
        <v>-2509.5894884628237</v>
      </c>
    </row>
    <row r="486" spans="1:33" ht="13.5" customHeight="1" x14ac:dyDescent="0.2">
      <c r="A486" s="49">
        <v>44382</v>
      </c>
      <c r="B486" s="50">
        <v>177.66000032424901</v>
      </c>
      <c r="C486" s="43"/>
      <c r="D486" s="49">
        <v>44382</v>
      </c>
      <c r="E486" s="50">
        <v>7.9140000343322701</v>
      </c>
      <c r="H486" s="49">
        <v>44382</v>
      </c>
      <c r="I486" s="50">
        <v>0.85700869560241699</v>
      </c>
      <c r="L486" s="49">
        <v>44382</v>
      </c>
      <c r="M486" s="52">
        <v>-4.86676394939422E-3</v>
      </c>
      <c r="N486" s="52">
        <v>-5.5013541132211598E-3</v>
      </c>
      <c r="O486" s="52">
        <v>-5.5529545061290203E-3</v>
      </c>
      <c r="P486" s="52">
        <v>-5.5282250978052599E-3</v>
      </c>
      <c r="Q486" s="52">
        <v>-5.5048000067472397E-3</v>
      </c>
      <c r="R486" s="52">
        <v>-5.4592625238001303E-3</v>
      </c>
      <c r="S486" s="52">
        <v>-5.4195285774767399E-3</v>
      </c>
      <c r="T486" s="52">
        <v>-5.3504095412790697E-3</v>
      </c>
      <c r="W486" s="49">
        <v>44382</v>
      </c>
      <c r="X486" s="53">
        <v>5.1996594993397496E-4</v>
      </c>
      <c r="Y486" s="53">
        <v>5.1996594993397496E-4</v>
      </c>
      <c r="Z486" s="53">
        <v>5.1996594993397496E-4</v>
      </c>
      <c r="AA486" s="53">
        <v>5.1996594993397496E-4</v>
      </c>
      <c r="AB486" s="53">
        <v>5.1996594993397496E-4</v>
      </c>
      <c r="AC486" s="53">
        <v>5.4992374498397101E-4</v>
      </c>
      <c r="AD486" s="53">
        <v>6.5981369698420102E-4</v>
      </c>
      <c r="AE486" s="53">
        <v>7.69703648984432E-4</v>
      </c>
      <c r="AF486" s="47"/>
      <c r="AG486" s="165">
        <f xml:space="preserve"> Barclays_eqty!J485+Enel_eqty!J485+'EUR GBP'!K485+Barclays!O485+Enel!N485</f>
        <v>2522.7282740426258</v>
      </c>
    </row>
    <row r="487" spans="1:33" ht="13.5" customHeight="1" x14ac:dyDescent="0.2">
      <c r="A487" s="49">
        <v>44379</v>
      </c>
      <c r="B487" s="50">
        <v>172.58000373840301</v>
      </c>
      <c r="C487" s="43"/>
      <c r="D487" s="49">
        <v>44379</v>
      </c>
      <c r="E487" s="50">
        <v>7.8369998931884703</v>
      </c>
      <c r="H487" s="49">
        <v>44379</v>
      </c>
      <c r="I487" s="50">
        <v>0.85933524370193404</v>
      </c>
      <c r="L487" s="49">
        <v>44379</v>
      </c>
      <c r="M487" s="52">
        <v>-4.86676394939422E-3</v>
      </c>
      <c r="N487" s="52">
        <v>-5.4202014580368996E-3</v>
      </c>
      <c r="O487" s="52">
        <v>-5.5171451531350604E-3</v>
      </c>
      <c r="P487" s="52">
        <v>-5.5282250978052599E-3</v>
      </c>
      <c r="Q487" s="52">
        <v>-5.5122734047472399E-3</v>
      </c>
      <c r="R487" s="52">
        <v>-5.4638809524476502E-3</v>
      </c>
      <c r="S487" s="52">
        <v>-5.4270410910248696E-3</v>
      </c>
      <c r="T487" s="52">
        <v>-5.3700706921517797E-3</v>
      </c>
      <c r="W487" s="49">
        <v>44379</v>
      </c>
      <c r="X487" s="53">
        <v>5.1996519323438395E-4</v>
      </c>
      <c r="Y487" s="53">
        <v>5.1996519323438395E-4</v>
      </c>
      <c r="Z487" s="53">
        <v>5.1996519323438395E-4</v>
      </c>
      <c r="AA487" s="53">
        <v>5.1996519323438395E-4</v>
      </c>
      <c r="AB487" s="53">
        <v>5.1996519323438395E-4</v>
      </c>
      <c r="AC487" s="53">
        <v>5.4927170276641802E-4</v>
      </c>
      <c r="AD487" s="53">
        <v>6.6321354825049595E-4</v>
      </c>
      <c r="AE487" s="53">
        <v>7.7715539373457399E-4</v>
      </c>
      <c r="AF487" s="47"/>
      <c r="AG487" s="165">
        <f xml:space="preserve"> Barclays_eqty!J486+Enel_eqty!J486+'EUR GBP'!K486+Barclays!O486+Enel!N486</f>
        <v>-697.97332953674822</v>
      </c>
    </row>
    <row r="488" spans="1:33" ht="13.5" customHeight="1" x14ac:dyDescent="0.2">
      <c r="A488" s="49">
        <v>44378</v>
      </c>
      <c r="B488" s="50">
        <v>174.86000061035099</v>
      </c>
      <c r="C488" s="43"/>
      <c r="D488" s="49">
        <v>44378</v>
      </c>
      <c r="E488" s="50">
        <v>7.8709998130798304</v>
      </c>
      <c r="H488" s="49">
        <v>44378</v>
      </c>
      <c r="I488" s="50">
        <v>0.86118566989898604</v>
      </c>
      <c r="L488" s="49">
        <v>44378</v>
      </c>
      <c r="M488" s="52">
        <v>-5.0289230421185398E-3</v>
      </c>
      <c r="N488" s="52">
        <v>-5.5082999169826499E-3</v>
      </c>
      <c r="O488" s="52">
        <v>-5.5927163921296597E-3</v>
      </c>
      <c r="P488" s="52">
        <v>-5.5457525886595197E-3</v>
      </c>
      <c r="Q488" s="52">
        <v>-5.5025545880198401E-3</v>
      </c>
      <c r="R488" s="52">
        <v>-5.4563451558351499E-3</v>
      </c>
      <c r="S488" s="52">
        <v>-5.4053468629717801E-3</v>
      </c>
      <c r="T488" s="52">
        <v>-5.3414306603372097E-3</v>
      </c>
      <c r="W488" s="49">
        <v>44378</v>
      </c>
      <c r="X488" s="53">
        <v>5.1996594993397496E-4</v>
      </c>
      <c r="Y488" s="53">
        <v>5.1996594993397496E-4</v>
      </c>
      <c r="Z488" s="53">
        <v>5.1996594993397496E-4</v>
      </c>
      <c r="AA488" s="53">
        <v>5.1996594993397496E-4</v>
      </c>
      <c r="AB488" s="53">
        <v>5.1996594993397496E-4</v>
      </c>
      <c r="AC488" s="53">
        <v>5.4897653171792605E-4</v>
      </c>
      <c r="AD488" s="53">
        <v>6.7432818468660105E-4</v>
      </c>
      <c r="AE488" s="53">
        <v>7.9968012869357998E-4</v>
      </c>
      <c r="AF488" s="47"/>
      <c r="AG488" s="165">
        <f xml:space="preserve"> Barclays_eqty!J487+Enel_eqty!J487+'EUR GBP'!K487+Barclays!O487+Enel!N487</f>
        <v>976.28108476845978</v>
      </c>
    </row>
    <row r="489" spans="1:33" ht="13.5" customHeight="1" x14ac:dyDescent="0.2">
      <c r="A489" s="49">
        <v>44377</v>
      </c>
      <c r="B489" s="50">
        <v>170.98000049590999</v>
      </c>
      <c r="C489" s="43"/>
      <c r="D489" s="49">
        <v>44377</v>
      </c>
      <c r="E489" s="50">
        <v>7.8579998016357404</v>
      </c>
      <c r="H489" s="49">
        <v>44377</v>
      </c>
      <c r="I489" s="50">
        <v>0.85842496156692505</v>
      </c>
      <c r="L489" s="49">
        <v>44377</v>
      </c>
      <c r="M489" s="52">
        <v>-4.8971162177622301E-3</v>
      </c>
      <c r="N489" s="52">
        <v>-5.6465063244104299E-3</v>
      </c>
      <c r="O489" s="52">
        <v>-5.7056783698499203E-3</v>
      </c>
      <c r="P489" s="52">
        <v>-5.6148967705667002E-3</v>
      </c>
      <c r="Q489" s="52">
        <v>-5.5448049679398502E-3</v>
      </c>
      <c r="R489" s="52">
        <v>-5.4774824529886202E-3</v>
      </c>
      <c r="S489" s="52">
        <v>-5.4181502200663003E-3</v>
      </c>
      <c r="T489" s="52">
        <v>-5.3378944285213904E-3</v>
      </c>
      <c r="W489" s="49">
        <v>44377</v>
      </c>
      <c r="X489" s="53">
        <v>5.2996457088738604E-4</v>
      </c>
      <c r="Y489" s="53">
        <v>5.2996457088738604E-4</v>
      </c>
      <c r="Z489" s="53">
        <v>5.2996457088738604E-4</v>
      </c>
      <c r="AA489" s="53">
        <v>5.2996457088738604E-4</v>
      </c>
      <c r="AB489" s="53">
        <v>5.2996457088738604E-4</v>
      </c>
      <c r="AC489" s="53">
        <v>5.6991854216903405E-4</v>
      </c>
      <c r="AD489" s="53">
        <v>6.9978710962459402E-4</v>
      </c>
      <c r="AE489" s="53">
        <v>8.2965573528781501E-4</v>
      </c>
      <c r="AF489" s="47"/>
      <c r="AG489" s="165">
        <f xml:space="preserve"> Barclays_eqty!J488+Enel_eqty!J488+'EUR GBP'!K488+Barclays!O488+Enel!N488</f>
        <v>-427.2869690328111</v>
      </c>
    </row>
    <row r="490" spans="1:33" ht="13.5" customHeight="1" x14ac:dyDescent="0.2">
      <c r="A490" s="49">
        <v>44376</v>
      </c>
      <c r="B490" s="50">
        <v>172.800004482269</v>
      </c>
      <c r="C490" s="43"/>
      <c r="D490" s="49">
        <v>44376</v>
      </c>
      <c r="E490" s="50">
        <v>8.0190000534057599</v>
      </c>
      <c r="H490" s="49">
        <v>44376</v>
      </c>
      <c r="I490" s="50">
        <v>0.86056101322173995</v>
      </c>
      <c r="L490" s="49">
        <v>44376</v>
      </c>
      <c r="M490" s="52">
        <v>-4.87683806568384E-3</v>
      </c>
      <c r="N490" s="52">
        <v>-5.6101535446941801E-3</v>
      </c>
      <c r="O490" s="52">
        <v>-5.5897096171975101E-3</v>
      </c>
      <c r="P490" s="52">
        <v>-5.5355010554194398E-3</v>
      </c>
      <c r="Q490" s="52">
        <v>-5.4984376765787601E-3</v>
      </c>
      <c r="R490" s="52">
        <v>-5.4560545831918699E-3</v>
      </c>
      <c r="S490" s="52">
        <v>-5.4027829319238602E-3</v>
      </c>
      <c r="T490" s="52">
        <v>-5.3123584948480103E-3</v>
      </c>
      <c r="W490" s="49">
        <v>44376</v>
      </c>
      <c r="X490" s="53">
        <v>5.2996457088738604E-4</v>
      </c>
      <c r="Y490" s="53">
        <v>5.2996457088738604E-4</v>
      </c>
      <c r="Z490" s="53">
        <v>5.2996457088738604E-4</v>
      </c>
      <c r="AA490" s="53">
        <v>5.2996457088738604E-4</v>
      </c>
      <c r="AB490" s="53">
        <v>5.2996457088738604E-4</v>
      </c>
      <c r="AC490" s="53">
        <v>5.6991854216903405E-4</v>
      </c>
      <c r="AD490" s="53">
        <v>7.0478289853781397E-4</v>
      </c>
      <c r="AE490" s="53">
        <v>8.3964725490659399E-4</v>
      </c>
      <c r="AF490" s="47"/>
      <c r="AG490" s="165">
        <f xml:space="preserve"> Barclays_eqty!J489+Enel_eqty!J489+'EUR GBP'!K489+Barclays!O489+Enel!N489</f>
        <v>-31.787410395104359</v>
      </c>
    </row>
    <row r="491" spans="1:33" ht="13.5" customHeight="1" x14ac:dyDescent="0.2">
      <c r="A491" s="49">
        <v>44375</v>
      </c>
      <c r="B491" s="50">
        <v>172.08000421524</v>
      </c>
      <c r="C491" s="43"/>
      <c r="D491" s="49">
        <v>44375</v>
      </c>
      <c r="E491" s="50">
        <v>7.9980001449584899</v>
      </c>
      <c r="H491" s="49">
        <v>44375</v>
      </c>
      <c r="I491" s="50">
        <v>0.85860335826873702</v>
      </c>
      <c r="L491" s="49">
        <v>44375</v>
      </c>
      <c r="M491" s="52">
        <v>-4.86676394939422E-3</v>
      </c>
      <c r="N491" s="52">
        <v>-5.5767325684428198E-3</v>
      </c>
      <c r="O491" s="52">
        <v>-5.65582141280174E-3</v>
      </c>
      <c r="P491" s="52">
        <v>-5.5864774622023097E-3</v>
      </c>
      <c r="Q491" s="52">
        <v>-5.5246828123927099E-3</v>
      </c>
      <c r="R491" s="52">
        <v>-5.4426817223429602E-3</v>
      </c>
      <c r="S491" s="52">
        <v>-5.3793084807693898E-3</v>
      </c>
      <c r="T491" s="52">
        <v>-5.2953977137803997E-3</v>
      </c>
      <c r="W491" s="49">
        <v>44375</v>
      </c>
      <c r="X491" s="53">
        <v>5.2996457088738604E-4</v>
      </c>
      <c r="Y491" s="53">
        <v>5.2996457088738604E-4</v>
      </c>
      <c r="Z491" s="53">
        <v>5.2996457088738604E-4</v>
      </c>
      <c r="AA491" s="53">
        <v>5.2996457088738604E-4</v>
      </c>
      <c r="AB491" s="53">
        <v>5.2996457088738604E-4</v>
      </c>
      <c r="AC491" s="53">
        <v>5.6948384735733195E-4</v>
      </c>
      <c r="AD491" s="53">
        <v>7.1455707075074304E-4</v>
      </c>
      <c r="AE491" s="53">
        <v>8.5963046876713601E-4</v>
      </c>
      <c r="AF491" s="47"/>
      <c r="AG491" s="165">
        <f xml:space="preserve"> Barclays_eqty!J490+Enel_eqty!J490+'EUR GBP'!K490+Barclays!O490+Enel!N490</f>
        <v>-727.1496856748546</v>
      </c>
    </row>
    <row r="492" spans="1:33" ht="13.5" customHeight="1" x14ac:dyDescent="0.2">
      <c r="A492" s="49">
        <v>44372</v>
      </c>
      <c r="B492" s="50">
        <v>174.17999505996698</v>
      </c>
      <c r="C492" s="43"/>
      <c r="D492" s="49">
        <v>44372</v>
      </c>
      <c r="E492" s="50">
        <v>8.0050001144409109</v>
      </c>
      <c r="H492" s="49">
        <v>44372</v>
      </c>
      <c r="I492" s="50">
        <v>0.85884720087051303</v>
      </c>
      <c r="L492" s="49">
        <v>44372</v>
      </c>
      <c r="M492" s="52">
        <v>-4.86676394939422E-3</v>
      </c>
      <c r="N492" s="52">
        <v>-5.4530212655663404E-3</v>
      </c>
      <c r="O492" s="52">
        <v>-5.5701890960335697E-3</v>
      </c>
      <c r="P492" s="52">
        <v>-5.5284411646425698E-3</v>
      </c>
      <c r="Q492" s="52">
        <v>-5.46621065586805E-3</v>
      </c>
      <c r="R492" s="52">
        <v>-5.4164621978998097E-3</v>
      </c>
      <c r="S492" s="52">
        <v>-5.3626773878931999E-3</v>
      </c>
      <c r="T492" s="52">
        <v>-5.27282990515232E-3</v>
      </c>
      <c r="W492" s="49">
        <v>44372</v>
      </c>
      <c r="X492" s="53">
        <v>5.2996381418779395E-4</v>
      </c>
      <c r="Y492" s="53">
        <v>5.2996381418779395E-4</v>
      </c>
      <c r="Z492" s="53">
        <v>5.2996381418779395E-4</v>
      </c>
      <c r="AA492" s="53">
        <v>5.2996381418779395E-4</v>
      </c>
      <c r="AB492" s="53">
        <v>5.2996381418779395E-4</v>
      </c>
      <c r="AC492" s="53">
        <v>5.5863126181066004E-4</v>
      </c>
      <c r="AD492" s="53">
        <v>6.9758435711264599E-4</v>
      </c>
      <c r="AE492" s="53">
        <v>8.3653739420696995E-4</v>
      </c>
      <c r="AF492" s="47"/>
      <c r="AG492" s="165">
        <f xml:space="preserve"> Barclays_eqty!J491+Enel_eqty!J491+'EUR GBP'!K491+Barclays!O491+Enel!N491</f>
        <v>32.41037515058126</v>
      </c>
    </row>
    <row r="493" spans="1:33" ht="13.5" customHeight="1" x14ac:dyDescent="0.2">
      <c r="A493" s="49">
        <v>44371</v>
      </c>
      <c r="B493" s="50">
        <v>173.91999959945602</v>
      </c>
      <c r="C493" s="43"/>
      <c r="D493" s="49">
        <v>44371</v>
      </c>
      <c r="E493" s="50">
        <v>8.0200004577636701</v>
      </c>
      <c r="H493" s="49">
        <v>44371</v>
      </c>
      <c r="I493" s="50">
        <v>0.85835617780685403</v>
      </c>
      <c r="L493" s="49">
        <v>44371</v>
      </c>
      <c r="M493" s="52">
        <v>-4.8464210703969002E-3</v>
      </c>
      <c r="N493" s="52">
        <v>-5.4296073503792199E-3</v>
      </c>
      <c r="O493" s="52">
        <v>-5.5351066403090902E-3</v>
      </c>
      <c r="P493" s="52">
        <v>-5.5065099149942398E-3</v>
      </c>
      <c r="Q493" s="52">
        <v>-5.4559926502406597E-3</v>
      </c>
      <c r="R493" s="52">
        <v>-5.4120663553476299E-3</v>
      </c>
      <c r="S493" s="52">
        <v>-5.3605698049068399E-3</v>
      </c>
      <c r="T493" s="52">
        <v>-5.27167925611138E-3</v>
      </c>
      <c r="W493" s="49">
        <v>44371</v>
      </c>
      <c r="X493" s="53">
        <v>5.1996594993397496E-4</v>
      </c>
      <c r="Y493" s="53">
        <v>5.1996594993397496E-4</v>
      </c>
      <c r="Z493" s="53">
        <v>5.1996594993397496E-4</v>
      </c>
      <c r="AA493" s="53">
        <v>5.1996594993397496E-4</v>
      </c>
      <c r="AB493" s="53">
        <v>5.1996594993397496E-4</v>
      </c>
      <c r="AC493" s="53">
        <v>5.4992415243759697E-4</v>
      </c>
      <c r="AD493" s="53">
        <v>6.84794038534164E-4</v>
      </c>
      <c r="AE493" s="53">
        <v>8.1966398283839204E-4</v>
      </c>
      <c r="AF493" s="47"/>
      <c r="AG493" s="165">
        <f xml:space="preserve"> Barclays_eqty!J492+Enel_eqty!J492+'EUR GBP'!K492+Barclays!O492+Enel!N492</f>
        <v>-581.66446602763949</v>
      </c>
    </row>
    <row r="494" spans="1:33" ht="13.5" customHeight="1" x14ac:dyDescent="0.2">
      <c r="A494" s="49">
        <v>44370</v>
      </c>
      <c r="B494" s="50">
        <v>173.78000020980801</v>
      </c>
      <c r="C494" s="43"/>
      <c r="D494" s="49">
        <v>44370</v>
      </c>
      <c r="E494" s="50">
        <v>8</v>
      </c>
      <c r="H494" s="49">
        <v>44370</v>
      </c>
      <c r="I494" s="50">
        <v>0.85531204938888505</v>
      </c>
      <c r="L494" s="49">
        <v>44370</v>
      </c>
      <c r="M494" s="52">
        <v>-4.8565599136054498E-3</v>
      </c>
      <c r="N494" s="52">
        <v>-5.5655268952250403E-3</v>
      </c>
      <c r="O494" s="52">
        <v>-5.5630803108215297E-3</v>
      </c>
      <c r="P494" s="52">
        <v>-5.5107795633375601E-3</v>
      </c>
      <c r="Q494" s="52">
        <v>-5.4617384448647499E-3</v>
      </c>
      <c r="R494" s="52">
        <v>-5.3909127600491004E-3</v>
      </c>
      <c r="S494" s="52">
        <v>-5.3483019582927201E-3</v>
      </c>
      <c r="T494" s="52">
        <v>-5.2757887169718699E-3</v>
      </c>
      <c r="W494" s="49">
        <v>44370</v>
      </c>
      <c r="X494" s="53">
        <v>5.2996457088738604E-4</v>
      </c>
      <c r="Y494" s="53">
        <v>5.2996457088738604E-4</v>
      </c>
      <c r="Z494" s="53">
        <v>5.2996457088738604E-4</v>
      </c>
      <c r="AA494" s="53">
        <v>5.2996457088738604E-4</v>
      </c>
      <c r="AB494" s="53">
        <v>5.2996457088738604E-4</v>
      </c>
      <c r="AC494" s="53">
        <v>5.6991854216903405E-4</v>
      </c>
      <c r="AD494" s="53">
        <v>7.2976131923496701E-4</v>
      </c>
      <c r="AE494" s="53">
        <v>8.8960409630089998E-4</v>
      </c>
      <c r="AF494" s="47"/>
      <c r="AG494" s="165">
        <f xml:space="preserve"> Barclays_eqty!J493+Enel_eqty!J493+'EUR GBP'!K493+Barclays!O493+Enel!N493</f>
        <v>659.60710023840795</v>
      </c>
    </row>
    <row r="495" spans="1:33" ht="13.5" customHeight="1" x14ac:dyDescent="0.2">
      <c r="A495" s="49">
        <v>44369</v>
      </c>
      <c r="B495" s="50">
        <v>171.94000482559198</v>
      </c>
      <c r="C495" s="43"/>
      <c r="D495" s="49">
        <v>44369</v>
      </c>
      <c r="E495" s="50">
        <v>8.0959997177124006</v>
      </c>
      <c r="H495" s="49">
        <v>44369</v>
      </c>
      <c r="I495" s="50">
        <v>0.85505896806716897</v>
      </c>
      <c r="L495" s="49">
        <v>44369</v>
      </c>
      <c r="M495" s="52">
        <v>-4.8565599136054498E-3</v>
      </c>
      <c r="N495" s="52">
        <v>-5.5359271354973299E-3</v>
      </c>
      <c r="O495" s="52">
        <v>-5.5580670014023703E-3</v>
      </c>
      <c r="P495" s="52">
        <v>-5.5196783505380102E-3</v>
      </c>
      <c r="Q495" s="52">
        <v>-5.4741865023970604E-3</v>
      </c>
      <c r="R495" s="52">
        <v>-5.3961342200636803E-3</v>
      </c>
      <c r="S495" s="52">
        <v>-5.3363149054348399E-3</v>
      </c>
      <c r="T495" s="52">
        <v>-5.2672410383820499E-3</v>
      </c>
      <c r="W495" s="49">
        <v>44369</v>
      </c>
      <c r="X495" s="53">
        <v>5.2996457088738604E-4</v>
      </c>
      <c r="Y495" s="53">
        <v>5.2996457088738604E-4</v>
      </c>
      <c r="Z495" s="53">
        <v>5.2996457088738604E-4</v>
      </c>
      <c r="AA495" s="53">
        <v>5.2996457088738604E-4</v>
      </c>
      <c r="AB495" s="53">
        <v>5.2996457088738604E-4</v>
      </c>
      <c r="AC495" s="53">
        <v>5.5992143461480704E-4</v>
      </c>
      <c r="AD495" s="53">
        <v>7.2476279456168402E-4</v>
      </c>
      <c r="AE495" s="53">
        <v>8.8960409630089998E-4</v>
      </c>
      <c r="AF495" s="47"/>
      <c r="AG495" s="165">
        <f xml:space="preserve"> Barclays_eqty!J494+Enel_eqty!J494+'EUR GBP'!K494+Barclays!O494+Enel!N494</f>
        <v>-273.98115458159918</v>
      </c>
    </row>
    <row r="496" spans="1:33" ht="13.5" customHeight="1" x14ac:dyDescent="0.2">
      <c r="A496" s="49">
        <v>44368</v>
      </c>
      <c r="B496" s="50">
        <v>173.059999942779</v>
      </c>
      <c r="C496" s="43"/>
      <c r="D496" s="49">
        <v>44368</v>
      </c>
      <c r="E496" s="50">
        <v>8.1260004043579102</v>
      </c>
      <c r="H496" s="49">
        <v>44368</v>
      </c>
      <c r="I496" s="50">
        <v>0.85665988922119096</v>
      </c>
      <c r="L496" s="49">
        <v>44368</v>
      </c>
      <c r="M496" s="52">
        <v>-4.84648533165454E-3</v>
      </c>
      <c r="N496" s="52">
        <v>-5.5033657699823301E-3</v>
      </c>
      <c r="O496" s="52">
        <v>-5.52859995514154E-3</v>
      </c>
      <c r="P496" s="52">
        <v>-5.5100903846323403E-3</v>
      </c>
      <c r="Q496" s="52">
        <v>-5.4874983616173198E-3</v>
      </c>
      <c r="R496" s="52">
        <v>-5.4291211999952698E-3</v>
      </c>
      <c r="S496" s="52">
        <v>-5.37504302337765E-3</v>
      </c>
      <c r="T496" s="52">
        <v>-5.2965781651437196E-3</v>
      </c>
      <c r="W496" s="49">
        <v>44368</v>
      </c>
      <c r="X496" s="53">
        <v>5.2996457088738604E-4</v>
      </c>
      <c r="Y496" s="53">
        <v>5.2996457088738604E-4</v>
      </c>
      <c r="Z496" s="53">
        <v>5.2996457088738604E-4</v>
      </c>
      <c r="AA496" s="53">
        <v>5.2996457088738604E-4</v>
      </c>
      <c r="AB496" s="53">
        <v>5.2996457088738604E-4</v>
      </c>
      <c r="AC496" s="53">
        <v>5.6991854216903405E-4</v>
      </c>
      <c r="AD496" s="53">
        <v>7.3475681710988196E-4</v>
      </c>
      <c r="AE496" s="53">
        <v>8.9959515025839199E-4</v>
      </c>
      <c r="AF496" s="47"/>
      <c r="AG496" s="165">
        <f xml:space="preserve"> Barclays_eqty!J495+Enel_eqty!J495+'EUR GBP'!K495+Barclays!O495+Enel!N495</f>
        <v>708.4226653147274</v>
      </c>
    </row>
    <row r="497" spans="1:33" ht="13.5" customHeight="1" x14ac:dyDescent="0.2">
      <c r="A497" s="49">
        <v>44365</v>
      </c>
      <c r="B497" s="50">
        <v>172.38000631332301</v>
      </c>
      <c r="C497" s="43"/>
      <c r="D497" s="49">
        <v>44365</v>
      </c>
      <c r="E497" s="50">
        <v>8.0480003356933594</v>
      </c>
      <c r="H497" s="49">
        <v>44365</v>
      </c>
      <c r="I497" s="50">
        <v>0.85866385698318404</v>
      </c>
      <c r="L497" s="49">
        <v>44365</v>
      </c>
      <c r="M497" s="52">
        <v>-4.84648533165454E-3</v>
      </c>
      <c r="N497" s="52">
        <v>-5.3927395492792103E-3</v>
      </c>
      <c r="O497" s="52">
        <v>-5.4566911421716196E-3</v>
      </c>
      <c r="P497" s="52">
        <v>-5.4814140312373603E-3</v>
      </c>
      <c r="Q497" s="52">
        <v>-5.4874983616173198E-3</v>
      </c>
      <c r="R497" s="52">
        <v>-5.4311417043208998E-3</v>
      </c>
      <c r="S497" s="52">
        <v>-5.3957770578563196E-3</v>
      </c>
      <c r="T497" s="52">
        <v>-5.3392453119158701E-3</v>
      </c>
      <c r="W497" s="49">
        <v>44365</v>
      </c>
      <c r="X497" s="53">
        <v>5.2996381418779395E-4</v>
      </c>
      <c r="Y497" s="53">
        <v>5.2996381418779395E-4</v>
      </c>
      <c r="Z497" s="53">
        <v>5.2996381418779395E-4</v>
      </c>
      <c r="AA497" s="53">
        <v>5.2996381418779395E-4</v>
      </c>
      <c r="AB497" s="53">
        <v>5.2996381418779395E-4</v>
      </c>
      <c r="AC497" s="53">
        <v>5.4948468459769997E-4</v>
      </c>
      <c r="AD497" s="53">
        <v>7.1273621870204795E-4</v>
      </c>
      <c r="AE497" s="53">
        <v>8.7598775280639497E-4</v>
      </c>
      <c r="AF497" s="47"/>
      <c r="AG497" s="165">
        <f xml:space="preserve"> Barclays_eqty!J496+Enel_eqty!J496+'EUR GBP'!K496+Barclays!O496+Enel!N496</f>
        <v>-3499.4271199097961</v>
      </c>
    </row>
    <row r="498" spans="1:33" ht="13.5" customHeight="1" x14ac:dyDescent="0.2">
      <c r="A498" s="49">
        <v>44364</v>
      </c>
      <c r="B498" s="50">
        <v>180.11999130248998</v>
      </c>
      <c r="C498" s="43"/>
      <c r="D498" s="49">
        <v>44364</v>
      </c>
      <c r="E498" s="50">
        <v>8.0979995727538991</v>
      </c>
      <c r="H498" s="49">
        <v>44364</v>
      </c>
      <c r="I498" s="50">
        <v>0.85585260391235296</v>
      </c>
      <c r="L498" s="49">
        <v>44364</v>
      </c>
      <c r="M498" s="52">
        <v>-4.8362812958657698E-3</v>
      </c>
      <c r="N498" s="52">
        <v>-5.4696584120392799E-3</v>
      </c>
      <c r="O498" s="52">
        <v>-5.5213985033333302E-3</v>
      </c>
      <c r="P498" s="52">
        <v>-5.5116806179284997E-3</v>
      </c>
      <c r="Q498" s="52">
        <v>-5.4852184839546602E-3</v>
      </c>
      <c r="R498" s="52">
        <v>-5.4311417043208998E-3</v>
      </c>
      <c r="S498" s="52">
        <v>-5.4128603078424896E-3</v>
      </c>
      <c r="T498" s="52">
        <v>-5.3650760091841204E-3</v>
      </c>
      <c r="W498" s="49">
        <v>44364</v>
      </c>
      <c r="X498" s="53">
        <v>5.1996594993397496E-4</v>
      </c>
      <c r="Y498" s="53">
        <v>5.1996594993397496E-4</v>
      </c>
      <c r="Z498" s="53">
        <v>5.1996594993397496E-4</v>
      </c>
      <c r="AA498" s="53">
        <v>5.1996594993397496E-4</v>
      </c>
      <c r="AB498" s="53">
        <v>5.1996594993397496E-4</v>
      </c>
      <c r="AC498" s="53">
        <v>5.3992698667570905E-4</v>
      </c>
      <c r="AD498" s="53">
        <v>6.79795513860881E-4</v>
      </c>
      <c r="AE498" s="53">
        <v>8.1966398283839204E-4</v>
      </c>
      <c r="AF498" s="47"/>
      <c r="AG498" s="165">
        <f xml:space="preserve"> Barclays_eqty!J497+Enel_eqty!J497+'EUR GBP'!K497+Barclays!O497+Enel!N497</f>
        <v>1794.8396773026209</v>
      </c>
    </row>
    <row r="499" spans="1:33" ht="13.5" customHeight="1" x14ac:dyDescent="0.2">
      <c r="A499" s="49">
        <v>44363</v>
      </c>
      <c r="B499" s="50">
        <v>177.039992809295</v>
      </c>
      <c r="C499" s="43"/>
      <c r="D499" s="49">
        <v>44363</v>
      </c>
      <c r="E499" s="50">
        <v>8.2200002670287997</v>
      </c>
      <c r="H499" s="49">
        <v>44363</v>
      </c>
      <c r="I499" s="50">
        <v>0.85932570695876997</v>
      </c>
      <c r="L499" s="49">
        <v>44363</v>
      </c>
      <c r="M499" s="52">
        <v>-4.8261424526572201E-3</v>
      </c>
      <c r="N499" s="52">
        <v>-5.5066798813641002E-3</v>
      </c>
      <c r="O499" s="52">
        <v>-5.5120317265391298E-3</v>
      </c>
      <c r="P499" s="52">
        <v>-5.5227712728083099E-3</v>
      </c>
      <c r="Q499" s="52">
        <v>-5.5325529538094997E-3</v>
      </c>
      <c r="R499" s="52">
        <v>-5.4801725782453996E-3</v>
      </c>
      <c r="S499" s="52">
        <v>-5.4461196996271602E-3</v>
      </c>
      <c r="T499" s="52">
        <v>-5.4029938764870097E-3</v>
      </c>
      <c r="W499" s="49">
        <v>44363</v>
      </c>
      <c r="X499" s="53">
        <v>5.0996721256524303E-4</v>
      </c>
      <c r="Y499" s="53">
        <v>5.0996721256524303E-4</v>
      </c>
      <c r="Z499" s="53">
        <v>5.0996721256524303E-4</v>
      </c>
      <c r="AA499" s="53">
        <v>5.0996721256524303E-4</v>
      </c>
      <c r="AB499" s="53">
        <v>5.0996721256524303E-4</v>
      </c>
      <c r="AC499" s="53">
        <v>5.1993224769830704E-4</v>
      </c>
      <c r="AD499" s="53">
        <v>6.1983650084584897E-4</v>
      </c>
      <c r="AE499" s="53">
        <v>7.1974081220105204E-4</v>
      </c>
      <c r="AF499" s="47"/>
      <c r="AG499" s="165">
        <f xml:space="preserve"> Barclays_eqty!J498+Enel_eqty!J498+'EUR GBP'!K498+Barclays!O498+Enel!N498</f>
        <v>-222.10438000642137</v>
      </c>
    </row>
    <row r="500" spans="1:33" ht="13.5" customHeight="1" x14ac:dyDescent="0.2">
      <c r="A500" s="49">
        <v>44362</v>
      </c>
      <c r="B500" s="50">
        <v>178.69999408721898</v>
      </c>
      <c r="C500" s="43"/>
      <c r="D500" s="49">
        <v>44362</v>
      </c>
      <c r="E500" s="50">
        <v>8.0810003280639595</v>
      </c>
      <c r="H500" s="49">
        <v>44362</v>
      </c>
      <c r="I500" s="50">
        <v>0.86085474491119296</v>
      </c>
      <c r="L500" s="49">
        <v>44362</v>
      </c>
      <c r="M500" s="52">
        <v>-4.8666987568140004E-3</v>
      </c>
      <c r="N500" s="52">
        <v>-5.5480110459029596E-3</v>
      </c>
      <c r="O500" s="52">
        <v>-5.51585853099823E-3</v>
      </c>
      <c r="P500" s="52">
        <v>-5.4975408129394002E-3</v>
      </c>
      <c r="Q500" s="52">
        <v>-5.4863528348505497E-3</v>
      </c>
      <c r="R500" s="52">
        <v>-5.45732118189334E-3</v>
      </c>
      <c r="S500" s="52">
        <v>-5.4310238920152101E-3</v>
      </c>
      <c r="T500" s="52">
        <v>-5.3920540958642899E-3</v>
      </c>
      <c r="W500" s="49">
        <v>44362</v>
      </c>
      <c r="X500" s="53">
        <v>5.0996721256524303E-4</v>
      </c>
      <c r="Y500" s="53">
        <v>5.0996721256524303E-4</v>
      </c>
      <c r="Z500" s="53">
        <v>5.0996721256524303E-4</v>
      </c>
      <c r="AA500" s="53">
        <v>5.0996721256524303E-4</v>
      </c>
      <c r="AB500" s="53">
        <v>5.0996721256524303E-4</v>
      </c>
      <c r="AC500" s="53">
        <v>5.1993224769830704E-4</v>
      </c>
      <c r="AD500" s="53">
        <v>6.1484012985602E-4</v>
      </c>
      <c r="AE500" s="53">
        <v>7.0974801201373295E-4</v>
      </c>
      <c r="AF500" s="47"/>
      <c r="AG500" s="165">
        <f xml:space="preserve"> Barclays_eqty!J499+Enel_eqty!J499+'EUR GBP'!K499+Barclays!O499+Enel!N499</f>
        <v>-1128.6412095194098</v>
      </c>
    </row>
    <row r="501" spans="1:33" ht="13.5" customHeight="1" x14ac:dyDescent="0.2">
      <c r="A501" s="49">
        <v>44361</v>
      </c>
      <c r="B501" s="50">
        <v>180.53998947143498</v>
      </c>
      <c r="C501" s="43"/>
      <c r="D501" s="49">
        <v>44361</v>
      </c>
      <c r="E501" s="50">
        <v>8.1049995422363192</v>
      </c>
      <c r="H501" s="49">
        <v>44361</v>
      </c>
      <c r="I501" s="50">
        <v>0.85881263017654397</v>
      </c>
      <c r="L501" s="49">
        <v>44361</v>
      </c>
      <c r="M501" s="52">
        <v>-4.87683806568384E-3</v>
      </c>
      <c r="N501" s="52">
        <v>-5.5438331328332398E-3</v>
      </c>
      <c r="O501" s="52">
        <v>-5.5350381880998603E-3</v>
      </c>
      <c r="P501" s="52">
        <v>-5.5299974046647497E-3</v>
      </c>
      <c r="Q501" s="52">
        <v>-5.5258623324334604E-3</v>
      </c>
      <c r="R501" s="52">
        <v>-5.4779122583568096E-3</v>
      </c>
      <c r="S501" s="52">
        <v>-5.4449778981506798E-3</v>
      </c>
      <c r="T501" s="52">
        <v>-5.4027782753109897E-3</v>
      </c>
      <c r="W501" s="49">
        <v>44361</v>
      </c>
      <c r="X501" s="53">
        <v>5.0996721256524303E-4</v>
      </c>
      <c r="Y501" s="53">
        <v>5.0996721256524303E-4</v>
      </c>
      <c r="Z501" s="53">
        <v>5.0996721256524303E-4</v>
      </c>
      <c r="AA501" s="53">
        <v>5.0996721256524303E-4</v>
      </c>
      <c r="AB501" s="53">
        <v>5.0996721256524303E-4</v>
      </c>
      <c r="AC501" s="53">
        <v>5.1993224769830704E-4</v>
      </c>
      <c r="AD501" s="53">
        <v>6.0984364245086897E-4</v>
      </c>
      <c r="AE501" s="53">
        <v>6.9975509541109204E-4</v>
      </c>
      <c r="AF501" s="47"/>
      <c r="AG501" s="165">
        <f xml:space="preserve"> Barclays_eqty!J500+Enel_eqty!J500+'EUR GBP'!K500+Barclays!O500+Enel!N500</f>
        <v>-142.04893518955981</v>
      </c>
    </row>
    <row r="502" spans="1:33" ht="13.5" customHeight="1" x14ac:dyDescent="0.2">
      <c r="A502" s="49">
        <v>44358</v>
      </c>
      <c r="B502" s="50">
        <v>180.41999340057299</v>
      </c>
      <c r="C502" s="43"/>
      <c r="D502" s="49">
        <v>44358</v>
      </c>
      <c r="E502" s="50">
        <v>8.0150003433227504</v>
      </c>
      <c r="H502" s="49">
        <v>44358</v>
      </c>
      <c r="I502" s="50">
        <v>0.85740578174590998</v>
      </c>
      <c r="L502" s="49">
        <v>44358</v>
      </c>
      <c r="M502" s="52">
        <v>-4.8262062482535796E-3</v>
      </c>
      <c r="N502" s="52">
        <v>-5.0194314680993496E-3</v>
      </c>
      <c r="O502" s="52">
        <v>-5.1083997823297899E-3</v>
      </c>
      <c r="P502" s="52">
        <v>-5.2922670729458297E-3</v>
      </c>
      <c r="Q502" s="52">
        <v>-5.4761338979005796E-3</v>
      </c>
      <c r="R502" s="52">
        <v>-5.4664132185280297E-3</v>
      </c>
      <c r="S502" s="52">
        <v>-5.4534589871764096E-3</v>
      </c>
      <c r="T502" s="52">
        <v>-5.4230014793574801E-3</v>
      </c>
      <c r="W502" s="49">
        <v>44358</v>
      </c>
      <c r="X502" s="53">
        <v>5.0996651407331196E-4</v>
      </c>
      <c r="Y502" s="53">
        <v>5.0996651407331196E-4</v>
      </c>
      <c r="Z502" s="53">
        <v>5.0996651407331196E-4</v>
      </c>
      <c r="AA502" s="53">
        <v>5.0996651407331196E-4</v>
      </c>
      <c r="AB502" s="53">
        <v>5.0996651407331196E-4</v>
      </c>
      <c r="AC502" s="53">
        <v>5.1971245557069703E-4</v>
      </c>
      <c r="AD502" s="53">
        <v>5.9886183589696797E-4</v>
      </c>
      <c r="AE502" s="53">
        <v>6.7801115801557899E-4</v>
      </c>
      <c r="AF502" s="47"/>
      <c r="AG502" s="165">
        <f xml:space="preserve"> Barclays_eqty!J501+Enel_eqty!J501+'EUR GBP'!K501+Barclays!O501+Enel!N501</f>
        <v>1112.4629561849724</v>
      </c>
    </row>
    <row r="503" spans="1:33" ht="13.5" customHeight="1" thickBot="1" x14ac:dyDescent="0.25">
      <c r="A503" s="49">
        <v>44357</v>
      </c>
      <c r="B503" s="50">
        <v>179.33999300003001</v>
      </c>
      <c r="C503" s="43"/>
      <c r="D503" s="49">
        <v>44357</v>
      </c>
      <c r="E503" s="50">
        <v>7.9720001220703098</v>
      </c>
      <c r="H503" s="49">
        <v>44357</v>
      </c>
      <c r="I503" s="50">
        <v>0.86069864034652699</v>
      </c>
      <c r="L503" s="49">
        <v>44357</v>
      </c>
      <c r="M503" s="52">
        <v>-4.8565599136054498E-3</v>
      </c>
      <c r="N503" s="52">
        <v>-5.1631433889269803E-3</v>
      </c>
      <c r="O503" s="52">
        <v>-5.2169486880302403E-3</v>
      </c>
      <c r="P503" s="52">
        <v>-5.3281472064554596E-3</v>
      </c>
      <c r="Q503" s="52">
        <v>-5.4393452592194002E-3</v>
      </c>
      <c r="R503" s="52">
        <v>-5.4438719525933196E-3</v>
      </c>
      <c r="S503" s="52">
        <v>-5.42303593829274E-3</v>
      </c>
      <c r="T503" s="52">
        <v>-5.3876796737313201E-3</v>
      </c>
      <c r="W503" s="49">
        <v>44357</v>
      </c>
      <c r="X503" s="53">
        <v>5.0996721256524303E-4</v>
      </c>
      <c r="Y503" s="53">
        <v>5.0996721256524303E-4</v>
      </c>
      <c r="Z503" s="53">
        <v>5.0996721256524303E-4</v>
      </c>
      <c r="AA503" s="53">
        <v>5.0996721256524303E-4</v>
      </c>
      <c r="AB503" s="53">
        <v>5.0996721256524303E-4</v>
      </c>
      <c r="AC503" s="53">
        <v>5.1993224769830704E-4</v>
      </c>
      <c r="AD503" s="53">
        <v>6.0984364245086897E-4</v>
      </c>
      <c r="AE503" s="53">
        <v>6.9975509541109204E-4</v>
      </c>
      <c r="AF503" s="47"/>
      <c r="AG503" s="166">
        <f xml:space="preserve"> Barclays_eqty!J502+Enel_eqty!J502+'EUR GBP'!K502+Barclays!O502+Enel!N502</f>
        <v>-139.88649686706734</v>
      </c>
    </row>
    <row r="504" spans="1:33" ht="13.5" customHeight="1" x14ac:dyDescent="0.2">
      <c r="A504" s="49">
        <v>44356</v>
      </c>
      <c r="B504" s="50">
        <v>180.499994754791</v>
      </c>
      <c r="C504" s="43"/>
      <c r="D504" s="49">
        <v>44356</v>
      </c>
      <c r="E504" s="50">
        <v>8.01299953460693</v>
      </c>
      <c r="H504" s="49">
        <v>44356</v>
      </c>
      <c r="I504" s="50">
        <v>0.86263406276702803</v>
      </c>
      <c r="L504" s="49">
        <v>44356</v>
      </c>
      <c r="M504" s="52">
        <v>-4.8464210703969002E-3</v>
      </c>
      <c r="N504" s="52">
        <v>-5.3640156984329198E-3</v>
      </c>
      <c r="O504" s="52">
        <v>-5.3915986791253003E-3</v>
      </c>
      <c r="P504" s="52">
        <v>-5.44860400259494E-3</v>
      </c>
      <c r="Q504" s="52">
        <v>-5.50616951659321E-3</v>
      </c>
      <c r="R504" s="52">
        <v>-5.4769287817180096E-3</v>
      </c>
      <c r="S504" s="52">
        <v>-5.4450510069727898E-3</v>
      </c>
      <c r="T504" s="52">
        <v>-5.3927432745695097E-3</v>
      </c>
      <c r="W504" s="49">
        <v>44356</v>
      </c>
      <c r="X504" s="53">
        <v>5.0996721256524303E-4</v>
      </c>
      <c r="Y504" s="53">
        <v>5.0996721256524303E-4</v>
      </c>
      <c r="Z504" s="53">
        <v>5.0996721256524303E-4</v>
      </c>
      <c r="AA504" s="53">
        <v>5.0996721256524303E-4</v>
      </c>
      <c r="AB504" s="53">
        <v>5.0996721256524303E-4</v>
      </c>
      <c r="AC504" s="53">
        <v>5.1993224769830704E-4</v>
      </c>
      <c r="AD504" s="53">
        <v>5.9485394740477204E-4</v>
      </c>
      <c r="AE504" s="53">
        <v>6.6977564711123705E-4</v>
      </c>
      <c r="AF504" s="47"/>
      <c r="AG504" s="164"/>
    </row>
    <row r="505" spans="1:33" ht="13.5" customHeight="1" x14ac:dyDescent="0.2">
      <c r="A505" s="49">
        <v>44355</v>
      </c>
      <c r="B505" s="50">
        <v>184.940004348754</v>
      </c>
      <c r="C505" s="43"/>
      <c r="D505" s="49">
        <v>44355</v>
      </c>
      <c r="E505" s="50">
        <v>8.0340003967285103</v>
      </c>
      <c r="L505" s="49"/>
      <c r="M505" s="52"/>
      <c r="N505" s="52"/>
      <c r="O505" s="52"/>
      <c r="P505" s="52"/>
      <c r="Q505" s="52"/>
      <c r="R505" s="52"/>
      <c r="S505" s="52"/>
      <c r="T505" s="52"/>
      <c r="AF505" s="47"/>
    </row>
    <row r="506" spans="1:33" ht="13.5" customHeight="1" x14ac:dyDescent="0.2">
      <c r="A506" s="49">
        <v>44354</v>
      </c>
      <c r="B506" s="50">
        <v>186.86000108718801</v>
      </c>
      <c r="C506" s="43"/>
      <c r="D506" s="49">
        <v>44354</v>
      </c>
      <c r="E506" s="50">
        <v>8.0220003128051705</v>
      </c>
      <c r="AF506" s="47"/>
    </row>
    <row r="507" spans="1:33" ht="13.5" customHeight="1" x14ac:dyDescent="0.2">
      <c r="A507" s="49">
        <v>44351</v>
      </c>
      <c r="B507" s="50">
        <v>184.560000896453</v>
      </c>
      <c r="C507" s="43"/>
      <c r="D507" s="49">
        <v>44351</v>
      </c>
      <c r="E507" s="50">
        <v>7.9099998474120996</v>
      </c>
      <c r="AF507" s="47"/>
    </row>
    <row r="508" spans="1:33" ht="13.5" customHeight="1" x14ac:dyDescent="0.2">
      <c r="A508" s="49">
        <v>44350</v>
      </c>
      <c r="B508" s="50">
        <v>186.46000623703</v>
      </c>
      <c r="C508" s="43"/>
      <c r="D508" s="49">
        <v>44350</v>
      </c>
      <c r="E508" s="50">
        <v>7.9149999618530202</v>
      </c>
      <c r="AF508" s="47"/>
    </row>
    <row r="509" spans="1:33" ht="13.5" customHeight="1" x14ac:dyDescent="0.2">
      <c r="A509" s="49">
        <v>44349</v>
      </c>
      <c r="B509" s="50">
        <v>186.19999885559</v>
      </c>
      <c r="C509" s="43"/>
      <c r="D509" s="49">
        <v>44349</v>
      </c>
      <c r="E509" s="50">
        <v>7.9899997711181596</v>
      </c>
      <c r="AF509" s="47"/>
    </row>
    <row r="510" spans="1:33" ht="13.5" customHeight="1" x14ac:dyDescent="0.2">
      <c r="A510" s="49">
        <v>44348</v>
      </c>
      <c r="B510" s="50">
        <v>186.11999750137301</v>
      </c>
      <c r="C510" s="43"/>
      <c r="D510" s="49">
        <v>44348</v>
      </c>
      <c r="E510" s="50">
        <v>8.0850000381469709</v>
      </c>
      <c r="AF510" s="47"/>
    </row>
    <row r="511" spans="1:33" ht="13.5" customHeight="1" x14ac:dyDescent="0.2">
      <c r="A511" s="49">
        <v>44347</v>
      </c>
      <c r="B511" s="50">
        <v>183.10000896453801</v>
      </c>
      <c r="C511" s="43"/>
      <c r="D511" s="49">
        <v>44347</v>
      </c>
      <c r="E511" s="50">
        <v>8.0649995803833008</v>
      </c>
      <c r="AF511" s="47"/>
    </row>
    <row r="512" spans="1:33" ht="13.5" customHeight="1" x14ac:dyDescent="0.2">
      <c r="A512" s="49">
        <v>44344</v>
      </c>
      <c r="B512" s="50">
        <v>183.360004425048</v>
      </c>
      <c r="C512" s="43"/>
      <c r="D512" s="49">
        <v>44344</v>
      </c>
      <c r="E512" s="50">
        <v>8.1470003128051705</v>
      </c>
      <c r="AF512" s="47"/>
    </row>
    <row r="513" spans="1:32" ht="13.5" customHeight="1" x14ac:dyDescent="0.2">
      <c r="A513" s="49">
        <v>44343</v>
      </c>
      <c r="B513" s="50">
        <v>183.22000503539999</v>
      </c>
      <c r="C513" s="43"/>
      <c r="D513" s="49">
        <v>44343</v>
      </c>
      <c r="E513" s="50">
        <v>8.1560001373290998</v>
      </c>
      <c r="AF513" s="47"/>
    </row>
    <row r="514" spans="1:32" ht="13.5" customHeight="1" x14ac:dyDescent="0.2">
      <c r="A514" s="49">
        <v>44342</v>
      </c>
      <c r="B514" s="50">
        <v>178.33999395370398</v>
      </c>
      <c r="C514" s="43"/>
      <c r="D514" s="49">
        <v>44342</v>
      </c>
      <c r="E514" s="50">
        <v>8.1759996414184499</v>
      </c>
      <c r="AF514" s="47"/>
    </row>
    <row r="515" spans="1:32" ht="13.5" customHeight="1" x14ac:dyDescent="0.2">
      <c r="A515" s="49">
        <v>44341</v>
      </c>
      <c r="B515" s="50">
        <v>180.60001134872402</v>
      </c>
      <c r="C515" s="43"/>
      <c r="D515" s="49">
        <v>44341</v>
      </c>
      <c r="E515" s="50">
        <v>8.19600009918212</v>
      </c>
      <c r="AF515" s="47"/>
    </row>
    <row r="516" spans="1:32" ht="13.5" customHeight="1" x14ac:dyDescent="0.2">
      <c r="A516" s="49">
        <v>44340</v>
      </c>
      <c r="B516" s="50">
        <v>179.49999570846501</v>
      </c>
      <c r="C516" s="43"/>
      <c r="D516" s="49">
        <v>44340</v>
      </c>
      <c r="E516" s="50">
        <v>8.1879997253417898</v>
      </c>
      <c r="AF516" s="47"/>
    </row>
    <row r="517" spans="1:32" ht="13.5" customHeight="1" x14ac:dyDescent="0.2">
      <c r="A517" s="49">
        <v>44337</v>
      </c>
      <c r="B517" s="50">
        <v>179.25999164581199</v>
      </c>
      <c r="C517" s="43"/>
      <c r="D517" s="49">
        <v>44337</v>
      </c>
      <c r="E517" s="50">
        <v>8.1639995574951101</v>
      </c>
      <c r="AF517" s="47"/>
    </row>
    <row r="518" spans="1:32" ht="13.5" customHeight="1" x14ac:dyDescent="0.2">
      <c r="A518" s="49">
        <v>44336</v>
      </c>
      <c r="B518" s="50">
        <v>178.49999666213901</v>
      </c>
      <c r="C518" s="43"/>
      <c r="D518" s="49">
        <v>44336</v>
      </c>
      <c r="E518" s="50">
        <v>8.0780000686645508</v>
      </c>
      <c r="AF518" s="47"/>
    </row>
    <row r="519" spans="1:32" ht="13.5" customHeight="1" x14ac:dyDescent="0.2">
      <c r="A519" s="49">
        <v>44335</v>
      </c>
      <c r="B519" s="50">
        <v>178.02000045776302</v>
      </c>
      <c r="C519" s="43"/>
      <c r="D519" s="49">
        <v>44335</v>
      </c>
      <c r="E519" s="50">
        <v>8.0120000839233398</v>
      </c>
      <c r="AF519" s="47"/>
    </row>
    <row r="520" spans="1:32" ht="13.5" customHeight="1" x14ac:dyDescent="0.2">
      <c r="A520" s="49">
        <v>44334</v>
      </c>
      <c r="B520" s="50">
        <v>180.359995365142</v>
      </c>
      <c r="C520" s="43"/>
      <c r="D520" s="49">
        <v>44334</v>
      </c>
      <c r="E520" s="50">
        <v>8.1260004043579102</v>
      </c>
      <c r="AF520" s="47"/>
    </row>
    <row r="521" spans="1:32" ht="13.5" customHeight="1" x14ac:dyDescent="0.2">
      <c r="A521" s="49">
        <v>44333</v>
      </c>
      <c r="B521" s="50">
        <v>179.139995574951</v>
      </c>
      <c r="C521" s="43"/>
      <c r="D521" s="49">
        <v>44333</v>
      </c>
      <c r="E521" s="50">
        <v>8.1809997558593697</v>
      </c>
      <c r="AF521" s="47"/>
    </row>
    <row r="522" spans="1:32" ht="13.5" customHeight="1" x14ac:dyDescent="0.2">
      <c r="A522" s="49">
        <v>44330</v>
      </c>
      <c r="B522" s="50">
        <v>180.800008773803</v>
      </c>
      <c r="C522" s="43"/>
      <c r="D522" s="49">
        <v>44330</v>
      </c>
      <c r="E522" s="50">
        <v>8.1639995574951101</v>
      </c>
      <c r="AF522" s="47"/>
    </row>
    <row r="523" spans="1:32" ht="13.5" customHeight="1" x14ac:dyDescent="0.2">
      <c r="A523" s="49">
        <v>44329</v>
      </c>
      <c r="B523" s="50">
        <v>178.83999347686702</v>
      </c>
      <c r="C523" s="43"/>
      <c r="D523" s="49">
        <v>44329</v>
      </c>
      <c r="E523" s="50">
        <v>8.1090002059936506</v>
      </c>
      <c r="AF523" s="47"/>
    </row>
    <row r="524" spans="1:32" ht="13.5" customHeight="1" x14ac:dyDescent="0.2">
      <c r="A524" s="49">
        <v>44328</v>
      </c>
      <c r="B524" s="50">
        <v>182.119989395141</v>
      </c>
      <c r="C524" s="43"/>
      <c r="D524" s="49">
        <v>44328</v>
      </c>
      <c r="E524" s="50">
        <v>8.0150003433227504</v>
      </c>
      <c r="AF524" s="47"/>
    </row>
    <row r="525" spans="1:32" ht="13.5" customHeight="1" x14ac:dyDescent="0.2">
      <c r="A525" s="49">
        <v>44327</v>
      </c>
      <c r="B525" s="50">
        <v>180.139994621276</v>
      </c>
      <c r="C525" s="43"/>
      <c r="D525" s="49">
        <v>44327</v>
      </c>
      <c r="E525" s="50">
        <v>8.0539999008178693</v>
      </c>
      <c r="AF525" s="47"/>
    </row>
    <row r="526" spans="1:32" ht="13.5" customHeight="1" x14ac:dyDescent="0.2">
      <c r="A526" s="49">
        <v>44326</v>
      </c>
      <c r="B526" s="50">
        <v>185.03999710082999</v>
      </c>
      <c r="C526" s="43"/>
      <c r="D526" s="49">
        <v>44326</v>
      </c>
      <c r="E526" s="50">
        <v>8.2740001678466797</v>
      </c>
      <c r="AF526" s="47"/>
    </row>
    <row r="527" spans="1:32" ht="13.5" customHeight="1" x14ac:dyDescent="0.2">
      <c r="A527" s="49">
        <v>44323</v>
      </c>
      <c r="B527" s="50">
        <v>181.92000389099098</v>
      </c>
      <c r="C527" s="43"/>
      <c r="D527" s="49">
        <v>44323</v>
      </c>
      <c r="E527" s="50">
        <v>8.2959995269775302</v>
      </c>
      <c r="AF527" s="47"/>
    </row>
    <row r="528" spans="1:32" ht="13.5" customHeight="1" x14ac:dyDescent="0.2">
      <c r="A528" s="49">
        <v>44322</v>
      </c>
      <c r="B528" s="50">
        <v>176.47999525070099</v>
      </c>
      <c r="C528" s="43"/>
      <c r="D528" s="49">
        <v>44322</v>
      </c>
      <c r="E528" s="50">
        <v>8.2620000839233398</v>
      </c>
      <c r="AF528" s="47"/>
    </row>
    <row r="529" spans="1:32" ht="13.5" customHeight="1" x14ac:dyDescent="0.2">
      <c r="A529" s="49">
        <v>44321</v>
      </c>
      <c r="B529" s="50">
        <v>176.08000040054299</v>
      </c>
      <c r="C529" s="43"/>
      <c r="D529" s="49">
        <v>44321</v>
      </c>
      <c r="E529" s="50">
        <v>8.2869997024536097</v>
      </c>
      <c r="AF529" s="47"/>
    </row>
    <row r="530" spans="1:32" ht="13.5" customHeight="1" x14ac:dyDescent="0.2">
      <c r="A530" s="49">
        <v>44320</v>
      </c>
      <c r="B530" s="50">
        <v>170.280003547668</v>
      </c>
      <c r="C530" s="43"/>
      <c r="D530" s="49">
        <v>44320</v>
      </c>
      <c r="E530" s="50">
        <v>8.2150001525878906</v>
      </c>
      <c r="AF530" s="47"/>
    </row>
    <row r="531" spans="1:32" ht="13.5" customHeight="1" x14ac:dyDescent="0.2">
      <c r="A531" s="49">
        <v>44319</v>
      </c>
      <c r="B531" s="50">
        <v>175.49999952316199</v>
      </c>
      <c r="C531" s="43"/>
      <c r="D531" s="49">
        <v>44319</v>
      </c>
      <c r="E531" s="50">
        <v>8.3520002365112305</v>
      </c>
      <c r="AF531" s="47"/>
    </row>
    <row r="532" spans="1:32" ht="13.5" customHeight="1" x14ac:dyDescent="0.2">
      <c r="A532" s="49">
        <v>44316</v>
      </c>
      <c r="B532" s="50">
        <v>175.05999803543</v>
      </c>
      <c r="C532" s="43"/>
      <c r="D532" s="49">
        <v>44316</v>
      </c>
      <c r="E532" s="50">
        <v>8.2969999313354492</v>
      </c>
      <c r="AF532" s="47"/>
    </row>
    <row r="533" spans="1:32" ht="13.5" customHeight="1" x14ac:dyDescent="0.2">
      <c r="A533" s="49">
        <v>44315</v>
      </c>
      <c r="B533" s="50">
        <v>188.47999572753901</v>
      </c>
      <c r="C533" s="43"/>
      <c r="D533" s="49">
        <v>44315</v>
      </c>
      <c r="E533" s="50">
        <v>8.3219995498657209</v>
      </c>
      <c r="AF533" s="47"/>
    </row>
    <row r="534" spans="1:32" ht="13.5" customHeight="1" x14ac:dyDescent="0.2">
      <c r="A534" s="49">
        <v>44314</v>
      </c>
      <c r="B534" s="50">
        <v>188.58000040054299</v>
      </c>
      <c r="C534" s="43"/>
      <c r="D534" s="49">
        <v>44314</v>
      </c>
      <c r="E534" s="50">
        <v>8.4499998092651296</v>
      </c>
      <c r="AF534" s="47"/>
    </row>
    <row r="535" spans="1:32" ht="13.5" customHeight="1" x14ac:dyDescent="0.2">
      <c r="A535" s="49">
        <v>44313</v>
      </c>
      <c r="B535" s="50">
        <v>186.58000230789099</v>
      </c>
      <c r="C535" s="43"/>
      <c r="D535" s="49">
        <v>44313</v>
      </c>
      <c r="E535" s="50">
        <v>8.5559997558593697</v>
      </c>
      <c r="AF535" s="47"/>
    </row>
    <row r="536" spans="1:32" ht="13.5" customHeight="1" x14ac:dyDescent="0.2">
      <c r="A536" s="49">
        <v>44312</v>
      </c>
      <c r="B536" s="50">
        <v>185.89999675750698</v>
      </c>
      <c r="C536" s="43"/>
      <c r="D536" s="49">
        <v>44312</v>
      </c>
      <c r="E536" s="50">
        <v>8.6230001449584908</v>
      </c>
      <c r="AF536" s="47"/>
    </row>
    <row r="537" spans="1:32" ht="13.5" customHeight="1" x14ac:dyDescent="0.2">
      <c r="A537" s="49">
        <v>44309</v>
      </c>
      <c r="B537" s="50">
        <v>181.83999061584399</v>
      </c>
      <c r="C537" s="43"/>
      <c r="D537" s="49">
        <v>44309</v>
      </c>
      <c r="E537" s="50">
        <v>8.7110004425048793</v>
      </c>
      <c r="AF537" s="47"/>
    </row>
    <row r="538" spans="1:32" ht="13.5" customHeight="1" x14ac:dyDescent="0.2">
      <c r="A538" s="49">
        <v>44308</v>
      </c>
      <c r="B538" s="50">
        <v>182.30000734329198</v>
      </c>
      <c r="C538" s="43"/>
      <c r="D538" s="49">
        <v>44308</v>
      </c>
      <c r="E538" s="50">
        <v>8.6990003585815394</v>
      </c>
      <c r="AF538" s="47"/>
    </row>
    <row r="539" spans="1:32" ht="13.5" customHeight="1" x14ac:dyDescent="0.2">
      <c r="A539" s="49">
        <v>44307</v>
      </c>
      <c r="B539" s="50">
        <v>181.30000829696598</v>
      </c>
      <c r="C539" s="43"/>
      <c r="D539" s="49">
        <v>44307</v>
      </c>
      <c r="E539" s="50">
        <v>8.5120000839233398</v>
      </c>
      <c r="AF539" s="47"/>
    </row>
    <row r="540" spans="1:32" ht="13.5" customHeight="1" x14ac:dyDescent="0.2">
      <c r="A540" s="49">
        <v>44306</v>
      </c>
      <c r="B540" s="50">
        <v>182.50000476837101</v>
      </c>
      <c r="C540" s="43"/>
      <c r="D540" s="49">
        <v>44306</v>
      </c>
      <c r="E540" s="50">
        <v>8.52600002288818</v>
      </c>
      <c r="AF540" s="47"/>
    </row>
    <row r="541" spans="1:32" ht="13.5" customHeight="1" x14ac:dyDescent="0.2">
      <c r="A541" s="49">
        <v>44305</v>
      </c>
      <c r="B541" s="50">
        <v>187.399995326995</v>
      </c>
      <c r="C541" s="43"/>
      <c r="D541" s="49">
        <v>44305</v>
      </c>
      <c r="E541" s="50">
        <v>8.6429996490478498</v>
      </c>
      <c r="AF541" s="47"/>
    </row>
    <row r="542" spans="1:32" ht="13.5" customHeight="1" x14ac:dyDescent="0.2">
      <c r="A542" s="49">
        <v>44302</v>
      </c>
      <c r="B542" s="50">
        <v>189.660000801086</v>
      </c>
      <c r="C542" s="43"/>
      <c r="D542" s="49">
        <v>44302</v>
      </c>
      <c r="E542" s="50">
        <v>8.6879997253417898</v>
      </c>
      <c r="AF542" s="47"/>
    </row>
    <row r="543" spans="1:32" ht="13.5" customHeight="1" x14ac:dyDescent="0.2">
      <c r="A543" s="49">
        <v>44301</v>
      </c>
      <c r="B543" s="50">
        <v>185.38000583648599</v>
      </c>
      <c r="C543" s="43"/>
      <c r="D543" s="49">
        <v>44301</v>
      </c>
      <c r="E543" s="50">
        <v>8.5629997253417898</v>
      </c>
      <c r="AF543" s="47"/>
    </row>
    <row r="544" spans="1:32" ht="13.5" customHeight="1" x14ac:dyDescent="0.2">
      <c r="A544" s="49">
        <v>44300</v>
      </c>
      <c r="B544" s="50">
        <v>189.17999267578099</v>
      </c>
      <c r="C544" s="43"/>
      <c r="D544" s="49">
        <v>44300</v>
      </c>
      <c r="E544" s="50">
        <v>8.4650001525878906</v>
      </c>
      <c r="AF544" s="47"/>
    </row>
    <row r="545" spans="1:32" ht="13.5" customHeight="1" x14ac:dyDescent="0.2">
      <c r="A545" s="49">
        <v>44299</v>
      </c>
      <c r="B545" s="50">
        <v>187.100005149841</v>
      </c>
      <c r="C545" s="43"/>
      <c r="D545" s="49">
        <v>44299</v>
      </c>
      <c r="E545" s="50">
        <v>8.6110000610351491</v>
      </c>
      <c r="AF545" s="47"/>
    </row>
    <row r="546" spans="1:32" ht="13.5" customHeight="1" x14ac:dyDescent="0.2">
      <c r="A546" s="49">
        <v>44298</v>
      </c>
      <c r="B546" s="50">
        <v>189.03999328613199</v>
      </c>
      <c r="C546" s="43"/>
      <c r="D546" s="49">
        <v>44298</v>
      </c>
      <c r="E546" s="50">
        <v>8.5930004119872994</v>
      </c>
      <c r="AF546" s="47"/>
    </row>
    <row r="547" spans="1:32" ht="13.5" customHeight="1" x14ac:dyDescent="0.2">
      <c r="A547" s="49">
        <v>44295</v>
      </c>
      <c r="B547" s="50">
        <v>186.19999885559</v>
      </c>
      <c r="C547" s="43"/>
      <c r="D547" s="49">
        <v>44295</v>
      </c>
      <c r="E547" s="50">
        <v>8.6219997406005806</v>
      </c>
      <c r="AF547" s="47"/>
    </row>
    <row r="548" spans="1:32" ht="13.5" customHeight="1" x14ac:dyDescent="0.2">
      <c r="A548" s="49">
        <v>44294</v>
      </c>
      <c r="B548" s="50">
        <v>187.38000392913801</v>
      </c>
      <c r="C548" s="43"/>
      <c r="D548" s="49">
        <v>44294</v>
      </c>
      <c r="E548" s="50">
        <v>8.65699958801269</v>
      </c>
      <c r="AF548" s="47"/>
    </row>
    <row r="549" spans="1:32" ht="13.5" customHeight="1" x14ac:dyDescent="0.2">
      <c r="A549" s="49">
        <v>44293</v>
      </c>
      <c r="B549" s="50">
        <v>188.85999917984</v>
      </c>
      <c r="C549" s="43"/>
      <c r="D549" s="49">
        <v>44293</v>
      </c>
      <c r="E549" s="50">
        <v>8.5900001525878906</v>
      </c>
      <c r="AF549" s="47"/>
    </row>
    <row r="550" spans="1:32" ht="13.5" customHeight="1" x14ac:dyDescent="0.2">
      <c r="A550" s="49">
        <v>44292</v>
      </c>
      <c r="B550" s="50">
        <v>187.339997291564</v>
      </c>
      <c r="C550" s="43"/>
      <c r="D550" s="49">
        <v>44292</v>
      </c>
      <c r="E550" s="50">
        <v>8.5749998092651296</v>
      </c>
      <c r="AF550" s="47"/>
    </row>
    <row r="551" spans="1:32" ht="13.5" customHeight="1" x14ac:dyDescent="0.2">
      <c r="A551" s="49">
        <v>44291</v>
      </c>
      <c r="B551" s="50">
        <v>184.00000333785999</v>
      </c>
      <c r="C551" s="43"/>
      <c r="D551" s="49">
        <v>44291</v>
      </c>
      <c r="E551" s="50">
        <v>8.4350004196166992</v>
      </c>
      <c r="AF551" s="47"/>
    </row>
    <row r="552" spans="1:32" ht="13.5" customHeight="1" x14ac:dyDescent="0.2">
      <c r="A552" s="49">
        <v>44288</v>
      </c>
      <c r="B552" s="50">
        <v>184.00000333785999</v>
      </c>
      <c r="C552" s="43"/>
      <c r="D552" s="49">
        <v>44288</v>
      </c>
      <c r="E552" s="50">
        <v>8.4350004196166992</v>
      </c>
      <c r="AF552" s="47"/>
    </row>
    <row r="553" spans="1:32" ht="13.5" customHeight="1" x14ac:dyDescent="0.2">
      <c r="A553" s="49">
        <v>44287</v>
      </c>
      <c r="B553" s="50">
        <v>184.32000875473</v>
      </c>
      <c r="C553" s="43"/>
      <c r="D553" s="49">
        <v>44287</v>
      </c>
      <c r="E553" s="50">
        <v>8.4180002212524396</v>
      </c>
      <c r="AF553" s="47"/>
    </row>
    <row r="554" spans="1:32" ht="13.5" customHeight="1" x14ac:dyDescent="0.2">
      <c r="A554" s="49">
        <v>44286</v>
      </c>
      <c r="B554" s="50">
        <v>186.89999580383301</v>
      </c>
      <c r="C554" s="43"/>
      <c r="D554" s="49">
        <v>44286</v>
      </c>
      <c r="E554" s="50">
        <v>8.4610004425048793</v>
      </c>
      <c r="AF554" s="47"/>
    </row>
    <row r="555" spans="1:32" ht="13.5" customHeight="1" x14ac:dyDescent="0.2">
      <c r="A555" s="49">
        <v>44285</v>
      </c>
      <c r="B555" s="50">
        <v>188.97999525070099</v>
      </c>
      <c r="C555" s="43"/>
      <c r="D555" s="49">
        <v>44285</v>
      </c>
      <c r="E555" s="50">
        <v>8.4610004425048793</v>
      </c>
      <c r="AF555" s="47"/>
    </row>
    <row r="556" spans="1:32" ht="13.5" customHeight="1" x14ac:dyDescent="0.2">
      <c r="A556" s="49">
        <v>44284</v>
      </c>
      <c r="B556" s="50">
        <v>181.139993667602</v>
      </c>
      <c r="C556" s="43"/>
      <c r="D556" s="49">
        <v>44284</v>
      </c>
      <c r="E556" s="50">
        <v>8.4700002670287997</v>
      </c>
      <c r="AF556" s="47"/>
    </row>
    <row r="557" spans="1:32" ht="13.5" customHeight="1" x14ac:dyDescent="0.2">
      <c r="A557" s="49">
        <v>44281</v>
      </c>
      <c r="B557" s="50">
        <v>183.399999141693</v>
      </c>
      <c r="C557" s="43"/>
      <c r="D557" s="49">
        <v>44281</v>
      </c>
      <c r="E557" s="50">
        <v>8.4420003890991193</v>
      </c>
      <c r="AF557" s="47"/>
    </row>
    <row r="558" spans="1:32" ht="13.5" customHeight="1" x14ac:dyDescent="0.2">
      <c r="A558" s="49">
        <v>44280</v>
      </c>
      <c r="B558" s="50">
        <v>182.119989395141</v>
      </c>
      <c r="C558" s="43"/>
      <c r="D558" s="49">
        <v>44280</v>
      </c>
      <c r="E558" s="50">
        <v>8.4479999542236293</v>
      </c>
      <c r="AF558" s="47"/>
    </row>
    <row r="559" spans="1:32" ht="13.5" customHeight="1" x14ac:dyDescent="0.2">
      <c r="A559" s="49">
        <v>44279</v>
      </c>
      <c r="B559" s="50">
        <v>185.16000509262</v>
      </c>
      <c r="C559" s="43"/>
      <c r="D559" s="49">
        <v>44279</v>
      </c>
      <c r="E559" s="50">
        <v>8.4060001373290998</v>
      </c>
      <c r="AF559" s="47"/>
    </row>
    <row r="560" spans="1:32" ht="13.5" customHeight="1" x14ac:dyDescent="0.2">
      <c r="A560" s="49">
        <v>44278</v>
      </c>
      <c r="B560" s="50">
        <v>181.399989128112</v>
      </c>
      <c r="C560" s="43"/>
      <c r="D560" s="49">
        <v>44278</v>
      </c>
      <c r="E560" s="50">
        <v>8.4440002441406197</v>
      </c>
      <c r="AF560" s="47"/>
    </row>
    <row r="561" spans="1:32" ht="13.5" customHeight="1" x14ac:dyDescent="0.2">
      <c r="A561" s="49">
        <v>44277</v>
      </c>
      <c r="B561" s="50">
        <v>182.44000673294002</v>
      </c>
      <c r="C561" s="43"/>
      <c r="D561" s="49">
        <v>44277</v>
      </c>
      <c r="E561" s="50">
        <v>8.2910003662109304</v>
      </c>
      <c r="AF561" s="47"/>
    </row>
    <row r="562" spans="1:32" ht="13.5" customHeight="1" x14ac:dyDescent="0.2">
      <c r="A562" s="49">
        <v>44274</v>
      </c>
      <c r="B562" s="50">
        <v>181.82001113891599</v>
      </c>
      <c r="C562" s="43"/>
      <c r="D562" s="49">
        <v>44274</v>
      </c>
      <c r="E562" s="50">
        <v>8.2550001144409109</v>
      </c>
      <c r="AF562" s="47"/>
    </row>
    <row r="563" spans="1:32" ht="13.5" customHeight="1" x14ac:dyDescent="0.2">
      <c r="A563" s="49">
        <v>44273</v>
      </c>
      <c r="B563" s="50">
        <v>184.32000875473</v>
      </c>
      <c r="C563" s="43"/>
      <c r="D563" s="49">
        <v>44273</v>
      </c>
      <c r="E563" s="50">
        <v>8.1070003509521396</v>
      </c>
      <c r="AF563" s="47"/>
    </row>
    <row r="564" spans="1:32" ht="13.5" customHeight="1" x14ac:dyDescent="0.2">
      <c r="A564" s="49">
        <v>44272</v>
      </c>
      <c r="B564" s="50">
        <v>181.72000646591101</v>
      </c>
      <c r="C564" s="43"/>
      <c r="D564" s="49">
        <v>44272</v>
      </c>
      <c r="E564" s="50">
        <v>8.1750001907348597</v>
      </c>
      <c r="AF564" s="47"/>
    </row>
    <row r="565" spans="1:32" ht="13.5" customHeight="1" x14ac:dyDescent="0.2">
      <c r="A565" s="49">
        <v>44271</v>
      </c>
      <c r="B565" s="50">
        <v>183.52000713348301</v>
      </c>
      <c r="C565" s="43"/>
      <c r="D565" s="49">
        <v>44271</v>
      </c>
      <c r="E565" s="50">
        <v>8.2290000915527308</v>
      </c>
      <c r="AF565" s="47"/>
    </row>
    <row r="566" spans="1:32" ht="13.5" customHeight="1" x14ac:dyDescent="0.2">
      <c r="A566" s="49">
        <v>44270</v>
      </c>
      <c r="B566" s="50">
        <v>178.939998149871</v>
      </c>
      <c r="C566" s="43"/>
      <c r="D566" s="49">
        <v>44270</v>
      </c>
      <c r="E566" s="50">
        <v>8.1850004196166992</v>
      </c>
      <c r="AF566" s="47"/>
    </row>
    <row r="567" spans="1:32" ht="13.5" customHeight="1" x14ac:dyDescent="0.2">
      <c r="A567" s="49">
        <v>44267</v>
      </c>
      <c r="B567" s="50">
        <v>179.61999177932699</v>
      </c>
      <c r="C567" s="43"/>
      <c r="D567" s="49">
        <v>44267</v>
      </c>
      <c r="E567" s="50">
        <v>8.2589998245239205</v>
      </c>
      <c r="AF567" s="47"/>
    </row>
    <row r="568" spans="1:32" ht="13.5" customHeight="1" x14ac:dyDescent="0.2">
      <c r="A568" s="49">
        <v>44266</v>
      </c>
      <c r="B568" s="50">
        <v>173.24000597000099</v>
      </c>
      <c r="C568" s="43"/>
      <c r="D568" s="49">
        <v>44266</v>
      </c>
      <c r="E568" s="50">
        <v>8.3470001220703107</v>
      </c>
      <c r="AF568" s="47"/>
    </row>
    <row r="569" spans="1:32" ht="13.5" customHeight="1" x14ac:dyDescent="0.2">
      <c r="A569" s="49">
        <v>44265</v>
      </c>
      <c r="B569" s="50">
        <v>173.89999628067002</v>
      </c>
      <c r="C569" s="43"/>
      <c r="D569" s="49">
        <v>44265</v>
      </c>
      <c r="E569" s="50">
        <v>8.2480001449584908</v>
      </c>
      <c r="AF569" s="47"/>
    </row>
    <row r="570" spans="1:32" ht="13.5" customHeight="1" x14ac:dyDescent="0.2">
      <c r="A570" s="49">
        <v>44264</v>
      </c>
      <c r="B570" s="50">
        <v>174.97999668121301</v>
      </c>
      <c r="C570" s="43"/>
      <c r="D570" s="49">
        <v>44264</v>
      </c>
      <c r="E570" s="50">
        <v>8.1110000610351491</v>
      </c>
      <c r="AF570" s="47"/>
    </row>
    <row r="571" spans="1:32" ht="13.5" customHeight="1" x14ac:dyDescent="0.2">
      <c r="A571" s="49">
        <v>44263</v>
      </c>
      <c r="B571" s="50">
        <v>177.89999246597199</v>
      </c>
      <c r="C571" s="43"/>
      <c r="D571" s="49">
        <v>44263</v>
      </c>
      <c r="E571" s="50">
        <v>8.0740003585815394</v>
      </c>
      <c r="AF571" s="47"/>
    </row>
    <row r="572" spans="1:32" ht="13.5" customHeight="1" x14ac:dyDescent="0.2">
      <c r="A572" s="49">
        <v>44260</v>
      </c>
      <c r="B572" s="50">
        <v>172.92000055313099</v>
      </c>
      <c r="C572" s="43"/>
      <c r="D572" s="49">
        <v>44260</v>
      </c>
      <c r="E572" s="50">
        <v>7.84800004959106</v>
      </c>
      <c r="AF572" s="47"/>
    </row>
    <row r="573" spans="1:32" ht="13.5" customHeight="1" x14ac:dyDescent="0.2">
      <c r="A573" s="49">
        <v>44259</v>
      </c>
      <c r="B573" s="50">
        <v>166.13999605178799</v>
      </c>
      <c r="C573" s="43"/>
      <c r="D573" s="49">
        <v>44259</v>
      </c>
      <c r="E573" s="50">
        <v>7.8559999465942303</v>
      </c>
      <c r="AF573" s="47"/>
    </row>
    <row r="574" spans="1:32" ht="13.5" customHeight="1" x14ac:dyDescent="0.2">
      <c r="A574" s="49">
        <v>44258</v>
      </c>
      <c r="B574" s="50">
        <v>169.58000659942601</v>
      </c>
      <c r="C574" s="43"/>
      <c r="D574" s="49">
        <v>44258</v>
      </c>
      <c r="E574" s="50">
        <v>7.5970001220703098</v>
      </c>
      <c r="AF574" s="47"/>
    </row>
    <row r="575" spans="1:32" ht="13.5" customHeight="1" x14ac:dyDescent="0.2">
      <c r="A575" s="49">
        <v>44257</v>
      </c>
      <c r="B575" s="50">
        <v>162.75999546051</v>
      </c>
      <c r="C575" s="43"/>
      <c r="D575" s="49">
        <v>44257</v>
      </c>
      <c r="E575" s="50">
        <v>7.8559999465942303</v>
      </c>
      <c r="AF575" s="47"/>
    </row>
    <row r="576" spans="1:32" ht="13.5" customHeight="1" x14ac:dyDescent="0.2">
      <c r="A576" s="49">
        <v>44256</v>
      </c>
      <c r="B576" s="50">
        <v>161.47999763488701</v>
      </c>
      <c r="C576" s="43"/>
      <c r="D576" s="49">
        <v>44256</v>
      </c>
      <c r="E576" s="50">
        <v>7.94099998474121</v>
      </c>
      <c r="AF576" s="47"/>
    </row>
    <row r="577" spans="1:32" ht="13.5" customHeight="1" x14ac:dyDescent="0.2">
      <c r="A577" s="49">
        <v>44253</v>
      </c>
      <c r="B577" s="50">
        <v>158.14000368118201</v>
      </c>
      <c r="C577" s="43"/>
      <c r="D577" s="49">
        <v>44253</v>
      </c>
      <c r="E577" s="50">
        <v>7.8369998931884703</v>
      </c>
      <c r="AF577" s="47"/>
    </row>
    <row r="578" spans="1:32" ht="13.5" customHeight="1" x14ac:dyDescent="0.2">
      <c r="A578" s="49">
        <v>44252</v>
      </c>
      <c r="B578" s="50">
        <v>163.41999769210801</v>
      </c>
      <c r="C578" s="43"/>
      <c r="D578" s="49">
        <v>44252</v>
      </c>
      <c r="E578" s="50">
        <v>7.8720002174377397</v>
      </c>
      <c r="AF578" s="47"/>
    </row>
    <row r="579" spans="1:32" ht="13.5" customHeight="1" x14ac:dyDescent="0.2">
      <c r="A579" s="49">
        <v>44251</v>
      </c>
      <c r="B579" s="50">
        <v>163.300001621246</v>
      </c>
      <c r="C579" s="43"/>
      <c r="D579" s="49">
        <v>44251</v>
      </c>
      <c r="E579" s="50">
        <v>7.9060001373290998</v>
      </c>
      <c r="AF579" s="47"/>
    </row>
    <row r="580" spans="1:32" ht="13.5" customHeight="1" x14ac:dyDescent="0.2">
      <c r="A580" s="49">
        <v>44250</v>
      </c>
      <c r="B580" s="50">
        <v>159.200000762939</v>
      </c>
      <c r="C580" s="43"/>
      <c r="D580" s="49">
        <v>44250</v>
      </c>
      <c r="E580" s="50">
        <v>7.9710001945495597</v>
      </c>
      <c r="AF580" s="47"/>
    </row>
    <row r="581" spans="1:32" ht="13.5" customHeight="1" x14ac:dyDescent="0.2">
      <c r="A581" s="49">
        <v>44249</v>
      </c>
      <c r="B581" s="50">
        <v>154.05999422073299</v>
      </c>
      <c r="C581" s="43"/>
      <c r="D581" s="49">
        <v>44249</v>
      </c>
      <c r="E581" s="50">
        <v>8.0939998626708896</v>
      </c>
      <c r="AF581" s="47"/>
    </row>
    <row r="582" spans="1:32" ht="13.5" customHeight="1" x14ac:dyDescent="0.2">
      <c r="A582" s="49">
        <v>44246</v>
      </c>
      <c r="B582" s="50">
        <v>153.63999605178799</v>
      </c>
      <c r="C582" s="43"/>
      <c r="D582" s="49">
        <v>44246</v>
      </c>
      <c r="E582" s="50">
        <v>8.1840000152587802</v>
      </c>
      <c r="AF582" s="47"/>
    </row>
    <row r="583" spans="1:32" ht="13.5" customHeight="1" x14ac:dyDescent="0.2">
      <c r="A583" s="49">
        <v>44245</v>
      </c>
      <c r="B583" s="50">
        <v>145.240008831024</v>
      </c>
      <c r="C583" s="43"/>
      <c r="D583" s="49">
        <v>44245</v>
      </c>
      <c r="E583" s="50">
        <v>8.1879997253417898</v>
      </c>
      <c r="AF583" s="47"/>
    </row>
    <row r="584" spans="1:32" ht="13.5" customHeight="1" x14ac:dyDescent="0.2">
      <c r="A584" s="49">
        <v>44244</v>
      </c>
      <c r="B584" s="50">
        <v>154.53999042510901</v>
      </c>
      <c r="C584" s="43"/>
      <c r="D584" s="49">
        <v>44244</v>
      </c>
      <c r="E584" s="50">
        <v>8.2899999618530202</v>
      </c>
      <c r="AF584" s="47"/>
    </row>
    <row r="585" spans="1:32" ht="13.5" customHeight="1" x14ac:dyDescent="0.2">
      <c r="A585" s="49">
        <v>44243</v>
      </c>
      <c r="B585" s="50">
        <v>155.179989337921</v>
      </c>
      <c r="C585" s="43"/>
      <c r="D585" s="49">
        <v>44243</v>
      </c>
      <c r="E585" s="50">
        <v>8.3260002136230398</v>
      </c>
      <c r="AF585" s="47"/>
    </row>
    <row r="586" spans="1:32" ht="13.5" customHeight="1" x14ac:dyDescent="0.2">
      <c r="A586" s="49">
        <v>44242</v>
      </c>
      <c r="B586" s="50">
        <v>154.61999177932699</v>
      </c>
      <c r="C586" s="43"/>
      <c r="D586" s="49">
        <v>44242</v>
      </c>
      <c r="E586" s="50">
        <v>8.4779996871948207</v>
      </c>
      <c r="AF586" s="47"/>
    </row>
    <row r="587" spans="1:32" ht="13.5" customHeight="1" x14ac:dyDescent="0.2">
      <c r="A587" s="49">
        <v>44239</v>
      </c>
      <c r="B587" s="50">
        <v>145.22000551223698</v>
      </c>
      <c r="C587" s="43"/>
      <c r="D587" s="49">
        <v>44239</v>
      </c>
      <c r="E587" s="50">
        <v>8.4700002670287997</v>
      </c>
      <c r="AF587" s="47"/>
    </row>
    <row r="588" spans="1:32" ht="13.5" customHeight="1" x14ac:dyDescent="0.2">
      <c r="A588" s="49">
        <v>44238</v>
      </c>
      <c r="B588" s="50">
        <v>145.80000638961701</v>
      </c>
      <c r="C588" s="43"/>
      <c r="D588" s="49">
        <v>44238</v>
      </c>
      <c r="E588" s="50">
        <v>8.4750003814697195</v>
      </c>
      <c r="AF588" s="47"/>
    </row>
    <row r="589" spans="1:32" ht="13.5" customHeight="1" x14ac:dyDescent="0.2">
      <c r="A589" s="49">
        <v>44237</v>
      </c>
      <c r="B589" s="50">
        <v>148.11999797820999</v>
      </c>
      <c r="C589" s="43"/>
      <c r="D589" s="49">
        <v>44237</v>
      </c>
      <c r="E589" s="50">
        <v>8.2869997024536097</v>
      </c>
      <c r="AF589" s="47"/>
    </row>
    <row r="590" spans="1:32" ht="13.5" customHeight="1" x14ac:dyDescent="0.2">
      <c r="A590" s="49">
        <v>44236</v>
      </c>
      <c r="B590" s="50">
        <v>147.92000055313099</v>
      </c>
      <c r="C590" s="43"/>
      <c r="D590" s="49">
        <v>44236</v>
      </c>
      <c r="E590" s="50">
        <v>8.3140001296996999</v>
      </c>
      <c r="AF590" s="47"/>
    </row>
    <row r="591" spans="1:32" ht="13.5" customHeight="1" x14ac:dyDescent="0.2">
      <c r="A591" s="49">
        <v>44235</v>
      </c>
      <c r="B591" s="50">
        <v>148.600006103515</v>
      </c>
      <c r="C591" s="43"/>
      <c r="D591" s="49">
        <v>44235</v>
      </c>
      <c r="E591" s="50">
        <v>8.5270004272460902</v>
      </c>
      <c r="AF591" s="47"/>
    </row>
    <row r="592" spans="1:32" ht="13.5" customHeight="1" x14ac:dyDescent="0.2">
      <c r="A592" s="49">
        <v>44232</v>
      </c>
      <c r="B592" s="50">
        <v>147.97999858856198</v>
      </c>
      <c r="C592" s="43"/>
      <c r="D592" s="49">
        <v>44232</v>
      </c>
      <c r="E592" s="50">
        <v>8.4530000686645508</v>
      </c>
      <c r="AF592" s="47"/>
    </row>
    <row r="593" spans="1:32" ht="13.5" customHeight="1" x14ac:dyDescent="0.2">
      <c r="A593" s="49">
        <v>44231</v>
      </c>
      <c r="B593" s="50">
        <v>145.80000638961701</v>
      </c>
      <c r="C593" s="43"/>
      <c r="D593" s="49">
        <v>44231</v>
      </c>
      <c r="E593" s="50">
        <v>8.54500007629394</v>
      </c>
      <c r="AF593" s="47"/>
    </row>
    <row r="594" spans="1:32" ht="13.5" customHeight="1" x14ac:dyDescent="0.2">
      <c r="A594" s="49">
        <v>44230</v>
      </c>
      <c r="B594" s="50">
        <v>142.41999387741001</v>
      </c>
      <c r="C594" s="43"/>
      <c r="D594" s="49">
        <v>44230</v>
      </c>
      <c r="E594" s="50">
        <v>8.5120000839233398</v>
      </c>
      <c r="AF594" s="47"/>
    </row>
    <row r="595" spans="1:32" ht="13.5" customHeight="1" x14ac:dyDescent="0.2">
      <c r="A595" s="49">
        <v>44229</v>
      </c>
      <c r="B595" s="50">
        <v>140.439999103546</v>
      </c>
      <c r="C595" s="43"/>
      <c r="D595" s="49">
        <v>44229</v>
      </c>
      <c r="E595" s="50">
        <v>8.1879997253417898</v>
      </c>
      <c r="AF595" s="47"/>
    </row>
    <row r="596" spans="1:32" ht="13.5" customHeight="1" x14ac:dyDescent="0.2">
      <c r="A596" s="49">
        <v>44228</v>
      </c>
      <c r="B596" s="50">
        <v>134.17999744415201</v>
      </c>
      <c r="C596" s="43"/>
      <c r="D596" s="49">
        <v>44228</v>
      </c>
      <c r="E596" s="50">
        <v>8.2089996337890607</v>
      </c>
      <c r="AF596" s="47"/>
    </row>
    <row r="597" spans="1:32" ht="13.5" customHeight="1" x14ac:dyDescent="0.2">
      <c r="A597" s="49">
        <v>44225</v>
      </c>
      <c r="B597" s="50">
        <v>135.300004482269</v>
      </c>
      <c r="C597" s="43"/>
      <c r="D597" s="49">
        <v>44225</v>
      </c>
      <c r="E597" s="50">
        <v>8.2989997863769496</v>
      </c>
      <c r="AF597" s="47"/>
    </row>
    <row r="598" spans="1:32" ht="13.5" customHeight="1" x14ac:dyDescent="0.2">
      <c r="A598" s="49">
        <v>44224</v>
      </c>
      <c r="B598" s="50">
        <v>136.16000413894599</v>
      </c>
      <c r="C598" s="43"/>
      <c r="D598" s="49">
        <v>44224</v>
      </c>
      <c r="E598" s="50">
        <v>8.3970003128051705</v>
      </c>
      <c r="AF598" s="47"/>
    </row>
    <row r="599" spans="1:32" ht="13.5" customHeight="1" x14ac:dyDescent="0.2">
      <c r="A599" s="49">
        <v>44223</v>
      </c>
      <c r="B599" s="50">
        <v>134.17999744415201</v>
      </c>
      <c r="C599" s="43"/>
      <c r="D599" s="49">
        <v>44223</v>
      </c>
      <c r="E599" s="50">
        <v>8.2290000915527308</v>
      </c>
      <c r="AF599" s="47"/>
    </row>
    <row r="600" spans="1:32" ht="13.5" customHeight="1" x14ac:dyDescent="0.2">
      <c r="A600" s="49">
        <v>44222</v>
      </c>
      <c r="B600" s="50">
        <v>139.46000337600699</v>
      </c>
      <c r="C600" s="43"/>
      <c r="D600" s="49">
        <v>44222</v>
      </c>
      <c r="E600" s="50">
        <v>8.3579998016357404</v>
      </c>
      <c r="AF600" s="47"/>
    </row>
    <row r="601" spans="1:32" ht="13.5" customHeight="1" x14ac:dyDescent="0.2">
      <c r="A601" s="49">
        <v>44221</v>
      </c>
      <c r="B601" s="50">
        <v>137.25999593734699</v>
      </c>
      <c r="C601" s="43"/>
      <c r="D601" s="49">
        <v>44221</v>
      </c>
      <c r="E601" s="50">
        <v>8.3680000305175692</v>
      </c>
      <c r="AF601" s="47"/>
    </row>
    <row r="602" spans="1:32" ht="13.5" customHeight="1" x14ac:dyDescent="0.2">
      <c r="A602" s="49">
        <v>44218</v>
      </c>
      <c r="B602" s="50">
        <v>142.41999387741001</v>
      </c>
      <c r="C602" s="43"/>
      <c r="D602" s="49">
        <v>44218</v>
      </c>
      <c r="E602" s="50">
        <v>8.3409996032714808</v>
      </c>
      <c r="AF602" s="47"/>
    </row>
    <row r="603" spans="1:32" ht="13.5" customHeight="1" x14ac:dyDescent="0.2">
      <c r="A603" s="49">
        <v>44217</v>
      </c>
      <c r="B603" s="50">
        <v>144.80000734329198</v>
      </c>
      <c r="C603" s="43"/>
      <c r="D603" s="49">
        <v>44217</v>
      </c>
      <c r="E603" s="50">
        <v>8.4790000915527308</v>
      </c>
      <c r="AF603" s="47"/>
    </row>
    <row r="604" spans="1:32" ht="13.5" customHeight="1" x14ac:dyDescent="0.2">
      <c r="A604" s="49">
        <v>44216</v>
      </c>
      <c r="B604" s="50">
        <v>145.94000577926602</v>
      </c>
      <c r="C604" s="43"/>
      <c r="D604" s="49">
        <v>44216</v>
      </c>
      <c r="E604" s="50">
        <v>8.54500007629394</v>
      </c>
      <c r="AF604" s="47"/>
    </row>
    <row r="605" spans="1:32" ht="13.5" customHeight="1" x14ac:dyDescent="0.2">
      <c r="A605" s="49">
        <v>44215</v>
      </c>
      <c r="B605" s="50">
        <v>147.600007057189</v>
      </c>
      <c r="C605" s="43"/>
      <c r="D605" s="49">
        <v>44215</v>
      </c>
      <c r="E605" s="50">
        <v>8.5979995727538991</v>
      </c>
      <c r="AF605" s="47"/>
    </row>
    <row r="606" spans="1:32" ht="13.5" customHeight="1" x14ac:dyDescent="0.2">
      <c r="A606" s="49">
        <v>44214</v>
      </c>
      <c r="B606" s="50">
        <v>150.82000494003199</v>
      </c>
      <c r="C606" s="43"/>
      <c r="D606" s="49">
        <v>44214</v>
      </c>
      <c r="E606" s="50">
        <v>8.5699996948242099</v>
      </c>
      <c r="AF606" s="47"/>
    </row>
    <row r="607" spans="1:32" ht="13.5" customHeight="1" x14ac:dyDescent="0.2">
      <c r="A607" s="49">
        <v>44211</v>
      </c>
      <c r="B607" s="50">
        <v>148.479998111724</v>
      </c>
      <c r="C607" s="43"/>
      <c r="D607" s="49">
        <v>44211</v>
      </c>
      <c r="E607" s="50">
        <v>8.8870000839233398</v>
      </c>
      <c r="AF607" s="47"/>
    </row>
    <row r="608" spans="1:32" ht="13.5" customHeight="1" x14ac:dyDescent="0.2">
      <c r="A608" s="49">
        <v>44210</v>
      </c>
      <c r="B608" s="50">
        <v>152.47999429702702</v>
      </c>
      <c r="C608" s="43"/>
      <c r="D608" s="49">
        <v>44210</v>
      </c>
      <c r="E608" s="50">
        <v>8.8620004653930593</v>
      </c>
      <c r="AF608" s="47"/>
    </row>
    <row r="609" spans="1:32" ht="13.5" customHeight="1" x14ac:dyDescent="0.2">
      <c r="A609" s="49">
        <v>44209</v>
      </c>
      <c r="B609" s="50">
        <v>152.75999307632401</v>
      </c>
      <c r="C609" s="43"/>
      <c r="D609" s="49">
        <v>44209</v>
      </c>
      <c r="E609" s="50">
        <v>8.9479999542236293</v>
      </c>
      <c r="AF609" s="47"/>
    </row>
    <row r="610" spans="1:32" ht="13.5" customHeight="1" x14ac:dyDescent="0.2">
      <c r="A610" s="49">
        <v>44208</v>
      </c>
      <c r="B610" s="50">
        <v>154.60000038146899</v>
      </c>
      <c r="C610" s="43"/>
      <c r="D610" s="49">
        <v>44208</v>
      </c>
      <c r="E610" s="50">
        <v>8.8570003509521396</v>
      </c>
      <c r="AF610" s="47"/>
    </row>
    <row r="611" spans="1:32" ht="13.5" customHeight="1" x14ac:dyDescent="0.2">
      <c r="A611" s="49">
        <v>44207</v>
      </c>
      <c r="B611" s="50">
        <v>151.13999843597401</v>
      </c>
      <c r="C611" s="43"/>
      <c r="D611" s="49">
        <v>44207</v>
      </c>
      <c r="E611" s="50">
        <v>8.9379997253417898</v>
      </c>
      <c r="AF611" s="47"/>
    </row>
    <row r="612" spans="1:32" ht="13.5" customHeight="1" x14ac:dyDescent="0.2">
      <c r="A612" s="49">
        <v>44204</v>
      </c>
      <c r="B612" s="50">
        <v>152.79999971389699</v>
      </c>
      <c r="C612" s="43"/>
      <c r="D612" s="49">
        <v>44204</v>
      </c>
      <c r="E612" s="50">
        <v>8.8959999084472603</v>
      </c>
      <c r="AF612" s="47"/>
    </row>
    <row r="613" spans="1:32" ht="13.5" customHeight="1" x14ac:dyDescent="0.2">
      <c r="A613" s="49">
        <v>44203</v>
      </c>
      <c r="B613" s="50">
        <v>156.89998865127498</v>
      </c>
      <c r="C613" s="43"/>
      <c r="D613" s="49">
        <v>44203</v>
      </c>
      <c r="E613" s="50">
        <v>8.8360004425048793</v>
      </c>
      <c r="AF613" s="47"/>
    </row>
    <row r="614" spans="1:32" ht="13.5" customHeight="1" x14ac:dyDescent="0.2">
      <c r="A614" s="49">
        <v>44202</v>
      </c>
      <c r="B614" s="50">
        <v>155.03998994827199</v>
      </c>
      <c r="C614" s="43"/>
      <c r="D614" s="49">
        <v>44202</v>
      </c>
      <c r="E614" s="50">
        <v>8.88799953460693</v>
      </c>
      <c r="AF614" s="47"/>
    </row>
    <row r="615" spans="1:32" ht="13.5" customHeight="1" x14ac:dyDescent="0.2">
      <c r="A615" s="49">
        <v>44201</v>
      </c>
      <c r="B615" s="50">
        <v>142.75999069213802</v>
      </c>
      <c r="C615" s="43"/>
      <c r="D615" s="49">
        <v>44201</v>
      </c>
      <c r="E615" s="50">
        <v>8.3629999160766602</v>
      </c>
      <c r="AF615" s="47"/>
    </row>
    <row r="616" spans="1:32" ht="13.5" customHeight="1" x14ac:dyDescent="0.2">
      <c r="A616" s="49">
        <v>44200</v>
      </c>
      <c r="B616" s="50">
        <v>142.65999794006302</v>
      </c>
      <c r="C616" s="43"/>
      <c r="D616" s="49">
        <v>44200</v>
      </c>
      <c r="E616" s="50">
        <v>8.4540004730224592</v>
      </c>
      <c r="AF616" s="47"/>
    </row>
    <row r="617" spans="1:32" ht="13.5" customHeight="1" x14ac:dyDescent="0.2">
      <c r="A617" s="49">
        <v>44197</v>
      </c>
      <c r="B617" s="50">
        <v>146.67999744415201</v>
      </c>
      <c r="C617" s="43"/>
      <c r="D617" s="49">
        <v>44197</v>
      </c>
      <c r="E617" s="50">
        <v>8.27600002288818</v>
      </c>
      <c r="AF617" s="47"/>
    </row>
    <row r="618" spans="1:32" ht="13.5" customHeight="1" x14ac:dyDescent="0.2">
      <c r="A618" s="49">
        <v>44196</v>
      </c>
      <c r="B618" s="50">
        <v>146.67999744415201</v>
      </c>
      <c r="C618" s="43"/>
      <c r="D618" s="49">
        <v>44196</v>
      </c>
      <c r="E618" s="50">
        <v>8.27600002288818</v>
      </c>
      <c r="AF618" s="47"/>
    </row>
    <row r="619" spans="1:32" ht="13.5" customHeight="1" x14ac:dyDescent="0.2">
      <c r="A619" s="49">
        <v>44195</v>
      </c>
      <c r="B619" s="50">
        <v>149.779999256134</v>
      </c>
      <c r="C619" s="43"/>
      <c r="D619" s="49">
        <v>44195</v>
      </c>
      <c r="E619" s="50">
        <v>8.3030004501342702</v>
      </c>
      <c r="AF619" s="47"/>
    </row>
    <row r="620" spans="1:32" ht="13.5" customHeight="1" x14ac:dyDescent="0.2">
      <c r="A620" s="49">
        <v>44194</v>
      </c>
      <c r="B620" s="50">
        <v>149.97999668121301</v>
      </c>
      <c r="C620" s="43"/>
      <c r="D620" s="49">
        <v>44194</v>
      </c>
      <c r="E620" s="50">
        <v>8.3109998703002894</v>
      </c>
      <c r="AF620" s="47"/>
    </row>
    <row r="621" spans="1:32" ht="13.5" customHeight="1" x14ac:dyDescent="0.2">
      <c r="A621" s="49">
        <v>44193</v>
      </c>
      <c r="B621" s="50">
        <v>154.60000038146899</v>
      </c>
      <c r="C621" s="43"/>
      <c r="D621" s="49">
        <v>44193</v>
      </c>
      <c r="E621" s="50">
        <v>8.3350000381469709</v>
      </c>
      <c r="AF621" s="47"/>
    </row>
    <row r="622" spans="1:32" ht="13.5" customHeight="1" x14ac:dyDescent="0.2">
      <c r="A622" s="49">
        <v>44190</v>
      </c>
      <c r="B622" s="50">
        <v>154.60000038146899</v>
      </c>
      <c r="C622" s="43"/>
      <c r="D622" s="49">
        <v>44190</v>
      </c>
      <c r="E622" s="50">
        <v>8.2709999084472603</v>
      </c>
      <c r="AF622" s="47"/>
    </row>
    <row r="623" spans="1:32" ht="13.5" customHeight="1" x14ac:dyDescent="0.2">
      <c r="A623" s="49">
        <v>44189</v>
      </c>
      <c r="B623" s="50">
        <v>154.60000038146899</v>
      </c>
      <c r="C623" s="43"/>
      <c r="D623" s="49">
        <v>44189</v>
      </c>
      <c r="E623" s="50">
        <v>8.2709999084472603</v>
      </c>
      <c r="AF623" s="47"/>
    </row>
    <row r="624" spans="1:32" ht="13.5" customHeight="1" x14ac:dyDescent="0.2">
      <c r="A624" s="49">
        <v>44188</v>
      </c>
      <c r="B624" s="50">
        <v>151.17999315261801</v>
      </c>
      <c r="C624" s="43"/>
      <c r="D624" s="49">
        <v>44188</v>
      </c>
      <c r="E624" s="50">
        <v>8.2440004348754794</v>
      </c>
      <c r="AF624" s="47"/>
    </row>
    <row r="625" spans="1:32" ht="13.5" customHeight="1" x14ac:dyDescent="0.2">
      <c r="A625" s="49">
        <v>44187</v>
      </c>
      <c r="B625" s="50">
        <v>146.22000455856301</v>
      </c>
      <c r="C625" s="43"/>
      <c r="D625" s="49">
        <v>44187</v>
      </c>
      <c r="E625" s="50">
        <v>8.0159997940063406</v>
      </c>
      <c r="AF625" s="47"/>
    </row>
    <row r="626" spans="1:32" ht="13.5" customHeight="1" x14ac:dyDescent="0.2">
      <c r="A626" s="49">
        <v>44186</v>
      </c>
      <c r="B626" s="50">
        <v>140.79999923705998</v>
      </c>
      <c r="C626" s="43"/>
      <c r="D626" s="49">
        <v>44186</v>
      </c>
      <c r="E626" s="50">
        <v>7.8489999771118102</v>
      </c>
      <c r="AF626" s="47"/>
    </row>
    <row r="627" spans="1:32" ht="13.5" customHeight="1" x14ac:dyDescent="0.2">
      <c r="A627" s="49">
        <v>44183</v>
      </c>
      <c r="B627" s="50">
        <v>145.00000476837101</v>
      </c>
      <c r="C627" s="43"/>
      <c r="D627" s="49">
        <v>44183</v>
      </c>
      <c r="E627" s="50">
        <v>8.1529998779296804</v>
      </c>
      <c r="AF627" s="47"/>
    </row>
    <row r="628" spans="1:32" ht="13.5" customHeight="1" x14ac:dyDescent="0.2">
      <c r="A628" s="49">
        <v>44182</v>
      </c>
      <c r="B628" s="50">
        <v>145.80000638961701</v>
      </c>
      <c r="C628" s="43"/>
      <c r="D628" s="49">
        <v>44182</v>
      </c>
      <c r="E628" s="50">
        <v>8.1759996414184499</v>
      </c>
      <c r="AF628" s="47"/>
    </row>
    <row r="629" spans="1:32" ht="13.5" customHeight="1" x14ac:dyDescent="0.2">
      <c r="A629" s="49">
        <v>44181</v>
      </c>
      <c r="B629" s="50">
        <v>143.91999244689899</v>
      </c>
      <c r="C629" s="43"/>
      <c r="D629" s="49">
        <v>44181</v>
      </c>
      <c r="E629" s="50">
        <v>8.1639995574951101</v>
      </c>
      <c r="AF629" s="47"/>
    </row>
    <row r="630" spans="1:32" ht="13.5" customHeight="1" x14ac:dyDescent="0.2">
      <c r="A630" s="49">
        <v>44180</v>
      </c>
      <c r="B630" s="50">
        <v>141.899991035461</v>
      </c>
      <c r="C630" s="43"/>
      <c r="D630" s="49">
        <v>44180</v>
      </c>
      <c r="E630" s="50">
        <v>8.0520000457763601</v>
      </c>
      <c r="AF630" s="47"/>
    </row>
    <row r="631" spans="1:32" ht="13.5" customHeight="1" x14ac:dyDescent="0.2">
      <c r="A631" s="49">
        <v>44179</v>
      </c>
      <c r="B631" s="50">
        <v>142.96001195907499</v>
      </c>
      <c r="C631" s="43"/>
      <c r="D631" s="49">
        <v>44179</v>
      </c>
      <c r="E631" s="50">
        <v>8.1680002212524396</v>
      </c>
      <c r="AF631" s="47"/>
    </row>
    <row r="632" spans="1:32" ht="13.5" customHeight="1" x14ac:dyDescent="0.2">
      <c r="A632" s="49">
        <v>44176</v>
      </c>
      <c r="B632" s="50">
        <v>136.500000953674</v>
      </c>
      <c r="C632" s="43"/>
      <c r="D632" s="49">
        <v>44176</v>
      </c>
      <c r="E632" s="50">
        <v>8.1160001754760707</v>
      </c>
      <c r="AF632" s="47"/>
    </row>
    <row r="633" spans="1:32" ht="13.5" customHeight="1" x14ac:dyDescent="0.2">
      <c r="A633" s="49">
        <v>44175</v>
      </c>
      <c r="B633" s="50">
        <v>141.55999422073299</v>
      </c>
      <c r="C633" s="43"/>
      <c r="D633" s="49">
        <v>44175</v>
      </c>
      <c r="E633" s="50">
        <v>8.2569999694824201</v>
      </c>
      <c r="AF633" s="47"/>
    </row>
    <row r="634" spans="1:32" ht="13.5" customHeight="1" x14ac:dyDescent="0.2">
      <c r="A634" s="49">
        <v>44174</v>
      </c>
      <c r="B634" s="50">
        <v>146.30000591277999</v>
      </c>
      <c r="C634" s="43"/>
      <c r="D634" s="49">
        <v>44174</v>
      </c>
      <c r="E634" s="50">
        <v>8.1590003967285103</v>
      </c>
      <c r="AF634" s="47"/>
    </row>
    <row r="635" spans="1:32" ht="13.5" customHeight="1" x14ac:dyDescent="0.2">
      <c r="A635" s="49">
        <v>44173</v>
      </c>
      <c r="B635" s="50">
        <v>145.899999141693</v>
      </c>
      <c r="C635" s="43"/>
      <c r="D635" s="49">
        <v>44173</v>
      </c>
      <c r="E635" s="50">
        <v>8.1289997100830007</v>
      </c>
      <c r="AF635" s="47"/>
    </row>
    <row r="636" spans="1:32" ht="13.5" customHeight="1" x14ac:dyDescent="0.2">
      <c r="A636" s="49">
        <v>44172</v>
      </c>
      <c r="B636" s="50">
        <v>146.16000652313198</v>
      </c>
      <c r="C636" s="43"/>
      <c r="D636" s="49">
        <v>44172</v>
      </c>
      <c r="E636" s="50">
        <v>8.1730003356933594</v>
      </c>
      <c r="AF636" s="47"/>
    </row>
    <row r="637" spans="1:32" ht="13.5" customHeight="1" x14ac:dyDescent="0.2">
      <c r="A637" s="49">
        <v>44169</v>
      </c>
      <c r="B637" s="50">
        <v>148.61999750137301</v>
      </c>
      <c r="C637" s="43"/>
      <c r="D637" s="49">
        <v>44169</v>
      </c>
      <c r="E637" s="50">
        <v>8.2159996032714808</v>
      </c>
      <c r="AF637" s="47"/>
    </row>
    <row r="638" spans="1:32" ht="13.5" customHeight="1" x14ac:dyDescent="0.2">
      <c r="A638" s="49">
        <v>44168</v>
      </c>
      <c r="B638" s="50">
        <v>148.11999797820999</v>
      </c>
      <c r="C638" s="43"/>
      <c r="D638" s="49">
        <v>44168</v>
      </c>
      <c r="E638" s="50">
        <v>8.2189998626708896</v>
      </c>
      <c r="AF638" s="47"/>
    </row>
    <row r="639" spans="1:32" ht="13.5" customHeight="1" x14ac:dyDescent="0.2">
      <c r="A639" s="49">
        <v>44167</v>
      </c>
      <c r="B639" s="50">
        <v>146.16000652313198</v>
      </c>
      <c r="C639" s="43"/>
      <c r="D639" s="49">
        <v>44167</v>
      </c>
      <c r="E639" s="50">
        <v>8.3020000457763601</v>
      </c>
      <c r="AF639" s="47"/>
    </row>
    <row r="640" spans="1:32" ht="13.5" customHeight="1" x14ac:dyDescent="0.2">
      <c r="A640" s="49">
        <v>44166</v>
      </c>
      <c r="B640" s="50">
        <v>141.600000858306</v>
      </c>
      <c r="C640" s="43"/>
      <c r="D640" s="49">
        <v>44166</v>
      </c>
      <c r="E640" s="50">
        <v>8.3479995727538991</v>
      </c>
      <c r="AF640" s="47"/>
    </row>
    <row r="641" spans="1:32" ht="13.5" customHeight="1" x14ac:dyDescent="0.2">
      <c r="A641" s="49">
        <v>44165</v>
      </c>
      <c r="B641" s="50">
        <v>136.00000143051102</v>
      </c>
      <c r="C641" s="43"/>
      <c r="D641" s="49">
        <v>44165</v>
      </c>
      <c r="E641" s="50">
        <v>8.4490003585815394</v>
      </c>
      <c r="AF641" s="47"/>
    </row>
    <row r="642" spans="1:32" ht="13.5" customHeight="1" x14ac:dyDescent="0.2">
      <c r="A642" s="49">
        <v>44162</v>
      </c>
      <c r="B642" s="50">
        <v>139.21999931335401</v>
      </c>
      <c r="C642" s="43"/>
      <c r="D642" s="49">
        <v>44162</v>
      </c>
      <c r="E642" s="50">
        <v>8.51299953460693</v>
      </c>
      <c r="AF642" s="47"/>
    </row>
    <row r="643" spans="1:32" ht="13.5" customHeight="1" x14ac:dyDescent="0.2">
      <c r="A643" s="49">
        <v>44161</v>
      </c>
      <c r="B643" s="50">
        <v>140.99999666213901</v>
      </c>
      <c r="C643" s="43"/>
      <c r="D643" s="49">
        <v>44161</v>
      </c>
      <c r="E643" s="50">
        <v>8.4849996566772408</v>
      </c>
      <c r="AF643" s="47"/>
    </row>
    <row r="644" spans="1:32" ht="13.5" customHeight="1" x14ac:dyDescent="0.2">
      <c r="A644" s="49">
        <v>44160</v>
      </c>
      <c r="B644" s="50">
        <v>143.19999217987001</v>
      </c>
      <c r="C644" s="43"/>
      <c r="D644" s="49">
        <v>44160</v>
      </c>
      <c r="E644" s="50">
        <v>8.4799995422363192</v>
      </c>
      <c r="AF644" s="47"/>
    </row>
    <row r="645" spans="1:32" ht="13.5" customHeight="1" x14ac:dyDescent="0.2">
      <c r="A645" s="49">
        <v>44159</v>
      </c>
      <c r="B645" s="50">
        <v>148.55999946594201</v>
      </c>
      <c r="C645" s="43"/>
      <c r="D645" s="49">
        <v>44159</v>
      </c>
      <c r="E645" s="50">
        <v>8.375</v>
      </c>
      <c r="AF645" s="47"/>
    </row>
    <row r="646" spans="1:32" ht="13.5" customHeight="1" x14ac:dyDescent="0.2">
      <c r="A646" s="49">
        <v>44158</v>
      </c>
      <c r="B646" s="50">
        <v>140.179991722106</v>
      </c>
      <c r="C646" s="43"/>
      <c r="D646" s="49">
        <v>44158</v>
      </c>
      <c r="E646" s="50">
        <v>8.1409997940063406</v>
      </c>
      <c r="AF646" s="47"/>
    </row>
    <row r="647" spans="1:32" ht="13.5" customHeight="1" x14ac:dyDescent="0.2">
      <c r="A647" s="49">
        <v>44155</v>
      </c>
      <c r="B647" s="50">
        <v>137.83999681472702</v>
      </c>
      <c r="C647" s="43"/>
      <c r="D647" s="49">
        <v>44155</v>
      </c>
      <c r="E647" s="50">
        <v>8.2060003280639595</v>
      </c>
      <c r="AF647" s="47"/>
    </row>
    <row r="648" spans="1:32" ht="13.5" customHeight="1" x14ac:dyDescent="0.2">
      <c r="A648" s="49">
        <v>44154</v>
      </c>
      <c r="B648" s="50">
        <v>138.99999856948799</v>
      </c>
      <c r="C648" s="43"/>
      <c r="D648" s="49">
        <v>44154</v>
      </c>
      <c r="E648" s="50">
        <v>8.19600009918212</v>
      </c>
      <c r="AF648" s="47"/>
    </row>
    <row r="649" spans="1:32" ht="13.5" customHeight="1" x14ac:dyDescent="0.2">
      <c r="A649" s="49">
        <v>44153</v>
      </c>
      <c r="B649" s="50">
        <v>140.96000194549501</v>
      </c>
      <c r="C649" s="43"/>
      <c r="D649" s="49">
        <v>44153</v>
      </c>
      <c r="E649" s="50">
        <v>8.1040000915527308</v>
      </c>
      <c r="AF649" s="47"/>
    </row>
    <row r="650" spans="1:32" ht="13.5" customHeight="1" x14ac:dyDescent="0.2">
      <c r="A650" s="49">
        <v>44152</v>
      </c>
      <c r="B650" s="50">
        <v>137.74000406265202</v>
      </c>
      <c r="C650" s="43"/>
      <c r="D650" s="49">
        <v>44152</v>
      </c>
      <c r="E650" s="50">
        <v>8.1339998245239205</v>
      </c>
      <c r="AF650" s="47"/>
    </row>
    <row r="651" spans="1:32" ht="13.5" customHeight="1" x14ac:dyDescent="0.2">
      <c r="A651" s="49">
        <v>44151</v>
      </c>
      <c r="B651" s="50">
        <v>138.539993762969</v>
      </c>
      <c r="C651" s="43"/>
      <c r="D651" s="49">
        <v>44151</v>
      </c>
      <c r="E651" s="50">
        <v>8.0909996032714808</v>
      </c>
      <c r="AF651" s="47"/>
    </row>
    <row r="652" spans="1:32" ht="13.5" customHeight="1" x14ac:dyDescent="0.2">
      <c r="A652" s="49">
        <v>44148</v>
      </c>
      <c r="B652" s="50">
        <v>134.039998054504</v>
      </c>
      <c r="C652" s="43"/>
      <c r="D652" s="49">
        <v>44148</v>
      </c>
      <c r="E652" s="50">
        <v>8.0489997863769496</v>
      </c>
      <c r="AF652" s="47"/>
    </row>
    <row r="653" spans="1:32" ht="13.5" customHeight="1" x14ac:dyDescent="0.2">
      <c r="A653" s="49">
        <v>44147</v>
      </c>
      <c r="B653" s="50">
        <v>132.119989395141</v>
      </c>
      <c r="C653" s="43"/>
      <c r="D653" s="49">
        <v>44147</v>
      </c>
      <c r="E653" s="50">
        <v>8.1239995956420898</v>
      </c>
      <c r="AF653" s="47"/>
    </row>
    <row r="654" spans="1:32" ht="13.5" customHeight="1" x14ac:dyDescent="0.2">
      <c r="A654" s="49">
        <v>44146</v>
      </c>
      <c r="B654" s="50">
        <v>136.339998245239</v>
      </c>
      <c r="C654" s="43"/>
      <c r="D654" s="49">
        <v>44146</v>
      </c>
      <c r="E654" s="50">
        <v>8.1750001907348597</v>
      </c>
      <c r="AF654" s="47"/>
    </row>
    <row r="655" spans="1:32" ht="13.5" customHeight="1" x14ac:dyDescent="0.2">
      <c r="A655" s="49">
        <v>44145</v>
      </c>
      <c r="B655" s="50">
        <v>134.11999940872099</v>
      </c>
      <c r="C655" s="43"/>
      <c r="D655" s="49">
        <v>44145</v>
      </c>
      <c r="E655" s="50">
        <v>8.0439996719360298</v>
      </c>
      <c r="AF655" s="47"/>
    </row>
    <row r="656" spans="1:32" ht="13.5" customHeight="1" x14ac:dyDescent="0.2">
      <c r="A656" s="49">
        <v>44144</v>
      </c>
      <c r="B656" s="50">
        <v>128.13999652862501</v>
      </c>
      <c r="C656" s="43"/>
      <c r="D656" s="49">
        <v>44144</v>
      </c>
      <c r="E656" s="50">
        <v>8.0609998703002894</v>
      </c>
      <c r="AF656" s="47"/>
    </row>
    <row r="657" spans="1:32" ht="13.5" customHeight="1" x14ac:dyDescent="0.2">
      <c r="A657" s="49">
        <v>44141</v>
      </c>
      <c r="B657" s="50">
        <v>111.559998989105</v>
      </c>
      <c r="C657" s="43"/>
      <c r="D657" s="49">
        <v>44141</v>
      </c>
      <c r="E657" s="50">
        <v>7.7280001640319798</v>
      </c>
      <c r="AF657" s="47"/>
    </row>
    <row r="658" spans="1:32" ht="13.5" customHeight="1" x14ac:dyDescent="0.2">
      <c r="A658" s="49">
        <v>44140</v>
      </c>
      <c r="B658" s="50">
        <v>110.699999332427</v>
      </c>
      <c r="C658" s="43"/>
      <c r="D658" s="49">
        <v>44140</v>
      </c>
      <c r="E658" s="50">
        <v>7.6290001869201598</v>
      </c>
      <c r="AF658" s="47"/>
    </row>
    <row r="659" spans="1:32" ht="13.5" customHeight="1" x14ac:dyDescent="0.2">
      <c r="A659" s="49">
        <v>44139</v>
      </c>
      <c r="B659" s="50">
        <v>111.86000108718801</v>
      </c>
      <c r="C659" s="43"/>
      <c r="D659" s="49">
        <v>44139</v>
      </c>
      <c r="E659" s="50">
        <v>7.3689999580383301</v>
      </c>
      <c r="AF659" s="47"/>
    </row>
    <row r="660" spans="1:32" ht="13.5" customHeight="1" x14ac:dyDescent="0.2">
      <c r="A660" s="49">
        <v>44138</v>
      </c>
      <c r="B660" s="50">
        <v>113.16000223159699</v>
      </c>
      <c r="C660" s="43"/>
      <c r="D660" s="49">
        <v>44138</v>
      </c>
      <c r="E660" s="50">
        <v>7.1399998664855904</v>
      </c>
      <c r="AF660" s="47"/>
    </row>
    <row r="661" spans="1:32" ht="13.5" customHeight="1" x14ac:dyDescent="0.2">
      <c r="A661" s="49">
        <v>44137</v>
      </c>
      <c r="B661" s="50">
        <v>105.94000816345199</v>
      </c>
      <c r="C661" s="43"/>
      <c r="D661" s="49">
        <v>44137</v>
      </c>
      <c r="E661" s="50">
        <v>6.9930000305175701</v>
      </c>
      <c r="AF661" s="47"/>
    </row>
    <row r="662" spans="1:32" ht="13.5" customHeight="1" x14ac:dyDescent="0.2">
      <c r="A662" s="49">
        <v>44134</v>
      </c>
      <c r="B662" s="50">
        <v>106.679999828338</v>
      </c>
      <c r="C662" s="43"/>
      <c r="D662" s="49">
        <v>44134</v>
      </c>
      <c r="E662" s="50">
        <v>6.8470001220703098</v>
      </c>
      <c r="AF662" s="47"/>
    </row>
    <row r="663" spans="1:32" ht="13.5" customHeight="1" x14ac:dyDescent="0.2">
      <c r="A663" s="49">
        <v>44133</v>
      </c>
      <c r="B663" s="50">
        <v>104.82000112533501</v>
      </c>
      <c r="C663" s="43"/>
      <c r="D663" s="49">
        <v>44133</v>
      </c>
      <c r="E663" s="50">
        <v>6.9219999313354403</v>
      </c>
      <c r="AF663" s="47"/>
    </row>
    <row r="664" spans="1:32" ht="13.5" customHeight="1" x14ac:dyDescent="0.2">
      <c r="A664" s="49">
        <v>44132</v>
      </c>
      <c r="B664" s="50">
        <v>103.82000207901001</v>
      </c>
      <c r="C664" s="43"/>
      <c r="D664" s="49">
        <v>44132</v>
      </c>
      <c r="E664" s="50">
        <v>6.9970002174377397</v>
      </c>
      <c r="AF664" s="47"/>
    </row>
    <row r="665" spans="1:32" ht="13.5" customHeight="1" x14ac:dyDescent="0.2">
      <c r="A665" s="49">
        <v>44131</v>
      </c>
      <c r="B665" s="50">
        <v>107.87999629974301</v>
      </c>
      <c r="C665" s="43"/>
      <c r="D665" s="49">
        <v>44131</v>
      </c>
      <c r="E665" s="50">
        <v>7.3990001678466797</v>
      </c>
      <c r="AF665" s="47"/>
    </row>
    <row r="666" spans="1:32" ht="13.5" customHeight="1" x14ac:dyDescent="0.2">
      <c r="A666" s="49">
        <v>44130</v>
      </c>
      <c r="B666" s="50">
        <v>111.01999282836901</v>
      </c>
      <c r="C666" s="43"/>
      <c r="D666" s="49">
        <v>44130</v>
      </c>
      <c r="E666" s="50">
        <v>7.4780001640319798</v>
      </c>
      <c r="AF666" s="47"/>
    </row>
    <row r="667" spans="1:32" ht="13.5" customHeight="1" x14ac:dyDescent="0.2">
      <c r="A667" s="49">
        <v>44127</v>
      </c>
      <c r="B667" s="50">
        <v>111.00000143051101</v>
      </c>
      <c r="C667" s="43"/>
      <c r="D667" s="49">
        <v>44127</v>
      </c>
      <c r="E667" s="50">
        <v>7.5729999542236301</v>
      </c>
      <c r="AF667" s="47"/>
    </row>
    <row r="668" spans="1:32" ht="13.5" customHeight="1" x14ac:dyDescent="0.2">
      <c r="A668" s="49">
        <v>44126</v>
      </c>
      <c r="B668" s="50">
        <v>103.41999530792201</v>
      </c>
      <c r="C668" s="43"/>
      <c r="D668" s="49">
        <v>44126</v>
      </c>
      <c r="E668" s="50">
        <v>7.4640002250671298</v>
      </c>
      <c r="AF668" s="47"/>
    </row>
    <row r="669" spans="1:32" ht="13.5" customHeight="1" x14ac:dyDescent="0.2">
      <c r="A669" s="49">
        <v>44125</v>
      </c>
      <c r="B669" s="50">
        <v>103.29999923705999</v>
      </c>
      <c r="C669" s="43"/>
      <c r="D669" s="49">
        <v>44125</v>
      </c>
      <c r="E669" s="50">
        <v>7.55800008773803</v>
      </c>
      <c r="AF669" s="47"/>
    </row>
    <row r="670" spans="1:32" ht="13.5" customHeight="1" x14ac:dyDescent="0.2">
      <c r="A670" s="49">
        <v>44124</v>
      </c>
      <c r="B670" s="50">
        <v>104.799997806549</v>
      </c>
      <c r="C670" s="43"/>
      <c r="D670" s="49">
        <v>44124</v>
      </c>
      <c r="E670" s="50">
        <v>7.61100006103515</v>
      </c>
      <c r="AF670" s="47"/>
    </row>
    <row r="671" spans="1:32" ht="13.5" customHeight="1" x14ac:dyDescent="0.2">
      <c r="A671" s="49">
        <v>44123</v>
      </c>
      <c r="B671" s="50">
        <v>103.26000452041599</v>
      </c>
      <c r="C671" s="43"/>
      <c r="D671" s="49">
        <v>44123</v>
      </c>
      <c r="E671" s="50">
        <v>7.4819998741149902</v>
      </c>
      <c r="AF671" s="47"/>
    </row>
    <row r="672" spans="1:32" ht="13.5" customHeight="1" x14ac:dyDescent="0.2">
      <c r="A672" s="49">
        <v>44120</v>
      </c>
      <c r="B672" s="50">
        <v>101.99999809265098</v>
      </c>
      <c r="C672" s="43"/>
      <c r="D672" s="49">
        <v>44120</v>
      </c>
      <c r="E672" s="50">
        <v>7.5349998474120996</v>
      </c>
      <c r="AF672" s="47"/>
    </row>
    <row r="673" spans="1:32" ht="13.5" customHeight="1" x14ac:dyDescent="0.2">
      <c r="A673" s="49">
        <v>44119</v>
      </c>
      <c r="B673" s="50">
        <v>99.7099995613098</v>
      </c>
      <c r="C673" s="43"/>
      <c r="D673" s="49">
        <v>44119</v>
      </c>
      <c r="E673" s="50">
        <v>7.4619998931884703</v>
      </c>
      <c r="AF673" s="47"/>
    </row>
    <row r="674" spans="1:32" ht="13.5" customHeight="1" x14ac:dyDescent="0.2">
      <c r="A674" s="49">
        <v>44118</v>
      </c>
      <c r="B674" s="50">
        <v>101.52000188827499</v>
      </c>
      <c r="C674" s="43"/>
      <c r="D674" s="49">
        <v>44118</v>
      </c>
      <c r="E674" s="50">
        <v>7.7639999389648402</v>
      </c>
      <c r="AF674" s="47"/>
    </row>
    <row r="675" spans="1:32" ht="13.5" customHeight="1" x14ac:dyDescent="0.2">
      <c r="A675" s="49">
        <v>44117</v>
      </c>
      <c r="B675" s="50">
        <v>101.900005340576</v>
      </c>
      <c r="C675" s="43"/>
      <c r="D675" s="49">
        <v>44117</v>
      </c>
      <c r="E675" s="50">
        <v>7.7020001411437899</v>
      </c>
      <c r="AF675" s="47"/>
    </row>
    <row r="676" spans="1:32" ht="13.5" customHeight="1" x14ac:dyDescent="0.2">
      <c r="A676" s="49">
        <v>44116</v>
      </c>
      <c r="B676" s="50">
        <v>106.0800075531</v>
      </c>
      <c r="C676" s="43"/>
      <c r="D676" s="49">
        <v>44116</v>
      </c>
      <c r="E676" s="50">
        <v>7.6310000419616699</v>
      </c>
      <c r="AF676" s="47"/>
    </row>
    <row r="677" spans="1:32" ht="13.5" customHeight="1" x14ac:dyDescent="0.2">
      <c r="A677" s="49">
        <v>44113</v>
      </c>
      <c r="B677" s="50">
        <v>107.34000205993598</v>
      </c>
      <c r="C677" s="43"/>
      <c r="D677" s="49">
        <v>44113</v>
      </c>
      <c r="E677" s="50">
        <v>7.48600006103515</v>
      </c>
      <c r="AF677" s="47"/>
    </row>
    <row r="678" spans="1:32" ht="13.5" customHeight="1" x14ac:dyDescent="0.2">
      <c r="A678" s="49">
        <v>44112</v>
      </c>
      <c r="B678" s="50">
        <v>107.70000219344999</v>
      </c>
      <c r="C678" s="43"/>
      <c r="D678" s="49">
        <v>44112</v>
      </c>
      <c r="E678" s="50">
        <v>7.5840001106262198</v>
      </c>
      <c r="AF678" s="47"/>
    </row>
    <row r="679" spans="1:32" ht="13.5" customHeight="1" x14ac:dyDescent="0.2">
      <c r="A679" s="49">
        <v>44111</v>
      </c>
      <c r="B679" s="50">
        <v>105.82000017166099</v>
      </c>
      <c r="C679" s="43"/>
      <c r="D679" s="49">
        <v>44111</v>
      </c>
      <c r="E679" s="50">
        <v>7.5819997787475497</v>
      </c>
      <c r="AF679" s="47"/>
    </row>
    <row r="680" spans="1:32" ht="13.5" customHeight="1" x14ac:dyDescent="0.2">
      <c r="A680" s="49">
        <v>44110</v>
      </c>
      <c r="B680" s="50">
        <v>103.79999876022299</v>
      </c>
      <c r="C680" s="43"/>
      <c r="D680" s="49">
        <v>44110</v>
      </c>
      <c r="E680" s="50">
        <v>7.3699998855590803</v>
      </c>
      <c r="AF680" s="47"/>
    </row>
    <row r="681" spans="1:32" ht="13.5" customHeight="1" x14ac:dyDescent="0.2">
      <c r="A681" s="49">
        <v>44109</v>
      </c>
      <c r="B681" s="50">
        <v>98.570001125335608</v>
      </c>
      <c r="C681" s="43"/>
      <c r="D681" s="49">
        <v>44109</v>
      </c>
      <c r="E681" s="50">
        <v>7.3709998130798304</v>
      </c>
      <c r="AF681" s="47"/>
    </row>
    <row r="682" spans="1:32" ht="13.5" customHeight="1" x14ac:dyDescent="0.2">
      <c r="A682" s="49">
        <v>44106</v>
      </c>
      <c r="B682" s="50">
        <v>97.430002689361501</v>
      </c>
      <c r="C682" s="43"/>
      <c r="D682" s="49">
        <v>44106</v>
      </c>
      <c r="E682" s="50">
        <v>7.4390001296996999</v>
      </c>
      <c r="AF682" s="47"/>
    </row>
    <row r="683" spans="1:32" ht="13.5" customHeight="1" x14ac:dyDescent="0.2">
      <c r="A683" s="49">
        <v>44105</v>
      </c>
      <c r="B683" s="50">
        <v>98.120003938674898</v>
      </c>
      <c r="C683" s="43"/>
      <c r="D683" s="49">
        <v>44105</v>
      </c>
      <c r="E683" s="50">
        <v>7.4479999542236301</v>
      </c>
      <c r="AF683" s="47"/>
    </row>
    <row r="684" spans="1:32" ht="13.5" customHeight="1" x14ac:dyDescent="0.2">
      <c r="A684" s="49">
        <v>44104</v>
      </c>
      <c r="B684" s="50">
        <v>99.089998006820608</v>
      </c>
      <c r="C684" s="43"/>
      <c r="D684" s="49">
        <v>44104</v>
      </c>
      <c r="E684" s="50">
        <v>7.4530000686645499</v>
      </c>
      <c r="AF684" s="47"/>
    </row>
    <row r="685" spans="1:32" ht="13.5" customHeight="1" x14ac:dyDescent="0.2">
      <c r="A685" s="49">
        <v>44103</v>
      </c>
      <c r="B685" s="50">
        <v>96.949994564056396</v>
      </c>
      <c r="C685" s="43"/>
      <c r="D685" s="49">
        <v>44103</v>
      </c>
      <c r="E685" s="50">
        <v>7.4869999885559002</v>
      </c>
      <c r="AF685" s="47"/>
    </row>
    <row r="686" spans="1:32" ht="13.5" customHeight="1" x14ac:dyDescent="0.2">
      <c r="A686" s="49">
        <v>44102</v>
      </c>
      <c r="B686" s="50">
        <v>98.110002279281602</v>
      </c>
      <c r="C686" s="43"/>
      <c r="D686" s="49">
        <v>44102</v>
      </c>
      <c r="E686" s="50">
        <v>7.4689998626708896</v>
      </c>
      <c r="AF686" s="47"/>
    </row>
    <row r="687" spans="1:32" ht="13.5" customHeight="1" x14ac:dyDescent="0.2">
      <c r="A687" s="49">
        <v>44099</v>
      </c>
      <c r="B687" s="50">
        <v>91.660004854202199</v>
      </c>
      <c r="C687" s="43"/>
      <c r="D687" s="49">
        <v>44099</v>
      </c>
      <c r="E687" s="50">
        <v>7.3309998512268004</v>
      </c>
      <c r="AF687" s="47"/>
    </row>
    <row r="688" spans="1:32" ht="13.5" customHeight="1" x14ac:dyDescent="0.2">
      <c r="A688" s="49">
        <v>44098</v>
      </c>
      <c r="B688" s="50">
        <v>93.040001392364502</v>
      </c>
      <c r="C688" s="43"/>
      <c r="D688" s="49">
        <v>44098</v>
      </c>
      <c r="E688" s="50">
        <v>7.3499999046325604</v>
      </c>
      <c r="AF688" s="47"/>
    </row>
    <row r="689" spans="1:32" ht="13.5" customHeight="1" x14ac:dyDescent="0.2">
      <c r="A689" s="49">
        <v>44097</v>
      </c>
      <c r="B689" s="50">
        <v>93.599998950958195</v>
      </c>
      <c r="C689" s="43"/>
      <c r="D689" s="49">
        <v>44097</v>
      </c>
      <c r="E689" s="50">
        <v>7.4670000076293901</v>
      </c>
      <c r="AF689" s="47"/>
    </row>
    <row r="690" spans="1:32" ht="13.5" customHeight="1" x14ac:dyDescent="0.2">
      <c r="A690" s="49">
        <v>44096</v>
      </c>
      <c r="B690" s="50">
        <v>92.300003767013507</v>
      </c>
      <c r="C690" s="43"/>
      <c r="D690" s="49">
        <v>44096</v>
      </c>
      <c r="E690" s="50">
        <v>7.3720002174377397</v>
      </c>
      <c r="AF690" s="47"/>
    </row>
    <row r="691" spans="1:32" ht="13.5" customHeight="1" x14ac:dyDescent="0.2">
      <c r="A691" s="49">
        <v>44095</v>
      </c>
      <c r="B691" s="50">
        <v>92.580002546310396</v>
      </c>
      <c r="C691" s="43"/>
      <c r="D691" s="49">
        <v>44095</v>
      </c>
      <c r="E691" s="50">
        <v>7.2620000839233398</v>
      </c>
      <c r="AF691" s="47"/>
    </row>
    <row r="692" spans="1:32" ht="13.5" customHeight="1" x14ac:dyDescent="0.2">
      <c r="A692" s="49">
        <v>44092</v>
      </c>
      <c r="B692" s="50">
        <v>97.900003194808903</v>
      </c>
      <c r="C692" s="43"/>
      <c r="D692" s="49">
        <v>44092</v>
      </c>
      <c r="E692" s="50">
        <v>7.3819999694824201</v>
      </c>
      <c r="AF692" s="47"/>
    </row>
    <row r="693" spans="1:32" ht="13.5" customHeight="1" x14ac:dyDescent="0.2">
      <c r="A693" s="49">
        <v>44091</v>
      </c>
      <c r="B693" s="50">
        <v>100.559997558593</v>
      </c>
      <c r="C693" s="43"/>
      <c r="D693" s="49">
        <v>44091</v>
      </c>
      <c r="E693" s="50">
        <v>7.3889999389648402</v>
      </c>
      <c r="AF693" s="47"/>
    </row>
    <row r="694" spans="1:32" ht="13.5" customHeight="1" x14ac:dyDescent="0.2">
      <c r="A694" s="49">
        <v>44090</v>
      </c>
      <c r="B694" s="50">
        <v>102.07999944686802</v>
      </c>
      <c r="C694" s="43"/>
      <c r="D694" s="49">
        <v>44090</v>
      </c>
      <c r="E694" s="50">
        <v>7.5489997863769496</v>
      </c>
      <c r="AF694" s="47"/>
    </row>
    <row r="695" spans="1:32" ht="13.5" customHeight="1" x14ac:dyDescent="0.2">
      <c r="A695" s="49">
        <v>44089</v>
      </c>
      <c r="B695" s="50">
        <v>102.99999713897701</v>
      </c>
      <c r="C695" s="43"/>
      <c r="D695" s="49">
        <v>44089</v>
      </c>
      <c r="E695" s="50">
        <v>7.6189999580383301</v>
      </c>
      <c r="AF695" s="47"/>
    </row>
    <row r="696" spans="1:32" ht="13.5" customHeight="1" x14ac:dyDescent="0.2">
      <c r="A696" s="49">
        <v>44088</v>
      </c>
      <c r="B696" s="50">
        <v>103.600001335144</v>
      </c>
      <c r="C696" s="43"/>
      <c r="D696" s="49">
        <v>44088</v>
      </c>
      <c r="E696" s="50">
        <v>7.5650000572204501</v>
      </c>
      <c r="AF696" s="47"/>
    </row>
    <row r="697" spans="1:32" ht="13.5" customHeight="1" x14ac:dyDescent="0.2">
      <c r="A697" s="49">
        <v>44085</v>
      </c>
      <c r="B697" s="50">
        <v>102.820003032684</v>
      </c>
      <c r="C697" s="43"/>
      <c r="D697" s="49">
        <v>44085</v>
      </c>
      <c r="E697" s="50">
        <v>7.6259999275207502</v>
      </c>
      <c r="AF697" s="47"/>
    </row>
    <row r="698" spans="1:32" ht="13.5" customHeight="1" x14ac:dyDescent="0.2">
      <c r="A698" s="49">
        <v>44084</v>
      </c>
      <c r="B698" s="50">
        <v>104.60000038146899</v>
      </c>
      <c r="C698" s="43"/>
      <c r="D698" s="49">
        <v>44084</v>
      </c>
      <c r="E698" s="50">
        <v>7.5789999961853001</v>
      </c>
      <c r="AF698" s="47"/>
    </row>
    <row r="699" spans="1:32" ht="13.5" customHeight="1" x14ac:dyDescent="0.2">
      <c r="A699" s="49">
        <v>44083</v>
      </c>
      <c r="B699" s="50">
        <v>103.85999679565401</v>
      </c>
      <c r="C699" s="43"/>
      <c r="D699" s="49">
        <v>44083</v>
      </c>
      <c r="E699" s="50">
        <v>7.6319999694824201</v>
      </c>
      <c r="AF699" s="47"/>
    </row>
    <row r="700" spans="1:32" ht="13.5" customHeight="1" x14ac:dyDescent="0.2">
      <c r="A700" s="49">
        <v>44082</v>
      </c>
      <c r="B700" s="50">
        <v>103.82000207901001</v>
      </c>
      <c r="C700" s="43"/>
      <c r="D700" s="49">
        <v>44082</v>
      </c>
      <c r="E700" s="50">
        <v>7.4739999771118102</v>
      </c>
      <c r="AF700" s="47"/>
    </row>
    <row r="701" spans="1:32" ht="13.5" customHeight="1" x14ac:dyDescent="0.2">
      <c r="A701" s="49">
        <v>44081</v>
      </c>
      <c r="B701" s="50">
        <v>107.160007953643</v>
      </c>
      <c r="C701" s="43"/>
      <c r="D701" s="49">
        <v>44081</v>
      </c>
      <c r="E701" s="50">
        <v>7.5650000572204501</v>
      </c>
      <c r="AF701" s="47"/>
    </row>
    <row r="702" spans="1:32" ht="13.5" customHeight="1" x14ac:dyDescent="0.2">
      <c r="A702" s="49">
        <v>44078</v>
      </c>
      <c r="B702" s="50">
        <v>106.45999908447199</v>
      </c>
      <c r="C702" s="43"/>
      <c r="D702" s="49">
        <v>44078</v>
      </c>
      <c r="E702" s="50">
        <v>7.4320001602172798</v>
      </c>
      <c r="AF702" s="47"/>
    </row>
    <row r="703" spans="1:32" ht="13.5" customHeight="1" x14ac:dyDescent="0.2">
      <c r="A703" s="49">
        <v>44077</v>
      </c>
      <c r="B703" s="50">
        <v>107.06000328063901</v>
      </c>
      <c r="C703" s="43"/>
      <c r="D703" s="49">
        <v>44077</v>
      </c>
      <c r="E703" s="50">
        <v>7.6149997711181596</v>
      </c>
      <c r="AF703" s="47"/>
    </row>
    <row r="704" spans="1:32" ht="13.5" customHeight="1" x14ac:dyDescent="0.2">
      <c r="A704" s="49">
        <v>44076</v>
      </c>
      <c r="B704" s="50">
        <v>103.49999666213901</v>
      </c>
      <c r="C704" s="43"/>
      <c r="D704" s="49">
        <v>44076</v>
      </c>
      <c r="E704" s="50">
        <v>7.6189999580383301</v>
      </c>
      <c r="AF704" s="47"/>
    </row>
    <row r="705" spans="1:32" ht="13.5" customHeight="1" x14ac:dyDescent="0.2">
      <c r="A705" s="49">
        <v>44075</v>
      </c>
      <c r="B705" s="50">
        <v>106.19999170303301</v>
      </c>
      <c r="C705" s="43"/>
      <c r="D705" s="49">
        <v>44075</v>
      </c>
      <c r="E705" s="50">
        <v>7.5390000343322701</v>
      </c>
      <c r="AF705" s="47"/>
    </row>
    <row r="706" spans="1:32" ht="13.5" customHeight="1" x14ac:dyDescent="0.2">
      <c r="A706" s="49">
        <v>44074</v>
      </c>
      <c r="B706" s="50">
        <v>111.95999383926301</v>
      </c>
      <c r="C706" s="43"/>
      <c r="D706" s="49">
        <v>44074</v>
      </c>
      <c r="E706" s="50">
        <v>7.6339998245239196</v>
      </c>
      <c r="AF706" s="47"/>
    </row>
    <row r="707" spans="1:32" ht="13.5" customHeight="1" x14ac:dyDescent="0.2">
      <c r="A707" s="49">
        <v>44071</v>
      </c>
      <c r="B707" s="50">
        <v>111.66000366210899</v>
      </c>
      <c r="C707" s="43"/>
      <c r="D707" s="49">
        <v>44071</v>
      </c>
      <c r="E707" s="50">
        <v>7.6339998245239196</v>
      </c>
      <c r="AF707" s="47"/>
    </row>
    <row r="708" spans="1:32" ht="13.5" customHeight="1" x14ac:dyDescent="0.2">
      <c r="A708" s="49">
        <v>44070</v>
      </c>
      <c r="B708" s="50">
        <v>111.00000143051101</v>
      </c>
      <c r="C708" s="43"/>
      <c r="D708" s="49">
        <v>44070</v>
      </c>
      <c r="E708" s="50">
        <v>7.6729998588562003</v>
      </c>
      <c r="AF708" s="47"/>
    </row>
    <row r="709" spans="1:32" ht="13.5" customHeight="1" x14ac:dyDescent="0.2">
      <c r="A709" s="49">
        <v>44069</v>
      </c>
      <c r="B709" s="50">
        <v>110.11999845504701</v>
      </c>
      <c r="C709" s="43"/>
      <c r="D709" s="49">
        <v>44069</v>
      </c>
      <c r="E709" s="50">
        <v>7.7729997634887598</v>
      </c>
      <c r="AF709" s="47"/>
    </row>
    <row r="710" spans="1:32" ht="13.5" customHeight="1" x14ac:dyDescent="0.2">
      <c r="A710" s="49">
        <v>44068</v>
      </c>
      <c r="B710" s="50">
        <v>109.51999425887999</v>
      </c>
      <c r="C710" s="43"/>
      <c r="D710" s="49">
        <v>44068</v>
      </c>
      <c r="E710" s="50">
        <v>7.8410000801086399</v>
      </c>
      <c r="AF710" s="47"/>
    </row>
    <row r="711" spans="1:32" ht="13.5" customHeight="1" x14ac:dyDescent="0.2">
      <c r="A711" s="49">
        <v>44067</v>
      </c>
      <c r="B711" s="50">
        <v>109.459996223449</v>
      </c>
      <c r="C711" s="43"/>
      <c r="D711" s="49">
        <v>44067</v>
      </c>
      <c r="E711" s="50">
        <v>7.9050002098083496</v>
      </c>
      <c r="AF711" s="47"/>
    </row>
    <row r="712" spans="1:32" ht="13.5" customHeight="1" x14ac:dyDescent="0.2">
      <c r="A712" s="49">
        <v>44064</v>
      </c>
      <c r="B712" s="50">
        <v>108.259999752044</v>
      </c>
      <c r="C712" s="43"/>
      <c r="D712" s="49">
        <v>44064</v>
      </c>
      <c r="E712" s="50">
        <v>7.7239999771118102</v>
      </c>
      <c r="AF712" s="47"/>
    </row>
    <row r="713" spans="1:32" ht="13.5" customHeight="1" x14ac:dyDescent="0.2">
      <c r="A713" s="49">
        <v>44063</v>
      </c>
      <c r="B713" s="50">
        <v>107.48000144958401</v>
      </c>
      <c r="C713" s="43"/>
      <c r="D713" s="49">
        <v>44063</v>
      </c>
      <c r="E713" s="50">
        <v>7.7639999389648402</v>
      </c>
      <c r="AF713" s="47"/>
    </row>
    <row r="714" spans="1:32" ht="13.5" customHeight="1" x14ac:dyDescent="0.2">
      <c r="A714" s="49">
        <v>44062</v>
      </c>
      <c r="B714" s="50">
        <v>109.780001640319</v>
      </c>
      <c r="C714" s="43"/>
      <c r="D714" s="49">
        <v>44062</v>
      </c>
      <c r="E714" s="50">
        <v>7.8449997901916504</v>
      </c>
      <c r="AF714" s="47"/>
    </row>
    <row r="715" spans="1:32" ht="13.5" customHeight="1" x14ac:dyDescent="0.2">
      <c r="A715" s="49">
        <v>44061</v>
      </c>
      <c r="B715" s="50">
        <v>108.000004291534</v>
      </c>
      <c r="C715" s="43"/>
      <c r="D715" s="49">
        <v>44061</v>
      </c>
      <c r="E715" s="50">
        <v>7.78200006484985</v>
      </c>
      <c r="AF715" s="47"/>
    </row>
    <row r="716" spans="1:32" ht="13.5" customHeight="1" x14ac:dyDescent="0.2">
      <c r="A716" s="49">
        <v>44060</v>
      </c>
      <c r="B716" s="50">
        <v>108.899998664855</v>
      </c>
      <c r="C716" s="43"/>
      <c r="D716" s="49">
        <v>44060</v>
      </c>
      <c r="E716" s="50">
        <v>7.7969999313354403</v>
      </c>
      <c r="AF716" s="47"/>
    </row>
    <row r="717" spans="1:32" ht="13.5" customHeight="1" x14ac:dyDescent="0.2">
      <c r="A717" s="49">
        <v>44057</v>
      </c>
      <c r="B717" s="50">
        <v>108.80000591278001</v>
      </c>
      <c r="C717" s="43"/>
      <c r="D717" s="49">
        <v>44057</v>
      </c>
      <c r="E717" s="50">
        <v>7.8979997634887598</v>
      </c>
      <c r="AF717" s="47"/>
    </row>
    <row r="718" spans="1:32" ht="13.5" customHeight="1" x14ac:dyDescent="0.2">
      <c r="A718" s="49">
        <v>44056</v>
      </c>
      <c r="B718" s="50">
        <v>108.539998531341</v>
      </c>
      <c r="C718" s="43"/>
      <c r="D718" s="49">
        <v>44056</v>
      </c>
      <c r="E718" s="50">
        <v>8.0349998474121094</v>
      </c>
      <c r="AF718" s="47"/>
    </row>
    <row r="719" spans="1:32" ht="13.5" customHeight="1" x14ac:dyDescent="0.2">
      <c r="A719" s="49">
        <v>44055</v>
      </c>
      <c r="B719" s="50">
        <v>112.12000846862699</v>
      </c>
      <c r="C719" s="43"/>
      <c r="D719" s="49">
        <v>44055</v>
      </c>
      <c r="E719" s="50">
        <v>8.0819997787475497</v>
      </c>
      <c r="AF719" s="47"/>
    </row>
    <row r="720" spans="1:32" ht="13.5" customHeight="1" x14ac:dyDescent="0.2">
      <c r="A720" s="49">
        <v>44054</v>
      </c>
      <c r="B720" s="50">
        <v>111.30000352859399</v>
      </c>
      <c r="C720" s="43"/>
      <c r="D720" s="49">
        <v>44054</v>
      </c>
      <c r="E720" s="50">
        <v>7.9679999351501403</v>
      </c>
      <c r="AF720" s="47"/>
    </row>
    <row r="721" spans="1:32" ht="13.5" customHeight="1" x14ac:dyDescent="0.2">
      <c r="A721" s="49">
        <v>44053</v>
      </c>
      <c r="B721" s="50">
        <v>106.580007076263</v>
      </c>
      <c r="C721" s="43"/>
      <c r="D721" s="49">
        <v>44053</v>
      </c>
      <c r="E721" s="50">
        <v>7.8499999046325604</v>
      </c>
      <c r="AF721" s="47"/>
    </row>
    <row r="722" spans="1:32" ht="13.5" customHeight="1" x14ac:dyDescent="0.2">
      <c r="A722" s="49">
        <v>44050</v>
      </c>
      <c r="B722" s="50">
        <v>103.76000404357899</v>
      </c>
      <c r="C722" s="43"/>
      <c r="D722" s="49">
        <v>44050</v>
      </c>
      <c r="E722" s="50">
        <v>7.8010001182556099</v>
      </c>
      <c r="AF722" s="47"/>
    </row>
    <row r="723" spans="1:32" ht="13.5" customHeight="1" x14ac:dyDescent="0.2">
      <c r="A723" s="49">
        <v>44049</v>
      </c>
      <c r="B723" s="50">
        <v>105.879998207092</v>
      </c>
      <c r="C723" s="43"/>
      <c r="D723" s="49">
        <v>44049</v>
      </c>
      <c r="E723" s="50">
        <v>7.7340002059936497</v>
      </c>
      <c r="AF723" s="47"/>
    </row>
    <row r="724" spans="1:32" ht="13.5" customHeight="1" x14ac:dyDescent="0.2">
      <c r="A724" s="49">
        <v>44048</v>
      </c>
      <c r="B724" s="50">
        <v>106.720006465911</v>
      </c>
      <c r="C724" s="43"/>
      <c r="D724" s="49">
        <v>44048</v>
      </c>
      <c r="E724" s="50">
        <v>7.8569998741149902</v>
      </c>
      <c r="AF724" s="47"/>
    </row>
    <row r="725" spans="1:32" ht="13.5" customHeight="1" x14ac:dyDescent="0.2">
      <c r="A725" s="49">
        <v>44047</v>
      </c>
      <c r="B725" s="50">
        <v>105.15999794006301</v>
      </c>
      <c r="C725" s="43"/>
      <c r="D725" s="49">
        <v>44047</v>
      </c>
      <c r="E725" s="50">
        <v>7.8260002136230398</v>
      </c>
      <c r="AF725" s="47"/>
    </row>
    <row r="726" spans="1:32" ht="13.5" customHeight="1" x14ac:dyDescent="0.2">
      <c r="A726" s="49">
        <v>44046</v>
      </c>
      <c r="B726" s="50">
        <v>103.519999980926</v>
      </c>
      <c r="C726" s="43"/>
      <c r="D726" s="49">
        <v>44046</v>
      </c>
      <c r="E726" s="50">
        <v>7.8520002365112296</v>
      </c>
      <c r="AF726" s="47"/>
    </row>
    <row r="727" spans="1:32" ht="13.5" customHeight="1" x14ac:dyDescent="0.2">
      <c r="A727" s="49">
        <v>44043</v>
      </c>
      <c r="B727" s="50">
        <v>101.380002498626</v>
      </c>
      <c r="C727" s="43"/>
      <c r="D727" s="49">
        <v>44043</v>
      </c>
      <c r="E727" s="50">
        <v>7.8099999427795401</v>
      </c>
      <c r="AF727" s="47"/>
    </row>
    <row r="728" spans="1:32" ht="13.5" customHeight="1" x14ac:dyDescent="0.2">
      <c r="A728" s="49">
        <v>44042</v>
      </c>
      <c r="B728" s="50">
        <v>99.760001897811804</v>
      </c>
      <c r="C728" s="43"/>
      <c r="D728" s="49">
        <v>44042</v>
      </c>
      <c r="E728" s="50">
        <v>7.7189998626708896</v>
      </c>
      <c r="AF728" s="47"/>
    </row>
    <row r="729" spans="1:32" ht="13.5" customHeight="1" x14ac:dyDescent="0.2">
      <c r="A729" s="49">
        <v>44041</v>
      </c>
      <c r="B729" s="50">
        <v>105.41999340057299</v>
      </c>
      <c r="C729" s="43"/>
      <c r="D729" s="49">
        <v>44041</v>
      </c>
      <c r="E729" s="50">
        <v>7.8569998741149902</v>
      </c>
      <c r="AF729" s="47"/>
    </row>
    <row r="730" spans="1:32" ht="13.5" customHeight="1" x14ac:dyDescent="0.2">
      <c r="A730" s="49">
        <v>44040</v>
      </c>
      <c r="B730" s="50">
        <v>111.66000366210899</v>
      </c>
      <c r="C730" s="43"/>
      <c r="D730" s="49">
        <v>44040</v>
      </c>
      <c r="E730" s="50">
        <v>7.88800001144409</v>
      </c>
      <c r="AF730" s="47"/>
    </row>
    <row r="731" spans="1:32" ht="13.5" customHeight="1" x14ac:dyDescent="0.2">
      <c r="A731" s="49">
        <v>44039</v>
      </c>
      <c r="B731" s="50">
        <v>111.66000366210899</v>
      </c>
      <c r="C731" s="43"/>
      <c r="D731" s="49">
        <v>44039</v>
      </c>
      <c r="E731" s="50">
        <v>7.8819999694824201</v>
      </c>
      <c r="AF731" s="47"/>
    </row>
    <row r="732" spans="1:32" ht="13.5" customHeight="1" x14ac:dyDescent="0.2">
      <c r="A732" s="49">
        <v>44036</v>
      </c>
      <c r="B732" s="50">
        <v>114.400005340576</v>
      </c>
      <c r="C732" s="43"/>
      <c r="D732" s="49">
        <v>44036</v>
      </c>
      <c r="E732" s="50">
        <v>7.9539999961853001</v>
      </c>
      <c r="AF732" s="47"/>
    </row>
    <row r="733" spans="1:32" ht="13.5" customHeight="1" x14ac:dyDescent="0.2">
      <c r="A733" s="49">
        <v>44035</v>
      </c>
      <c r="B733" s="50">
        <v>116.740000247955</v>
      </c>
      <c r="C733" s="43"/>
      <c r="D733" s="49">
        <v>44035</v>
      </c>
      <c r="E733" s="50">
        <v>8.1169996261596609</v>
      </c>
      <c r="AF733" s="47"/>
    </row>
    <row r="734" spans="1:32" ht="13.5" customHeight="1" x14ac:dyDescent="0.2">
      <c r="A734" s="49">
        <v>44034</v>
      </c>
      <c r="B734" s="50">
        <v>118.180000782012</v>
      </c>
      <c r="C734" s="43"/>
      <c r="D734" s="49">
        <v>44034</v>
      </c>
      <c r="E734" s="50">
        <v>8.1820001602172798</v>
      </c>
      <c r="AF734" s="47"/>
    </row>
    <row r="735" spans="1:32" ht="13.5" customHeight="1" x14ac:dyDescent="0.2">
      <c r="A735" s="49">
        <v>44033</v>
      </c>
      <c r="B735" s="50">
        <v>116.159999370574</v>
      </c>
      <c r="C735" s="43"/>
      <c r="D735" s="49">
        <v>44033</v>
      </c>
      <c r="E735" s="50">
        <v>8.3699998855590803</v>
      </c>
      <c r="AF735" s="47"/>
    </row>
    <row r="736" spans="1:32" ht="13.5" customHeight="1" x14ac:dyDescent="0.2">
      <c r="A736" s="49">
        <v>44032</v>
      </c>
      <c r="B736" s="50">
        <v>116.12000465393</v>
      </c>
      <c r="C736" s="43"/>
      <c r="D736" s="49">
        <v>44032</v>
      </c>
      <c r="E736" s="50">
        <v>8.3339996337890607</v>
      </c>
      <c r="AF736" s="47"/>
    </row>
    <row r="737" spans="1:32" ht="13.5" customHeight="1" x14ac:dyDescent="0.2">
      <c r="A737" s="49">
        <v>44029</v>
      </c>
      <c r="B737" s="50">
        <v>115.939998626708</v>
      </c>
      <c r="C737" s="43"/>
      <c r="D737" s="49">
        <v>44029</v>
      </c>
      <c r="E737" s="50">
        <v>8.4160003662109304</v>
      </c>
      <c r="AF737" s="47"/>
    </row>
    <row r="738" spans="1:32" ht="13.5" customHeight="1" x14ac:dyDescent="0.2">
      <c r="A738" s="49">
        <v>44028</v>
      </c>
      <c r="B738" s="50">
        <v>118.660008907318</v>
      </c>
      <c r="C738" s="43"/>
      <c r="D738" s="49">
        <v>44028</v>
      </c>
      <c r="E738" s="50">
        <v>8.2449998855590803</v>
      </c>
      <c r="AF738" s="47"/>
    </row>
    <row r="739" spans="1:32" ht="13.5" customHeight="1" x14ac:dyDescent="0.2">
      <c r="A739" s="49">
        <v>44027</v>
      </c>
      <c r="B739" s="50">
        <v>121.060001850128</v>
      </c>
      <c r="C739" s="43"/>
      <c r="D739" s="49">
        <v>44027</v>
      </c>
      <c r="E739" s="50">
        <v>8.1809997558593697</v>
      </c>
      <c r="AF739" s="47"/>
    </row>
    <row r="740" spans="1:32" ht="13.5" customHeight="1" x14ac:dyDescent="0.2">
      <c r="A740" s="49">
        <v>44026</v>
      </c>
      <c r="B740" s="50">
        <v>119.42000389099098</v>
      </c>
      <c r="C740" s="43"/>
      <c r="D740" s="49">
        <v>44026</v>
      </c>
      <c r="E740" s="50">
        <v>8.0290002822875906</v>
      </c>
      <c r="AF740" s="47"/>
    </row>
    <row r="741" spans="1:32" ht="13.5" customHeight="1" x14ac:dyDescent="0.2">
      <c r="A741" s="49">
        <v>44025</v>
      </c>
      <c r="B741" s="50">
        <v>120.080006122589</v>
      </c>
      <c r="C741" s="43"/>
      <c r="D741" s="49">
        <v>44025</v>
      </c>
      <c r="E741" s="50">
        <v>8.0719995498657209</v>
      </c>
      <c r="AF741" s="47"/>
    </row>
    <row r="742" spans="1:32" ht="13.5" customHeight="1" x14ac:dyDescent="0.2">
      <c r="A742" s="49">
        <v>44022</v>
      </c>
      <c r="B742" s="50">
        <v>117.579996585845</v>
      </c>
      <c r="C742" s="43"/>
      <c r="D742" s="49">
        <v>44022</v>
      </c>
      <c r="E742" s="50">
        <v>8.0430002212524396</v>
      </c>
      <c r="AF742" s="47"/>
    </row>
    <row r="743" spans="1:32" ht="13.5" customHeight="1" x14ac:dyDescent="0.2">
      <c r="A743" s="49">
        <v>44021</v>
      </c>
      <c r="B743" s="50">
        <v>112.379992008209</v>
      </c>
      <c r="C743" s="43"/>
      <c r="D743" s="49">
        <v>44021</v>
      </c>
      <c r="E743" s="50">
        <v>7.9479999542236301</v>
      </c>
      <c r="AF743" s="47"/>
    </row>
    <row r="744" spans="1:32" ht="13.5" customHeight="1" x14ac:dyDescent="0.2">
      <c r="A744" s="49">
        <v>44020</v>
      </c>
      <c r="B744" s="50">
        <v>114.740002155303</v>
      </c>
      <c r="C744" s="43"/>
      <c r="D744" s="49">
        <v>44020</v>
      </c>
      <c r="E744" s="50">
        <v>8.1269998550415004</v>
      </c>
      <c r="AF744" s="47"/>
    </row>
    <row r="745" spans="1:32" ht="13.5" customHeight="1" x14ac:dyDescent="0.2">
      <c r="A745" s="49">
        <v>44019</v>
      </c>
      <c r="B745" s="50">
        <v>115.199995040893</v>
      </c>
      <c r="C745" s="43"/>
      <c r="D745" s="49">
        <v>44019</v>
      </c>
      <c r="E745" s="50">
        <v>7.9720001220703098</v>
      </c>
      <c r="AF745" s="47"/>
    </row>
    <row r="746" spans="1:32" ht="13.5" customHeight="1" x14ac:dyDescent="0.2">
      <c r="A746" s="49">
        <v>44018</v>
      </c>
      <c r="B746" s="50">
        <v>116.99999570846499</v>
      </c>
      <c r="C746" s="43"/>
      <c r="D746" s="49">
        <v>44018</v>
      </c>
      <c r="E746" s="50">
        <v>7.9089999198913503</v>
      </c>
      <c r="AF746" s="47"/>
    </row>
    <row r="747" spans="1:32" ht="13.5" customHeight="1" x14ac:dyDescent="0.2">
      <c r="A747" s="49">
        <v>44015</v>
      </c>
      <c r="B747" s="50">
        <v>115.49999713897701</v>
      </c>
      <c r="C747" s="43"/>
      <c r="D747" s="49">
        <v>44015</v>
      </c>
      <c r="E747" s="50">
        <v>7.8520002365112296</v>
      </c>
      <c r="AF747" s="47"/>
    </row>
    <row r="748" spans="1:32" ht="13.5" customHeight="1" x14ac:dyDescent="0.2">
      <c r="A748" s="49">
        <v>44014</v>
      </c>
      <c r="B748" s="50">
        <v>117.799997329711</v>
      </c>
      <c r="C748" s="43"/>
      <c r="D748" s="49">
        <v>44014</v>
      </c>
      <c r="E748" s="50">
        <v>7.9299998283386204</v>
      </c>
      <c r="AF748" s="47"/>
    </row>
    <row r="749" spans="1:32" ht="13.5" customHeight="1" x14ac:dyDescent="0.2">
      <c r="A749" s="49">
        <v>44013</v>
      </c>
      <c r="B749" s="50">
        <v>114.44000005721999</v>
      </c>
      <c r="C749" s="43"/>
      <c r="D749" s="49">
        <v>44013</v>
      </c>
      <c r="E749" s="50">
        <v>7.6900000572204501</v>
      </c>
      <c r="AF749" s="47"/>
    </row>
    <row r="750" spans="1:32" ht="13.5" customHeight="1" x14ac:dyDescent="0.2">
      <c r="A750" s="49">
        <v>44012</v>
      </c>
      <c r="B750" s="50">
        <v>114.21999931335401</v>
      </c>
      <c r="C750" s="43"/>
      <c r="D750" s="49">
        <v>44012</v>
      </c>
      <c r="E750" s="50">
        <v>7.7329998016357404</v>
      </c>
      <c r="AF750" s="47"/>
    </row>
    <row r="751" spans="1:32" ht="13.5" customHeight="1" x14ac:dyDescent="0.2">
      <c r="A751" s="49">
        <v>44011</v>
      </c>
      <c r="B751" s="50">
        <v>114.779996871948</v>
      </c>
      <c r="C751" s="43"/>
      <c r="D751" s="49">
        <v>44011</v>
      </c>
      <c r="E751" s="50">
        <v>7.74200010299682</v>
      </c>
      <c r="AF751" s="47"/>
    </row>
    <row r="752" spans="1:32" ht="13.5" customHeight="1" x14ac:dyDescent="0.2">
      <c r="A752" s="49">
        <v>44008</v>
      </c>
      <c r="B752" s="50">
        <v>111.559998989105</v>
      </c>
      <c r="C752" s="43"/>
      <c r="D752" s="49">
        <v>44008</v>
      </c>
      <c r="E752" s="50">
        <v>7.6550002098083496</v>
      </c>
      <c r="AF752" s="47"/>
    </row>
    <row r="753" spans="1:32" ht="13.5" customHeight="1" x14ac:dyDescent="0.2">
      <c r="A753" s="49">
        <v>44007</v>
      </c>
      <c r="B753" s="50">
        <v>112.379992008209</v>
      </c>
      <c r="C753" s="43"/>
      <c r="D753" s="49">
        <v>44007</v>
      </c>
      <c r="E753" s="50">
        <v>7.7049999237060502</v>
      </c>
      <c r="AF753" s="47"/>
    </row>
    <row r="754" spans="1:32" ht="13.5" customHeight="1" x14ac:dyDescent="0.2">
      <c r="A754" s="49">
        <v>44006</v>
      </c>
      <c r="B754" s="50">
        <v>112.73999214172301</v>
      </c>
      <c r="C754" s="43"/>
      <c r="D754" s="49">
        <v>44006</v>
      </c>
      <c r="E754" s="50">
        <v>7.6849999427795401</v>
      </c>
      <c r="AF754" s="47"/>
    </row>
    <row r="755" spans="1:32" ht="13.5" customHeight="1" x14ac:dyDescent="0.2">
      <c r="A755" s="49">
        <v>44005</v>
      </c>
      <c r="B755" s="50">
        <v>116.439998149871</v>
      </c>
      <c r="C755" s="43"/>
      <c r="D755" s="49">
        <v>44005</v>
      </c>
      <c r="E755" s="50">
        <v>7.8189997673034597</v>
      </c>
      <c r="AF755" s="47"/>
    </row>
    <row r="756" spans="1:32" ht="13.5" customHeight="1" x14ac:dyDescent="0.2">
      <c r="A756" s="49">
        <v>44004</v>
      </c>
      <c r="B756" s="50">
        <v>114.71999883651701</v>
      </c>
      <c r="C756" s="43"/>
      <c r="D756" s="49">
        <v>44004</v>
      </c>
      <c r="E756" s="50">
        <v>7.5590000152587802</v>
      </c>
      <c r="AF756" s="47"/>
    </row>
    <row r="757" spans="1:32" ht="13.5" customHeight="1" x14ac:dyDescent="0.2">
      <c r="A757" s="49">
        <v>44001</v>
      </c>
      <c r="B757" s="50">
        <v>117.49999523162799</v>
      </c>
      <c r="C757" s="43"/>
      <c r="D757" s="49">
        <v>44001</v>
      </c>
      <c r="E757" s="50">
        <v>7.6539998054504297</v>
      </c>
      <c r="AF757" s="47"/>
    </row>
    <row r="758" spans="1:32" ht="13.5" customHeight="1" x14ac:dyDescent="0.2">
      <c r="A758" s="49">
        <v>44000</v>
      </c>
      <c r="B758" s="50">
        <v>119.01999711990301</v>
      </c>
      <c r="C758" s="43"/>
      <c r="D758" s="49">
        <v>44000</v>
      </c>
      <c r="E758" s="50">
        <v>7.4720001220703098</v>
      </c>
      <c r="AF758" s="47"/>
    </row>
    <row r="759" spans="1:32" ht="13.5" customHeight="1" x14ac:dyDescent="0.2">
      <c r="A759" s="49">
        <v>43999</v>
      </c>
      <c r="B759" s="50">
        <v>120.22000551223699</v>
      </c>
      <c r="C759" s="43"/>
      <c r="D759" s="49">
        <v>43999</v>
      </c>
      <c r="E759" s="50">
        <v>7.5279998779296804</v>
      </c>
      <c r="AF759" s="47"/>
    </row>
    <row r="760" spans="1:32" ht="13.5" customHeight="1" x14ac:dyDescent="0.2">
      <c r="A760" s="49">
        <v>43998</v>
      </c>
      <c r="B760" s="50">
        <v>121.51999473571699</v>
      </c>
      <c r="C760" s="43"/>
      <c r="D760" s="49">
        <v>43998</v>
      </c>
      <c r="E760" s="50">
        <v>7.5630002021789497</v>
      </c>
      <c r="AF760" s="47"/>
    </row>
    <row r="761" spans="1:32" ht="13.5" customHeight="1" x14ac:dyDescent="0.2">
      <c r="A761" s="49">
        <v>43997</v>
      </c>
      <c r="B761" s="50">
        <v>115.839993953704</v>
      </c>
      <c r="C761" s="43"/>
      <c r="D761" s="49">
        <v>43997</v>
      </c>
      <c r="E761" s="50">
        <v>7.3590002059936497</v>
      </c>
      <c r="AF761" s="47"/>
    </row>
    <row r="762" spans="1:32" ht="13.5" customHeight="1" x14ac:dyDescent="0.2">
      <c r="A762" s="49">
        <v>43994</v>
      </c>
      <c r="B762" s="50">
        <v>117.13999509811399</v>
      </c>
      <c r="C762" s="43"/>
      <c r="D762" s="49">
        <v>43994</v>
      </c>
      <c r="E762" s="50">
        <v>7.3449997901916504</v>
      </c>
      <c r="AF762" s="47"/>
    </row>
    <row r="763" spans="1:32" ht="13.5" customHeight="1" x14ac:dyDescent="0.2">
      <c r="A763" s="49">
        <v>43993</v>
      </c>
      <c r="B763" s="50">
        <v>115.55999517440701</v>
      </c>
      <c r="C763" s="43"/>
      <c r="D763" s="49">
        <v>43993</v>
      </c>
      <c r="E763" s="50">
        <v>7.3330001831054599</v>
      </c>
      <c r="AF763" s="47"/>
    </row>
    <row r="764" spans="1:32" ht="13.5" customHeight="1" x14ac:dyDescent="0.2">
      <c r="A764" s="49">
        <v>43992</v>
      </c>
      <c r="B764" s="50">
        <v>123.94000291824301</v>
      </c>
      <c r="C764" s="43"/>
      <c r="D764" s="49">
        <v>43992</v>
      </c>
      <c r="E764" s="50">
        <v>7.5219998359680096</v>
      </c>
      <c r="AF764" s="47"/>
    </row>
    <row r="765" spans="1:32" ht="13.5" customHeight="1" x14ac:dyDescent="0.2">
      <c r="A765" s="49">
        <v>43991</v>
      </c>
      <c r="B765" s="50">
        <v>125.540006160736</v>
      </c>
      <c r="C765" s="43"/>
      <c r="D765" s="49">
        <v>43991</v>
      </c>
      <c r="E765" s="50">
        <v>7.5479998588562003</v>
      </c>
      <c r="AF765" s="47"/>
    </row>
    <row r="766" spans="1:32" ht="13.5" customHeight="1" x14ac:dyDescent="0.2">
      <c r="A766" s="49">
        <v>43990</v>
      </c>
      <c r="B766" s="50">
        <v>131.46001100540099</v>
      </c>
      <c r="C766" s="43"/>
      <c r="D766" s="49">
        <v>43990</v>
      </c>
      <c r="E766" s="50">
        <v>7.5939998626708896</v>
      </c>
      <c r="AF766" s="47"/>
    </row>
    <row r="767" spans="1:32" ht="13.5" customHeight="1" x14ac:dyDescent="0.2">
      <c r="A767" s="49">
        <v>43987</v>
      </c>
      <c r="B767" s="50">
        <v>131.020009517669</v>
      </c>
      <c r="C767" s="43"/>
      <c r="D767" s="49">
        <v>43987</v>
      </c>
      <c r="E767" s="50">
        <v>7.5269999504089302</v>
      </c>
      <c r="AF767" s="47"/>
    </row>
    <row r="768" spans="1:32" ht="13.5" customHeight="1" x14ac:dyDescent="0.2">
      <c r="A768" s="49">
        <v>43986</v>
      </c>
      <c r="B768" s="50">
        <v>124.919998645782</v>
      </c>
      <c r="C768" s="43"/>
      <c r="D768" s="49">
        <v>43986</v>
      </c>
      <c r="E768" s="50">
        <v>7.5329999923706001</v>
      </c>
      <c r="AF768" s="47"/>
    </row>
    <row r="769" spans="1:32" ht="13.5" customHeight="1" x14ac:dyDescent="0.2">
      <c r="A769" s="49">
        <v>43985</v>
      </c>
      <c r="B769" s="50">
        <v>123.78000020980799</v>
      </c>
      <c r="C769" s="43"/>
      <c r="D769" s="49">
        <v>43985</v>
      </c>
      <c r="E769" s="50">
        <v>7.4829998016357404</v>
      </c>
      <c r="AF769" s="47"/>
    </row>
    <row r="770" spans="1:32" ht="13.5" customHeight="1" x14ac:dyDescent="0.2">
      <c r="A770" s="49">
        <v>43984</v>
      </c>
      <c r="B770" s="50">
        <v>120.20000219344999</v>
      </c>
      <c r="C770" s="43"/>
      <c r="D770" s="49">
        <v>43984</v>
      </c>
      <c r="E770" s="50">
        <v>7.1820001602172798</v>
      </c>
      <c r="AF770" s="47"/>
    </row>
    <row r="771" spans="1:32" ht="13.5" customHeight="1" x14ac:dyDescent="0.2">
      <c r="A771" s="49">
        <v>43983</v>
      </c>
      <c r="B771" s="50">
        <v>120.000004768371</v>
      </c>
      <c r="C771" s="43"/>
      <c r="D771" s="49">
        <v>43983</v>
      </c>
      <c r="E771" s="50">
        <v>6.9980001449584899</v>
      </c>
      <c r="AF771" s="47"/>
    </row>
    <row r="772" spans="1:32" ht="13.5" customHeight="1" x14ac:dyDescent="0.2">
      <c r="A772" s="49">
        <v>43980</v>
      </c>
      <c r="B772" s="50">
        <v>115.279996395111</v>
      </c>
      <c r="C772" s="43"/>
      <c r="D772" s="49">
        <v>43980</v>
      </c>
      <c r="E772" s="50">
        <v>6.8870000839233398</v>
      </c>
      <c r="AF772" s="47"/>
    </row>
    <row r="773" spans="1:32" ht="13.5" customHeight="1" x14ac:dyDescent="0.2">
      <c r="A773" s="49">
        <v>43979</v>
      </c>
      <c r="B773" s="50">
        <v>122.22000360488801</v>
      </c>
      <c r="C773" s="43"/>
      <c r="D773" s="49">
        <v>43979</v>
      </c>
      <c r="E773" s="50">
        <v>6.8340001106262198</v>
      </c>
      <c r="AF773" s="47"/>
    </row>
    <row r="774" spans="1:32" ht="13.5" customHeight="1" x14ac:dyDescent="0.2">
      <c r="A774" s="49">
        <v>43978</v>
      </c>
      <c r="B774" s="50">
        <v>118.91999244689899</v>
      </c>
      <c r="C774" s="43"/>
      <c r="D774" s="49">
        <v>43978</v>
      </c>
      <c r="E774" s="50">
        <v>6.5640001296996999</v>
      </c>
      <c r="AF774" s="47"/>
    </row>
    <row r="775" spans="1:32" ht="13.5" customHeight="1" x14ac:dyDescent="0.2">
      <c r="A775" s="49">
        <v>43977</v>
      </c>
      <c r="B775" s="50">
        <v>109.940004348754</v>
      </c>
      <c r="C775" s="43"/>
      <c r="D775" s="49">
        <v>43977</v>
      </c>
      <c r="E775" s="50">
        <v>6.5069999694824201</v>
      </c>
      <c r="AF775" s="47"/>
    </row>
    <row r="776" spans="1:32" ht="13.5" customHeight="1" x14ac:dyDescent="0.2">
      <c r="A776" s="49">
        <v>43976</v>
      </c>
      <c r="B776" s="50">
        <v>103.13999652862501</v>
      </c>
      <c r="C776" s="43"/>
      <c r="D776" s="49">
        <v>43976</v>
      </c>
      <c r="E776" s="50">
        <v>6.5019998550415004</v>
      </c>
      <c r="AF776" s="47"/>
    </row>
    <row r="777" spans="1:32" ht="13.5" customHeight="1" x14ac:dyDescent="0.2">
      <c r="A777" s="49">
        <v>43973</v>
      </c>
      <c r="B777" s="50">
        <v>103.46000194549501</v>
      </c>
      <c r="C777" s="43"/>
      <c r="D777" s="49">
        <v>43973</v>
      </c>
      <c r="E777" s="50">
        <v>6.3850002288818297</v>
      </c>
      <c r="AF777" s="47"/>
    </row>
    <row r="778" spans="1:32" ht="13.5" customHeight="1" x14ac:dyDescent="0.2">
      <c r="A778" s="49">
        <v>43972</v>
      </c>
      <c r="B778" s="50">
        <v>104.839992523193</v>
      </c>
      <c r="C778" s="43"/>
      <c r="D778" s="49">
        <v>43972</v>
      </c>
      <c r="E778" s="50">
        <v>6.3359999656677202</v>
      </c>
      <c r="AF778" s="47"/>
    </row>
    <row r="779" spans="1:32" ht="13.5" customHeight="1" x14ac:dyDescent="0.2">
      <c r="A779" s="49">
        <v>43971</v>
      </c>
      <c r="B779" s="50">
        <v>105.91999292373599</v>
      </c>
      <c r="C779" s="43"/>
      <c r="D779" s="49">
        <v>43971</v>
      </c>
      <c r="E779" s="50">
        <v>6.2470002174377397</v>
      </c>
      <c r="AF779" s="47"/>
    </row>
    <row r="780" spans="1:32" ht="13.5" customHeight="1" x14ac:dyDescent="0.2">
      <c r="A780" s="49">
        <v>43970</v>
      </c>
      <c r="B780" s="50">
        <v>103.900003433227</v>
      </c>
      <c r="C780" s="43"/>
      <c r="D780" s="49">
        <v>43970</v>
      </c>
      <c r="E780" s="50">
        <v>6.04500007629394</v>
      </c>
      <c r="AF780" s="47"/>
    </row>
    <row r="781" spans="1:32" ht="13.5" customHeight="1" x14ac:dyDescent="0.2">
      <c r="A781" s="49">
        <v>43969</v>
      </c>
      <c r="B781" s="50">
        <v>103.54000329971301</v>
      </c>
      <c r="C781" s="43"/>
      <c r="D781" s="49">
        <v>43969</v>
      </c>
      <c r="E781" s="50">
        <v>5.9289999008178702</v>
      </c>
      <c r="AF781" s="47"/>
    </row>
    <row r="782" spans="1:32" ht="13.5" customHeight="1" x14ac:dyDescent="0.2">
      <c r="A782" s="49">
        <v>43966</v>
      </c>
      <c r="B782" s="50">
        <v>98.019999265670705</v>
      </c>
      <c r="C782" s="43"/>
      <c r="D782" s="49">
        <v>43966</v>
      </c>
      <c r="E782" s="50">
        <v>5.7470002174377397</v>
      </c>
      <c r="AF782" s="47"/>
    </row>
    <row r="783" spans="1:32" ht="13.5" customHeight="1" x14ac:dyDescent="0.2">
      <c r="A783" s="49">
        <v>43965</v>
      </c>
      <c r="B783" s="50">
        <v>96.569997072219806</v>
      </c>
      <c r="C783" s="43"/>
      <c r="D783" s="49">
        <v>43965</v>
      </c>
      <c r="E783" s="50">
        <v>5.7940001487731898</v>
      </c>
      <c r="AF783" s="47"/>
    </row>
    <row r="784" spans="1:32" ht="13.5" customHeight="1" x14ac:dyDescent="0.2">
      <c r="A784" s="49">
        <v>43964</v>
      </c>
      <c r="B784" s="50">
        <v>98.580002784729004</v>
      </c>
      <c r="C784" s="43"/>
      <c r="D784" s="49">
        <v>43964</v>
      </c>
      <c r="E784" s="50">
        <v>6.0440001487731898</v>
      </c>
      <c r="AF784" s="47"/>
    </row>
    <row r="785" spans="1:32" ht="13.5" customHeight="1" x14ac:dyDescent="0.2">
      <c r="A785" s="49">
        <v>43963</v>
      </c>
      <c r="B785" s="50">
        <v>101.779997348785</v>
      </c>
      <c r="C785" s="43"/>
      <c r="D785" s="49">
        <v>43963</v>
      </c>
      <c r="E785" s="50">
        <v>6.1449999809265101</v>
      </c>
      <c r="AF785" s="47"/>
    </row>
    <row r="786" spans="1:32" ht="13.5" customHeight="1" x14ac:dyDescent="0.2">
      <c r="A786" s="49">
        <v>43962</v>
      </c>
      <c r="B786" s="50">
        <v>102.419996261596</v>
      </c>
      <c r="C786" s="43"/>
      <c r="D786" s="49">
        <v>43962</v>
      </c>
      <c r="E786" s="50">
        <v>6.0799999237060502</v>
      </c>
      <c r="AF786" s="47"/>
    </row>
    <row r="787" spans="1:32" ht="13.5" customHeight="1" x14ac:dyDescent="0.2">
      <c r="A787" s="49">
        <v>43959</v>
      </c>
      <c r="B787" s="50">
        <v>105.41999340057299</v>
      </c>
      <c r="C787" s="43"/>
      <c r="D787" s="49">
        <v>43959</v>
      </c>
      <c r="E787" s="50">
        <v>6.1710000038146902</v>
      </c>
      <c r="AF787" s="47"/>
    </row>
    <row r="788" spans="1:32" ht="13.5" customHeight="1" x14ac:dyDescent="0.2">
      <c r="A788" s="49">
        <v>43958</v>
      </c>
      <c r="B788" s="50">
        <v>104.960000514984</v>
      </c>
      <c r="C788" s="43"/>
      <c r="D788" s="49">
        <v>43958</v>
      </c>
      <c r="E788" s="50">
        <v>6.1979999542236301</v>
      </c>
      <c r="AF788" s="47"/>
    </row>
    <row r="789" spans="1:32" ht="13.5" customHeight="1" x14ac:dyDescent="0.2">
      <c r="A789" s="49">
        <v>43957</v>
      </c>
      <c r="B789" s="50">
        <v>101.52000188827499</v>
      </c>
      <c r="C789" s="43"/>
      <c r="D789" s="49">
        <v>43957</v>
      </c>
      <c r="E789" s="50">
        <v>6.0830001831054599</v>
      </c>
      <c r="AF789" s="47"/>
    </row>
    <row r="790" spans="1:32" ht="13.5" customHeight="1" x14ac:dyDescent="0.2">
      <c r="A790" s="49">
        <v>43956</v>
      </c>
      <c r="B790" s="50">
        <v>103.079998493194</v>
      </c>
      <c r="C790" s="43"/>
      <c r="D790" s="49">
        <v>43956</v>
      </c>
      <c r="E790" s="50">
        <v>6.0900001525878897</v>
      </c>
      <c r="AF790" s="47"/>
    </row>
    <row r="791" spans="1:32" ht="13.5" customHeight="1" x14ac:dyDescent="0.2">
      <c r="A791" s="49">
        <v>43955</v>
      </c>
      <c r="B791" s="50">
        <v>100.379991531372</v>
      </c>
      <c r="C791" s="43"/>
      <c r="D791" s="49">
        <v>43955</v>
      </c>
      <c r="E791" s="50">
        <v>6.0159997940063397</v>
      </c>
      <c r="AF791" s="47"/>
    </row>
    <row r="792" spans="1:32" ht="13.5" customHeight="1" x14ac:dyDescent="0.2">
      <c r="A792" s="49">
        <v>43952</v>
      </c>
      <c r="B792" s="50">
        <v>104.019999504089</v>
      </c>
      <c r="C792" s="43"/>
      <c r="D792" s="49">
        <v>43952</v>
      </c>
      <c r="E792" s="50">
        <v>6.23600006103515</v>
      </c>
      <c r="AF792" s="47"/>
    </row>
    <row r="793" spans="1:32" ht="13.5" customHeight="1" x14ac:dyDescent="0.2">
      <c r="A793" s="49">
        <v>43951</v>
      </c>
      <c r="B793" s="50">
        <v>106.87999725341699</v>
      </c>
      <c r="C793" s="43"/>
      <c r="D793" s="49">
        <v>43951</v>
      </c>
      <c r="E793" s="50">
        <v>6.2329998016357404</v>
      </c>
      <c r="AF793" s="47"/>
    </row>
    <row r="794" spans="1:32" ht="13.5" customHeight="1" x14ac:dyDescent="0.2">
      <c r="A794" s="49">
        <v>43950</v>
      </c>
      <c r="B794" s="50">
        <v>110.42000055313099</v>
      </c>
      <c r="C794" s="43"/>
      <c r="D794" s="49">
        <v>43950</v>
      </c>
      <c r="E794" s="50">
        <v>6.2020001411437899</v>
      </c>
      <c r="AF794" s="47"/>
    </row>
    <row r="795" spans="1:32" ht="13.5" customHeight="1" x14ac:dyDescent="0.2">
      <c r="A795" s="49">
        <v>43949</v>
      </c>
      <c r="B795" s="50">
        <v>96.119999885559011</v>
      </c>
      <c r="C795" s="43"/>
      <c r="D795" s="49">
        <v>43949</v>
      </c>
      <c r="E795" s="50">
        <v>6.1420001983642498</v>
      </c>
      <c r="AF795" s="47"/>
    </row>
    <row r="796" spans="1:32" ht="13.5" customHeight="1" x14ac:dyDescent="0.2">
      <c r="A796" s="49">
        <v>43948</v>
      </c>
      <c r="B796" s="50">
        <v>90.219998359680105</v>
      </c>
      <c r="C796" s="43"/>
      <c r="D796" s="49">
        <v>43948</v>
      </c>
      <c r="E796" s="50">
        <v>6.0329999923706001</v>
      </c>
      <c r="AF796" s="47"/>
    </row>
    <row r="797" spans="1:32" ht="13.5" customHeight="1" x14ac:dyDescent="0.2">
      <c r="A797" s="49">
        <v>43945</v>
      </c>
      <c r="B797" s="50">
        <v>89.019995927810598</v>
      </c>
      <c r="C797" s="43"/>
      <c r="D797" s="49">
        <v>43945</v>
      </c>
      <c r="E797" s="50">
        <v>5.8839998245239196</v>
      </c>
      <c r="AF797" s="47"/>
    </row>
    <row r="798" spans="1:32" ht="13.5" customHeight="1" x14ac:dyDescent="0.2">
      <c r="A798" s="49">
        <v>43944</v>
      </c>
      <c r="B798" s="50">
        <v>90.599995851516695</v>
      </c>
      <c r="C798" s="43"/>
      <c r="D798" s="49">
        <v>43944</v>
      </c>
      <c r="E798" s="50">
        <v>5.9759998321533203</v>
      </c>
      <c r="AF798" s="47"/>
    </row>
    <row r="799" spans="1:32" ht="13.5" customHeight="1" x14ac:dyDescent="0.2">
      <c r="A799" s="49">
        <v>43943</v>
      </c>
      <c r="B799" s="50">
        <v>87.110000848770099</v>
      </c>
      <c r="C799" s="43"/>
      <c r="D799" s="49">
        <v>43943</v>
      </c>
      <c r="E799" s="50">
        <v>5.9679999351501403</v>
      </c>
      <c r="AF799" s="47"/>
    </row>
    <row r="800" spans="1:32" ht="13.5" customHeight="1" x14ac:dyDescent="0.2">
      <c r="A800" s="49">
        <v>43942</v>
      </c>
      <c r="B800" s="50">
        <v>86.940002441406193</v>
      </c>
      <c r="C800" s="43"/>
      <c r="D800" s="49">
        <v>43942</v>
      </c>
      <c r="E800" s="50">
        <v>6.05800008773803</v>
      </c>
      <c r="AF800" s="47"/>
    </row>
    <row r="801" spans="1:32" ht="13.5" customHeight="1" x14ac:dyDescent="0.2">
      <c r="A801" s="49">
        <v>43941</v>
      </c>
      <c r="B801" s="50">
        <v>90.989995002746511</v>
      </c>
      <c r="C801" s="43"/>
      <c r="D801" s="49">
        <v>43941</v>
      </c>
      <c r="E801" s="50">
        <v>6.1589999198913503</v>
      </c>
      <c r="AF801" s="47"/>
    </row>
    <row r="802" spans="1:32" ht="13.5" customHeight="1" x14ac:dyDescent="0.2">
      <c r="A802" s="49">
        <v>43938</v>
      </c>
      <c r="B802" s="50">
        <v>90.319997072219806</v>
      </c>
      <c r="C802" s="43"/>
      <c r="D802" s="49">
        <v>43938</v>
      </c>
      <c r="E802" s="50">
        <v>6.2189998626708896</v>
      </c>
      <c r="AF802" s="47"/>
    </row>
    <row r="803" spans="1:32" ht="13.5" customHeight="1" x14ac:dyDescent="0.2">
      <c r="A803" s="49">
        <v>43937</v>
      </c>
      <c r="B803" s="50">
        <v>87.160003185272188</v>
      </c>
      <c r="C803" s="43"/>
      <c r="D803" s="49">
        <v>43937</v>
      </c>
      <c r="E803" s="50">
        <v>6.3049998283386204</v>
      </c>
      <c r="AF803" s="47"/>
    </row>
    <row r="804" spans="1:32" ht="13.5" customHeight="1" x14ac:dyDescent="0.2">
      <c r="A804" s="49">
        <v>43936</v>
      </c>
      <c r="B804" s="50">
        <v>88.0199968814849</v>
      </c>
      <c r="C804" s="43"/>
      <c r="D804" s="49">
        <v>43936</v>
      </c>
      <c r="E804" s="50">
        <v>6.2309999465942303</v>
      </c>
      <c r="AF804" s="47"/>
    </row>
    <row r="805" spans="1:32" ht="13.5" customHeight="1" x14ac:dyDescent="0.2">
      <c r="A805" s="49">
        <v>43935</v>
      </c>
      <c r="B805" s="50">
        <v>94.139999151229802</v>
      </c>
      <c r="C805" s="43"/>
      <c r="D805" s="49">
        <v>43935</v>
      </c>
      <c r="E805" s="50">
        <v>6.4569997787475497</v>
      </c>
      <c r="AF805" s="47"/>
    </row>
    <row r="806" spans="1:32" ht="13.5" customHeight="1" x14ac:dyDescent="0.2">
      <c r="A806" s="49">
        <v>43934</v>
      </c>
      <c r="B806" s="50">
        <v>97.580003738403292</v>
      </c>
      <c r="C806" s="43"/>
      <c r="D806" s="49">
        <v>43934</v>
      </c>
      <c r="E806" s="50">
        <v>6.4530000686645499</v>
      </c>
      <c r="AF806" s="47"/>
    </row>
    <row r="807" spans="1:32" ht="13.5" customHeight="1" x14ac:dyDescent="0.2">
      <c r="A807" s="49">
        <v>43931</v>
      </c>
      <c r="B807" s="50">
        <v>97.580003738403292</v>
      </c>
      <c r="C807" s="43"/>
      <c r="D807" s="49">
        <v>43931</v>
      </c>
      <c r="E807" s="50">
        <v>6.4530000686645499</v>
      </c>
      <c r="AF807" s="47"/>
    </row>
    <row r="808" spans="1:32" ht="13.5" customHeight="1" x14ac:dyDescent="0.2">
      <c r="A808" s="49">
        <v>43930</v>
      </c>
      <c r="B808" s="50">
        <v>96.830004453659001</v>
      </c>
      <c r="C808" s="43"/>
      <c r="D808" s="49">
        <v>43930</v>
      </c>
      <c r="E808" s="50">
        <v>6.4530000686645499</v>
      </c>
      <c r="AF808" s="47"/>
    </row>
    <row r="809" spans="1:32" ht="13.5" customHeight="1" x14ac:dyDescent="0.2">
      <c r="A809" s="49">
        <v>43929</v>
      </c>
      <c r="B809" s="50">
        <v>92.580002546310396</v>
      </c>
      <c r="C809" s="43"/>
      <c r="D809" s="49">
        <v>43929</v>
      </c>
      <c r="E809" s="50">
        <v>6.2769999504089302</v>
      </c>
      <c r="AF809" s="47"/>
    </row>
    <row r="810" spans="1:32" ht="13.5" customHeight="1" x14ac:dyDescent="0.2">
      <c r="A810" s="49">
        <v>43928</v>
      </c>
      <c r="B810" s="50">
        <v>93.430000543594304</v>
      </c>
      <c r="C810" s="43"/>
      <c r="D810" s="49">
        <v>43928</v>
      </c>
      <c r="E810" s="50">
        <v>6.3260002136230398</v>
      </c>
      <c r="AF810" s="47"/>
    </row>
    <row r="811" spans="1:32" ht="13.5" customHeight="1" x14ac:dyDescent="0.2">
      <c r="A811" s="49">
        <v>43927</v>
      </c>
      <c r="B811" s="50">
        <v>86.220002174377399</v>
      </c>
      <c r="C811" s="43"/>
      <c r="D811" s="49">
        <v>43927</v>
      </c>
      <c r="E811" s="50">
        <v>6.1230001449584899</v>
      </c>
      <c r="AF811" s="47"/>
    </row>
    <row r="812" spans="1:32" ht="13.5" customHeight="1" x14ac:dyDescent="0.2">
      <c r="A812" s="49">
        <v>43924</v>
      </c>
      <c r="B812" s="50">
        <v>80.5899977684021</v>
      </c>
      <c r="C812" s="43"/>
      <c r="D812" s="49">
        <v>43924</v>
      </c>
      <c r="E812" s="50">
        <v>6.1020002365112296</v>
      </c>
      <c r="AF812" s="47"/>
    </row>
    <row r="813" spans="1:32" ht="13.5" customHeight="1" x14ac:dyDescent="0.2">
      <c r="A813" s="49">
        <v>43923</v>
      </c>
      <c r="B813" s="50">
        <v>82.690000534057589</v>
      </c>
      <c r="C813" s="43"/>
      <c r="D813" s="49">
        <v>43923</v>
      </c>
      <c r="E813" s="50">
        <v>6.1290001869201598</v>
      </c>
      <c r="AF813" s="47"/>
    </row>
    <row r="814" spans="1:32" ht="13.5" customHeight="1" x14ac:dyDescent="0.2">
      <c r="A814" s="49">
        <v>43922</v>
      </c>
      <c r="B814" s="50">
        <v>85.920000076293903</v>
      </c>
      <c r="C814" s="43"/>
      <c r="D814" s="49">
        <v>43922</v>
      </c>
      <c r="E814" s="50">
        <v>6.05800008773803</v>
      </c>
      <c r="AF814" s="47"/>
    </row>
    <row r="815" spans="1:32" ht="13.5" customHeight="1" x14ac:dyDescent="0.2">
      <c r="A815" s="49">
        <v>43921</v>
      </c>
      <c r="B815" s="50">
        <v>93.199998140335012</v>
      </c>
      <c r="C815" s="43"/>
      <c r="D815" s="49">
        <v>43921</v>
      </c>
      <c r="E815" s="50">
        <v>6.3150000572204501</v>
      </c>
      <c r="AF815" s="47"/>
    </row>
    <row r="816" spans="1:32" ht="13.5" customHeight="1" x14ac:dyDescent="0.2">
      <c r="A816" s="49">
        <v>43920</v>
      </c>
      <c r="B816" s="50">
        <v>93.01999807357781</v>
      </c>
      <c r="C816" s="43"/>
      <c r="D816" s="49">
        <v>43920</v>
      </c>
      <c r="E816" s="50">
        <v>6.2909998893737704</v>
      </c>
      <c r="AF816" s="47"/>
    </row>
    <row r="817" spans="1:32" ht="13.5" customHeight="1" x14ac:dyDescent="0.2">
      <c r="A817" s="49">
        <v>43917</v>
      </c>
      <c r="B817" s="50">
        <v>98.040002584457397</v>
      </c>
      <c r="C817" s="43"/>
      <c r="D817" s="49">
        <v>43917</v>
      </c>
      <c r="E817" s="50">
        <v>6.1519999504089302</v>
      </c>
      <c r="AF817" s="47"/>
    </row>
    <row r="818" spans="1:32" ht="13.5" customHeight="1" x14ac:dyDescent="0.2">
      <c r="A818" s="49">
        <v>43916</v>
      </c>
      <c r="B818" s="50">
        <v>106.160008907318</v>
      </c>
      <c r="C818" s="43"/>
      <c r="D818" s="49">
        <v>43916</v>
      </c>
      <c r="E818" s="50">
        <v>6.2300000190734801</v>
      </c>
      <c r="AF818" s="47"/>
    </row>
    <row r="819" spans="1:32" ht="13.5" customHeight="1" x14ac:dyDescent="0.2">
      <c r="A819" s="49">
        <v>43915</v>
      </c>
      <c r="B819" s="50">
        <v>100.12000799178999</v>
      </c>
      <c r="C819" s="43"/>
      <c r="D819" s="49">
        <v>43915</v>
      </c>
      <c r="E819" s="50">
        <v>6.1989998817443803</v>
      </c>
      <c r="AF819" s="47"/>
    </row>
    <row r="820" spans="1:32" ht="13.5" customHeight="1" x14ac:dyDescent="0.2">
      <c r="A820" s="49">
        <v>43914</v>
      </c>
      <c r="B820" s="50">
        <v>91.750001907348604</v>
      </c>
      <c r="C820" s="43"/>
      <c r="D820" s="49">
        <v>43914</v>
      </c>
      <c r="E820" s="50">
        <v>6.2750000953674299</v>
      </c>
      <c r="AF820" s="47"/>
    </row>
    <row r="821" spans="1:32" ht="13.5" customHeight="1" x14ac:dyDescent="0.2">
      <c r="A821" s="49">
        <v>43913</v>
      </c>
      <c r="B821" s="50">
        <v>84.05999541282651</v>
      </c>
      <c r="C821" s="43"/>
      <c r="D821" s="49">
        <v>43913</v>
      </c>
      <c r="E821" s="50">
        <v>5.9679999351501403</v>
      </c>
      <c r="AF821" s="47"/>
    </row>
    <row r="822" spans="1:32" ht="13.5" customHeight="1" x14ac:dyDescent="0.2">
      <c r="A822" s="49">
        <v>43910</v>
      </c>
      <c r="B822" s="50">
        <v>89.539998769760103</v>
      </c>
      <c r="C822" s="43"/>
      <c r="D822" s="49">
        <v>43910</v>
      </c>
      <c r="E822" s="50">
        <v>6.0250000953674299</v>
      </c>
      <c r="AF822" s="47"/>
    </row>
    <row r="823" spans="1:32" ht="13.5" customHeight="1" x14ac:dyDescent="0.2">
      <c r="A823" s="49">
        <v>43909</v>
      </c>
      <c r="B823" s="50">
        <v>82.359999418258596</v>
      </c>
      <c r="C823" s="43"/>
      <c r="D823" s="49">
        <v>43909</v>
      </c>
      <c r="E823" s="50">
        <v>5.7979998588562003</v>
      </c>
      <c r="AF823" s="47"/>
    </row>
    <row r="824" spans="1:32" ht="13.5" customHeight="1" x14ac:dyDescent="0.2">
      <c r="A824" s="49">
        <v>43908</v>
      </c>
      <c r="B824" s="50">
        <v>83.809995651245089</v>
      </c>
      <c r="C824" s="43"/>
      <c r="D824" s="49">
        <v>43908</v>
      </c>
      <c r="E824" s="50">
        <v>5.8699998855590803</v>
      </c>
      <c r="AF824" s="47"/>
    </row>
    <row r="825" spans="1:32" ht="13.5" customHeight="1" x14ac:dyDescent="0.2">
      <c r="A825" s="49">
        <v>43907</v>
      </c>
      <c r="B825" s="50">
        <v>85.760003328323293</v>
      </c>
      <c r="C825" s="43"/>
      <c r="D825" s="49">
        <v>43907</v>
      </c>
      <c r="E825" s="50">
        <v>5.7439999580383301</v>
      </c>
      <c r="AF825" s="47"/>
    </row>
    <row r="826" spans="1:32" ht="13.5" customHeight="1" x14ac:dyDescent="0.2">
      <c r="A826" s="49">
        <v>43906</v>
      </c>
      <c r="B826" s="50">
        <v>89.800000190734792</v>
      </c>
      <c r="C826" s="43"/>
      <c r="D826" s="49">
        <v>43906</v>
      </c>
      <c r="E826" s="50">
        <v>5.4699997901916504</v>
      </c>
      <c r="AF826" s="47"/>
    </row>
    <row r="827" spans="1:32" ht="13.5" customHeight="1" x14ac:dyDescent="0.2">
      <c r="A827" s="49">
        <v>43903</v>
      </c>
      <c r="B827" s="50">
        <v>101.62000656127901</v>
      </c>
      <c r="C827" s="43"/>
      <c r="D827" s="49">
        <v>43903</v>
      </c>
      <c r="E827" s="50">
        <v>5.5440001487731898</v>
      </c>
      <c r="AF827" s="47"/>
    </row>
    <row r="828" spans="1:32" ht="13.5" customHeight="1" x14ac:dyDescent="0.2">
      <c r="A828" s="49">
        <v>43902</v>
      </c>
      <c r="B828" s="50">
        <v>97.670000791549612</v>
      </c>
      <c r="C828" s="43"/>
      <c r="D828" s="49">
        <v>43902</v>
      </c>
      <c r="E828" s="50">
        <v>5.3819999694824201</v>
      </c>
      <c r="AF828" s="47"/>
    </row>
    <row r="829" spans="1:32" ht="13.5" customHeight="1" x14ac:dyDescent="0.2">
      <c r="A829" s="49">
        <v>43901</v>
      </c>
      <c r="B829" s="50">
        <v>118.019998073577</v>
      </c>
      <c r="C829" s="43"/>
      <c r="D829" s="49">
        <v>43901</v>
      </c>
      <c r="E829" s="50">
        <v>6.5289998054504297</v>
      </c>
      <c r="AF829" s="47"/>
    </row>
    <row r="830" spans="1:32" ht="13.5" customHeight="1" x14ac:dyDescent="0.2">
      <c r="A830" s="49">
        <v>43900</v>
      </c>
      <c r="B830" s="50">
        <v>116.439998149871</v>
      </c>
      <c r="C830" s="43"/>
      <c r="D830" s="49">
        <v>43900</v>
      </c>
      <c r="E830" s="50">
        <v>6.75</v>
      </c>
      <c r="AF830" s="47"/>
    </row>
    <row r="831" spans="1:32" ht="13.5" customHeight="1" x14ac:dyDescent="0.2">
      <c r="A831" s="49">
        <v>43899</v>
      </c>
      <c r="B831" s="50">
        <v>119.84000205993598</v>
      </c>
      <c r="C831" s="43"/>
      <c r="D831" s="49">
        <v>43899</v>
      </c>
      <c r="E831" s="50">
        <v>7.30800008773803</v>
      </c>
      <c r="AF831" s="47"/>
    </row>
    <row r="832" spans="1:32" ht="13.5" customHeight="1" x14ac:dyDescent="0.2">
      <c r="A832" s="49">
        <v>43896</v>
      </c>
      <c r="B832" s="50">
        <v>132.539987564086</v>
      </c>
      <c r="C832" s="43"/>
      <c r="D832" s="49">
        <v>43896</v>
      </c>
      <c r="E832" s="50">
        <v>7.9109997749328604</v>
      </c>
      <c r="AF832" s="47"/>
    </row>
    <row r="833" spans="1:32" ht="13.5" customHeight="1" x14ac:dyDescent="0.2">
      <c r="A833" s="49">
        <v>43895</v>
      </c>
      <c r="B833" s="50">
        <v>134.17999744415201</v>
      </c>
      <c r="C833" s="43"/>
      <c r="D833" s="49">
        <v>43895</v>
      </c>
      <c r="E833" s="50">
        <v>8.1669998168945295</v>
      </c>
      <c r="AF833" s="47"/>
    </row>
    <row r="834" spans="1:32" ht="13.5" customHeight="1" x14ac:dyDescent="0.2">
      <c r="A834" s="49">
        <v>43894</v>
      </c>
      <c r="B834" s="50">
        <v>137.55999803543</v>
      </c>
      <c r="C834" s="43"/>
      <c r="D834" s="49">
        <v>43894</v>
      </c>
      <c r="E834" s="50">
        <v>8.1599998474121094</v>
      </c>
      <c r="AF834" s="47"/>
    </row>
    <row r="835" spans="1:32" ht="13.5" customHeight="1" x14ac:dyDescent="0.2">
      <c r="A835" s="49">
        <v>43893</v>
      </c>
      <c r="B835" s="50">
        <v>141.32000207901001</v>
      </c>
      <c r="C835" s="43"/>
      <c r="D835" s="49">
        <v>43893</v>
      </c>
      <c r="E835" s="50">
        <v>7.8649997711181596</v>
      </c>
      <c r="AF835" s="47"/>
    </row>
    <row r="836" spans="1:32" ht="13.5" customHeight="1" x14ac:dyDescent="0.2">
      <c r="A836" s="49">
        <v>43892</v>
      </c>
      <c r="B836" s="50">
        <v>143.460011482238</v>
      </c>
      <c r="C836" s="43"/>
      <c r="D836" s="49">
        <v>43892</v>
      </c>
      <c r="E836" s="50">
        <v>7.6050000190734801</v>
      </c>
      <c r="AF836" s="47"/>
    </row>
    <row r="837" spans="1:32" ht="13.5" customHeight="1" x14ac:dyDescent="0.2">
      <c r="A837" s="49">
        <v>43889</v>
      </c>
      <c r="B837" s="50">
        <v>148.97999763488701</v>
      </c>
      <c r="C837" s="43"/>
      <c r="D837" s="49">
        <v>43889</v>
      </c>
      <c r="E837" s="50">
        <v>7.5859999656677202</v>
      </c>
      <c r="AF837" s="47"/>
    </row>
    <row r="838" spans="1:32" ht="13.5" customHeight="1" x14ac:dyDescent="0.2">
      <c r="A838" s="49">
        <v>43888</v>
      </c>
      <c r="B838" s="50">
        <v>155.24001121520899</v>
      </c>
      <c r="C838" s="43"/>
      <c r="D838" s="49">
        <v>43888</v>
      </c>
      <c r="E838" s="50">
        <v>7.9310002326965297</v>
      </c>
      <c r="AF838" s="47"/>
    </row>
    <row r="839" spans="1:32" ht="13.5" customHeight="1" x14ac:dyDescent="0.2">
      <c r="A839" s="49">
        <v>43887</v>
      </c>
      <c r="B839" s="50">
        <v>165.32000303268399</v>
      </c>
      <c r="C839" s="43"/>
      <c r="D839" s="49">
        <v>43887</v>
      </c>
      <c r="E839" s="50">
        <v>7.9850001335143999</v>
      </c>
      <c r="AF839" s="47"/>
    </row>
    <row r="840" spans="1:32" ht="13.5" customHeight="1" x14ac:dyDescent="0.2">
      <c r="A840" s="49">
        <v>43886</v>
      </c>
      <c r="B840" s="50">
        <v>166.03999137878401</v>
      </c>
      <c r="C840" s="43"/>
      <c r="D840" s="49">
        <v>43886</v>
      </c>
      <c r="E840" s="50">
        <v>7.8060002326965297</v>
      </c>
      <c r="AF840" s="47"/>
    </row>
    <row r="841" spans="1:32" ht="13.5" customHeight="1" x14ac:dyDescent="0.2">
      <c r="A841" s="49">
        <v>43885</v>
      </c>
      <c r="B841" s="50">
        <v>170.34000158309902</v>
      </c>
      <c r="C841" s="43"/>
      <c r="D841" s="49">
        <v>43885</v>
      </c>
      <c r="E841" s="50">
        <v>7.9910001754760698</v>
      </c>
      <c r="AF841" s="47"/>
    </row>
    <row r="842" spans="1:32" ht="13.5" customHeight="1" x14ac:dyDescent="0.2">
      <c r="A842" s="49">
        <v>43882</v>
      </c>
      <c r="B842" s="50">
        <v>178.55999469757</v>
      </c>
      <c r="C842" s="43"/>
      <c r="D842" s="49">
        <v>43882</v>
      </c>
      <c r="E842" s="50">
        <v>8.4250001907348597</v>
      </c>
      <c r="AF842" s="47"/>
    </row>
    <row r="843" spans="1:32" ht="13.5" customHeight="1" x14ac:dyDescent="0.2">
      <c r="A843" s="49">
        <v>43881</v>
      </c>
      <c r="B843" s="50">
        <v>183.24000835418698</v>
      </c>
      <c r="C843" s="43"/>
      <c r="D843" s="49">
        <v>43881</v>
      </c>
      <c r="E843" s="50">
        <v>8.5120000839233398</v>
      </c>
      <c r="AF843" s="47"/>
    </row>
    <row r="844" spans="1:32" ht="13.5" customHeight="1" x14ac:dyDescent="0.2">
      <c r="A844" s="49">
        <v>43880</v>
      </c>
      <c r="B844" s="50">
        <v>176.47999525070099</v>
      </c>
      <c r="C844" s="43"/>
      <c r="D844" s="49">
        <v>43880</v>
      </c>
      <c r="E844" s="50">
        <v>8.5790004730224592</v>
      </c>
      <c r="AF844" s="47"/>
    </row>
    <row r="845" spans="1:32" ht="13.5" customHeight="1" x14ac:dyDescent="0.2">
      <c r="A845" s="49">
        <v>43879</v>
      </c>
      <c r="B845" s="50">
        <v>175.60000419616699</v>
      </c>
      <c r="C845" s="43"/>
      <c r="D845" s="49">
        <v>43879</v>
      </c>
      <c r="E845" s="50">
        <v>8.4980001449584908</v>
      </c>
      <c r="AF845" s="47"/>
    </row>
    <row r="846" spans="1:32" ht="13.5" customHeight="1" x14ac:dyDescent="0.2">
      <c r="A846" s="49">
        <v>43878</v>
      </c>
      <c r="B846" s="50">
        <v>177.24000215530299</v>
      </c>
      <c r="C846" s="43"/>
      <c r="D846" s="49">
        <v>43878</v>
      </c>
      <c r="E846" s="50">
        <v>8.3870000839233398</v>
      </c>
      <c r="AF846" s="47"/>
    </row>
    <row r="847" spans="1:32" ht="13.5" customHeight="1" x14ac:dyDescent="0.2">
      <c r="A847" s="49">
        <v>43875</v>
      </c>
      <c r="B847" s="50">
        <v>175.91999769210801</v>
      </c>
      <c r="C847" s="43"/>
      <c r="D847" s="49">
        <v>43875</v>
      </c>
      <c r="E847" s="50">
        <v>8.2519998550415004</v>
      </c>
      <c r="AF847" s="47"/>
    </row>
    <row r="848" spans="1:32" ht="13.5" customHeight="1" x14ac:dyDescent="0.2">
      <c r="A848" s="49">
        <v>43874</v>
      </c>
      <c r="B848" s="50">
        <v>175.800001621246</v>
      </c>
      <c r="C848" s="43"/>
      <c r="D848" s="49">
        <v>43874</v>
      </c>
      <c r="E848" s="50">
        <v>8.1890001296996999</v>
      </c>
      <c r="AF848" s="47"/>
    </row>
    <row r="849" spans="1:32" ht="13.5" customHeight="1" x14ac:dyDescent="0.2">
      <c r="A849" s="49">
        <v>43873</v>
      </c>
      <c r="B849" s="50">
        <v>179.879999160766</v>
      </c>
      <c r="C849" s="43"/>
      <c r="D849" s="49">
        <v>43873</v>
      </c>
      <c r="E849" s="50">
        <v>8.1330003738403303</v>
      </c>
      <c r="AF849" s="47"/>
    </row>
    <row r="850" spans="1:32" ht="13.5" customHeight="1" x14ac:dyDescent="0.2">
      <c r="A850" s="49">
        <v>43872</v>
      </c>
      <c r="B850" s="50">
        <v>179.67998981475799</v>
      </c>
      <c r="C850" s="43"/>
      <c r="D850" s="49">
        <v>43872</v>
      </c>
      <c r="E850" s="50">
        <v>8.2080001831054599</v>
      </c>
      <c r="AF850" s="47"/>
    </row>
    <row r="851" spans="1:32" ht="13.5" customHeight="1" x14ac:dyDescent="0.2">
      <c r="A851" s="49">
        <v>43871</v>
      </c>
      <c r="B851" s="50">
        <v>176.71999931335401</v>
      </c>
      <c r="C851" s="43"/>
      <c r="D851" s="49">
        <v>43871</v>
      </c>
      <c r="E851" s="50">
        <v>8.1850004196166992</v>
      </c>
      <c r="AF851" s="47"/>
    </row>
    <row r="852" spans="1:32" ht="13.5" customHeight="1" x14ac:dyDescent="0.2">
      <c r="A852" s="49">
        <v>43868</v>
      </c>
      <c r="B852" s="50">
        <v>176.47999525070099</v>
      </c>
      <c r="C852" s="43"/>
      <c r="D852" s="49">
        <v>43868</v>
      </c>
      <c r="E852" s="50">
        <v>8.1800003051757795</v>
      </c>
      <c r="AF852" s="47"/>
    </row>
    <row r="853" spans="1:32" ht="13.5" customHeight="1" x14ac:dyDescent="0.2">
      <c r="A853" s="49">
        <v>43867</v>
      </c>
      <c r="B853" s="50">
        <v>176.69999599456702</v>
      </c>
      <c r="C853" s="43"/>
      <c r="D853" s="49">
        <v>43867</v>
      </c>
      <c r="E853" s="50">
        <v>8.1040000915527308</v>
      </c>
      <c r="AF853" s="47"/>
    </row>
    <row r="854" spans="1:32" ht="13.5" customHeight="1" x14ac:dyDescent="0.2">
      <c r="A854" s="49">
        <v>43866</v>
      </c>
      <c r="B854" s="50">
        <v>172.75999784469599</v>
      </c>
      <c r="C854" s="43"/>
      <c r="D854" s="49">
        <v>43866</v>
      </c>
      <c r="E854" s="50">
        <v>8.0590000152587802</v>
      </c>
      <c r="AF854" s="47"/>
    </row>
    <row r="855" spans="1:32" ht="13.5" customHeight="1" x14ac:dyDescent="0.2">
      <c r="A855" s="49">
        <v>43865</v>
      </c>
      <c r="B855" s="50">
        <v>171.899998188018</v>
      </c>
      <c r="C855" s="43"/>
      <c r="D855" s="49">
        <v>43865</v>
      </c>
      <c r="E855" s="50">
        <v>7.9980001449584899</v>
      </c>
      <c r="AF855" s="47"/>
    </row>
    <row r="856" spans="1:32" ht="13.5" customHeight="1" x14ac:dyDescent="0.2">
      <c r="A856" s="49">
        <v>43864</v>
      </c>
      <c r="B856" s="50">
        <v>170.00000476837101</v>
      </c>
      <c r="C856" s="43"/>
      <c r="D856" s="49">
        <v>43864</v>
      </c>
      <c r="E856" s="50">
        <v>7.9140000343322701</v>
      </c>
      <c r="AF856" s="47"/>
    </row>
    <row r="857" spans="1:32" ht="13.5" customHeight="1" x14ac:dyDescent="0.2">
      <c r="A857" s="49">
        <v>43861</v>
      </c>
      <c r="B857" s="50">
        <v>168.39998960494898</v>
      </c>
      <c r="C857" s="43"/>
      <c r="D857" s="49">
        <v>43861</v>
      </c>
      <c r="E857" s="50">
        <v>7.88000011444091</v>
      </c>
      <c r="AF857" s="47"/>
    </row>
    <row r="858" spans="1:32" ht="13.5" customHeight="1" x14ac:dyDescent="0.2">
      <c r="A858" s="49">
        <v>43860</v>
      </c>
      <c r="B858" s="50">
        <v>170.17998695373501</v>
      </c>
      <c r="C858" s="43"/>
      <c r="D858" s="49">
        <v>43860</v>
      </c>
      <c r="E858" s="50">
        <v>8.0310001373290998</v>
      </c>
      <c r="AF858" s="47"/>
    </row>
    <row r="859" spans="1:32" ht="13.5" customHeight="1" x14ac:dyDescent="0.2">
      <c r="A859" s="49">
        <v>43859</v>
      </c>
      <c r="B859" s="50">
        <v>171.88000679016099</v>
      </c>
      <c r="C859" s="43"/>
      <c r="D859" s="49">
        <v>43859</v>
      </c>
      <c r="E859" s="50">
        <v>7.9980001449584899</v>
      </c>
      <c r="AF859" s="47"/>
    </row>
    <row r="860" spans="1:32" ht="13.5" customHeight="1" x14ac:dyDescent="0.2">
      <c r="A860" s="49">
        <v>43858</v>
      </c>
      <c r="B860" s="50">
        <v>171.899998188018</v>
      </c>
      <c r="C860" s="43"/>
      <c r="D860" s="49">
        <v>43858</v>
      </c>
      <c r="E860" s="50">
        <v>7.8520002365112296</v>
      </c>
      <c r="AF860" s="47"/>
    </row>
    <row r="861" spans="1:32" ht="13.5" customHeight="1" x14ac:dyDescent="0.2">
      <c r="A861" s="49">
        <v>43857</v>
      </c>
      <c r="B861" s="50">
        <v>170.280003547668</v>
      </c>
      <c r="C861" s="43"/>
      <c r="D861" s="49">
        <v>43857</v>
      </c>
      <c r="E861" s="50">
        <v>7.6799998283386204</v>
      </c>
      <c r="AF861" s="47"/>
    </row>
    <row r="862" spans="1:32" ht="13.5" customHeight="1" x14ac:dyDescent="0.2">
      <c r="A862" s="49">
        <v>43854</v>
      </c>
      <c r="B862" s="50">
        <v>174.53999519348099</v>
      </c>
      <c r="C862" s="43"/>
      <c r="D862" s="49">
        <v>43854</v>
      </c>
      <c r="E862" s="50">
        <v>7.8010001182556099</v>
      </c>
      <c r="AF862" s="47"/>
    </row>
    <row r="863" spans="1:32" ht="13.5" customHeight="1" x14ac:dyDescent="0.2">
      <c r="A863" s="49">
        <v>43853</v>
      </c>
      <c r="B863" s="50">
        <v>171.82000875473</v>
      </c>
      <c r="C863" s="43"/>
      <c r="D863" s="49">
        <v>43853</v>
      </c>
      <c r="E863" s="50">
        <v>7.6290001869201598</v>
      </c>
      <c r="AF863" s="47"/>
    </row>
    <row r="864" spans="1:32" ht="13.5" customHeight="1" x14ac:dyDescent="0.2">
      <c r="A864" s="49">
        <v>43852</v>
      </c>
      <c r="B864" s="50">
        <v>175.020003318786</v>
      </c>
      <c r="C864" s="43"/>
      <c r="D864" s="49">
        <v>43852</v>
      </c>
      <c r="E864" s="50">
        <v>7.55800008773803</v>
      </c>
      <c r="AF864" s="47"/>
    </row>
    <row r="865" spans="1:32" ht="13.5" customHeight="1" x14ac:dyDescent="0.2">
      <c r="A865" s="49">
        <v>43851</v>
      </c>
      <c r="B865" s="50">
        <v>174.53999519348099</v>
      </c>
      <c r="C865" s="43"/>
      <c r="D865" s="49">
        <v>43851</v>
      </c>
      <c r="E865" s="50">
        <v>7.5920000076293901</v>
      </c>
      <c r="AF865" s="47"/>
    </row>
    <row r="866" spans="1:32" ht="13.5" customHeight="1" x14ac:dyDescent="0.2">
      <c r="A866" s="49">
        <v>43850</v>
      </c>
      <c r="B866" s="50">
        <v>175.08000135421699</v>
      </c>
      <c r="C866" s="43"/>
      <c r="D866" s="49">
        <v>43850</v>
      </c>
      <c r="E866" s="50">
        <v>7.6220002174377397</v>
      </c>
      <c r="AF866" s="47"/>
    </row>
    <row r="867" spans="1:32" ht="13.5" customHeight="1" x14ac:dyDescent="0.2">
      <c r="A867" s="49">
        <v>43847</v>
      </c>
      <c r="B867" s="50">
        <v>175.49999952316199</v>
      </c>
      <c r="C867" s="43"/>
      <c r="D867" s="49">
        <v>43847</v>
      </c>
      <c r="E867" s="50">
        <v>7.7020001411437899</v>
      </c>
      <c r="AF867" s="47"/>
    </row>
    <row r="868" spans="1:32" ht="13.5" customHeight="1" x14ac:dyDescent="0.2">
      <c r="A868" s="49">
        <v>43846</v>
      </c>
      <c r="B868" s="50">
        <v>177.02000141143699</v>
      </c>
      <c r="C868" s="43"/>
      <c r="D868" s="49">
        <v>43846</v>
      </c>
      <c r="E868" s="50">
        <v>7.5630002021789497</v>
      </c>
      <c r="AF868" s="47"/>
    </row>
    <row r="869" spans="1:32" ht="13.5" customHeight="1" x14ac:dyDescent="0.2">
      <c r="A869" s="49">
        <v>43845</v>
      </c>
      <c r="B869" s="50">
        <v>178.02000045776302</v>
      </c>
      <c r="C869" s="43"/>
      <c r="D869" s="49">
        <v>43845</v>
      </c>
      <c r="E869" s="50">
        <v>7.4270000457763601</v>
      </c>
      <c r="AF869" s="47"/>
    </row>
    <row r="870" spans="1:32" ht="13.5" customHeight="1" x14ac:dyDescent="0.2">
      <c r="A870" s="49">
        <v>43844</v>
      </c>
      <c r="B870" s="50">
        <v>180.94000816345201</v>
      </c>
      <c r="C870" s="43"/>
      <c r="D870" s="49">
        <v>43844</v>
      </c>
      <c r="E870" s="50">
        <v>7.4000000953674299</v>
      </c>
      <c r="AF870" s="47"/>
    </row>
    <row r="871" spans="1:32" ht="13.5" customHeight="1" x14ac:dyDescent="0.2">
      <c r="A871" s="49">
        <v>43843</v>
      </c>
      <c r="B871" s="50">
        <v>180.88001012802098</v>
      </c>
      <c r="C871" s="43"/>
      <c r="D871" s="49">
        <v>43843</v>
      </c>
      <c r="E871" s="50">
        <v>7.4029998779296804</v>
      </c>
      <c r="AF871" s="47"/>
    </row>
    <row r="872" spans="1:32" ht="13.5" customHeight="1" x14ac:dyDescent="0.2">
      <c r="A872" s="49">
        <v>43840</v>
      </c>
      <c r="B872" s="50">
        <v>181.139993667602</v>
      </c>
      <c r="C872" s="43"/>
      <c r="D872" s="49">
        <v>43840</v>
      </c>
      <c r="E872" s="50">
        <v>7.4530000686645499</v>
      </c>
      <c r="AF872" s="47"/>
    </row>
    <row r="873" spans="1:32" ht="13.5" customHeight="1" x14ac:dyDescent="0.2">
      <c r="A873" s="49">
        <v>43839</v>
      </c>
      <c r="B873" s="50">
        <v>182.46001005172701</v>
      </c>
      <c r="C873" s="43"/>
      <c r="D873" s="49">
        <v>43839</v>
      </c>
      <c r="E873" s="50">
        <v>7.3039999008178702</v>
      </c>
      <c r="AF873" s="47"/>
    </row>
    <row r="874" spans="1:32" ht="13.5" customHeight="1" x14ac:dyDescent="0.2">
      <c r="A874" s="49">
        <v>43838</v>
      </c>
      <c r="B874" s="50">
        <v>182.24000930786099</v>
      </c>
      <c r="C874" s="43"/>
      <c r="D874" s="49">
        <v>43838</v>
      </c>
      <c r="E874" s="50">
        <v>7.27600002288818</v>
      </c>
      <c r="AF874" s="47"/>
    </row>
    <row r="875" spans="1:32" ht="13.5" customHeight="1" x14ac:dyDescent="0.2">
      <c r="A875" s="49">
        <v>43837</v>
      </c>
      <c r="B875" s="50">
        <v>183.160006999969</v>
      </c>
      <c r="C875" s="43"/>
      <c r="D875" s="49">
        <v>43837</v>
      </c>
      <c r="E875" s="50">
        <v>7.2340002059936497</v>
      </c>
      <c r="AF875" s="47"/>
    </row>
    <row r="876" spans="1:32" ht="13.5" customHeight="1" x14ac:dyDescent="0.2">
      <c r="A876" s="49">
        <v>43836</v>
      </c>
      <c r="B876" s="50">
        <v>180.94000816345201</v>
      </c>
      <c r="C876" s="43"/>
      <c r="D876" s="49">
        <v>43836</v>
      </c>
      <c r="E876" s="50">
        <v>7.2379999160766602</v>
      </c>
      <c r="AF876" s="47"/>
    </row>
    <row r="877" spans="1:32" ht="13.5" customHeight="1" x14ac:dyDescent="0.2">
      <c r="A877" s="49">
        <v>43833</v>
      </c>
      <c r="B877" s="50">
        <v>183.17999839782701</v>
      </c>
      <c r="C877" s="43"/>
      <c r="D877" s="49">
        <v>43833</v>
      </c>
      <c r="E877" s="50">
        <v>7.2259998321533203</v>
      </c>
      <c r="AF877" s="47"/>
    </row>
    <row r="878" spans="1:32" ht="13.5" customHeight="1" x14ac:dyDescent="0.2">
      <c r="A878" s="49">
        <v>43832</v>
      </c>
      <c r="B878" s="50">
        <v>185.19999980926499</v>
      </c>
      <c r="C878" s="43"/>
      <c r="D878" s="49">
        <v>43832</v>
      </c>
      <c r="E878" s="50">
        <v>7.2150001525878897</v>
      </c>
      <c r="AF878" s="47"/>
    </row>
    <row r="879" spans="1:32" ht="13.5" customHeight="1" x14ac:dyDescent="0.2">
      <c r="A879" s="49">
        <v>43831</v>
      </c>
      <c r="B879" s="50">
        <v>179.63999509811399</v>
      </c>
      <c r="C879" s="43"/>
      <c r="D879" s="49">
        <v>43831</v>
      </c>
      <c r="E879" s="50">
        <v>7.07200002670288</v>
      </c>
      <c r="AF879" s="47"/>
    </row>
    <row r="880" spans="1:32" ht="13.5" customHeight="1" x14ac:dyDescent="0.2">
      <c r="A880" s="49">
        <v>43830</v>
      </c>
      <c r="B880" s="50">
        <v>179.63999509811399</v>
      </c>
      <c r="C880" s="43"/>
      <c r="D880" s="49">
        <v>43830</v>
      </c>
      <c r="E880" s="50">
        <v>7.07200002670288</v>
      </c>
      <c r="AF880" s="47"/>
    </row>
    <row r="881" spans="1:32" ht="13.5" customHeight="1" x14ac:dyDescent="0.2">
      <c r="A881" s="49">
        <v>43829</v>
      </c>
      <c r="B881" s="50">
        <v>180.88001012802098</v>
      </c>
      <c r="C881" s="43"/>
      <c r="D881" s="49">
        <v>43829</v>
      </c>
      <c r="E881" s="50">
        <v>7.0789999961853001</v>
      </c>
      <c r="AF881" s="47"/>
    </row>
    <row r="882" spans="1:32" ht="13.5" customHeight="1" x14ac:dyDescent="0.2">
      <c r="A882" s="49">
        <v>43826</v>
      </c>
      <c r="B882" s="50">
        <v>181.339991092681</v>
      </c>
      <c r="C882" s="43"/>
      <c r="D882" s="49">
        <v>43826</v>
      </c>
      <c r="E882" s="50">
        <v>7.1589999198913503</v>
      </c>
      <c r="AF882" s="47"/>
    </row>
    <row r="883" spans="1:32" ht="13.5" customHeight="1" x14ac:dyDescent="0.2">
      <c r="A883" s="49">
        <v>43825</v>
      </c>
      <c r="B883" s="50">
        <v>179.99999523162799</v>
      </c>
      <c r="C883" s="43"/>
      <c r="D883" s="49">
        <v>43825</v>
      </c>
      <c r="E883" s="50">
        <v>7.1750001907348597</v>
      </c>
      <c r="AF883" s="47"/>
    </row>
    <row r="884" spans="1:32" ht="13.5" customHeight="1" x14ac:dyDescent="0.2">
      <c r="A884" s="49">
        <v>43824</v>
      </c>
      <c r="B884" s="50">
        <v>179.99999523162799</v>
      </c>
      <c r="C884" s="43"/>
      <c r="D884" s="49">
        <v>43824</v>
      </c>
      <c r="E884" s="50">
        <v>7.1750001907348597</v>
      </c>
      <c r="AF884" s="47"/>
    </row>
    <row r="885" spans="1:32" ht="13.5" customHeight="1" x14ac:dyDescent="0.2">
      <c r="A885" s="49">
        <v>43823</v>
      </c>
      <c r="B885" s="50">
        <v>179.99999523162799</v>
      </c>
      <c r="C885" s="43"/>
      <c r="D885" s="49">
        <v>43823</v>
      </c>
      <c r="E885" s="50">
        <v>7.1750001907348597</v>
      </c>
      <c r="AF885" s="47"/>
    </row>
    <row r="886" spans="1:32" ht="13.5" customHeight="1" x14ac:dyDescent="0.2">
      <c r="A886" s="49">
        <v>43822</v>
      </c>
      <c r="B886" s="50">
        <v>179.719996452331</v>
      </c>
      <c r="C886" s="43"/>
      <c r="D886" s="49">
        <v>43822</v>
      </c>
      <c r="E886" s="50">
        <v>7.1929998397827104</v>
      </c>
      <c r="AF886" s="47"/>
    </row>
    <row r="887" spans="1:32" ht="13.5" customHeight="1" x14ac:dyDescent="0.2">
      <c r="A887" s="49">
        <v>43819</v>
      </c>
      <c r="B887" s="50">
        <v>178.999996185302</v>
      </c>
      <c r="C887" s="43"/>
      <c r="D887" s="49">
        <v>43819</v>
      </c>
      <c r="E887" s="50">
        <v>7.1739997863769496</v>
      </c>
      <c r="AF887" s="47"/>
    </row>
    <row r="888" spans="1:32" ht="13.5" customHeight="1" x14ac:dyDescent="0.2">
      <c r="A888" s="49">
        <v>43818</v>
      </c>
      <c r="B888" s="50">
        <v>183.10000896453801</v>
      </c>
      <c r="C888" s="43"/>
      <c r="D888" s="49">
        <v>43818</v>
      </c>
      <c r="E888" s="50">
        <v>6.9520001411437899</v>
      </c>
      <c r="AF888" s="47"/>
    </row>
    <row r="889" spans="1:32" ht="13.5" customHeight="1" x14ac:dyDescent="0.2">
      <c r="A889" s="49">
        <v>43817</v>
      </c>
      <c r="B889" s="50">
        <v>185.06000041961602</v>
      </c>
      <c r="C889" s="43"/>
      <c r="D889" s="49">
        <v>43817</v>
      </c>
      <c r="E889" s="50">
        <v>7.0279998779296804</v>
      </c>
      <c r="AF889" s="47"/>
    </row>
    <row r="890" spans="1:32" ht="13.5" customHeight="1" x14ac:dyDescent="0.2">
      <c r="A890" s="49">
        <v>43816</v>
      </c>
      <c r="B890" s="50">
        <v>187.25999593734699</v>
      </c>
      <c r="C890" s="43"/>
      <c r="D890" s="49">
        <v>43816</v>
      </c>
      <c r="E890" s="50">
        <v>7.0180001258850098</v>
      </c>
      <c r="AF890" s="47"/>
    </row>
    <row r="891" spans="1:32" ht="13.5" customHeight="1" x14ac:dyDescent="0.2">
      <c r="A891" s="49">
        <v>43815</v>
      </c>
      <c r="B891" s="50">
        <v>191.17999076843199</v>
      </c>
      <c r="C891" s="43"/>
      <c r="D891" s="49">
        <v>43815</v>
      </c>
      <c r="E891" s="50">
        <v>6.9369997978210396</v>
      </c>
      <c r="AF891" s="47"/>
    </row>
    <row r="892" spans="1:32" ht="13.5" customHeight="1" x14ac:dyDescent="0.2">
      <c r="A892" s="49">
        <v>43812</v>
      </c>
      <c r="B892" s="50">
        <v>184.200000762939</v>
      </c>
      <c r="C892" s="43"/>
      <c r="D892" s="49">
        <v>43812</v>
      </c>
      <c r="E892" s="50">
        <v>6.8979997634887598</v>
      </c>
      <c r="AF892" s="47"/>
    </row>
    <row r="893" spans="1:32" ht="13.5" customHeight="1" x14ac:dyDescent="0.2">
      <c r="A893" s="49">
        <v>43811</v>
      </c>
      <c r="B893" s="50">
        <v>172.14000225067102</v>
      </c>
      <c r="C893" s="43"/>
      <c r="D893" s="49">
        <v>43811</v>
      </c>
      <c r="E893" s="50">
        <v>6.8660001754760698</v>
      </c>
      <c r="AF893" s="47"/>
    </row>
    <row r="894" spans="1:32" ht="13.5" customHeight="1" x14ac:dyDescent="0.2">
      <c r="A894" s="49">
        <v>43810</v>
      </c>
      <c r="B894" s="50">
        <v>168.69999170303299</v>
      </c>
      <c r="C894" s="43"/>
      <c r="D894" s="49">
        <v>43810</v>
      </c>
      <c r="E894" s="50">
        <v>6.8150000572204501</v>
      </c>
      <c r="AF894" s="47"/>
    </row>
    <row r="895" spans="1:32" ht="13.5" customHeight="1" x14ac:dyDescent="0.2">
      <c r="A895" s="49">
        <v>43809</v>
      </c>
      <c r="B895" s="50">
        <v>169.660007953643</v>
      </c>
      <c r="C895" s="43"/>
      <c r="D895" s="49">
        <v>43809</v>
      </c>
      <c r="E895" s="50">
        <v>6.7410001754760698</v>
      </c>
      <c r="AF895" s="47"/>
    </row>
    <row r="896" spans="1:32" ht="13.5" customHeight="1" x14ac:dyDescent="0.2">
      <c r="A896" s="49">
        <v>43808</v>
      </c>
      <c r="B896" s="50">
        <v>171.899998188018</v>
      </c>
      <c r="C896" s="43"/>
      <c r="D896" s="49">
        <v>43808</v>
      </c>
      <c r="E896" s="50">
        <v>6.68300008773803</v>
      </c>
      <c r="AF896" s="47"/>
    </row>
    <row r="897" spans="1:32" ht="13.5" customHeight="1" x14ac:dyDescent="0.2">
      <c r="A897" s="49">
        <v>43805</v>
      </c>
      <c r="B897" s="50">
        <v>169.500005245208</v>
      </c>
      <c r="C897" s="43"/>
      <c r="D897" s="49">
        <v>43805</v>
      </c>
      <c r="E897" s="50">
        <v>6.7690000534057599</v>
      </c>
      <c r="AF897" s="47"/>
    </row>
    <row r="898" spans="1:32" ht="13.5" customHeight="1" x14ac:dyDescent="0.2">
      <c r="A898" s="49">
        <v>43804</v>
      </c>
      <c r="B898" s="50">
        <v>167.65999794006302</v>
      </c>
      <c r="C898" s="43"/>
      <c r="D898" s="49">
        <v>43804</v>
      </c>
      <c r="E898" s="50">
        <v>6.71000003814697</v>
      </c>
      <c r="AF898" s="47"/>
    </row>
    <row r="899" spans="1:32" ht="13.5" customHeight="1" x14ac:dyDescent="0.2">
      <c r="A899" s="49">
        <v>43803</v>
      </c>
      <c r="B899" s="50">
        <v>166.479992866516</v>
      </c>
      <c r="C899" s="43"/>
      <c r="D899" s="49">
        <v>43803</v>
      </c>
      <c r="E899" s="50">
        <v>6.7249999046325604</v>
      </c>
      <c r="AF899" s="47"/>
    </row>
    <row r="900" spans="1:32" ht="13.5" customHeight="1" x14ac:dyDescent="0.2">
      <c r="A900" s="49">
        <v>43802</v>
      </c>
      <c r="B900" s="50">
        <v>165.49999713897699</v>
      </c>
      <c r="C900" s="43"/>
      <c r="D900" s="49">
        <v>43802</v>
      </c>
      <c r="E900" s="50">
        <v>6.6659998893737704</v>
      </c>
      <c r="AF900" s="47"/>
    </row>
    <row r="901" spans="1:32" ht="13.5" customHeight="1" x14ac:dyDescent="0.2">
      <c r="A901" s="49">
        <v>43801</v>
      </c>
      <c r="B901" s="50">
        <v>169.33999061584399</v>
      </c>
      <c r="C901" s="43"/>
      <c r="D901" s="49">
        <v>43801</v>
      </c>
      <c r="E901" s="50">
        <v>6.6220002174377397</v>
      </c>
      <c r="AF901" s="47"/>
    </row>
    <row r="902" spans="1:32" ht="13.5" customHeight="1" x14ac:dyDescent="0.2">
      <c r="A902" s="49">
        <v>43798</v>
      </c>
      <c r="B902" s="50">
        <v>171.80000543594301</v>
      </c>
      <c r="C902" s="43"/>
      <c r="D902" s="49">
        <v>43798</v>
      </c>
      <c r="E902" s="50">
        <v>6.8639998435974103</v>
      </c>
      <c r="AF902" s="47"/>
    </row>
    <row r="903" spans="1:32" ht="13.5" customHeight="1" x14ac:dyDescent="0.2">
      <c r="A903" s="49">
        <v>43797</v>
      </c>
      <c r="B903" s="50">
        <v>173.89999628067002</v>
      </c>
      <c r="C903" s="43"/>
      <c r="D903" s="49">
        <v>43797</v>
      </c>
      <c r="E903" s="50">
        <v>6.8509998321533203</v>
      </c>
      <c r="AF903" s="47"/>
    </row>
    <row r="904" spans="1:32" ht="13.5" customHeight="1" x14ac:dyDescent="0.2">
      <c r="A904" s="49">
        <v>43796</v>
      </c>
      <c r="B904" s="50">
        <v>174.61999654769801</v>
      </c>
      <c r="C904" s="43"/>
      <c r="D904" s="49">
        <v>43796</v>
      </c>
      <c r="E904" s="50">
        <v>6.8850002288818297</v>
      </c>
      <c r="AF904" s="47"/>
    </row>
    <row r="905" spans="1:32" ht="13.5" customHeight="1" x14ac:dyDescent="0.2">
      <c r="A905" s="49">
        <v>43795</v>
      </c>
      <c r="B905" s="50">
        <v>171.88000679016099</v>
      </c>
      <c r="C905" s="43"/>
      <c r="D905" s="49">
        <v>43795</v>
      </c>
      <c r="E905" s="50">
        <v>6.8920001983642498</v>
      </c>
      <c r="AF905" s="47"/>
    </row>
    <row r="906" spans="1:32" ht="13.5" customHeight="1" x14ac:dyDescent="0.2">
      <c r="A906" s="49">
        <v>43794</v>
      </c>
      <c r="B906" s="50">
        <v>171.97999954223599</v>
      </c>
      <c r="C906" s="43"/>
      <c r="D906" s="49">
        <v>43794</v>
      </c>
      <c r="E906" s="50">
        <v>6.8449997901916504</v>
      </c>
      <c r="AF906" s="47"/>
    </row>
    <row r="907" spans="1:32" ht="13.5" customHeight="1" x14ac:dyDescent="0.2">
      <c r="A907" s="49">
        <v>43791</v>
      </c>
      <c r="B907" s="50">
        <v>169.199991226196</v>
      </c>
      <c r="C907" s="43"/>
      <c r="D907" s="49">
        <v>43791</v>
      </c>
      <c r="E907" s="50">
        <v>6.75500011444091</v>
      </c>
      <c r="AF907" s="47"/>
    </row>
    <row r="908" spans="1:32" ht="13.5" customHeight="1" x14ac:dyDescent="0.2">
      <c r="A908" s="49">
        <v>43790</v>
      </c>
      <c r="B908" s="50">
        <v>167.13999509811399</v>
      </c>
      <c r="C908" s="43"/>
      <c r="D908" s="49">
        <v>43790</v>
      </c>
      <c r="E908" s="50">
        <v>6.7750000953674299</v>
      </c>
      <c r="AF908" s="47"/>
    </row>
    <row r="909" spans="1:32" ht="13.5" customHeight="1" x14ac:dyDescent="0.2">
      <c r="A909" s="49">
        <v>43789</v>
      </c>
      <c r="B909" s="50">
        <v>168.820011615753</v>
      </c>
      <c r="C909" s="43"/>
      <c r="D909" s="49">
        <v>43789</v>
      </c>
      <c r="E909" s="50">
        <v>6.82100009918212</v>
      </c>
      <c r="AF909" s="47"/>
    </row>
    <row r="910" spans="1:32" ht="13.5" customHeight="1" x14ac:dyDescent="0.2">
      <c r="A910" s="49">
        <v>43788</v>
      </c>
      <c r="B910" s="50">
        <v>170.080006122589</v>
      </c>
      <c r="C910" s="43"/>
      <c r="D910" s="49">
        <v>43788</v>
      </c>
      <c r="E910" s="50">
        <v>6.8330001831054599</v>
      </c>
      <c r="AF910" s="47"/>
    </row>
    <row r="911" spans="1:32" ht="13.5" customHeight="1" x14ac:dyDescent="0.2">
      <c r="A911" s="49">
        <v>43787</v>
      </c>
      <c r="B911" s="50">
        <v>170.500004291534</v>
      </c>
      <c r="C911" s="43"/>
      <c r="D911" s="49">
        <v>43787</v>
      </c>
      <c r="E911" s="50">
        <v>6.8639998435974103</v>
      </c>
      <c r="AF911" s="47"/>
    </row>
    <row r="912" spans="1:32" ht="13.5" customHeight="1" x14ac:dyDescent="0.2">
      <c r="A912" s="49">
        <v>43784</v>
      </c>
      <c r="B912" s="50">
        <v>170.440006256103</v>
      </c>
      <c r="C912" s="43"/>
      <c r="D912" s="49">
        <v>43784</v>
      </c>
      <c r="E912" s="50">
        <v>6.8730001449584899</v>
      </c>
      <c r="AF912" s="47"/>
    </row>
    <row r="913" spans="1:32" ht="13.5" customHeight="1" x14ac:dyDescent="0.2">
      <c r="A913" s="49">
        <v>43783</v>
      </c>
      <c r="B913" s="50">
        <v>170.080006122589</v>
      </c>
      <c r="C913" s="43"/>
      <c r="D913" s="49">
        <v>43783</v>
      </c>
      <c r="E913" s="50">
        <v>6.8899998664855904</v>
      </c>
      <c r="AF913" s="47"/>
    </row>
    <row r="914" spans="1:32" ht="13.5" customHeight="1" x14ac:dyDescent="0.2">
      <c r="A914" s="49">
        <v>43782</v>
      </c>
      <c r="B914" s="50">
        <v>170.240008831024</v>
      </c>
      <c r="C914" s="43"/>
      <c r="D914" s="49">
        <v>43782</v>
      </c>
      <c r="E914" s="50">
        <v>6.9439997673034597</v>
      </c>
      <c r="AF914" s="47"/>
    </row>
    <row r="915" spans="1:32" ht="13.5" customHeight="1" x14ac:dyDescent="0.2">
      <c r="A915" s="49">
        <v>43781</v>
      </c>
      <c r="B915" s="50">
        <v>172.38000631332301</v>
      </c>
      <c r="C915" s="43"/>
      <c r="D915" s="49">
        <v>43781</v>
      </c>
      <c r="E915" s="50">
        <v>6.98600006103515</v>
      </c>
      <c r="AF915" s="47"/>
    </row>
    <row r="916" spans="1:32" ht="13.5" customHeight="1" x14ac:dyDescent="0.2">
      <c r="A916" s="49">
        <v>43780</v>
      </c>
      <c r="B916" s="50">
        <v>171.32000923156701</v>
      </c>
      <c r="C916" s="43"/>
      <c r="D916" s="49">
        <v>43780</v>
      </c>
      <c r="E916" s="50">
        <v>6.8860001564025799</v>
      </c>
      <c r="AF916" s="47"/>
    </row>
    <row r="917" spans="1:32" ht="13.5" customHeight="1" x14ac:dyDescent="0.2">
      <c r="A917" s="49">
        <v>43777</v>
      </c>
      <c r="B917" s="50">
        <v>167.439997196197</v>
      </c>
      <c r="C917" s="43"/>
      <c r="D917" s="49">
        <v>43777</v>
      </c>
      <c r="E917" s="50">
        <v>6.8590002059936497</v>
      </c>
      <c r="AF917" s="47"/>
    </row>
    <row r="918" spans="1:32" ht="13.5" customHeight="1" x14ac:dyDescent="0.2">
      <c r="A918" s="49">
        <v>43776</v>
      </c>
      <c r="B918" s="50">
        <v>170.32001018524102</v>
      </c>
      <c r="C918" s="43"/>
      <c r="D918" s="49">
        <v>43776</v>
      </c>
      <c r="E918" s="50">
        <v>6.7769999504089302</v>
      </c>
      <c r="AF918" s="47"/>
    </row>
    <row r="919" spans="1:32" ht="13.5" customHeight="1" x14ac:dyDescent="0.2">
      <c r="A919" s="49">
        <v>43775</v>
      </c>
      <c r="B919" s="50">
        <v>168.39998960494898</v>
      </c>
      <c r="C919" s="43"/>
      <c r="D919" s="49">
        <v>43775</v>
      </c>
      <c r="E919" s="50">
        <v>6.9060001373290998</v>
      </c>
      <c r="AF919" s="47"/>
    </row>
    <row r="920" spans="1:32" ht="13.5" customHeight="1" x14ac:dyDescent="0.2">
      <c r="A920" s="49">
        <v>43774</v>
      </c>
      <c r="B920" s="50">
        <v>169.00000572204502</v>
      </c>
      <c r="C920" s="43"/>
      <c r="D920" s="49">
        <v>43774</v>
      </c>
      <c r="E920" s="50">
        <v>6.9089999198913503</v>
      </c>
      <c r="AF920" s="47"/>
    </row>
    <row r="921" spans="1:32" ht="13.5" customHeight="1" x14ac:dyDescent="0.2">
      <c r="A921" s="49">
        <v>43773</v>
      </c>
      <c r="B921" s="50">
        <v>168.80000829696598</v>
      </c>
      <c r="C921" s="43"/>
      <c r="D921" s="49">
        <v>43773</v>
      </c>
      <c r="E921" s="50">
        <v>6.9510002136230398</v>
      </c>
      <c r="AF921" s="47"/>
    </row>
    <row r="922" spans="1:32" ht="13.5" customHeight="1" x14ac:dyDescent="0.2">
      <c r="A922" s="49">
        <v>43770</v>
      </c>
      <c r="B922" s="50">
        <v>167.17998981475799</v>
      </c>
      <c r="C922" s="43"/>
      <c r="D922" s="49">
        <v>43770</v>
      </c>
      <c r="E922" s="50">
        <v>6.9289999008178702</v>
      </c>
      <c r="AF922" s="47"/>
    </row>
    <row r="923" spans="1:32" ht="13.5" customHeight="1" x14ac:dyDescent="0.2">
      <c r="A923" s="49">
        <v>43769</v>
      </c>
      <c r="B923" s="50">
        <v>167.75999069213802</v>
      </c>
      <c r="C923" s="43"/>
      <c r="D923" s="49">
        <v>43769</v>
      </c>
      <c r="E923" s="50">
        <v>6.9650001525878897</v>
      </c>
      <c r="AF923" s="47"/>
    </row>
    <row r="924" spans="1:32" ht="13.5" customHeight="1" x14ac:dyDescent="0.2">
      <c r="A924" s="49">
        <v>43768</v>
      </c>
      <c r="B924" s="50">
        <v>167.679989337921</v>
      </c>
      <c r="C924" s="43"/>
      <c r="D924" s="49">
        <v>43768</v>
      </c>
      <c r="E924" s="50">
        <v>6.875</v>
      </c>
      <c r="AF924" s="47"/>
    </row>
    <row r="925" spans="1:32" ht="13.5" customHeight="1" x14ac:dyDescent="0.2">
      <c r="A925" s="49">
        <v>43767</v>
      </c>
      <c r="B925" s="50">
        <v>171.17999792098999</v>
      </c>
      <c r="C925" s="43"/>
      <c r="D925" s="49">
        <v>43767</v>
      </c>
      <c r="E925" s="50">
        <v>6.8619999885559002</v>
      </c>
      <c r="AF925" s="47"/>
    </row>
    <row r="926" spans="1:32" ht="13.5" customHeight="1" x14ac:dyDescent="0.2">
      <c r="A926" s="49">
        <v>43766</v>
      </c>
      <c r="B926" s="50">
        <v>170.820009708404</v>
      </c>
      <c r="C926" s="43"/>
      <c r="D926" s="49">
        <v>43766</v>
      </c>
      <c r="E926" s="50">
        <v>6.8810000419616699</v>
      </c>
      <c r="AF926" s="47"/>
    </row>
    <row r="927" spans="1:32" ht="13.5" customHeight="1" x14ac:dyDescent="0.2">
      <c r="A927" s="49">
        <v>43763</v>
      </c>
      <c r="B927" s="50">
        <v>169.259989261627</v>
      </c>
      <c r="C927" s="43"/>
      <c r="D927" s="49">
        <v>43763</v>
      </c>
      <c r="E927" s="50">
        <v>6.86100006103515</v>
      </c>
      <c r="AF927" s="47"/>
    </row>
    <row r="928" spans="1:32" ht="13.5" customHeight="1" x14ac:dyDescent="0.2">
      <c r="A928" s="49">
        <v>43762</v>
      </c>
      <c r="B928" s="50">
        <v>165.29999971389699</v>
      </c>
      <c r="C928" s="43"/>
      <c r="D928" s="49">
        <v>43762</v>
      </c>
      <c r="E928" s="50">
        <v>6.8460001945495597</v>
      </c>
      <c r="AF928" s="47"/>
    </row>
    <row r="929" spans="1:32" ht="13.5" customHeight="1" x14ac:dyDescent="0.2">
      <c r="A929" s="49">
        <v>43761</v>
      </c>
      <c r="B929" s="50">
        <v>165.75999259948699</v>
      </c>
      <c r="C929" s="43"/>
      <c r="D929" s="49">
        <v>43761</v>
      </c>
      <c r="E929" s="50">
        <v>6.7239999771118102</v>
      </c>
      <c r="AF929" s="47"/>
    </row>
    <row r="930" spans="1:32" ht="13.5" customHeight="1" x14ac:dyDescent="0.2">
      <c r="A930" s="49">
        <v>43760</v>
      </c>
      <c r="B930" s="50">
        <v>165.29999971389699</v>
      </c>
      <c r="C930" s="43"/>
      <c r="D930" s="49">
        <v>43760</v>
      </c>
      <c r="E930" s="50">
        <v>6.8449997901916504</v>
      </c>
      <c r="AF930" s="47"/>
    </row>
    <row r="931" spans="1:32" ht="13.5" customHeight="1" x14ac:dyDescent="0.2">
      <c r="A931" s="49">
        <v>43759</v>
      </c>
      <c r="B931" s="50">
        <v>165.67999124526901</v>
      </c>
      <c r="C931" s="43"/>
      <c r="D931" s="49">
        <v>43759</v>
      </c>
      <c r="E931" s="50">
        <v>6.8179998397827104</v>
      </c>
      <c r="AF931" s="47"/>
    </row>
    <row r="932" spans="1:32" ht="13.5" customHeight="1" x14ac:dyDescent="0.2">
      <c r="A932" s="49">
        <v>43756</v>
      </c>
      <c r="B932" s="50">
        <v>164.99999761581401</v>
      </c>
      <c r="C932" s="43"/>
      <c r="D932" s="49">
        <v>43756</v>
      </c>
      <c r="E932" s="50">
        <v>6.7719998359680096</v>
      </c>
      <c r="AF932" s="47"/>
    </row>
    <row r="933" spans="1:32" ht="13.5" customHeight="1" x14ac:dyDescent="0.2">
      <c r="A933" s="49">
        <v>43755</v>
      </c>
      <c r="B933" s="50">
        <v>165.61999320983801</v>
      </c>
      <c r="C933" s="43"/>
      <c r="D933" s="49">
        <v>43755</v>
      </c>
      <c r="E933" s="50">
        <v>6.77600002288818</v>
      </c>
      <c r="AF933" s="47"/>
    </row>
    <row r="934" spans="1:32" ht="13.5" customHeight="1" x14ac:dyDescent="0.2">
      <c r="A934" s="49">
        <v>43754</v>
      </c>
      <c r="B934" s="50">
        <v>164.52000141143699</v>
      </c>
      <c r="C934" s="43"/>
      <c r="D934" s="49">
        <v>43754</v>
      </c>
      <c r="E934" s="50">
        <v>6.8249998092651296</v>
      </c>
      <c r="AF934" s="47"/>
    </row>
    <row r="935" spans="1:32" ht="13.5" customHeight="1" x14ac:dyDescent="0.2">
      <c r="A935" s="49">
        <v>43753</v>
      </c>
      <c r="B935" s="50">
        <v>167.439997196197</v>
      </c>
      <c r="C935" s="43"/>
      <c r="D935" s="49">
        <v>43753</v>
      </c>
      <c r="E935" s="50">
        <v>6.86100006103515</v>
      </c>
      <c r="AF935" s="47"/>
    </row>
    <row r="936" spans="1:32" ht="13.5" customHeight="1" x14ac:dyDescent="0.2">
      <c r="A936" s="49">
        <v>43752</v>
      </c>
      <c r="B936" s="50">
        <v>157.940006256103</v>
      </c>
      <c r="C936" s="43"/>
      <c r="D936" s="49">
        <v>43752</v>
      </c>
      <c r="E936" s="50">
        <v>6.8119997978210396</v>
      </c>
      <c r="AF936" s="47"/>
    </row>
    <row r="937" spans="1:32" ht="13.5" customHeight="1" x14ac:dyDescent="0.2">
      <c r="A937" s="49">
        <v>43749</v>
      </c>
      <c r="B937" s="50">
        <v>159.83999967574999</v>
      </c>
      <c r="C937" s="43"/>
      <c r="D937" s="49">
        <v>43749</v>
      </c>
      <c r="E937" s="50">
        <v>6.7649998664855904</v>
      </c>
      <c r="AF937" s="47"/>
    </row>
    <row r="938" spans="1:32" ht="13.5" customHeight="1" x14ac:dyDescent="0.2">
      <c r="A938" s="49">
        <v>43748</v>
      </c>
      <c r="B938" s="50">
        <v>148.96000623703</v>
      </c>
      <c r="C938" s="43"/>
      <c r="D938" s="49">
        <v>43748</v>
      </c>
      <c r="E938" s="50">
        <v>6.7699999809265101</v>
      </c>
      <c r="AF938" s="47"/>
    </row>
    <row r="939" spans="1:32" ht="13.5" customHeight="1" x14ac:dyDescent="0.2">
      <c r="A939" s="49">
        <v>43747</v>
      </c>
      <c r="B939" s="50">
        <v>145.42000293731601</v>
      </c>
      <c r="C939" s="43"/>
      <c r="D939" s="49">
        <v>43747</v>
      </c>
      <c r="E939" s="50">
        <v>6.7940001487731898</v>
      </c>
      <c r="AF939" s="47"/>
    </row>
    <row r="940" spans="1:32" ht="13.5" customHeight="1" x14ac:dyDescent="0.2">
      <c r="A940" s="49">
        <v>43746</v>
      </c>
      <c r="B940" s="50">
        <v>144.080007076263</v>
      </c>
      <c r="C940" s="43"/>
      <c r="D940" s="49">
        <v>43746</v>
      </c>
      <c r="E940" s="50">
        <v>6.79500007629394</v>
      </c>
      <c r="AF940" s="47"/>
    </row>
    <row r="941" spans="1:32" ht="13.5" customHeight="1" x14ac:dyDescent="0.2">
      <c r="A941" s="49">
        <v>43745</v>
      </c>
      <c r="B941" s="50">
        <v>144.02000904083201</v>
      </c>
      <c r="C941" s="43"/>
      <c r="D941" s="49">
        <v>43745</v>
      </c>
      <c r="E941" s="50">
        <v>6.8319997787475497</v>
      </c>
      <c r="AF941" s="47"/>
    </row>
    <row r="942" spans="1:32" ht="13.5" customHeight="1" x14ac:dyDescent="0.2">
      <c r="A942" s="49">
        <v>43742</v>
      </c>
      <c r="B942" s="50">
        <v>142.11999177932699</v>
      </c>
      <c r="C942" s="43"/>
      <c r="D942" s="49">
        <v>43742</v>
      </c>
      <c r="E942" s="50">
        <v>6.7579998970031703</v>
      </c>
      <c r="AF942" s="47"/>
    </row>
    <row r="943" spans="1:32" ht="13.5" customHeight="1" x14ac:dyDescent="0.2">
      <c r="A943" s="49">
        <v>43741</v>
      </c>
      <c r="B943" s="50">
        <v>140.91999530792202</v>
      </c>
      <c r="C943" s="43"/>
      <c r="D943" s="49">
        <v>43741</v>
      </c>
      <c r="E943" s="50">
        <v>6.6479997634887598</v>
      </c>
      <c r="AF943" s="47"/>
    </row>
    <row r="944" spans="1:32" ht="13.5" customHeight="1" x14ac:dyDescent="0.2">
      <c r="A944" s="49">
        <v>43740</v>
      </c>
      <c r="B944" s="50">
        <v>144.47999000549302</v>
      </c>
      <c r="C944" s="43"/>
      <c r="D944" s="49">
        <v>43740</v>
      </c>
      <c r="E944" s="50">
        <v>6.6999998092651296</v>
      </c>
      <c r="AF944" s="47"/>
    </row>
    <row r="945" spans="1:32" ht="13.5" customHeight="1" x14ac:dyDescent="0.2">
      <c r="A945" s="49">
        <v>43739</v>
      </c>
      <c r="B945" s="50">
        <v>150.419998168945</v>
      </c>
      <c r="C945" s="43"/>
      <c r="D945" s="49">
        <v>43739</v>
      </c>
      <c r="E945" s="50">
        <v>6.8299999237060502</v>
      </c>
      <c r="AF945" s="47"/>
    </row>
    <row r="946" spans="1:32" ht="13.5" customHeight="1" x14ac:dyDescent="0.2">
      <c r="A946" s="49">
        <v>43738</v>
      </c>
      <c r="B946" s="50">
        <v>151.039993762969</v>
      </c>
      <c r="C946" s="43"/>
      <c r="D946" s="49">
        <v>43738</v>
      </c>
      <c r="E946" s="50">
        <v>6.8590002059936497</v>
      </c>
      <c r="AF946" s="47"/>
    </row>
    <row r="947" spans="1:32" ht="13.5" customHeight="1" x14ac:dyDescent="0.2">
      <c r="A947" s="49">
        <v>43735</v>
      </c>
      <c r="B947" s="50">
        <v>150.380003452301</v>
      </c>
      <c r="C947" s="43"/>
      <c r="D947" s="49">
        <v>43735</v>
      </c>
      <c r="E947" s="50">
        <v>6.7620000839233398</v>
      </c>
      <c r="AF947" s="47"/>
    </row>
    <row r="948" spans="1:32" ht="13.5" customHeight="1" x14ac:dyDescent="0.2">
      <c r="A948" s="49">
        <v>43734</v>
      </c>
      <c r="B948" s="50">
        <v>149.39999580383301</v>
      </c>
      <c r="C948" s="43"/>
      <c r="D948" s="49">
        <v>43734</v>
      </c>
      <c r="E948" s="50">
        <v>6.8420000076293901</v>
      </c>
      <c r="AF948" s="47"/>
    </row>
    <row r="949" spans="1:32" ht="13.5" customHeight="1" x14ac:dyDescent="0.2">
      <c r="A949" s="49">
        <v>43733</v>
      </c>
      <c r="B949" s="50">
        <v>146.860003471374</v>
      </c>
      <c r="C949" s="43"/>
      <c r="D949" s="49">
        <v>43733</v>
      </c>
      <c r="E949" s="50">
        <v>6.72300004959106</v>
      </c>
      <c r="AF949" s="47"/>
    </row>
    <row r="950" spans="1:32" ht="13.5" customHeight="1" x14ac:dyDescent="0.2">
      <c r="A950" s="49">
        <v>43732</v>
      </c>
      <c r="B950" s="50">
        <v>146.96000814437801</v>
      </c>
      <c r="C950" s="43"/>
      <c r="D950" s="49">
        <v>43732</v>
      </c>
      <c r="E950" s="50">
        <v>6.7389998435974103</v>
      </c>
      <c r="AF950" s="47"/>
    </row>
    <row r="951" spans="1:32" ht="13.5" customHeight="1" x14ac:dyDescent="0.2">
      <c r="A951" s="49">
        <v>43731</v>
      </c>
      <c r="B951" s="50">
        <v>148.72000217437699</v>
      </c>
      <c r="C951" s="43"/>
      <c r="D951" s="49">
        <v>43731</v>
      </c>
      <c r="E951" s="50">
        <v>6.6539998054504297</v>
      </c>
      <c r="AF951" s="47"/>
    </row>
    <row r="952" spans="1:32" ht="13.5" customHeight="1" x14ac:dyDescent="0.2">
      <c r="A952" s="49">
        <v>43728</v>
      </c>
      <c r="B952" s="50">
        <v>150.639998912811</v>
      </c>
      <c r="C952" s="43"/>
      <c r="D952" s="49">
        <v>43728</v>
      </c>
      <c r="E952" s="50">
        <v>6.7389998435974103</v>
      </c>
      <c r="AF952" s="47"/>
    </row>
    <row r="953" spans="1:32" ht="13.5" customHeight="1" x14ac:dyDescent="0.2">
      <c r="A953" s="49">
        <v>43727</v>
      </c>
      <c r="B953" s="50">
        <v>150.160002708435</v>
      </c>
      <c r="C953" s="43"/>
      <c r="D953" s="49">
        <v>43727</v>
      </c>
      <c r="E953" s="50">
        <v>6.6440000534057599</v>
      </c>
      <c r="AF953" s="47"/>
    </row>
    <row r="954" spans="1:32" ht="13.5" customHeight="1" x14ac:dyDescent="0.2">
      <c r="A954" s="49">
        <v>43726</v>
      </c>
      <c r="B954" s="50">
        <v>148.580002784729</v>
      </c>
      <c r="C954" s="43"/>
      <c r="D954" s="49">
        <v>43726</v>
      </c>
      <c r="E954" s="50">
        <v>6.6539998054504297</v>
      </c>
      <c r="AF954" s="47"/>
    </row>
    <row r="955" spans="1:32" ht="13.5" customHeight="1" x14ac:dyDescent="0.2">
      <c r="A955" s="49">
        <v>43725</v>
      </c>
      <c r="B955" s="50">
        <v>149.53999519348099</v>
      </c>
      <c r="C955" s="43"/>
      <c r="D955" s="49">
        <v>43725</v>
      </c>
      <c r="E955" s="50">
        <v>6.53200006484985</v>
      </c>
      <c r="AF955" s="47"/>
    </row>
    <row r="956" spans="1:32" ht="13.5" customHeight="1" x14ac:dyDescent="0.2">
      <c r="A956" s="49">
        <v>43724</v>
      </c>
      <c r="B956" s="50">
        <v>154.24000024795498</v>
      </c>
      <c r="C956" s="43"/>
      <c r="D956" s="49">
        <v>43724</v>
      </c>
      <c r="E956" s="50">
        <v>6.5430002212524396</v>
      </c>
      <c r="AF956" s="47"/>
    </row>
    <row r="957" spans="1:32" ht="13.5" customHeight="1" x14ac:dyDescent="0.2">
      <c r="A957" s="49">
        <v>43721</v>
      </c>
      <c r="B957" s="50">
        <v>156.52000904083201</v>
      </c>
      <c r="C957" s="43"/>
      <c r="D957" s="49">
        <v>43721</v>
      </c>
      <c r="E957" s="50">
        <v>6.5989999771118102</v>
      </c>
      <c r="AF957" s="47"/>
    </row>
    <row r="958" spans="1:32" ht="13.5" customHeight="1" x14ac:dyDescent="0.2">
      <c r="A958" s="49">
        <v>43720</v>
      </c>
      <c r="B958" s="50">
        <v>148.11999797820999</v>
      </c>
      <c r="C958" s="43"/>
      <c r="D958" s="49">
        <v>43720</v>
      </c>
      <c r="E958" s="50">
        <v>6.6050000190734801</v>
      </c>
      <c r="AF958" s="47"/>
    </row>
    <row r="959" spans="1:32" ht="13.5" customHeight="1" x14ac:dyDescent="0.2">
      <c r="A959" s="49">
        <v>43719</v>
      </c>
      <c r="B959" s="50">
        <v>148.640000820159</v>
      </c>
      <c r="C959" s="43"/>
      <c r="D959" s="49">
        <v>43719</v>
      </c>
      <c r="E959" s="50">
        <v>6.4679999351501403</v>
      </c>
      <c r="AF959" s="47"/>
    </row>
    <row r="960" spans="1:32" ht="13.5" customHeight="1" x14ac:dyDescent="0.2">
      <c r="A960" s="49">
        <v>43718</v>
      </c>
      <c r="B960" s="50">
        <v>147.500002384185</v>
      </c>
      <c r="C960" s="43"/>
      <c r="D960" s="49">
        <v>43718</v>
      </c>
      <c r="E960" s="50">
        <v>6.4869999885559002</v>
      </c>
      <c r="AF960" s="47"/>
    </row>
    <row r="961" spans="1:32" ht="13.5" customHeight="1" x14ac:dyDescent="0.2">
      <c r="A961" s="49">
        <v>43717</v>
      </c>
      <c r="B961" s="50">
        <v>140.059995651245</v>
      </c>
      <c r="C961" s="43"/>
      <c r="D961" s="49">
        <v>43717</v>
      </c>
      <c r="E961" s="50">
        <v>6.5149998664855904</v>
      </c>
      <c r="AF961" s="47"/>
    </row>
    <row r="962" spans="1:32" ht="13.5" customHeight="1" x14ac:dyDescent="0.2">
      <c r="A962" s="49">
        <v>43714</v>
      </c>
      <c r="B962" s="50">
        <v>140.179991722106</v>
      </c>
      <c r="C962" s="43"/>
      <c r="D962" s="49">
        <v>43714</v>
      </c>
      <c r="E962" s="50">
        <v>6.6329998970031703</v>
      </c>
      <c r="AF962" s="47"/>
    </row>
    <row r="963" spans="1:32" ht="13.5" customHeight="1" x14ac:dyDescent="0.2">
      <c r="A963" s="49">
        <v>43713</v>
      </c>
      <c r="B963" s="50">
        <v>139.25999402999801</v>
      </c>
      <c r="C963" s="43"/>
      <c r="D963" s="49">
        <v>43713</v>
      </c>
      <c r="E963" s="50">
        <v>6.6500000953674299</v>
      </c>
      <c r="AF963" s="47"/>
    </row>
    <row r="964" spans="1:32" ht="13.5" customHeight="1" x14ac:dyDescent="0.2">
      <c r="A964" s="49">
        <v>43712</v>
      </c>
      <c r="B964" s="50">
        <v>136.82000637054398</v>
      </c>
      <c r="C964" s="43"/>
      <c r="D964" s="49">
        <v>43712</v>
      </c>
      <c r="E964" s="50">
        <v>6.7509999275207502</v>
      </c>
      <c r="AF964" s="47"/>
    </row>
    <row r="965" spans="1:32" ht="13.5" customHeight="1" x14ac:dyDescent="0.2">
      <c r="A965" s="49">
        <v>43711</v>
      </c>
      <c r="B965" s="50">
        <v>137.32000589370702</v>
      </c>
      <c r="C965" s="43"/>
      <c r="D965" s="49">
        <v>43711</v>
      </c>
      <c r="E965" s="50">
        <v>6.6770000457763601</v>
      </c>
      <c r="AF965" s="47"/>
    </row>
    <row r="966" spans="1:32" ht="13.5" customHeight="1" x14ac:dyDescent="0.2">
      <c r="A966" s="49">
        <v>43710</v>
      </c>
      <c r="B966" s="50">
        <v>137.83999681472702</v>
      </c>
      <c r="C966" s="43"/>
      <c r="D966" s="49">
        <v>43710</v>
      </c>
      <c r="E966" s="50">
        <v>6.6560001373290998</v>
      </c>
      <c r="AF966" s="47"/>
    </row>
    <row r="967" spans="1:32" ht="13.5" customHeight="1" x14ac:dyDescent="0.2">
      <c r="A967" s="49">
        <v>43707</v>
      </c>
      <c r="B967" s="50">
        <v>136.94000244140599</v>
      </c>
      <c r="C967" s="43"/>
      <c r="D967" s="49">
        <v>43707</v>
      </c>
      <c r="E967" s="50">
        <v>6.6090002059936497</v>
      </c>
      <c r="AF967" s="47"/>
    </row>
    <row r="968" spans="1:32" ht="13.5" customHeight="1" x14ac:dyDescent="0.2">
      <c r="A968" s="49">
        <v>43706</v>
      </c>
      <c r="B968" s="50">
        <v>137.55999803543</v>
      </c>
      <c r="C968" s="43"/>
      <c r="D968" s="49">
        <v>43706</v>
      </c>
      <c r="E968" s="50">
        <v>6.6100001335143999</v>
      </c>
      <c r="AF968" s="47"/>
    </row>
    <row r="969" spans="1:32" ht="13.5" customHeight="1" x14ac:dyDescent="0.2">
      <c r="A969" s="49">
        <v>43705</v>
      </c>
      <c r="B969" s="50">
        <v>135.60000658035202</v>
      </c>
      <c r="C969" s="43"/>
      <c r="D969" s="49">
        <v>43705</v>
      </c>
      <c r="E969" s="50">
        <v>6.48600006103515</v>
      </c>
      <c r="AF969" s="47"/>
    </row>
    <row r="970" spans="1:32" ht="13.5" customHeight="1" x14ac:dyDescent="0.2">
      <c r="A970" s="49">
        <v>43704</v>
      </c>
      <c r="B970" s="50">
        <v>136.97999715805</v>
      </c>
      <c r="C970" s="43"/>
      <c r="D970" s="49">
        <v>43704</v>
      </c>
      <c r="E970" s="50">
        <v>6.4780001640319798</v>
      </c>
      <c r="AF970" s="47"/>
    </row>
    <row r="971" spans="1:32" ht="13.5" customHeight="1" x14ac:dyDescent="0.2">
      <c r="A971" s="49">
        <v>43703</v>
      </c>
      <c r="B971" s="50">
        <v>138.03999423980699</v>
      </c>
      <c r="C971" s="43"/>
      <c r="D971" s="49">
        <v>43703</v>
      </c>
      <c r="E971" s="50">
        <v>6.3029999732971103</v>
      </c>
      <c r="AF971" s="47"/>
    </row>
    <row r="972" spans="1:32" ht="13.5" customHeight="1" x14ac:dyDescent="0.2">
      <c r="A972" s="49">
        <v>43700</v>
      </c>
      <c r="B972" s="50">
        <v>139.25999402999801</v>
      </c>
      <c r="C972" s="43"/>
      <c r="D972" s="49">
        <v>43700</v>
      </c>
      <c r="E972" s="50">
        <v>6.3020000457763601</v>
      </c>
      <c r="AF972" s="47"/>
    </row>
    <row r="973" spans="1:32" ht="13.5" customHeight="1" x14ac:dyDescent="0.2">
      <c r="A973" s="49">
        <v>43699</v>
      </c>
      <c r="B973" s="50">
        <v>138.83999586105301</v>
      </c>
      <c r="C973" s="43"/>
      <c r="D973" s="49">
        <v>43699</v>
      </c>
      <c r="E973" s="50">
        <v>6.3140001296996999</v>
      </c>
      <c r="AF973" s="47"/>
    </row>
    <row r="974" spans="1:32" ht="13.5" customHeight="1" x14ac:dyDescent="0.2">
      <c r="A974" s="49">
        <v>43698</v>
      </c>
      <c r="B974" s="50">
        <v>139.46000337600699</v>
      </c>
      <c r="C974" s="43"/>
      <c r="D974" s="49">
        <v>43698</v>
      </c>
      <c r="E974" s="50">
        <v>6.30800008773803</v>
      </c>
      <c r="AF974" s="47"/>
    </row>
    <row r="975" spans="1:32" ht="13.5" customHeight="1" x14ac:dyDescent="0.2">
      <c r="A975" s="49">
        <v>43697</v>
      </c>
      <c r="B975" s="50">
        <v>138.27999830245901</v>
      </c>
      <c r="C975" s="43"/>
      <c r="D975" s="49">
        <v>43697</v>
      </c>
      <c r="E975" s="50">
        <v>6.2680001258850098</v>
      </c>
      <c r="AF975" s="47"/>
    </row>
    <row r="976" spans="1:32" ht="13.5" customHeight="1" x14ac:dyDescent="0.2">
      <c r="A976" s="49">
        <v>43696</v>
      </c>
      <c r="B976" s="50">
        <v>140.91999530792202</v>
      </c>
      <c r="C976" s="43"/>
      <c r="D976" s="49">
        <v>43696</v>
      </c>
      <c r="E976" s="50">
        <v>6.3470001220703098</v>
      </c>
      <c r="AF976" s="47"/>
    </row>
    <row r="977" spans="1:32" ht="13.5" customHeight="1" x14ac:dyDescent="0.2">
      <c r="A977" s="49">
        <v>43693</v>
      </c>
      <c r="B977" s="50">
        <v>139.83999490737901</v>
      </c>
      <c r="C977" s="43"/>
      <c r="D977" s="49">
        <v>43693</v>
      </c>
      <c r="E977" s="50">
        <v>6.2849998474120996</v>
      </c>
      <c r="AF977" s="47"/>
    </row>
    <row r="978" spans="1:32" ht="13.5" customHeight="1" x14ac:dyDescent="0.2">
      <c r="A978" s="49">
        <v>43692</v>
      </c>
      <c r="B978" s="50">
        <v>137.25999593734699</v>
      </c>
      <c r="C978" s="43"/>
      <c r="D978" s="49">
        <v>43692</v>
      </c>
      <c r="E978" s="50">
        <v>6.0089998245239196</v>
      </c>
      <c r="AF978" s="47"/>
    </row>
    <row r="979" spans="1:32" ht="13.5" customHeight="1" x14ac:dyDescent="0.2">
      <c r="A979" s="49">
        <v>43691</v>
      </c>
      <c r="B979" s="50">
        <v>138.460004329681</v>
      </c>
      <c r="C979" s="43"/>
      <c r="D979" s="49">
        <v>43691</v>
      </c>
      <c r="E979" s="50">
        <v>5.9609999656677202</v>
      </c>
      <c r="AF979" s="47"/>
    </row>
    <row r="980" spans="1:32" ht="13.5" customHeight="1" x14ac:dyDescent="0.2">
      <c r="A980" s="49">
        <v>43690</v>
      </c>
      <c r="B980" s="50">
        <v>141.46000146865799</v>
      </c>
      <c r="C980" s="43"/>
      <c r="D980" s="49">
        <v>43690</v>
      </c>
      <c r="E980" s="50">
        <v>6.0630002021789497</v>
      </c>
      <c r="AF980" s="47"/>
    </row>
    <row r="981" spans="1:32" ht="13.5" customHeight="1" x14ac:dyDescent="0.2">
      <c r="A981" s="49">
        <v>43689</v>
      </c>
      <c r="B981" s="50">
        <v>142.17998981475799</v>
      </c>
      <c r="C981" s="43"/>
      <c r="D981" s="49">
        <v>43689</v>
      </c>
      <c r="E981" s="50">
        <v>6.0770001411437899</v>
      </c>
      <c r="AF981" s="47"/>
    </row>
    <row r="982" spans="1:32" ht="13.5" customHeight="1" x14ac:dyDescent="0.2">
      <c r="A982" s="49">
        <v>43686</v>
      </c>
      <c r="B982" s="50">
        <v>144.02000904083201</v>
      </c>
      <c r="C982" s="43"/>
      <c r="D982" s="49">
        <v>43686</v>
      </c>
      <c r="E982" s="50">
        <v>6.0399999618530202</v>
      </c>
      <c r="AF982" s="47"/>
    </row>
    <row r="983" spans="1:32" ht="13.5" customHeight="1" x14ac:dyDescent="0.2">
      <c r="A983" s="49">
        <v>43685</v>
      </c>
      <c r="B983" s="50">
        <v>145.39999961853002</v>
      </c>
      <c r="C983" s="43"/>
      <c r="D983" s="49">
        <v>43685</v>
      </c>
      <c r="E983" s="50">
        <v>6.125</v>
      </c>
      <c r="AF983" s="47"/>
    </row>
    <row r="984" spans="1:32" ht="13.5" customHeight="1" x14ac:dyDescent="0.2">
      <c r="A984" s="49">
        <v>43684</v>
      </c>
      <c r="B984" s="50">
        <v>147.479999065399</v>
      </c>
      <c r="C984" s="43"/>
      <c r="D984" s="49">
        <v>43684</v>
      </c>
      <c r="E984" s="50">
        <v>6.1579999923706001</v>
      </c>
      <c r="AF984" s="47"/>
    </row>
    <row r="985" spans="1:32" ht="13.5" customHeight="1" x14ac:dyDescent="0.2">
      <c r="A985" s="49">
        <v>43683</v>
      </c>
      <c r="B985" s="50">
        <v>147.640001773834</v>
      </c>
      <c r="C985" s="43"/>
      <c r="D985" s="49">
        <v>43683</v>
      </c>
      <c r="E985" s="50">
        <v>6.1609997749328604</v>
      </c>
      <c r="AF985" s="47"/>
    </row>
    <row r="986" spans="1:32" ht="13.5" customHeight="1" x14ac:dyDescent="0.2">
      <c r="A986" s="49">
        <v>43682</v>
      </c>
      <c r="B986" s="50">
        <v>147.020006179809</v>
      </c>
      <c r="C986" s="43"/>
      <c r="D986" s="49">
        <v>43682</v>
      </c>
      <c r="E986" s="50">
        <v>6.0970001220703098</v>
      </c>
      <c r="AF986" s="47"/>
    </row>
    <row r="987" spans="1:32" ht="13.5" customHeight="1" x14ac:dyDescent="0.2">
      <c r="A987" s="49">
        <v>43679</v>
      </c>
      <c r="B987" s="50">
        <v>152.30000019073401</v>
      </c>
      <c r="C987" s="43"/>
      <c r="D987" s="49">
        <v>43679</v>
      </c>
      <c r="E987" s="50">
        <v>6.2439999580383301</v>
      </c>
      <c r="AF987" s="47"/>
    </row>
    <row r="988" spans="1:32" ht="13.5" customHeight="1" x14ac:dyDescent="0.2">
      <c r="A988" s="49">
        <v>43678</v>
      </c>
      <c r="B988" s="50">
        <v>155.57999610900799</v>
      </c>
      <c r="C988" s="43"/>
      <c r="D988" s="49">
        <v>43678</v>
      </c>
      <c r="E988" s="50">
        <v>6.2319998741149902</v>
      </c>
      <c r="AF988" s="47"/>
    </row>
    <row r="989" spans="1:32" ht="13.5" customHeight="1" x14ac:dyDescent="0.2">
      <c r="A989" s="49">
        <v>43677</v>
      </c>
      <c r="B989" s="50">
        <v>153.46000194549501</v>
      </c>
      <c r="C989" s="43"/>
      <c r="D989" s="49">
        <v>43677</v>
      </c>
      <c r="E989" s="50">
        <v>6.1810002326965297</v>
      </c>
      <c r="AF989" s="47"/>
    </row>
    <row r="990" spans="1:32" ht="13.5" customHeight="1" x14ac:dyDescent="0.2">
      <c r="A990" s="49">
        <v>43676</v>
      </c>
      <c r="B990" s="50">
        <v>158.039999008178</v>
      </c>
      <c r="C990" s="43"/>
      <c r="D990" s="49">
        <v>43676</v>
      </c>
      <c r="E990" s="50">
        <v>6.1640000343322701</v>
      </c>
      <c r="AF990" s="47"/>
    </row>
    <row r="991" spans="1:32" ht="13.5" customHeight="1" x14ac:dyDescent="0.2">
      <c r="A991" s="49">
        <v>43675</v>
      </c>
      <c r="B991" s="50">
        <v>160.96000671386702</v>
      </c>
      <c r="C991" s="43"/>
      <c r="D991" s="49">
        <v>43675</v>
      </c>
      <c r="E991" s="50">
        <v>6.2509999275207502</v>
      </c>
      <c r="AF991" s="47"/>
    </row>
    <row r="992" spans="1:32" ht="13.5" customHeight="1" x14ac:dyDescent="0.2">
      <c r="A992" s="49">
        <v>43672</v>
      </c>
      <c r="B992" s="50">
        <v>159.979999065399</v>
      </c>
      <c r="C992" s="43"/>
      <c r="D992" s="49">
        <v>43672</v>
      </c>
      <c r="E992" s="50">
        <v>6.2129998207092196</v>
      </c>
      <c r="AF992" s="47"/>
    </row>
    <row r="993" spans="1:32" ht="13.5" customHeight="1" x14ac:dyDescent="0.2">
      <c r="A993" s="49">
        <v>43671</v>
      </c>
      <c r="B993" s="50">
        <v>159.60000753402701</v>
      </c>
      <c r="C993" s="43"/>
      <c r="D993" s="49">
        <v>43671</v>
      </c>
      <c r="E993" s="50">
        <v>6.25</v>
      </c>
      <c r="AF993" s="47"/>
    </row>
    <row r="994" spans="1:32" ht="13.5" customHeight="1" x14ac:dyDescent="0.2">
      <c r="A994" s="49">
        <v>43670</v>
      </c>
      <c r="B994" s="50">
        <v>159.88000631332301</v>
      </c>
      <c r="C994" s="43"/>
      <c r="D994" s="49">
        <v>43670</v>
      </c>
      <c r="E994" s="50">
        <v>6.3359999656677202</v>
      </c>
      <c r="AF994" s="47"/>
    </row>
    <row r="995" spans="1:32" ht="13.5" customHeight="1" x14ac:dyDescent="0.2">
      <c r="A995" s="49">
        <v>43669</v>
      </c>
      <c r="B995" s="50">
        <v>160.460007190704</v>
      </c>
      <c r="C995" s="43"/>
      <c r="D995" s="49">
        <v>43669</v>
      </c>
      <c r="E995" s="50">
        <v>6.2639999389648402</v>
      </c>
      <c r="AF995" s="47"/>
    </row>
    <row r="996" spans="1:32" ht="13.5" customHeight="1" x14ac:dyDescent="0.2">
      <c r="A996" s="49">
        <v>43668</v>
      </c>
      <c r="B996" s="50">
        <v>156.41999244689899</v>
      </c>
      <c r="C996" s="43"/>
      <c r="D996" s="49">
        <v>43668</v>
      </c>
      <c r="E996" s="50">
        <v>6.2519998550415004</v>
      </c>
      <c r="AF996" s="47"/>
    </row>
    <row r="997" spans="1:32" ht="13.5" customHeight="1" x14ac:dyDescent="0.2">
      <c r="A997" s="49">
        <v>43665</v>
      </c>
      <c r="B997" s="50">
        <v>155.339992046356</v>
      </c>
      <c r="C997" s="43"/>
      <c r="D997" s="49">
        <v>43665</v>
      </c>
      <c r="E997" s="50">
        <v>6.32100009918212</v>
      </c>
      <c r="AF997" s="47"/>
    </row>
    <row r="998" spans="1:32" ht="13.5" customHeight="1" x14ac:dyDescent="0.2">
      <c r="A998" s="49">
        <v>43664</v>
      </c>
      <c r="B998" s="50">
        <v>156.36000633239701</v>
      </c>
      <c r="C998" s="43"/>
      <c r="D998" s="49">
        <v>43664</v>
      </c>
      <c r="E998" s="50">
        <v>6.5830001831054599</v>
      </c>
      <c r="AF998" s="47"/>
    </row>
    <row r="999" spans="1:32" ht="13.5" customHeight="1" x14ac:dyDescent="0.2">
      <c r="A999" s="49">
        <v>43663</v>
      </c>
      <c r="B999" s="50">
        <v>155.43999671936001</v>
      </c>
      <c r="C999" s="43"/>
      <c r="D999" s="49">
        <v>43663</v>
      </c>
      <c r="E999" s="50">
        <v>6.5009999275207502</v>
      </c>
      <c r="AF999" s="47"/>
    </row>
    <row r="1000" spans="1:32" ht="13.5" customHeight="1" x14ac:dyDescent="0.2">
      <c r="A1000" s="49">
        <v>43662</v>
      </c>
      <c r="B1000" s="50">
        <v>158.200001716613</v>
      </c>
      <c r="C1000" s="43"/>
      <c r="D1000" s="49">
        <v>43662</v>
      </c>
      <c r="E1000" s="50">
        <v>6.4790000915527299</v>
      </c>
      <c r="AF1000" s="47"/>
    </row>
    <row r="1001" spans="1:32" ht="13.5" customHeight="1" x14ac:dyDescent="0.2">
      <c r="A1001" s="49">
        <v>43661</v>
      </c>
      <c r="B1001" s="50">
        <v>157.24000930786099</v>
      </c>
      <c r="C1001" s="43"/>
      <c r="D1001" s="49">
        <v>43661</v>
      </c>
      <c r="E1001" s="50">
        <v>6.5029997825622496</v>
      </c>
      <c r="AF1001" s="47"/>
    </row>
    <row r="1002" spans="1:32" ht="13.5" customHeight="1" x14ac:dyDescent="0.2">
      <c r="A1002" s="49">
        <v>43658</v>
      </c>
      <c r="B1002" s="50">
        <v>157.360005378723</v>
      </c>
      <c r="C1002" s="43"/>
      <c r="D1002" s="49">
        <v>43658</v>
      </c>
      <c r="E1002" s="50">
        <v>6.4629998207092196</v>
      </c>
      <c r="AF1002" s="47"/>
    </row>
    <row r="1003" spans="1:32" ht="13.5" customHeight="1" x14ac:dyDescent="0.2">
      <c r="A1003" s="49">
        <v>43657</v>
      </c>
      <c r="B1003" s="50">
        <v>157.70000219344999</v>
      </c>
      <c r="C1003" s="43"/>
      <c r="D1003" s="49">
        <v>43657</v>
      </c>
      <c r="E1003" s="50">
        <v>6.5040001869201598</v>
      </c>
      <c r="AF1003" s="47"/>
    </row>
    <row r="1004" spans="1:32" x14ac:dyDescent="0.2">
      <c r="A1004" s="49">
        <v>43656</v>
      </c>
      <c r="B1004" s="50">
        <v>157.24000930786099</v>
      </c>
      <c r="C1004" s="43"/>
      <c r="D1004" s="49">
        <v>43656</v>
      </c>
      <c r="E1004" s="50">
        <v>6.4450001716613698</v>
      </c>
      <c r="AF1004" s="47"/>
    </row>
    <row r="1005" spans="1:32" x14ac:dyDescent="0.2">
      <c r="A1005" s="49">
        <v>43655</v>
      </c>
      <c r="B1005" s="50">
        <v>156.52000904083201</v>
      </c>
      <c r="C1005" s="43"/>
      <c r="D1005" s="49">
        <v>43655</v>
      </c>
      <c r="E1005" s="50">
        <v>6.4320001602172798</v>
      </c>
      <c r="AF1005" s="47"/>
    </row>
    <row r="1006" spans="1:32" x14ac:dyDescent="0.2">
      <c r="A1006" s="49">
        <v>43654</v>
      </c>
      <c r="B1006" s="50">
        <v>156.759989261627</v>
      </c>
      <c r="C1006" s="43"/>
      <c r="D1006" s="49">
        <v>43654</v>
      </c>
      <c r="E1006" s="50">
        <v>6.3959999084472603</v>
      </c>
      <c r="AF1006" s="47"/>
    </row>
    <row r="1007" spans="1:32" x14ac:dyDescent="0.2">
      <c r="A1007" s="49">
        <v>43651</v>
      </c>
      <c r="B1007" s="50">
        <v>157.39998817443802</v>
      </c>
      <c r="C1007" s="43"/>
      <c r="D1007" s="49">
        <v>43651</v>
      </c>
      <c r="E1007" s="50">
        <v>6.3969998359680096</v>
      </c>
      <c r="AF1007" s="47"/>
    </row>
    <row r="1008" spans="1:32" x14ac:dyDescent="0.2">
      <c r="A1008" s="49">
        <v>43650</v>
      </c>
      <c r="B1008" s="50">
        <v>155.89998960494898</v>
      </c>
      <c r="C1008" s="43"/>
      <c r="D1008" s="49">
        <v>43650</v>
      </c>
      <c r="E1008" s="50">
        <v>6.4359998703002903</v>
      </c>
      <c r="AF1008" s="47"/>
    </row>
    <row r="1009" spans="1:32" x14ac:dyDescent="0.2">
      <c r="A1009" s="49">
        <v>43649</v>
      </c>
      <c r="B1009" s="50">
        <v>154.53999042510901</v>
      </c>
      <c r="C1009" s="43"/>
      <c r="D1009" s="49">
        <v>43649</v>
      </c>
      <c r="E1009" s="50">
        <v>6.4000000953674299</v>
      </c>
      <c r="AF1009" s="47"/>
    </row>
    <row r="1010" spans="1:32" x14ac:dyDescent="0.2">
      <c r="A1010" s="49">
        <v>43648</v>
      </c>
      <c r="B1010" s="50">
        <v>154.11999225616398</v>
      </c>
      <c r="C1010" s="43"/>
      <c r="D1010" s="49">
        <v>43648</v>
      </c>
      <c r="E1010" s="50">
        <v>6.25500011444091</v>
      </c>
      <c r="AF1010" s="47"/>
    </row>
    <row r="1011" spans="1:32" x14ac:dyDescent="0.2">
      <c r="A1011" s="49">
        <v>43647</v>
      </c>
      <c r="B1011" s="50">
        <v>152.559995651245</v>
      </c>
      <c r="C1011" s="43"/>
      <c r="D1011" s="49">
        <v>43647</v>
      </c>
      <c r="E1011" s="50">
        <v>6.1479997634887598</v>
      </c>
      <c r="AF1011" s="47"/>
    </row>
    <row r="1012" spans="1:32" x14ac:dyDescent="0.2">
      <c r="A1012" s="49">
        <v>43644</v>
      </c>
      <c r="B1012" s="50">
        <v>149.50000047683702</v>
      </c>
      <c r="C1012" s="43"/>
      <c r="D1012" s="49">
        <v>43644</v>
      </c>
      <c r="E1012" s="50">
        <v>6.1319999694824201</v>
      </c>
      <c r="AF1012" s="47"/>
    </row>
    <row r="1013" spans="1:32" x14ac:dyDescent="0.2">
      <c r="A1013" s="49">
        <v>43643</v>
      </c>
      <c r="B1013" s="50">
        <v>150.679993629455</v>
      </c>
      <c r="C1013" s="43"/>
      <c r="D1013" s="49">
        <v>43643</v>
      </c>
      <c r="E1013" s="50">
        <v>6.0929999351501403</v>
      </c>
      <c r="AF1013" s="47"/>
    </row>
    <row r="1014" spans="1:32" x14ac:dyDescent="0.2">
      <c r="A1014" s="49">
        <v>43642</v>
      </c>
      <c r="B1014" s="50">
        <v>149.10000562667801</v>
      </c>
      <c r="C1014" s="43"/>
      <c r="D1014" s="49">
        <v>43642</v>
      </c>
      <c r="E1014" s="50">
        <v>6.0970001220703098</v>
      </c>
      <c r="AF1014" s="47"/>
    </row>
    <row r="1015" spans="1:32" x14ac:dyDescent="0.2">
      <c r="A1015" s="49">
        <v>43641</v>
      </c>
      <c r="B1015" s="50">
        <v>146.860003471374</v>
      </c>
      <c r="C1015" s="43"/>
      <c r="D1015" s="49">
        <v>43641</v>
      </c>
      <c r="E1015" s="50">
        <v>6.2039999961853001</v>
      </c>
      <c r="AF1015" s="47"/>
    </row>
    <row r="1016" spans="1:32" x14ac:dyDescent="0.2">
      <c r="A1016" s="49">
        <v>43640</v>
      </c>
      <c r="B1016" s="50">
        <v>148.479998111724</v>
      </c>
      <c r="C1016" s="43"/>
      <c r="D1016" s="49">
        <v>43640</v>
      </c>
      <c r="E1016" s="50">
        <v>6.2350001335143999</v>
      </c>
      <c r="AF1016" s="47"/>
    </row>
    <row r="1017" spans="1:32" x14ac:dyDescent="0.2">
      <c r="A1017" s="49">
        <v>43637</v>
      </c>
      <c r="B1017" s="50">
        <v>149.69999790191599</v>
      </c>
      <c r="C1017" s="43"/>
      <c r="D1017" s="49">
        <v>43637</v>
      </c>
      <c r="E1017" s="50">
        <v>6.2189998626708896</v>
      </c>
      <c r="AF1017" s="47"/>
    </row>
    <row r="1018" spans="1:32" x14ac:dyDescent="0.2">
      <c r="A1018" s="49">
        <v>43636</v>
      </c>
      <c r="B1018" s="50">
        <v>150.52000284194901</v>
      </c>
      <c r="C1018" s="43"/>
      <c r="D1018" s="49">
        <v>43636</v>
      </c>
      <c r="E1018" s="50">
        <v>6.1789999008178702</v>
      </c>
      <c r="AF1018" s="47"/>
    </row>
    <row r="1019" spans="1:32" x14ac:dyDescent="0.2">
      <c r="A1019" s="49">
        <v>43635</v>
      </c>
      <c r="B1019" s="50">
        <v>153.75999212265</v>
      </c>
      <c r="C1019" s="43"/>
      <c r="D1019" s="49">
        <v>43635</v>
      </c>
      <c r="E1019" s="50">
        <v>6.1399998664855904</v>
      </c>
      <c r="AF1019" s="47"/>
    </row>
    <row r="1020" spans="1:32" x14ac:dyDescent="0.2">
      <c r="A1020" s="49">
        <v>43634</v>
      </c>
      <c r="B1020" s="50">
        <v>151.89999341964699</v>
      </c>
      <c r="C1020" s="43"/>
      <c r="D1020" s="49">
        <v>43634</v>
      </c>
      <c r="E1020" s="50">
        <v>6.2459998130798304</v>
      </c>
      <c r="AF1020" s="47"/>
    </row>
    <row r="1021" spans="1:32" x14ac:dyDescent="0.2">
      <c r="A1021" s="49">
        <v>43633</v>
      </c>
      <c r="B1021" s="50">
        <v>150.91999769210801</v>
      </c>
      <c r="C1021" s="43"/>
      <c r="D1021" s="49">
        <v>43633</v>
      </c>
      <c r="E1021" s="50">
        <v>6.0799999237060502</v>
      </c>
      <c r="AF1021" s="47"/>
    </row>
    <row r="1022" spans="1:32" x14ac:dyDescent="0.2">
      <c r="A1022" s="49">
        <v>43630</v>
      </c>
      <c r="B1022" s="50">
        <v>148.91999959945602</v>
      </c>
      <c r="C1022" s="43"/>
      <c r="D1022" s="49">
        <v>43630</v>
      </c>
      <c r="E1022" s="50">
        <v>6.0520000457763601</v>
      </c>
      <c r="AF1022" s="47"/>
    </row>
    <row r="1023" spans="1:32" x14ac:dyDescent="0.2">
      <c r="A1023" s="49">
        <v>43629</v>
      </c>
      <c r="B1023" s="50">
        <v>149.30000305175699</v>
      </c>
      <c r="C1023" s="43"/>
      <c r="D1023" s="49">
        <v>43629</v>
      </c>
      <c r="E1023" s="50">
        <v>5.9780001640319798</v>
      </c>
      <c r="AF1023" s="47"/>
    </row>
    <row r="1024" spans="1:32" x14ac:dyDescent="0.2">
      <c r="A1024" s="49">
        <v>43628</v>
      </c>
      <c r="B1024" s="50">
        <v>150.72000026702801</v>
      </c>
      <c r="C1024" s="43"/>
      <c r="D1024" s="49">
        <v>43628</v>
      </c>
      <c r="E1024" s="50">
        <v>5.9089999198913503</v>
      </c>
      <c r="AF1024" s="47"/>
    </row>
    <row r="1025" spans="1:32" x14ac:dyDescent="0.2">
      <c r="A1025" s="49">
        <v>43627</v>
      </c>
      <c r="B1025" s="50">
        <v>151.579999923706</v>
      </c>
      <c r="C1025" s="43"/>
      <c r="D1025" s="49">
        <v>43627</v>
      </c>
      <c r="E1025" s="50">
        <v>5.8530001640319798</v>
      </c>
      <c r="AF1025" s="47"/>
    </row>
    <row r="1026" spans="1:32" x14ac:dyDescent="0.2">
      <c r="A1026" s="49">
        <v>43626</v>
      </c>
      <c r="B1026" s="50">
        <v>153.27999591827299</v>
      </c>
      <c r="C1026" s="43"/>
      <c r="D1026" s="49">
        <v>43626</v>
      </c>
      <c r="E1026" s="50">
        <v>5.8099999427795401</v>
      </c>
      <c r="AF1026" s="47"/>
    </row>
    <row r="1027" spans="1:32" x14ac:dyDescent="0.2">
      <c r="A1027" s="49">
        <v>43623</v>
      </c>
      <c r="B1027" s="50">
        <v>151.85999870300199</v>
      </c>
      <c r="C1027" s="43"/>
      <c r="D1027" s="49">
        <v>43623</v>
      </c>
      <c r="E1027" s="50">
        <v>5.90100002288818</v>
      </c>
      <c r="AF1027" s="47"/>
    </row>
    <row r="1028" spans="1:32" x14ac:dyDescent="0.2">
      <c r="A1028" s="49">
        <v>43622</v>
      </c>
      <c r="B1028" s="50">
        <v>150.740003585815</v>
      </c>
      <c r="C1028" s="43"/>
      <c r="D1028" s="49">
        <v>43622</v>
      </c>
      <c r="E1028" s="50">
        <v>5.8049998283386204</v>
      </c>
      <c r="AF1028" s="47"/>
    </row>
    <row r="1029" spans="1:32" x14ac:dyDescent="0.2">
      <c r="A1029" s="49">
        <v>43621</v>
      </c>
      <c r="B1029" s="50">
        <v>151.60000324249202</v>
      </c>
      <c r="C1029" s="43"/>
      <c r="D1029" s="49">
        <v>43621</v>
      </c>
      <c r="E1029" s="50">
        <v>5.7379999160766602</v>
      </c>
      <c r="AF1029" s="47"/>
    </row>
    <row r="1030" spans="1:32" x14ac:dyDescent="0.2">
      <c r="A1030" s="49">
        <v>43620</v>
      </c>
      <c r="B1030" s="50">
        <v>153.69999408721898</v>
      </c>
      <c r="C1030" s="43"/>
      <c r="D1030" s="49">
        <v>43620</v>
      </c>
      <c r="E1030" s="50">
        <v>5.7080001831054599</v>
      </c>
      <c r="AF1030" s="47"/>
    </row>
    <row r="1031" spans="1:32" x14ac:dyDescent="0.2">
      <c r="A1031" s="49">
        <v>43619</v>
      </c>
      <c r="B1031" s="50">
        <v>150.020003318786</v>
      </c>
      <c r="C1031" s="43"/>
      <c r="D1031" s="49">
        <v>43619</v>
      </c>
      <c r="E1031" s="50">
        <v>5.5789999961853001</v>
      </c>
      <c r="AF1031" s="47"/>
    </row>
    <row r="1032" spans="1:32" x14ac:dyDescent="0.2">
      <c r="A1032" s="49">
        <v>43616</v>
      </c>
      <c r="B1032" s="50">
        <v>149.47999715805</v>
      </c>
      <c r="C1032" s="43"/>
      <c r="D1032" s="49">
        <v>43616</v>
      </c>
      <c r="E1032" s="50">
        <v>5.5479998588562003</v>
      </c>
      <c r="AF1032" s="47"/>
    </row>
    <row r="1033" spans="1:32" x14ac:dyDescent="0.2">
      <c r="A1033" s="49">
        <v>43615</v>
      </c>
      <c r="B1033" s="50">
        <v>151.16000175476</v>
      </c>
      <c r="C1033" s="43"/>
      <c r="D1033" s="49">
        <v>43615</v>
      </c>
      <c r="E1033" s="50">
        <v>5.5359997749328604</v>
      </c>
      <c r="AF1033" s="47"/>
    </row>
    <row r="1034" spans="1:32" x14ac:dyDescent="0.2">
      <c r="A1034" s="49">
        <v>43614</v>
      </c>
      <c r="B1034" s="50">
        <v>150.60000419616699</v>
      </c>
      <c r="C1034" s="43"/>
      <c r="D1034" s="49">
        <v>43614</v>
      </c>
      <c r="E1034" s="50">
        <v>5.6269998550415004</v>
      </c>
      <c r="AF1034" s="47"/>
    </row>
    <row r="1035" spans="1:32" x14ac:dyDescent="0.2">
      <c r="A1035" s="49">
        <v>43613</v>
      </c>
      <c r="B1035" s="50">
        <v>149.72000122070298</v>
      </c>
      <c r="C1035" s="43"/>
      <c r="D1035" s="49">
        <v>43613</v>
      </c>
      <c r="E1035" s="50">
        <v>5.7569999694824201</v>
      </c>
      <c r="AF1035" s="47"/>
    </row>
    <row r="1036" spans="1:32" x14ac:dyDescent="0.2">
      <c r="A1036" s="49">
        <v>43612</v>
      </c>
      <c r="B1036" s="50">
        <v>149.259996414184</v>
      </c>
      <c r="C1036" s="43"/>
      <c r="D1036" s="49">
        <v>43612</v>
      </c>
      <c r="E1036" s="50">
        <v>5.7600002288818297</v>
      </c>
      <c r="AF1036" s="47"/>
    </row>
    <row r="1037" spans="1:32" x14ac:dyDescent="0.2">
      <c r="A1037" s="49">
        <v>43609</v>
      </c>
      <c r="B1037" s="50">
        <v>149.02000427246</v>
      </c>
      <c r="C1037" s="43"/>
      <c r="D1037" s="49">
        <v>43609</v>
      </c>
      <c r="E1037" s="50">
        <v>5.7899999618530202</v>
      </c>
      <c r="AF1037" s="47"/>
    </row>
    <row r="1038" spans="1:32" x14ac:dyDescent="0.2">
      <c r="A1038" s="49">
        <v>43608</v>
      </c>
      <c r="B1038" s="50">
        <v>149.380004405975</v>
      </c>
      <c r="C1038" s="43"/>
      <c r="D1038" s="49">
        <v>43608</v>
      </c>
      <c r="E1038" s="50">
        <v>5.6919999122619602</v>
      </c>
      <c r="AF1038" s="47"/>
    </row>
    <row r="1039" spans="1:32" x14ac:dyDescent="0.2">
      <c r="A1039" s="49">
        <v>43607</v>
      </c>
      <c r="B1039" s="50">
        <v>152.91999578475901</v>
      </c>
      <c r="C1039" s="43"/>
      <c r="D1039" s="49">
        <v>43607</v>
      </c>
      <c r="E1039" s="50">
        <v>5.7670001983642498</v>
      </c>
      <c r="AF1039" s="47"/>
    </row>
    <row r="1040" spans="1:32" x14ac:dyDescent="0.2">
      <c r="A1040" s="49">
        <v>43606</v>
      </c>
      <c r="B1040" s="50">
        <v>157.10000991821201</v>
      </c>
      <c r="C1040" s="43"/>
      <c r="D1040" s="49">
        <v>43606</v>
      </c>
      <c r="E1040" s="50">
        <v>5.7490000724792401</v>
      </c>
      <c r="AF1040" s="47"/>
    </row>
    <row r="1041" spans="1:32" x14ac:dyDescent="0.2">
      <c r="A1041" s="49">
        <v>43605</v>
      </c>
      <c r="B1041" s="50">
        <v>156.399989128112</v>
      </c>
      <c r="C1041" s="43"/>
      <c r="D1041" s="49">
        <v>43605</v>
      </c>
      <c r="E1041" s="50">
        <v>5.6929998397827104</v>
      </c>
      <c r="AF1041" s="47"/>
    </row>
    <row r="1042" spans="1:32" x14ac:dyDescent="0.2">
      <c r="A1042" s="49">
        <v>43602</v>
      </c>
      <c r="B1042" s="50">
        <v>158.72000455856301</v>
      </c>
      <c r="C1042" s="43"/>
      <c r="D1042" s="49">
        <v>43602</v>
      </c>
      <c r="E1042" s="50">
        <v>5.6269998550415004</v>
      </c>
      <c r="AF1042" s="47"/>
    </row>
    <row r="1043" spans="1:32" x14ac:dyDescent="0.2">
      <c r="A1043" s="49">
        <v>43601</v>
      </c>
      <c r="B1043" s="50">
        <v>160.66000461578301</v>
      </c>
      <c r="C1043" s="43"/>
      <c r="D1043" s="49">
        <v>43601</v>
      </c>
      <c r="E1043" s="50">
        <v>5.59800004959106</v>
      </c>
      <c r="AF1043" s="47"/>
    </row>
    <row r="1044" spans="1:32" x14ac:dyDescent="0.2">
      <c r="A1044" s="49">
        <v>43600</v>
      </c>
      <c r="B1044" s="50">
        <v>159.940004348754</v>
      </c>
      <c r="C1044" s="43"/>
      <c r="D1044" s="49">
        <v>43600</v>
      </c>
      <c r="E1044" s="50">
        <v>5.5520000457763601</v>
      </c>
      <c r="AF1044" s="47"/>
    </row>
    <row r="1045" spans="1:32" x14ac:dyDescent="0.2">
      <c r="A1045" s="49">
        <v>43599</v>
      </c>
      <c r="B1045" s="50">
        <v>157.160007953643</v>
      </c>
      <c r="C1045" s="43"/>
      <c r="D1045" s="49">
        <v>43599</v>
      </c>
      <c r="E1045" s="50">
        <v>5.5279998779296804</v>
      </c>
      <c r="AF1045" s="47"/>
    </row>
    <row r="1046" spans="1:32" x14ac:dyDescent="0.2">
      <c r="A1046" s="49">
        <v>43598</v>
      </c>
      <c r="B1046" s="50">
        <v>155.27999401092501</v>
      </c>
      <c r="C1046" s="43"/>
      <c r="D1046" s="49">
        <v>43598</v>
      </c>
      <c r="E1046" s="50">
        <v>5.5110001564025799</v>
      </c>
      <c r="AF1046" s="47"/>
    </row>
    <row r="1047" spans="1:32" x14ac:dyDescent="0.2">
      <c r="A1047" s="49">
        <v>43595</v>
      </c>
      <c r="B1047" s="50">
        <v>157.160007953643</v>
      </c>
      <c r="C1047" s="43"/>
      <c r="D1047" s="49">
        <v>43595</v>
      </c>
      <c r="E1047" s="50">
        <v>5.5689997673034597</v>
      </c>
      <c r="AF1047" s="47"/>
    </row>
    <row r="1048" spans="1:32" x14ac:dyDescent="0.2">
      <c r="A1048" s="49">
        <v>43594</v>
      </c>
      <c r="B1048" s="50">
        <v>156.61998987197799</v>
      </c>
      <c r="C1048" s="43"/>
      <c r="D1048" s="49">
        <v>43594</v>
      </c>
      <c r="E1048" s="50">
        <v>5.5329999923706001</v>
      </c>
      <c r="AF1048" s="47"/>
    </row>
    <row r="1049" spans="1:32" x14ac:dyDescent="0.2">
      <c r="A1049" s="49">
        <v>43593</v>
      </c>
      <c r="B1049" s="50">
        <v>159.30000543594301</v>
      </c>
      <c r="C1049" s="43"/>
      <c r="D1049" s="49">
        <v>43593</v>
      </c>
      <c r="E1049" s="50">
        <v>5.5679998397827104</v>
      </c>
      <c r="AF1049" s="47"/>
    </row>
    <row r="1050" spans="1:32" x14ac:dyDescent="0.2">
      <c r="A1050" s="49">
        <v>43592</v>
      </c>
      <c r="B1050" s="50">
        <v>159.70000028610201</v>
      </c>
      <c r="C1050" s="43"/>
      <c r="D1050" s="49">
        <v>43592</v>
      </c>
      <c r="E1050" s="50">
        <v>5.61100006103515</v>
      </c>
      <c r="AF1050" s="47"/>
    </row>
    <row r="1051" spans="1:32" x14ac:dyDescent="0.2">
      <c r="A1051" s="49">
        <v>43591</v>
      </c>
      <c r="B1051" s="50">
        <v>163.67999315261801</v>
      </c>
      <c r="C1051" s="43"/>
      <c r="D1051" s="49">
        <v>43591</v>
      </c>
      <c r="E1051" s="50">
        <v>5.57200002670288</v>
      </c>
      <c r="AF1051" s="47"/>
    </row>
    <row r="1052" spans="1:32" x14ac:dyDescent="0.2">
      <c r="A1052" s="49">
        <v>43588</v>
      </c>
      <c r="B1052" s="50">
        <v>163.55999708175599</v>
      </c>
      <c r="C1052" s="43"/>
      <c r="D1052" s="49">
        <v>43588</v>
      </c>
      <c r="E1052" s="50">
        <v>5.6009998321533203</v>
      </c>
      <c r="AF1052" s="47"/>
    </row>
    <row r="1053" spans="1:32" x14ac:dyDescent="0.2">
      <c r="A1053" s="49">
        <v>43587</v>
      </c>
      <c r="B1053" s="50">
        <v>164.57999944686802</v>
      </c>
      <c r="C1053" s="43"/>
      <c r="D1053" s="49">
        <v>43587</v>
      </c>
      <c r="E1053" s="50">
        <v>5.59800004959106</v>
      </c>
      <c r="AF1053" s="47"/>
    </row>
    <row r="1054" spans="1:32" x14ac:dyDescent="0.2">
      <c r="A1054" s="49">
        <v>43586</v>
      </c>
      <c r="B1054" s="50">
        <v>164.21999931335401</v>
      </c>
      <c r="C1054" s="43"/>
      <c r="D1054" s="49">
        <v>43586</v>
      </c>
      <c r="E1054" s="50">
        <v>5.6389999389648402</v>
      </c>
      <c r="AF1054" s="47"/>
    </row>
    <row r="1055" spans="1:32" x14ac:dyDescent="0.2">
      <c r="A1055" s="49">
        <v>43585</v>
      </c>
      <c r="B1055" s="50">
        <v>163.83999586105301</v>
      </c>
      <c r="C1055" s="43"/>
      <c r="D1055" s="49">
        <v>43585</v>
      </c>
      <c r="E1055" s="50">
        <v>5.6100001335143999</v>
      </c>
      <c r="AF1055" s="47"/>
    </row>
    <row r="1056" spans="1:32" x14ac:dyDescent="0.2">
      <c r="A1056" s="49">
        <v>43584</v>
      </c>
      <c r="B1056" s="50">
        <v>164.339995384216</v>
      </c>
      <c r="C1056" s="43"/>
      <c r="D1056" s="49">
        <v>43584</v>
      </c>
      <c r="E1056" s="50">
        <v>5.5599999427795401</v>
      </c>
      <c r="AF1056" s="47"/>
    </row>
    <row r="1057" spans="1:32" x14ac:dyDescent="0.2">
      <c r="A1057" s="49">
        <v>43581</v>
      </c>
      <c r="B1057" s="50">
        <v>161.02000474929801</v>
      </c>
      <c r="C1057" s="43"/>
      <c r="D1057" s="49">
        <v>43581</v>
      </c>
      <c r="E1057" s="50">
        <v>5.5960001945495597</v>
      </c>
      <c r="AF1057" s="47"/>
    </row>
    <row r="1058" spans="1:32" x14ac:dyDescent="0.2">
      <c r="A1058" s="49">
        <v>43580</v>
      </c>
      <c r="B1058" s="50">
        <v>160.19999980926499</v>
      </c>
      <c r="C1058" s="43"/>
      <c r="D1058" s="49">
        <v>43580</v>
      </c>
      <c r="E1058" s="50">
        <v>5.5500001907348597</v>
      </c>
      <c r="AF1058" s="47"/>
    </row>
    <row r="1059" spans="1:32" x14ac:dyDescent="0.2">
      <c r="A1059" s="49">
        <v>43579</v>
      </c>
      <c r="B1059" s="50">
        <v>164.93999958038299</v>
      </c>
      <c r="C1059" s="43"/>
      <c r="D1059" s="49">
        <v>43579</v>
      </c>
      <c r="E1059" s="50">
        <v>5.4879999160766602</v>
      </c>
      <c r="AF1059" s="47"/>
    </row>
    <row r="1060" spans="1:32" x14ac:dyDescent="0.2">
      <c r="A1060" s="49">
        <v>43578</v>
      </c>
      <c r="B1060" s="50">
        <v>166.119992733001</v>
      </c>
      <c r="C1060" s="43"/>
      <c r="D1060" s="49">
        <v>43578</v>
      </c>
      <c r="E1060" s="50">
        <v>5.5269999504089302</v>
      </c>
      <c r="AF1060" s="47"/>
    </row>
    <row r="1061" spans="1:32" x14ac:dyDescent="0.2">
      <c r="A1061" s="49">
        <v>43577</v>
      </c>
      <c r="B1061" s="50">
        <v>169.39998865127498</v>
      </c>
      <c r="C1061" s="43"/>
      <c r="D1061" s="49">
        <v>43577</v>
      </c>
      <c r="E1061" s="50">
        <v>5.5250000953674299</v>
      </c>
      <c r="AF1061" s="47"/>
    </row>
    <row r="1062" spans="1:32" x14ac:dyDescent="0.2">
      <c r="A1062" s="49">
        <v>43574</v>
      </c>
      <c r="B1062" s="50">
        <v>169.39998865127498</v>
      </c>
      <c r="C1062" s="43"/>
      <c r="D1062" s="49">
        <v>43574</v>
      </c>
      <c r="E1062" s="50">
        <v>5.5250000953674299</v>
      </c>
      <c r="AF1062" s="47"/>
    </row>
    <row r="1063" spans="1:32" x14ac:dyDescent="0.2">
      <c r="A1063" s="49">
        <v>43573</v>
      </c>
      <c r="B1063" s="50">
        <v>169.460010528564</v>
      </c>
      <c r="C1063" s="43"/>
      <c r="D1063" s="49">
        <v>43573</v>
      </c>
      <c r="E1063" s="50">
        <v>5.5159997940063397</v>
      </c>
      <c r="AF1063" s="47"/>
    </row>
    <row r="1064" spans="1:32" x14ac:dyDescent="0.2">
      <c r="A1064" s="49">
        <v>43572</v>
      </c>
      <c r="B1064" s="50">
        <v>169.39998865127498</v>
      </c>
      <c r="C1064" s="43"/>
      <c r="D1064" s="49">
        <v>43572</v>
      </c>
      <c r="E1064" s="50">
        <v>5.5089998245239196</v>
      </c>
      <c r="AF1064" s="47"/>
    </row>
    <row r="1065" spans="1:32" x14ac:dyDescent="0.2">
      <c r="A1065" s="49">
        <v>43571</v>
      </c>
      <c r="B1065" s="50">
        <v>167.29999780654902</v>
      </c>
      <c r="C1065" s="43"/>
      <c r="D1065" s="49">
        <v>43571</v>
      </c>
      <c r="E1065" s="50">
        <v>5.4879999160766602</v>
      </c>
      <c r="AF1065" s="47"/>
    </row>
    <row r="1066" spans="1:32" x14ac:dyDescent="0.2">
      <c r="A1066" s="49">
        <v>43570</v>
      </c>
      <c r="B1066" s="50">
        <v>167.49999523162799</v>
      </c>
      <c r="C1066" s="43"/>
      <c r="D1066" s="49">
        <v>43570</v>
      </c>
      <c r="E1066" s="50">
        <v>5.5859999656677202</v>
      </c>
      <c r="AF1066" s="47"/>
    </row>
    <row r="1067" spans="1:32" x14ac:dyDescent="0.2">
      <c r="A1067" s="49">
        <v>43567</v>
      </c>
      <c r="B1067" s="50">
        <v>166.29999876022299</v>
      </c>
      <c r="C1067" s="43"/>
      <c r="D1067" s="49">
        <v>43567</v>
      </c>
      <c r="E1067" s="50">
        <v>5.6030001640319798</v>
      </c>
      <c r="AF1067" s="47"/>
    </row>
    <row r="1068" spans="1:32" x14ac:dyDescent="0.2">
      <c r="A1068" s="49">
        <v>43566</v>
      </c>
      <c r="B1068" s="50">
        <v>164.74000215530299</v>
      </c>
      <c r="C1068" s="43"/>
      <c r="D1068" s="49">
        <v>43566</v>
      </c>
      <c r="E1068" s="50">
        <v>5.6469998359680096</v>
      </c>
      <c r="AF1068" s="47"/>
    </row>
    <row r="1069" spans="1:32" x14ac:dyDescent="0.2">
      <c r="A1069" s="49">
        <v>43565</v>
      </c>
      <c r="B1069" s="50">
        <v>160.47999858856198</v>
      </c>
      <c r="C1069" s="43"/>
      <c r="D1069" s="49">
        <v>43565</v>
      </c>
      <c r="E1069" s="50">
        <v>5.6739997863769496</v>
      </c>
      <c r="AF1069" s="47"/>
    </row>
    <row r="1070" spans="1:32" x14ac:dyDescent="0.2">
      <c r="A1070" s="49">
        <v>43564</v>
      </c>
      <c r="B1070" s="50">
        <v>161.080002784729</v>
      </c>
      <c r="C1070" s="43"/>
      <c r="D1070" s="49">
        <v>43564</v>
      </c>
      <c r="E1070" s="50">
        <v>5.6669998168945304</v>
      </c>
      <c r="AF1070" s="47"/>
    </row>
    <row r="1071" spans="1:32" x14ac:dyDescent="0.2">
      <c r="A1071" s="49">
        <v>43563</v>
      </c>
      <c r="B1071" s="50">
        <v>162.880003452301</v>
      </c>
      <c r="C1071" s="43"/>
      <c r="D1071" s="49">
        <v>43563</v>
      </c>
      <c r="E1071" s="50">
        <v>5.6900000572204501</v>
      </c>
      <c r="AF1071" s="47"/>
    </row>
    <row r="1072" spans="1:32" x14ac:dyDescent="0.2">
      <c r="A1072" s="49">
        <v>43560</v>
      </c>
      <c r="B1072" s="50">
        <v>162.67999410629199</v>
      </c>
      <c r="C1072" s="43"/>
      <c r="D1072" s="49">
        <v>43560</v>
      </c>
      <c r="E1072" s="50">
        <v>5.6900000572204501</v>
      </c>
      <c r="AF1072" s="47"/>
    </row>
    <row r="1073" spans="1:32" x14ac:dyDescent="0.2">
      <c r="A1073" s="49">
        <v>43559</v>
      </c>
      <c r="B1073" s="50">
        <v>164.820003509521</v>
      </c>
      <c r="C1073" s="43"/>
      <c r="D1073" s="49">
        <v>43559</v>
      </c>
      <c r="E1073" s="50">
        <v>5.7049999237060502</v>
      </c>
      <c r="AF1073" s="47"/>
    </row>
    <row r="1074" spans="1:32" x14ac:dyDescent="0.2">
      <c r="A1074" s="49">
        <v>43558</v>
      </c>
      <c r="B1074" s="50">
        <v>163.89999389648401</v>
      </c>
      <c r="C1074" s="43"/>
      <c r="D1074" s="49">
        <v>43558</v>
      </c>
      <c r="E1074" s="50">
        <v>5.6810002326965297</v>
      </c>
      <c r="AF1074" s="47"/>
    </row>
    <row r="1075" spans="1:32" x14ac:dyDescent="0.2">
      <c r="A1075" s="49">
        <v>43557</v>
      </c>
      <c r="B1075" s="50">
        <v>160.06000041961602</v>
      </c>
      <c r="C1075" s="43"/>
      <c r="D1075" s="49">
        <v>43557</v>
      </c>
      <c r="E1075" s="50">
        <v>5.6500000953674299</v>
      </c>
      <c r="AF1075" s="47"/>
    </row>
    <row r="1076" spans="1:32" x14ac:dyDescent="0.2">
      <c r="A1076" s="49">
        <v>43556</v>
      </c>
      <c r="B1076" s="50">
        <v>158.24000835418698</v>
      </c>
      <c r="C1076" s="43"/>
      <c r="D1076" s="49">
        <v>43556</v>
      </c>
      <c r="E1076" s="50">
        <v>5.6649999618530202</v>
      </c>
      <c r="AF1076" s="47"/>
    </row>
    <row r="1077" spans="1:32" x14ac:dyDescent="0.2">
      <c r="A1077" s="49">
        <v>43553</v>
      </c>
      <c r="B1077" s="50">
        <v>154.19999361038199</v>
      </c>
      <c r="C1077" s="43"/>
      <c r="D1077" s="49">
        <v>43553</v>
      </c>
      <c r="E1077" s="50">
        <v>5.7039999961853001</v>
      </c>
      <c r="AF1077" s="47"/>
    </row>
    <row r="1078" spans="1:32" x14ac:dyDescent="0.2">
      <c r="A1078" s="49">
        <v>43552</v>
      </c>
      <c r="B1078" s="50">
        <v>153.60000133514399</v>
      </c>
      <c r="C1078" s="43"/>
      <c r="D1078" s="49">
        <v>43552</v>
      </c>
      <c r="E1078" s="50">
        <v>5.6840000152587802</v>
      </c>
      <c r="AF1078" s="47"/>
    </row>
    <row r="1079" spans="1:32" x14ac:dyDescent="0.2">
      <c r="A1079" s="49">
        <v>43551</v>
      </c>
      <c r="B1079" s="50">
        <v>155.60001134872402</v>
      </c>
      <c r="C1079" s="43"/>
      <c r="D1079" s="49">
        <v>43551</v>
      </c>
      <c r="E1079" s="50">
        <v>5.7039999961853001</v>
      </c>
      <c r="AF1079" s="47"/>
    </row>
    <row r="1080" spans="1:32" x14ac:dyDescent="0.2">
      <c r="A1080" s="49">
        <v>43550</v>
      </c>
      <c r="B1080" s="50">
        <v>153.89999151229802</v>
      </c>
      <c r="C1080" s="43"/>
      <c r="D1080" s="49">
        <v>43550</v>
      </c>
      <c r="E1080" s="50">
        <v>5.6999998092651296</v>
      </c>
      <c r="AF1080" s="47"/>
    </row>
    <row r="1081" spans="1:32" x14ac:dyDescent="0.2">
      <c r="A1081" s="49">
        <v>43549</v>
      </c>
      <c r="B1081" s="50">
        <v>155.299997329711</v>
      </c>
      <c r="C1081" s="43"/>
      <c r="D1081" s="49">
        <v>43549</v>
      </c>
      <c r="E1081" s="50">
        <v>5.6220002174377397</v>
      </c>
      <c r="AF1081" s="47"/>
    </row>
    <row r="1082" spans="1:32" x14ac:dyDescent="0.2">
      <c r="A1082" s="49">
        <v>43546</v>
      </c>
      <c r="B1082" s="50">
        <v>155.15999794006302</v>
      </c>
      <c r="C1082" s="43"/>
      <c r="D1082" s="49">
        <v>43546</v>
      </c>
      <c r="E1082" s="50">
        <v>5.6199998855590803</v>
      </c>
      <c r="AF1082" s="47"/>
    </row>
    <row r="1083" spans="1:32" x14ac:dyDescent="0.2">
      <c r="A1083" s="49">
        <v>43545</v>
      </c>
      <c r="B1083" s="50">
        <v>161.500000953674</v>
      </c>
      <c r="C1083" s="43"/>
      <c r="D1083" s="49">
        <v>43545</v>
      </c>
      <c r="E1083" s="50">
        <v>5.59800004959106</v>
      </c>
      <c r="AF1083" s="47"/>
    </row>
    <row r="1084" spans="1:32" x14ac:dyDescent="0.2">
      <c r="A1084" s="49">
        <v>43544</v>
      </c>
      <c r="B1084" s="50">
        <v>164.89999294281</v>
      </c>
      <c r="C1084" s="43"/>
      <c r="D1084" s="49">
        <v>43544</v>
      </c>
      <c r="E1084" s="50">
        <v>5.5619997978210396</v>
      </c>
      <c r="AF1084" s="47"/>
    </row>
    <row r="1085" spans="1:32" x14ac:dyDescent="0.2">
      <c r="A1085" s="49">
        <v>43543</v>
      </c>
      <c r="B1085" s="50">
        <v>168.419992923736</v>
      </c>
      <c r="C1085" s="43"/>
      <c r="D1085" s="49">
        <v>43543</v>
      </c>
      <c r="E1085" s="50">
        <v>5.5359997749328604</v>
      </c>
      <c r="AF1085" s="47"/>
    </row>
    <row r="1086" spans="1:32" x14ac:dyDescent="0.2">
      <c r="A1086" s="49">
        <v>43542</v>
      </c>
      <c r="B1086" s="50">
        <v>165.67999124526901</v>
      </c>
      <c r="C1086" s="43"/>
      <c r="D1086" s="49">
        <v>43542</v>
      </c>
      <c r="E1086" s="50">
        <v>5.4879999160766602</v>
      </c>
      <c r="AF1086" s="47"/>
    </row>
    <row r="1087" spans="1:32" x14ac:dyDescent="0.2">
      <c r="A1087" s="49">
        <v>43539</v>
      </c>
      <c r="B1087" s="50">
        <v>165.63999652862501</v>
      </c>
      <c r="C1087" s="43"/>
      <c r="D1087" s="49">
        <v>43539</v>
      </c>
      <c r="E1087" s="50">
        <v>5.4619998931884703</v>
      </c>
      <c r="AF1087" s="47"/>
    </row>
    <row r="1088" spans="1:32" x14ac:dyDescent="0.2">
      <c r="A1088" s="49">
        <v>43538</v>
      </c>
      <c r="B1088" s="50">
        <v>165.03999233245801</v>
      </c>
      <c r="C1088" s="43"/>
      <c r="D1088" s="49">
        <v>43538</v>
      </c>
      <c r="E1088" s="50">
        <v>5.4939999580383301</v>
      </c>
      <c r="AF1088" s="47"/>
    </row>
    <row r="1089" spans="1:32" x14ac:dyDescent="0.2">
      <c r="A1089" s="49">
        <v>43537</v>
      </c>
      <c r="B1089" s="50">
        <v>164.39999341964699</v>
      </c>
      <c r="C1089" s="43"/>
      <c r="D1089" s="49">
        <v>43537</v>
      </c>
      <c r="E1089" s="50">
        <v>5.4739999771118102</v>
      </c>
      <c r="AF1089" s="47"/>
    </row>
    <row r="1090" spans="1:32" x14ac:dyDescent="0.2">
      <c r="A1090" s="49">
        <v>43536</v>
      </c>
      <c r="B1090" s="50">
        <v>163.02000284194901</v>
      </c>
      <c r="C1090" s="43"/>
      <c r="D1090" s="49">
        <v>43536</v>
      </c>
      <c r="E1090" s="50">
        <v>5.5060000419616699</v>
      </c>
      <c r="AF1090" s="47"/>
    </row>
    <row r="1091" spans="1:32" x14ac:dyDescent="0.2">
      <c r="A1091" s="49">
        <v>43535</v>
      </c>
      <c r="B1091" s="50">
        <v>160.53999662399201</v>
      </c>
      <c r="C1091" s="43"/>
      <c r="D1091" s="49">
        <v>43535</v>
      </c>
      <c r="E1091" s="50">
        <v>5.4559998512268004</v>
      </c>
      <c r="AF1091" s="47"/>
    </row>
    <row r="1092" spans="1:32" x14ac:dyDescent="0.2">
      <c r="A1092" s="49">
        <v>43532</v>
      </c>
      <c r="B1092" s="50">
        <v>159.08000469207698</v>
      </c>
      <c r="C1092" s="43"/>
      <c r="D1092" s="49">
        <v>43532</v>
      </c>
      <c r="E1092" s="50">
        <v>5.4959998130798304</v>
      </c>
      <c r="AF1092" s="47"/>
    </row>
    <row r="1093" spans="1:32" x14ac:dyDescent="0.2">
      <c r="A1093" s="49">
        <v>43531</v>
      </c>
      <c r="B1093" s="50">
        <v>161.44000291824301</v>
      </c>
      <c r="C1093" s="43"/>
      <c r="D1093" s="49">
        <v>43531</v>
      </c>
      <c r="E1093" s="50">
        <v>5.5019998550415004</v>
      </c>
      <c r="AF1093" s="47"/>
    </row>
    <row r="1094" spans="1:32" x14ac:dyDescent="0.2">
      <c r="A1094" s="49">
        <v>43530</v>
      </c>
      <c r="B1094" s="50">
        <v>165.079998970031</v>
      </c>
      <c r="C1094" s="43"/>
      <c r="D1094" s="49">
        <v>43530</v>
      </c>
      <c r="E1094" s="50">
        <v>5.38000011444091</v>
      </c>
      <c r="AF1094" s="47"/>
    </row>
    <row r="1095" spans="1:32" x14ac:dyDescent="0.2">
      <c r="A1095" s="49">
        <v>43529</v>
      </c>
      <c r="B1095" s="50">
        <v>163.94000053405699</v>
      </c>
      <c r="C1095" s="43"/>
      <c r="D1095" s="49">
        <v>43529</v>
      </c>
      <c r="E1095" s="50">
        <v>5.3420000076293901</v>
      </c>
      <c r="AF1095" s="47"/>
    </row>
    <row r="1096" spans="1:32" x14ac:dyDescent="0.2">
      <c r="A1096" s="49">
        <v>43528</v>
      </c>
      <c r="B1096" s="50">
        <v>164.32000398635799</v>
      </c>
      <c r="C1096" s="43"/>
      <c r="D1096" s="49">
        <v>43528</v>
      </c>
      <c r="E1096" s="50">
        <v>5.2960000038146902</v>
      </c>
      <c r="AF1096" s="47"/>
    </row>
    <row r="1097" spans="1:32" x14ac:dyDescent="0.2">
      <c r="A1097" s="49">
        <v>43525</v>
      </c>
      <c r="B1097" s="50">
        <v>163.179993629455</v>
      </c>
      <c r="C1097" s="43"/>
      <c r="D1097" s="49">
        <v>43525</v>
      </c>
      <c r="E1097" s="50">
        <v>5.31599998474121</v>
      </c>
      <c r="AF1097" s="47"/>
    </row>
    <row r="1098" spans="1:32" x14ac:dyDescent="0.2">
      <c r="A1098" s="49">
        <v>43524</v>
      </c>
      <c r="B1098" s="50">
        <v>165.079998970031</v>
      </c>
      <c r="C1098" s="43"/>
      <c r="D1098" s="49">
        <v>43524</v>
      </c>
      <c r="E1098" s="50">
        <v>5.30800008773803</v>
      </c>
      <c r="AF1098" s="47"/>
    </row>
    <row r="1099" spans="1:32" x14ac:dyDescent="0.2">
      <c r="A1099" s="49">
        <v>43523</v>
      </c>
      <c r="B1099" s="50">
        <v>167.25999116897501</v>
      </c>
      <c r="C1099" s="43"/>
      <c r="D1099" s="49">
        <v>43523</v>
      </c>
      <c r="E1099" s="50">
        <v>5.2899999618530202</v>
      </c>
      <c r="AF1099" s="47"/>
    </row>
    <row r="1100" spans="1:32" x14ac:dyDescent="0.2">
      <c r="A1100" s="49">
        <v>43522</v>
      </c>
      <c r="B1100" s="50">
        <v>164.020001888275</v>
      </c>
      <c r="C1100" s="43"/>
      <c r="D1100" s="49">
        <v>43522</v>
      </c>
      <c r="E1100" s="50">
        <v>5.3140001296996999</v>
      </c>
      <c r="AF1100" s="47"/>
    </row>
    <row r="1101" spans="1:32" x14ac:dyDescent="0.2">
      <c r="A1101" s="49">
        <v>43521</v>
      </c>
      <c r="B1101" s="50">
        <v>159.25999879837002</v>
      </c>
      <c r="C1101" s="43"/>
      <c r="D1101" s="49">
        <v>43521</v>
      </c>
      <c r="E1101" s="50">
        <v>5.27600002288818</v>
      </c>
      <c r="AF1101" s="47"/>
    </row>
    <row r="1102" spans="1:32" x14ac:dyDescent="0.2">
      <c r="A1102" s="49">
        <v>43518</v>
      </c>
      <c r="B1102" s="50">
        <v>156.580007076263</v>
      </c>
      <c r="C1102" s="43"/>
      <c r="D1102" s="49">
        <v>43518</v>
      </c>
      <c r="E1102" s="50">
        <v>5.2659997940063397</v>
      </c>
      <c r="AF1102" s="47"/>
    </row>
    <row r="1103" spans="1:32" x14ac:dyDescent="0.2">
      <c r="A1103" s="49">
        <v>43517</v>
      </c>
      <c r="B1103" s="50">
        <v>160.320007801055</v>
      </c>
      <c r="C1103" s="43"/>
      <c r="D1103" s="49">
        <v>43517</v>
      </c>
      <c r="E1103" s="50">
        <v>5.2340002059936497</v>
      </c>
      <c r="AF1103" s="47"/>
    </row>
    <row r="1104" spans="1:32" x14ac:dyDescent="0.2">
      <c r="A1104" s="49">
        <v>43516</v>
      </c>
      <c r="B1104" s="50">
        <v>160.28000116348201</v>
      </c>
      <c r="C1104" s="43"/>
      <c r="D1104" s="49">
        <v>43516</v>
      </c>
      <c r="E1104" s="50">
        <v>5.2179999351501403</v>
      </c>
      <c r="AF1104" s="47"/>
    </row>
    <row r="1105" spans="1:32" x14ac:dyDescent="0.2">
      <c r="A1105" s="49">
        <v>43515</v>
      </c>
      <c r="B1105" s="50">
        <v>158.039999008178</v>
      </c>
      <c r="C1105" s="43"/>
      <c r="D1105" s="49">
        <v>43515</v>
      </c>
      <c r="E1105" s="50">
        <v>5.2259998321533203</v>
      </c>
      <c r="AF1105" s="47"/>
    </row>
    <row r="1106" spans="1:32" x14ac:dyDescent="0.2">
      <c r="A1106" s="49">
        <v>43514</v>
      </c>
      <c r="B1106" s="50">
        <v>158.46000909805201</v>
      </c>
      <c r="C1106" s="43"/>
      <c r="D1106" s="49">
        <v>43514</v>
      </c>
      <c r="E1106" s="50">
        <v>5.24200010299682</v>
      </c>
      <c r="AF1106" s="47"/>
    </row>
    <row r="1107" spans="1:32" x14ac:dyDescent="0.2">
      <c r="A1107" s="49">
        <v>43511</v>
      </c>
      <c r="B1107" s="50">
        <v>159.53999757766698</v>
      </c>
      <c r="C1107" s="43"/>
      <c r="D1107" s="49">
        <v>43511</v>
      </c>
      <c r="E1107" s="50">
        <v>5.2399997711181596</v>
      </c>
      <c r="AF1107" s="47"/>
    </row>
    <row r="1108" spans="1:32" x14ac:dyDescent="0.2">
      <c r="A1108" s="49">
        <v>43510</v>
      </c>
      <c r="B1108" s="50">
        <v>157.520008087158</v>
      </c>
      <c r="C1108" s="43"/>
      <c r="D1108" s="49">
        <v>43510</v>
      </c>
      <c r="E1108" s="50">
        <v>5.2300000190734801</v>
      </c>
      <c r="AF1108" s="47"/>
    </row>
    <row r="1109" spans="1:32" x14ac:dyDescent="0.2">
      <c r="A1109" s="49">
        <v>43509</v>
      </c>
      <c r="B1109" s="50">
        <v>158.200001716613</v>
      </c>
      <c r="C1109" s="43"/>
      <c r="D1109" s="49">
        <v>43509</v>
      </c>
      <c r="E1109" s="50">
        <v>5.1999998092651296</v>
      </c>
      <c r="AF1109" s="47"/>
    </row>
    <row r="1110" spans="1:32" x14ac:dyDescent="0.2">
      <c r="A1110" s="49">
        <v>43508</v>
      </c>
      <c r="B1110" s="50">
        <v>158.039999008178</v>
      </c>
      <c r="C1110" s="43"/>
      <c r="D1110" s="49">
        <v>43508</v>
      </c>
      <c r="E1110" s="50">
        <v>5.2119998931884703</v>
      </c>
      <c r="AF1110" s="47"/>
    </row>
    <row r="1111" spans="1:32" x14ac:dyDescent="0.2">
      <c r="A1111" s="49">
        <v>43507</v>
      </c>
      <c r="B1111" s="50">
        <v>156.47999048232998</v>
      </c>
      <c r="C1111" s="43"/>
      <c r="D1111" s="49">
        <v>43507</v>
      </c>
      <c r="E1111" s="50">
        <v>5.1319999694824201</v>
      </c>
      <c r="AF1111" s="47"/>
    </row>
    <row r="1112" spans="1:32" x14ac:dyDescent="0.2">
      <c r="A1112" s="49">
        <v>43504</v>
      </c>
      <c r="B1112" s="50">
        <v>155.179989337921</v>
      </c>
      <c r="C1112" s="43"/>
      <c r="D1112" s="49">
        <v>43504</v>
      </c>
      <c r="E1112" s="50">
        <v>5.0960001945495597</v>
      </c>
      <c r="AF1112" s="47"/>
    </row>
    <row r="1113" spans="1:32" x14ac:dyDescent="0.2">
      <c r="A1113" s="49">
        <v>43503</v>
      </c>
      <c r="B1113" s="50">
        <v>158.50000381469701</v>
      </c>
      <c r="C1113" s="43"/>
      <c r="D1113" s="49">
        <v>43503</v>
      </c>
      <c r="E1113" s="50">
        <v>5.1579999923706001</v>
      </c>
      <c r="AF1113" s="47"/>
    </row>
    <row r="1114" spans="1:32" x14ac:dyDescent="0.2">
      <c r="A1114" s="49">
        <v>43502</v>
      </c>
      <c r="B1114" s="50">
        <v>161.44000291824301</v>
      </c>
      <c r="C1114" s="43"/>
      <c r="D1114" s="49">
        <v>43502</v>
      </c>
      <c r="E1114" s="50">
        <v>5.1719999313354403</v>
      </c>
      <c r="AF1114" s="47"/>
    </row>
    <row r="1115" spans="1:32" x14ac:dyDescent="0.2">
      <c r="A1115" s="49">
        <v>43501</v>
      </c>
      <c r="B1115" s="50">
        <v>160.60000658035202</v>
      </c>
      <c r="C1115" s="43"/>
      <c r="D1115" s="49">
        <v>43501</v>
      </c>
      <c r="E1115" s="50">
        <v>5.17000007629394</v>
      </c>
      <c r="AF1115" s="47"/>
    </row>
    <row r="1116" spans="1:32" x14ac:dyDescent="0.2">
      <c r="A1116" s="49">
        <v>43500</v>
      </c>
      <c r="B1116" s="50">
        <v>158.24000835418698</v>
      </c>
      <c r="C1116" s="43"/>
      <c r="D1116" s="49">
        <v>43500</v>
      </c>
      <c r="E1116" s="50">
        <v>5.1640000343322701</v>
      </c>
      <c r="AF1116" s="47"/>
    </row>
    <row r="1117" spans="1:32" x14ac:dyDescent="0.2">
      <c r="A1117" s="49">
        <v>43497</v>
      </c>
      <c r="B1117" s="50">
        <v>157.96000957488999</v>
      </c>
      <c r="C1117" s="43"/>
      <c r="D1117" s="49">
        <v>43497</v>
      </c>
      <c r="E1117" s="50">
        <v>5.1640000343322701</v>
      </c>
      <c r="AF1117" s="47"/>
    </row>
    <row r="1118" spans="1:32" x14ac:dyDescent="0.2">
      <c r="A1118" s="49">
        <v>43496</v>
      </c>
      <c r="B1118" s="50">
        <v>157.08000659942601</v>
      </c>
      <c r="C1118" s="43"/>
      <c r="D1118" s="49">
        <v>43496</v>
      </c>
      <c r="E1118" s="50">
        <v>5.23600006103515</v>
      </c>
      <c r="AF1118" s="47"/>
    </row>
    <row r="1119" spans="1:32" x14ac:dyDescent="0.2">
      <c r="A1119" s="49">
        <v>43495</v>
      </c>
      <c r="B1119" s="50">
        <v>161.32000684738099</v>
      </c>
      <c r="C1119" s="43"/>
      <c r="D1119" s="49">
        <v>43495</v>
      </c>
      <c r="E1119" s="50">
        <v>5.2340002059936497</v>
      </c>
      <c r="AF1119" s="47"/>
    </row>
    <row r="1120" spans="1:32" x14ac:dyDescent="0.2">
      <c r="A1120" s="49">
        <v>43494</v>
      </c>
      <c r="B1120" s="50">
        <v>161.77999973297099</v>
      </c>
      <c r="C1120" s="43"/>
      <c r="D1120" s="49">
        <v>43494</v>
      </c>
      <c r="E1120" s="50">
        <v>5.2379999160766602</v>
      </c>
      <c r="AF1120" s="47"/>
    </row>
    <row r="1121" spans="1:32" x14ac:dyDescent="0.2">
      <c r="A1121" s="49">
        <v>43493</v>
      </c>
      <c r="B1121" s="50">
        <v>159.80000495910599</v>
      </c>
      <c r="C1121" s="43"/>
      <c r="D1121" s="49">
        <v>43493</v>
      </c>
      <c r="E1121" s="50">
        <v>5.17000007629394</v>
      </c>
      <c r="AF1121" s="47"/>
    </row>
    <row r="1122" spans="1:32" x14ac:dyDescent="0.2">
      <c r="A1122" s="49">
        <v>43490</v>
      </c>
      <c r="B1122" s="50">
        <v>164.10000324249202</v>
      </c>
      <c r="C1122" s="43"/>
      <c r="D1122" s="49">
        <v>43490</v>
      </c>
      <c r="E1122" s="50">
        <v>5.2020001411437899</v>
      </c>
      <c r="AF1122" s="47"/>
    </row>
    <row r="1123" spans="1:32" x14ac:dyDescent="0.2">
      <c r="A1123" s="49">
        <v>43489</v>
      </c>
      <c r="B1123" s="50">
        <v>162.660002708435</v>
      </c>
      <c r="C1123" s="43"/>
      <c r="D1123" s="49">
        <v>43489</v>
      </c>
      <c r="E1123" s="50">
        <v>5.1539998054504297</v>
      </c>
      <c r="AF1123" s="47"/>
    </row>
    <row r="1124" spans="1:32" x14ac:dyDescent="0.2">
      <c r="A1124" s="49">
        <v>43488</v>
      </c>
      <c r="B1124" s="50">
        <v>162.08000183105401</v>
      </c>
      <c r="C1124" s="43"/>
      <c r="D1124" s="49">
        <v>43488</v>
      </c>
      <c r="E1124" s="50">
        <v>5.1440000534057599</v>
      </c>
      <c r="AF1124" s="47"/>
    </row>
    <row r="1125" spans="1:32" x14ac:dyDescent="0.2">
      <c r="A1125" s="49">
        <v>43487</v>
      </c>
      <c r="B1125" s="50">
        <v>162.99999952316199</v>
      </c>
      <c r="C1125" s="43"/>
      <c r="D1125" s="49">
        <v>43487</v>
      </c>
      <c r="E1125" s="50">
        <v>5.1760001182556099</v>
      </c>
      <c r="AF1125" s="47"/>
    </row>
    <row r="1126" spans="1:32" x14ac:dyDescent="0.2">
      <c r="A1126" s="49">
        <v>43486</v>
      </c>
      <c r="B1126" s="50">
        <v>164.38000202178898</v>
      </c>
      <c r="C1126" s="43"/>
      <c r="D1126" s="49">
        <v>43486</v>
      </c>
      <c r="E1126" s="50">
        <v>5.17000007629394</v>
      </c>
      <c r="AF1126" s="47"/>
    </row>
    <row r="1127" spans="1:32" x14ac:dyDescent="0.2">
      <c r="A1127" s="49">
        <v>43483</v>
      </c>
      <c r="B1127" s="50">
        <v>165.77999591827299</v>
      </c>
      <c r="C1127" s="43"/>
      <c r="D1127" s="49">
        <v>43483</v>
      </c>
      <c r="E1127" s="50">
        <v>5.3119997978210396</v>
      </c>
      <c r="AF1127" s="47"/>
    </row>
    <row r="1128" spans="1:32" x14ac:dyDescent="0.2">
      <c r="A1128" s="49">
        <v>43482</v>
      </c>
      <c r="B1128" s="50">
        <v>160.50000190734801</v>
      </c>
      <c r="C1128" s="43"/>
      <c r="D1128" s="49">
        <v>43482</v>
      </c>
      <c r="E1128" s="50">
        <v>5.2519998550415004</v>
      </c>
      <c r="AF1128" s="47"/>
    </row>
    <row r="1129" spans="1:32" x14ac:dyDescent="0.2">
      <c r="A1129" s="49">
        <v>43481</v>
      </c>
      <c r="B1129" s="50">
        <v>161.64000034332199</v>
      </c>
      <c r="C1129" s="43"/>
      <c r="D1129" s="49">
        <v>43481</v>
      </c>
      <c r="E1129" s="50">
        <v>5.2039999961853001</v>
      </c>
      <c r="AF1129" s="47"/>
    </row>
    <row r="1130" spans="1:32" x14ac:dyDescent="0.2">
      <c r="A1130" s="49">
        <v>43480</v>
      </c>
      <c r="B1130" s="50">
        <v>159.11999940872099</v>
      </c>
      <c r="C1130" s="43"/>
      <c r="D1130" s="49">
        <v>43480</v>
      </c>
      <c r="E1130" s="50">
        <v>5.2039999961853001</v>
      </c>
      <c r="AF1130" s="47"/>
    </row>
    <row r="1131" spans="1:32" x14ac:dyDescent="0.2">
      <c r="A1131" s="49">
        <v>43479</v>
      </c>
      <c r="B1131" s="50">
        <v>159.039998054504</v>
      </c>
      <c r="C1131" s="43"/>
      <c r="D1131" s="49">
        <v>43479</v>
      </c>
      <c r="E1131" s="50">
        <v>5.2179999351501403</v>
      </c>
      <c r="AF1131" s="47"/>
    </row>
    <row r="1132" spans="1:32" x14ac:dyDescent="0.2">
      <c r="A1132" s="49">
        <v>43476</v>
      </c>
      <c r="B1132" s="50">
        <v>157.24000930786099</v>
      </c>
      <c r="C1132" s="43"/>
      <c r="D1132" s="49">
        <v>43476</v>
      </c>
      <c r="E1132" s="50">
        <v>5.1859998703002903</v>
      </c>
      <c r="AF1132" s="47"/>
    </row>
    <row r="1133" spans="1:32" x14ac:dyDescent="0.2">
      <c r="A1133" s="49">
        <v>43475</v>
      </c>
      <c r="B1133" s="50">
        <v>159.039998054504</v>
      </c>
      <c r="C1133" s="43"/>
      <c r="D1133" s="49">
        <v>43475</v>
      </c>
      <c r="E1133" s="50">
        <v>5.2459998130798304</v>
      </c>
      <c r="AF1133" s="47"/>
    </row>
    <row r="1134" spans="1:32" x14ac:dyDescent="0.2">
      <c r="A1134" s="49">
        <v>43474</v>
      </c>
      <c r="B1134" s="50">
        <v>156.50000572204502</v>
      </c>
      <c r="C1134" s="43"/>
      <c r="D1134" s="49">
        <v>43474</v>
      </c>
      <c r="E1134" s="50">
        <v>5.1760001182556099</v>
      </c>
      <c r="AF1134" s="47"/>
    </row>
    <row r="1135" spans="1:32" x14ac:dyDescent="0.2">
      <c r="A1135" s="49">
        <v>43473</v>
      </c>
      <c r="B1135" s="50">
        <v>157.70000219344999</v>
      </c>
      <c r="C1135" s="43"/>
      <c r="D1135" s="49">
        <v>43473</v>
      </c>
      <c r="E1135" s="50">
        <v>5.1939997673034597</v>
      </c>
      <c r="AF1135" s="47"/>
    </row>
    <row r="1136" spans="1:32" x14ac:dyDescent="0.2">
      <c r="A1136" s="49">
        <v>43472</v>
      </c>
      <c r="B1136" s="50">
        <v>155.499994754791</v>
      </c>
      <c r="C1136" s="43"/>
      <c r="D1136" s="49">
        <v>43472</v>
      </c>
      <c r="E1136" s="50">
        <v>5.1560001373290998</v>
      </c>
      <c r="AF1136" s="47"/>
    </row>
    <row r="1137" spans="1:32" x14ac:dyDescent="0.2">
      <c r="A1137" s="49">
        <v>43469</v>
      </c>
      <c r="B1137" s="50">
        <v>155.47999143600398</v>
      </c>
      <c r="C1137" s="43"/>
      <c r="D1137" s="49">
        <v>43469</v>
      </c>
      <c r="E1137" s="50">
        <v>5.1599998474120996</v>
      </c>
      <c r="AF1137" s="47"/>
    </row>
    <row r="1138" spans="1:32" x14ac:dyDescent="0.2">
      <c r="A1138" s="49">
        <v>43468</v>
      </c>
      <c r="B1138" s="50">
        <v>150.740003585815</v>
      </c>
      <c r="C1138" s="43"/>
      <c r="D1138" s="49">
        <v>43468</v>
      </c>
      <c r="E1138" s="50">
        <v>5.1119999885559002</v>
      </c>
      <c r="AF1138" s="47"/>
    </row>
    <row r="1139" spans="1:32" x14ac:dyDescent="0.2">
      <c r="A1139" s="49">
        <v>43467</v>
      </c>
      <c r="B1139" s="50">
        <v>150.679993629455</v>
      </c>
      <c r="C1139" s="43"/>
      <c r="D1139" s="49">
        <v>43467</v>
      </c>
      <c r="E1139" s="50">
        <v>5.0739998817443803</v>
      </c>
      <c r="AF1139" s="47"/>
    </row>
    <row r="1140" spans="1:32" x14ac:dyDescent="0.2">
      <c r="A1140" s="49">
        <v>43466</v>
      </c>
      <c r="B1140" s="50">
        <v>150.52000284194901</v>
      </c>
      <c r="C1140" s="43"/>
      <c r="D1140" s="49">
        <v>43466</v>
      </c>
      <c r="E1140" s="50">
        <v>5.0440001487731898</v>
      </c>
      <c r="AF1140" s="47"/>
    </row>
    <row r="1141" spans="1:32" x14ac:dyDescent="0.2">
      <c r="A1141" s="49">
        <v>43465</v>
      </c>
      <c r="B1141" s="50">
        <v>150.52000284194901</v>
      </c>
      <c r="C1141" s="43"/>
      <c r="D1141" s="49">
        <v>43465</v>
      </c>
      <c r="E1141" s="50">
        <v>5.0440001487731898</v>
      </c>
      <c r="AF1141" s="47"/>
    </row>
    <row r="1142" spans="1:32" x14ac:dyDescent="0.2">
      <c r="A1142" s="49">
        <v>43462</v>
      </c>
      <c r="B1142" s="50">
        <v>149.380004405975</v>
      </c>
      <c r="C1142" s="43"/>
      <c r="D1142" s="49">
        <v>43462</v>
      </c>
      <c r="E1142" s="50">
        <v>5.0440001487731898</v>
      </c>
      <c r="AF1142" s="47"/>
    </row>
    <row r="1143" spans="1:32" x14ac:dyDescent="0.2">
      <c r="A1143" s="49">
        <v>43461</v>
      </c>
      <c r="B1143" s="50">
        <v>145.14000415801999</v>
      </c>
      <c r="C1143" s="43"/>
      <c r="D1143" s="49">
        <v>43461</v>
      </c>
      <c r="E1143" s="50">
        <v>4.9930000305175701</v>
      </c>
      <c r="AF1143" s="47"/>
    </row>
    <row r="1144" spans="1:32" x14ac:dyDescent="0.2">
      <c r="A1144" s="49">
        <v>43460</v>
      </c>
      <c r="B1144" s="50">
        <v>146.36000394821102</v>
      </c>
      <c r="C1144" s="43"/>
      <c r="D1144" s="49">
        <v>43460</v>
      </c>
      <c r="E1144" s="50">
        <v>5.1859998703002903</v>
      </c>
      <c r="AF1144" s="47"/>
    </row>
    <row r="1145" spans="1:32" x14ac:dyDescent="0.2">
      <c r="A1145" s="49">
        <v>43459</v>
      </c>
      <c r="B1145" s="50">
        <v>146.36000394821102</v>
      </c>
      <c r="C1145" s="43"/>
      <c r="D1145" s="49">
        <v>43459</v>
      </c>
      <c r="E1145" s="50">
        <v>5.1859998703002903</v>
      </c>
      <c r="AF1145" s="47"/>
    </row>
    <row r="1146" spans="1:32" x14ac:dyDescent="0.2">
      <c r="A1146" s="49">
        <v>43458</v>
      </c>
      <c r="B1146" s="50">
        <v>146.36000394821102</v>
      </c>
      <c r="C1146" s="43"/>
      <c r="D1146" s="49">
        <v>43458</v>
      </c>
      <c r="E1146" s="50">
        <v>5.1859998703002903</v>
      </c>
      <c r="AF1146" s="47"/>
    </row>
    <row r="1147" spans="1:32" x14ac:dyDescent="0.2">
      <c r="A1147" s="49">
        <v>43455</v>
      </c>
      <c r="B1147" s="50">
        <v>146.74000740051201</v>
      </c>
      <c r="C1147" s="43"/>
      <c r="D1147" s="49">
        <v>43455</v>
      </c>
      <c r="E1147" s="50">
        <v>5.1620001792907697</v>
      </c>
      <c r="AF1147" s="47"/>
    </row>
    <row r="1148" spans="1:32" x14ac:dyDescent="0.2">
      <c r="A1148" s="49">
        <v>43454</v>
      </c>
      <c r="B1148" s="50">
        <v>148.72000217437699</v>
      </c>
      <c r="C1148" s="43"/>
      <c r="D1148" s="49">
        <v>43454</v>
      </c>
      <c r="E1148" s="50">
        <v>5.13000011444091</v>
      </c>
      <c r="AF1148" s="47"/>
    </row>
    <row r="1149" spans="1:32" x14ac:dyDescent="0.2">
      <c r="A1149" s="49">
        <v>43453</v>
      </c>
      <c r="B1149" s="50">
        <v>151.47999525070099</v>
      </c>
      <c r="C1149" s="43"/>
      <c r="D1149" s="49">
        <v>43453</v>
      </c>
      <c r="E1149" s="50">
        <v>5.1059999465942303</v>
      </c>
      <c r="AF1149" s="47"/>
    </row>
    <row r="1150" spans="1:32" x14ac:dyDescent="0.2">
      <c r="A1150" s="49">
        <v>43452</v>
      </c>
      <c r="B1150" s="50">
        <v>153.29999923705998</v>
      </c>
      <c r="C1150" s="43"/>
      <c r="D1150" s="49">
        <v>43452</v>
      </c>
      <c r="E1150" s="50">
        <v>5</v>
      </c>
      <c r="AF1150" s="47"/>
    </row>
    <row r="1151" spans="1:32" x14ac:dyDescent="0.2">
      <c r="A1151" s="49">
        <v>43451</v>
      </c>
      <c r="B1151" s="50">
        <v>152.49999761581401</v>
      </c>
      <c r="C1151" s="43"/>
      <c r="D1151" s="49">
        <v>43451</v>
      </c>
      <c r="E1151" s="50">
        <v>5.0300002098083496</v>
      </c>
      <c r="AF1151" s="47"/>
    </row>
    <row r="1152" spans="1:32" x14ac:dyDescent="0.2">
      <c r="A1152" s="49">
        <v>43448</v>
      </c>
      <c r="B1152" s="50">
        <v>158.08000564575099</v>
      </c>
      <c r="C1152" s="43"/>
      <c r="D1152" s="49">
        <v>43448</v>
      </c>
      <c r="E1152" s="50">
        <v>5.0359997749328604</v>
      </c>
      <c r="AF1152" s="47"/>
    </row>
    <row r="1153" spans="1:32" x14ac:dyDescent="0.2">
      <c r="A1153" s="49">
        <v>43447</v>
      </c>
      <c r="B1153" s="50">
        <v>159.42000150680499</v>
      </c>
      <c r="C1153" s="43"/>
      <c r="D1153" s="49">
        <v>43447</v>
      </c>
      <c r="E1153" s="50">
        <v>5.0219998359680096</v>
      </c>
      <c r="AF1153" s="47"/>
    </row>
    <row r="1154" spans="1:32" x14ac:dyDescent="0.2">
      <c r="A1154" s="49">
        <v>43446</v>
      </c>
      <c r="B1154" s="50">
        <v>159.00000333785999</v>
      </c>
      <c r="C1154" s="43"/>
      <c r="D1154" s="49">
        <v>43446</v>
      </c>
      <c r="E1154" s="50">
        <v>4.9429998397827104</v>
      </c>
      <c r="AF1154" s="47"/>
    </row>
    <row r="1155" spans="1:32" x14ac:dyDescent="0.2">
      <c r="A1155" s="49">
        <v>43445</v>
      </c>
      <c r="B1155" s="50">
        <v>154.27999496459901</v>
      </c>
      <c r="C1155" s="43"/>
      <c r="D1155" s="49">
        <v>43445</v>
      </c>
      <c r="E1155" s="50">
        <v>4.8299999237060502</v>
      </c>
      <c r="AF1155" s="47"/>
    </row>
    <row r="1156" spans="1:32" x14ac:dyDescent="0.2">
      <c r="A1156" s="49">
        <v>43444</v>
      </c>
      <c r="B1156" s="50">
        <v>153.60000133514399</v>
      </c>
      <c r="C1156" s="43"/>
      <c r="D1156" s="49">
        <v>43444</v>
      </c>
      <c r="E1156" s="50">
        <v>4.7410001754760698</v>
      </c>
      <c r="AF1156" s="47"/>
    </row>
    <row r="1157" spans="1:32" x14ac:dyDescent="0.2">
      <c r="A1157" s="49">
        <v>43441</v>
      </c>
      <c r="B1157" s="50">
        <v>156.05999231338501</v>
      </c>
      <c r="C1157" s="43"/>
      <c r="D1157" s="49">
        <v>43441</v>
      </c>
      <c r="E1157" s="50">
        <v>4.7649998664855904</v>
      </c>
      <c r="AF1157" s="47"/>
    </row>
    <row r="1158" spans="1:32" x14ac:dyDescent="0.2">
      <c r="A1158" s="49">
        <v>43440</v>
      </c>
      <c r="B1158" s="50">
        <v>153.53999137878401</v>
      </c>
      <c r="C1158" s="43"/>
      <c r="D1158" s="49">
        <v>43440</v>
      </c>
      <c r="E1158" s="50">
        <v>4.7439999580383301</v>
      </c>
      <c r="AF1158" s="47"/>
    </row>
    <row r="1159" spans="1:32" x14ac:dyDescent="0.2">
      <c r="A1159" s="49">
        <v>43439</v>
      </c>
      <c r="B1159" s="50">
        <v>159.72000360488801</v>
      </c>
      <c r="C1159" s="43"/>
      <c r="D1159" s="49">
        <v>43439</v>
      </c>
      <c r="E1159" s="50">
        <v>4.84800004959106</v>
      </c>
      <c r="AF1159" s="47"/>
    </row>
    <row r="1160" spans="1:32" x14ac:dyDescent="0.2">
      <c r="A1160" s="49">
        <v>43438</v>
      </c>
      <c r="B1160" s="50">
        <v>160.140001773834</v>
      </c>
      <c r="C1160" s="43"/>
      <c r="D1160" s="49">
        <v>43438</v>
      </c>
      <c r="E1160" s="50">
        <v>4.7960000038146902</v>
      </c>
      <c r="AF1160" s="47"/>
    </row>
    <row r="1161" spans="1:32" x14ac:dyDescent="0.2">
      <c r="A1161" s="49">
        <v>43437</v>
      </c>
      <c r="B1161" s="50">
        <v>162.99999952316199</v>
      </c>
      <c r="C1161" s="43"/>
      <c r="D1161" s="49">
        <v>43437</v>
      </c>
      <c r="E1161" s="50">
        <v>4.81599998474121</v>
      </c>
      <c r="AF1161" s="47"/>
    </row>
    <row r="1162" spans="1:32" x14ac:dyDescent="0.2">
      <c r="A1162" s="49">
        <v>43434</v>
      </c>
      <c r="B1162" s="50">
        <v>162.89999485015801</v>
      </c>
      <c r="C1162" s="43"/>
      <c r="D1162" s="49">
        <v>43434</v>
      </c>
      <c r="E1162" s="50">
        <v>4.8010001182556099</v>
      </c>
      <c r="AF1162" s="47"/>
    </row>
    <row r="1163" spans="1:32" x14ac:dyDescent="0.2">
      <c r="A1163" s="49">
        <v>43433</v>
      </c>
      <c r="B1163" s="50">
        <v>167.07999706268299</v>
      </c>
      <c r="C1163" s="43"/>
      <c r="D1163" s="49">
        <v>43433</v>
      </c>
      <c r="E1163" s="50">
        <v>4.7519998550415004</v>
      </c>
      <c r="AF1163" s="47"/>
    </row>
    <row r="1164" spans="1:32" x14ac:dyDescent="0.2">
      <c r="A1164" s="49">
        <v>43432</v>
      </c>
      <c r="B1164" s="50">
        <v>167.10000038146899</v>
      </c>
      <c r="C1164" s="43"/>
      <c r="D1164" s="49">
        <v>43432</v>
      </c>
      <c r="E1164" s="50">
        <v>4.7750000953674299</v>
      </c>
      <c r="AF1164" s="47"/>
    </row>
    <row r="1165" spans="1:32" x14ac:dyDescent="0.2">
      <c r="A1165" s="49">
        <v>43431</v>
      </c>
      <c r="B1165" s="50">
        <v>168.16000938415502</v>
      </c>
      <c r="C1165" s="43"/>
      <c r="D1165" s="49">
        <v>43431</v>
      </c>
      <c r="E1165" s="50">
        <v>4.7810001373290998</v>
      </c>
      <c r="AF1165" s="47"/>
    </row>
    <row r="1166" spans="1:32" x14ac:dyDescent="0.2">
      <c r="A1166" s="49">
        <v>43430</v>
      </c>
      <c r="B1166" s="50">
        <v>168.460011482238</v>
      </c>
      <c r="C1166" s="43"/>
      <c r="D1166" s="49">
        <v>43430</v>
      </c>
      <c r="E1166" s="50">
        <v>4.7719998359680096</v>
      </c>
      <c r="AF1166" s="47"/>
    </row>
    <row r="1167" spans="1:32" x14ac:dyDescent="0.2">
      <c r="A1167" s="49">
        <v>43427</v>
      </c>
      <c r="B1167" s="50">
        <v>163.85999917984</v>
      </c>
      <c r="C1167" s="43"/>
      <c r="D1167" s="49">
        <v>43427</v>
      </c>
      <c r="E1167" s="50">
        <v>4.7020001411437899</v>
      </c>
      <c r="AF1167" s="47"/>
    </row>
    <row r="1168" spans="1:32" x14ac:dyDescent="0.2">
      <c r="A1168" s="49">
        <v>43426</v>
      </c>
      <c r="B1168" s="50">
        <v>165.75999259948699</v>
      </c>
      <c r="C1168" s="43"/>
      <c r="D1168" s="49">
        <v>43426</v>
      </c>
      <c r="E1168" s="50">
        <v>4.68300008773803</v>
      </c>
      <c r="AF1168" s="47"/>
    </row>
    <row r="1169" spans="1:32" x14ac:dyDescent="0.2">
      <c r="A1169" s="49">
        <v>43425</v>
      </c>
      <c r="B1169" s="50">
        <v>165.33999443054199</v>
      </c>
      <c r="C1169" s="43"/>
      <c r="D1169" s="49">
        <v>43425</v>
      </c>
      <c r="E1169" s="50">
        <v>4.6669998168945304</v>
      </c>
      <c r="AF1169" s="47"/>
    </row>
    <row r="1170" spans="1:32" x14ac:dyDescent="0.2">
      <c r="A1170" s="49">
        <v>43424</v>
      </c>
      <c r="B1170" s="50">
        <v>162.720000743865</v>
      </c>
      <c r="C1170" s="43"/>
      <c r="D1170" s="49">
        <v>43424</v>
      </c>
      <c r="E1170" s="50">
        <v>4.6160001754760698</v>
      </c>
      <c r="AF1170" s="47"/>
    </row>
    <row r="1171" spans="1:32" x14ac:dyDescent="0.2">
      <c r="A1171" s="49">
        <v>43423</v>
      </c>
      <c r="B1171" s="50">
        <v>166.960000991821</v>
      </c>
      <c r="C1171" s="43"/>
      <c r="D1171" s="49">
        <v>43423</v>
      </c>
      <c r="E1171" s="50">
        <v>4.55800008773803</v>
      </c>
      <c r="AF1171" s="47"/>
    </row>
    <row r="1172" spans="1:32" x14ac:dyDescent="0.2">
      <c r="A1172" s="49">
        <v>43420</v>
      </c>
      <c r="B1172" s="50">
        <v>164.32000398635799</v>
      </c>
      <c r="C1172" s="43"/>
      <c r="D1172" s="49">
        <v>43420</v>
      </c>
      <c r="E1172" s="50">
        <v>4.5149998664855904</v>
      </c>
      <c r="AF1172" s="47"/>
    </row>
    <row r="1173" spans="1:32" x14ac:dyDescent="0.2">
      <c r="A1173" s="49">
        <v>43419</v>
      </c>
      <c r="B1173" s="50">
        <v>165.600001811981</v>
      </c>
      <c r="C1173" s="43"/>
      <c r="D1173" s="49">
        <v>43419</v>
      </c>
      <c r="E1173" s="50">
        <v>4.4450001716613698</v>
      </c>
      <c r="AF1173" s="47"/>
    </row>
    <row r="1174" spans="1:32" x14ac:dyDescent="0.2">
      <c r="A1174" s="49">
        <v>43418</v>
      </c>
      <c r="B1174" s="50">
        <v>174.44000244140599</v>
      </c>
      <c r="C1174" s="43"/>
      <c r="D1174" s="49">
        <v>43418</v>
      </c>
      <c r="E1174" s="50">
        <v>4.4840002059936497</v>
      </c>
      <c r="AF1174" s="47"/>
    </row>
    <row r="1175" spans="1:32" x14ac:dyDescent="0.2">
      <c r="A1175" s="49">
        <v>43417</v>
      </c>
      <c r="B1175" s="50">
        <v>174.08000230789099</v>
      </c>
      <c r="C1175" s="43"/>
      <c r="D1175" s="49">
        <v>43417</v>
      </c>
      <c r="E1175" s="50">
        <v>4.4609999656677202</v>
      </c>
      <c r="AF1175" s="47"/>
    </row>
    <row r="1176" spans="1:32" x14ac:dyDescent="0.2">
      <c r="A1176" s="49">
        <v>43416</v>
      </c>
      <c r="B1176" s="50">
        <v>171.03999853134098</v>
      </c>
      <c r="C1176" s="43"/>
      <c r="D1176" s="49">
        <v>43416</v>
      </c>
      <c r="E1176" s="50">
        <v>4.4530000686645499</v>
      </c>
      <c r="AF1176" s="47"/>
    </row>
    <row r="1177" spans="1:32" x14ac:dyDescent="0.2">
      <c r="A1177" s="49">
        <v>43413</v>
      </c>
      <c r="B1177" s="50">
        <v>177.419996261596</v>
      </c>
      <c r="C1177" s="43"/>
      <c r="D1177" s="49">
        <v>43413</v>
      </c>
      <c r="E1177" s="50">
        <v>4.4800000190734801</v>
      </c>
      <c r="AF1177" s="47"/>
    </row>
    <row r="1178" spans="1:32" x14ac:dyDescent="0.2">
      <c r="A1178" s="49">
        <v>43412</v>
      </c>
      <c r="B1178" s="50">
        <v>178.79999876022299</v>
      </c>
      <c r="C1178" s="43"/>
      <c r="D1178" s="49">
        <v>43412</v>
      </c>
      <c r="E1178" s="50">
        <v>4.4619998931884703</v>
      </c>
      <c r="AF1178" s="47"/>
    </row>
    <row r="1179" spans="1:32" x14ac:dyDescent="0.2">
      <c r="A1179" s="49">
        <v>43411</v>
      </c>
      <c r="B1179" s="50">
        <v>174.94000196456901</v>
      </c>
      <c r="C1179" s="43"/>
      <c r="D1179" s="49">
        <v>43411</v>
      </c>
      <c r="E1179" s="50">
        <v>4.4910001754760698</v>
      </c>
      <c r="AF1179" s="47"/>
    </row>
    <row r="1180" spans="1:32" x14ac:dyDescent="0.2">
      <c r="A1180" s="49">
        <v>43410</v>
      </c>
      <c r="B1180" s="50">
        <v>172.88000583648599</v>
      </c>
      <c r="C1180" s="43"/>
      <c r="D1180" s="49">
        <v>43410</v>
      </c>
      <c r="E1180" s="50">
        <v>4.4120001792907697</v>
      </c>
      <c r="AF1180" s="47"/>
    </row>
    <row r="1181" spans="1:32" x14ac:dyDescent="0.2">
      <c r="A1181" s="49">
        <v>43409</v>
      </c>
      <c r="B1181" s="50">
        <v>175.619995594024</v>
      </c>
      <c r="C1181" s="43"/>
      <c r="D1181" s="49">
        <v>43409</v>
      </c>
      <c r="E1181" s="50">
        <v>4.4320001602172798</v>
      </c>
      <c r="AF1181" s="47"/>
    </row>
    <row r="1182" spans="1:32" x14ac:dyDescent="0.2">
      <c r="A1182" s="49">
        <v>43406</v>
      </c>
      <c r="B1182" s="50">
        <v>176.60000324249202</v>
      </c>
      <c r="C1182" s="43"/>
      <c r="D1182" s="49">
        <v>43406</v>
      </c>
      <c r="E1182" s="50">
        <v>4.4060001373290998</v>
      </c>
      <c r="AF1182" s="47"/>
    </row>
    <row r="1183" spans="1:32" x14ac:dyDescent="0.2">
      <c r="A1183" s="49">
        <v>43405</v>
      </c>
      <c r="B1183" s="50">
        <v>175.47999620437599</v>
      </c>
      <c r="C1183" s="43"/>
      <c r="D1183" s="49">
        <v>43405</v>
      </c>
      <c r="E1183" s="50">
        <v>4.3730001449584899</v>
      </c>
      <c r="AF1183" s="47"/>
    </row>
    <row r="1184" spans="1:32" x14ac:dyDescent="0.2">
      <c r="A1184" s="49">
        <v>43404</v>
      </c>
      <c r="B1184" s="50">
        <v>173.380005359649</v>
      </c>
      <c r="C1184" s="43"/>
      <c r="D1184" s="49">
        <v>43404</v>
      </c>
      <c r="E1184" s="50">
        <v>4.3340001106262198</v>
      </c>
      <c r="AF1184" s="47"/>
    </row>
    <row r="1185" spans="1:32" x14ac:dyDescent="0.2">
      <c r="A1185" s="49">
        <v>43403</v>
      </c>
      <c r="B1185" s="50">
        <v>169.22000646591101</v>
      </c>
      <c r="C1185" s="43"/>
      <c r="D1185" s="49">
        <v>43403</v>
      </c>
      <c r="E1185" s="50">
        <v>4.38000011444091</v>
      </c>
      <c r="AF1185" s="47"/>
    </row>
    <row r="1186" spans="1:32" x14ac:dyDescent="0.2">
      <c r="A1186" s="49">
        <v>43402</v>
      </c>
      <c r="B1186" s="50">
        <v>173.66000413894599</v>
      </c>
      <c r="C1186" s="43"/>
      <c r="D1186" s="49">
        <v>43402</v>
      </c>
      <c r="E1186" s="50">
        <v>4.4219999313354403</v>
      </c>
      <c r="AF1186" s="47"/>
    </row>
    <row r="1187" spans="1:32" x14ac:dyDescent="0.2">
      <c r="A1187" s="49">
        <v>43399</v>
      </c>
      <c r="B1187" s="50">
        <v>166.799998283386</v>
      </c>
      <c r="C1187" s="43"/>
      <c r="D1187" s="49">
        <v>43399</v>
      </c>
      <c r="E1187" s="50">
        <v>4.3140001296996999</v>
      </c>
      <c r="AF1187" s="47"/>
    </row>
    <row r="1188" spans="1:32" x14ac:dyDescent="0.2">
      <c r="A1188" s="49">
        <v>43398</v>
      </c>
      <c r="B1188" s="50">
        <v>171.92000150680499</v>
      </c>
      <c r="C1188" s="43"/>
      <c r="D1188" s="49">
        <v>43398</v>
      </c>
      <c r="E1188" s="50">
        <v>4.4219999313354403</v>
      </c>
      <c r="AF1188" s="47"/>
    </row>
    <row r="1189" spans="1:32" x14ac:dyDescent="0.2">
      <c r="A1189" s="49">
        <v>43397</v>
      </c>
      <c r="B1189" s="50">
        <v>170.48000097274701</v>
      </c>
      <c r="C1189" s="43"/>
      <c r="D1189" s="49">
        <v>43397</v>
      </c>
      <c r="E1189" s="50">
        <v>4.3920001983642498</v>
      </c>
      <c r="AF1189" s="47"/>
    </row>
    <row r="1190" spans="1:32" x14ac:dyDescent="0.2">
      <c r="A1190" s="49">
        <v>43396</v>
      </c>
      <c r="B1190" s="50">
        <v>165.119993686676</v>
      </c>
      <c r="C1190" s="43"/>
      <c r="D1190" s="49">
        <v>43396</v>
      </c>
      <c r="E1190" s="50">
        <v>4.4060001373290998</v>
      </c>
      <c r="AF1190" s="47"/>
    </row>
    <row r="1191" spans="1:32" x14ac:dyDescent="0.2">
      <c r="A1191" s="49">
        <v>43395</v>
      </c>
      <c r="B1191" s="50">
        <v>165.10000228881802</v>
      </c>
      <c r="C1191" s="43"/>
      <c r="D1191" s="49">
        <v>43395</v>
      </c>
      <c r="E1191" s="50">
        <v>4.4299998283386204</v>
      </c>
      <c r="AF1191" s="47"/>
    </row>
    <row r="1192" spans="1:32" x14ac:dyDescent="0.2">
      <c r="A1192" s="49">
        <v>43392</v>
      </c>
      <c r="B1192" s="50">
        <v>164.21999931335401</v>
      </c>
      <c r="C1192" s="43"/>
      <c r="D1192" s="49">
        <v>43392</v>
      </c>
      <c r="E1192" s="50">
        <v>4.4349999427795401</v>
      </c>
      <c r="AF1192" s="47"/>
    </row>
    <row r="1193" spans="1:32" x14ac:dyDescent="0.2">
      <c r="A1193" s="49">
        <v>43391</v>
      </c>
      <c r="B1193" s="50">
        <v>165.33999443054199</v>
      </c>
      <c r="C1193" s="43"/>
      <c r="D1193" s="49">
        <v>43391</v>
      </c>
      <c r="E1193" s="50">
        <v>4.40100002288818</v>
      </c>
      <c r="AF1193" s="47"/>
    </row>
    <row r="1194" spans="1:32" x14ac:dyDescent="0.2">
      <c r="A1194" s="49">
        <v>43390</v>
      </c>
      <c r="B1194" s="50">
        <v>164.820003509521</v>
      </c>
      <c r="C1194" s="43"/>
      <c r="D1194" s="49">
        <v>43390</v>
      </c>
      <c r="E1194" s="50">
        <v>4.3959999084472603</v>
      </c>
      <c r="AF1194" s="47"/>
    </row>
    <row r="1195" spans="1:32" x14ac:dyDescent="0.2">
      <c r="A1195" s="49">
        <v>43389</v>
      </c>
      <c r="B1195" s="50">
        <v>162.47999668121301</v>
      </c>
      <c r="C1195" s="43"/>
      <c r="D1195" s="49">
        <v>43389</v>
      </c>
      <c r="E1195" s="50">
        <v>4.4650001525878897</v>
      </c>
      <c r="AF1195" s="47"/>
    </row>
    <row r="1196" spans="1:32" x14ac:dyDescent="0.2">
      <c r="A1196" s="49">
        <v>43388</v>
      </c>
      <c r="B1196" s="50">
        <v>163.38000297546301</v>
      </c>
      <c r="C1196" s="43"/>
      <c r="D1196" s="49">
        <v>43388</v>
      </c>
      <c r="E1196" s="50">
        <v>4.3119997978210396</v>
      </c>
      <c r="AF1196" s="47"/>
    </row>
    <row r="1197" spans="1:32" x14ac:dyDescent="0.2">
      <c r="A1197" s="49">
        <v>43385</v>
      </c>
      <c r="B1197" s="50">
        <v>166.279995441436</v>
      </c>
      <c r="C1197" s="43"/>
      <c r="D1197" s="49">
        <v>43385</v>
      </c>
      <c r="E1197" s="50">
        <v>4.2829999923706001</v>
      </c>
      <c r="AF1197" s="47"/>
    </row>
    <row r="1198" spans="1:32" x14ac:dyDescent="0.2">
      <c r="A1198" s="49">
        <v>43384</v>
      </c>
      <c r="B1198" s="50">
        <v>168.19999217987001</v>
      </c>
      <c r="C1198" s="43"/>
      <c r="D1198" s="49">
        <v>43384</v>
      </c>
      <c r="E1198" s="50">
        <v>4.34800004959106</v>
      </c>
      <c r="AF1198" s="47"/>
    </row>
    <row r="1199" spans="1:32" x14ac:dyDescent="0.2">
      <c r="A1199" s="49">
        <v>43383</v>
      </c>
      <c r="B1199" s="50">
        <v>171.84000015258701</v>
      </c>
      <c r="C1199" s="43"/>
      <c r="D1199" s="49">
        <v>43383</v>
      </c>
      <c r="E1199" s="50">
        <v>4.4060001373290998</v>
      </c>
      <c r="AF1199" s="47"/>
    </row>
    <row r="1200" spans="1:32" x14ac:dyDescent="0.2">
      <c r="A1200" s="49">
        <v>43382</v>
      </c>
      <c r="B1200" s="50">
        <v>167.91999340057299</v>
      </c>
      <c r="C1200" s="43"/>
      <c r="D1200" s="49">
        <v>43382</v>
      </c>
      <c r="E1200" s="50">
        <v>4.4219999313354403</v>
      </c>
      <c r="AF1200" s="47"/>
    </row>
    <row r="1201" spans="1:32" x14ac:dyDescent="0.2">
      <c r="A1201" s="49">
        <v>43381</v>
      </c>
      <c r="B1201" s="50">
        <v>168.80000829696598</v>
      </c>
      <c r="C1201" s="43"/>
      <c r="D1201" s="49">
        <v>43381</v>
      </c>
      <c r="E1201" s="50">
        <v>4.3689999580383301</v>
      </c>
      <c r="AF1201" s="47"/>
    </row>
    <row r="1202" spans="1:32" x14ac:dyDescent="0.2">
      <c r="A1202" s="49">
        <v>43378</v>
      </c>
      <c r="B1202" s="50">
        <v>174.03999567031801</v>
      </c>
      <c r="C1202" s="43"/>
      <c r="D1202" s="49">
        <v>43378</v>
      </c>
      <c r="E1202" s="50">
        <v>4.4180002212524396</v>
      </c>
      <c r="AF1202" s="47"/>
    </row>
    <row r="1203" spans="1:32" x14ac:dyDescent="0.2">
      <c r="A1203" s="49">
        <v>43377</v>
      </c>
      <c r="B1203" s="50">
        <v>174.82000589370702</v>
      </c>
      <c r="C1203" s="43"/>
      <c r="D1203" s="49">
        <v>43377</v>
      </c>
      <c r="E1203" s="50">
        <v>4.4749999046325604</v>
      </c>
      <c r="AF1203" s="47"/>
    </row>
    <row r="1204" spans="1:32" x14ac:dyDescent="0.2">
      <c r="A1204" s="49">
        <v>43376</v>
      </c>
      <c r="B1204" s="50">
        <v>171.860003471374</v>
      </c>
      <c r="C1204" s="43"/>
      <c r="D1204" s="49">
        <v>43376</v>
      </c>
      <c r="E1204" s="50">
        <v>4.5460000038146902</v>
      </c>
      <c r="AF1204" s="47"/>
    </row>
    <row r="1205" spans="1:32" x14ac:dyDescent="0.2">
      <c r="A1205" s="49">
        <v>43375</v>
      </c>
      <c r="B1205" s="50">
        <v>170.20000219344999</v>
      </c>
      <c r="C1205" s="43"/>
      <c r="D1205" s="49">
        <v>43375</v>
      </c>
      <c r="E1205" s="50">
        <v>4.4159998893737704</v>
      </c>
      <c r="AF1205" s="47"/>
    </row>
    <row r="1206" spans="1:32" x14ac:dyDescent="0.2">
      <c r="A1206" s="49">
        <v>43374</v>
      </c>
      <c r="B1206" s="50">
        <v>173.30000400543199</v>
      </c>
      <c r="C1206" s="43"/>
      <c r="D1206" s="49">
        <v>43374</v>
      </c>
      <c r="E1206" s="50">
        <v>4.3730001449584899</v>
      </c>
      <c r="AF1206" s="47"/>
    </row>
    <row r="1207" spans="1:32" x14ac:dyDescent="0.2">
      <c r="A1207" s="49">
        <v>43371</v>
      </c>
      <c r="B1207" s="50">
        <v>172.61999845504701</v>
      </c>
      <c r="C1207" s="43"/>
      <c r="D1207" s="49">
        <v>43371</v>
      </c>
      <c r="E1207" s="50">
        <v>4.4109997749328604</v>
      </c>
      <c r="AF1207" s="47"/>
    </row>
    <row r="1208" spans="1:32" x14ac:dyDescent="0.2">
      <c r="A1208" s="49">
        <v>43370</v>
      </c>
      <c r="B1208" s="50">
        <v>176.66000127792302</v>
      </c>
      <c r="C1208" s="43"/>
      <c r="D1208" s="49">
        <v>43370</v>
      </c>
      <c r="E1208" s="50">
        <v>4.5789999961853001</v>
      </c>
      <c r="AF1208" s="47"/>
    </row>
    <row r="1209" spans="1:32" x14ac:dyDescent="0.2">
      <c r="A1209" s="49">
        <v>43369</v>
      </c>
      <c r="B1209" s="50">
        <v>175.88000297546301</v>
      </c>
      <c r="C1209" s="43"/>
      <c r="D1209" s="49">
        <v>43369</v>
      </c>
      <c r="E1209" s="50">
        <v>4.6160001754760698</v>
      </c>
      <c r="AF1209" s="47"/>
    </row>
    <row r="1210" spans="1:32" x14ac:dyDescent="0.2">
      <c r="A1210" s="49">
        <v>43368</v>
      </c>
      <c r="B1210" s="50">
        <v>175.039994716644</v>
      </c>
      <c r="C1210" s="43"/>
      <c r="D1210" s="49">
        <v>43368</v>
      </c>
      <c r="E1210" s="50">
        <v>4.5939998626708896</v>
      </c>
      <c r="AF1210" s="47"/>
    </row>
    <row r="1211" spans="1:32" x14ac:dyDescent="0.2">
      <c r="A1211" s="49">
        <v>43367</v>
      </c>
      <c r="B1211" s="50">
        <v>175.82000494003199</v>
      </c>
      <c r="C1211" s="43"/>
      <c r="D1211" s="49">
        <v>43367</v>
      </c>
      <c r="E1211" s="50">
        <v>4.55800008773803</v>
      </c>
      <c r="AF1211" s="47"/>
    </row>
    <row r="1212" spans="1:32" x14ac:dyDescent="0.2">
      <c r="A1212" s="49">
        <v>43364</v>
      </c>
      <c r="B1212" s="50">
        <v>175.13999938964798</v>
      </c>
      <c r="C1212" s="43"/>
      <c r="D1212" s="49">
        <v>43364</v>
      </c>
      <c r="E1212" s="50">
        <v>4.6430001258850098</v>
      </c>
      <c r="AF1212" s="47"/>
    </row>
    <row r="1213" spans="1:32" x14ac:dyDescent="0.2">
      <c r="A1213" s="49">
        <v>43363</v>
      </c>
      <c r="B1213" s="50">
        <v>174.16000366210901</v>
      </c>
      <c r="C1213" s="43"/>
      <c r="D1213" s="49">
        <v>43363</v>
      </c>
      <c r="E1213" s="50">
        <v>4.5549998283386204</v>
      </c>
      <c r="AF1213" s="47"/>
    </row>
    <row r="1214" spans="1:32" x14ac:dyDescent="0.2">
      <c r="A1214" s="49">
        <v>43362</v>
      </c>
      <c r="B1214" s="50">
        <v>172.75999784469599</v>
      </c>
      <c r="C1214" s="43"/>
      <c r="D1214" s="49">
        <v>43362</v>
      </c>
      <c r="E1214" s="50">
        <v>4.5120000839233398</v>
      </c>
      <c r="AF1214" s="47"/>
    </row>
    <row r="1215" spans="1:32" x14ac:dyDescent="0.2">
      <c r="A1215" s="49">
        <v>43361</v>
      </c>
      <c r="B1215" s="50">
        <v>169.74000930786099</v>
      </c>
      <c r="C1215" s="43"/>
      <c r="D1215" s="49">
        <v>43361</v>
      </c>
      <c r="E1215" s="50">
        <v>4.5430002212524396</v>
      </c>
      <c r="AF1215" s="47"/>
    </row>
    <row r="1216" spans="1:32" x14ac:dyDescent="0.2">
      <c r="A1216" s="49">
        <v>43360</v>
      </c>
      <c r="B1216" s="50">
        <v>171.16000652313198</v>
      </c>
      <c r="C1216" s="43"/>
      <c r="D1216" s="49">
        <v>43360</v>
      </c>
      <c r="E1216" s="50">
        <v>4.5440001487731898</v>
      </c>
      <c r="AF1216" s="47"/>
    </row>
    <row r="1217" spans="1:32" x14ac:dyDescent="0.2">
      <c r="A1217" s="49">
        <v>43357</v>
      </c>
      <c r="B1217" s="50">
        <v>171.080005168914</v>
      </c>
      <c r="C1217" s="43"/>
      <c r="D1217" s="49">
        <v>43357</v>
      </c>
      <c r="E1217" s="50">
        <v>4.5139999389648402</v>
      </c>
      <c r="AF1217" s="47"/>
    </row>
    <row r="1218" spans="1:32" x14ac:dyDescent="0.2">
      <c r="A1218" s="49">
        <v>43356</v>
      </c>
      <c r="B1218" s="50">
        <v>171.899998188018</v>
      </c>
      <c r="C1218" s="43"/>
      <c r="D1218" s="49">
        <v>43356</v>
      </c>
      <c r="E1218" s="50">
        <v>4.5040001869201598</v>
      </c>
      <c r="AF1218" s="47"/>
    </row>
    <row r="1219" spans="1:32" x14ac:dyDescent="0.2">
      <c r="A1219" s="49">
        <v>43355</v>
      </c>
      <c r="B1219" s="50">
        <v>171.92000150680499</v>
      </c>
      <c r="C1219" s="43"/>
      <c r="D1219" s="49">
        <v>43355</v>
      </c>
      <c r="E1219" s="50">
        <v>4.5609998703002903</v>
      </c>
      <c r="AF1219" s="47"/>
    </row>
    <row r="1220" spans="1:32" x14ac:dyDescent="0.2">
      <c r="A1220" s="49">
        <v>43354</v>
      </c>
      <c r="B1220" s="50">
        <v>174.08000230789099</v>
      </c>
      <c r="C1220" s="43"/>
      <c r="D1220" s="49">
        <v>43354</v>
      </c>
      <c r="E1220" s="50">
        <v>4.5760002136230398</v>
      </c>
      <c r="AF1220" s="47"/>
    </row>
    <row r="1221" spans="1:32" x14ac:dyDescent="0.2">
      <c r="A1221" s="49">
        <v>43353</v>
      </c>
      <c r="B1221" s="50">
        <v>176.91999673843299</v>
      </c>
      <c r="C1221" s="43"/>
      <c r="D1221" s="49">
        <v>43353</v>
      </c>
      <c r="E1221" s="50">
        <v>4.5539999008178702</v>
      </c>
      <c r="AF1221" s="47"/>
    </row>
    <row r="1222" spans="1:32" x14ac:dyDescent="0.2">
      <c r="A1222" s="49">
        <v>43350</v>
      </c>
      <c r="B1222" s="50">
        <v>174.14000034332199</v>
      </c>
      <c r="C1222" s="43"/>
      <c r="D1222" s="49">
        <v>43350</v>
      </c>
      <c r="E1222" s="50">
        <v>4.4019999504089302</v>
      </c>
      <c r="AF1222" s="47"/>
    </row>
    <row r="1223" spans="1:32" x14ac:dyDescent="0.2">
      <c r="A1223" s="49">
        <v>43349</v>
      </c>
      <c r="B1223" s="50">
        <v>176.33999586105301</v>
      </c>
      <c r="C1223" s="43"/>
      <c r="D1223" s="49">
        <v>43349</v>
      </c>
      <c r="E1223" s="50">
        <v>4.3959999084472603</v>
      </c>
      <c r="AF1223" s="47"/>
    </row>
    <row r="1224" spans="1:32" x14ac:dyDescent="0.2">
      <c r="A1224" s="49">
        <v>43348</v>
      </c>
      <c r="B1224" s="50">
        <v>178.21999788284299</v>
      </c>
      <c r="C1224" s="43"/>
      <c r="D1224" s="49">
        <v>43348</v>
      </c>
      <c r="E1224" s="50">
        <v>4.3150000572204501</v>
      </c>
      <c r="AF1224" s="47"/>
    </row>
    <row r="1225" spans="1:32" x14ac:dyDescent="0.2">
      <c r="A1225" s="49">
        <v>43347</v>
      </c>
      <c r="B1225" s="50">
        <v>180.47999143600398</v>
      </c>
      <c r="C1225" s="43"/>
      <c r="D1225" s="49">
        <v>43347</v>
      </c>
      <c r="E1225" s="50">
        <v>4.2899999618530202</v>
      </c>
      <c r="AF1225" s="47"/>
    </row>
    <row r="1226" spans="1:32" x14ac:dyDescent="0.2">
      <c r="A1226" s="49">
        <v>43346</v>
      </c>
      <c r="B1226" s="50">
        <v>177.39999294281</v>
      </c>
      <c r="C1226" s="43"/>
      <c r="D1226" s="49">
        <v>43346</v>
      </c>
      <c r="E1226" s="50">
        <v>4.2519998550415004</v>
      </c>
      <c r="AF1226" s="47"/>
    </row>
    <row r="1227" spans="1:32" x14ac:dyDescent="0.2">
      <c r="A1227" s="49">
        <v>43343</v>
      </c>
      <c r="B1227" s="50">
        <v>175.55999755859298</v>
      </c>
      <c r="C1227" s="43"/>
      <c r="D1227" s="49">
        <v>43343</v>
      </c>
      <c r="E1227" s="50">
        <v>4.2620000839233398</v>
      </c>
      <c r="AF1227" s="47"/>
    </row>
    <row r="1228" spans="1:32" x14ac:dyDescent="0.2">
      <c r="A1228" s="49">
        <v>43342</v>
      </c>
      <c r="B1228" s="50">
        <v>178.83999347686702</v>
      </c>
      <c r="C1228" s="43"/>
      <c r="D1228" s="49">
        <v>43342</v>
      </c>
      <c r="E1228" s="50">
        <v>4.31599998474121</v>
      </c>
      <c r="AF1228" s="47"/>
    </row>
    <row r="1229" spans="1:32" x14ac:dyDescent="0.2">
      <c r="A1229" s="49">
        <v>43341</v>
      </c>
      <c r="B1229" s="50">
        <v>181.36000633239701</v>
      </c>
      <c r="C1229" s="43"/>
      <c r="D1229" s="49">
        <v>43341</v>
      </c>
      <c r="E1229" s="50">
        <v>4.3720002174377397</v>
      </c>
      <c r="AF1229" s="47"/>
    </row>
    <row r="1230" spans="1:32" x14ac:dyDescent="0.2">
      <c r="A1230" s="49">
        <v>43340</v>
      </c>
      <c r="B1230" s="50">
        <v>184.100008010864</v>
      </c>
      <c r="C1230" s="43"/>
      <c r="D1230" s="49">
        <v>43340</v>
      </c>
      <c r="E1230" s="50">
        <v>4.3449997901916504</v>
      </c>
      <c r="AF1230" s="47"/>
    </row>
    <row r="1231" spans="1:32" x14ac:dyDescent="0.2">
      <c r="A1231" s="49">
        <v>43339</v>
      </c>
      <c r="B1231" s="50">
        <v>183.66000652313198</v>
      </c>
      <c r="C1231" s="43"/>
      <c r="D1231" s="49">
        <v>43339</v>
      </c>
      <c r="E1231" s="50">
        <v>4.3790001869201598</v>
      </c>
      <c r="AF1231" s="47"/>
    </row>
    <row r="1232" spans="1:32" x14ac:dyDescent="0.2">
      <c r="A1232" s="49">
        <v>43336</v>
      </c>
      <c r="B1232" s="50">
        <v>184.039998054504</v>
      </c>
      <c r="C1232" s="43"/>
      <c r="D1232" s="49">
        <v>43336</v>
      </c>
      <c r="E1232" s="50">
        <v>4.40100002288818</v>
      </c>
      <c r="AF1232" s="47"/>
    </row>
    <row r="1233" spans="1:32" x14ac:dyDescent="0.2">
      <c r="A1233" s="49">
        <v>43335</v>
      </c>
      <c r="B1233" s="50">
        <v>184.34000015258701</v>
      </c>
      <c r="C1233" s="43"/>
      <c r="D1233" s="49">
        <v>43335</v>
      </c>
      <c r="E1233" s="50">
        <v>4.3860001564025799</v>
      </c>
      <c r="AF1233" s="47"/>
    </row>
    <row r="1234" spans="1:32" x14ac:dyDescent="0.2">
      <c r="A1234" s="49">
        <v>43334</v>
      </c>
      <c r="B1234" s="50">
        <v>184.979999065399</v>
      </c>
      <c r="C1234" s="43"/>
      <c r="D1234" s="49">
        <v>43334</v>
      </c>
      <c r="E1234" s="50">
        <v>4.4289999008178702</v>
      </c>
      <c r="AF1234" s="47"/>
    </row>
    <row r="1235" spans="1:32" x14ac:dyDescent="0.2">
      <c r="A1235" s="49">
        <v>43333</v>
      </c>
      <c r="B1235" s="50">
        <v>184.58000421524</v>
      </c>
      <c r="C1235" s="43"/>
      <c r="D1235" s="49">
        <v>43333</v>
      </c>
      <c r="E1235" s="50">
        <v>4.47300004959106</v>
      </c>
      <c r="AF1235" s="47"/>
    </row>
    <row r="1236" spans="1:32" x14ac:dyDescent="0.2">
      <c r="A1236" s="49">
        <v>43332</v>
      </c>
      <c r="B1236" s="50">
        <v>184.06000137329099</v>
      </c>
      <c r="C1236" s="43"/>
      <c r="D1236" s="49">
        <v>43332</v>
      </c>
      <c r="E1236" s="50">
        <v>4.4299998283386204</v>
      </c>
      <c r="AF1236" s="47"/>
    </row>
    <row r="1237" spans="1:32" x14ac:dyDescent="0.2">
      <c r="A1237" s="49">
        <v>43329</v>
      </c>
      <c r="B1237" s="50">
        <v>182.08000659942601</v>
      </c>
      <c r="C1237" s="43"/>
      <c r="D1237" s="49">
        <v>43329</v>
      </c>
      <c r="E1237" s="50">
        <v>4.42000007629394</v>
      </c>
      <c r="AF1237" s="47"/>
    </row>
    <row r="1238" spans="1:32" x14ac:dyDescent="0.2">
      <c r="A1238" s="49">
        <v>43328</v>
      </c>
      <c r="B1238" s="50">
        <v>182.220005989074</v>
      </c>
      <c r="C1238" s="43"/>
      <c r="D1238" s="49">
        <v>43328</v>
      </c>
      <c r="E1238" s="50">
        <v>4.4340000152587802</v>
      </c>
      <c r="AF1238" s="47"/>
    </row>
    <row r="1239" spans="1:32" x14ac:dyDescent="0.2">
      <c r="A1239" s="49">
        <v>43327</v>
      </c>
      <c r="B1239" s="50">
        <v>179.61999177932699</v>
      </c>
      <c r="C1239" s="43"/>
      <c r="D1239" s="49">
        <v>43327</v>
      </c>
      <c r="E1239" s="50">
        <v>4.4780001640319798</v>
      </c>
      <c r="AF1239" s="47"/>
    </row>
    <row r="1240" spans="1:32" x14ac:dyDescent="0.2">
      <c r="A1240" s="49">
        <v>43326</v>
      </c>
      <c r="B1240" s="50">
        <v>184.50000286102198</v>
      </c>
      <c r="C1240" s="43"/>
      <c r="D1240" s="49">
        <v>43326</v>
      </c>
      <c r="E1240" s="50">
        <v>4.4869999885559002</v>
      </c>
      <c r="AF1240" s="47"/>
    </row>
    <row r="1241" spans="1:32" x14ac:dyDescent="0.2">
      <c r="A1241" s="49">
        <v>43325</v>
      </c>
      <c r="B1241" s="50">
        <v>184.88000631332301</v>
      </c>
      <c r="C1241" s="43"/>
      <c r="D1241" s="49">
        <v>43325</v>
      </c>
      <c r="E1241" s="50">
        <v>4.4619998931884703</v>
      </c>
      <c r="AF1241" s="47"/>
    </row>
    <row r="1242" spans="1:32" x14ac:dyDescent="0.2">
      <c r="A1242" s="49">
        <v>43322</v>
      </c>
      <c r="B1242" s="50">
        <v>187.22000122070298</v>
      </c>
      <c r="C1242" s="43"/>
      <c r="D1242" s="49">
        <v>43322</v>
      </c>
      <c r="E1242" s="50">
        <v>4.4569997787475497</v>
      </c>
      <c r="AF1242" s="47"/>
    </row>
    <row r="1243" spans="1:32" x14ac:dyDescent="0.2">
      <c r="A1243" s="49">
        <v>43321</v>
      </c>
      <c r="B1243" s="50">
        <v>191.39999151229802</v>
      </c>
      <c r="C1243" s="43"/>
      <c r="D1243" s="49">
        <v>43321</v>
      </c>
      <c r="E1243" s="50">
        <v>4.5570001602172798</v>
      </c>
      <c r="AF1243" s="47"/>
    </row>
    <row r="1244" spans="1:32" x14ac:dyDescent="0.2">
      <c r="A1244" s="49">
        <v>43320</v>
      </c>
      <c r="B1244" s="50">
        <v>193.16000938415502</v>
      </c>
      <c r="C1244" s="43"/>
      <c r="D1244" s="49">
        <v>43320</v>
      </c>
      <c r="E1244" s="50">
        <v>4.5840001106262198</v>
      </c>
      <c r="AF1244" s="47"/>
    </row>
    <row r="1245" spans="1:32" x14ac:dyDescent="0.2">
      <c r="A1245" s="49">
        <v>43319</v>
      </c>
      <c r="B1245" s="50">
        <v>189.759993553161</v>
      </c>
      <c r="C1245" s="43"/>
      <c r="D1245" s="49">
        <v>43319</v>
      </c>
      <c r="E1245" s="50">
        <v>4.5910000801086399</v>
      </c>
      <c r="AF1245" s="47"/>
    </row>
    <row r="1246" spans="1:32" x14ac:dyDescent="0.2">
      <c r="A1246" s="49">
        <v>43318</v>
      </c>
      <c r="B1246" s="50">
        <v>189.05999660491898</v>
      </c>
      <c r="C1246" s="43"/>
      <c r="D1246" s="49">
        <v>43318</v>
      </c>
      <c r="E1246" s="50">
        <v>4.52600002288818</v>
      </c>
      <c r="AF1246" s="47"/>
    </row>
    <row r="1247" spans="1:32" x14ac:dyDescent="0.2">
      <c r="A1247" s="49">
        <v>43315</v>
      </c>
      <c r="B1247" s="50">
        <v>188.60000371932898</v>
      </c>
      <c r="C1247" s="43"/>
      <c r="D1247" s="49">
        <v>43315</v>
      </c>
      <c r="E1247" s="50">
        <v>4.52600002288818</v>
      </c>
      <c r="AF1247" s="47"/>
    </row>
    <row r="1248" spans="1:32" x14ac:dyDescent="0.2">
      <c r="A1248" s="49">
        <v>43314</v>
      </c>
      <c r="B1248" s="50">
        <v>185.520005226135</v>
      </c>
      <c r="C1248" s="43"/>
      <c r="D1248" s="49">
        <v>43314</v>
      </c>
      <c r="E1248" s="50">
        <v>4.4869999885559002</v>
      </c>
      <c r="AF1248" s="47"/>
    </row>
    <row r="1249" spans="1:32" x14ac:dyDescent="0.2">
      <c r="A1249" s="49">
        <v>43313</v>
      </c>
      <c r="B1249" s="50">
        <v>191.960000991821</v>
      </c>
      <c r="C1249" s="43"/>
      <c r="D1249" s="49">
        <v>43313</v>
      </c>
      <c r="E1249" s="50">
        <v>4.5789999961853001</v>
      </c>
      <c r="AF1249" s="47"/>
    </row>
    <row r="1250" spans="1:32" x14ac:dyDescent="0.2">
      <c r="A1250" s="49">
        <v>43312</v>
      </c>
      <c r="B1250" s="50">
        <v>194.96001005172701</v>
      </c>
      <c r="C1250" s="43"/>
      <c r="D1250" s="49">
        <v>43312</v>
      </c>
      <c r="E1250" s="50">
        <v>4.7649998664855904</v>
      </c>
      <c r="AF1250" s="47"/>
    </row>
    <row r="1251" spans="1:32" x14ac:dyDescent="0.2">
      <c r="A1251" s="49">
        <v>43311</v>
      </c>
      <c r="B1251" s="50">
        <v>193.300008773803</v>
      </c>
      <c r="C1251" s="43"/>
      <c r="D1251" s="49">
        <v>43311</v>
      </c>
      <c r="E1251" s="50">
        <v>4.7080001831054599</v>
      </c>
      <c r="AF1251" s="47"/>
    </row>
    <row r="1252" spans="1:32" x14ac:dyDescent="0.2">
      <c r="A1252" s="49">
        <v>43308</v>
      </c>
      <c r="B1252" s="50">
        <v>190.79999923705998</v>
      </c>
      <c r="C1252" s="43"/>
      <c r="D1252" s="49">
        <v>43308</v>
      </c>
      <c r="E1252" s="50">
        <v>4.7069997787475497</v>
      </c>
      <c r="AF1252" s="47"/>
    </row>
    <row r="1253" spans="1:32" x14ac:dyDescent="0.2">
      <c r="A1253" s="49">
        <v>43307</v>
      </c>
      <c r="B1253" s="50">
        <v>189.41999673843299</v>
      </c>
      <c r="C1253" s="43"/>
      <c r="D1253" s="49">
        <v>43307</v>
      </c>
      <c r="E1253" s="50">
        <v>4.6890001296996999</v>
      </c>
      <c r="AF1253" s="47"/>
    </row>
    <row r="1254" spans="1:32" x14ac:dyDescent="0.2">
      <c r="A1254" s="49">
        <v>43306</v>
      </c>
      <c r="B1254" s="50">
        <v>187.61999607086099</v>
      </c>
      <c r="C1254" s="43"/>
      <c r="D1254" s="49">
        <v>43306</v>
      </c>
      <c r="E1254" s="50">
        <v>4.6599998474120996</v>
      </c>
      <c r="AF1254" s="47"/>
    </row>
    <row r="1255" spans="1:32" x14ac:dyDescent="0.2">
      <c r="A1255" s="49">
        <v>43305</v>
      </c>
      <c r="B1255" s="50">
        <v>190.21999835968001</v>
      </c>
      <c r="C1255" s="43"/>
      <c r="D1255" s="49">
        <v>43305</v>
      </c>
      <c r="E1255" s="50">
        <v>4.69099998474121</v>
      </c>
      <c r="AF1255" s="47"/>
    </row>
    <row r="1256" spans="1:32" x14ac:dyDescent="0.2">
      <c r="A1256" s="49">
        <v>43304</v>
      </c>
      <c r="B1256" s="50">
        <v>186.77999973297099</v>
      </c>
      <c r="C1256" s="43"/>
      <c r="D1256" s="49">
        <v>43304</v>
      </c>
      <c r="E1256" s="50">
        <v>4.7259998321533203</v>
      </c>
      <c r="AF1256" s="47"/>
    </row>
    <row r="1257" spans="1:32" x14ac:dyDescent="0.2">
      <c r="A1257" s="49">
        <v>43301</v>
      </c>
      <c r="B1257" s="50">
        <v>186.74000501632599</v>
      </c>
      <c r="C1257" s="43"/>
      <c r="D1257" s="49">
        <v>43301</v>
      </c>
      <c r="E1257" s="50">
        <v>4.9089999198913503</v>
      </c>
      <c r="AF1257" s="47"/>
    </row>
    <row r="1258" spans="1:32" x14ac:dyDescent="0.2">
      <c r="A1258" s="49">
        <v>43300</v>
      </c>
      <c r="B1258" s="50">
        <v>185.50000190734801</v>
      </c>
      <c r="C1258" s="43"/>
      <c r="D1258" s="49">
        <v>43300</v>
      </c>
      <c r="E1258" s="50">
        <v>4.8889999389648402</v>
      </c>
      <c r="AF1258" s="47"/>
    </row>
    <row r="1259" spans="1:32" x14ac:dyDescent="0.2">
      <c r="A1259" s="49">
        <v>43299</v>
      </c>
      <c r="B1259" s="50">
        <v>188.719999790191</v>
      </c>
      <c r="C1259" s="43"/>
      <c r="D1259" s="49">
        <v>43299</v>
      </c>
      <c r="E1259" s="50">
        <v>4.9039998054504297</v>
      </c>
      <c r="AF1259" s="47"/>
    </row>
    <row r="1260" spans="1:32" x14ac:dyDescent="0.2">
      <c r="A1260" s="49">
        <v>43298</v>
      </c>
      <c r="B1260" s="50">
        <v>189.079999923706</v>
      </c>
      <c r="C1260" s="43"/>
      <c r="D1260" s="49">
        <v>43298</v>
      </c>
      <c r="E1260" s="50">
        <v>4.8920001983642498</v>
      </c>
      <c r="AF1260" s="47"/>
    </row>
    <row r="1261" spans="1:32" x14ac:dyDescent="0.2">
      <c r="A1261" s="49">
        <v>43297</v>
      </c>
      <c r="B1261" s="50">
        <v>191.46000146865799</v>
      </c>
      <c r="C1261" s="43"/>
      <c r="D1261" s="49">
        <v>43297</v>
      </c>
      <c r="E1261" s="50">
        <v>4.8590002059936497</v>
      </c>
      <c r="AF1261" s="47"/>
    </row>
    <row r="1262" spans="1:32" x14ac:dyDescent="0.2">
      <c r="A1262" s="49">
        <v>43294</v>
      </c>
      <c r="B1262" s="50">
        <v>190.39999246597199</v>
      </c>
      <c r="C1262" s="43"/>
      <c r="D1262" s="49">
        <v>43294</v>
      </c>
      <c r="E1262" s="50">
        <v>4.8720002174377397</v>
      </c>
      <c r="AF1262" s="47"/>
    </row>
    <row r="1263" spans="1:32" x14ac:dyDescent="0.2">
      <c r="A1263" s="49">
        <v>43293</v>
      </c>
      <c r="B1263" s="50">
        <v>189.32000398635799</v>
      </c>
      <c r="C1263" s="43"/>
      <c r="D1263" s="49">
        <v>43293</v>
      </c>
      <c r="E1263" s="50">
        <v>4.8429999351501403</v>
      </c>
      <c r="AF1263" s="47"/>
    </row>
    <row r="1264" spans="1:32" x14ac:dyDescent="0.2">
      <c r="A1264" s="49">
        <v>43292</v>
      </c>
      <c r="B1264" s="50">
        <v>187.80000209808301</v>
      </c>
      <c r="C1264" s="43"/>
      <c r="D1264" s="49">
        <v>43292</v>
      </c>
      <c r="E1264" s="50">
        <v>4.83500003814697</v>
      </c>
      <c r="AF1264" s="47"/>
    </row>
    <row r="1265" spans="1:32" x14ac:dyDescent="0.2">
      <c r="A1265" s="49">
        <v>43291</v>
      </c>
      <c r="B1265" s="50">
        <v>186.25999689102099</v>
      </c>
      <c r="C1265" s="43"/>
      <c r="D1265" s="49">
        <v>43291</v>
      </c>
      <c r="E1265" s="50">
        <v>4.83500003814697</v>
      </c>
      <c r="AF1265" s="47"/>
    </row>
    <row r="1266" spans="1:32" x14ac:dyDescent="0.2">
      <c r="A1266" s="49">
        <v>43290</v>
      </c>
      <c r="B1266" s="50">
        <v>188.719999790191</v>
      </c>
      <c r="C1266" s="43"/>
      <c r="D1266" s="49">
        <v>43290</v>
      </c>
      <c r="E1266" s="50">
        <v>4.8470001220703098</v>
      </c>
      <c r="AF1266" s="47"/>
    </row>
    <row r="1267" spans="1:32" x14ac:dyDescent="0.2">
      <c r="A1267" s="49">
        <v>43287</v>
      </c>
      <c r="B1267" s="50">
        <v>186.339998245239</v>
      </c>
      <c r="C1267" s="43"/>
      <c r="D1267" s="49">
        <v>43287</v>
      </c>
      <c r="E1267" s="50">
        <v>4.8629999160766602</v>
      </c>
      <c r="AF1267" s="47"/>
    </row>
    <row r="1268" spans="1:32" x14ac:dyDescent="0.2">
      <c r="A1268" s="49">
        <v>43286</v>
      </c>
      <c r="B1268" s="50">
        <v>186.60000562667801</v>
      </c>
      <c r="C1268" s="43"/>
      <c r="D1268" s="49">
        <v>43286</v>
      </c>
      <c r="E1268" s="50">
        <v>4.8460001945495597</v>
      </c>
      <c r="AF1268" s="47"/>
    </row>
    <row r="1269" spans="1:32" x14ac:dyDescent="0.2">
      <c r="A1269" s="49">
        <v>43285</v>
      </c>
      <c r="B1269" s="50">
        <v>186.46000623703</v>
      </c>
      <c r="C1269" s="43"/>
      <c r="D1269" s="49">
        <v>43285</v>
      </c>
      <c r="E1269" s="50">
        <v>4.8289999961853001</v>
      </c>
      <c r="AF1269" s="47"/>
    </row>
    <row r="1270" spans="1:32" x14ac:dyDescent="0.2">
      <c r="A1270" s="49">
        <v>43284</v>
      </c>
      <c r="B1270" s="50">
        <v>185.720002651214</v>
      </c>
      <c r="C1270" s="43"/>
      <c r="D1270" s="49">
        <v>43284</v>
      </c>
      <c r="E1270" s="50">
        <v>4.8359999656677202</v>
      </c>
      <c r="AF1270" s="47"/>
    </row>
    <row r="1271" spans="1:32" x14ac:dyDescent="0.2">
      <c r="A1271" s="49">
        <v>43283</v>
      </c>
      <c r="B1271" s="50">
        <v>186.25999689102099</v>
      </c>
      <c r="C1271" s="43"/>
      <c r="D1271" s="49">
        <v>43283</v>
      </c>
      <c r="E1271" s="50">
        <v>4.7490000724792401</v>
      </c>
      <c r="AF1271" s="47"/>
    </row>
    <row r="1272" spans="1:32" x14ac:dyDescent="0.2">
      <c r="A1272" s="49">
        <v>43280</v>
      </c>
      <c r="B1272" s="50">
        <v>189.93999958038299</v>
      </c>
      <c r="C1272" s="43"/>
      <c r="D1272" s="49">
        <v>43280</v>
      </c>
      <c r="E1272" s="50">
        <v>4.7519998550415004</v>
      </c>
      <c r="AF1272" s="47"/>
    </row>
    <row r="1273" spans="1:32" x14ac:dyDescent="0.2">
      <c r="A1273" s="49">
        <v>43279</v>
      </c>
      <c r="B1273" s="50">
        <v>189.41999673843299</v>
      </c>
      <c r="C1273" s="43"/>
      <c r="D1273" s="49">
        <v>43279</v>
      </c>
      <c r="E1273" s="50">
        <v>4.75</v>
      </c>
      <c r="AF1273" s="47"/>
    </row>
    <row r="1274" spans="1:32" x14ac:dyDescent="0.2">
      <c r="A1274" s="49">
        <v>43278</v>
      </c>
      <c r="B1274" s="50">
        <v>187.919998168945</v>
      </c>
      <c r="C1274" s="43"/>
      <c r="D1274" s="49">
        <v>43278</v>
      </c>
      <c r="E1274" s="50">
        <v>4.7899999618530202</v>
      </c>
      <c r="AF1274" s="47"/>
    </row>
    <row r="1275" spans="1:32" x14ac:dyDescent="0.2">
      <c r="A1275" s="49">
        <v>43277</v>
      </c>
      <c r="B1275" s="50">
        <v>189.32000398635799</v>
      </c>
      <c r="C1275" s="43"/>
      <c r="D1275" s="49">
        <v>43277</v>
      </c>
      <c r="E1275" s="50">
        <v>4.7220001220703098</v>
      </c>
      <c r="AF1275" s="47"/>
    </row>
    <row r="1276" spans="1:32" x14ac:dyDescent="0.2">
      <c r="A1276" s="49">
        <v>43276</v>
      </c>
      <c r="B1276" s="50">
        <v>190.55999517440699</v>
      </c>
      <c r="C1276" s="43"/>
      <c r="D1276" s="49">
        <v>43276</v>
      </c>
      <c r="E1276" s="50">
        <v>4.7109999656677202</v>
      </c>
      <c r="AF1276" s="47"/>
    </row>
    <row r="1277" spans="1:32" x14ac:dyDescent="0.2">
      <c r="A1277" s="49">
        <v>43273</v>
      </c>
      <c r="B1277" s="50">
        <v>193.460011482238</v>
      </c>
      <c r="C1277" s="43"/>
      <c r="D1277" s="49">
        <v>43273</v>
      </c>
      <c r="E1277" s="50">
        <v>4.7280001640319798</v>
      </c>
      <c r="AF1277" s="47"/>
    </row>
    <row r="1278" spans="1:32" x14ac:dyDescent="0.2">
      <c r="A1278" s="49">
        <v>43272</v>
      </c>
      <c r="B1278" s="50">
        <v>189.97999429702702</v>
      </c>
      <c r="C1278" s="43"/>
      <c r="D1278" s="49">
        <v>43272</v>
      </c>
      <c r="E1278" s="50">
        <v>4.7140002250671298</v>
      </c>
      <c r="AF1278" s="47"/>
    </row>
    <row r="1279" spans="1:32" x14ac:dyDescent="0.2">
      <c r="A1279" s="49">
        <v>43271</v>
      </c>
      <c r="B1279" s="50">
        <v>194.44000720977701</v>
      </c>
      <c r="C1279" s="43"/>
      <c r="D1279" s="49">
        <v>43271</v>
      </c>
      <c r="E1279" s="50">
        <v>4.8070001602172798</v>
      </c>
      <c r="AF1279" s="47"/>
    </row>
    <row r="1280" spans="1:32" x14ac:dyDescent="0.2">
      <c r="A1280" s="49">
        <v>43270</v>
      </c>
      <c r="B1280" s="50">
        <v>193.49999427795399</v>
      </c>
      <c r="C1280" s="43"/>
      <c r="D1280" s="49">
        <v>43270</v>
      </c>
      <c r="E1280" s="50">
        <v>4.8499999046325604</v>
      </c>
      <c r="AF1280" s="47"/>
    </row>
    <row r="1281" spans="1:32" x14ac:dyDescent="0.2">
      <c r="A1281" s="49">
        <v>43269</v>
      </c>
      <c r="B1281" s="50">
        <v>194.660007953643</v>
      </c>
      <c r="C1281" s="43"/>
      <c r="D1281" s="49">
        <v>43269</v>
      </c>
      <c r="E1281" s="50">
        <v>4.83500003814697</v>
      </c>
      <c r="AF1281" s="47"/>
    </row>
    <row r="1282" spans="1:32" x14ac:dyDescent="0.2">
      <c r="A1282" s="49">
        <v>43266</v>
      </c>
      <c r="B1282" s="50">
        <v>195.22000551223698</v>
      </c>
      <c r="C1282" s="43"/>
      <c r="D1282" s="49">
        <v>43266</v>
      </c>
      <c r="E1282" s="50">
        <v>4.8979997634887598</v>
      </c>
      <c r="AF1282" s="47"/>
    </row>
    <row r="1283" spans="1:32" x14ac:dyDescent="0.2">
      <c r="A1283" s="49">
        <v>43265</v>
      </c>
      <c r="B1283" s="50">
        <v>200.39999485015798</v>
      </c>
      <c r="C1283" s="43"/>
      <c r="D1283" s="49">
        <v>43265</v>
      </c>
      <c r="E1283" s="50">
        <v>4.8590002059936497</v>
      </c>
      <c r="AF1283" s="47"/>
    </row>
    <row r="1284" spans="1:32" x14ac:dyDescent="0.2">
      <c r="A1284" s="49">
        <v>43264</v>
      </c>
      <c r="B1284" s="50">
        <v>198.33999872207599</v>
      </c>
      <c r="C1284" s="43"/>
      <c r="D1284" s="49">
        <v>43264</v>
      </c>
      <c r="E1284" s="50">
        <v>4.7930002212524396</v>
      </c>
      <c r="AF1284" s="47"/>
    </row>
    <row r="1285" spans="1:32" x14ac:dyDescent="0.2">
      <c r="A1285" s="49">
        <v>43263</v>
      </c>
      <c r="B1285" s="50">
        <v>199.02000427246</v>
      </c>
      <c r="C1285" s="43"/>
      <c r="D1285" s="49">
        <v>43263</v>
      </c>
      <c r="E1285" s="50">
        <v>4.7909998893737704</v>
      </c>
      <c r="AF1285" s="47"/>
    </row>
    <row r="1286" spans="1:32" x14ac:dyDescent="0.2">
      <c r="A1286" s="49">
        <v>43262</v>
      </c>
      <c r="B1286" s="50">
        <v>200.34999847412101</v>
      </c>
      <c r="C1286" s="43"/>
      <c r="D1286" s="49">
        <v>43262</v>
      </c>
      <c r="E1286" s="50">
        <v>4.78200006484985</v>
      </c>
      <c r="AF1286" s="47"/>
    </row>
    <row r="1287" spans="1:32" x14ac:dyDescent="0.2">
      <c r="A1287" s="49">
        <v>43259</v>
      </c>
      <c r="B1287" s="50">
        <v>198.88000488281199</v>
      </c>
      <c r="C1287" s="43"/>
      <c r="D1287" s="49">
        <v>43259</v>
      </c>
      <c r="E1287" s="50">
        <v>4.5789999961853001</v>
      </c>
      <c r="AF1287" s="47"/>
    </row>
    <row r="1288" spans="1:32" x14ac:dyDescent="0.2">
      <c r="A1288" s="49">
        <v>43258</v>
      </c>
      <c r="B1288" s="50">
        <v>201.80001258850001</v>
      </c>
      <c r="C1288" s="43"/>
      <c r="D1288" s="49">
        <v>43258</v>
      </c>
      <c r="E1288" s="50">
        <v>4.6989998817443803</v>
      </c>
      <c r="AF1288" s="47"/>
    </row>
    <row r="1289" spans="1:32" x14ac:dyDescent="0.2">
      <c r="A1289" s="49">
        <v>43257</v>
      </c>
      <c r="B1289" s="50">
        <v>201.25000476837101</v>
      </c>
      <c r="C1289" s="43"/>
      <c r="D1289" s="49">
        <v>43257</v>
      </c>
      <c r="E1289" s="50">
        <v>4.69600009918212</v>
      </c>
      <c r="AF1289" s="47"/>
    </row>
    <row r="1290" spans="1:32" x14ac:dyDescent="0.2">
      <c r="A1290" s="49">
        <v>43256</v>
      </c>
      <c r="B1290" s="50">
        <v>198.839998245239</v>
      </c>
      <c r="C1290" s="43"/>
      <c r="D1290" s="49">
        <v>43256</v>
      </c>
      <c r="E1290" s="50">
        <v>4.7369999885559002</v>
      </c>
      <c r="AF1290" s="47"/>
    </row>
    <row r="1291" spans="1:32" x14ac:dyDescent="0.2">
      <c r="A1291" s="49">
        <v>43255</v>
      </c>
      <c r="B1291" s="50">
        <v>204.04999256134002</v>
      </c>
      <c r="C1291" s="43"/>
      <c r="D1291" s="49">
        <v>43255</v>
      </c>
      <c r="E1291" s="50">
        <v>4.80800008773803</v>
      </c>
      <c r="AF1291" s="47"/>
    </row>
    <row r="1292" spans="1:32" x14ac:dyDescent="0.2">
      <c r="A1292" s="49">
        <v>43252</v>
      </c>
      <c r="B1292" s="50">
        <v>201.55000686645499</v>
      </c>
      <c r="C1292" s="43"/>
      <c r="D1292" s="49">
        <v>43252</v>
      </c>
      <c r="E1292" s="50">
        <v>4.7340002059936497</v>
      </c>
      <c r="AF1292" s="47"/>
    </row>
    <row r="1293" spans="1:32" x14ac:dyDescent="0.2">
      <c r="A1293" s="49">
        <v>43251</v>
      </c>
      <c r="B1293" s="50">
        <v>197.119998931884</v>
      </c>
      <c r="C1293" s="43"/>
      <c r="D1293" s="49">
        <v>43251</v>
      </c>
      <c r="E1293" s="50">
        <v>4.6710000038146902</v>
      </c>
      <c r="AF1293" s="47"/>
    </row>
    <row r="1294" spans="1:32" x14ac:dyDescent="0.2">
      <c r="A1294" s="49">
        <v>43250</v>
      </c>
      <c r="B1294" s="50">
        <v>198.32000732421798</v>
      </c>
      <c r="C1294" s="43"/>
      <c r="D1294" s="49">
        <v>43250</v>
      </c>
      <c r="E1294" s="50">
        <v>4.7459998130798304</v>
      </c>
      <c r="AF1294" s="47"/>
    </row>
    <row r="1295" spans="1:32" x14ac:dyDescent="0.2">
      <c r="A1295" s="49">
        <v>43249</v>
      </c>
      <c r="B1295" s="50">
        <v>200.34999847412101</v>
      </c>
      <c r="C1295" s="43"/>
      <c r="D1295" s="49">
        <v>43249</v>
      </c>
      <c r="E1295" s="50">
        <v>4.6090002059936497</v>
      </c>
      <c r="AF1295" s="47"/>
    </row>
    <row r="1296" spans="1:32" x14ac:dyDescent="0.2">
      <c r="A1296" s="49">
        <v>43248</v>
      </c>
      <c r="B1296" s="50">
        <v>206.200003623962</v>
      </c>
      <c r="C1296" s="43"/>
      <c r="D1296" s="49">
        <v>43248</v>
      </c>
      <c r="E1296" s="50">
        <v>4.71000003814697</v>
      </c>
      <c r="AF1296" s="47"/>
    </row>
    <row r="1297" spans="1:32" x14ac:dyDescent="0.2">
      <c r="A1297" s="49">
        <v>43245</v>
      </c>
      <c r="B1297" s="50">
        <v>205.55000305175702</v>
      </c>
      <c r="C1297" s="43"/>
      <c r="D1297" s="49">
        <v>43245</v>
      </c>
      <c r="E1297" s="50">
        <v>4.7259998321533203</v>
      </c>
      <c r="AF1297" s="47"/>
    </row>
    <row r="1298" spans="1:32" x14ac:dyDescent="0.2">
      <c r="A1298" s="49">
        <v>43244</v>
      </c>
      <c r="B1298" s="50">
        <v>205.14998435974098</v>
      </c>
      <c r="C1298" s="43"/>
      <c r="D1298" s="49">
        <v>43244</v>
      </c>
      <c r="E1298" s="50">
        <v>4.8509998321533203</v>
      </c>
      <c r="AF1298" s="47"/>
    </row>
    <row r="1299" spans="1:32" x14ac:dyDescent="0.2">
      <c r="A1299" s="49">
        <v>43243</v>
      </c>
      <c r="B1299" s="50">
        <v>208.24999809265103</v>
      </c>
      <c r="C1299" s="43"/>
      <c r="D1299" s="49">
        <v>43243</v>
      </c>
      <c r="E1299" s="50">
        <v>4.8590002059936497</v>
      </c>
      <c r="AF1299" s="47"/>
    </row>
    <row r="1300" spans="1:32" x14ac:dyDescent="0.2">
      <c r="A1300" s="49">
        <v>43242</v>
      </c>
      <c r="B1300" s="50">
        <v>210.80000400543199</v>
      </c>
      <c r="C1300" s="43"/>
      <c r="D1300" s="49">
        <v>43242</v>
      </c>
      <c r="E1300" s="50">
        <v>4.8619999885559002</v>
      </c>
      <c r="AF1300" s="47"/>
    </row>
    <row r="1301" spans="1:32" x14ac:dyDescent="0.2">
      <c r="A1301" s="49">
        <v>43241</v>
      </c>
      <c r="B1301" s="50">
        <v>208.85000228881802</v>
      </c>
      <c r="C1301" s="43"/>
      <c r="D1301" s="49">
        <v>43241</v>
      </c>
      <c r="E1301" s="50">
        <v>4.8839998245239196</v>
      </c>
      <c r="AF1301" s="47"/>
    </row>
    <row r="1302" spans="1:32" x14ac:dyDescent="0.2">
      <c r="A1302" s="49">
        <v>43238</v>
      </c>
      <c r="B1302" s="50">
        <v>207.55000114440901</v>
      </c>
      <c r="C1302" s="43"/>
      <c r="D1302" s="49">
        <v>43238</v>
      </c>
      <c r="E1302" s="50">
        <v>4.8949999809265101</v>
      </c>
      <c r="AF1302" s="47"/>
    </row>
    <row r="1303" spans="1:32" x14ac:dyDescent="0.2">
      <c r="A1303" s="49">
        <v>43237</v>
      </c>
      <c r="B1303" s="50">
        <v>208.89999866485499</v>
      </c>
      <c r="C1303" s="43"/>
      <c r="D1303" s="49">
        <v>43237</v>
      </c>
      <c r="E1303" s="50">
        <v>4.94700002670288</v>
      </c>
      <c r="AF1303" s="47"/>
    </row>
    <row r="1304" spans="1:32" x14ac:dyDescent="0.2">
      <c r="A1304" s="49">
        <v>43236</v>
      </c>
      <c r="B1304" s="50">
        <v>208.80000591277999</v>
      </c>
      <c r="C1304" s="43"/>
      <c r="D1304" s="49">
        <v>43236</v>
      </c>
      <c r="E1304" s="50">
        <v>4.9689998626708896</v>
      </c>
      <c r="AF1304" s="47"/>
    </row>
    <row r="1305" spans="1:32" x14ac:dyDescent="0.2">
      <c r="A1305" s="49">
        <v>43235</v>
      </c>
      <c r="B1305" s="50">
        <v>212.15000152587803</v>
      </c>
      <c r="C1305" s="43"/>
      <c r="D1305" s="49">
        <v>43235</v>
      </c>
      <c r="E1305" s="50">
        <v>5.1739997863769496</v>
      </c>
      <c r="AF1305" s="47"/>
    </row>
    <row r="1306" spans="1:32" x14ac:dyDescent="0.2">
      <c r="A1306" s="49">
        <v>43234</v>
      </c>
      <c r="B1306" s="50">
        <v>212.050008773803</v>
      </c>
      <c r="C1306" s="43"/>
      <c r="D1306" s="49">
        <v>43234</v>
      </c>
      <c r="E1306" s="50">
        <v>5.0799999237060502</v>
      </c>
      <c r="AF1306" s="47"/>
    </row>
    <row r="1307" spans="1:32" x14ac:dyDescent="0.2">
      <c r="A1307" s="49">
        <v>43231</v>
      </c>
      <c r="B1307" s="50">
        <v>214.450001716613</v>
      </c>
      <c r="C1307" s="43"/>
      <c r="D1307" s="49">
        <v>43231</v>
      </c>
      <c r="E1307" s="50">
        <v>5.0760002136230398</v>
      </c>
      <c r="AF1307" s="47"/>
    </row>
    <row r="1308" spans="1:32" x14ac:dyDescent="0.2">
      <c r="A1308" s="49">
        <v>43230</v>
      </c>
      <c r="B1308" s="50">
        <v>213.84999752044598</v>
      </c>
      <c r="C1308" s="43"/>
      <c r="D1308" s="49">
        <v>43230</v>
      </c>
      <c r="E1308" s="50">
        <v>5.0599999427795401</v>
      </c>
      <c r="AF1308" s="47"/>
    </row>
    <row r="1309" spans="1:32" x14ac:dyDescent="0.2">
      <c r="A1309" s="49">
        <v>43229</v>
      </c>
      <c r="B1309" s="50">
        <v>210.29999256134002</v>
      </c>
      <c r="C1309" s="43"/>
      <c r="D1309" s="49">
        <v>43229</v>
      </c>
      <c r="E1309" s="50">
        <v>5.2480001449584899</v>
      </c>
      <c r="AF1309" s="47"/>
    </row>
    <row r="1310" spans="1:32" x14ac:dyDescent="0.2">
      <c r="A1310" s="49">
        <v>43228</v>
      </c>
      <c r="B1310" s="50">
        <v>206.399989128112</v>
      </c>
      <c r="C1310" s="43"/>
      <c r="D1310" s="49">
        <v>43228</v>
      </c>
      <c r="E1310" s="50">
        <v>5.2399997711181596</v>
      </c>
      <c r="AF1310" s="47"/>
    </row>
    <row r="1311" spans="1:32" x14ac:dyDescent="0.2">
      <c r="A1311" s="49">
        <v>43227</v>
      </c>
      <c r="B1311" s="50">
        <v>205.59999942779501</v>
      </c>
      <c r="C1311" s="43"/>
      <c r="D1311" s="49">
        <v>43227</v>
      </c>
      <c r="E1311" s="50">
        <v>5.3819999694824201</v>
      </c>
      <c r="AF1311" s="47"/>
    </row>
    <row r="1312" spans="1:32" x14ac:dyDescent="0.2">
      <c r="A1312" s="49">
        <v>43224</v>
      </c>
      <c r="B1312" s="50">
        <v>204.64999675750701</v>
      </c>
      <c r="C1312" s="43"/>
      <c r="D1312" s="49">
        <v>43224</v>
      </c>
      <c r="E1312" s="50">
        <v>5.3579998016357404</v>
      </c>
      <c r="AF1312" s="47"/>
    </row>
    <row r="1313" spans="1:32" x14ac:dyDescent="0.2">
      <c r="A1313" s="49">
        <v>43223</v>
      </c>
      <c r="B1313" s="50">
        <v>202.39999294281</v>
      </c>
      <c r="C1313" s="43"/>
      <c r="D1313" s="49">
        <v>43223</v>
      </c>
      <c r="E1313" s="50">
        <v>5.3179998397827104</v>
      </c>
      <c r="AF1313" s="47"/>
    </row>
    <row r="1314" spans="1:32" x14ac:dyDescent="0.2">
      <c r="A1314" s="49">
        <v>43222</v>
      </c>
      <c r="B1314" s="50">
        <v>205.10001182556098</v>
      </c>
      <c r="C1314" s="43"/>
      <c r="D1314" s="49">
        <v>43222</v>
      </c>
      <c r="E1314" s="50">
        <v>5.3260002136230398</v>
      </c>
      <c r="AF1314" s="47"/>
    </row>
    <row r="1315" spans="1:32" x14ac:dyDescent="0.2">
      <c r="A1315" s="49">
        <v>43221</v>
      </c>
      <c r="B1315" s="50">
        <v>205.449986457824</v>
      </c>
      <c r="C1315" s="43"/>
      <c r="D1315" s="49">
        <v>43221</v>
      </c>
      <c r="E1315" s="50">
        <v>5.2680001258850098</v>
      </c>
      <c r="AF1315" s="47"/>
    </row>
    <row r="1316" spans="1:32" x14ac:dyDescent="0.2">
      <c r="A1316" s="49">
        <v>43220</v>
      </c>
      <c r="B1316" s="50">
        <v>207.64999389648403</v>
      </c>
      <c r="C1316" s="43"/>
      <c r="D1316" s="49">
        <v>43220</v>
      </c>
      <c r="E1316" s="50">
        <v>5.2540001869201598</v>
      </c>
      <c r="AF1316" s="47"/>
    </row>
    <row r="1317" spans="1:32" x14ac:dyDescent="0.2">
      <c r="A1317" s="49">
        <v>43217</v>
      </c>
      <c r="B1317" s="50">
        <v>207.59999752044598</v>
      </c>
      <c r="C1317" s="43"/>
      <c r="D1317" s="49">
        <v>43217</v>
      </c>
      <c r="E1317" s="50">
        <v>5.2399997711181596</v>
      </c>
      <c r="AF1317" s="47"/>
    </row>
    <row r="1318" spans="1:32" x14ac:dyDescent="0.2">
      <c r="A1318" s="49">
        <v>43216</v>
      </c>
      <c r="B1318" s="50">
        <v>209.94999408721901</v>
      </c>
      <c r="C1318" s="43"/>
      <c r="D1318" s="49">
        <v>43216</v>
      </c>
      <c r="E1318" s="50">
        <v>5.2540001869201598</v>
      </c>
      <c r="AF1318" s="47"/>
    </row>
    <row r="1319" spans="1:32" x14ac:dyDescent="0.2">
      <c r="A1319" s="49">
        <v>43215</v>
      </c>
      <c r="B1319" s="50">
        <v>213.050007820129</v>
      </c>
      <c r="C1319" s="43"/>
      <c r="D1319" s="49">
        <v>43215</v>
      </c>
      <c r="E1319" s="50">
        <v>5.1760001182556099</v>
      </c>
      <c r="AF1319" s="47"/>
    </row>
    <row r="1320" spans="1:32" x14ac:dyDescent="0.2">
      <c r="A1320" s="49">
        <v>43214</v>
      </c>
      <c r="B1320" s="50">
        <v>215.70000648498501</v>
      </c>
      <c r="C1320" s="43"/>
      <c r="D1320" s="49">
        <v>43214</v>
      </c>
      <c r="E1320" s="50">
        <v>5.1840000152587802</v>
      </c>
      <c r="AF1320" s="47"/>
    </row>
    <row r="1321" spans="1:32" x14ac:dyDescent="0.2">
      <c r="A1321" s="49">
        <v>43213</v>
      </c>
      <c r="B1321" s="50">
        <v>215.19999504089301</v>
      </c>
      <c r="C1321" s="43"/>
      <c r="D1321" s="49">
        <v>43213</v>
      </c>
      <c r="E1321" s="50">
        <v>5.1779999732971103</v>
      </c>
      <c r="AF1321" s="47"/>
    </row>
    <row r="1322" spans="1:32" x14ac:dyDescent="0.2">
      <c r="A1322" s="49">
        <v>43210</v>
      </c>
      <c r="B1322" s="50">
        <v>215.19999504089301</v>
      </c>
      <c r="C1322" s="43"/>
      <c r="D1322" s="49">
        <v>43210</v>
      </c>
      <c r="E1322" s="50">
        <v>5.1760001182556099</v>
      </c>
      <c r="AF1322" s="47"/>
    </row>
    <row r="1323" spans="1:32" x14ac:dyDescent="0.2">
      <c r="A1323" s="49">
        <v>43209</v>
      </c>
      <c r="B1323" s="50">
        <v>214.49999809265103</v>
      </c>
      <c r="C1323" s="43"/>
      <c r="D1323" s="49">
        <v>43209</v>
      </c>
      <c r="E1323" s="50">
        <v>5.1859998703002903</v>
      </c>
      <c r="AF1323" s="47"/>
    </row>
    <row r="1324" spans="1:32" x14ac:dyDescent="0.2">
      <c r="A1324" s="49">
        <v>43208</v>
      </c>
      <c r="B1324" s="50">
        <v>214.000010490417</v>
      </c>
      <c r="C1324" s="43"/>
      <c r="D1324" s="49">
        <v>43208</v>
      </c>
      <c r="E1324" s="50">
        <v>5.2059998512268004</v>
      </c>
      <c r="AF1324" s="47"/>
    </row>
    <row r="1325" spans="1:32" x14ac:dyDescent="0.2">
      <c r="A1325" s="49">
        <v>43207</v>
      </c>
      <c r="B1325" s="50">
        <v>211.99998855590798</v>
      </c>
      <c r="C1325" s="43"/>
      <c r="D1325" s="49">
        <v>43207</v>
      </c>
      <c r="E1325" s="50">
        <v>5.1479997634887598</v>
      </c>
      <c r="AF1325" s="47"/>
    </row>
    <row r="1326" spans="1:32" x14ac:dyDescent="0.2">
      <c r="A1326" s="49">
        <v>43206</v>
      </c>
      <c r="B1326" s="50">
        <v>214.14999961853002</v>
      </c>
      <c r="C1326" s="43"/>
      <c r="D1326" s="49">
        <v>43206</v>
      </c>
      <c r="E1326" s="50">
        <v>5.0900001525878897</v>
      </c>
      <c r="AF1326" s="47"/>
    </row>
    <row r="1327" spans="1:32" x14ac:dyDescent="0.2">
      <c r="A1327" s="49">
        <v>43203</v>
      </c>
      <c r="B1327" s="50">
        <v>212.89999485015798</v>
      </c>
      <c r="C1327" s="43"/>
      <c r="D1327" s="49">
        <v>43203</v>
      </c>
      <c r="E1327" s="50">
        <v>5.1100001335143999</v>
      </c>
      <c r="AF1327" s="47"/>
    </row>
    <row r="1328" spans="1:32" x14ac:dyDescent="0.2">
      <c r="A1328" s="49">
        <v>43202</v>
      </c>
      <c r="B1328" s="50">
        <v>215.10000228881802</v>
      </c>
      <c r="C1328" s="43"/>
      <c r="D1328" s="49">
        <v>43202</v>
      </c>
      <c r="E1328" s="50">
        <v>5.1020002365112296</v>
      </c>
      <c r="AF1328" s="47"/>
    </row>
    <row r="1329" spans="1:32" x14ac:dyDescent="0.2">
      <c r="A1329" s="49">
        <v>43201</v>
      </c>
      <c r="B1329" s="50">
        <v>214.24999237060499</v>
      </c>
      <c r="C1329" s="43"/>
      <c r="D1329" s="49">
        <v>43201</v>
      </c>
      <c r="E1329" s="50">
        <v>5.0760002136230398</v>
      </c>
      <c r="AF1329" s="47"/>
    </row>
    <row r="1330" spans="1:32" x14ac:dyDescent="0.2">
      <c r="A1330" s="49">
        <v>43200</v>
      </c>
      <c r="B1330" s="50">
        <v>214.10000324249202</v>
      </c>
      <c r="C1330" s="43"/>
      <c r="D1330" s="49">
        <v>43200</v>
      </c>
      <c r="E1330" s="50">
        <v>5.05800008773803</v>
      </c>
      <c r="AF1330" s="47"/>
    </row>
    <row r="1331" spans="1:32" x14ac:dyDescent="0.2">
      <c r="A1331" s="49">
        <v>43199</v>
      </c>
      <c r="B1331" s="50">
        <v>210.89999675750701</v>
      </c>
      <c r="C1331" s="43"/>
      <c r="D1331" s="49">
        <v>43199</v>
      </c>
      <c r="E1331" s="50">
        <v>5.0739998817443803</v>
      </c>
      <c r="AF1331" s="47"/>
    </row>
    <row r="1332" spans="1:32" x14ac:dyDescent="0.2">
      <c r="A1332" s="49">
        <v>43196</v>
      </c>
      <c r="B1332" s="50">
        <v>209.89999771118102</v>
      </c>
      <c r="C1332" s="43"/>
      <c r="D1332" s="49">
        <v>43196</v>
      </c>
      <c r="E1332" s="50">
        <v>5.0440001487731898</v>
      </c>
      <c r="AF1332" s="47"/>
    </row>
    <row r="1333" spans="1:32" x14ac:dyDescent="0.2">
      <c r="A1333" s="49">
        <v>43195</v>
      </c>
      <c r="B1333" s="50">
        <v>211.05000972747797</v>
      </c>
      <c r="C1333" s="43"/>
      <c r="D1333" s="49">
        <v>43195</v>
      </c>
      <c r="E1333" s="50">
        <v>5.0399999618530202</v>
      </c>
      <c r="AF1333" s="47"/>
    </row>
    <row r="1334" spans="1:32" x14ac:dyDescent="0.2">
      <c r="A1334" s="49">
        <v>43194</v>
      </c>
      <c r="B1334" s="50">
        <v>206.750011444091</v>
      </c>
      <c r="C1334" s="43"/>
      <c r="D1334" s="49">
        <v>43194</v>
      </c>
      <c r="E1334" s="50">
        <v>4.97300004959106</v>
      </c>
      <c r="AF1334" s="47"/>
    </row>
    <row r="1335" spans="1:32" x14ac:dyDescent="0.2">
      <c r="A1335" s="49">
        <v>43193</v>
      </c>
      <c r="B1335" s="50">
        <v>207.80000686645499</v>
      </c>
      <c r="C1335" s="43"/>
      <c r="D1335" s="49">
        <v>43193</v>
      </c>
      <c r="E1335" s="50">
        <v>4.9450001716613698</v>
      </c>
      <c r="AF1335" s="47"/>
    </row>
    <row r="1336" spans="1:32" x14ac:dyDescent="0.2">
      <c r="A1336" s="49">
        <v>43192</v>
      </c>
      <c r="B1336" s="50">
        <v>206.50000572204502</v>
      </c>
      <c r="C1336" s="43"/>
      <c r="D1336" s="49">
        <v>43192</v>
      </c>
      <c r="E1336" s="50">
        <v>4.9699997901916504</v>
      </c>
      <c r="AF1336" s="47"/>
    </row>
    <row r="1337" spans="1:32" x14ac:dyDescent="0.2">
      <c r="A1337" s="49">
        <v>43189</v>
      </c>
      <c r="B1337" s="50">
        <v>206.50000572204502</v>
      </c>
      <c r="C1337" s="43"/>
      <c r="D1337" s="49">
        <v>43189</v>
      </c>
      <c r="E1337" s="50">
        <v>4.9699997901916504</v>
      </c>
      <c r="AF1337" s="47"/>
    </row>
    <row r="1338" spans="1:32" x14ac:dyDescent="0.2">
      <c r="A1338" s="49">
        <v>43188</v>
      </c>
      <c r="B1338" s="50">
        <v>207.80000686645499</v>
      </c>
      <c r="C1338" s="43"/>
      <c r="D1338" s="49">
        <v>43188</v>
      </c>
      <c r="E1338" s="50">
        <v>5.0180001258850098</v>
      </c>
      <c r="AF1338" s="47"/>
    </row>
    <row r="1339" spans="1:32" x14ac:dyDescent="0.2">
      <c r="A1339" s="49">
        <v>43187</v>
      </c>
      <c r="B1339" s="50">
        <v>204.69999313354398</v>
      </c>
      <c r="C1339" s="43"/>
      <c r="D1339" s="49">
        <v>43187</v>
      </c>
      <c r="E1339" s="50">
        <v>4.9099998474120996</v>
      </c>
      <c r="AF1339" s="47"/>
    </row>
    <row r="1340" spans="1:32" x14ac:dyDescent="0.2">
      <c r="A1340" s="49">
        <v>43186</v>
      </c>
      <c r="B1340" s="50">
        <v>205.69999217986998</v>
      </c>
      <c r="C1340" s="43"/>
      <c r="D1340" s="49">
        <v>43186</v>
      </c>
      <c r="E1340" s="50">
        <v>4.7880001068115199</v>
      </c>
      <c r="AF1340" s="47"/>
    </row>
    <row r="1341" spans="1:32" x14ac:dyDescent="0.2">
      <c r="A1341" s="49">
        <v>43185</v>
      </c>
      <c r="B1341" s="50">
        <v>205.59999942779501</v>
      </c>
      <c r="C1341" s="43"/>
      <c r="D1341" s="49">
        <v>43185</v>
      </c>
      <c r="E1341" s="50">
        <v>4.7829999923706001</v>
      </c>
      <c r="AF1341" s="47"/>
    </row>
    <row r="1342" spans="1:32" x14ac:dyDescent="0.2">
      <c r="A1342" s="49">
        <v>43182</v>
      </c>
      <c r="B1342" s="50">
        <v>202.60000228881802</v>
      </c>
      <c r="C1342" s="43"/>
      <c r="D1342" s="49">
        <v>43182</v>
      </c>
      <c r="E1342" s="50">
        <v>4.8449997901916504</v>
      </c>
      <c r="AF1342" s="47"/>
    </row>
    <row r="1343" spans="1:32" x14ac:dyDescent="0.2">
      <c r="A1343" s="49">
        <v>43181</v>
      </c>
      <c r="B1343" s="50">
        <v>206.200003623962</v>
      </c>
      <c r="C1343" s="43"/>
      <c r="D1343" s="49">
        <v>43181</v>
      </c>
      <c r="E1343" s="50">
        <v>4.75</v>
      </c>
      <c r="AF1343" s="47"/>
    </row>
    <row r="1344" spans="1:32" x14ac:dyDescent="0.2">
      <c r="A1344" s="49">
        <v>43180</v>
      </c>
      <c r="B1344" s="50">
        <v>211.150002479553</v>
      </c>
      <c r="C1344" s="43"/>
      <c r="D1344" s="49">
        <v>43180</v>
      </c>
      <c r="E1344" s="50">
        <v>4.86700010299682</v>
      </c>
      <c r="AF1344" s="47"/>
    </row>
    <row r="1345" spans="1:32" x14ac:dyDescent="0.2">
      <c r="A1345" s="49">
        <v>43179</v>
      </c>
      <c r="B1345" s="50">
        <v>216.19999408721901</v>
      </c>
      <c r="C1345" s="43"/>
      <c r="D1345" s="49">
        <v>43179</v>
      </c>
      <c r="E1345" s="50">
        <v>4.8639998435974103</v>
      </c>
      <c r="AF1345" s="47"/>
    </row>
    <row r="1346" spans="1:32" x14ac:dyDescent="0.2">
      <c r="A1346" s="49">
        <v>43178</v>
      </c>
      <c r="B1346" s="50">
        <v>217.05000400543199</v>
      </c>
      <c r="C1346" s="43"/>
      <c r="D1346" s="49">
        <v>43178</v>
      </c>
      <c r="E1346" s="50">
        <v>4.8600001335143999</v>
      </c>
      <c r="AF1346" s="47"/>
    </row>
    <row r="1347" spans="1:32" x14ac:dyDescent="0.2">
      <c r="A1347" s="49">
        <v>43175</v>
      </c>
      <c r="B1347" s="50">
        <v>209.54999923706001</v>
      </c>
      <c r="C1347" s="43"/>
      <c r="D1347" s="49">
        <v>43175</v>
      </c>
      <c r="E1347" s="50">
        <v>4.9270000457763601</v>
      </c>
      <c r="AF1347" s="47"/>
    </row>
    <row r="1348" spans="1:32" x14ac:dyDescent="0.2">
      <c r="A1348" s="49">
        <v>43174</v>
      </c>
      <c r="B1348" s="50">
        <v>207.80000686645499</v>
      </c>
      <c r="C1348" s="43"/>
      <c r="D1348" s="49">
        <v>43174</v>
      </c>
      <c r="E1348" s="50">
        <v>4.8740000724792401</v>
      </c>
      <c r="AF1348" s="47"/>
    </row>
    <row r="1349" spans="1:32" x14ac:dyDescent="0.2">
      <c r="A1349" s="49">
        <v>43173</v>
      </c>
      <c r="B1349" s="50">
        <v>207.64999389648403</v>
      </c>
      <c r="C1349" s="43"/>
      <c r="D1349" s="49">
        <v>43173</v>
      </c>
      <c r="E1349" s="50">
        <v>4.8460001945495597</v>
      </c>
      <c r="AF1349" s="47"/>
    </row>
    <row r="1350" spans="1:32" x14ac:dyDescent="0.2">
      <c r="A1350" s="49">
        <v>43172</v>
      </c>
      <c r="B1350" s="50">
        <v>210.39998531341499</v>
      </c>
      <c r="C1350" s="43"/>
      <c r="D1350" s="49">
        <v>43172</v>
      </c>
      <c r="E1350" s="50">
        <v>4.8619999885559002</v>
      </c>
      <c r="AF1350" s="47"/>
    </row>
    <row r="1351" spans="1:32" x14ac:dyDescent="0.2">
      <c r="A1351" s="49">
        <v>43171</v>
      </c>
      <c r="B1351" s="50">
        <v>211.500000953674</v>
      </c>
      <c r="C1351" s="43"/>
      <c r="D1351" s="49">
        <v>43171</v>
      </c>
      <c r="E1351" s="50">
        <v>4.8499999046325604</v>
      </c>
      <c r="AF1351" s="47"/>
    </row>
    <row r="1352" spans="1:32" x14ac:dyDescent="0.2">
      <c r="A1352" s="49">
        <v>43168</v>
      </c>
      <c r="B1352" s="50">
        <v>210.85000038146902</v>
      </c>
      <c r="C1352" s="43"/>
      <c r="D1352" s="49">
        <v>43168</v>
      </c>
      <c r="E1352" s="50">
        <v>4.8189997673034597</v>
      </c>
      <c r="AF1352" s="47"/>
    </row>
    <row r="1353" spans="1:32" x14ac:dyDescent="0.2">
      <c r="A1353" s="49">
        <v>43167</v>
      </c>
      <c r="B1353" s="50">
        <v>212.050008773803</v>
      </c>
      <c r="C1353" s="43"/>
      <c r="D1353" s="49">
        <v>43167</v>
      </c>
      <c r="E1353" s="50">
        <v>4.8470001220703098</v>
      </c>
      <c r="AF1353" s="47"/>
    </row>
    <row r="1354" spans="1:32" x14ac:dyDescent="0.2">
      <c r="A1354" s="49">
        <v>43166</v>
      </c>
      <c r="B1354" s="50">
        <v>211.35001182556098</v>
      </c>
      <c r="C1354" s="43"/>
      <c r="D1354" s="49">
        <v>43166</v>
      </c>
      <c r="E1354" s="50">
        <v>4.7890000343322701</v>
      </c>
      <c r="AF1354" s="47"/>
    </row>
    <row r="1355" spans="1:32" x14ac:dyDescent="0.2">
      <c r="A1355" s="49">
        <v>43165</v>
      </c>
      <c r="B1355" s="50">
        <v>211.54999732971098</v>
      </c>
      <c r="C1355" s="43"/>
      <c r="D1355" s="49">
        <v>43165</v>
      </c>
      <c r="E1355" s="50">
        <v>4.7160000801086399</v>
      </c>
      <c r="AF1355" s="47"/>
    </row>
    <row r="1356" spans="1:32" x14ac:dyDescent="0.2">
      <c r="A1356" s="49">
        <v>43164</v>
      </c>
      <c r="B1356" s="50">
        <v>205.04999160766602</v>
      </c>
      <c r="C1356" s="43"/>
      <c r="D1356" s="49">
        <v>43164</v>
      </c>
      <c r="E1356" s="50">
        <v>4.6469998359680096</v>
      </c>
      <c r="AF1356" s="47"/>
    </row>
    <row r="1357" spans="1:32" x14ac:dyDescent="0.2">
      <c r="A1357" s="49">
        <v>43161</v>
      </c>
      <c r="B1357" s="50">
        <v>206.05001449584898</v>
      </c>
      <c r="C1357" s="43"/>
      <c r="D1357" s="49">
        <v>43161</v>
      </c>
      <c r="E1357" s="50">
        <v>4.6479997634887598</v>
      </c>
      <c r="AF1357" s="47"/>
    </row>
    <row r="1358" spans="1:32" x14ac:dyDescent="0.2">
      <c r="A1358" s="49">
        <v>43160</v>
      </c>
      <c r="B1358" s="50">
        <v>211.150002479553</v>
      </c>
      <c r="C1358" s="43"/>
      <c r="D1358" s="49">
        <v>43160</v>
      </c>
      <c r="E1358" s="50">
        <v>4.7880001068115199</v>
      </c>
      <c r="AF1358" s="47"/>
    </row>
    <row r="1359" spans="1:32" x14ac:dyDescent="0.2">
      <c r="A1359" s="49">
        <v>43159</v>
      </c>
      <c r="B1359" s="50">
        <v>214.70000743865901</v>
      </c>
      <c r="C1359" s="43"/>
      <c r="D1359" s="49">
        <v>43159</v>
      </c>
      <c r="E1359" s="50">
        <v>4.8010001182556099</v>
      </c>
      <c r="AF1359" s="47"/>
    </row>
    <row r="1360" spans="1:32" x14ac:dyDescent="0.2">
      <c r="A1360" s="49">
        <v>43158</v>
      </c>
      <c r="B1360" s="50">
        <v>211.699986457824</v>
      </c>
      <c r="C1360" s="43"/>
      <c r="D1360" s="49">
        <v>43158</v>
      </c>
      <c r="E1360" s="50">
        <v>4.8200001716613698</v>
      </c>
      <c r="AF1360" s="47"/>
    </row>
    <row r="1361" spans="1:32" x14ac:dyDescent="0.2">
      <c r="A1361" s="49">
        <v>43157</v>
      </c>
      <c r="B1361" s="50">
        <v>209.54999923706001</v>
      </c>
      <c r="C1361" s="43"/>
      <c r="D1361" s="49">
        <v>43157</v>
      </c>
      <c r="E1361" s="50">
        <v>4.8090000152587802</v>
      </c>
      <c r="AF1361" s="47"/>
    </row>
    <row r="1362" spans="1:32" x14ac:dyDescent="0.2">
      <c r="A1362" s="49">
        <v>43154</v>
      </c>
      <c r="B1362" s="50">
        <v>210.19999980926499</v>
      </c>
      <c r="C1362" s="43"/>
      <c r="D1362" s="49">
        <v>43154</v>
      </c>
      <c r="E1362" s="50">
        <v>4.8540000915527299</v>
      </c>
      <c r="AF1362" s="47"/>
    </row>
    <row r="1363" spans="1:32" x14ac:dyDescent="0.2">
      <c r="A1363" s="49">
        <v>43153</v>
      </c>
      <c r="B1363" s="50">
        <v>209.750008583068</v>
      </c>
      <c r="C1363" s="43"/>
      <c r="D1363" s="49">
        <v>43153</v>
      </c>
      <c r="E1363" s="50">
        <v>4.6739997863769496</v>
      </c>
      <c r="AF1363" s="47"/>
    </row>
    <row r="1364" spans="1:32" x14ac:dyDescent="0.2">
      <c r="A1364" s="49">
        <v>43152</v>
      </c>
      <c r="B1364" s="50">
        <v>202.20000743865901</v>
      </c>
      <c r="C1364" s="43"/>
      <c r="D1364" s="49">
        <v>43152</v>
      </c>
      <c r="E1364" s="50">
        <v>4.7059998512268004</v>
      </c>
      <c r="AF1364" s="47"/>
    </row>
    <row r="1365" spans="1:32" x14ac:dyDescent="0.2">
      <c r="A1365" s="49">
        <v>43151</v>
      </c>
      <c r="B1365" s="50">
        <v>200.74999332427899</v>
      </c>
      <c r="C1365" s="43"/>
      <c r="D1365" s="49">
        <v>43151</v>
      </c>
      <c r="E1365" s="50">
        <v>4.7529997825622496</v>
      </c>
      <c r="AF1365" s="47"/>
    </row>
    <row r="1366" spans="1:32" x14ac:dyDescent="0.2">
      <c r="A1366" s="49">
        <v>43150</v>
      </c>
      <c r="B1366" s="50">
        <v>200.89998245239201</v>
      </c>
      <c r="C1366" s="43"/>
      <c r="D1366" s="49">
        <v>43150</v>
      </c>
      <c r="E1366" s="50">
        <v>4.7719998359680096</v>
      </c>
      <c r="AF1366" s="47"/>
    </row>
    <row r="1367" spans="1:32" x14ac:dyDescent="0.2">
      <c r="A1367" s="49">
        <v>43147</v>
      </c>
      <c r="B1367" s="50">
        <v>199.779999256134</v>
      </c>
      <c r="C1367" s="43"/>
      <c r="D1367" s="49">
        <v>43147</v>
      </c>
      <c r="E1367" s="50">
        <v>4.84800004959106</v>
      </c>
      <c r="AF1367" s="47"/>
    </row>
    <row r="1368" spans="1:32" x14ac:dyDescent="0.2">
      <c r="A1368" s="49">
        <v>43146</v>
      </c>
      <c r="B1368" s="50">
        <v>197.75999784469599</v>
      </c>
      <c r="C1368" s="43"/>
      <c r="D1368" s="49">
        <v>43146</v>
      </c>
      <c r="E1368" s="50">
        <v>4.7789998054504297</v>
      </c>
      <c r="AF1368" s="47"/>
    </row>
    <row r="1369" spans="1:32" x14ac:dyDescent="0.2">
      <c r="A1369" s="49">
        <v>43145</v>
      </c>
      <c r="B1369" s="50">
        <v>195.48000097274701</v>
      </c>
      <c r="C1369" s="43"/>
      <c r="D1369" s="49">
        <v>43145</v>
      </c>
      <c r="E1369" s="50">
        <v>4.7789998054504297</v>
      </c>
      <c r="AF1369" s="47"/>
    </row>
    <row r="1370" spans="1:32" x14ac:dyDescent="0.2">
      <c r="A1370" s="49">
        <v>43144</v>
      </c>
      <c r="B1370" s="50">
        <v>193.899989128112</v>
      </c>
      <c r="C1370" s="43"/>
      <c r="D1370" s="49">
        <v>43144</v>
      </c>
      <c r="E1370" s="50">
        <v>4.6810002326965297</v>
      </c>
      <c r="AF1370" s="47"/>
    </row>
    <row r="1371" spans="1:32" x14ac:dyDescent="0.2">
      <c r="A1371" s="49">
        <v>43143</v>
      </c>
      <c r="B1371" s="50">
        <v>193.32001209258999</v>
      </c>
      <c r="C1371" s="43"/>
      <c r="D1371" s="49">
        <v>43143</v>
      </c>
      <c r="E1371" s="50">
        <v>4.7010002136230398</v>
      </c>
      <c r="AF1371" s="47"/>
    </row>
    <row r="1372" spans="1:32" x14ac:dyDescent="0.2">
      <c r="A1372" s="49">
        <v>43140</v>
      </c>
      <c r="B1372" s="50">
        <v>192.33999252319302</v>
      </c>
      <c r="C1372" s="43"/>
      <c r="D1372" s="49">
        <v>43140</v>
      </c>
      <c r="E1372" s="50">
        <v>4.6319999694824201</v>
      </c>
      <c r="AF1372" s="47"/>
    </row>
    <row r="1373" spans="1:32" x14ac:dyDescent="0.2">
      <c r="A1373" s="49">
        <v>43139</v>
      </c>
      <c r="B1373" s="50">
        <v>195.32001018524102</v>
      </c>
      <c r="C1373" s="43"/>
      <c r="D1373" s="49">
        <v>43139</v>
      </c>
      <c r="E1373" s="50">
        <v>4.7069997787475497</v>
      </c>
      <c r="AF1373" s="47"/>
    </row>
    <row r="1374" spans="1:32" x14ac:dyDescent="0.2">
      <c r="A1374" s="49">
        <v>43138</v>
      </c>
      <c r="B1374" s="50">
        <v>193.39998960494898</v>
      </c>
      <c r="C1374" s="43"/>
      <c r="D1374" s="49">
        <v>43138</v>
      </c>
      <c r="E1374" s="50">
        <v>4.8629999160766602</v>
      </c>
      <c r="AF1374" s="47"/>
    </row>
    <row r="1375" spans="1:32" x14ac:dyDescent="0.2">
      <c r="A1375" s="49">
        <v>43137</v>
      </c>
      <c r="B1375" s="50">
        <v>190.119993686676</v>
      </c>
      <c r="C1375" s="43"/>
      <c r="D1375" s="49">
        <v>43137</v>
      </c>
      <c r="E1375" s="50">
        <v>4.8070001602172798</v>
      </c>
      <c r="AF1375" s="47"/>
    </row>
    <row r="1376" spans="1:32" x14ac:dyDescent="0.2">
      <c r="A1376" s="49">
        <v>43136</v>
      </c>
      <c r="B1376" s="50">
        <v>194.44000720977701</v>
      </c>
      <c r="C1376" s="43"/>
      <c r="D1376" s="49">
        <v>43136</v>
      </c>
      <c r="E1376" s="50">
        <v>4.92000007629394</v>
      </c>
      <c r="AF1376" s="47"/>
    </row>
    <row r="1377" spans="1:32" x14ac:dyDescent="0.2">
      <c r="A1377" s="49">
        <v>43133</v>
      </c>
      <c r="B1377" s="50">
        <v>196.38000726699801</v>
      </c>
      <c r="C1377" s="43"/>
      <c r="D1377" s="49">
        <v>43133</v>
      </c>
      <c r="E1377" s="50">
        <v>4.9829998016357404</v>
      </c>
      <c r="AF1377" s="47"/>
    </row>
    <row r="1378" spans="1:32" x14ac:dyDescent="0.2">
      <c r="A1378" s="49">
        <v>43132</v>
      </c>
      <c r="B1378" s="50">
        <v>197.500002384185</v>
      </c>
      <c r="C1378" s="43"/>
      <c r="D1378" s="49">
        <v>43132</v>
      </c>
      <c r="E1378" s="50">
        <v>5.0619997978210396</v>
      </c>
      <c r="AF1378" s="47"/>
    </row>
    <row r="1379" spans="1:32" x14ac:dyDescent="0.2">
      <c r="A1379" s="49">
        <v>43131</v>
      </c>
      <c r="B1379" s="50">
        <v>200.39999485015798</v>
      </c>
      <c r="C1379" s="43"/>
      <c r="D1379" s="49">
        <v>43131</v>
      </c>
      <c r="E1379" s="50">
        <v>5.1139998435974103</v>
      </c>
      <c r="AF1379" s="47"/>
    </row>
    <row r="1380" spans="1:32" x14ac:dyDescent="0.2">
      <c r="A1380" s="49">
        <v>43130</v>
      </c>
      <c r="B1380" s="50">
        <v>201.500010490417</v>
      </c>
      <c r="C1380" s="43"/>
      <c r="D1380" s="49">
        <v>43130</v>
      </c>
      <c r="E1380" s="50">
        <v>5.0619997978210396</v>
      </c>
      <c r="AF1380" s="47"/>
    </row>
    <row r="1381" spans="1:32" x14ac:dyDescent="0.2">
      <c r="A1381" s="49">
        <v>43129</v>
      </c>
      <c r="B1381" s="50">
        <v>207.80000686645499</v>
      </c>
      <c r="C1381" s="43"/>
      <c r="D1381" s="49">
        <v>43129</v>
      </c>
      <c r="E1381" s="50">
        <v>5.1360001564025799</v>
      </c>
      <c r="AF1381" s="47"/>
    </row>
    <row r="1382" spans="1:32" x14ac:dyDescent="0.2">
      <c r="A1382" s="49">
        <v>43126</v>
      </c>
      <c r="B1382" s="50">
        <v>210.39998531341499</v>
      </c>
      <c r="C1382" s="43"/>
      <c r="D1382" s="49">
        <v>43126</v>
      </c>
      <c r="E1382" s="50">
        <v>5.1849999427795401</v>
      </c>
      <c r="AF1382" s="47"/>
    </row>
    <row r="1383" spans="1:32" x14ac:dyDescent="0.2">
      <c r="A1383" s="49">
        <v>43125</v>
      </c>
      <c r="B1383" s="50">
        <v>209.29999351501399</v>
      </c>
      <c r="C1383" s="43"/>
      <c r="D1383" s="49">
        <v>43125</v>
      </c>
      <c r="E1383" s="50">
        <v>5.1350002288818297</v>
      </c>
      <c r="AF1383" s="47"/>
    </row>
    <row r="1384" spans="1:32" x14ac:dyDescent="0.2">
      <c r="A1384" s="49">
        <v>43124</v>
      </c>
      <c r="B1384" s="50">
        <v>209.750008583068</v>
      </c>
      <c r="C1384" s="43"/>
      <c r="D1384" s="49">
        <v>43124</v>
      </c>
      <c r="E1384" s="50">
        <v>5.1950001716613698</v>
      </c>
      <c r="AF1384" s="47"/>
    </row>
    <row r="1385" spans="1:32" x14ac:dyDescent="0.2">
      <c r="A1385" s="49">
        <v>43123</v>
      </c>
      <c r="B1385" s="50">
        <v>209.24999713897699</v>
      </c>
      <c r="C1385" s="43"/>
      <c r="D1385" s="49">
        <v>43123</v>
      </c>
      <c r="E1385" s="50">
        <v>5.2600002288818297</v>
      </c>
      <c r="AF1385" s="47"/>
    </row>
    <row r="1386" spans="1:32" x14ac:dyDescent="0.2">
      <c r="A1386" s="49">
        <v>43122</v>
      </c>
      <c r="B1386" s="50">
        <v>208.39998722076399</v>
      </c>
      <c r="C1386" s="43"/>
      <c r="D1386" s="49">
        <v>43122</v>
      </c>
      <c r="E1386" s="50">
        <v>5.2750000953674299</v>
      </c>
      <c r="AF1386" s="47"/>
    </row>
    <row r="1387" spans="1:32" x14ac:dyDescent="0.2">
      <c r="A1387" s="49">
        <v>43119</v>
      </c>
      <c r="B1387" s="50">
        <v>199.899995326995</v>
      </c>
      <c r="C1387" s="43"/>
      <c r="D1387" s="49">
        <v>43119</v>
      </c>
      <c r="E1387" s="50">
        <v>5.375</v>
      </c>
      <c r="AF1387" s="47"/>
    </row>
    <row r="1388" spans="1:32" x14ac:dyDescent="0.2">
      <c r="A1388" s="49">
        <v>43118</v>
      </c>
      <c r="B1388" s="50">
        <v>198.75999689102099</v>
      </c>
      <c r="C1388" s="43"/>
      <c r="D1388" s="49">
        <v>43118</v>
      </c>
      <c r="E1388" s="50">
        <v>5.3449997901916504</v>
      </c>
      <c r="AF1388" s="47"/>
    </row>
    <row r="1389" spans="1:32" x14ac:dyDescent="0.2">
      <c r="A1389" s="49">
        <v>43117</v>
      </c>
      <c r="B1389" s="50">
        <v>197.820007801055</v>
      </c>
      <c r="C1389" s="43"/>
      <c r="D1389" s="49">
        <v>43117</v>
      </c>
      <c r="E1389" s="50">
        <v>5.38000011444091</v>
      </c>
      <c r="AF1389" s="47"/>
    </row>
    <row r="1390" spans="1:32" x14ac:dyDescent="0.2">
      <c r="A1390" s="49">
        <v>43116</v>
      </c>
      <c r="B1390" s="50">
        <v>198.91999959945602</v>
      </c>
      <c r="C1390" s="43"/>
      <c r="D1390" s="49">
        <v>43116</v>
      </c>
      <c r="E1390" s="50">
        <v>5.3699998855590803</v>
      </c>
      <c r="AF1390" s="47"/>
    </row>
    <row r="1391" spans="1:32" x14ac:dyDescent="0.2">
      <c r="A1391" s="49">
        <v>43115</v>
      </c>
      <c r="B1391" s="50">
        <v>195.280003547668</v>
      </c>
      <c r="C1391" s="43"/>
      <c r="D1391" s="49">
        <v>43115</v>
      </c>
      <c r="E1391" s="50">
        <v>5.3249998092651296</v>
      </c>
      <c r="AF1391" s="47"/>
    </row>
    <row r="1392" spans="1:32" x14ac:dyDescent="0.2">
      <c r="A1392" s="49">
        <v>43112</v>
      </c>
      <c r="B1392" s="50">
        <v>194.700002670288</v>
      </c>
      <c r="C1392" s="43"/>
      <c r="D1392" s="49">
        <v>43112</v>
      </c>
      <c r="E1392" s="50">
        <v>5.2350001335143999</v>
      </c>
      <c r="AF1392" s="47"/>
    </row>
    <row r="1393" spans="1:32" x14ac:dyDescent="0.2">
      <c r="A1393" s="49">
        <v>43111</v>
      </c>
      <c r="B1393" s="50">
        <v>195.00000476837101</v>
      </c>
      <c r="C1393" s="43"/>
      <c r="D1393" s="49">
        <v>43111</v>
      </c>
      <c r="E1393" s="50">
        <v>5.2449998855590803</v>
      </c>
      <c r="AF1393" s="47"/>
    </row>
    <row r="1394" spans="1:32" x14ac:dyDescent="0.2">
      <c r="A1394" s="49">
        <v>43110</v>
      </c>
      <c r="B1394" s="50">
        <v>202.25000381469701</v>
      </c>
      <c r="C1394" s="43"/>
      <c r="D1394" s="49">
        <v>43110</v>
      </c>
      <c r="E1394" s="50">
        <v>5.2300000190734801</v>
      </c>
      <c r="AF1394" s="47"/>
    </row>
    <row r="1395" spans="1:32" x14ac:dyDescent="0.2">
      <c r="A1395" s="49">
        <v>43109</v>
      </c>
      <c r="B1395" s="50">
        <v>201.900005340576</v>
      </c>
      <c r="C1395" s="43"/>
      <c r="D1395" s="49">
        <v>43109</v>
      </c>
      <c r="E1395" s="50">
        <v>5.3000001907348597</v>
      </c>
      <c r="AF1395" s="47"/>
    </row>
    <row r="1396" spans="1:32" x14ac:dyDescent="0.2">
      <c r="A1396" s="49">
        <v>43108</v>
      </c>
      <c r="B1396" s="50">
        <v>200.44999122619598</v>
      </c>
      <c r="C1396" s="43"/>
      <c r="D1396" s="49">
        <v>43108</v>
      </c>
      <c r="E1396" s="50">
        <v>5.3200001716613698</v>
      </c>
      <c r="AF1396" s="47"/>
    </row>
    <row r="1397" spans="1:32" x14ac:dyDescent="0.2">
      <c r="A1397" s="49">
        <v>43105</v>
      </c>
      <c r="B1397" s="50">
        <v>199.97999668121301</v>
      </c>
      <c r="C1397" s="43"/>
      <c r="D1397" s="49">
        <v>43105</v>
      </c>
      <c r="E1397" s="50">
        <v>5.3000001907348597</v>
      </c>
      <c r="AF1397" s="47"/>
    </row>
    <row r="1398" spans="1:32" x14ac:dyDescent="0.2">
      <c r="A1398" s="49">
        <v>43104</v>
      </c>
      <c r="B1398" s="50">
        <v>204.34999465942298</v>
      </c>
      <c r="C1398" s="43"/>
      <c r="D1398" s="49">
        <v>43104</v>
      </c>
      <c r="E1398" s="50">
        <v>5.2449998855590803</v>
      </c>
      <c r="AF1398" s="47"/>
    </row>
    <row r="1399" spans="1:32" x14ac:dyDescent="0.2">
      <c r="A1399" s="49">
        <v>43103</v>
      </c>
      <c r="B1399" s="50">
        <v>203.850007057189</v>
      </c>
      <c r="C1399" s="43"/>
      <c r="D1399" s="49">
        <v>43103</v>
      </c>
      <c r="E1399" s="50">
        <v>5.0650000572204501</v>
      </c>
      <c r="AF1399" s="47"/>
    </row>
    <row r="1400" spans="1:32" x14ac:dyDescent="0.2">
      <c r="A1400" s="49">
        <v>43102</v>
      </c>
      <c r="B1400" s="50">
        <v>202.850008010864</v>
      </c>
      <c r="C1400" s="43"/>
      <c r="D1400" s="49">
        <v>43102</v>
      </c>
      <c r="E1400" s="50">
        <v>5.13000011444091</v>
      </c>
      <c r="AF1400" s="47"/>
    </row>
    <row r="1401" spans="1:32" x14ac:dyDescent="0.2">
      <c r="A1401" s="49">
        <v>43101</v>
      </c>
      <c r="B1401" s="50">
        <v>203.10001373290999</v>
      </c>
      <c r="C1401" s="43"/>
      <c r="D1401" s="49">
        <v>43101</v>
      </c>
      <c r="E1401" s="50">
        <v>5.13000011444091</v>
      </c>
      <c r="AF1401" s="47"/>
    </row>
    <row r="1402" spans="1:32" x14ac:dyDescent="0.2">
      <c r="A1402" s="49">
        <v>43098</v>
      </c>
      <c r="B1402" s="50">
        <v>203.10001373290999</v>
      </c>
      <c r="C1402" s="43"/>
      <c r="D1402" s="49">
        <v>43098</v>
      </c>
      <c r="E1402" s="50">
        <v>5.1399998664855904</v>
      </c>
      <c r="AF1402" s="47"/>
    </row>
    <row r="1403" spans="1:32" x14ac:dyDescent="0.2">
      <c r="A1403" s="49">
        <v>43097</v>
      </c>
      <c r="B1403" s="50">
        <v>203.39999198913497</v>
      </c>
      <c r="C1403" s="43"/>
      <c r="D1403" s="49">
        <v>43097</v>
      </c>
      <c r="E1403" s="50">
        <v>5.1900000572204501</v>
      </c>
      <c r="AF1403" s="47"/>
    </row>
    <row r="1404" spans="1:32" x14ac:dyDescent="0.2">
      <c r="A1404" s="49">
        <v>43096</v>
      </c>
      <c r="B1404" s="50">
        <v>202.900004386901</v>
      </c>
      <c r="C1404" s="43"/>
      <c r="D1404" s="49">
        <v>43096</v>
      </c>
      <c r="E1404" s="50">
        <v>5.2449998855590803</v>
      </c>
      <c r="AF1404" s="47"/>
    </row>
    <row r="1405" spans="1:32" x14ac:dyDescent="0.2">
      <c r="A1405" s="49">
        <v>43095</v>
      </c>
      <c r="B1405" s="50">
        <v>202.14998722076399</v>
      </c>
      <c r="C1405" s="43"/>
      <c r="D1405" s="49">
        <v>43095</v>
      </c>
      <c r="E1405" s="50">
        <v>5.2849998474120996</v>
      </c>
      <c r="AF1405" s="47"/>
    </row>
    <row r="1406" spans="1:32" x14ac:dyDescent="0.2">
      <c r="A1406" s="49">
        <v>43094</v>
      </c>
      <c r="B1406" s="50">
        <v>202.14998722076399</v>
      </c>
      <c r="C1406" s="43"/>
      <c r="D1406" s="49">
        <v>43094</v>
      </c>
      <c r="E1406" s="50">
        <v>5.2849998474120996</v>
      </c>
      <c r="AF1406" s="47"/>
    </row>
    <row r="1407" spans="1:32" x14ac:dyDescent="0.2">
      <c r="A1407" s="49">
        <v>43091</v>
      </c>
      <c r="B1407" s="50">
        <v>202.14998722076399</v>
      </c>
      <c r="C1407" s="43"/>
      <c r="D1407" s="49">
        <v>43091</v>
      </c>
      <c r="E1407" s="50">
        <v>5.2849998474120996</v>
      </c>
      <c r="AF1407" s="47"/>
    </row>
    <row r="1408" spans="1:32" x14ac:dyDescent="0.2">
      <c r="A1408" s="49">
        <v>43090</v>
      </c>
      <c r="B1408" s="50">
        <v>204.94999885559002</v>
      </c>
      <c r="C1408" s="43"/>
      <c r="D1408" s="49">
        <v>43090</v>
      </c>
      <c r="E1408" s="50">
        <v>5.2800002098083496</v>
      </c>
      <c r="AF1408" s="47"/>
    </row>
    <row r="1409" spans="1:32" x14ac:dyDescent="0.2">
      <c r="A1409" s="49">
        <v>43089</v>
      </c>
      <c r="B1409" s="50">
        <v>203.64999771118102</v>
      </c>
      <c r="C1409" s="43"/>
      <c r="D1409" s="49">
        <v>43089</v>
      </c>
      <c r="E1409" s="50">
        <v>5.2750000953674299</v>
      </c>
      <c r="AF1409" s="47"/>
    </row>
    <row r="1410" spans="1:32" x14ac:dyDescent="0.2">
      <c r="A1410" s="49">
        <v>43088</v>
      </c>
      <c r="B1410" s="50">
        <v>204.25000190734801</v>
      </c>
      <c r="C1410" s="43"/>
      <c r="D1410" s="49">
        <v>43088</v>
      </c>
      <c r="E1410" s="50">
        <v>5.3249998092651296</v>
      </c>
      <c r="AF1410" s="47"/>
    </row>
    <row r="1411" spans="1:32" x14ac:dyDescent="0.2">
      <c r="A1411" s="49">
        <v>43087</v>
      </c>
      <c r="B1411" s="50">
        <v>204.20000553131098</v>
      </c>
      <c r="C1411" s="43"/>
      <c r="D1411" s="49">
        <v>43087</v>
      </c>
      <c r="E1411" s="50">
        <v>5.4549999237060502</v>
      </c>
      <c r="AF1411" s="47"/>
    </row>
    <row r="1412" spans="1:32" x14ac:dyDescent="0.2">
      <c r="A1412" s="49">
        <v>43084</v>
      </c>
      <c r="B1412" s="50">
        <v>201.14998817443799</v>
      </c>
      <c r="C1412" s="43"/>
      <c r="D1412" s="49">
        <v>43084</v>
      </c>
      <c r="E1412" s="50">
        <v>5.3299999237060502</v>
      </c>
      <c r="AF1412" s="47"/>
    </row>
    <row r="1413" spans="1:32" x14ac:dyDescent="0.2">
      <c r="A1413" s="49">
        <v>43083</v>
      </c>
      <c r="B1413" s="50">
        <v>203.449988365173</v>
      </c>
      <c r="C1413" s="43"/>
      <c r="D1413" s="49">
        <v>43083</v>
      </c>
      <c r="E1413" s="50">
        <v>5.3600001335143999</v>
      </c>
      <c r="AF1413" s="47"/>
    </row>
    <row r="1414" spans="1:32" x14ac:dyDescent="0.2">
      <c r="A1414" s="49">
        <v>43082</v>
      </c>
      <c r="B1414" s="50">
        <v>203.74999046325598</v>
      </c>
      <c r="C1414" s="43"/>
      <c r="D1414" s="49">
        <v>43082</v>
      </c>
      <c r="E1414" s="50">
        <v>5.4450001716613698</v>
      </c>
      <c r="AF1414" s="47"/>
    </row>
    <row r="1415" spans="1:32" x14ac:dyDescent="0.2">
      <c r="A1415" s="49">
        <v>43081</v>
      </c>
      <c r="B1415" s="50">
        <v>199.69999790191599</v>
      </c>
      <c r="C1415" s="43"/>
      <c r="D1415" s="49">
        <v>43081</v>
      </c>
      <c r="E1415" s="50">
        <v>5.4949998855590803</v>
      </c>
      <c r="AF1415" s="47"/>
    </row>
    <row r="1416" spans="1:32" x14ac:dyDescent="0.2">
      <c r="A1416" s="49">
        <v>43080</v>
      </c>
      <c r="B1416" s="50">
        <v>198.30000400543199</v>
      </c>
      <c r="C1416" s="43"/>
      <c r="D1416" s="49">
        <v>43080</v>
      </c>
      <c r="E1416" s="50">
        <v>5.50500011444091</v>
      </c>
      <c r="AF1416" s="47"/>
    </row>
    <row r="1417" spans="1:32" x14ac:dyDescent="0.2">
      <c r="A1417" s="49">
        <v>43077</v>
      </c>
      <c r="B1417" s="50">
        <v>196.50000333785999</v>
      </c>
      <c r="C1417" s="43"/>
      <c r="D1417" s="49">
        <v>43077</v>
      </c>
      <c r="E1417" s="50">
        <v>5.5749998092651296</v>
      </c>
      <c r="AF1417" s="47"/>
    </row>
    <row r="1418" spans="1:32" x14ac:dyDescent="0.2">
      <c r="A1418" s="49">
        <v>43076</v>
      </c>
      <c r="B1418" s="50">
        <v>192.25000143051102</v>
      </c>
      <c r="C1418" s="43"/>
      <c r="D1418" s="49">
        <v>43076</v>
      </c>
      <c r="E1418" s="50">
        <v>5.5349998474120996</v>
      </c>
      <c r="AF1418" s="47"/>
    </row>
    <row r="1419" spans="1:32" x14ac:dyDescent="0.2">
      <c r="A1419" s="49">
        <v>43075</v>
      </c>
      <c r="B1419" s="50">
        <v>191.10000133514399</v>
      </c>
      <c r="C1419" s="43"/>
      <c r="D1419" s="49">
        <v>43075</v>
      </c>
      <c r="E1419" s="50">
        <v>5.5399999618530202</v>
      </c>
      <c r="AF1419" s="47"/>
    </row>
    <row r="1420" spans="1:32" x14ac:dyDescent="0.2">
      <c r="A1420" s="49">
        <v>43074</v>
      </c>
      <c r="B1420" s="50">
        <v>192.19999313354398</v>
      </c>
      <c r="C1420" s="43"/>
      <c r="D1420" s="49">
        <v>43074</v>
      </c>
      <c r="E1420" s="50">
        <v>5.54500007629394</v>
      </c>
      <c r="AF1420" s="47"/>
    </row>
    <row r="1421" spans="1:32" x14ac:dyDescent="0.2">
      <c r="A1421" s="49">
        <v>43073</v>
      </c>
      <c r="B1421" s="50">
        <v>194.10001039504999</v>
      </c>
      <c r="C1421" s="43"/>
      <c r="D1421" s="49">
        <v>43073</v>
      </c>
      <c r="E1421" s="50">
        <v>5.4349999427795401</v>
      </c>
      <c r="AF1421" s="47"/>
    </row>
    <row r="1422" spans="1:32" x14ac:dyDescent="0.2">
      <c r="A1422" s="49">
        <v>43070</v>
      </c>
      <c r="B1422" s="50">
        <v>191.69999361038199</v>
      </c>
      <c r="C1422" s="43"/>
      <c r="D1422" s="49">
        <v>43070</v>
      </c>
      <c r="E1422" s="50">
        <v>5.4250001907348597</v>
      </c>
      <c r="AF1422" s="47"/>
    </row>
    <row r="1423" spans="1:32" x14ac:dyDescent="0.2">
      <c r="A1423" s="49">
        <v>43069</v>
      </c>
      <c r="B1423" s="50">
        <v>193.899989128112</v>
      </c>
      <c r="C1423" s="43"/>
      <c r="D1423" s="49">
        <v>43069</v>
      </c>
      <c r="E1423" s="50">
        <v>5.4850001335143999</v>
      </c>
      <c r="AF1423" s="47"/>
    </row>
    <row r="1424" spans="1:32" x14ac:dyDescent="0.2">
      <c r="A1424" s="49">
        <v>43068</v>
      </c>
      <c r="B1424" s="50">
        <v>194.00000572204502</v>
      </c>
      <c r="C1424" s="43"/>
      <c r="D1424" s="49">
        <v>43068</v>
      </c>
      <c r="E1424" s="50">
        <v>5.4650001525878897</v>
      </c>
      <c r="AF1424" s="47"/>
    </row>
    <row r="1425" spans="1:32" x14ac:dyDescent="0.2">
      <c r="A1425" s="49">
        <v>43067</v>
      </c>
      <c r="B1425" s="50">
        <v>187.30000257492</v>
      </c>
      <c r="C1425" s="43"/>
      <c r="D1425" s="49">
        <v>43067</v>
      </c>
      <c r="E1425" s="50">
        <v>5.3899998664855904</v>
      </c>
      <c r="AF1425" s="47"/>
    </row>
    <row r="1426" spans="1:32" x14ac:dyDescent="0.2">
      <c r="A1426" s="49">
        <v>43066</v>
      </c>
      <c r="B1426" s="50">
        <v>187.44999170303299</v>
      </c>
      <c r="C1426" s="43"/>
      <c r="D1426" s="49">
        <v>43066</v>
      </c>
      <c r="E1426" s="50">
        <v>5.3400001525878897</v>
      </c>
      <c r="AF1426" s="47"/>
    </row>
    <row r="1427" spans="1:32" x14ac:dyDescent="0.2">
      <c r="A1427" s="49">
        <v>43063</v>
      </c>
      <c r="B1427" s="50">
        <v>189.250004291534</v>
      </c>
      <c r="C1427" s="43"/>
      <c r="D1427" s="49">
        <v>43063</v>
      </c>
      <c r="E1427" s="50">
        <v>5.3550000190734801</v>
      </c>
      <c r="AF1427" s="47"/>
    </row>
    <row r="1428" spans="1:32" x14ac:dyDescent="0.2">
      <c r="A1428" s="49">
        <v>43062</v>
      </c>
      <c r="B1428" s="50">
        <v>188.85000944137499</v>
      </c>
      <c r="C1428" s="43"/>
      <c r="D1428" s="49">
        <v>43062</v>
      </c>
      <c r="E1428" s="50">
        <v>5.3899998664855904</v>
      </c>
      <c r="AF1428" s="47"/>
    </row>
    <row r="1429" spans="1:32" x14ac:dyDescent="0.2">
      <c r="A1429" s="49">
        <v>43061</v>
      </c>
      <c r="B1429" s="50">
        <v>189.35000896453801</v>
      </c>
      <c r="C1429" s="43"/>
      <c r="D1429" s="49">
        <v>43061</v>
      </c>
      <c r="E1429" s="50">
        <v>5.3400001525878897</v>
      </c>
      <c r="AF1429" s="47"/>
    </row>
    <row r="1430" spans="1:32" x14ac:dyDescent="0.2">
      <c r="A1430" s="49">
        <v>43060</v>
      </c>
      <c r="B1430" s="50">
        <v>189.14999961853002</v>
      </c>
      <c r="C1430" s="43"/>
      <c r="D1430" s="49">
        <v>43060</v>
      </c>
      <c r="E1430" s="50">
        <v>5.3850002288818297</v>
      </c>
      <c r="AF1430" s="47"/>
    </row>
    <row r="1431" spans="1:32" x14ac:dyDescent="0.2">
      <c r="A1431" s="49">
        <v>43059</v>
      </c>
      <c r="B1431" s="50">
        <v>188.55000734329198</v>
      </c>
      <c r="C1431" s="43"/>
      <c r="D1431" s="49">
        <v>43059</v>
      </c>
      <c r="E1431" s="50">
        <v>5.2300000190734801</v>
      </c>
      <c r="AF1431" s="47"/>
    </row>
    <row r="1432" spans="1:32" x14ac:dyDescent="0.2">
      <c r="A1432" s="49">
        <v>43056</v>
      </c>
      <c r="B1432" s="50">
        <v>185.04999876022299</v>
      </c>
      <c r="C1432" s="43"/>
      <c r="D1432" s="49">
        <v>43056</v>
      </c>
      <c r="E1432" s="50">
        <v>5.25</v>
      </c>
      <c r="AF1432" s="47"/>
    </row>
    <row r="1433" spans="1:32" x14ac:dyDescent="0.2">
      <c r="A1433" s="49">
        <v>43055</v>
      </c>
      <c r="B1433" s="50">
        <v>185.649991035461</v>
      </c>
      <c r="C1433" s="43"/>
      <c r="D1433" s="49">
        <v>43055</v>
      </c>
      <c r="E1433" s="50">
        <v>5.2849998474120996</v>
      </c>
      <c r="AF1433" s="47"/>
    </row>
    <row r="1434" spans="1:32" x14ac:dyDescent="0.2">
      <c r="A1434" s="49">
        <v>43054</v>
      </c>
      <c r="B1434" s="50">
        <v>182.39998817443802</v>
      </c>
      <c r="C1434" s="43"/>
      <c r="D1434" s="49">
        <v>43054</v>
      </c>
      <c r="E1434" s="50">
        <v>5.2800002098083496</v>
      </c>
      <c r="AF1434" s="47"/>
    </row>
    <row r="1435" spans="1:32" x14ac:dyDescent="0.2">
      <c r="A1435" s="49">
        <v>43053</v>
      </c>
      <c r="B1435" s="50">
        <v>180.800008773803</v>
      </c>
      <c r="C1435" s="43"/>
      <c r="D1435" s="49">
        <v>43053</v>
      </c>
      <c r="E1435" s="50">
        <v>5.2849998474120996</v>
      </c>
      <c r="AF1435" s="47"/>
    </row>
    <row r="1436" spans="1:32" x14ac:dyDescent="0.2">
      <c r="A1436" s="49">
        <v>43052</v>
      </c>
      <c r="B1436" s="50">
        <v>177.55000591277999</v>
      </c>
      <c r="C1436" s="43"/>
      <c r="D1436" s="49">
        <v>43052</v>
      </c>
      <c r="E1436" s="50">
        <v>5.25</v>
      </c>
      <c r="AF1436" s="47"/>
    </row>
    <row r="1437" spans="1:32" x14ac:dyDescent="0.2">
      <c r="A1437" s="49">
        <v>43049</v>
      </c>
      <c r="B1437" s="50">
        <v>179.19999361038199</v>
      </c>
      <c r="C1437" s="43"/>
      <c r="D1437" s="49">
        <v>43049</v>
      </c>
      <c r="E1437" s="50">
        <v>5.2899999618530202</v>
      </c>
      <c r="AF1437" s="47"/>
    </row>
    <row r="1438" spans="1:32" x14ac:dyDescent="0.2">
      <c r="A1438" s="49">
        <v>43048</v>
      </c>
      <c r="B1438" s="50">
        <v>178.999996185302</v>
      </c>
      <c r="C1438" s="43"/>
      <c r="D1438" s="49">
        <v>43048</v>
      </c>
      <c r="E1438" s="50">
        <v>5.33500003814697</v>
      </c>
      <c r="AF1438" s="47"/>
    </row>
    <row r="1439" spans="1:32" x14ac:dyDescent="0.2">
      <c r="A1439" s="49">
        <v>43047</v>
      </c>
      <c r="B1439" s="50">
        <v>179.44999933242701</v>
      </c>
      <c r="C1439" s="43"/>
      <c r="D1439" s="49">
        <v>43047</v>
      </c>
      <c r="E1439" s="50">
        <v>5.3299999237060502</v>
      </c>
      <c r="AF1439" s="47"/>
    </row>
    <row r="1440" spans="1:32" x14ac:dyDescent="0.2">
      <c r="A1440" s="49">
        <v>43046</v>
      </c>
      <c r="B1440" s="50">
        <v>182.249999046325</v>
      </c>
      <c r="C1440" s="43"/>
      <c r="D1440" s="49">
        <v>43046</v>
      </c>
      <c r="E1440" s="50">
        <v>5.4099998474120996</v>
      </c>
      <c r="AF1440" s="47"/>
    </row>
    <row r="1441" spans="1:32" x14ac:dyDescent="0.2">
      <c r="A1441" s="49">
        <v>43045</v>
      </c>
      <c r="B1441" s="50">
        <v>182.249999046325</v>
      </c>
      <c r="C1441" s="43"/>
      <c r="D1441" s="49">
        <v>43045</v>
      </c>
      <c r="E1441" s="50">
        <v>5.3899998664855904</v>
      </c>
      <c r="AF1441" s="47"/>
    </row>
    <row r="1442" spans="1:32" x14ac:dyDescent="0.2">
      <c r="A1442" s="49">
        <v>43042</v>
      </c>
      <c r="B1442" s="50">
        <v>183.200001716613</v>
      </c>
      <c r="C1442" s="43"/>
      <c r="D1442" s="49">
        <v>43042</v>
      </c>
      <c r="E1442" s="50">
        <v>5.3550000190734801</v>
      </c>
      <c r="AF1442" s="47"/>
    </row>
    <row r="1443" spans="1:32" x14ac:dyDescent="0.2">
      <c r="A1443" s="49">
        <v>43041</v>
      </c>
      <c r="B1443" s="50">
        <v>184.60000753402701</v>
      </c>
      <c r="C1443" s="43"/>
      <c r="D1443" s="49">
        <v>43041</v>
      </c>
      <c r="E1443" s="50">
        <v>5.3699998855590803</v>
      </c>
      <c r="AF1443" s="47"/>
    </row>
    <row r="1444" spans="1:32" x14ac:dyDescent="0.2">
      <c r="A1444" s="49">
        <v>43040</v>
      </c>
      <c r="B1444" s="50">
        <v>184.100008010864</v>
      </c>
      <c r="C1444" s="43"/>
      <c r="D1444" s="49">
        <v>43040</v>
      </c>
      <c r="E1444" s="50">
        <v>5.3850002288818297</v>
      </c>
      <c r="AF1444" s="47"/>
    </row>
    <row r="1445" spans="1:32" x14ac:dyDescent="0.2">
      <c r="A1445" s="49">
        <v>43039</v>
      </c>
      <c r="B1445" s="50">
        <v>185.649991035461</v>
      </c>
      <c r="C1445" s="43"/>
      <c r="D1445" s="49">
        <v>43039</v>
      </c>
      <c r="E1445" s="50">
        <v>5.3299999237060502</v>
      </c>
      <c r="AF1445" s="47"/>
    </row>
    <row r="1446" spans="1:32" x14ac:dyDescent="0.2">
      <c r="A1446" s="49">
        <v>43038</v>
      </c>
      <c r="B1446" s="50">
        <v>183.30000638961701</v>
      </c>
      <c r="C1446" s="43"/>
      <c r="D1446" s="49">
        <v>43038</v>
      </c>
      <c r="E1446" s="50">
        <v>5.3099999427795401</v>
      </c>
      <c r="AF1446" s="47"/>
    </row>
    <row r="1447" spans="1:32" x14ac:dyDescent="0.2">
      <c r="A1447" s="49">
        <v>43035</v>
      </c>
      <c r="B1447" s="50">
        <v>184.04999971389699</v>
      </c>
      <c r="C1447" s="43"/>
      <c r="D1447" s="49">
        <v>43035</v>
      </c>
      <c r="E1447" s="50">
        <v>5.3049998283386204</v>
      </c>
      <c r="AF1447" s="47"/>
    </row>
    <row r="1448" spans="1:32" x14ac:dyDescent="0.2">
      <c r="A1448" s="49">
        <v>43034</v>
      </c>
      <c r="B1448" s="50">
        <v>181.19999170303299</v>
      </c>
      <c r="C1448" s="43"/>
      <c r="D1448" s="49">
        <v>43034</v>
      </c>
      <c r="E1448" s="50">
        <v>5.2649998664855904</v>
      </c>
      <c r="AF1448" s="47"/>
    </row>
    <row r="1449" spans="1:32" x14ac:dyDescent="0.2">
      <c r="A1449" s="49">
        <v>43033</v>
      </c>
      <c r="B1449" s="50">
        <v>197.00000286102198</v>
      </c>
      <c r="C1449" s="43"/>
      <c r="D1449" s="49">
        <v>43033</v>
      </c>
      <c r="E1449" s="50">
        <v>5.1149997711181596</v>
      </c>
      <c r="AF1449" s="47"/>
    </row>
    <row r="1450" spans="1:32" x14ac:dyDescent="0.2">
      <c r="A1450" s="49">
        <v>43032</v>
      </c>
      <c r="B1450" s="50">
        <v>197.800004482269</v>
      </c>
      <c r="C1450" s="43"/>
      <c r="D1450" s="49">
        <v>43032</v>
      </c>
      <c r="E1450" s="50">
        <v>5.2049999237060502</v>
      </c>
      <c r="AF1450" s="47"/>
    </row>
    <row r="1451" spans="1:32" x14ac:dyDescent="0.2">
      <c r="A1451" s="49">
        <v>43031</v>
      </c>
      <c r="B1451" s="50">
        <v>195.20000219344999</v>
      </c>
      <c r="C1451" s="43"/>
      <c r="D1451" s="49">
        <v>43031</v>
      </c>
      <c r="E1451" s="50">
        <v>5.2150001525878897</v>
      </c>
      <c r="AF1451" s="47"/>
    </row>
    <row r="1452" spans="1:32" x14ac:dyDescent="0.2">
      <c r="A1452" s="49">
        <v>43028</v>
      </c>
      <c r="B1452" s="50">
        <v>195.05000114440901</v>
      </c>
      <c r="C1452" s="43"/>
      <c r="D1452" s="49">
        <v>43028</v>
      </c>
      <c r="E1452" s="50">
        <v>5.1649999618530202</v>
      </c>
      <c r="AF1452" s="47"/>
    </row>
    <row r="1453" spans="1:32" x14ac:dyDescent="0.2">
      <c r="A1453" s="49">
        <v>43027</v>
      </c>
      <c r="B1453" s="50">
        <v>191.94999933242701</v>
      </c>
      <c r="C1453" s="43"/>
      <c r="D1453" s="49">
        <v>43027</v>
      </c>
      <c r="E1453" s="50">
        <v>5.1550002098083496</v>
      </c>
      <c r="AF1453" s="47"/>
    </row>
    <row r="1454" spans="1:32" x14ac:dyDescent="0.2">
      <c r="A1454" s="49">
        <v>43026</v>
      </c>
      <c r="B1454" s="50">
        <v>192.39999055862401</v>
      </c>
      <c r="C1454" s="43"/>
      <c r="D1454" s="49">
        <v>43026</v>
      </c>
      <c r="E1454" s="50">
        <v>5.1750001907348597</v>
      </c>
      <c r="AF1454" s="47"/>
    </row>
    <row r="1455" spans="1:32" x14ac:dyDescent="0.2">
      <c r="A1455" s="49">
        <v>43025</v>
      </c>
      <c r="B1455" s="50">
        <v>191.85000658035202</v>
      </c>
      <c r="C1455" s="43"/>
      <c r="D1455" s="49">
        <v>43025</v>
      </c>
      <c r="E1455" s="50">
        <v>5.1999998092651296</v>
      </c>
      <c r="AF1455" s="47"/>
    </row>
    <row r="1456" spans="1:32" x14ac:dyDescent="0.2">
      <c r="A1456" s="49">
        <v>43024</v>
      </c>
      <c r="B1456" s="50">
        <v>188.85000944137499</v>
      </c>
      <c r="C1456" s="43"/>
      <c r="D1456" s="49">
        <v>43024</v>
      </c>
      <c r="E1456" s="50">
        <v>5.1599998474120996</v>
      </c>
      <c r="AF1456" s="47"/>
    </row>
    <row r="1457" spans="1:32" x14ac:dyDescent="0.2">
      <c r="A1457" s="49">
        <v>43021</v>
      </c>
      <c r="B1457" s="50">
        <v>191.649997234344</v>
      </c>
      <c r="C1457" s="43"/>
      <c r="D1457" s="49">
        <v>43021</v>
      </c>
      <c r="E1457" s="50">
        <v>5.1649999618530202</v>
      </c>
      <c r="AF1457" s="47"/>
    </row>
    <row r="1458" spans="1:32" x14ac:dyDescent="0.2">
      <c r="A1458" s="49">
        <v>43020</v>
      </c>
      <c r="B1458" s="50">
        <v>192.85000562667801</v>
      </c>
      <c r="C1458" s="43"/>
      <c r="D1458" s="49">
        <v>43020</v>
      </c>
      <c r="E1458" s="50">
        <v>5.1750001907348597</v>
      </c>
      <c r="AF1458" s="47"/>
    </row>
    <row r="1459" spans="1:32" x14ac:dyDescent="0.2">
      <c r="A1459" s="49">
        <v>43019</v>
      </c>
      <c r="B1459" s="50">
        <v>190.14999866485499</v>
      </c>
      <c r="C1459" s="43"/>
      <c r="D1459" s="49">
        <v>43019</v>
      </c>
      <c r="E1459" s="50">
        <v>5.1849999427795401</v>
      </c>
      <c r="AF1459" s="47"/>
    </row>
    <row r="1460" spans="1:32" x14ac:dyDescent="0.2">
      <c r="A1460" s="49">
        <v>43018</v>
      </c>
      <c r="B1460" s="50">
        <v>190.05000591277999</v>
      </c>
      <c r="C1460" s="43"/>
      <c r="D1460" s="49">
        <v>43018</v>
      </c>
      <c r="E1460" s="50">
        <v>5.1100001335143999</v>
      </c>
      <c r="AF1460" s="47"/>
    </row>
    <row r="1461" spans="1:32" x14ac:dyDescent="0.2">
      <c r="A1461" s="49">
        <v>43017</v>
      </c>
      <c r="B1461" s="50">
        <v>187.80000209808301</v>
      </c>
      <c r="C1461" s="43"/>
      <c r="D1461" s="49">
        <v>43017</v>
      </c>
      <c r="E1461" s="50">
        <v>5.0599999427795401</v>
      </c>
      <c r="AF1461" s="47"/>
    </row>
    <row r="1462" spans="1:32" x14ac:dyDescent="0.2">
      <c r="A1462" s="49">
        <v>43014</v>
      </c>
      <c r="B1462" s="50">
        <v>190.05000591277999</v>
      </c>
      <c r="C1462" s="43"/>
      <c r="D1462" s="49">
        <v>43014</v>
      </c>
      <c r="E1462" s="50">
        <v>4.9819998741149902</v>
      </c>
      <c r="AF1462" s="47"/>
    </row>
    <row r="1463" spans="1:32" x14ac:dyDescent="0.2">
      <c r="A1463" s="49">
        <v>43013</v>
      </c>
      <c r="B1463" s="50">
        <v>189.85000848770099</v>
      </c>
      <c r="C1463" s="43"/>
      <c r="D1463" s="49">
        <v>43013</v>
      </c>
      <c r="E1463" s="50">
        <v>5.0500001907348597</v>
      </c>
      <c r="AF1463" s="47"/>
    </row>
    <row r="1464" spans="1:32" x14ac:dyDescent="0.2">
      <c r="A1464" s="49">
        <v>43012</v>
      </c>
      <c r="B1464" s="50">
        <v>192.14999675750698</v>
      </c>
      <c r="C1464" s="43"/>
      <c r="D1464" s="49">
        <v>43012</v>
      </c>
      <c r="E1464" s="50">
        <v>4.9759998321533203</v>
      </c>
      <c r="AF1464" s="47"/>
    </row>
    <row r="1465" spans="1:32" x14ac:dyDescent="0.2">
      <c r="A1465" s="49">
        <v>43011</v>
      </c>
      <c r="B1465" s="50">
        <v>193.44999790191599</v>
      </c>
      <c r="C1465" s="43"/>
      <c r="D1465" s="49">
        <v>43011</v>
      </c>
      <c r="E1465" s="50">
        <v>5.0500001907348597</v>
      </c>
      <c r="AF1465" s="47"/>
    </row>
    <row r="1466" spans="1:32" x14ac:dyDescent="0.2">
      <c r="A1466" s="49">
        <v>43010</v>
      </c>
      <c r="B1466" s="50">
        <v>192.10000038146899</v>
      </c>
      <c r="C1466" s="43"/>
      <c r="D1466" s="49">
        <v>43010</v>
      </c>
      <c r="E1466" s="50">
        <v>5.08500003814697</v>
      </c>
      <c r="AF1466" s="47"/>
    </row>
    <row r="1467" spans="1:32" x14ac:dyDescent="0.2">
      <c r="A1467" s="49">
        <v>43007</v>
      </c>
      <c r="B1467" s="50">
        <v>193.14999580383301</v>
      </c>
      <c r="C1467" s="43"/>
      <c r="D1467" s="49">
        <v>43007</v>
      </c>
      <c r="E1467" s="50">
        <v>5.0500001907348597</v>
      </c>
      <c r="AF1467" s="47"/>
    </row>
    <row r="1468" spans="1:32" x14ac:dyDescent="0.2">
      <c r="A1468" s="49">
        <v>43006</v>
      </c>
      <c r="B1468" s="50">
        <v>192.39999055862401</v>
      </c>
      <c r="C1468" s="43"/>
      <c r="D1468" s="49">
        <v>43006</v>
      </c>
      <c r="E1468" s="50">
        <v>5.04500007629394</v>
      </c>
      <c r="AF1468" s="47"/>
    </row>
    <row r="1469" spans="1:32" x14ac:dyDescent="0.2">
      <c r="A1469" s="49">
        <v>43005</v>
      </c>
      <c r="B1469" s="50">
        <v>191.14999771118099</v>
      </c>
      <c r="C1469" s="43"/>
      <c r="D1469" s="49">
        <v>43005</v>
      </c>
      <c r="E1469" s="50">
        <v>5.1050000190734801</v>
      </c>
      <c r="AF1469" s="47"/>
    </row>
    <row r="1470" spans="1:32" x14ac:dyDescent="0.2">
      <c r="A1470" s="49">
        <v>43004</v>
      </c>
      <c r="B1470" s="50">
        <v>189.05000686645499</v>
      </c>
      <c r="C1470" s="43"/>
      <c r="D1470" s="49">
        <v>43004</v>
      </c>
      <c r="E1470" s="50">
        <v>5.1149997711181596</v>
      </c>
      <c r="AF1470" s="47"/>
    </row>
    <row r="1471" spans="1:32" x14ac:dyDescent="0.2">
      <c r="A1471" s="49">
        <v>43003</v>
      </c>
      <c r="B1471" s="50">
        <v>189.80000019073401</v>
      </c>
      <c r="C1471" s="43"/>
      <c r="D1471" s="49">
        <v>43003</v>
      </c>
      <c r="E1471" s="50">
        <v>5.0949997901916504</v>
      </c>
      <c r="AF1471" s="47"/>
    </row>
    <row r="1472" spans="1:32" x14ac:dyDescent="0.2">
      <c r="A1472" s="49">
        <v>43000</v>
      </c>
      <c r="B1472" s="50">
        <v>191.44999980926499</v>
      </c>
      <c r="C1472" s="43"/>
      <c r="D1472" s="49">
        <v>43000</v>
      </c>
      <c r="E1472" s="50">
        <v>5.0999999046325604</v>
      </c>
      <c r="AF1472" s="47"/>
    </row>
    <row r="1473" spans="1:32" x14ac:dyDescent="0.2">
      <c r="A1473" s="49">
        <v>42999</v>
      </c>
      <c r="B1473" s="50">
        <v>190.99999666213901</v>
      </c>
      <c r="C1473" s="43"/>
      <c r="D1473" s="49">
        <v>42999</v>
      </c>
      <c r="E1473" s="50">
        <v>5.13000011444091</v>
      </c>
      <c r="AF1473" s="47"/>
    </row>
    <row r="1474" spans="1:32" x14ac:dyDescent="0.2">
      <c r="A1474" s="49">
        <v>42998</v>
      </c>
      <c r="B1474" s="50">
        <v>185.74999570846501</v>
      </c>
      <c r="C1474" s="43"/>
      <c r="D1474" s="49">
        <v>42998</v>
      </c>
      <c r="E1474" s="50">
        <v>5.125</v>
      </c>
      <c r="AF1474" s="47"/>
    </row>
    <row r="1475" spans="1:32" x14ac:dyDescent="0.2">
      <c r="A1475" s="49">
        <v>42997</v>
      </c>
      <c r="B1475" s="50">
        <v>188.050007820129</v>
      </c>
      <c r="C1475" s="43"/>
      <c r="D1475" s="49">
        <v>42997</v>
      </c>
      <c r="E1475" s="50">
        <v>5.13000011444091</v>
      </c>
      <c r="AF1475" s="47"/>
    </row>
    <row r="1476" spans="1:32" x14ac:dyDescent="0.2">
      <c r="A1476" s="49">
        <v>42996</v>
      </c>
      <c r="B1476" s="50">
        <v>187.19999790191599</v>
      </c>
      <c r="C1476" s="43"/>
      <c r="D1476" s="49">
        <v>42996</v>
      </c>
      <c r="E1476" s="50">
        <v>5.1350002288818297</v>
      </c>
      <c r="AF1476" s="47"/>
    </row>
    <row r="1477" spans="1:32" x14ac:dyDescent="0.2">
      <c r="A1477" s="49">
        <v>42993</v>
      </c>
      <c r="B1477" s="50">
        <v>186.649990081787</v>
      </c>
      <c r="C1477" s="43"/>
      <c r="D1477" s="49">
        <v>42993</v>
      </c>
      <c r="E1477" s="50">
        <v>5.1100001335143999</v>
      </c>
      <c r="AF1477" s="47"/>
    </row>
    <row r="1478" spans="1:32" x14ac:dyDescent="0.2">
      <c r="A1478" s="49">
        <v>42992</v>
      </c>
      <c r="B1478" s="50">
        <v>189.499998092651</v>
      </c>
      <c r="C1478" s="43"/>
      <c r="D1478" s="49">
        <v>42992</v>
      </c>
      <c r="E1478" s="50">
        <v>5.125</v>
      </c>
      <c r="AF1478" s="47"/>
    </row>
    <row r="1479" spans="1:32" x14ac:dyDescent="0.2">
      <c r="A1479" s="49">
        <v>42991</v>
      </c>
      <c r="B1479" s="50">
        <v>193.350005149841</v>
      </c>
      <c r="C1479" s="43"/>
      <c r="D1479" s="49">
        <v>42991</v>
      </c>
      <c r="E1479" s="50">
        <v>5.17000007629394</v>
      </c>
      <c r="AF1479" s="47"/>
    </row>
    <row r="1480" spans="1:32" x14ac:dyDescent="0.2">
      <c r="A1480" s="49">
        <v>42990</v>
      </c>
      <c r="B1480" s="50">
        <v>191.19999408721898</v>
      </c>
      <c r="C1480" s="43"/>
      <c r="D1480" s="49">
        <v>42990</v>
      </c>
      <c r="E1480" s="50">
        <v>5.21000003814697</v>
      </c>
      <c r="AF1480" s="47"/>
    </row>
    <row r="1481" spans="1:32" x14ac:dyDescent="0.2">
      <c r="A1481" s="49">
        <v>42989</v>
      </c>
      <c r="B1481" s="50">
        <v>186.14999055862401</v>
      </c>
      <c r="C1481" s="43"/>
      <c r="D1481" s="49">
        <v>42989</v>
      </c>
      <c r="E1481" s="50">
        <v>5.21000003814697</v>
      </c>
      <c r="AF1481" s="47"/>
    </row>
    <row r="1482" spans="1:32" x14ac:dyDescent="0.2">
      <c r="A1482" s="49">
        <v>42986</v>
      </c>
      <c r="B1482" s="50">
        <v>188.050007820129</v>
      </c>
      <c r="C1482" s="43"/>
      <c r="D1482" s="49">
        <v>42986</v>
      </c>
      <c r="E1482" s="50">
        <v>5.1799998283386204</v>
      </c>
      <c r="AF1482" s="47"/>
    </row>
    <row r="1483" spans="1:32" x14ac:dyDescent="0.2">
      <c r="A1483" s="49">
        <v>42985</v>
      </c>
      <c r="B1483" s="50">
        <v>184.80000495910599</v>
      </c>
      <c r="C1483" s="43"/>
      <c r="D1483" s="49">
        <v>42985</v>
      </c>
      <c r="E1483" s="50">
        <v>5.1900000572204501</v>
      </c>
      <c r="AF1483" s="47"/>
    </row>
    <row r="1484" spans="1:32" x14ac:dyDescent="0.2">
      <c r="A1484" s="49">
        <v>42984</v>
      </c>
      <c r="B1484" s="50">
        <v>186.500000953674</v>
      </c>
      <c r="C1484" s="43"/>
      <c r="D1484" s="49">
        <v>42984</v>
      </c>
      <c r="E1484" s="50">
        <v>5.1599998474120996</v>
      </c>
      <c r="AF1484" s="47"/>
    </row>
    <row r="1485" spans="1:32" x14ac:dyDescent="0.2">
      <c r="A1485" s="49">
        <v>42983</v>
      </c>
      <c r="B1485" s="50">
        <v>187.80000209808301</v>
      </c>
      <c r="C1485" s="43"/>
      <c r="D1485" s="49">
        <v>42983</v>
      </c>
      <c r="E1485" s="50">
        <v>5.0999999046325604</v>
      </c>
      <c r="AF1485" s="47"/>
    </row>
    <row r="1486" spans="1:32" x14ac:dyDescent="0.2">
      <c r="A1486" s="49">
        <v>42982</v>
      </c>
      <c r="B1486" s="50">
        <v>190.14999866485499</v>
      </c>
      <c r="C1486" s="43"/>
      <c r="D1486" s="49">
        <v>42982</v>
      </c>
      <c r="E1486" s="50">
        <v>5.125</v>
      </c>
      <c r="AF1486" s="47"/>
    </row>
    <row r="1487" spans="1:32" x14ac:dyDescent="0.2">
      <c r="A1487" s="49">
        <v>42979</v>
      </c>
      <c r="B1487" s="50">
        <v>191.99999570846501</v>
      </c>
      <c r="C1487" s="43"/>
      <c r="D1487" s="49">
        <v>42979</v>
      </c>
      <c r="E1487" s="50">
        <v>5.1199998855590803</v>
      </c>
      <c r="AF1487" s="47"/>
    </row>
    <row r="1488" spans="1:32" x14ac:dyDescent="0.2">
      <c r="A1488" s="49">
        <v>42978</v>
      </c>
      <c r="B1488" s="50">
        <v>190.79999923705998</v>
      </c>
      <c r="C1488" s="43"/>
      <c r="D1488" s="49">
        <v>42978</v>
      </c>
      <c r="E1488" s="50">
        <v>5.0700001716613698</v>
      </c>
      <c r="AF1488" s="47"/>
    </row>
    <row r="1489" spans="1:32" x14ac:dyDescent="0.2">
      <c r="A1489" s="49">
        <v>42977</v>
      </c>
      <c r="B1489" s="50">
        <v>191.499996185302</v>
      </c>
      <c r="C1489" s="43"/>
      <c r="D1489" s="49">
        <v>42977</v>
      </c>
      <c r="E1489" s="50">
        <v>5.0700001716613698</v>
      </c>
      <c r="AF1489" s="47"/>
    </row>
    <row r="1490" spans="1:32" x14ac:dyDescent="0.2">
      <c r="A1490" s="49">
        <v>42976</v>
      </c>
      <c r="B1490" s="50">
        <v>190.85000753402701</v>
      </c>
      <c r="C1490" s="43"/>
      <c r="D1490" s="49">
        <v>42976</v>
      </c>
      <c r="E1490" s="50">
        <v>5.0549998283386204</v>
      </c>
      <c r="AF1490" s="47"/>
    </row>
    <row r="1491" spans="1:32" x14ac:dyDescent="0.2">
      <c r="A1491" s="49">
        <v>42975</v>
      </c>
      <c r="B1491" s="50">
        <v>194.300007820129</v>
      </c>
      <c r="C1491" s="43"/>
      <c r="D1491" s="49">
        <v>42975</v>
      </c>
      <c r="E1491" s="50">
        <v>5.0900001525878897</v>
      </c>
      <c r="AF1491" s="47"/>
    </row>
    <row r="1492" spans="1:32" x14ac:dyDescent="0.2">
      <c r="A1492" s="49">
        <v>42972</v>
      </c>
      <c r="B1492" s="50">
        <v>194.64999437332099</v>
      </c>
      <c r="C1492" s="43"/>
      <c r="D1492" s="49">
        <v>42972</v>
      </c>
      <c r="E1492" s="50">
        <v>5.08500003814697</v>
      </c>
      <c r="AF1492" s="47"/>
    </row>
    <row r="1493" spans="1:32" x14ac:dyDescent="0.2">
      <c r="A1493" s="49">
        <v>42971</v>
      </c>
      <c r="B1493" s="50">
        <v>195.39999961853002</v>
      </c>
      <c r="C1493" s="43"/>
      <c r="D1493" s="49">
        <v>42971</v>
      </c>
      <c r="E1493" s="50">
        <v>5.0949997901916504</v>
      </c>
      <c r="AF1493" s="47"/>
    </row>
    <row r="1494" spans="1:32" x14ac:dyDescent="0.2">
      <c r="A1494" s="49">
        <v>42970</v>
      </c>
      <c r="B1494" s="50">
        <v>192.799997329711</v>
      </c>
      <c r="C1494" s="43"/>
      <c r="D1494" s="49">
        <v>42970</v>
      </c>
      <c r="E1494" s="50">
        <v>4.9739999771118102</v>
      </c>
      <c r="AF1494" s="47"/>
    </row>
    <row r="1495" spans="1:32" x14ac:dyDescent="0.2">
      <c r="A1495" s="49">
        <v>42969</v>
      </c>
      <c r="B1495" s="50">
        <v>193.25000047683702</v>
      </c>
      <c r="C1495" s="43"/>
      <c r="D1495" s="49">
        <v>42969</v>
      </c>
      <c r="E1495" s="50">
        <v>5.0199999809265101</v>
      </c>
      <c r="AF1495" s="47"/>
    </row>
    <row r="1496" spans="1:32" x14ac:dyDescent="0.2">
      <c r="A1496" s="49">
        <v>42968</v>
      </c>
      <c r="B1496" s="50">
        <v>193.10001134872402</v>
      </c>
      <c r="C1496" s="43"/>
      <c r="D1496" s="49">
        <v>42968</v>
      </c>
      <c r="E1496" s="50">
        <v>5.0500001907348597</v>
      </c>
      <c r="AF1496" s="47"/>
    </row>
    <row r="1497" spans="1:32" x14ac:dyDescent="0.2">
      <c r="A1497" s="49">
        <v>42965</v>
      </c>
      <c r="B1497" s="50">
        <v>194.550001621246</v>
      </c>
      <c r="C1497" s="43"/>
      <c r="D1497" s="49">
        <v>42965</v>
      </c>
      <c r="E1497" s="50">
        <v>5.0399999618530202</v>
      </c>
      <c r="AF1497" s="47"/>
    </row>
    <row r="1498" spans="1:32" x14ac:dyDescent="0.2">
      <c r="A1498" s="49">
        <v>42964</v>
      </c>
      <c r="B1498" s="50">
        <v>197.39999771118099</v>
      </c>
      <c r="C1498" s="43"/>
      <c r="D1498" s="49">
        <v>42964</v>
      </c>
      <c r="E1498" s="50">
        <v>5.0599999427795401</v>
      </c>
      <c r="AF1498" s="47"/>
    </row>
    <row r="1499" spans="1:32" x14ac:dyDescent="0.2">
      <c r="A1499" s="49">
        <v>42963</v>
      </c>
      <c r="B1499" s="50">
        <v>201.20000839233398</v>
      </c>
      <c r="C1499" s="43"/>
      <c r="D1499" s="49">
        <v>42963</v>
      </c>
      <c r="E1499" s="50">
        <v>5.04500007629394</v>
      </c>
      <c r="AF1499" s="47"/>
    </row>
    <row r="1500" spans="1:32" x14ac:dyDescent="0.2">
      <c r="A1500" s="49">
        <v>42962</v>
      </c>
      <c r="B1500" s="50">
        <v>200.550007820129</v>
      </c>
      <c r="C1500" s="43"/>
      <c r="D1500" s="49">
        <v>42962</v>
      </c>
      <c r="E1500" s="50">
        <v>5.0300002098083496</v>
      </c>
      <c r="AF1500" s="47"/>
    </row>
    <row r="1501" spans="1:32" x14ac:dyDescent="0.2">
      <c r="A1501" s="49">
        <v>42961</v>
      </c>
      <c r="B1501" s="50">
        <v>200.80001354217498</v>
      </c>
      <c r="C1501" s="43"/>
      <c r="D1501" s="49">
        <v>42961</v>
      </c>
      <c r="E1501" s="50">
        <v>5.0399999618530202</v>
      </c>
      <c r="AF1501" s="47"/>
    </row>
    <row r="1502" spans="1:32" x14ac:dyDescent="0.2">
      <c r="A1502" s="49">
        <v>42958</v>
      </c>
      <c r="B1502" s="50">
        <v>199.35001134872402</v>
      </c>
      <c r="C1502" s="43"/>
      <c r="D1502" s="49">
        <v>42958</v>
      </c>
      <c r="E1502" s="50">
        <v>4.8979997634887598</v>
      </c>
      <c r="AF1502" s="47"/>
    </row>
    <row r="1503" spans="1:32" x14ac:dyDescent="0.2">
      <c r="A1503" s="49">
        <v>42957</v>
      </c>
      <c r="B1503" s="50">
        <v>205.10001182556098</v>
      </c>
      <c r="C1503" s="43"/>
      <c r="D1503" s="49">
        <v>42957</v>
      </c>
      <c r="E1503" s="50">
        <v>4.9299998283386204</v>
      </c>
      <c r="AF1503" s="47"/>
    </row>
    <row r="1504" spans="1:32" x14ac:dyDescent="0.2">
      <c r="A1504" s="49">
        <v>42956</v>
      </c>
      <c r="B1504" s="50">
        <v>208.24999809265103</v>
      </c>
      <c r="C1504" s="43"/>
      <c r="D1504" s="49">
        <v>42956</v>
      </c>
      <c r="E1504" s="50">
        <v>4.9739999771118102</v>
      </c>
      <c r="AF1504" s="47"/>
    </row>
    <row r="1505" spans="1:32" x14ac:dyDescent="0.2">
      <c r="A1505" s="49">
        <v>42955</v>
      </c>
      <c r="B1505" s="50">
        <v>210.89999675750701</v>
      </c>
      <c r="C1505" s="43"/>
      <c r="D1505" s="49">
        <v>42955</v>
      </c>
      <c r="E1505" s="50">
        <v>5</v>
      </c>
      <c r="AF1505" s="47"/>
    </row>
    <row r="1506" spans="1:32" x14ac:dyDescent="0.2">
      <c r="A1506" s="49">
        <v>42954</v>
      </c>
      <c r="B1506" s="50">
        <v>209.85000133514399</v>
      </c>
      <c r="C1506" s="43"/>
      <c r="D1506" s="49">
        <v>42954</v>
      </c>
      <c r="E1506" s="50">
        <v>4.9840002059936497</v>
      </c>
      <c r="AF1506" s="47"/>
    </row>
    <row r="1507" spans="1:32" x14ac:dyDescent="0.2">
      <c r="A1507" s="49">
        <v>42951</v>
      </c>
      <c r="B1507" s="50">
        <v>210.549998283386</v>
      </c>
      <c r="C1507" s="43"/>
      <c r="D1507" s="49">
        <v>42951</v>
      </c>
      <c r="E1507" s="50">
        <v>4.9739999771118102</v>
      </c>
      <c r="AF1507" s="47"/>
    </row>
    <row r="1508" spans="1:32" x14ac:dyDescent="0.2">
      <c r="A1508" s="49">
        <v>42950</v>
      </c>
      <c r="B1508" s="50">
        <v>208.39998722076399</v>
      </c>
      <c r="C1508" s="43"/>
      <c r="D1508" s="49">
        <v>42950</v>
      </c>
      <c r="E1508" s="50">
        <v>4.9380002021789497</v>
      </c>
      <c r="AF1508" s="47"/>
    </row>
    <row r="1509" spans="1:32" x14ac:dyDescent="0.2">
      <c r="A1509" s="49">
        <v>42949</v>
      </c>
      <c r="B1509" s="50">
        <v>206.94999694824202</v>
      </c>
      <c r="C1509" s="43"/>
      <c r="D1509" s="49">
        <v>42949</v>
      </c>
      <c r="E1509" s="50">
        <v>4.8579998016357404</v>
      </c>
      <c r="AF1509" s="47"/>
    </row>
    <row r="1510" spans="1:32" x14ac:dyDescent="0.2">
      <c r="A1510" s="49">
        <v>42948</v>
      </c>
      <c r="B1510" s="50">
        <v>206.99999332427899</v>
      </c>
      <c r="C1510" s="43"/>
      <c r="D1510" s="49">
        <v>42948</v>
      </c>
      <c r="E1510" s="50">
        <v>4.8720002174377397</v>
      </c>
      <c r="AF1510" s="47"/>
    </row>
    <row r="1511" spans="1:32" x14ac:dyDescent="0.2">
      <c r="A1511" s="49">
        <v>42947</v>
      </c>
      <c r="B1511" s="50">
        <v>201.80001258850001</v>
      </c>
      <c r="C1511" s="43"/>
      <c r="D1511" s="49">
        <v>42947</v>
      </c>
      <c r="E1511" s="50">
        <v>4.8439998626708896</v>
      </c>
      <c r="AF1511" s="47"/>
    </row>
    <row r="1512" spans="1:32" x14ac:dyDescent="0.2">
      <c r="A1512" s="49">
        <v>42944</v>
      </c>
      <c r="B1512" s="50">
        <v>205.449986457824</v>
      </c>
      <c r="C1512" s="43"/>
      <c r="D1512" s="49">
        <v>42944</v>
      </c>
      <c r="E1512" s="50">
        <v>4.8060002326965297</v>
      </c>
      <c r="AF1512" s="47"/>
    </row>
    <row r="1513" spans="1:32" x14ac:dyDescent="0.2">
      <c r="A1513" s="49">
        <v>42943</v>
      </c>
      <c r="B1513" s="50">
        <v>210.75000762939399</v>
      </c>
      <c r="C1513" s="43"/>
      <c r="D1513" s="49">
        <v>42943</v>
      </c>
      <c r="E1513" s="50">
        <v>4.8600001335143999</v>
      </c>
      <c r="AF1513" s="47"/>
    </row>
    <row r="1514" spans="1:32" x14ac:dyDescent="0.2">
      <c r="A1514" s="49">
        <v>42942</v>
      </c>
      <c r="B1514" s="50">
        <v>210.69998741149897</v>
      </c>
      <c r="C1514" s="43"/>
      <c r="D1514" s="49">
        <v>42942</v>
      </c>
      <c r="E1514" s="50">
        <v>4.82200002670288</v>
      </c>
      <c r="AF1514" s="47"/>
    </row>
    <row r="1515" spans="1:32" x14ac:dyDescent="0.2">
      <c r="A1515" s="49">
        <v>42941</v>
      </c>
      <c r="B1515" s="50">
        <v>210.85000038146902</v>
      </c>
      <c r="C1515" s="43"/>
      <c r="D1515" s="49">
        <v>42941</v>
      </c>
      <c r="E1515" s="50">
        <v>4.8140001296996999</v>
      </c>
      <c r="AF1515" s="47"/>
    </row>
    <row r="1516" spans="1:32" x14ac:dyDescent="0.2">
      <c r="A1516" s="49">
        <v>42940</v>
      </c>
      <c r="B1516" s="50">
        <v>205.20000457763601</v>
      </c>
      <c r="C1516" s="43"/>
      <c r="D1516" s="49">
        <v>42940</v>
      </c>
      <c r="E1516" s="50">
        <v>4.8559999465942303</v>
      </c>
      <c r="AF1516" s="47"/>
    </row>
    <row r="1517" spans="1:32" x14ac:dyDescent="0.2">
      <c r="A1517" s="49">
        <v>42937</v>
      </c>
      <c r="B1517" s="50">
        <v>204.04999256134002</v>
      </c>
      <c r="C1517" s="43"/>
      <c r="D1517" s="49">
        <v>42937</v>
      </c>
      <c r="E1517" s="50">
        <v>4.9120001792907697</v>
      </c>
      <c r="AF1517" s="47"/>
    </row>
    <row r="1518" spans="1:32" x14ac:dyDescent="0.2">
      <c r="A1518" s="49">
        <v>42936</v>
      </c>
      <c r="B1518" s="50">
        <v>207.69999027252101</v>
      </c>
      <c r="C1518" s="43"/>
      <c r="D1518" s="49">
        <v>42936</v>
      </c>
      <c r="E1518" s="50">
        <v>4.9279999732971103</v>
      </c>
      <c r="AF1518" s="47"/>
    </row>
    <row r="1519" spans="1:32" x14ac:dyDescent="0.2">
      <c r="A1519" s="49">
        <v>42935</v>
      </c>
      <c r="B1519" s="50">
        <v>205.99999427795402</v>
      </c>
      <c r="C1519" s="43"/>
      <c r="D1519" s="49">
        <v>42935</v>
      </c>
      <c r="E1519" s="50">
        <v>4.9640002250671298</v>
      </c>
      <c r="AF1519" s="47"/>
    </row>
    <row r="1520" spans="1:32" x14ac:dyDescent="0.2">
      <c r="A1520" s="49">
        <v>42934</v>
      </c>
      <c r="B1520" s="50">
        <v>205.449986457824</v>
      </c>
      <c r="C1520" s="43"/>
      <c r="D1520" s="49">
        <v>42934</v>
      </c>
      <c r="E1520" s="50">
        <v>4.9419999122619602</v>
      </c>
      <c r="AF1520" s="47"/>
    </row>
    <row r="1521" spans="1:32" x14ac:dyDescent="0.2">
      <c r="A1521" s="49">
        <v>42933</v>
      </c>
      <c r="B1521" s="50">
        <v>208.80000591277999</v>
      </c>
      <c r="C1521" s="43"/>
      <c r="D1521" s="49">
        <v>42933</v>
      </c>
      <c r="E1521" s="50">
        <v>4.9359998703002903</v>
      </c>
      <c r="AF1521" s="47"/>
    </row>
    <row r="1522" spans="1:32" x14ac:dyDescent="0.2">
      <c r="A1522" s="49">
        <v>42930</v>
      </c>
      <c r="B1522" s="50">
        <v>208.94999504089301</v>
      </c>
      <c r="C1522" s="43"/>
      <c r="D1522" s="49">
        <v>42930</v>
      </c>
      <c r="E1522" s="50">
        <v>4.94600009918212</v>
      </c>
      <c r="AF1522" s="47"/>
    </row>
    <row r="1523" spans="1:32" x14ac:dyDescent="0.2">
      <c r="A1523" s="49">
        <v>42929</v>
      </c>
      <c r="B1523" s="50">
        <v>211.60001754760697</v>
      </c>
      <c r="C1523" s="43"/>
      <c r="D1523" s="49">
        <v>42929</v>
      </c>
      <c r="E1523" s="50">
        <v>4.9640002250671298</v>
      </c>
      <c r="AF1523" s="47"/>
    </row>
    <row r="1524" spans="1:32" x14ac:dyDescent="0.2">
      <c r="A1524" s="49">
        <v>42928</v>
      </c>
      <c r="B1524" s="50">
        <v>207.69999027252101</v>
      </c>
      <c r="C1524" s="43"/>
      <c r="D1524" s="49">
        <v>42928</v>
      </c>
      <c r="E1524" s="50">
        <v>4.8699998855590803</v>
      </c>
      <c r="AF1524" s="47"/>
    </row>
    <row r="1525" spans="1:32" x14ac:dyDescent="0.2">
      <c r="A1525" s="49">
        <v>42927</v>
      </c>
      <c r="B1525" s="50">
        <v>206.44998550414999</v>
      </c>
      <c r="C1525" s="43"/>
      <c r="D1525" s="49">
        <v>42927</v>
      </c>
      <c r="E1525" s="50">
        <v>4.7940001487731898</v>
      </c>
      <c r="AF1525" s="47"/>
    </row>
    <row r="1526" spans="1:32" x14ac:dyDescent="0.2">
      <c r="A1526" s="49">
        <v>42926</v>
      </c>
      <c r="B1526" s="50">
        <v>208.55000019073401</v>
      </c>
      <c r="C1526" s="43"/>
      <c r="D1526" s="49">
        <v>42926</v>
      </c>
      <c r="E1526" s="50">
        <v>4.8140001296996999</v>
      </c>
      <c r="AF1526" s="47"/>
    </row>
    <row r="1527" spans="1:32" x14ac:dyDescent="0.2">
      <c r="A1527" s="49">
        <v>42923</v>
      </c>
      <c r="B1527" s="50">
        <v>207.55000114440901</v>
      </c>
      <c r="C1527" s="43"/>
      <c r="D1527" s="49">
        <v>42923</v>
      </c>
      <c r="E1527" s="50">
        <v>4.7280001640319798</v>
      </c>
      <c r="AF1527" s="47"/>
    </row>
    <row r="1528" spans="1:32" x14ac:dyDescent="0.2">
      <c r="A1528" s="49">
        <v>42922</v>
      </c>
      <c r="B1528" s="50">
        <v>209.39998626708899</v>
      </c>
      <c r="C1528" s="43"/>
      <c r="D1528" s="49">
        <v>42922</v>
      </c>
      <c r="E1528" s="50">
        <v>4.6900000572204501</v>
      </c>
      <c r="AF1528" s="47"/>
    </row>
    <row r="1529" spans="1:32" x14ac:dyDescent="0.2">
      <c r="A1529" s="49">
        <v>42921</v>
      </c>
      <c r="B1529" s="50">
        <v>204.74998950958198</v>
      </c>
      <c r="C1529" s="43"/>
      <c r="D1529" s="49">
        <v>42921</v>
      </c>
      <c r="E1529" s="50">
        <v>4.6919999122619602</v>
      </c>
      <c r="AF1529" s="47"/>
    </row>
    <row r="1530" spans="1:32" x14ac:dyDescent="0.2">
      <c r="A1530" s="49">
        <v>42920</v>
      </c>
      <c r="B1530" s="50">
        <v>208.24999809265103</v>
      </c>
      <c r="C1530" s="43"/>
      <c r="D1530" s="49">
        <v>42920</v>
      </c>
      <c r="E1530" s="50">
        <v>4.7319998741149902</v>
      </c>
      <c r="AF1530" s="47"/>
    </row>
    <row r="1531" spans="1:32" x14ac:dyDescent="0.2">
      <c r="A1531" s="49">
        <v>42919</v>
      </c>
      <c r="B1531" s="50">
        <v>207.35001564025799</v>
      </c>
      <c r="C1531" s="43"/>
      <c r="D1531" s="49">
        <v>42919</v>
      </c>
      <c r="E1531" s="50">
        <v>4.7680001258850098</v>
      </c>
      <c r="AF1531" s="47"/>
    </row>
    <row r="1532" spans="1:32" x14ac:dyDescent="0.2">
      <c r="A1532" s="49">
        <v>42916</v>
      </c>
      <c r="B1532" s="50">
        <v>203.14998626708899</v>
      </c>
      <c r="C1532" s="43"/>
      <c r="D1532" s="49">
        <v>42916</v>
      </c>
      <c r="E1532" s="50">
        <v>4.7160000801086399</v>
      </c>
      <c r="AF1532" s="47"/>
    </row>
    <row r="1533" spans="1:32" x14ac:dyDescent="0.2">
      <c r="A1533" s="49">
        <v>42915</v>
      </c>
      <c r="B1533" s="50">
        <v>207.59999752044598</v>
      </c>
      <c r="C1533" s="43"/>
      <c r="D1533" s="49">
        <v>42915</v>
      </c>
      <c r="E1533" s="50">
        <v>4.7239999771118102</v>
      </c>
      <c r="AF1533" s="47"/>
    </row>
    <row r="1534" spans="1:32" x14ac:dyDescent="0.2">
      <c r="A1534" s="49">
        <v>42914</v>
      </c>
      <c r="B1534" s="50">
        <v>203.39999198913497</v>
      </c>
      <c r="C1534" s="43"/>
      <c r="D1534" s="49">
        <v>42914</v>
      </c>
      <c r="E1534" s="50">
        <v>4.80800008773803</v>
      </c>
      <c r="AF1534" s="47"/>
    </row>
    <row r="1535" spans="1:32" x14ac:dyDescent="0.2">
      <c r="A1535" s="49">
        <v>42913</v>
      </c>
      <c r="B1535" s="50">
        <v>202.64999866485499</v>
      </c>
      <c r="C1535" s="43"/>
      <c r="D1535" s="49">
        <v>42913</v>
      </c>
      <c r="E1535" s="50">
        <v>4.8020000457763601</v>
      </c>
      <c r="AF1535" s="47"/>
    </row>
    <row r="1536" spans="1:32" x14ac:dyDescent="0.2">
      <c r="A1536" s="49">
        <v>42912</v>
      </c>
      <c r="B1536" s="50">
        <v>200.950002670288</v>
      </c>
      <c r="C1536" s="43"/>
      <c r="D1536" s="49">
        <v>42912</v>
      </c>
      <c r="E1536" s="50">
        <v>4.9400000572204501</v>
      </c>
      <c r="AF1536" s="47"/>
    </row>
    <row r="1537" spans="1:32" x14ac:dyDescent="0.2">
      <c r="A1537" s="49">
        <v>42909</v>
      </c>
      <c r="B1537" s="50">
        <v>198.30000400543199</v>
      </c>
      <c r="C1537" s="43"/>
      <c r="D1537" s="49">
        <v>42909</v>
      </c>
      <c r="E1537" s="50">
        <v>4.8959999084472603</v>
      </c>
      <c r="AF1537" s="47"/>
    </row>
    <row r="1538" spans="1:32" x14ac:dyDescent="0.2">
      <c r="A1538" s="49">
        <v>42908</v>
      </c>
      <c r="B1538" s="50">
        <v>196.24999761581401</v>
      </c>
      <c r="C1538" s="43"/>
      <c r="D1538" s="49">
        <v>42908</v>
      </c>
      <c r="E1538" s="50">
        <v>4.9380002021789497</v>
      </c>
      <c r="AF1538" s="47"/>
    </row>
    <row r="1539" spans="1:32" x14ac:dyDescent="0.2">
      <c r="A1539" s="49">
        <v>42907</v>
      </c>
      <c r="B1539" s="50">
        <v>201.14998817443799</v>
      </c>
      <c r="C1539" s="43"/>
      <c r="D1539" s="49">
        <v>42907</v>
      </c>
      <c r="E1539" s="50">
        <v>4.9739999771118102</v>
      </c>
      <c r="AF1539" s="47"/>
    </row>
    <row r="1540" spans="1:32" x14ac:dyDescent="0.2">
      <c r="A1540" s="49">
        <v>42906</v>
      </c>
      <c r="B1540" s="50">
        <v>203.850007057189</v>
      </c>
      <c r="C1540" s="43"/>
      <c r="D1540" s="49">
        <v>42906</v>
      </c>
      <c r="E1540" s="50">
        <v>4.9159998893737704</v>
      </c>
      <c r="AF1540" s="47"/>
    </row>
    <row r="1541" spans="1:32" x14ac:dyDescent="0.2">
      <c r="A1541" s="49">
        <v>42905</v>
      </c>
      <c r="B1541" s="50">
        <v>207.10000991821201</v>
      </c>
      <c r="C1541" s="43"/>
      <c r="D1541" s="49">
        <v>42905</v>
      </c>
      <c r="E1541" s="50">
        <v>4.9359998703002903</v>
      </c>
      <c r="AF1541" s="47"/>
    </row>
    <row r="1542" spans="1:32" x14ac:dyDescent="0.2">
      <c r="A1542" s="49">
        <v>42902</v>
      </c>
      <c r="B1542" s="50">
        <v>203.04999351501399</v>
      </c>
      <c r="C1542" s="43"/>
      <c r="D1542" s="49">
        <v>42902</v>
      </c>
      <c r="E1542" s="50">
        <v>4.88000011444091</v>
      </c>
      <c r="AF1542" s="47"/>
    </row>
    <row r="1543" spans="1:32" x14ac:dyDescent="0.2">
      <c r="A1543" s="49">
        <v>42901</v>
      </c>
      <c r="B1543" s="50">
        <v>202.30000019073401</v>
      </c>
      <c r="C1543" s="43"/>
      <c r="D1543" s="49">
        <v>42901</v>
      </c>
      <c r="E1543" s="50">
        <v>4.8619999885559002</v>
      </c>
      <c r="AF1543" s="47"/>
    </row>
    <row r="1544" spans="1:32" x14ac:dyDescent="0.2">
      <c r="A1544" s="49">
        <v>42900</v>
      </c>
      <c r="B1544" s="50">
        <v>203.99999618530197</v>
      </c>
      <c r="C1544" s="43"/>
      <c r="D1544" s="49">
        <v>42900</v>
      </c>
      <c r="E1544" s="50">
        <v>4.88800001144409</v>
      </c>
      <c r="AF1544" s="47"/>
    </row>
    <row r="1545" spans="1:32" x14ac:dyDescent="0.2">
      <c r="A1545" s="49">
        <v>42899</v>
      </c>
      <c r="B1545" s="50">
        <v>206.35001659393302</v>
      </c>
      <c r="C1545" s="43"/>
      <c r="D1545" s="49">
        <v>42899</v>
      </c>
      <c r="E1545" s="50">
        <v>4.8400001525878897</v>
      </c>
      <c r="AF1545" s="47"/>
    </row>
    <row r="1546" spans="1:32" x14ac:dyDescent="0.2">
      <c r="A1546" s="49">
        <v>42898</v>
      </c>
      <c r="B1546" s="50">
        <v>206.10001087188698</v>
      </c>
      <c r="C1546" s="43"/>
      <c r="D1546" s="49">
        <v>42898</v>
      </c>
      <c r="E1546" s="50">
        <v>4.82200002670288</v>
      </c>
      <c r="AF1546" s="47"/>
    </row>
    <row r="1547" spans="1:32" x14ac:dyDescent="0.2">
      <c r="A1547" s="49">
        <v>42895</v>
      </c>
      <c r="B1547" s="50">
        <v>206.25</v>
      </c>
      <c r="C1547" s="43"/>
      <c r="D1547" s="49">
        <v>42895</v>
      </c>
      <c r="E1547" s="50">
        <v>4.8959999084472603</v>
      </c>
      <c r="AF1547" s="47"/>
    </row>
    <row r="1548" spans="1:32" x14ac:dyDescent="0.2">
      <c r="A1548" s="49">
        <v>42894</v>
      </c>
      <c r="B1548" s="50">
        <v>205.10001182556098</v>
      </c>
      <c r="C1548" s="43"/>
      <c r="D1548" s="49">
        <v>42894</v>
      </c>
      <c r="E1548" s="50">
        <v>4.9019999504089302</v>
      </c>
      <c r="AF1548" s="47"/>
    </row>
    <row r="1549" spans="1:32" x14ac:dyDescent="0.2">
      <c r="A1549" s="49">
        <v>42893</v>
      </c>
      <c r="B1549" s="50">
        <v>208.99999141693101</v>
      </c>
      <c r="C1549" s="43"/>
      <c r="D1549" s="49">
        <v>42893</v>
      </c>
      <c r="E1549" s="50">
        <v>4.8239998817443803</v>
      </c>
      <c r="AF1549" s="47"/>
    </row>
    <row r="1550" spans="1:32" x14ac:dyDescent="0.2">
      <c r="A1550" s="49">
        <v>42892</v>
      </c>
      <c r="B1550" s="50">
        <v>209.150004386901</v>
      </c>
      <c r="C1550" s="43"/>
      <c r="D1550" s="49">
        <v>42892</v>
      </c>
      <c r="E1550" s="50">
        <v>4.7620000839233398</v>
      </c>
      <c r="AF1550" s="47"/>
    </row>
    <row r="1551" spans="1:32" x14ac:dyDescent="0.2">
      <c r="A1551" s="49">
        <v>42891</v>
      </c>
      <c r="B1551" s="50">
        <v>211.29999160766602</v>
      </c>
      <c r="C1551" s="43"/>
      <c r="D1551" s="49">
        <v>42891</v>
      </c>
      <c r="E1551" s="50">
        <v>4.7080001831054599</v>
      </c>
      <c r="AF1551" s="47"/>
    </row>
    <row r="1552" spans="1:32" x14ac:dyDescent="0.2">
      <c r="A1552" s="49">
        <v>42888</v>
      </c>
      <c r="B1552" s="50">
        <v>211.39998435974098</v>
      </c>
      <c r="C1552" s="43"/>
      <c r="D1552" s="49">
        <v>42888</v>
      </c>
      <c r="E1552" s="50">
        <v>4.7199997901916504</v>
      </c>
      <c r="AF1552" s="47"/>
    </row>
    <row r="1553" spans="1:32" x14ac:dyDescent="0.2">
      <c r="A1553" s="49">
        <v>42887</v>
      </c>
      <c r="B1553" s="50">
        <v>210.59999465942298</v>
      </c>
      <c r="C1553" s="43"/>
      <c r="D1553" s="49">
        <v>42887</v>
      </c>
      <c r="E1553" s="50">
        <v>4.7480001449584899</v>
      </c>
      <c r="AF1553" s="47"/>
    </row>
    <row r="1554" spans="1:32" x14ac:dyDescent="0.2">
      <c r="A1554" s="49">
        <v>42886</v>
      </c>
      <c r="B1554" s="50">
        <v>210.150003433227</v>
      </c>
      <c r="C1554" s="43"/>
      <c r="D1554" s="49">
        <v>42886</v>
      </c>
      <c r="E1554" s="50">
        <v>4.7899999618530202</v>
      </c>
      <c r="AF1554" s="47"/>
    </row>
    <row r="1555" spans="1:32" x14ac:dyDescent="0.2">
      <c r="A1555" s="49">
        <v>42885</v>
      </c>
      <c r="B1555" s="50">
        <v>209.699988365173</v>
      </c>
      <c r="C1555" s="43"/>
      <c r="D1555" s="49">
        <v>42885</v>
      </c>
      <c r="E1555" s="50">
        <v>4.73600006103515</v>
      </c>
      <c r="AF1555" s="47"/>
    </row>
    <row r="1556" spans="1:32" x14ac:dyDescent="0.2">
      <c r="A1556" s="49">
        <v>42884</v>
      </c>
      <c r="B1556" s="50">
        <v>211.64999008178702</v>
      </c>
      <c r="C1556" s="43"/>
      <c r="D1556" s="49">
        <v>42884</v>
      </c>
      <c r="E1556" s="50">
        <v>4.7059998512268004</v>
      </c>
      <c r="AF1556" s="47"/>
    </row>
    <row r="1557" spans="1:32" x14ac:dyDescent="0.2">
      <c r="A1557" s="49">
        <v>42881</v>
      </c>
      <c r="B1557" s="50">
        <v>210.94999313354398</v>
      </c>
      <c r="C1557" s="43"/>
      <c r="D1557" s="49">
        <v>42881</v>
      </c>
      <c r="E1557" s="50">
        <v>4.8039999008178702</v>
      </c>
      <c r="AF1557" s="47"/>
    </row>
    <row r="1558" spans="1:32" x14ac:dyDescent="0.2">
      <c r="A1558" s="49">
        <v>42880</v>
      </c>
      <c r="B1558" s="50">
        <v>213.94999027252101</v>
      </c>
      <c r="C1558" s="43"/>
      <c r="D1558" s="49">
        <v>42880</v>
      </c>
      <c r="E1558" s="50">
        <v>4.78200006484985</v>
      </c>
      <c r="AF1558" s="47"/>
    </row>
    <row r="1559" spans="1:32" x14ac:dyDescent="0.2">
      <c r="A1559" s="49">
        <v>42879</v>
      </c>
      <c r="B1559" s="50">
        <v>216.19999408721901</v>
      </c>
      <c r="C1559" s="43"/>
      <c r="D1559" s="49">
        <v>42879</v>
      </c>
      <c r="E1559" s="50">
        <v>4.7300000190734801</v>
      </c>
      <c r="AF1559" s="47"/>
    </row>
    <row r="1560" spans="1:32" x14ac:dyDescent="0.2">
      <c r="A1560" s="49">
        <v>42878</v>
      </c>
      <c r="B1560" s="50">
        <v>214.10000324249202</v>
      </c>
      <c r="C1560" s="43"/>
      <c r="D1560" s="49">
        <v>42878</v>
      </c>
      <c r="E1560" s="50">
        <v>4.7620000839233398</v>
      </c>
      <c r="AF1560" s="47"/>
    </row>
    <row r="1561" spans="1:32" x14ac:dyDescent="0.2">
      <c r="A1561" s="49">
        <v>42877</v>
      </c>
      <c r="B1561" s="50">
        <v>213.64998817443799</v>
      </c>
      <c r="C1561" s="43"/>
      <c r="D1561" s="49">
        <v>42877</v>
      </c>
      <c r="E1561" s="50">
        <v>4.7239999771118102</v>
      </c>
      <c r="AF1561" s="47"/>
    </row>
    <row r="1562" spans="1:32" x14ac:dyDescent="0.2">
      <c r="A1562" s="49">
        <v>42874</v>
      </c>
      <c r="B1562" s="50">
        <v>212.35001087188698</v>
      </c>
      <c r="C1562" s="43"/>
      <c r="D1562" s="49">
        <v>42874</v>
      </c>
      <c r="E1562" s="50">
        <v>4.6779999732971103</v>
      </c>
      <c r="AF1562" s="47"/>
    </row>
    <row r="1563" spans="1:32" x14ac:dyDescent="0.2">
      <c r="A1563" s="49">
        <v>42873</v>
      </c>
      <c r="B1563" s="50">
        <v>212.39998340606601</v>
      </c>
      <c r="C1563" s="43"/>
      <c r="D1563" s="49">
        <v>42873</v>
      </c>
      <c r="E1563" s="50">
        <v>4.6279997825622496</v>
      </c>
      <c r="AF1563" s="47"/>
    </row>
    <row r="1564" spans="1:32" x14ac:dyDescent="0.2">
      <c r="A1564" s="49">
        <v>42872</v>
      </c>
      <c r="B1564" s="50">
        <v>208.75000953674299</v>
      </c>
      <c r="C1564" s="43"/>
      <c r="D1564" s="49">
        <v>42872</v>
      </c>
      <c r="E1564" s="50">
        <v>4.6119999885559002</v>
      </c>
      <c r="AF1564" s="47"/>
    </row>
    <row r="1565" spans="1:32" x14ac:dyDescent="0.2">
      <c r="A1565" s="49">
        <v>42871</v>
      </c>
      <c r="B1565" s="50">
        <v>211.19999885559002</v>
      </c>
      <c r="C1565" s="43"/>
      <c r="D1565" s="49">
        <v>42871</v>
      </c>
      <c r="E1565" s="50">
        <v>4.6840000152587802</v>
      </c>
      <c r="AF1565" s="47"/>
    </row>
    <row r="1566" spans="1:32" x14ac:dyDescent="0.2">
      <c r="A1566" s="49">
        <v>42870</v>
      </c>
      <c r="B1566" s="50">
        <v>210.150003433227</v>
      </c>
      <c r="C1566" s="43"/>
      <c r="D1566" s="49">
        <v>42870</v>
      </c>
      <c r="E1566" s="50">
        <v>4.5560002326965297</v>
      </c>
      <c r="AF1566" s="47"/>
    </row>
    <row r="1567" spans="1:32" x14ac:dyDescent="0.2">
      <c r="A1567" s="49">
        <v>42867</v>
      </c>
      <c r="B1567" s="50">
        <v>205.20000457763601</v>
      </c>
      <c r="C1567" s="43"/>
      <c r="D1567" s="49">
        <v>42867</v>
      </c>
      <c r="E1567" s="50">
        <v>4.5479998588562003</v>
      </c>
      <c r="AF1567" s="47"/>
    </row>
    <row r="1568" spans="1:32" x14ac:dyDescent="0.2">
      <c r="A1568" s="49">
        <v>42866</v>
      </c>
      <c r="B1568" s="50">
        <v>206.399989128112</v>
      </c>
      <c r="C1568" s="43"/>
      <c r="D1568" s="49">
        <v>42866</v>
      </c>
      <c r="E1568" s="50">
        <v>4.5520000457763601</v>
      </c>
      <c r="AF1568" s="47"/>
    </row>
    <row r="1569" spans="1:32" x14ac:dyDescent="0.2">
      <c r="A1569" s="49">
        <v>42865</v>
      </c>
      <c r="B1569" s="50">
        <v>209.50000286102201</v>
      </c>
      <c r="C1569" s="43"/>
      <c r="D1569" s="49">
        <v>42865</v>
      </c>
      <c r="E1569" s="50">
        <v>4.5619997978210396</v>
      </c>
      <c r="AF1569" s="47"/>
    </row>
    <row r="1570" spans="1:32" x14ac:dyDescent="0.2">
      <c r="A1570" s="49">
        <v>42864</v>
      </c>
      <c r="B1570" s="50">
        <v>205.94999790191602</v>
      </c>
      <c r="C1570" s="43"/>
      <c r="D1570" s="49">
        <v>42864</v>
      </c>
      <c r="E1570" s="50">
        <v>4.57200002670288</v>
      </c>
      <c r="AF1570" s="47"/>
    </row>
    <row r="1571" spans="1:32" x14ac:dyDescent="0.2">
      <c r="A1571" s="49">
        <v>42863</v>
      </c>
      <c r="B1571" s="50">
        <v>205.20000457763601</v>
      </c>
      <c r="C1571" s="43"/>
      <c r="D1571" s="49">
        <v>42863</v>
      </c>
      <c r="E1571" s="50">
        <v>4.5500001907348597</v>
      </c>
      <c r="AF1571" s="47"/>
    </row>
    <row r="1572" spans="1:32" x14ac:dyDescent="0.2">
      <c r="A1572" s="49">
        <v>42860</v>
      </c>
      <c r="B1572" s="50">
        <v>206.200003623962</v>
      </c>
      <c r="C1572" s="43"/>
      <c r="D1572" s="49">
        <v>42860</v>
      </c>
      <c r="E1572" s="50">
        <v>4.57200002670288</v>
      </c>
      <c r="AF1572" s="47"/>
    </row>
    <row r="1573" spans="1:32" x14ac:dyDescent="0.2">
      <c r="A1573" s="49">
        <v>42859</v>
      </c>
      <c r="B1573" s="50">
        <v>211.150002479553</v>
      </c>
      <c r="C1573" s="43"/>
      <c r="D1573" s="49">
        <v>42859</v>
      </c>
      <c r="E1573" s="50">
        <v>4.5300002098083496</v>
      </c>
      <c r="AF1573" s="47"/>
    </row>
    <row r="1574" spans="1:32" x14ac:dyDescent="0.2">
      <c r="A1574" s="49">
        <v>42858</v>
      </c>
      <c r="B1574" s="50">
        <v>208.05001258850001</v>
      </c>
      <c r="C1574" s="43"/>
      <c r="D1574" s="49">
        <v>42858</v>
      </c>
      <c r="E1574" s="50">
        <v>4.42000007629394</v>
      </c>
      <c r="AF1574" s="47"/>
    </row>
    <row r="1575" spans="1:32" x14ac:dyDescent="0.2">
      <c r="A1575" s="49">
        <v>42857</v>
      </c>
      <c r="B1575" s="50">
        <v>209.94999408721901</v>
      </c>
      <c r="C1575" s="43"/>
      <c r="D1575" s="49">
        <v>42857</v>
      </c>
      <c r="E1575" s="50">
        <v>4.4400000572204501</v>
      </c>
      <c r="AF1575" s="47"/>
    </row>
    <row r="1576" spans="1:32" x14ac:dyDescent="0.2">
      <c r="A1576" s="49">
        <v>42856</v>
      </c>
      <c r="B1576" s="50">
        <v>212.24999427795402</v>
      </c>
      <c r="C1576" s="43"/>
      <c r="D1576" s="49">
        <v>42856</v>
      </c>
      <c r="E1576" s="50">
        <v>4.3639998435974103</v>
      </c>
      <c r="AF1576" s="47"/>
    </row>
    <row r="1577" spans="1:32" x14ac:dyDescent="0.2">
      <c r="A1577" s="49">
        <v>42853</v>
      </c>
      <c r="B1577" s="50">
        <v>212.450003623962</v>
      </c>
      <c r="C1577" s="43"/>
      <c r="D1577" s="49">
        <v>42853</v>
      </c>
      <c r="E1577" s="50">
        <v>4.3600001335143999</v>
      </c>
      <c r="AF1577" s="47"/>
    </row>
    <row r="1578" spans="1:32" x14ac:dyDescent="0.2">
      <c r="A1578" s="49">
        <v>42852</v>
      </c>
      <c r="B1578" s="50">
        <v>224.04999732971098</v>
      </c>
      <c r="C1578" s="43"/>
      <c r="D1578" s="49">
        <v>42852</v>
      </c>
      <c r="E1578" s="50">
        <v>4.4039998054504297</v>
      </c>
      <c r="AF1578" s="47"/>
    </row>
    <row r="1579" spans="1:32" x14ac:dyDescent="0.2">
      <c r="A1579" s="49">
        <v>42851</v>
      </c>
      <c r="B1579" s="50">
        <v>224.000000953674</v>
      </c>
      <c r="C1579" s="43"/>
      <c r="D1579" s="49">
        <v>42851</v>
      </c>
      <c r="E1579" s="50">
        <v>4.3979997634887598</v>
      </c>
      <c r="AF1579" s="47"/>
    </row>
    <row r="1580" spans="1:32" x14ac:dyDescent="0.2">
      <c r="A1580" s="49">
        <v>42850</v>
      </c>
      <c r="B1580" s="50">
        <v>222.74999618530197</v>
      </c>
      <c r="C1580" s="43"/>
      <c r="D1580" s="49">
        <v>42850</v>
      </c>
      <c r="E1580" s="50">
        <v>4.4299998283386204</v>
      </c>
      <c r="AF1580" s="47"/>
    </row>
    <row r="1581" spans="1:32" x14ac:dyDescent="0.2">
      <c r="A1581" s="49">
        <v>42849</v>
      </c>
      <c r="B1581" s="50">
        <v>219.89998817443799</v>
      </c>
      <c r="C1581" s="43"/>
      <c r="D1581" s="49">
        <v>42849</v>
      </c>
      <c r="E1581" s="50">
        <v>4.4260001182556099</v>
      </c>
      <c r="AF1581" s="47"/>
    </row>
    <row r="1582" spans="1:32" x14ac:dyDescent="0.2">
      <c r="A1582" s="49">
        <v>42846</v>
      </c>
      <c r="B1582" s="50">
        <v>208.39998722076399</v>
      </c>
      <c r="C1582" s="43"/>
      <c r="D1582" s="49">
        <v>42846</v>
      </c>
      <c r="E1582" s="50">
        <v>4.2319998741149902</v>
      </c>
      <c r="AF1582" s="47"/>
    </row>
    <row r="1583" spans="1:32" x14ac:dyDescent="0.2">
      <c r="A1583" s="49">
        <v>42845</v>
      </c>
      <c r="B1583" s="50">
        <v>208.10000896453801</v>
      </c>
      <c r="C1583" s="43"/>
      <c r="D1583" s="49">
        <v>42845</v>
      </c>
      <c r="E1583" s="50">
        <v>4.2540001869201598</v>
      </c>
      <c r="AF1583" s="47"/>
    </row>
    <row r="1584" spans="1:32" x14ac:dyDescent="0.2">
      <c r="A1584" s="49">
        <v>42844</v>
      </c>
      <c r="B1584" s="50">
        <v>208.699989318847</v>
      </c>
      <c r="C1584" s="43"/>
      <c r="D1584" s="49">
        <v>42844</v>
      </c>
      <c r="E1584" s="50">
        <v>4.2800002098083496</v>
      </c>
      <c r="AF1584" s="47"/>
    </row>
    <row r="1585" spans="1:32" x14ac:dyDescent="0.2">
      <c r="A1585" s="49">
        <v>42843</v>
      </c>
      <c r="B1585" s="50">
        <v>206.90000057220402</v>
      </c>
      <c r="C1585" s="43"/>
      <c r="D1585" s="49">
        <v>42843</v>
      </c>
      <c r="E1585" s="50">
        <v>4.2519998550415004</v>
      </c>
      <c r="AF1585" s="47"/>
    </row>
    <row r="1586" spans="1:32" x14ac:dyDescent="0.2">
      <c r="A1586" s="49">
        <v>42842</v>
      </c>
      <c r="B1586" s="50">
        <v>212.649989128112</v>
      </c>
      <c r="C1586" s="43"/>
      <c r="D1586" s="49">
        <v>42842</v>
      </c>
      <c r="E1586" s="50">
        <v>4.3280000686645499</v>
      </c>
      <c r="AF1586" s="47"/>
    </row>
    <row r="1587" spans="1:32" x14ac:dyDescent="0.2">
      <c r="A1587" s="49">
        <v>42839</v>
      </c>
      <c r="B1587" s="50">
        <v>212.649989128112</v>
      </c>
      <c r="C1587" s="43"/>
      <c r="D1587" s="49">
        <v>42839</v>
      </c>
      <c r="E1587" s="50">
        <v>4.3280000686645499</v>
      </c>
      <c r="AF1587" s="47"/>
    </row>
    <row r="1588" spans="1:32" x14ac:dyDescent="0.2">
      <c r="A1588" s="49">
        <v>42838</v>
      </c>
      <c r="B1588" s="50">
        <v>212.60001659393302</v>
      </c>
      <c r="C1588" s="43"/>
      <c r="D1588" s="49">
        <v>42838</v>
      </c>
      <c r="E1588" s="50">
        <v>4.32200002670288</v>
      </c>
      <c r="AF1588" s="47"/>
    </row>
    <row r="1589" spans="1:32" x14ac:dyDescent="0.2">
      <c r="A1589" s="49">
        <v>42837</v>
      </c>
      <c r="B1589" s="50">
        <v>214.14999961853002</v>
      </c>
      <c r="C1589" s="43"/>
      <c r="D1589" s="49">
        <v>42837</v>
      </c>
      <c r="E1589" s="50">
        <v>4.3819999694824201</v>
      </c>
      <c r="AF1589" s="47"/>
    </row>
    <row r="1590" spans="1:32" x14ac:dyDescent="0.2">
      <c r="A1590" s="49">
        <v>42836</v>
      </c>
      <c r="B1590" s="50">
        <v>214.000010490417</v>
      </c>
      <c r="C1590" s="43"/>
      <c r="D1590" s="49">
        <v>42836</v>
      </c>
      <c r="E1590" s="50">
        <v>4.3579998016357404</v>
      </c>
      <c r="AF1590" s="47"/>
    </row>
    <row r="1591" spans="1:32" x14ac:dyDescent="0.2">
      <c r="A1591" s="49">
        <v>42835</v>
      </c>
      <c r="B1591" s="50">
        <v>216.05000495910599</v>
      </c>
      <c r="C1591" s="43"/>
      <c r="D1591" s="49">
        <v>42835</v>
      </c>
      <c r="E1591" s="50">
        <v>4.3200001716613698</v>
      </c>
      <c r="AF1591" s="47"/>
    </row>
    <row r="1592" spans="1:32" x14ac:dyDescent="0.2">
      <c r="A1592" s="49">
        <v>42832</v>
      </c>
      <c r="B1592" s="50">
        <v>215.14999866485499</v>
      </c>
      <c r="C1592" s="43"/>
      <c r="D1592" s="49">
        <v>42832</v>
      </c>
      <c r="E1592" s="50">
        <v>4.4000000953674299</v>
      </c>
      <c r="AF1592" s="47"/>
    </row>
    <row r="1593" spans="1:32" x14ac:dyDescent="0.2">
      <c r="A1593" s="49">
        <v>42831</v>
      </c>
      <c r="B1593" s="50">
        <v>216.54999256134002</v>
      </c>
      <c r="C1593" s="43"/>
      <c r="D1593" s="49">
        <v>42831</v>
      </c>
      <c r="E1593" s="50">
        <v>4.3979997634887598</v>
      </c>
      <c r="AF1593" s="47"/>
    </row>
    <row r="1594" spans="1:32" x14ac:dyDescent="0.2">
      <c r="A1594" s="49">
        <v>42830</v>
      </c>
      <c r="B1594" s="50">
        <v>219.89998817443799</v>
      </c>
      <c r="C1594" s="43"/>
      <c r="D1594" s="49">
        <v>42830</v>
      </c>
      <c r="E1594" s="50">
        <v>4.38000011444091</v>
      </c>
      <c r="AF1594" s="47"/>
    </row>
    <row r="1595" spans="1:32" x14ac:dyDescent="0.2">
      <c r="A1595" s="49">
        <v>42829</v>
      </c>
      <c r="B1595" s="50">
        <v>217.10000038146902</v>
      </c>
      <c r="C1595" s="43"/>
      <c r="D1595" s="49">
        <v>42829</v>
      </c>
      <c r="E1595" s="50">
        <v>4.3959999084472603</v>
      </c>
      <c r="AF1595" s="47"/>
    </row>
    <row r="1596" spans="1:32" x14ac:dyDescent="0.2">
      <c r="A1596" s="49">
        <v>42828</v>
      </c>
      <c r="B1596" s="50">
        <v>220.799994468688</v>
      </c>
      <c r="C1596" s="43"/>
      <c r="D1596" s="49">
        <v>42828</v>
      </c>
      <c r="E1596" s="50">
        <v>4.4099998474120996</v>
      </c>
      <c r="AF1596" s="47"/>
    </row>
    <row r="1597" spans="1:32" x14ac:dyDescent="0.2">
      <c r="A1597" s="49">
        <v>42825</v>
      </c>
      <c r="B1597" s="50">
        <v>225.89998245239201</v>
      </c>
      <c r="C1597" s="43"/>
      <c r="D1597" s="49">
        <v>42825</v>
      </c>
      <c r="E1597" s="50">
        <v>4.3920001983642498</v>
      </c>
      <c r="AF1597" s="47"/>
    </row>
    <row r="1598" spans="1:32" x14ac:dyDescent="0.2">
      <c r="A1598" s="49">
        <v>42824</v>
      </c>
      <c r="B1598" s="50">
        <v>227.69999504089301</v>
      </c>
      <c r="C1598" s="43"/>
      <c r="D1598" s="49">
        <v>42824</v>
      </c>
      <c r="E1598" s="50">
        <v>4.3520002365112296</v>
      </c>
      <c r="AF1598" s="47"/>
    </row>
    <row r="1599" spans="1:32" x14ac:dyDescent="0.2">
      <c r="A1599" s="49">
        <v>42823</v>
      </c>
      <c r="B1599" s="50">
        <v>227.34999656677201</v>
      </c>
      <c r="C1599" s="43"/>
      <c r="D1599" s="49">
        <v>42823</v>
      </c>
      <c r="E1599" s="50">
        <v>4.3420000076293901</v>
      </c>
      <c r="AF1599" s="47"/>
    </row>
    <row r="1600" spans="1:32" x14ac:dyDescent="0.2">
      <c r="A1600" s="49">
        <v>42822</v>
      </c>
      <c r="B1600" s="50">
        <v>227.39999294281</v>
      </c>
      <c r="C1600" s="43"/>
      <c r="D1600" s="49">
        <v>42822</v>
      </c>
      <c r="E1600" s="50">
        <v>4.3299999237060502</v>
      </c>
      <c r="AF1600" s="47"/>
    </row>
    <row r="1601" spans="1:32" x14ac:dyDescent="0.2">
      <c r="A1601" s="49">
        <v>42821</v>
      </c>
      <c r="B1601" s="50">
        <v>225</v>
      </c>
      <c r="C1601" s="43"/>
      <c r="D1601" s="49">
        <v>42821</v>
      </c>
      <c r="E1601" s="50">
        <v>4.2880001068115199</v>
      </c>
      <c r="AF1601" s="47"/>
    </row>
    <row r="1602" spans="1:32" x14ac:dyDescent="0.2">
      <c r="A1602" s="49">
        <v>42818</v>
      </c>
      <c r="B1602" s="50">
        <v>226.55000686645499</v>
      </c>
      <c r="C1602" s="43"/>
      <c r="D1602" s="49">
        <v>42818</v>
      </c>
      <c r="E1602" s="50">
        <v>4.2800002098083496</v>
      </c>
      <c r="AF1602" s="47"/>
    </row>
    <row r="1603" spans="1:32" x14ac:dyDescent="0.2">
      <c r="A1603" s="49">
        <v>42817</v>
      </c>
      <c r="B1603" s="50">
        <v>224.14999008178702</v>
      </c>
      <c r="C1603" s="43"/>
      <c r="D1603" s="49">
        <v>42817</v>
      </c>
      <c r="E1603" s="50">
        <v>4.2859997749328604</v>
      </c>
      <c r="AF1603" s="47"/>
    </row>
    <row r="1604" spans="1:32" x14ac:dyDescent="0.2">
      <c r="A1604" s="49">
        <v>42816</v>
      </c>
      <c r="B1604" s="50">
        <v>225.550007820129</v>
      </c>
      <c r="C1604" s="43"/>
      <c r="D1604" s="49">
        <v>42816</v>
      </c>
      <c r="E1604" s="50">
        <v>4.2480001449584899</v>
      </c>
      <c r="AF1604" s="47"/>
    </row>
    <row r="1605" spans="1:32" x14ac:dyDescent="0.2">
      <c r="A1605" s="49">
        <v>42815</v>
      </c>
      <c r="B1605" s="50">
        <v>229.14998531341499</v>
      </c>
      <c r="C1605" s="43"/>
      <c r="D1605" s="49">
        <v>42815</v>
      </c>
      <c r="E1605" s="50">
        <v>4.2020001411437899</v>
      </c>
      <c r="AF1605" s="47"/>
    </row>
    <row r="1606" spans="1:32" x14ac:dyDescent="0.2">
      <c r="A1606" s="49">
        <v>42814</v>
      </c>
      <c r="B1606" s="50">
        <v>228.800010681152</v>
      </c>
      <c r="C1606" s="43"/>
      <c r="D1606" s="49">
        <v>42814</v>
      </c>
      <c r="E1606" s="50">
        <v>4.1939997673034597</v>
      </c>
      <c r="AF1606" s="47"/>
    </row>
    <row r="1607" spans="1:32" x14ac:dyDescent="0.2">
      <c r="A1607" s="49">
        <v>42811</v>
      </c>
      <c r="B1607" s="50">
        <v>229.69999313354398</v>
      </c>
      <c r="C1607" s="43"/>
      <c r="D1607" s="49">
        <v>42811</v>
      </c>
      <c r="E1607" s="50">
        <v>4.1900000572204501</v>
      </c>
      <c r="AF1607" s="47"/>
    </row>
    <row r="1608" spans="1:32" x14ac:dyDescent="0.2">
      <c r="A1608" s="49">
        <v>42810</v>
      </c>
      <c r="B1608" s="50">
        <v>228.94999980926499</v>
      </c>
      <c r="C1608" s="43"/>
      <c r="D1608" s="49">
        <v>42810</v>
      </c>
      <c r="E1608" s="50">
        <v>4.1939997673034597</v>
      </c>
      <c r="AF1608" s="47"/>
    </row>
    <row r="1609" spans="1:32" x14ac:dyDescent="0.2">
      <c r="A1609" s="49">
        <v>42809</v>
      </c>
      <c r="B1609" s="50">
        <v>227.74999141693101</v>
      </c>
      <c r="C1609" s="43"/>
      <c r="D1609" s="49">
        <v>42809</v>
      </c>
      <c r="E1609" s="50">
        <v>4.1539998054504297</v>
      </c>
      <c r="AF1609" s="47"/>
    </row>
    <row r="1610" spans="1:32" x14ac:dyDescent="0.2">
      <c r="A1610" s="49">
        <v>42808</v>
      </c>
      <c r="B1610" s="50">
        <v>227.25000381469701</v>
      </c>
      <c r="C1610" s="43"/>
      <c r="D1610" s="49">
        <v>42808</v>
      </c>
      <c r="E1610" s="50">
        <v>4.17000007629394</v>
      </c>
      <c r="AF1610" s="47"/>
    </row>
    <row r="1611" spans="1:32" x14ac:dyDescent="0.2">
      <c r="A1611" s="49">
        <v>42807</v>
      </c>
      <c r="B1611" s="50">
        <v>230.59999942779501</v>
      </c>
      <c r="C1611" s="43"/>
      <c r="D1611" s="49">
        <v>42807</v>
      </c>
      <c r="E1611" s="50">
        <v>4.1719999313354403</v>
      </c>
      <c r="AF1611" s="47"/>
    </row>
    <row r="1612" spans="1:32" x14ac:dyDescent="0.2">
      <c r="A1612" s="49">
        <v>42804</v>
      </c>
      <c r="B1612" s="50">
        <v>231.399989128112</v>
      </c>
      <c r="C1612" s="43"/>
      <c r="D1612" s="49">
        <v>42804</v>
      </c>
      <c r="E1612" s="50">
        <v>4.1760001182556099</v>
      </c>
      <c r="AF1612" s="47"/>
    </row>
    <row r="1613" spans="1:32" x14ac:dyDescent="0.2">
      <c r="A1613" s="49">
        <v>42803</v>
      </c>
      <c r="B1613" s="50">
        <v>232.10000991821201</v>
      </c>
      <c r="C1613" s="43"/>
      <c r="D1613" s="49">
        <v>42803</v>
      </c>
      <c r="E1613" s="50">
        <v>4.1880002021789497</v>
      </c>
      <c r="AF1613" s="47"/>
    </row>
    <row r="1614" spans="1:32" x14ac:dyDescent="0.2">
      <c r="A1614" s="49">
        <v>42802</v>
      </c>
      <c r="B1614" s="50">
        <v>232.85000324249202</v>
      </c>
      <c r="C1614" s="43"/>
      <c r="D1614" s="49">
        <v>42802</v>
      </c>
      <c r="E1614" s="50">
        <v>4.1640000343322701</v>
      </c>
      <c r="AF1614" s="47"/>
    </row>
    <row r="1615" spans="1:32" x14ac:dyDescent="0.2">
      <c r="A1615" s="49">
        <v>42801</v>
      </c>
      <c r="B1615" s="50">
        <v>227.55000591277999</v>
      </c>
      <c r="C1615" s="43"/>
      <c r="D1615" s="49">
        <v>42801</v>
      </c>
      <c r="E1615" s="50">
        <v>4.1319999694824201</v>
      </c>
      <c r="AF1615" s="47"/>
    </row>
    <row r="1616" spans="1:32" x14ac:dyDescent="0.2">
      <c r="A1616" s="49">
        <v>42800</v>
      </c>
      <c r="B1616" s="50">
        <v>227.50000953674299</v>
      </c>
      <c r="C1616" s="43"/>
      <c r="D1616" s="49">
        <v>42800</v>
      </c>
      <c r="E1616" s="50">
        <v>4.13800001144409</v>
      </c>
      <c r="AF1616" s="47"/>
    </row>
    <row r="1617" spans="1:32" x14ac:dyDescent="0.2">
      <c r="A1617" s="49">
        <v>42797</v>
      </c>
      <c r="B1617" s="50">
        <v>231.35001659393302</v>
      </c>
      <c r="C1617" s="43"/>
      <c r="D1617" s="49">
        <v>42797</v>
      </c>
      <c r="E1617" s="50">
        <v>4.1399998664855904</v>
      </c>
      <c r="AF1617" s="47"/>
    </row>
    <row r="1618" spans="1:32" x14ac:dyDescent="0.2">
      <c r="A1618" s="49">
        <v>42796</v>
      </c>
      <c r="B1618" s="50">
        <v>229.900002479553</v>
      </c>
      <c r="C1618" s="43"/>
      <c r="D1618" s="49">
        <v>42796</v>
      </c>
      <c r="E1618" s="50">
        <v>4.1079998016357404</v>
      </c>
      <c r="AF1618" s="47"/>
    </row>
    <row r="1619" spans="1:32" x14ac:dyDescent="0.2">
      <c r="A1619" s="49">
        <v>42795</v>
      </c>
      <c r="B1619" s="50">
        <v>232.10000991821201</v>
      </c>
      <c r="C1619" s="43"/>
      <c r="D1619" s="49">
        <v>42795</v>
      </c>
      <c r="E1619" s="50">
        <v>4.0879998207092196</v>
      </c>
      <c r="AF1619" s="47"/>
    </row>
    <row r="1620" spans="1:32" x14ac:dyDescent="0.2">
      <c r="A1620" s="49">
        <v>42794</v>
      </c>
      <c r="B1620" s="50">
        <v>225.74999332427899</v>
      </c>
      <c r="C1620" s="43"/>
      <c r="D1620" s="49">
        <v>42794</v>
      </c>
      <c r="E1620" s="50">
        <v>4.0739998817443803</v>
      </c>
      <c r="AF1620" s="47"/>
    </row>
    <row r="1621" spans="1:32" x14ac:dyDescent="0.2">
      <c r="A1621" s="49">
        <v>42793</v>
      </c>
      <c r="B1621" s="50">
        <v>224.950003623962</v>
      </c>
      <c r="C1621" s="43"/>
      <c r="D1621" s="49">
        <v>42793</v>
      </c>
      <c r="E1621" s="50">
        <v>4.0539999008178702</v>
      </c>
      <c r="AF1621" s="47"/>
    </row>
    <row r="1622" spans="1:32" x14ac:dyDescent="0.2">
      <c r="A1622" s="49">
        <v>42790</v>
      </c>
      <c r="B1622" s="50">
        <v>224.69999790191602</v>
      </c>
      <c r="C1622" s="43"/>
      <c r="D1622" s="49">
        <v>42790</v>
      </c>
      <c r="E1622" s="50">
        <v>4.0199999809265101</v>
      </c>
      <c r="AF1622" s="47"/>
    </row>
    <row r="1623" spans="1:32" x14ac:dyDescent="0.2">
      <c r="A1623" s="49">
        <v>42789</v>
      </c>
      <c r="B1623" s="50">
        <v>227.950000762939</v>
      </c>
      <c r="C1623" s="43"/>
      <c r="D1623" s="49">
        <v>42789</v>
      </c>
      <c r="E1623" s="50">
        <v>3.9700000286102202</v>
      </c>
      <c r="AF1623" s="47"/>
    </row>
    <row r="1624" spans="1:32" x14ac:dyDescent="0.2">
      <c r="A1624" s="49">
        <v>42788</v>
      </c>
      <c r="B1624" s="50">
        <v>235.19999980926499</v>
      </c>
      <c r="C1624" s="43"/>
      <c r="D1624" s="49">
        <v>42788</v>
      </c>
      <c r="E1624" s="50">
        <v>3.9800000190734801</v>
      </c>
      <c r="AF1624" s="47"/>
    </row>
    <row r="1625" spans="1:32" x14ac:dyDescent="0.2">
      <c r="A1625" s="49">
        <v>42787</v>
      </c>
      <c r="B1625" s="50">
        <v>237.050008773803</v>
      </c>
      <c r="C1625" s="43"/>
      <c r="D1625" s="49">
        <v>42787</v>
      </c>
      <c r="E1625" s="50">
        <v>4.0019998550415004</v>
      </c>
      <c r="AF1625" s="47"/>
    </row>
    <row r="1626" spans="1:32" x14ac:dyDescent="0.2">
      <c r="A1626" s="49">
        <v>42786</v>
      </c>
      <c r="B1626" s="50">
        <v>237.39998340606601</v>
      </c>
      <c r="C1626" s="43"/>
      <c r="D1626" s="49">
        <v>42786</v>
      </c>
      <c r="E1626" s="50">
        <v>3.9939999580383301</v>
      </c>
      <c r="AF1626" s="47"/>
    </row>
    <row r="1627" spans="1:32" x14ac:dyDescent="0.2">
      <c r="A1627" s="49">
        <v>42783</v>
      </c>
      <c r="B1627" s="50">
        <v>236.39998435974098</v>
      </c>
      <c r="C1627" s="43"/>
      <c r="D1627" s="49">
        <v>42783</v>
      </c>
      <c r="E1627" s="50">
        <v>4.0399999618530202</v>
      </c>
      <c r="AF1627" s="47"/>
    </row>
    <row r="1628" spans="1:32" x14ac:dyDescent="0.2">
      <c r="A1628" s="49">
        <v>42782</v>
      </c>
      <c r="B1628" s="50">
        <v>238.30001354217498</v>
      </c>
      <c r="C1628" s="43"/>
      <c r="D1628" s="49">
        <v>42782</v>
      </c>
      <c r="E1628" s="50">
        <v>4.0120000839233398</v>
      </c>
      <c r="AF1628" s="47"/>
    </row>
    <row r="1629" spans="1:32" x14ac:dyDescent="0.2">
      <c r="A1629" s="49">
        <v>42781</v>
      </c>
      <c r="B1629" s="50">
        <v>239.75000381469701</v>
      </c>
      <c r="C1629" s="43"/>
      <c r="D1629" s="49">
        <v>42781</v>
      </c>
      <c r="E1629" s="50">
        <v>3.9800000190734801</v>
      </c>
      <c r="AF1629" s="47"/>
    </row>
    <row r="1630" spans="1:32" x14ac:dyDescent="0.2">
      <c r="A1630" s="49">
        <v>42780</v>
      </c>
      <c r="B1630" s="50">
        <v>234.64999198913497</v>
      </c>
      <c r="C1630" s="43"/>
      <c r="D1630" s="49">
        <v>42780</v>
      </c>
      <c r="E1630" s="50">
        <v>4.0060000419616699</v>
      </c>
      <c r="AF1630" s="47"/>
    </row>
    <row r="1631" spans="1:32" x14ac:dyDescent="0.2">
      <c r="A1631" s="49">
        <v>42779</v>
      </c>
      <c r="B1631" s="50">
        <v>232.55000114440901</v>
      </c>
      <c r="C1631" s="43"/>
      <c r="D1631" s="49">
        <v>42779</v>
      </c>
      <c r="E1631" s="50">
        <v>4.0300002098083496</v>
      </c>
      <c r="AF1631" s="47"/>
    </row>
    <row r="1632" spans="1:32" x14ac:dyDescent="0.2">
      <c r="A1632" s="49">
        <v>42776</v>
      </c>
      <c r="B1632" s="50">
        <v>229.299998283386</v>
      </c>
      <c r="C1632" s="43"/>
      <c r="D1632" s="49">
        <v>42776</v>
      </c>
      <c r="E1632" s="50">
        <v>4.0279998779296804</v>
      </c>
      <c r="AF1632" s="47"/>
    </row>
    <row r="1633" spans="1:32" x14ac:dyDescent="0.2">
      <c r="A1633" s="49">
        <v>42775</v>
      </c>
      <c r="B1633" s="50">
        <v>229.20000553131098</v>
      </c>
      <c r="C1633" s="43"/>
      <c r="D1633" s="49">
        <v>42775</v>
      </c>
      <c r="E1633" s="50">
        <v>4.0359997749328604</v>
      </c>
      <c r="AF1633" s="47"/>
    </row>
    <row r="1634" spans="1:32" x14ac:dyDescent="0.2">
      <c r="A1634" s="49">
        <v>42774</v>
      </c>
      <c r="B1634" s="50">
        <v>224.30000305175702</v>
      </c>
      <c r="C1634" s="43"/>
      <c r="D1634" s="49">
        <v>42774</v>
      </c>
      <c r="E1634" s="50">
        <v>3.9619998931884699</v>
      </c>
      <c r="AF1634" s="47"/>
    </row>
    <row r="1635" spans="1:32" x14ac:dyDescent="0.2">
      <c r="A1635" s="49">
        <v>42773</v>
      </c>
      <c r="B1635" s="50">
        <v>226.25000476837101</v>
      </c>
      <c r="C1635" s="43"/>
      <c r="D1635" s="49">
        <v>42773</v>
      </c>
      <c r="E1635" s="50">
        <v>3.8759999275207502</v>
      </c>
      <c r="AF1635" s="47"/>
    </row>
    <row r="1636" spans="1:32" x14ac:dyDescent="0.2">
      <c r="A1636" s="49">
        <v>42772</v>
      </c>
      <c r="B1636" s="50">
        <v>228.55000495910599</v>
      </c>
      <c r="C1636" s="43"/>
      <c r="D1636" s="49">
        <v>42772</v>
      </c>
      <c r="E1636" s="50">
        <v>3.85199999809265</v>
      </c>
      <c r="AF1636" s="47"/>
    </row>
    <row r="1637" spans="1:32" x14ac:dyDescent="0.2">
      <c r="A1637" s="49">
        <v>42769</v>
      </c>
      <c r="B1637" s="50">
        <v>229.20000553131098</v>
      </c>
      <c r="C1637" s="43"/>
      <c r="D1637" s="49">
        <v>42769</v>
      </c>
      <c r="E1637" s="50">
        <v>3.91000008583068</v>
      </c>
      <c r="AF1637" s="47"/>
    </row>
    <row r="1638" spans="1:32" x14ac:dyDescent="0.2">
      <c r="A1638" s="49">
        <v>42768</v>
      </c>
      <c r="B1638" s="50">
        <v>221.55001163482601</v>
      </c>
      <c r="C1638" s="43"/>
      <c r="D1638" s="49">
        <v>42768</v>
      </c>
      <c r="E1638" s="50">
        <v>3.9040000438690101</v>
      </c>
      <c r="AF1638" s="47"/>
    </row>
    <row r="1639" spans="1:32" x14ac:dyDescent="0.2">
      <c r="A1639" s="49">
        <v>42767</v>
      </c>
      <c r="B1639" s="50">
        <v>222.69999980926499</v>
      </c>
      <c r="C1639" s="43"/>
      <c r="D1639" s="49">
        <v>42767</v>
      </c>
      <c r="E1639" s="50">
        <v>3.8420000076293901</v>
      </c>
      <c r="AF1639" s="47"/>
    </row>
    <row r="1640" spans="1:32" x14ac:dyDescent="0.2">
      <c r="A1640" s="49">
        <v>42766</v>
      </c>
      <c r="B1640" s="50">
        <v>219.19999122619598</v>
      </c>
      <c r="C1640" s="43"/>
      <c r="D1640" s="49">
        <v>42766</v>
      </c>
      <c r="E1640" s="50">
        <v>3.8619999885559002</v>
      </c>
      <c r="AF1640" s="47"/>
    </row>
    <row r="1641" spans="1:32" x14ac:dyDescent="0.2">
      <c r="A1641" s="49">
        <v>42765</v>
      </c>
      <c r="B1641" s="50">
        <v>223.49998950958198</v>
      </c>
      <c r="C1641" s="43"/>
      <c r="D1641" s="49">
        <v>42765</v>
      </c>
      <c r="E1641" s="50">
        <v>3.8540000915527299</v>
      </c>
      <c r="AF1641" s="47"/>
    </row>
    <row r="1642" spans="1:32" x14ac:dyDescent="0.2">
      <c r="A1642" s="49">
        <v>42762</v>
      </c>
      <c r="B1642" s="50">
        <v>229.69999313354398</v>
      </c>
      <c r="C1642" s="43"/>
      <c r="D1642" s="49">
        <v>42762</v>
      </c>
      <c r="E1642" s="50">
        <v>3.9379999637603702</v>
      </c>
      <c r="AF1642" s="47"/>
    </row>
    <row r="1643" spans="1:32" x14ac:dyDescent="0.2">
      <c r="A1643" s="49">
        <v>42761</v>
      </c>
      <c r="B1643" s="50">
        <v>231.99999332427899</v>
      </c>
      <c r="C1643" s="43"/>
      <c r="D1643" s="49">
        <v>42761</v>
      </c>
      <c r="E1643" s="50">
        <v>3.9679999351501398</v>
      </c>
      <c r="AF1643" s="47"/>
    </row>
    <row r="1644" spans="1:32" x14ac:dyDescent="0.2">
      <c r="A1644" s="49">
        <v>42760</v>
      </c>
      <c r="B1644" s="50">
        <v>231.94999694824202</v>
      </c>
      <c r="C1644" s="43"/>
      <c r="D1644" s="49">
        <v>42760</v>
      </c>
      <c r="E1644" s="50">
        <v>4.0279998779296804</v>
      </c>
      <c r="AF1644" s="47"/>
    </row>
    <row r="1645" spans="1:32" x14ac:dyDescent="0.2">
      <c r="A1645" s="49">
        <v>42759</v>
      </c>
      <c r="B1645" s="50">
        <v>228.500008583068</v>
      </c>
      <c r="C1645" s="43"/>
      <c r="D1645" s="49">
        <v>42759</v>
      </c>
      <c r="E1645" s="50">
        <v>4.0539999008178702</v>
      </c>
      <c r="AF1645" s="47"/>
    </row>
    <row r="1646" spans="1:32" x14ac:dyDescent="0.2">
      <c r="A1646" s="49">
        <v>42758</v>
      </c>
      <c r="B1646" s="50">
        <v>223.49998950958198</v>
      </c>
      <c r="C1646" s="43"/>
      <c r="D1646" s="49">
        <v>42758</v>
      </c>
      <c r="E1646" s="50">
        <v>4.0539999008178702</v>
      </c>
      <c r="AF1646" s="47"/>
    </row>
    <row r="1647" spans="1:32" x14ac:dyDescent="0.2">
      <c r="A1647" s="49">
        <v>42755</v>
      </c>
      <c r="B1647" s="50">
        <v>227.74999141693101</v>
      </c>
      <c r="C1647" s="43"/>
      <c r="D1647" s="49">
        <v>42755</v>
      </c>
      <c r="E1647" s="50">
        <v>4.1560001373290998</v>
      </c>
      <c r="AF1647" s="47"/>
    </row>
    <row r="1648" spans="1:32" x14ac:dyDescent="0.2">
      <c r="A1648" s="49">
        <v>42754</v>
      </c>
      <c r="B1648" s="50">
        <v>228.64999771118102</v>
      </c>
      <c r="C1648" s="43"/>
      <c r="D1648" s="49">
        <v>42754</v>
      </c>
      <c r="E1648" s="50">
        <v>4.1199998855590803</v>
      </c>
      <c r="AF1648" s="47"/>
    </row>
    <row r="1649" spans="1:32" x14ac:dyDescent="0.2">
      <c r="A1649" s="49">
        <v>42753</v>
      </c>
      <c r="B1649" s="50">
        <v>226.900005340576</v>
      </c>
      <c r="C1649" s="43"/>
      <c r="D1649" s="49">
        <v>42753</v>
      </c>
      <c r="E1649" s="50">
        <v>4.1500000953674299</v>
      </c>
      <c r="AF1649" s="47"/>
    </row>
    <row r="1650" spans="1:32" x14ac:dyDescent="0.2">
      <c r="A1650" s="49">
        <v>42752</v>
      </c>
      <c r="B1650" s="50">
        <v>232.85000324249202</v>
      </c>
      <c r="C1650" s="43"/>
      <c r="D1650" s="49">
        <v>42752</v>
      </c>
      <c r="E1650" s="50">
        <v>4.1420001983642498</v>
      </c>
      <c r="AF1650" s="47"/>
    </row>
    <row r="1651" spans="1:32" x14ac:dyDescent="0.2">
      <c r="A1651" s="49">
        <v>42751</v>
      </c>
      <c r="B1651" s="50">
        <v>231.25</v>
      </c>
      <c r="C1651" s="43"/>
      <c r="D1651" s="49">
        <v>42751</v>
      </c>
      <c r="E1651" s="50">
        <v>4.1240000724792401</v>
      </c>
      <c r="AF1651" s="47"/>
    </row>
    <row r="1652" spans="1:32" x14ac:dyDescent="0.2">
      <c r="A1652" s="49">
        <v>42748</v>
      </c>
      <c r="B1652" s="50">
        <v>234.85000133514399</v>
      </c>
      <c r="C1652" s="43"/>
      <c r="D1652" s="49">
        <v>42748</v>
      </c>
      <c r="E1652" s="50">
        <v>4.1440000534057599</v>
      </c>
      <c r="AF1652" s="47"/>
    </row>
    <row r="1653" spans="1:32" x14ac:dyDescent="0.2">
      <c r="A1653" s="49">
        <v>42747</v>
      </c>
      <c r="B1653" s="50">
        <v>232.85000324249202</v>
      </c>
      <c r="C1653" s="43"/>
      <c r="D1653" s="49">
        <v>42747</v>
      </c>
      <c r="E1653" s="50">
        <v>4.1560001373290998</v>
      </c>
      <c r="AF1653" s="47"/>
    </row>
    <row r="1654" spans="1:32" x14ac:dyDescent="0.2">
      <c r="A1654" s="49">
        <v>42746</v>
      </c>
      <c r="B1654" s="50">
        <v>233.85000228881802</v>
      </c>
      <c r="C1654" s="43"/>
      <c r="D1654" s="49">
        <v>42746</v>
      </c>
      <c r="E1654" s="50">
        <v>4.1220002174377397</v>
      </c>
      <c r="AF1654" s="47"/>
    </row>
    <row r="1655" spans="1:32" x14ac:dyDescent="0.2">
      <c r="A1655" s="49">
        <v>42745</v>
      </c>
      <c r="B1655" s="50">
        <v>236.94999217986998</v>
      </c>
      <c r="C1655" s="43"/>
      <c r="D1655" s="49">
        <v>42745</v>
      </c>
      <c r="E1655" s="50">
        <v>4.1339998245239196</v>
      </c>
      <c r="AF1655" s="47"/>
    </row>
    <row r="1656" spans="1:32" x14ac:dyDescent="0.2">
      <c r="A1656" s="49">
        <v>42744</v>
      </c>
      <c r="B1656" s="50">
        <v>233.75000953674299</v>
      </c>
      <c r="C1656" s="43"/>
      <c r="D1656" s="49">
        <v>42744</v>
      </c>
      <c r="E1656" s="50">
        <v>4.1599998474120996</v>
      </c>
      <c r="AF1656" s="47"/>
    </row>
    <row r="1657" spans="1:32" x14ac:dyDescent="0.2">
      <c r="A1657" s="49">
        <v>42741</v>
      </c>
      <c r="B1657" s="50">
        <v>234.85000133514399</v>
      </c>
      <c r="C1657" s="43"/>
      <c r="D1657" s="49">
        <v>42741</v>
      </c>
      <c r="E1657" s="50">
        <v>4.17000007629394</v>
      </c>
      <c r="AF1657" s="47"/>
    </row>
    <row r="1658" spans="1:32" x14ac:dyDescent="0.2">
      <c r="A1658" s="49">
        <v>42740</v>
      </c>
      <c r="B1658" s="50">
        <v>232.85000324249202</v>
      </c>
      <c r="C1658" s="43"/>
      <c r="D1658" s="49">
        <v>42740</v>
      </c>
      <c r="E1658" s="50">
        <v>4.1620001792907697</v>
      </c>
      <c r="AF1658" s="47"/>
    </row>
    <row r="1659" spans="1:32" x14ac:dyDescent="0.2">
      <c r="A1659" s="49">
        <v>42739</v>
      </c>
      <c r="B1659" s="50">
        <v>233.150005340576</v>
      </c>
      <c r="C1659" s="43"/>
      <c r="D1659" s="49">
        <v>42739</v>
      </c>
      <c r="E1659" s="50">
        <v>4.13800001144409</v>
      </c>
      <c r="AF1659" s="47"/>
    </row>
    <row r="1660" spans="1:32" x14ac:dyDescent="0.2">
      <c r="A1660" s="49">
        <v>42738</v>
      </c>
      <c r="B1660" s="50">
        <v>232.50000476837101</v>
      </c>
      <c r="C1660" s="43"/>
      <c r="D1660" s="49">
        <v>42738</v>
      </c>
      <c r="E1660" s="50">
        <v>4.1840000152587802</v>
      </c>
      <c r="AF1660" s="47"/>
    </row>
    <row r="1661" spans="1:32" x14ac:dyDescent="0.2">
      <c r="A1661" s="49">
        <v>42737</v>
      </c>
      <c r="B1661" s="50">
        <v>223.44999313354398</v>
      </c>
      <c r="C1661" s="43"/>
      <c r="D1661" s="49">
        <v>42737</v>
      </c>
      <c r="E1661" s="50">
        <v>4.2259998321533203</v>
      </c>
      <c r="AF1661" s="47"/>
    </row>
    <row r="1662" spans="1:32" x14ac:dyDescent="0.2">
      <c r="A1662" s="49">
        <v>42734</v>
      </c>
      <c r="B1662" s="50">
        <v>223.44999313354398</v>
      </c>
      <c r="C1662" s="43"/>
      <c r="D1662" s="49">
        <v>42734</v>
      </c>
      <c r="E1662" s="50">
        <v>4.1779999732971103</v>
      </c>
      <c r="AF1662" s="47"/>
    </row>
    <row r="1663" spans="1:32" x14ac:dyDescent="0.2">
      <c r="A1663" s="49">
        <v>42733</v>
      </c>
      <c r="B1663" s="50">
        <v>221.25000953674299</v>
      </c>
      <c r="C1663" s="43"/>
      <c r="D1663" s="49">
        <v>42733</v>
      </c>
      <c r="E1663" s="50">
        <v>4.1620001792907697</v>
      </c>
      <c r="AF1663" s="47"/>
    </row>
    <row r="1664" spans="1:32" x14ac:dyDescent="0.2">
      <c r="A1664" s="49">
        <v>42732</v>
      </c>
      <c r="B1664" s="50">
        <v>224.04999732971098</v>
      </c>
      <c r="C1664" s="43"/>
      <c r="D1664" s="49">
        <v>42732</v>
      </c>
      <c r="E1664" s="50">
        <v>4.1459999084472603</v>
      </c>
      <c r="AF1664" s="47"/>
    </row>
    <row r="1665" spans="1:32" x14ac:dyDescent="0.2">
      <c r="A1665" s="49">
        <v>42731</v>
      </c>
      <c r="B1665" s="50">
        <v>224.950003623962</v>
      </c>
      <c r="C1665" s="43"/>
      <c r="D1665" s="49">
        <v>42731</v>
      </c>
      <c r="E1665" s="50">
        <v>4.1500000953674299</v>
      </c>
      <c r="AF1665" s="47"/>
    </row>
    <row r="1666" spans="1:32" x14ac:dyDescent="0.2">
      <c r="A1666" s="49">
        <v>42730</v>
      </c>
      <c r="B1666" s="50">
        <v>224.950003623962</v>
      </c>
      <c r="C1666" s="43"/>
      <c r="D1666" s="49">
        <v>42730</v>
      </c>
      <c r="E1666" s="50">
        <v>4.1199998855590803</v>
      </c>
      <c r="AF1666" s="47"/>
    </row>
    <row r="1667" spans="1:32" x14ac:dyDescent="0.2">
      <c r="A1667" s="49">
        <v>42727</v>
      </c>
      <c r="B1667" s="50">
        <v>224.950003623962</v>
      </c>
      <c r="C1667" s="43"/>
      <c r="D1667" s="49">
        <v>42727</v>
      </c>
      <c r="E1667" s="50">
        <v>4.09800004959106</v>
      </c>
      <c r="AF1667" s="47"/>
    </row>
    <row r="1668" spans="1:32" x14ac:dyDescent="0.2">
      <c r="A1668" s="49">
        <v>42726</v>
      </c>
      <c r="B1668" s="50">
        <v>226.80001258850001</v>
      </c>
      <c r="C1668" s="43"/>
      <c r="D1668" s="49">
        <v>42726</v>
      </c>
      <c r="E1668" s="50">
        <v>4.0739998817443803</v>
      </c>
      <c r="AF1668" s="47"/>
    </row>
    <row r="1669" spans="1:32" x14ac:dyDescent="0.2">
      <c r="A1669" s="49">
        <v>42725</v>
      </c>
      <c r="B1669" s="50">
        <v>228.04999351501399</v>
      </c>
      <c r="C1669" s="43"/>
      <c r="D1669" s="49">
        <v>42725</v>
      </c>
      <c r="E1669" s="50">
        <v>4.09800004959106</v>
      </c>
      <c r="AF1669" s="47"/>
    </row>
    <row r="1670" spans="1:32" x14ac:dyDescent="0.2">
      <c r="A1670" s="49">
        <v>42724</v>
      </c>
      <c r="B1670" s="50">
        <v>226.74999237060499</v>
      </c>
      <c r="C1670" s="43"/>
      <c r="D1670" s="49">
        <v>42724</v>
      </c>
      <c r="E1670" s="50">
        <v>4.1020002365112296</v>
      </c>
      <c r="AF1670" s="47"/>
    </row>
    <row r="1671" spans="1:32" x14ac:dyDescent="0.2">
      <c r="A1671" s="49">
        <v>42723</v>
      </c>
      <c r="B1671" s="50">
        <v>221.79999351501399</v>
      </c>
      <c r="C1671" s="43"/>
      <c r="D1671" s="49">
        <v>42723</v>
      </c>
      <c r="E1671" s="50">
        <v>4.05800008773803</v>
      </c>
      <c r="AF1671" s="47"/>
    </row>
    <row r="1672" spans="1:32" x14ac:dyDescent="0.2">
      <c r="A1672" s="49">
        <v>42720</v>
      </c>
      <c r="B1672" s="50">
        <v>228.99999618530197</v>
      </c>
      <c r="C1672" s="43"/>
      <c r="D1672" s="49">
        <v>42720</v>
      </c>
      <c r="E1672" s="50">
        <v>4.03200006484985</v>
      </c>
      <c r="AF1672" s="47"/>
    </row>
    <row r="1673" spans="1:32" x14ac:dyDescent="0.2">
      <c r="A1673" s="49">
        <v>42719</v>
      </c>
      <c r="B1673" s="50">
        <v>229.74998950958198</v>
      </c>
      <c r="C1673" s="43"/>
      <c r="D1673" s="49">
        <v>42719</v>
      </c>
      <c r="E1673" s="50">
        <v>4.0479998588562003</v>
      </c>
      <c r="AF1673" s="47"/>
    </row>
    <row r="1674" spans="1:32" x14ac:dyDescent="0.2">
      <c r="A1674" s="49">
        <v>42718</v>
      </c>
      <c r="B1674" s="50">
        <v>223.14999103546097</v>
      </c>
      <c r="C1674" s="43"/>
      <c r="D1674" s="49">
        <v>42718</v>
      </c>
      <c r="E1674" s="50">
        <v>4.0440001487731898</v>
      </c>
      <c r="AF1674" s="47"/>
    </row>
    <row r="1675" spans="1:32" x14ac:dyDescent="0.2">
      <c r="A1675" s="49">
        <v>42717</v>
      </c>
      <c r="B1675" s="50">
        <v>229.850006103515</v>
      </c>
      <c r="C1675" s="43"/>
      <c r="D1675" s="49">
        <v>42717</v>
      </c>
      <c r="E1675" s="50">
        <v>4.0859999656677202</v>
      </c>
      <c r="AF1675" s="47"/>
    </row>
    <row r="1676" spans="1:32" x14ac:dyDescent="0.2">
      <c r="A1676" s="49">
        <v>42716</v>
      </c>
      <c r="B1676" s="50">
        <v>228.69999408721901</v>
      </c>
      <c r="C1676" s="43"/>
      <c r="D1676" s="49">
        <v>42716</v>
      </c>
      <c r="E1676" s="50">
        <v>3.99600005149841</v>
      </c>
      <c r="AF1676" s="47"/>
    </row>
    <row r="1677" spans="1:32" x14ac:dyDescent="0.2">
      <c r="A1677" s="49">
        <v>42713</v>
      </c>
      <c r="B1677" s="50">
        <v>233.699989318847</v>
      </c>
      <c r="C1677" s="43"/>
      <c r="D1677" s="49">
        <v>42713</v>
      </c>
      <c r="E1677" s="50">
        <v>3.9700000286102202</v>
      </c>
      <c r="AF1677" s="47"/>
    </row>
    <row r="1678" spans="1:32" x14ac:dyDescent="0.2">
      <c r="A1678" s="49">
        <v>42712</v>
      </c>
      <c r="B1678" s="50">
        <v>238.050007820129</v>
      </c>
      <c r="C1678" s="43"/>
      <c r="D1678" s="49">
        <v>42712</v>
      </c>
      <c r="E1678" s="50">
        <v>3.9260001182556099</v>
      </c>
      <c r="AF1678" s="47"/>
    </row>
    <row r="1679" spans="1:32" x14ac:dyDescent="0.2">
      <c r="A1679" s="49">
        <v>42711</v>
      </c>
      <c r="B1679" s="50">
        <v>233.99999141693101</v>
      </c>
      <c r="C1679" s="43"/>
      <c r="D1679" s="49">
        <v>42711</v>
      </c>
      <c r="E1679" s="50">
        <v>3.9140000343322701</v>
      </c>
      <c r="AF1679" s="47"/>
    </row>
    <row r="1680" spans="1:32" x14ac:dyDescent="0.2">
      <c r="A1680" s="49">
        <v>42710</v>
      </c>
      <c r="B1680" s="50">
        <v>225.500011444091</v>
      </c>
      <c r="C1680" s="43"/>
      <c r="D1680" s="49">
        <v>42710</v>
      </c>
      <c r="E1680" s="50">
        <v>3.8980000019073402</v>
      </c>
      <c r="AF1680" s="47"/>
    </row>
    <row r="1681" spans="1:32" x14ac:dyDescent="0.2">
      <c r="A1681" s="49">
        <v>42709</v>
      </c>
      <c r="B1681" s="50">
        <v>216.44999980926499</v>
      </c>
      <c r="C1681" s="43"/>
      <c r="D1681" s="49">
        <v>42709</v>
      </c>
      <c r="E1681" s="50">
        <v>3.7339999675750701</v>
      </c>
      <c r="AF1681" s="47"/>
    </row>
    <row r="1682" spans="1:32" x14ac:dyDescent="0.2">
      <c r="A1682" s="49">
        <v>42706</v>
      </c>
      <c r="B1682" s="50">
        <v>212.75000572204502</v>
      </c>
      <c r="C1682" s="43"/>
      <c r="D1682" s="49">
        <v>42706</v>
      </c>
      <c r="E1682" s="50">
        <v>3.8180000782012899</v>
      </c>
      <c r="AF1682" s="47"/>
    </row>
    <row r="1683" spans="1:32" x14ac:dyDescent="0.2">
      <c r="A1683" s="49">
        <v>42705</v>
      </c>
      <c r="B1683" s="50">
        <v>217.60001182556098</v>
      </c>
      <c r="C1683" s="43"/>
      <c r="D1683" s="49">
        <v>42705</v>
      </c>
      <c r="E1683" s="50">
        <v>3.7739999294281001</v>
      </c>
      <c r="AF1683" s="47"/>
    </row>
    <row r="1684" spans="1:32" x14ac:dyDescent="0.2">
      <c r="A1684" s="49">
        <v>42704</v>
      </c>
      <c r="B1684" s="50">
        <v>215.89999198913497</v>
      </c>
      <c r="C1684" s="43"/>
      <c r="D1684" s="49">
        <v>42704</v>
      </c>
      <c r="E1684" s="50">
        <v>3.81200003623962</v>
      </c>
      <c r="AF1684" s="47"/>
    </row>
    <row r="1685" spans="1:32" x14ac:dyDescent="0.2">
      <c r="A1685" s="49">
        <v>42703</v>
      </c>
      <c r="B1685" s="50">
        <v>214.49999809265103</v>
      </c>
      <c r="C1685" s="43"/>
      <c r="D1685" s="49">
        <v>42703</v>
      </c>
      <c r="E1685" s="50">
        <v>3.7780001163482599</v>
      </c>
      <c r="AF1685" s="47"/>
    </row>
    <row r="1686" spans="1:32" x14ac:dyDescent="0.2">
      <c r="A1686" s="49">
        <v>42702</v>
      </c>
      <c r="B1686" s="50">
        <v>210.89999675750701</v>
      </c>
      <c r="C1686" s="43"/>
      <c r="D1686" s="49">
        <v>42702</v>
      </c>
      <c r="E1686" s="50">
        <v>3.70600008964538</v>
      </c>
      <c r="AF1686" s="47"/>
    </row>
    <row r="1687" spans="1:32" x14ac:dyDescent="0.2">
      <c r="A1687" s="49">
        <v>42699</v>
      </c>
      <c r="B1687" s="50">
        <v>215.00000953674299</v>
      </c>
      <c r="C1687" s="43"/>
      <c r="D1687" s="49">
        <v>42699</v>
      </c>
      <c r="E1687" s="50">
        <v>3.7379999160766602</v>
      </c>
      <c r="AF1687" s="47"/>
    </row>
    <row r="1688" spans="1:32" x14ac:dyDescent="0.2">
      <c r="A1688" s="49">
        <v>42698</v>
      </c>
      <c r="B1688" s="50">
        <v>215.60001373290999</v>
      </c>
      <c r="C1688" s="43"/>
      <c r="D1688" s="49">
        <v>42698</v>
      </c>
      <c r="E1688" s="50">
        <v>3.7200000286102202</v>
      </c>
      <c r="AF1688" s="47"/>
    </row>
    <row r="1689" spans="1:32" x14ac:dyDescent="0.2">
      <c r="A1689" s="49">
        <v>42697</v>
      </c>
      <c r="B1689" s="50">
        <v>214.35000896453801</v>
      </c>
      <c r="C1689" s="43"/>
      <c r="D1689" s="49">
        <v>42697</v>
      </c>
      <c r="E1689" s="50">
        <v>3.74600005149841</v>
      </c>
      <c r="AF1689" s="47"/>
    </row>
    <row r="1690" spans="1:32" x14ac:dyDescent="0.2">
      <c r="A1690" s="49">
        <v>42696</v>
      </c>
      <c r="B1690" s="50">
        <v>213.19999694824202</v>
      </c>
      <c r="C1690" s="43"/>
      <c r="D1690" s="49">
        <v>42696</v>
      </c>
      <c r="E1690" s="50">
        <v>3.7599999904632502</v>
      </c>
      <c r="AF1690" s="47"/>
    </row>
    <row r="1691" spans="1:32" x14ac:dyDescent="0.2">
      <c r="A1691" s="49">
        <v>42695</v>
      </c>
      <c r="B1691" s="50">
        <v>210.75000762939399</v>
      </c>
      <c r="C1691" s="43"/>
      <c r="D1691" s="49">
        <v>42695</v>
      </c>
      <c r="E1691" s="50">
        <v>3.6500000953674299</v>
      </c>
      <c r="AF1691" s="47"/>
    </row>
    <row r="1692" spans="1:32" x14ac:dyDescent="0.2">
      <c r="A1692" s="49">
        <v>42692</v>
      </c>
      <c r="B1692" s="50">
        <v>212.5</v>
      </c>
      <c r="C1692" s="43"/>
      <c r="D1692" s="49">
        <v>42692</v>
      </c>
      <c r="E1692" s="50">
        <v>3.6340000629425</v>
      </c>
      <c r="AF1692" s="47"/>
    </row>
    <row r="1693" spans="1:32" x14ac:dyDescent="0.2">
      <c r="A1693" s="49">
        <v>42691</v>
      </c>
      <c r="B1693" s="50">
        <v>212.100005149841</v>
      </c>
      <c r="C1693" s="43"/>
      <c r="D1693" s="49">
        <v>42691</v>
      </c>
      <c r="E1693" s="50">
        <v>3.6919999122619598</v>
      </c>
      <c r="AF1693" s="47"/>
    </row>
    <row r="1694" spans="1:32" x14ac:dyDescent="0.2">
      <c r="A1694" s="49">
        <v>42690</v>
      </c>
      <c r="B1694" s="50">
        <v>209.699988365173</v>
      </c>
      <c r="C1694" s="43"/>
      <c r="D1694" s="49">
        <v>42690</v>
      </c>
      <c r="E1694" s="50">
        <v>3.6619999408721902</v>
      </c>
      <c r="AF1694" s="47"/>
    </row>
    <row r="1695" spans="1:32" x14ac:dyDescent="0.2">
      <c r="A1695" s="49">
        <v>42689</v>
      </c>
      <c r="B1695" s="50">
        <v>211.39998435974098</v>
      </c>
      <c r="C1695" s="43"/>
      <c r="D1695" s="49">
        <v>42689</v>
      </c>
      <c r="E1695" s="50">
        <v>3.6579999923706001</v>
      </c>
      <c r="AF1695" s="47"/>
    </row>
    <row r="1696" spans="1:32" x14ac:dyDescent="0.2">
      <c r="A1696" s="49">
        <v>42688</v>
      </c>
      <c r="B1696" s="50">
        <v>211.94999217986998</v>
      </c>
      <c r="C1696" s="43"/>
      <c r="D1696" s="49">
        <v>42688</v>
      </c>
      <c r="E1696" s="50">
        <v>3.5999999046325599</v>
      </c>
      <c r="AF1696" s="47"/>
    </row>
    <row r="1697" spans="1:32" x14ac:dyDescent="0.2">
      <c r="A1697" s="49">
        <v>42685</v>
      </c>
      <c r="B1697" s="50">
        <v>200.34999847412101</v>
      </c>
      <c r="C1697" s="43"/>
      <c r="D1697" s="49">
        <v>42685</v>
      </c>
      <c r="E1697" s="50">
        <v>3.6500000953674299</v>
      </c>
      <c r="AF1697" s="47"/>
    </row>
    <row r="1698" spans="1:32" x14ac:dyDescent="0.2">
      <c r="A1698" s="49">
        <v>42684</v>
      </c>
      <c r="B1698" s="50">
        <v>201.64999961853002</v>
      </c>
      <c r="C1698" s="43"/>
      <c r="D1698" s="49">
        <v>42684</v>
      </c>
      <c r="E1698" s="50">
        <v>3.6099998950958199</v>
      </c>
      <c r="AF1698" s="47"/>
    </row>
    <row r="1699" spans="1:32" x14ac:dyDescent="0.2">
      <c r="A1699" s="49">
        <v>42683</v>
      </c>
      <c r="B1699" s="50">
        <v>191.05000495910599</v>
      </c>
      <c r="C1699" s="43"/>
      <c r="D1699" s="49">
        <v>42683</v>
      </c>
      <c r="E1699" s="50">
        <v>3.71000003814697</v>
      </c>
      <c r="AF1699" s="47"/>
    </row>
    <row r="1700" spans="1:32" x14ac:dyDescent="0.2">
      <c r="A1700" s="49">
        <v>42682</v>
      </c>
      <c r="B1700" s="50">
        <v>185.14999151229802</v>
      </c>
      <c r="C1700" s="43"/>
      <c r="D1700" s="49">
        <v>42682</v>
      </c>
      <c r="E1700" s="50">
        <v>3.8619999885559002</v>
      </c>
      <c r="AF1700" s="47"/>
    </row>
    <row r="1701" spans="1:32" x14ac:dyDescent="0.2">
      <c r="A1701" s="49">
        <v>42681</v>
      </c>
      <c r="B1701" s="50">
        <v>184.74999666213901</v>
      </c>
      <c r="C1701" s="43"/>
      <c r="D1701" s="49">
        <v>42681</v>
      </c>
      <c r="E1701" s="50">
        <v>3.8499999046325599</v>
      </c>
      <c r="AF1701" s="47"/>
    </row>
    <row r="1702" spans="1:32" x14ac:dyDescent="0.2">
      <c r="A1702" s="49">
        <v>42678</v>
      </c>
      <c r="B1702" s="50">
        <v>181.25</v>
      </c>
      <c r="C1702" s="43"/>
      <c r="D1702" s="49">
        <v>42678</v>
      </c>
      <c r="E1702" s="50">
        <v>3.7939999103546098</v>
      </c>
      <c r="AF1702" s="47"/>
    </row>
    <row r="1703" spans="1:32" x14ac:dyDescent="0.2">
      <c r="A1703" s="49">
        <v>42677</v>
      </c>
      <c r="B1703" s="50">
        <v>186.300003528594</v>
      </c>
      <c r="C1703" s="43"/>
      <c r="D1703" s="49">
        <v>42677</v>
      </c>
      <c r="E1703" s="50">
        <v>3.8280000686645499</v>
      </c>
      <c r="AF1703" s="47"/>
    </row>
    <row r="1704" spans="1:32" x14ac:dyDescent="0.2">
      <c r="A1704" s="49">
        <v>42676</v>
      </c>
      <c r="B1704" s="50">
        <v>181.800007820129</v>
      </c>
      <c r="C1704" s="43"/>
      <c r="D1704" s="49">
        <v>42676</v>
      </c>
      <c r="E1704" s="50">
        <v>3.8499999046325599</v>
      </c>
      <c r="AF1704" s="47"/>
    </row>
    <row r="1705" spans="1:32" x14ac:dyDescent="0.2">
      <c r="A1705" s="49">
        <v>42675</v>
      </c>
      <c r="B1705" s="50">
        <v>187.19999790191599</v>
      </c>
      <c r="C1705" s="43"/>
      <c r="D1705" s="49">
        <v>42675</v>
      </c>
      <c r="E1705" s="50">
        <v>3.92000007629394</v>
      </c>
      <c r="AF1705" s="47"/>
    </row>
    <row r="1706" spans="1:32" x14ac:dyDescent="0.2">
      <c r="A1706" s="49">
        <v>42674</v>
      </c>
      <c r="B1706" s="50">
        <v>190.05000591277999</v>
      </c>
      <c r="C1706" s="43"/>
      <c r="D1706" s="49">
        <v>42674</v>
      </c>
      <c r="E1706" s="50">
        <v>3.9360001087188698</v>
      </c>
      <c r="AF1706" s="47"/>
    </row>
    <row r="1707" spans="1:32" x14ac:dyDescent="0.2">
      <c r="A1707" s="49">
        <v>42671</v>
      </c>
      <c r="B1707" s="50">
        <v>192.10000038146899</v>
      </c>
      <c r="C1707" s="43"/>
      <c r="D1707" s="49">
        <v>42671</v>
      </c>
      <c r="E1707" s="50">
        <v>3.95199990272521</v>
      </c>
      <c r="AF1707" s="47"/>
    </row>
    <row r="1708" spans="1:32" x14ac:dyDescent="0.2">
      <c r="A1708" s="49">
        <v>42670</v>
      </c>
      <c r="B1708" s="50">
        <v>191.05000495910599</v>
      </c>
      <c r="C1708" s="43"/>
      <c r="D1708" s="49">
        <v>42670</v>
      </c>
      <c r="E1708" s="50">
        <v>3.9219999313354399</v>
      </c>
      <c r="AF1708" s="47"/>
    </row>
    <row r="1709" spans="1:32" x14ac:dyDescent="0.2">
      <c r="A1709" s="49">
        <v>42669</v>
      </c>
      <c r="B1709" s="50">
        <v>181.149995326995</v>
      </c>
      <c r="C1709" s="43"/>
      <c r="D1709" s="49">
        <v>42669</v>
      </c>
      <c r="E1709" s="50">
        <v>3.9539999961853001</v>
      </c>
      <c r="AF1709" s="47"/>
    </row>
    <row r="1710" spans="1:32" x14ac:dyDescent="0.2">
      <c r="A1710" s="49">
        <v>42668</v>
      </c>
      <c r="B1710" s="50">
        <v>184.14999246597199</v>
      </c>
      <c r="C1710" s="43"/>
      <c r="D1710" s="49">
        <v>42668</v>
      </c>
      <c r="E1710" s="50">
        <v>3.8980000019073402</v>
      </c>
      <c r="AF1710" s="47"/>
    </row>
    <row r="1711" spans="1:32" x14ac:dyDescent="0.2">
      <c r="A1711" s="49">
        <v>42667</v>
      </c>
      <c r="B1711" s="50">
        <v>183.74999761581401</v>
      </c>
      <c r="C1711" s="43"/>
      <c r="D1711" s="49">
        <v>42667</v>
      </c>
      <c r="E1711" s="50">
        <v>3.92400002479553</v>
      </c>
      <c r="AF1711" s="47"/>
    </row>
    <row r="1712" spans="1:32" x14ac:dyDescent="0.2">
      <c r="A1712" s="49">
        <v>42664</v>
      </c>
      <c r="B1712" s="50">
        <v>183.249998092651</v>
      </c>
      <c r="C1712" s="43"/>
      <c r="D1712" s="49">
        <v>42664</v>
      </c>
      <c r="E1712" s="50">
        <v>3.9379999637603702</v>
      </c>
      <c r="AF1712" s="47"/>
    </row>
    <row r="1713" spans="1:32" x14ac:dyDescent="0.2">
      <c r="A1713" s="49">
        <v>42663</v>
      </c>
      <c r="B1713" s="50">
        <v>183.200001716613</v>
      </c>
      <c r="C1713" s="43"/>
      <c r="D1713" s="49">
        <v>42663</v>
      </c>
      <c r="E1713" s="50">
        <v>3.9440000057220401</v>
      </c>
      <c r="AF1713" s="47"/>
    </row>
    <row r="1714" spans="1:32" x14ac:dyDescent="0.2">
      <c r="A1714" s="49">
        <v>42662</v>
      </c>
      <c r="B1714" s="50">
        <v>178.55000495910599</v>
      </c>
      <c r="C1714" s="43"/>
      <c r="D1714" s="49">
        <v>42662</v>
      </c>
      <c r="E1714" s="50">
        <v>3.9260001182556099</v>
      </c>
      <c r="AF1714" s="47"/>
    </row>
    <row r="1715" spans="1:32" x14ac:dyDescent="0.2">
      <c r="A1715" s="49">
        <v>42661</v>
      </c>
      <c r="B1715" s="50">
        <v>173.35000038146899</v>
      </c>
      <c r="C1715" s="43"/>
      <c r="D1715" s="49">
        <v>42661</v>
      </c>
      <c r="E1715" s="50">
        <v>3.8940000534057599</v>
      </c>
      <c r="AF1715" s="47"/>
    </row>
    <row r="1716" spans="1:32" x14ac:dyDescent="0.2">
      <c r="A1716" s="49">
        <v>42660</v>
      </c>
      <c r="B1716" s="50">
        <v>170.00000476837101</v>
      </c>
      <c r="C1716" s="43"/>
      <c r="D1716" s="49">
        <v>42660</v>
      </c>
      <c r="E1716" s="50">
        <v>3.8239998817443799</v>
      </c>
      <c r="AF1716" s="47"/>
    </row>
    <row r="1717" spans="1:32" x14ac:dyDescent="0.2">
      <c r="A1717" s="49">
        <v>42657</v>
      </c>
      <c r="B1717" s="50">
        <v>171.14999294281</v>
      </c>
      <c r="C1717" s="43"/>
      <c r="D1717" s="49">
        <v>42657</v>
      </c>
      <c r="E1717" s="50">
        <v>3.84400010108947</v>
      </c>
      <c r="AF1717" s="47"/>
    </row>
    <row r="1718" spans="1:32" x14ac:dyDescent="0.2">
      <c r="A1718" s="49">
        <v>42656</v>
      </c>
      <c r="B1718" s="50">
        <v>165.450000762939</v>
      </c>
      <c r="C1718" s="43"/>
      <c r="D1718" s="49">
        <v>42656</v>
      </c>
      <c r="E1718" s="50">
        <v>3.7660000324249201</v>
      </c>
      <c r="AF1718" s="47"/>
    </row>
    <row r="1719" spans="1:32" x14ac:dyDescent="0.2">
      <c r="A1719" s="49">
        <v>42655</v>
      </c>
      <c r="B1719" s="50">
        <v>169.700002670288</v>
      </c>
      <c r="C1719" s="43"/>
      <c r="D1719" s="49">
        <v>42655</v>
      </c>
      <c r="E1719" s="50">
        <v>3.7379999160766602</v>
      </c>
      <c r="AF1719" s="47"/>
    </row>
    <row r="1720" spans="1:32" x14ac:dyDescent="0.2">
      <c r="A1720" s="49">
        <v>42654</v>
      </c>
      <c r="B1720" s="50">
        <v>172.54999876022299</v>
      </c>
      <c r="C1720" s="43"/>
      <c r="D1720" s="49">
        <v>42654</v>
      </c>
      <c r="E1720" s="50">
        <v>3.80800008773803</v>
      </c>
      <c r="AF1720" s="47"/>
    </row>
    <row r="1721" spans="1:32" x14ac:dyDescent="0.2">
      <c r="A1721" s="49">
        <v>42653</v>
      </c>
      <c r="B1721" s="50">
        <v>172.10000753402701</v>
      </c>
      <c r="C1721" s="43"/>
      <c r="D1721" s="49">
        <v>42653</v>
      </c>
      <c r="E1721" s="50">
        <v>3.8259999752044598</v>
      </c>
      <c r="AF1721" s="47"/>
    </row>
    <row r="1722" spans="1:32" x14ac:dyDescent="0.2">
      <c r="A1722" s="49">
        <v>42650</v>
      </c>
      <c r="B1722" s="50">
        <v>172.899997234344</v>
      </c>
      <c r="C1722" s="43"/>
      <c r="D1722" s="49">
        <v>42650</v>
      </c>
      <c r="E1722" s="50">
        <v>3.77600002288818</v>
      </c>
      <c r="AF1722" s="47"/>
    </row>
    <row r="1723" spans="1:32" x14ac:dyDescent="0.2">
      <c r="A1723" s="49">
        <v>42649</v>
      </c>
      <c r="B1723" s="50">
        <v>174.80000257492</v>
      </c>
      <c r="C1723" s="43"/>
      <c r="D1723" s="49">
        <v>42649</v>
      </c>
      <c r="E1723" s="50">
        <v>3.8299999237060498</v>
      </c>
      <c r="AF1723" s="47"/>
    </row>
    <row r="1724" spans="1:32" x14ac:dyDescent="0.2">
      <c r="A1724" s="49">
        <v>42648</v>
      </c>
      <c r="B1724" s="50">
        <v>171.14999294281</v>
      </c>
      <c r="C1724" s="43"/>
      <c r="D1724" s="49">
        <v>42648</v>
      </c>
      <c r="E1724" s="50">
        <v>3.8559999465942298</v>
      </c>
      <c r="AF1724" s="47"/>
    </row>
    <row r="1725" spans="1:32" x14ac:dyDescent="0.2">
      <c r="A1725" s="49">
        <v>42647</v>
      </c>
      <c r="B1725" s="50">
        <v>170.85000276565501</v>
      </c>
      <c r="C1725" s="43"/>
      <c r="D1725" s="49">
        <v>42647</v>
      </c>
      <c r="E1725" s="50">
        <v>3.92000007629394</v>
      </c>
      <c r="AF1725" s="47"/>
    </row>
    <row r="1726" spans="1:32" x14ac:dyDescent="0.2">
      <c r="A1726" s="49">
        <v>42646</v>
      </c>
      <c r="B1726" s="50">
        <v>167.60001182556098</v>
      </c>
      <c r="C1726" s="43"/>
      <c r="D1726" s="49">
        <v>42646</v>
      </c>
      <c r="E1726" s="50">
        <v>3.9140000343322701</v>
      </c>
      <c r="AF1726" s="47"/>
    </row>
    <row r="1727" spans="1:32" x14ac:dyDescent="0.2">
      <c r="A1727" s="49">
        <v>42643</v>
      </c>
      <c r="B1727" s="50">
        <v>165.29999971389699</v>
      </c>
      <c r="C1727" s="43"/>
      <c r="D1727" s="49">
        <v>42643</v>
      </c>
      <c r="E1727" s="50">
        <v>3.95600008964538</v>
      </c>
      <c r="AF1727" s="47"/>
    </row>
    <row r="1728" spans="1:32" x14ac:dyDescent="0.2">
      <c r="A1728" s="49">
        <v>42642</v>
      </c>
      <c r="B1728" s="50">
        <v>167.64999628067002</v>
      </c>
      <c r="C1728" s="43"/>
      <c r="D1728" s="49">
        <v>42642</v>
      </c>
      <c r="E1728" s="50">
        <v>3.9679999351501398</v>
      </c>
      <c r="AF1728" s="47"/>
    </row>
    <row r="1729" spans="1:32" x14ac:dyDescent="0.2">
      <c r="A1729" s="49">
        <v>42641</v>
      </c>
      <c r="B1729" s="50">
        <v>166.19999408721898</v>
      </c>
      <c r="C1729" s="43"/>
      <c r="D1729" s="49">
        <v>42641</v>
      </c>
      <c r="E1729" s="50">
        <v>3.9539999961853001</v>
      </c>
      <c r="AF1729" s="47"/>
    </row>
    <row r="1730" spans="1:32" x14ac:dyDescent="0.2">
      <c r="A1730" s="49">
        <v>42640</v>
      </c>
      <c r="B1730" s="50">
        <v>164.80000019073401</v>
      </c>
      <c r="C1730" s="43"/>
      <c r="D1730" s="49">
        <v>42640</v>
      </c>
      <c r="E1730" s="50">
        <v>3.9000000953674299</v>
      </c>
      <c r="AF1730" s="47"/>
    </row>
    <row r="1731" spans="1:32" x14ac:dyDescent="0.2">
      <c r="A1731" s="49">
        <v>42639</v>
      </c>
      <c r="B1731" s="50">
        <v>167.550003528594</v>
      </c>
      <c r="C1731" s="43"/>
      <c r="D1731" s="49">
        <v>42639</v>
      </c>
      <c r="E1731" s="50">
        <v>3.95000004768371</v>
      </c>
      <c r="AF1731" s="47"/>
    </row>
    <row r="1732" spans="1:32" x14ac:dyDescent="0.2">
      <c r="A1732" s="49">
        <v>42636</v>
      </c>
      <c r="B1732" s="50">
        <v>170.85000276565501</v>
      </c>
      <c r="C1732" s="43"/>
      <c r="D1732" s="49">
        <v>42636</v>
      </c>
      <c r="E1732" s="50">
        <v>3.9700000286102202</v>
      </c>
      <c r="AF1732" s="47"/>
    </row>
    <row r="1733" spans="1:32" x14ac:dyDescent="0.2">
      <c r="A1733" s="49">
        <v>42635</v>
      </c>
      <c r="B1733" s="50">
        <v>173.39999675750698</v>
      </c>
      <c r="C1733" s="43"/>
      <c r="D1733" s="49">
        <v>42635</v>
      </c>
      <c r="E1733" s="50">
        <v>4.0419998168945304</v>
      </c>
      <c r="AF1733" s="47"/>
    </row>
    <row r="1734" spans="1:32" x14ac:dyDescent="0.2">
      <c r="A1734" s="49">
        <v>42634</v>
      </c>
      <c r="B1734" s="50">
        <v>171.700000762939</v>
      </c>
      <c r="C1734" s="43"/>
      <c r="D1734" s="49">
        <v>42634</v>
      </c>
      <c r="E1734" s="50">
        <v>3.9260001182556099</v>
      </c>
      <c r="AF1734" s="47"/>
    </row>
    <row r="1735" spans="1:32" x14ac:dyDescent="0.2">
      <c r="A1735" s="49">
        <v>42633</v>
      </c>
      <c r="B1735" s="50">
        <v>166.499996185302</v>
      </c>
      <c r="C1735" s="43"/>
      <c r="D1735" s="49">
        <v>42633</v>
      </c>
      <c r="E1735" s="50">
        <v>3.9340000152587802</v>
      </c>
      <c r="AF1735" s="47"/>
    </row>
    <row r="1736" spans="1:32" x14ac:dyDescent="0.2">
      <c r="A1736" s="49">
        <v>42632</v>
      </c>
      <c r="B1736" s="50">
        <v>166.44999980926499</v>
      </c>
      <c r="C1736" s="43"/>
      <c r="D1736" s="49">
        <v>42632</v>
      </c>
      <c r="E1736" s="50">
        <v>3.9479999542236301</v>
      </c>
      <c r="AF1736" s="47"/>
    </row>
    <row r="1737" spans="1:32" x14ac:dyDescent="0.2">
      <c r="A1737" s="49">
        <v>42629</v>
      </c>
      <c r="B1737" s="50">
        <v>165.39999246597199</v>
      </c>
      <c r="C1737" s="43"/>
      <c r="D1737" s="49">
        <v>42629</v>
      </c>
      <c r="E1737" s="50">
        <v>3.8980000019073402</v>
      </c>
      <c r="AF1737" s="47"/>
    </row>
    <row r="1738" spans="1:32" x14ac:dyDescent="0.2">
      <c r="A1738" s="49">
        <v>42628</v>
      </c>
      <c r="B1738" s="50">
        <v>168.949997425079</v>
      </c>
      <c r="C1738" s="43"/>
      <c r="D1738" s="49">
        <v>42628</v>
      </c>
      <c r="E1738" s="50">
        <v>3.9319999217986998</v>
      </c>
      <c r="AF1738" s="47"/>
    </row>
    <row r="1739" spans="1:32" x14ac:dyDescent="0.2">
      <c r="A1739" s="49">
        <v>42627</v>
      </c>
      <c r="B1739" s="50">
        <v>170.35000324249202</v>
      </c>
      <c r="C1739" s="43"/>
      <c r="D1739" s="49">
        <v>42627</v>
      </c>
      <c r="E1739" s="50">
        <v>3.91599988937377</v>
      </c>
      <c r="AF1739" s="47"/>
    </row>
    <row r="1740" spans="1:32" x14ac:dyDescent="0.2">
      <c r="A1740" s="49">
        <v>42626</v>
      </c>
      <c r="B1740" s="50">
        <v>170.749998092651</v>
      </c>
      <c r="C1740" s="43"/>
      <c r="D1740" s="49">
        <v>42626</v>
      </c>
      <c r="E1740" s="50">
        <v>3.9300000667571999</v>
      </c>
      <c r="AF1740" s="47"/>
    </row>
    <row r="1741" spans="1:32" x14ac:dyDescent="0.2">
      <c r="A1741" s="49">
        <v>42625</v>
      </c>
      <c r="B1741" s="50">
        <v>169.35000419616699</v>
      </c>
      <c r="C1741" s="43"/>
      <c r="D1741" s="49">
        <v>42625</v>
      </c>
      <c r="E1741" s="50">
        <v>3.9660000801086399</v>
      </c>
      <c r="AF1741" s="47"/>
    </row>
    <row r="1742" spans="1:32" x14ac:dyDescent="0.2">
      <c r="A1742" s="49">
        <v>42622</v>
      </c>
      <c r="B1742" s="50">
        <v>175.05000829696598</v>
      </c>
      <c r="C1742" s="43"/>
      <c r="D1742" s="49">
        <v>42622</v>
      </c>
      <c r="E1742" s="50">
        <v>4.0359997749328604</v>
      </c>
      <c r="AF1742" s="47"/>
    </row>
    <row r="1743" spans="1:32" x14ac:dyDescent="0.2">
      <c r="A1743" s="49">
        <v>42621</v>
      </c>
      <c r="B1743" s="50">
        <v>171.850001811981</v>
      </c>
      <c r="C1743" s="43"/>
      <c r="D1743" s="49">
        <v>42621</v>
      </c>
      <c r="E1743" s="50">
        <v>4.1040000915527299</v>
      </c>
      <c r="AF1743" s="47"/>
    </row>
    <row r="1744" spans="1:32" x14ac:dyDescent="0.2">
      <c r="A1744" s="49">
        <v>42620</v>
      </c>
      <c r="B1744" s="50">
        <v>169.14999485015801</v>
      </c>
      <c r="C1744" s="43"/>
      <c r="D1744" s="49">
        <v>42620</v>
      </c>
      <c r="E1744" s="50">
        <v>4.13800001144409</v>
      </c>
      <c r="AF1744" s="47"/>
    </row>
    <row r="1745" spans="1:32" x14ac:dyDescent="0.2">
      <c r="A1745" s="49">
        <v>42619</v>
      </c>
      <c r="B1745" s="50">
        <v>169.60000991821201</v>
      </c>
      <c r="C1745" s="43"/>
      <c r="D1745" s="49">
        <v>42619</v>
      </c>
      <c r="E1745" s="50">
        <v>4.0300002098083496</v>
      </c>
      <c r="AF1745" s="47"/>
    </row>
    <row r="1746" spans="1:32" x14ac:dyDescent="0.2">
      <c r="A1746" s="49">
        <v>42618</v>
      </c>
      <c r="B1746" s="50">
        <v>173.149991035461</v>
      </c>
      <c r="C1746" s="43"/>
      <c r="D1746" s="49">
        <v>42618</v>
      </c>
      <c r="E1746" s="50">
        <v>4.0479998588562003</v>
      </c>
      <c r="AF1746" s="47"/>
    </row>
    <row r="1747" spans="1:32" x14ac:dyDescent="0.2">
      <c r="A1747" s="49">
        <v>42615</v>
      </c>
      <c r="B1747" s="50">
        <v>174.39999580383301</v>
      </c>
      <c r="C1747" s="43"/>
      <c r="D1747" s="49">
        <v>42615</v>
      </c>
      <c r="E1747" s="50">
        <v>4.0300002098083496</v>
      </c>
      <c r="AF1747" s="47"/>
    </row>
    <row r="1748" spans="1:32" x14ac:dyDescent="0.2">
      <c r="A1748" s="49">
        <v>42614</v>
      </c>
      <c r="B1748" s="50">
        <v>170.24999856948799</v>
      </c>
      <c r="C1748" s="43"/>
      <c r="D1748" s="49">
        <v>42614</v>
      </c>
      <c r="E1748" s="50">
        <v>3.95199990272521</v>
      </c>
      <c r="AF1748" s="47"/>
    </row>
    <row r="1749" spans="1:32" x14ac:dyDescent="0.2">
      <c r="A1749" s="49">
        <v>42613</v>
      </c>
      <c r="B1749" s="50">
        <v>172.54999876022299</v>
      </c>
      <c r="C1749" s="43"/>
      <c r="D1749" s="49">
        <v>42613</v>
      </c>
      <c r="E1749" s="50">
        <v>3.9619998931884699</v>
      </c>
      <c r="AF1749" s="47"/>
    </row>
    <row r="1750" spans="1:32" x14ac:dyDescent="0.2">
      <c r="A1750" s="49">
        <v>42612</v>
      </c>
      <c r="B1750" s="50">
        <v>169.44999694824202</v>
      </c>
      <c r="C1750" s="43"/>
      <c r="D1750" s="49">
        <v>42612</v>
      </c>
      <c r="E1750" s="50">
        <v>3.9700000286102202</v>
      </c>
      <c r="AF1750" s="47"/>
    </row>
    <row r="1751" spans="1:32" x14ac:dyDescent="0.2">
      <c r="A1751" s="49">
        <v>42611</v>
      </c>
      <c r="B1751" s="50">
        <v>165.99999666213901</v>
      </c>
      <c r="C1751" s="43"/>
      <c r="D1751" s="49">
        <v>42611</v>
      </c>
      <c r="E1751" s="50">
        <v>3.9119999408721902</v>
      </c>
      <c r="AF1751" s="47"/>
    </row>
    <row r="1752" spans="1:32" x14ac:dyDescent="0.2">
      <c r="A1752" s="49">
        <v>42608</v>
      </c>
      <c r="B1752" s="50">
        <v>166.29999876022299</v>
      </c>
      <c r="C1752" s="43"/>
      <c r="D1752" s="49">
        <v>42608</v>
      </c>
      <c r="E1752" s="50">
        <v>3.9839999675750701</v>
      </c>
      <c r="AF1752" s="47"/>
    </row>
    <row r="1753" spans="1:32" x14ac:dyDescent="0.2">
      <c r="A1753" s="49">
        <v>42607</v>
      </c>
      <c r="B1753" s="50">
        <v>163.99999856948799</v>
      </c>
      <c r="C1753" s="43"/>
      <c r="D1753" s="49">
        <v>42607</v>
      </c>
      <c r="E1753" s="50">
        <v>3.9619998931884699</v>
      </c>
      <c r="AF1753" s="47"/>
    </row>
    <row r="1754" spans="1:32" x14ac:dyDescent="0.2">
      <c r="A1754" s="49">
        <v>42606</v>
      </c>
      <c r="B1754" s="50">
        <v>166.75000190734801</v>
      </c>
      <c r="C1754" s="43"/>
      <c r="D1754" s="49">
        <v>42606</v>
      </c>
      <c r="E1754" s="50">
        <v>3.9379999637603702</v>
      </c>
      <c r="AF1754" s="47"/>
    </row>
    <row r="1755" spans="1:32" x14ac:dyDescent="0.2">
      <c r="A1755" s="49">
        <v>42605</v>
      </c>
      <c r="B1755" s="50">
        <v>165.19999504089299</v>
      </c>
      <c r="C1755" s="43"/>
      <c r="D1755" s="49">
        <v>42605</v>
      </c>
      <c r="E1755" s="50">
        <v>3.9479999542236301</v>
      </c>
      <c r="AF1755" s="47"/>
    </row>
    <row r="1756" spans="1:32" x14ac:dyDescent="0.2">
      <c r="A1756" s="49">
        <v>42604</v>
      </c>
      <c r="B1756" s="50">
        <v>160.000002384185</v>
      </c>
      <c r="C1756" s="43"/>
      <c r="D1756" s="49">
        <v>42604</v>
      </c>
      <c r="E1756" s="50">
        <v>3.8980000019073402</v>
      </c>
      <c r="AF1756" s="47"/>
    </row>
    <row r="1757" spans="1:32" x14ac:dyDescent="0.2">
      <c r="A1757" s="49">
        <v>42601</v>
      </c>
      <c r="B1757" s="50">
        <v>160.249996185302</v>
      </c>
      <c r="C1757" s="43"/>
      <c r="D1757" s="49">
        <v>42601</v>
      </c>
      <c r="E1757" s="50">
        <v>3.8759999275207502</v>
      </c>
      <c r="AF1757" s="47"/>
    </row>
    <row r="1758" spans="1:32" x14ac:dyDescent="0.2">
      <c r="A1758" s="49">
        <v>42600</v>
      </c>
      <c r="B1758" s="50">
        <v>160.549998283386</v>
      </c>
      <c r="C1758" s="43"/>
      <c r="D1758" s="49">
        <v>42600</v>
      </c>
      <c r="E1758" s="50">
        <v>3.9400000572204501</v>
      </c>
      <c r="AF1758" s="47"/>
    </row>
    <row r="1759" spans="1:32" x14ac:dyDescent="0.2">
      <c r="A1759" s="49">
        <v>42599</v>
      </c>
      <c r="B1759" s="50">
        <v>160.100007057189</v>
      </c>
      <c r="C1759" s="43"/>
      <c r="D1759" s="49">
        <v>42599</v>
      </c>
      <c r="E1759" s="50">
        <v>3.9479999542236301</v>
      </c>
      <c r="AF1759" s="47"/>
    </row>
    <row r="1760" spans="1:32" x14ac:dyDescent="0.2">
      <c r="A1760" s="49">
        <v>42598</v>
      </c>
      <c r="B1760" s="50">
        <v>162.050008773803</v>
      </c>
      <c r="C1760" s="43"/>
      <c r="D1760" s="49">
        <v>42598</v>
      </c>
      <c r="E1760" s="50">
        <v>4.0159997940063397</v>
      </c>
      <c r="AF1760" s="47"/>
    </row>
    <row r="1761" spans="1:32" x14ac:dyDescent="0.2">
      <c r="A1761" s="49">
        <v>42597</v>
      </c>
      <c r="B1761" s="50">
        <v>164.30000066757199</v>
      </c>
      <c r="C1761" s="43"/>
      <c r="D1761" s="49">
        <v>42597</v>
      </c>
      <c r="E1761" s="50">
        <v>4.1040000915527299</v>
      </c>
      <c r="AF1761" s="47"/>
    </row>
    <row r="1762" spans="1:32" x14ac:dyDescent="0.2">
      <c r="A1762" s="49">
        <v>42594</v>
      </c>
      <c r="B1762" s="50">
        <v>163.99999856948799</v>
      </c>
      <c r="C1762" s="43"/>
      <c r="D1762" s="49">
        <v>42594</v>
      </c>
      <c r="E1762" s="50">
        <v>4.1119999885559002</v>
      </c>
      <c r="AF1762" s="47"/>
    </row>
    <row r="1763" spans="1:32" x14ac:dyDescent="0.2">
      <c r="A1763" s="49">
        <v>42593</v>
      </c>
      <c r="B1763" s="50">
        <v>162.5</v>
      </c>
      <c r="C1763" s="43"/>
      <c r="D1763" s="49">
        <v>42593</v>
      </c>
      <c r="E1763" s="50">
        <v>4.1079998016357404</v>
      </c>
      <c r="AF1763" s="47"/>
    </row>
    <row r="1764" spans="1:32" x14ac:dyDescent="0.2">
      <c r="A1764" s="49">
        <v>42592</v>
      </c>
      <c r="B1764" s="50">
        <v>163.80000114440901</v>
      </c>
      <c r="C1764" s="43"/>
      <c r="D1764" s="49">
        <v>42592</v>
      </c>
      <c r="E1764" s="50">
        <v>4.0419998168945304</v>
      </c>
      <c r="AF1764" s="47"/>
    </row>
    <row r="1765" spans="1:32" x14ac:dyDescent="0.2">
      <c r="A1765" s="49">
        <v>42591</v>
      </c>
      <c r="B1765" s="50">
        <v>162.30000257492</v>
      </c>
      <c r="C1765" s="43"/>
      <c r="D1765" s="49">
        <v>42591</v>
      </c>
      <c r="E1765" s="50">
        <v>4.0640001296996999</v>
      </c>
      <c r="AF1765" s="47"/>
    </row>
    <row r="1766" spans="1:32" x14ac:dyDescent="0.2">
      <c r="A1766" s="49">
        <v>42590</v>
      </c>
      <c r="B1766" s="50">
        <v>157.200002670288</v>
      </c>
      <c r="C1766" s="43"/>
      <c r="D1766" s="49">
        <v>42590</v>
      </c>
      <c r="E1766" s="50">
        <v>4.0859999656677202</v>
      </c>
      <c r="AF1766" s="47"/>
    </row>
    <row r="1767" spans="1:32" x14ac:dyDescent="0.2">
      <c r="A1767" s="49">
        <v>42587</v>
      </c>
      <c r="B1767" s="50">
        <v>152.05000638961701</v>
      </c>
      <c r="C1767" s="43"/>
      <c r="D1767" s="49">
        <v>42587</v>
      </c>
      <c r="E1767" s="50">
        <v>4.0819997787475497</v>
      </c>
      <c r="AF1767" s="47"/>
    </row>
    <row r="1768" spans="1:32" x14ac:dyDescent="0.2">
      <c r="A1768" s="49">
        <v>42586</v>
      </c>
      <c r="B1768" s="50">
        <v>149.50000047683702</v>
      </c>
      <c r="C1768" s="43"/>
      <c r="D1768" s="49">
        <v>42586</v>
      </c>
      <c r="E1768" s="50">
        <v>4.0539999008178702</v>
      </c>
      <c r="AF1768" s="47"/>
    </row>
    <row r="1769" spans="1:32" x14ac:dyDescent="0.2">
      <c r="A1769" s="49">
        <v>42585</v>
      </c>
      <c r="B1769" s="50">
        <v>148.44999313354398</v>
      </c>
      <c r="C1769" s="43"/>
      <c r="D1769" s="49">
        <v>42585</v>
      </c>
      <c r="E1769" s="50">
        <v>4.0419998168945304</v>
      </c>
      <c r="AF1769" s="47"/>
    </row>
    <row r="1770" spans="1:32" x14ac:dyDescent="0.2">
      <c r="A1770" s="49">
        <v>42584</v>
      </c>
      <c r="B1770" s="50">
        <v>145.899999141693</v>
      </c>
      <c r="C1770" s="43"/>
      <c r="D1770" s="49">
        <v>42584</v>
      </c>
      <c r="E1770" s="50">
        <v>4.0359997749328604</v>
      </c>
      <c r="AF1770" s="47"/>
    </row>
    <row r="1771" spans="1:32" x14ac:dyDescent="0.2">
      <c r="A1771" s="49">
        <v>42583</v>
      </c>
      <c r="B1771" s="50">
        <v>151.49999856948799</v>
      </c>
      <c r="C1771" s="43"/>
      <c r="D1771" s="49">
        <v>42583</v>
      </c>
      <c r="E1771" s="50">
        <v>4.1119999885559002</v>
      </c>
      <c r="AF1771" s="47"/>
    </row>
    <row r="1772" spans="1:32" x14ac:dyDescent="0.2">
      <c r="A1772" s="49">
        <v>42580</v>
      </c>
      <c r="B1772" s="50">
        <v>155.499994754791</v>
      </c>
      <c r="C1772" s="43"/>
      <c r="D1772" s="49">
        <v>42580</v>
      </c>
      <c r="E1772" s="50">
        <v>4.09800004959106</v>
      </c>
      <c r="AF1772" s="47"/>
    </row>
    <row r="1773" spans="1:32" x14ac:dyDescent="0.2">
      <c r="A1773" s="49">
        <v>42579</v>
      </c>
      <c r="B1773" s="50">
        <v>147.30000495910599</v>
      </c>
      <c r="C1773" s="43"/>
      <c r="D1773" s="49">
        <v>42579</v>
      </c>
      <c r="E1773" s="50">
        <v>4.0399999618530202</v>
      </c>
      <c r="AF1773" s="47"/>
    </row>
    <row r="1774" spans="1:32" x14ac:dyDescent="0.2">
      <c r="A1774" s="49">
        <v>42578</v>
      </c>
      <c r="B1774" s="50">
        <v>149.64998960494898</v>
      </c>
      <c r="C1774" s="43"/>
      <c r="D1774" s="49">
        <v>42578</v>
      </c>
      <c r="E1774" s="50">
        <v>4.03200006484985</v>
      </c>
      <c r="AF1774" s="47"/>
    </row>
    <row r="1775" spans="1:32" x14ac:dyDescent="0.2">
      <c r="A1775" s="49">
        <v>42577</v>
      </c>
      <c r="B1775" s="50">
        <v>148.600006103515</v>
      </c>
      <c r="C1775" s="43"/>
      <c r="D1775" s="49">
        <v>42577</v>
      </c>
      <c r="E1775" s="50">
        <v>4.0279998779296804</v>
      </c>
      <c r="AF1775" s="47"/>
    </row>
    <row r="1776" spans="1:32" x14ac:dyDescent="0.2">
      <c r="A1776" s="49">
        <v>42576</v>
      </c>
      <c r="B1776" s="50">
        <v>150.85000991821201</v>
      </c>
      <c r="C1776" s="43"/>
      <c r="D1776" s="49">
        <v>42576</v>
      </c>
      <c r="E1776" s="50">
        <v>4.0079998970031703</v>
      </c>
      <c r="AF1776" s="47"/>
    </row>
    <row r="1777" spans="1:32" x14ac:dyDescent="0.2">
      <c r="A1777" s="49">
        <v>42573</v>
      </c>
      <c r="B1777" s="50">
        <v>152.05000638961701</v>
      </c>
      <c r="C1777" s="43"/>
      <c r="D1777" s="49">
        <v>42573</v>
      </c>
      <c r="E1777" s="50">
        <v>4.0219998359680096</v>
      </c>
      <c r="AF1777" s="47"/>
    </row>
    <row r="1778" spans="1:32" x14ac:dyDescent="0.2">
      <c r="A1778" s="49">
        <v>42572</v>
      </c>
      <c r="B1778" s="50">
        <v>152.89999246597199</v>
      </c>
      <c r="C1778" s="43"/>
      <c r="D1778" s="49">
        <v>42572</v>
      </c>
      <c r="E1778" s="50">
        <v>4.0159997940063397</v>
      </c>
      <c r="AF1778" s="47"/>
    </row>
    <row r="1779" spans="1:32" x14ac:dyDescent="0.2">
      <c r="A1779" s="49">
        <v>42571</v>
      </c>
      <c r="B1779" s="50">
        <v>151.45000219344999</v>
      </c>
      <c r="C1779" s="43"/>
      <c r="D1779" s="49">
        <v>42571</v>
      </c>
      <c r="E1779" s="50">
        <v>3.9760000705718901</v>
      </c>
      <c r="AF1779" s="47"/>
    </row>
    <row r="1780" spans="1:32" x14ac:dyDescent="0.2">
      <c r="A1780" s="49">
        <v>42570</v>
      </c>
      <c r="B1780" s="50">
        <v>150.30000209808301</v>
      </c>
      <c r="C1780" s="43"/>
      <c r="D1780" s="49">
        <v>42570</v>
      </c>
      <c r="E1780" s="50">
        <v>3.9679999351501398</v>
      </c>
      <c r="AF1780" s="47"/>
    </row>
    <row r="1781" spans="1:32" x14ac:dyDescent="0.2">
      <c r="A1781" s="49">
        <v>42569</v>
      </c>
      <c r="B1781" s="50">
        <v>151.45000219344999</v>
      </c>
      <c r="C1781" s="43"/>
      <c r="D1781" s="49">
        <v>42569</v>
      </c>
      <c r="E1781" s="50">
        <v>4.0040001869201598</v>
      </c>
      <c r="AF1781" s="47"/>
    </row>
    <row r="1782" spans="1:32" x14ac:dyDescent="0.2">
      <c r="A1782" s="49">
        <v>42566</v>
      </c>
      <c r="B1782" s="50">
        <v>149.550008773803</v>
      </c>
      <c r="C1782" s="43"/>
      <c r="D1782" s="49">
        <v>42566</v>
      </c>
      <c r="E1782" s="50">
        <v>3.98600006103515</v>
      </c>
      <c r="AF1782" s="47"/>
    </row>
    <row r="1783" spans="1:32" x14ac:dyDescent="0.2">
      <c r="A1783" s="49">
        <v>42565</v>
      </c>
      <c r="B1783" s="50">
        <v>148.69999885559</v>
      </c>
      <c r="C1783" s="43"/>
      <c r="D1783" s="49">
        <v>42565</v>
      </c>
      <c r="E1783" s="50">
        <v>3.9900000095367401</v>
      </c>
      <c r="AF1783" s="47"/>
    </row>
    <row r="1784" spans="1:32" x14ac:dyDescent="0.2">
      <c r="A1784" s="49">
        <v>42564</v>
      </c>
      <c r="B1784" s="50">
        <v>146.05000019073401</v>
      </c>
      <c r="C1784" s="43"/>
      <c r="D1784" s="49">
        <v>42564</v>
      </c>
      <c r="E1784" s="50">
        <v>3.9739999771118102</v>
      </c>
      <c r="AF1784" s="47"/>
    </row>
    <row r="1785" spans="1:32" x14ac:dyDescent="0.2">
      <c r="A1785" s="49">
        <v>42563</v>
      </c>
      <c r="B1785" s="50">
        <v>149.000000953674</v>
      </c>
      <c r="C1785" s="43"/>
      <c r="D1785" s="49">
        <v>42563</v>
      </c>
      <c r="E1785" s="50">
        <v>3.9879999160766602</v>
      </c>
      <c r="AF1785" s="47"/>
    </row>
    <row r="1786" spans="1:32" x14ac:dyDescent="0.2">
      <c r="A1786" s="49">
        <v>42562</v>
      </c>
      <c r="B1786" s="50">
        <v>144.949996471405</v>
      </c>
      <c r="C1786" s="43"/>
      <c r="D1786" s="49">
        <v>42562</v>
      </c>
      <c r="E1786" s="50">
        <v>3.9719998836517298</v>
      </c>
      <c r="AF1786" s="47"/>
    </row>
    <row r="1787" spans="1:32" x14ac:dyDescent="0.2">
      <c r="A1787" s="49">
        <v>42559</v>
      </c>
      <c r="B1787" s="50">
        <v>140.10000228881802</v>
      </c>
      <c r="C1787" s="43"/>
      <c r="D1787" s="49">
        <v>42559</v>
      </c>
      <c r="E1787" s="50">
        <v>3.9319999217986998</v>
      </c>
      <c r="AF1787" s="47"/>
    </row>
    <row r="1788" spans="1:32" x14ac:dyDescent="0.2">
      <c r="A1788" s="49">
        <v>42558</v>
      </c>
      <c r="B1788" s="50">
        <v>135.649991035461</v>
      </c>
      <c r="C1788" s="43"/>
      <c r="D1788" s="49">
        <v>42558</v>
      </c>
      <c r="E1788" s="50">
        <v>3.8759999275207502</v>
      </c>
      <c r="AF1788" s="47"/>
    </row>
    <row r="1789" spans="1:32" x14ac:dyDescent="0.2">
      <c r="A1789" s="49">
        <v>42557</v>
      </c>
      <c r="B1789" s="50">
        <v>130.64999580383301</v>
      </c>
      <c r="C1789" s="43"/>
      <c r="D1789" s="49">
        <v>42557</v>
      </c>
      <c r="E1789" s="50">
        <v>3.8819999694824201</v>
      </c>
      <c r="AF1789" s="47"/>
    </row>
    <row r="1790" spans="1:32" x14ac:dyDescent="0.2">
      <c r="A1790" s="49">
        <v>42556</v>
      </c>
      <c r="B1790" s="50">
        <v>135.94999313354398</v>
      </c>
      <c r="C1790" s="43"/>
      <c r="D1790" s="49">
        <v>42556</v>
      </c>
      <c r="E1790" s="50">
        <v>3.95199990272521</v>
      </c>
      <c r="AF1790" s="47"/>
    </row>
    <row r="1791" spans="1:32" x14ac:dyDescent="0.2">
      <c r="A1791" s="49">
        <v>42555</v>
      </c>
      <c r="B1791" s="50">
        <v>136.100006103515</v>
      </c>
      <c r="C1791" s="43"/>
      <c r="D1791" s="49">
        <v>42555</v>
      </c>
      <c r="E1791" s="50">
        <v>3.9939999580383301</v>
      </c>
      <c r="AF1791" s="47"/>
    </row>
    <row r="1792" spans="1:32" x14ac:dyDescent="0.2">
      <c r="A1792" s="49">
        <v>42552</v>
      </c>
      <c r="B1792" s="50">
        <v>139.99999761581401</v>
      </c>
      <c r="C1792" s="43"/>
      <c r="D1792" s="49">
        <v>42552</v>
      </c>
      <c r="E1792" s="50">
        <v>3.9839999675750701</v>
      </c>
      <c r="AF1792" s="47"/>
    </row>
    <row r="1793" spans="1:32" x14ac:dyDescent="0.2">
      <c r="A1793" s="49">
        <v>42551</v>
      </c>
      <c r="B1793" s="50">
        <v>136.85001134872402</v>
      </c>
      <c r="C1793" s="43"/>
      <c r="D1793" s="49">
        <v>42551</v>
      </c>
      <c r="E1793" s="50">
        <v>3.9400000572204501</v>
      </c>
      <c r="AF1793" s="47"/>
    </row>
    <row r="1794" spans="1:32" x14ac:dyDescent="0.2">
      <c r="A1794" s="49">
        <v>42550</v>
      </c>
      <c r="B1794" s="50">
        <v>135.89999675750698</v>
      </c>
      <c r="C1794" s="43"/>
      <c r="D1794" s="49">
        <v>42550</v>
      </c>
      <c r="E1794" s="50">
        <v>3.8780000209808301</v>
      </c>
      <c r="AF1794" s="47"/>
    </row>
    <row r="1795" spans="1:32" x14ac:dyDescent="0.2">
      <c r="A1795" s="49">
        <v>42549</v>
      </c>
      <c r="B1795" s="50">
        <v>131.30000829696598</v>
      </c>
      <c r="C1795" s="43"/>
      <c r="D1795" s="49">
        <v>42549</v>
      </c>
      <c r="E1795" s="50">
        <v>3.7400000095367401</v>
      </c>
      <c r="AF1795" s="47"/>
    </row>
    <row r="1796" spans="1:32" x14ac:dyDescent="0.2">
      <c r="A1796" s="49">
        <v>42548</v>
      </c>
      <c r="B1796" s="50">
        <v>126.30000114440901</v>
      </c>
      <c r="C1796" s="43"/>
      <c r="D1796" s="49">
        <v>42548</v>
      </c>
      <c r="E1796" s="50">
        <v>3.5599999427795401</v>
      </c>
      <c r="AF1796" s="47"/>
    </row>
    <row r="1797" spans="1:32" x14ac:dyDescent="0.2">
      <c r="A1797" s="49">
        <v>42545</v>
      </c>
      <c r="B1797" s="50">
        <v>156.85000419616699</v>
      </c>
      <c r="C1797" s="43"/>
      <c r="D1797" s="49">
        <v>42545</v>
      </c>
      <c r="E1797" s="50">
        <v>3.66000008583068</v>
      </c>
      <c r="AF1797" s="47"/>
    </row>
    <row r="1798" spans="1:32" x14ac:dyDescent="0.2">
      <c r="A1798" s="49">
        <v>42544</v>
      </c>
      <c r="B1798" s="50">
        <v>185.50000190734801</v>
      </c>
      <c r="C1798" s="43"/>
      <c r="D1798" s="49">
        <v>42544</v>
      </c>
      <c r="E1798" s="50">
        <v>3.9700000286102202</v>
      </c>
      <c r="AF1798" s="47"/>
    </row>
    <row r="1799" spans="1:32" x14ac:dyDescent="0.2">
      <c r="A1799" s="49">
        <v>42543</v>
      </c>
      <c r="B1799" s="50">
        <v>183.89999866485499</v>
      </c>
      <c r="C1799" s="43"/>
      <c r="D1799" s="49">
        <v>42543</v>
      </c>
      <c r="E1799" s="50">
        <v>3.9419999122619598</v>
      </c>
      <c r="AF1799" s="47"/>
    </row>
    <row r="1800" spans="1:32" x14ac:dyDescent="0.2">
      <c r="A1800" s="49">
        <v>42542</v>
      </c>
      <c r="B1800" s="50">
        <v>180.199992656707</v>
      </c>
      <c r="C1800" s="43"/>
      <c r="D1800" s="49">
        <v>42542</v>
      </c>
      <c r="E1800" s="50">
        <v>3.9760000705718901</v>
      </c>
      <c r="AF1800" s="47"/>
    </row>
    <row r="1801" spans="1:32" x14ac:dyDescent="0.2">
      <c r="A1801" s="49">
        <v>42541</v>
      </c>
      <c r="B1801" s="50">
        <v>176.60000324249202</v>
      </c>
      <c r="C1801" s="43"/>
      <c r="D1801" s="49">
        <v>42541</v>
      </c>
      <c r="E1801" s="50">
        <v>3.9479999542236301</v>
      </c>
      <c r="AF1801" s="47"/>
    </row>
    <row r="1802" spans="1:32" x14ac:dyDescent="0.2">
      <c r="A1802" s="49">
        <v>42538</v>
      </c>
      <c r="B1802" s="50">
        <v>165.55000543594301</v>
      </c>
      <c r="C1802" s="43"/>
      <c r="D1802" s="49">
        <v>42538</v>
      </c>
      <c r="E1802" s="50">
        <v>4.0339999198913503</v>
      </c>
      <c r="AF1802" s="47"/>
    </row>
    <row r="1803" spans="1:32" x14ac:dyDescent="0.2">
      <c r="A1803" s="49">
        <v>42537</v>
      </c>
      <c r="B1803" s="50">
        <v>157.000005245208</v>
      </c>
      <c r="C1803" s="43"/>
      <c r="D1803" s="49">
        <v>42537</v>
      </c>
      <c r="E1803" s="50">
        <v>3.8740000724792401</v>
      </c>
      <c r="AF1803" s="47"/>
    </row>
    <row r="1804" spans="1:32" x14ac:dyDescent="0.2">
      <c r="A1804" s="49">
        <v>42536</v>
      </c>
      <c r="B1804" s="50">
        <v>162.19999790191599</v>
      </c>
      <c r="C1804" s="43"/>
      <c r="D1804" s="49">
        <v>42536</v>
      </c>
      <c r="E1804" s="50">
        <v>3.92400002479553</v>
      </c>
      <c r="AF1804" s="47"/>
    </row>
    <row r="1805" spans="1:32" x14ac:dyDescent="0.2">
      <c r="A1805" s="49">
        <v>42535</v>
      </c>
      <c r="B1805" s="50">
        <v>159.70000028610201</v>
      </c>
      <c r="C1805" s="43"/>
      <c r="D1805" s="49">
        <v>42535</v>
      </c>
      <c r="E1805" s="50">
        <v>3.8359999656677202</v>
      </c>
      <c r="AF1805" s="47"/>
    </row>
    <row r="1806" spans="1:32" x14ac:dyDescent="0.2">
      <c r="A1806" s="49">
        <v>42534</v>
      </c>
      <c r="B1806" s="50">
        <v>165.14999866485499</v>
      </c>
      <c r="C1806" s="43"/>
      <c r="D1806" s="49">
        <v>42534</v>
      </c>
      <c r="E1806" s="50">
        <v>3.9579999446868799</v>
      </c>
      <c r="AF1806" s="47"/>
    </row>
    <row r="1807" spans="1:32" x14ac:dyDescent="0.2">
      <c r="A1807" s="49">
        <v>42531</v>
      </c>
      <c r="B1807" s="50">
        <v>169.10001039504999</v>
      </c>
      <c r="C1807" s="43"/>
      <c r="D1807" s="49">
        <v>42531</v>
      </c>
      <c r="E1807" s="50">
        <v>3.9839999675750701</v>
      </c>
      <c r="AF1807" s="47"/>
    </row>
    <row r="1808" spans="1:32" x14ac:dyDescent="0.2">
      <c r="A1808" s="49">
        <v>42530</v>
      </c>
      <c r="B1808" s="50">
        <v>176.25000476837101</v>
      </c>
      <c r="C1808" s="43"/>
      <c r="D1808" s="49">
        <v>42530</v>
      </c>
      <c r="E1808" s="50">
        <v>4.13800001144409</v>
      </c>
      <c r="AF1808" s="47"/>
    </row>
    <row r="1809" spans="1:32" x14ac:dyDescent="0.2">
      <c r="A1809" s="49">
        <v>42529</v>
      </c>
      <c r="B1809" s="50">
        <v>177.49999761581401</v>
      </c>
      <c r="C1809" s="43"/>
      <c r="D1809" s="49">
        <v>42529</v>
      </c>
      <c r="E1809" s="50">
        <v>4.1119999885559002</v>
      </c>
      <c r="AF1809" s="47"/>
    </row>
    <row r="1810" spans="1:32" x14ac:dyDescent="0.2">
      <c r="A1810" s="49">
        <v>42528</v>
      </c>
      <c r="B1810" s="50">
        <v>180.299997329711</v>
      </c>
      <c r="C1810" s="43"/>
      <c r="D1810" s="49">
        <v>42528</v>
      </c>
      <c r="E1810" s="50">
        <v>4.1180000305175701</v>
      </c>
      <c r="AF1810" s="47"/>
    </row>
    <row r="1811" spans="1:32" x14ac:dyDescent="0.2">
      <c r="A1811" s="49">
        <v>42527</v>
      </c>
      <c r="B1811" s="50">
        <v>179.64999675750698</v>
      </c>
      <c r="C1811" s="43"/>
      <c r="D1811" s="49">
        <v>42527</v>
      </c>
      <c r="E1811" s="50">
        <v>4.0479998588562003</v>
      </c>
      <c r="AF1811" s="47"/>
    </row>
    <row r="1812" spans="1:32" x14ac:dyDescent="0.2">
      <c r="A1812" s="49">
        <v>42524</v>
      </c>
      <c r="B1812" s="50">
        <v>178.999996185302</v>
      </c>
      <c r="C1812" s="43"/>
      <c r="D1812" s="49">
        <v>42524</v>
      </c>
      <c r="E1812" s="50">
        <v>4.0300002098083496</v>
      </c>
      <c r="AF1812" s="47"/>
    </row>
    <row r="1813" spans="1:32" x14ac:dyDescent="0.2">
      <c r="A1813" s="49">
        <v>42523</v>
      </c>
      <c r="B1813" s="50">
        <v>181.149995326995</v>
      </c>
      <c r="C1813" s="43"/>
      <c r="D1813" s="49">
        <v>42523</v>
      </c>
      <c r="E1813" s="50">
        <v>4.06599998474121</v>
      </c>
      <c r="AF1813" s="47"/>
    </row>
    <row r="1814" spans="1:32" x14ac:dyDescent="0.2">
      <c r="A1814" s="49">
        <v>42522</v>
      </c>
      <c r="B1814" s="50">
        <v>179.64999675750698</v>
      </c>
      <c r="C1814" s="43"/>
      <c r="D1814" s="49">
        <v>42522</v>
      </c>
      <c r="E1814" s="50">
        <v>4.0440001487731898</v>
      </c>
      <c r="AF1814" s="47"/>
    </row>
    <row r="1815" spans="1:32" x14ac:dyDescent="0.2">
      <c r="A1815" s="49">
        <v>42521</v>
      </c>
      <c r="B1815" s="50">
        <v>182.249999046325</v>
      </c>
      <c r="C1815" s="43"/>
      <c r="D1815" s="49">
        <v>42521</v>
      </c>
      <c r="E1815" s="50">
        <v>4.0859999656677202</v>
      </c>
      <c r="AF1815" s="47"/>
    </row>
    <row r="1816" spans="1:32" x14ac:dyDescent="0.2">
      <c r="A1816" s="49">
        <v>42520</v>
      </c>
      <c r="B1816" s="50">
        <v>186.19999885559</v>
      </c>
      <c r="C1816" s="43"/>
      <c r="D1816" s="49">
        <v>42520</v>
      </c>
      <c r="E1816" s="50">
        <v>4.1180000305175701</v>
      </c>
      <c r="AF1816" s="47"/>
    </row>
    <row r="1817" spans="1:32" x14ac:dyDescent="0.2">
      <c r="A1817" s="49">
        <v>42517</v>
      </c>
      <c r="B1817" s="50">
        <v>187.100005149841</v>
      </c>
      <c r="C1817" s="43"/>
      <c r="D1817" s="49">
        <v>42517</v>
      </c>
      <c r="E1817" s="50">
        <v>4.0819997787475497</v>
      </c>
      <c r="AF1817" s="47"/>
    </row>
    <row r="1818" spans="1:32" x14ac:dyDescent="0.2">
      <c r="A1818" s="49">
        <v>42516</v>
      </c>
      <c r="B1818" s="50">
        <v>182.94999599456702</v>
      </c>
      <c r="C1818" s="43"/>
      <c r="D1818" s="49">
        <v>42516</v>
      </c>
      <c r="E1818" s="50">
        <v>4.0999999046325604</v>
      </c>
      <c r="AF1818" s="47"/>
    </row>
    <row r="1819" spans="1:32" x14ac:dyDescent="0.2">
      <c r="A1819" s="49">
        <v>42515</v>
      </c>
      <c r="B1819" s="50">
        <v>186.14999055862401</v>
      </c>
      <c r="C1819" s="43"/>
      <c r="D1819" s="49">
        <v>42515</v>
      </c>
      <c r="E1819" s="50">
        <v>4.0879998207092196</v>
      </c>
      <c r="AF1819" s="47"/>
    </row>
    <row r="1820" spans="1:32" x14ac:dyDescent="0.2">
      <c r="A1820" s="49">
        <v>42514</v>
      </c>
      <c r="B1820" s="50">
        <v>181.800007820129</v>
      </c>
      <c r="C1820" s="43"/>
      <c r="D1820" s="49">
        <v>42514</v>
      </c>
      <c r="E1820" s="50">
        <v>4.0640001296996999</v>
      </c>
      <c r="AF1820" s="47"/>
    </row>
    <row r="1821" spans="1:32" x14ac:dyDescent="0.2">
      <c r="A1821" s="49">
        <v>42513</v>
      </c>
      <c r="B1821" s="50">
        <v>176.39999389648401</v>
      </c>
      <c r="C1821" s="43"/>
      <c r="D1821" s="49">
        <v>42513</v>
      </c>
      <c r="E1821" s="50">
        <v>3.9619998931884699</v>
      </c>
      <c r="AF1821" s="47"/>
    </row>
    <row r="1822" spans="1:32" x14ac:dyDescent="0.2">
      <c r="A1822" s="49">
        <v>42510</v>
      </c>
      <c r="B1822" s="50">
        <v>174.85001087188701</v>
      </c>
      <c r="C1822" s="43"/>
      <c r="D1822" s="49">
        <v>42510</v>
      </c>
      <c r="E1822" s="50">
        <v>3.9760000705718901</v>
      </c>
      <c r="AF1822" s="47"/>
    </row>
    <row r="1823" spans="1:32" x14ac:dyDescent="0.2">
      <c r="A1823" s="49">
        <v>42509</v>
      </c>
      <c r="B1823" s="50">
        <v>170.44999599456702</v>
      </c>
      <c r="C1823" s="43"/>
      <c r="D1823" s="49">
        <v>42509</v>
      </c>
      <c r="E1823" s="50">
        <v>3.9579999446868799</v>
      </c>
      <c r="AF1823" s="47"/>
    </row>
    <row r="1824" spans="1:32" x14ac:dyDescent="0.2">
      <c r="A1824" s="49">
        <v>42508</v>
      </c>
      <c r="B1824" s="50">
        <v>169.500005245208</v>
      </c>
      <c r="C1824" s="43"/>
      <c r="D1824" s="49">
        <v>42508</v>
      </c>
      <c r="E1824" s="50">
        <v>3.9760000705718901</v>
      </c>
      <c r="AF1824" s="47"/>
    </row>
    <row r="1825" spans="1:32" x14ac:dyDescent="0.2">
      <c r="A1825" s="49">
        <v>42507</v>
      </c>
      <c r="B1825" s="50">
        <v>163.99999856948799</v>
      </c>
      <c r="C1825" s="43"/>
      <c r="D1825" s="49">
        <v>42507</v>
      </c>
      <c r="E1825" s="50">
        <v>3.92000007629394</v>
      </c>
      <c r="AF1825" s="47"/>
    </row>
    <row r="1826" spans="1:32" x14ac:dyDescent="0.2">
      <c r="A1826" s="49">
        <v>42506</v>
      </c>
      <c r="B1826" s="50">
        <v>163.80000114440901</v>
      </c>
      <c r="C1826" s="43"/>
      <c r="D1826" s="49">
        <v>42506</v>
      </c>
      <c r="E1826" s="50">
        <v>4.0100002288818297</v>
      </c>
      <c r="AF1826" s="47"/>
    </row>
    <row r="1827" spans="1:32" x14ac:dyDescent="0.2">
      <c r="A1827" s="49">
        <v>42503</v>
      </c>
      <c r="B1827" s="50">
        <v>164.649999141693</v>
      </c>
      <c r="C1827" s="43"/>
      <c r="D1827" s="49">
        <v>42503</v>
      </c>
      <c r="E1827" s="50">
        <v>4.0100002288818297</v>
      </c>
      <c r="AF1827" s="47"/>
    </row>
    <row r="1828" spans="1:32" x14ac:dyDescent="0.2">
      <c r="A1828" s="49">
        <v>42502</v>
      </c>
      <c r="B1828" s="50">
        <v>162.14998960494898</v>
      </c>
      <c r="C1828" s="43"/>
      <c r="D1828" s="49">
        <v>42502</v>
      </c>
      <c r="E1828" s="50">
        <v>3.99600005149841</v>
      </c>
      <c r="AF1828" s="47"/>
    </row>
    <row r="1829" spans="1:32" x14ac:dyDescent="0.2">
      <c r="A1829" s="49">
        <v>42501</v>
      </c>
      <c r="B1829" s="50">
        <v>163.450002670288</v>
      </c>
      <c r="C1829" s="43"/>
      <c r="D1829" s="49">
        <v>42501</v>
      </c>
      <c r="E1829" s="50">
        <v>3.9760000705718901</v>
      </c>
      <c r="AF1829" s="47"/>
    </row>
    <row r="1830" spans="1:32" x14ac:dyDescent="0.2">
      <c r="A1830" s="49">
        <v>42500</v>
      </c>
      <c r="B1830" s="50">
        <v>163.10000419616699</v>
      </c>
      <c r="C1830" s="43"/>
      <c r="D1830" s="49">
        <v>42500</v>
      </c>
      <c r="E1830" s="50">
        <v>3.9779999256134002</v>
      </c>
      <c r="AF1830" s="47"/>
    </row>
    <row r="1831" spans="1:32" x14ac:dyDescent="0.2">
      <c r="A1831" s="49">
        <v>42499</v>
      </c>
      <c r="B1831" s="50">
        <v>159.00000333785999</v>
      </c>
      <c r="C1831" s="43"/>
      <c r="D1831" s="49">
        <v>42499</v>
      </c>
      <c r="E1831" s="50">
        <v>3.8859999179839999</v>
      </c>
      <c r="AF1831" s="47"/>
    </row>
    <row r="1832" spans="1:32" x14ac:dyDescent="0.2">
      <c r="A1832" s="49">
        <v>42496</v>
      </c>
      <c r="B1832" s="50">
        <v>160.549998283386</v>
      </c>
      <c r="C1832" s="43"/>
      <c r="D1832" s="49">
        <v>42496</v>
      </c>
      <c r="E1832" s="50">
        <v>3.8819999694824201</v>
      </c>
      <c r="AF1832" s="47"/>
    </row>
    <row r="1833" spans="1:32" x14ac:dyDescent="0.2">
      <c r="A1833" s="49">
        <v>42495</v>
      </c>
      <c r="B1833" s="50">
        <v>161.14999055862401</v>
      </c>
      <c r="C1833" s="43"/>
      <c r="D1833" s="49">
        <v>42495</v>
      </c>
      <c r="E1833" s="50">
        <v>3.9379999637603702</v>
      </c>
      <c r="AF1833" s="47"/>
    </row>
    <row r="1834" spans="1:32" x14ac:dyDescent="0.2">
      <c r="A1834" s="49">
        <v>42494</v>
      </c>
      <c r="B1834" s="50">
        <v>162.80000209808301</v>
      </c>
      <c r="C1834" s="43"/>
      <c r="D1834" s="49">
        <v>42494</v>
      </c>
      <c r="E1834" s="50">
        <v>3.92000007629394</v>
      </c>
      <c r="AF1834" s="47"/>
    </row>
    <row r="1835" spans="1:32" x14ac:dyDescent="0.2">
      <c r="A1835" s="49">
        <v>42493</v>
      </c>
      <c r="B1835" s="50">
        <v>165.75000286102198</v>
      </c>
      <c r="C1835" s="43"/>
      <c r="D1835" s="49">
        <v>42493</v>
      </c>
      <c r="E1835" s="50">
        <v>3.8980000019073402</v>
      </c>
      <c r="AF1835" s="47"/>
    </row>
    <row r="1836" spans="1:32" x14ac:dyDescent="0.2">
      <c r="A1836" s="49">
        <v>42492</v>
      </c>
      <c r="B1836" s="50">
        <v>171.50000333785999</v>
      </c>
      <c r="C1836" s="43"/>
      <c r="D1836" s="49">
        <v>42492</v>
      </c>
      <c r="E1836" s="50">
        <v>3.9319999217986998</v>
      </c>
      <c r="AF1836" s="47"/>
    </row>
    <row r="1837" spans="1:32" x14ac:dyDescent="0.2">
      <c r="A1837" s="49">
        <v>42489</v>
      </c>
      <c r="B1837" s="50">
        <v>171.949994564056</v>
      </c>
      <c r="C1837" s="43"/>
      <c r="D1837" s="49">
        <v>42489</v>
      </c>
      <c r="E1837" s="50">
        <v>3.9739999771118102</v>
      </c>
      <c r="AF1837" s="47"/>
    </row>
    <row r="1838" spans="1:32" x14ac:dyDescent="0.2">
      <c r="A1838" s="49">
        <v>42488</v>
      </c>
      <c r="B1838" s="50">
        <v>174.74999427795399</v>
      </c>
      <c r="C1838" s="43"/>
      <c r="D1838" s="49">
        <v>42488</v>
      </c>
      <c r="E1838" s="50">
        <v>4.06599998474121</v>
      </c>
      <c r="AF1838" s="47"/>
    </row>
    <row r="1839" spans="1:32" x14ac:dyDescent="0.2">
      <c r="A1839" s="49">
        <v>42487</v>
      </c>
      <c r="B1839" s="50">
        <v>173.949992656707</v>
      </c>
      <c r="C1839" s="43"/>
      <c r="D1839" s="49">
        <v>42487</v>
      </c>
      <c r="E1839" s="50">
        <v>3.9739999771118102</v>
      </c>
      <c r="AF1839" s="47"/>
    </row>
    <row r="1840" spans="1:32" x14ac:dyDescent="0.2">
      <c r="A1840" s="49">
        <v>42486</v>
      </c>
      <c r="B1840" s="50">
        <v>172.899997234344</v>
      </c>
      <c r="C1840" s="43"/>
      <c r="D1840" s="49">
        <v>42486</v>
      </c>
      <c r="E1840" s="50">
        <v>3.9300000667571999</v>
      </c>
      <c r="AF1840" s="47"/>
    </row>
    <row r="1841" spans="1:32" x14ac:dyDescent="0.2">
      <c r="A1841" s="49">
        <v>42485</v>
      </c>
      <c r="B1841" s="50">
        <v>170.10000944137499</v>
      </c>
      <c r="C1841" s="43"/>
      <c r="D1841" s="49">
        <v>42485</v>
      </c>
      <c r="E1841" s="50">
        <v>3.8699998855590798</v>
      </c>
      <c r="AF1841" s="47"/>
    </row>
    <row r="1842" spans="1:32" x14ac:dyDescent="0.2">
      <c r="A1842" s="49">
        <v>42482</v>
      </c>
      <c r="B1842" s="50">
        <v>170.85000276565501</v>
      </c>
      <c r="C1842" s="43"/>
      <c r="D1842" s="49">
        <v>42482</v>
      </c>
      <c r="E1842" s="50">
        <v>3.8959999084472599</v>
      </c>
      <c r="AF1842" s="47"/>
    </row>
    <row r="1843" spans="1:32" x14ac:dyDescent="0.2">
      <c r="A1843" s="49">
        <v>42481</v>
      </c>
      <c r="B1843" s="50">
        <v>171.600008010864</v>
      </c>
      <c r="C1843" s="43"/>
      <c r="D1843" s="49">
        <v>42481</v>
      </c>
      <c r="E1843" s="50">
        <v>3.8900001049041699</v>
      </c>
      <c r="AF1843" s="47"/>
    </row>
    <row r="1844" spans="1:32" x14ac:dyDescent="0.2">
      <c r="A1844" s="49">
        <v>42480</v>
      </c>
      <c r="B1844" s="50">
        <v>171.00000381469701</v>
      </c>
      <c r="C1844" s="43"/>
      <c r="D1844" s="49">
        <v>42480</v>
      </c>
      <c r="E1844" s="50">
        <v>3.9400000572204501</v>
      </c>
      <c r="AF1844" s="47"/>
    </row>
    <row r="1845" spans="1:32" x14ac:dyDescent="0.2">
      <c r="A1845" s="49">
        <v>42479</v>
      </c>
      <c r="B1845" s="50">
        <v>167.85000562667801</v>
      </c>
      <c r="C1845" s="43"/>
      <c r="D1845" s="49">
        <v>42479</v>
      </c>
      <c r="E1845" s="50">
        <v>3.9000000953674299</v>
      </c>
      <c r="AF1845" s="47"/>
    </row>
    <row r="1846" spans="1:32" x14ac:dyDescent="0.2">
      <c r="A1846" s="49">
        <v>42478</v>
      </c>
      <c r="B1846" s="50">
        <v>167.85000562667801</v>
      </c>
      <c r="C1846" s="43"/>
      <c r="D1846" s="49">
        <v>42478</v>
      </c>
      <c r="E1846" s="50">
        <v>3.8859999179839999</v>
      </c>
      <c r="AF1846" s="47"/>
    </row>
    <row r="1847" spans="1:32" x14ac:dyDescent="0.2">
      <c r="A1847" s="49">
        <v>42475</v>
      </c>
      <c r="B1847" s="50">
        <v>167.550003528594</v>
      </c>
      <c r="C1847" s="43"/>
      <c r="D1847" s="49">
        <v>42475</v>
      </c>
      <c r="E1847" s="50">
        <v>3.80800008773803</v>
      </c>
      <c r="AF1847" s="47"/>
    </row>
    <row r="1848" spans="1:32" x14ac:dyDescent="0.2">
      <c r="A1848" s="49">
        <v>42474</v>
      </c>
      <c r="B1848" s="50">
        <v>168.14999580383301</v>
      </c>
      <c r="C1848" s="43"/>
      <c r="D1848" s="49">
        <v>42474</v>
      </c>
      <c r="E1848" s="50">
        <v>3.8239998817443799</v>
      </c>
      <c r="AF1848" s="47"/>
    </row>
    <row r="1849" spans="1:32" x14ac:dyDescent="0.2">
      <c r="A1849" s="49">
        <v>42473</v>
      </c>
      <c r="B1849" s="50">
        <v>165.14999866485499</v>
      </c>
      <c r="C1849" s="43"/>
      <c r="D1849" s="49">
        <v>42473</v>
      </c>
      <c r="E1849" s="50">
        <v>3.8099999427795401</v>
      </c>
      <c r="AF1849" s="47"/>
    </row>
    <row r="1850" spans="1:32" x14ac:dyDescent="0.2">
      <c r="A1850" s="49">
        <v>42472</v>
      </c>
      <c r="B1850" s="50">
        <v>154.100000858306</v>
      </c>
      <c r="C1850" s="43"/>
      <c r="D1850" s="49">
        <v>42472</v>
      </c>
      <c r="E1850" s="50">
        <v>3.73600006103515</v>
      </c>
      <c r="AF1850" s="47"/>
    </row>
    <row r="1851" spans="1:32" x14ac:dyDescent="0.2">
      <c r="A1851" s="49">
        <v>42471</v>
      </c>
      <c r="B1851" s="50">
        <v>153.79999876022299</v>
      </c>
      <c r="C1851" s="43"/>
      <c r="D1851" s="49">
        <v>42471</v>
      </c>
      <c r="E1851" s="50">
        <v>3.7539999485015798</v>
      </c>
      <c r="AF1851" s="47"/>
    </row>
    <row r="1852" spans="1:32" x14ac:dyDescent="0.2">
      <c r="A1852" s="49">
        <v>42468</v>
      </c>
      <c r="B1852" s="50">
        <v>150.999999046325</v>
      </c>
      <c r="C1852" s="43"/>
      <c r="D1852" s="49">
        <v>42468</v>
      </c>
      <c r="E1852" s="50">
        <v>3.73600006103515</v>
      </c>
      <c r="AF1852" s="47"/>
    </row>
    <row r="1853" spans="1:32" x14ac:dyDescent="0.2">
      <c r="A1853" s="49">
        <v>42467</v>
      </c>
      <c r="B1853" s="50">
        <v>147.24999666213901</v>
      </c>
      <c r="C1853" s="43"/>
      <c r="D1853" s="49">
        <v>42467</v>
      </c>
      <c r="E1853" s="50">
        <v>3.6919999122619598</v>
      </c>
      <c r="AF1853" s="47"/>
    </row>
    <row r="1854" spans="1:32" x14ac:dyDescent="0.2">
      <c r="A1854" s="49">
        <v>42466</v>
      </c>
      <c r="B1854" s="50">
        <v>148.24999570846501</v>
      </c>
      <c r="C1854" s="43"/>
      <c r="D1854" s="49">
        <v>42466</v>
      </c>
      <c r="E1854" s="50">
        <v>3.6919999122619598</v>
      </c>
      <c r="AF1854" s="47"/>
    </row>
    <row r="1855" spans="1:32" x14ac:dyDescent="0.2">
      <c r="A1855" s="49">
        <v>42465</v>
      </c>
      <c r="B1855" s="50">
        <v>145.80000638961701</v>
      </c>
      <c r="C1855" s="43"/>
      <c r="D1855" s="49">
        <v>42465</v>
      </c>
      <c r="E1855" s="50">
        <v>3.7400000095367401</v>
      </c>
      <c r="AF1855" s="47"/>
    </row>
    <row r="1856" spans="1:32" x14ac:dyDescent="0.2">
      <c r="A1856" s="49">
        <v>42464</v>
      </c>
      <c r="B1856" s="50">
        <v>150.10000467300401</v>
      </c>
      <c r="C1856" s="43"/>
      <c r="D1856" s="49">
        <v>42464</v>
      </c>
      <c r="E1856" s="50">
        <v>3.81599998474121</v>
      </c>
      <c r="AF1856" s="47"/>
    </row>
    <row r="1857" spans="1:32" x14ac:dyDescent="0.2">
      <c r="A1857" s="49">
        <v>42461</v>
      </c>
      <c r="B1857" s="50">
        <v>150.39999485015801</v>
      </c>
      <c r="C1857" s="43"/>
      <c r="D1857" s="49">
        <v>42461</v>
      </c>
      <c r="E1857" s="50">
        <v>3.9019999504089302</v>
      </c>
      <c r="AF1857" s="47"/>
    </row>
    <row r="1858" spans="1:32" x14ac:dyDescent="0.2">
      <c r="A1858" s="49">
        <v>42460</v>
      </c>
      <c r="B1858" s="50">
        <v>149.80000257492</v>
      </c>
      <c r="C1858" s="43"/>
      <c r="D1858" s="49">
        <v>42460</v>
      </c>
      <c r="E1858" s="50">
        <v>3.8919999599456698</v>
      </c>
      <c r="AF1858" s="47"/>
    </row>
    <row r="1859" spans="1:32" x14ac:dyDescent="0.2">
      <c r="A1859" s="49">
        <v>42459</v>
      </c>
      <c r="B1859" s="50">
        <v>151.750004291534</v>
      </c>
      <c r="C1859" s="43"/>
      <c r="D1859" s="49">
        <v>42459</v>
      </c>
      <c r="E1859" s="50">
        <v>4.0120000839233398</v>
      </c>
      <c r="AF1859" s="47"/>
    </row>
    <row r="1860" spans="1:32" x14ac:dyDescent="0.2">
      <c r="A1860" s="49">
        <v>42458</v>
      </c>
      <c r="B1860" s="50">
        <v>150.199997425079</v>
      </c>
      <c r="C1860" s="43"/>
      <c r="D1860" s="49">
        <v>42458</v>
      </c>
      <c r="E1860" s="50">
        <v>3.9639999866485498</v>
      </c>
      <c r="AF1860" s="47"/>
    </row>
    <row r="1861" spans="1:32" x14ac:dyDescent="0.2">
      <c r="A1861" s="49">
        <v>42457</v>
      </c>
      <c r="B1861" s="50">
        <v>152.60000228881802</v>
      </c>
      <c r="C1861" s="43"/>
      <c r="D1861" s="49">
        <v>42457</v>
      </c>
      <c r="E1861" s="50">
        <v>3.91000008583068</v>
      </c>
      <c r="AF1861" s="47"/>
    </row>
    <row r="1862" spans="1:32" x14ac:dyDescent="0.2">
      <c r="A1862" s="49">
        <v>42454</v>
      </c>
      <c r="B1862" s="50">
        <v>152.60000228881802</v>
      </c>
      <c r="C1862" s="43"/>
      <c r="D1862" s="49">
        <v>42454</v>
      </c>
      <c r="E1862" s="50">
        <v>3.91000008583068</v>
      </c>
      <c r="AF1862" s="47"/>
    </row>
    <row r="1863" spans="1:32" x14ac:dyDescent="0.2">
      <c r="A1863" s="49">
        <v>42453</v>
      </c>
      <c r="B1863" s="50">
        <v>153.35000753402701</v>
      </c>
      <c r="C1863" s="43"/>
      <c r="D1863" s="49">
        <v>42453</v>
      </c>
      <c r="E1863" s="50">
        <v>3.9219999313354399</v>
      </c>
      <c r="AF1863" s="47"/>
    </row>
    <row r="1864" spans="1:32" x14ac:dyDescent="0.2">
      <c r="A1864" s="49">
        <v>42452</v>
      </c>
      <c r="B1864" s="50">
        <v>156.19999170303299</v>
      </c>
      <c r="C1864" s="43"/>
      <c r="D1864" s="49">
        <v>42452</v>
      </c>
      <c r="E1864" s="50">
        <v>3.8940000534057599</v>
      </c>
      <c r="AF1864" s="47"/>
    </row>
    <row r="1865" spans="1:32" x14ac:dyDescent="0.2">
      <c r="A1865" s="49">
        <v>42451</v>
      </c>
      <c r="B1865" s="50">
        <v>156.25</v>
      </c>
      <c r="C1865" s="43"/>
      <c r="D1865" s="49">
        <v>42451</v>
      </c>
      <c r="E1865" s="50">
        <v>3.8759999275207502</v>
      </c>
      <c r="AF1865" s="47"/>
    </row>
    <row r="1866" spans="1:32" x14ac:dyDescent="0.2">
      <c r="A1866" s="49">
        <v>42450</v>
      </c>
      <c r="B1866" s="50">
        <v>160.399997234344</v>
      </c>
      <c r="C1866" s="43"/>
      <c r="D1866" s="49">
        <v>42450</v>
      </c>
      <c r="E1866" s="50">
        <v>3.9040000438690101</v>
      </c>
      <c r="AF1866" s="47"/>
    </row>
    <row r="1867" spans="1:32" x14ac:dyDescent="0.2">
      <c r="A1867" s="49">
        <v>42447</v>
      </c>
      <c r="B1867" s="50">
        <v>161.449992656707</v>
      </c>
      <c r="C1867" s="43"/>
      <c r="D1867" s="49">
        <v>42447</v>
      </c>
      <c r="E1867" s="50">
        <v>3.92400002479553</v>
      </c>
      <c r="AF1867" s="47"/>
    </row>
    <row r="1868" spans="1:32" x14ac:dyDescent="0.2">
      <c r="A1868" s="49">
        <v>42446</v>
      </c>
      <c r="B1868" s="50">
        <v>160.000002384185</v>
      </c>
      <c r="C1868" s="43"/>
      <c r="D1868" s="49">
        <v>42446</v>
      </c>
      <c r="E1868" s="50">
        <v>3.9219999313354399</v>
      </c>
      <c r="AF1868" s="47"/>
    </row>
    <row r="1869" spans="1:32" x14ac:dyDescent="0.2">
      <c r="A1869" s="49">
        <v>42445</v>
      </c>
      <c r="B1869" s="50">
        <v>164.35000896453801</v>
      </c>
      <c r="C1869" s="43"/>
      <c r="D1869" s="49">
        <v>42445</v>
      </c>
      <c r="E1869" s="50">
        <v>3.88800001144409</v>
      </c>
      <c r="AF1869" s="47"/>
    </row>
    <row r="1870" spans="1:32" x14ac:dyDescent="0.2">
      <c r="A1870" s="49">
        <v>42444</v>
      </c>
      <c r="B1870" s="50">
        <v>164.05000686645499</v>
      </c>
      <c r="C1870" s="43"/>
      <c r="D1870" s="49">
        <v>42444</v>
      </c>
      <c r="E1870" s="50">
        <v>3.8819999694824201</v>
      </c>
      <c r="AF1870" s="47"/>
    </row>
    <row r="1871" spans="1:32" x14ac:dyDescent="0.2">
      <c r="A1871" s="49">
        <v>42443</v>
      </c>
      <c r="B1871" s="50">
        <v>162.99999952316199</v>
      </c>
      <c r="C1871" s="43"/>
      <c r="D1871" s="49">
        <v>42443</v>
      </c>
      <c r="E1871" s="50">
        <v>3.8919999599456698</v>
      </c>
      <c r="AF1871" s="47"/>
    </row>
    <row r="1872" spans="1:32" x14ac:dyDescent="0.2">
      <c r="A1872" s="49">
        <v>42440</v>
      </c>
      <c r="B1872" s="50">
        <v>165.450000762939</v>
      </c>
      <c r="C1872" s="43"/>
      <c r="D1872" s="49">
        <v>42440</v>
      </c>
      <c r="E1872" s="50">
        <v>3.8980000019073402</v>
      </c>
      <c r="AF1872" s="47"/>
    </row>
    <row r="1873" spans="1:32" x14ac:dyDescent="0.2">
      <c r="A1873" s="49">
        <v>42439</v>
      </c>
      <c r="B1873" s="50">
        <v>163.10000419616699</v>
      </c>
      <c r="C1873" s="43"/>
      <c r="D1873" s="49">
        <v>42439</v>
      </c>
      <c r="E1873" s="50">
        <v>3.8359999656677202</v>
      </c>
      <c r="AF1873" s="47"/>
    </row>
    <row r="1874" spans="1:32" x14ac:dyDescent="0.2">
      <c r="A1874" s="49">
        <v>42438</v>
      </c>
      <c r="B1874" s="50">
        <v>167.85000562667801</v>
      </c>
      <c r="C1874" s="43"/>
      <c r="D1874" s="49">
        <v>42438</v>
      </c>
      <c r="E1874" s="50">
        <v>3.7939999103546098</v>
      </c>
      <c r="AF1874" s="47"/>
    </row>
    <row r="1875" spans="1:32" x14ac:dyDescent="0.2">
      <c r="A1875" s="49">
        <v>42437</v>
      </c>
      <c r="B1875" s="50">
        <v>170.94999551773</v>
      </c>
      <c r="C1875" s="43"/>
      <c r="D1875" s="49">
        <v>42437</v>
      </c>
      <c r="E1875" s="50">
        <v>3.6779999732971098</v>
      </c>
      <c r="AF1875" s="47"/>
    </row>
    <row r="1876" spans="1:32" x14ac:dyDescent="0.2">
      <c r="A1876" s="49">
        <v>42436</v>
      </c>
      <c r="B1876" s="50">
        <v>173.39999675750698</v>
      </c>
      <c r="C1876" s="43"/>
      <c r="D1876" s="49">
        <v>42436</v>
      </c>
      <c r="E1876" s="50">
        <v>3.63000011444091</v>
      </c>
      <c r="AF1876" s="47"/>
    </row>
    <row r="1877" spans="1:32" x14ac:dyDescent="0.2">
      <c r="A1877" s="49">
        <v>42433</v>
      </c>
      <c r="B1877" s="50">
        <v>173.30000400543199</v>
      </c>
      <c r="C1877" s="43"/>
      <c r="D1877" s="49">
        <v>42433</v>
      </c>
      <c r="E1877" s="50">
        <v>3.7219998836517298</v>
      </c>
      <c r="AF1877" s="47"/>
    </row>
    <row r="1878" spans="1:32" x14ac:dyDescent="0.2">
      <c r="A1878" s="49">
        <v>42432</v>
      </c>
      <c r="B1878" s="50">
        <v>166.649997234344</v>
      </c>
      <c r="C1878" s="43"/>
      <c r="D1878" s="49">
        <v>42432</v>
      </c>
      <c r="E1878" s="50">
        <v>3.69600009918212</v>
      </c>
      <c r="AF1878" s="47"/>
    </row>
    <row r="1879" spans="1:32" x14ac:dyDescent="0.2">
      <c r="A1879" s="49">
        <v>42431</v>
      </c>
      <c r="B1879" s="50">
        <v>161.449992656707</v>
      </c>
      <c r="C1879" s="43"/>
      <c r="D1879" s="49">
        <v>42431</v>
      </c>
      <c r="E1879" s="50">
        <v>3.7200000286102202</v>
      </c>
      <c r="AF1879" s="47"/>
    </row>
    <row r="1880" spans="1:32" x14ac:dyDescent="0.2">
      <c r="A1880" s="49">
        <v>42430</v>
      </c>
      <c r="B1880" s="50">
        <v>157.70000219344999</v>
      </c>
      <c r="C1880" s="43"/>
      <c r="D1880" s="49">
        <v>42430</v>
      </c>
      <c r="E1880" s="50">
        <v>3.7179999351501398</v>
      </c>
      <c r="AF1880" s="47"/>
    </row>
    <row r="1881" spans="1:32" x14ac:dyDescent="0.2">
      <c r="A1881" s="49">
        <v>42429</v>
      </c>
      <c r="B1881" s="50">
        <v>172.10000753402701</v>
      </c>
      <c r="C1881" s="43"/>
      <c r="D1881" s="49">
        <v>42429</v>
      </c>
      <c r="E1881" s="50">
        <v>3.6900000572204501</v>
      </c>
      <c r="AF1881" s="47"/>
    </row>
    <row r="1882" spans="1:32" x14ac:dyDescent="0.2">
      <c r="A1882" s="49">
        <v>42426</v>
      </c>
      <c r="B1882" s="50">
        <v>168.75</v>
      </c>
      <c r="C1882" s="43"/>
      <c r="D1882" s="49">
        <v>42426</v>
      </c>
      <c r="E1882" s="50">
        <v>3.6979999542236301</v>
      </c>
      <c r="AF1882" s="47"/>
    </row>
    <row r="1883" spans="1:32" x14ac:dyDescent="0.2">
      <c r="A1883" s="49">
        <v>42425</v>
      </c>
      <c r="B1883" s="50">
        <v>164.30000066757199</v>
      </c>
      <c r="C1883" s="43"/>
      <c r="D1883" s="49">
        <v>42425</v>
      </c>
      <c r="E1883" s="50">
        <v>3.6519999504089302</v>
      </c>
      <c r="AF1883" s="47"/>
    </row>
    <row r="1884" spans="1:32" x14ac:dyDescent="0.2">
      <c r="A1884" s="49">
        <v>42424</v>
      </c>
      <c r="B1884" s="50">
        <v>156.64999485015801</v>
      </c>
      <c r="C1884" s="43"/>
      <c r="D1884" s="49">
        <v>42424</v>
      </c>
      <c r="E1884" s="50">
        <v>3.53200006484985</v>
      </c>
      <c r="AF1884" s="47"/>
    </row>
    <row r="1885" spans="1:32" x14ac:dyDescent="0.2">
      <c r="A1885" s="49">
        <v>42423</v>
      </c>
      <c r="B1885" s="50">
        <v>162.5</v>
      </c>
      <c r="C1885" s="43"/>
      <c r="D1885" s="49">
        <v>42423</v>
      </c>
      <c r="E1885" s="50">
        <v>3.6480000019073402</v>
      </c>
      <c r="AF1885" s="47"/>
    </row>
    <row r="1886" spans="1:32" x14ac:dyDescent="0.2">
      <c r="A1886" s="49">
        <v>42422</v>
      </c>
      <c r="B1886" s="50">
        <v>164.69999551773</v>
      </c>
      <c r="C1886" s="43"/>
      <c r="D1886" s="49">
        <v>42422</v>
      </c>
      <c r="E1886" s="50">
        <v>3.7239999771118102</v>
      </c>
      <c r="AF1886" s="47"/>
    </row>
    <row r="1887" spans="1:32" x14ac:dyDescent="0.2">
      <c r="A1887" s="49">
        <v>42419</v>
      </c>
      <c r="B1887" s="50">
        <v>161.00000143051102</v>
      </c>
      <c r="C1887" s="43"/>
      <c r="D1887" s="49">
        <v>42419</v>
      </c>
      <c r="E1887" s="50">
        <v>3.6199998855590798</v>
      </c>
      <c r="AF1887" s="47"/>
    </row>
    <row r="1888" spans="1:32" x14ac:dyDescent="0.2">
      <c r="A1888" s="49">
        <v>42418</v>
      </c>
      <c r="B1888" s="50">
        <v>162.050008773803</v>
      </c>
      <c r="C1888" s="43"/>
      <c r="D1888" s="49">
        <v>42418</v>
      </c>
      <c r="E1888" s="50">
        <v>3.66599988937377</v>
      </c>
      <c r="AF1888" s="47"/>
    </row>
    <row r="1889" spans="1:32" x14ac:dyDescent="0.2">
      <c r="A1889" s="49">
        <v>42417</v>
      </c>
      <c r="B1889" s="50">
        <v>168.05000305175699</v>
      </c>
      <c r="C1889" s="43"/>
      <c r="D1889" s="49">
        <v>42417</v>
      </c>
      <c r="E1889" s="50">
        <v>3.6540000438690101</v>
      </c>
      <c r="AF1889" s="47"/>
    </row>
    <row r="1890" spans="1:32" x14ac:dyDescent="0.2">
      <c r="A1890" s="49">
        <v>42416</v>
      </c>
      <c r="B1890" s="50">
        <v>161.00000143051102</v>
      </c>
      <c r="C1890" s="43"/>
      <c r="D1890" s="49">
        <v>42416</v>
      </c>
      <c r="E1890" s="50">
        <v>3.6180000305175701</v>
      </c>
      <c r="AF1890" s="47"/>
    </row>
    <row r="1891" spans="1:32" x14ac:dyDescent="0.2">
      <c r="A1891" s="49">
        <v>42415</v>
      </c>
      <c r="B1891" s="50">
        <v>161.14999055862401</v>
      </c>
      <c r="C1891" s="43"/>
      <c r="D1891" s="49">
        <v>42415</v>
      </c>
      <c r="E1891" s="50">
        <v>3.6619999408721902</v>
      </c>
      <c r="AF1891" s="47"/>
    </row>
    <row r="1892" spans="1:32" x14ac:dyDescent="0.2">
      <c r="A1892" s="49">
        <v>42412</v>
      </c>
      <c r="B1892" s="50">
        <v>155.44999837875301</v>
      </c>
      <c r="C1892" s="43"/>
      <c r="D1892" s="49">
        <v>42412</v>
      </c>
      <c r="E1892" s="50">
        <v>3.4979999065399099</v>
      </c>
      <c r="AF1892" s="47"/>
    </row>
    <row r="1893" spans="1:32" x14ac:dyDescent="0.2">
      <c r="A1893" s="49">
        <v>42411</v>
      </c>
      <c r="B1893" s="50">
        <v>149.899995326995</v>
      </c>
      <c r="C1893" s="43"/>
      <c r="D1893" s="49">
        <v>42411</v>
      </c>
      <c r="E1893" s="50">
        <v>3.4319999217986998</v>
      </c>
      <c r="AF1893" s="47"/>
    </row>
    <row r="1894" spans="1:32" x14ac:dyDescent="0.2">
      <c r="A1894" s="49">
        <v>42410</v>
      </c>
      <c r="B1894" s="50">
        <v>158.44999551773</v>
      </c>
      <c r="C1894" s="43"/>
      <c r="D1894" s="49">
        <v>42410</v>
      </c>
      <c r="E1894" s="50">
        <v>3.5280001163482599</v>
      </c>
      <c r="AF1894" s="47"/>
    </row>
    <row r="1895" spans="1:32" x14ac:dyDescent="0.2">
      <c r="A1895" s="49">
        <v>42409</v>
      </c>
      <c r="B1895" s="50">
        <v>154.60000038146899</v>
      </c>
      <c r="C1895" s="43"/>
      <c r="D1895" s="49">
        <v>42409</v>
      </c>
      <c r="E1895" s="50">
        <v>3.5039999485015798</v>
      </c>
      <c r="AF1895" s="47"/>
    </row>
    <row r="1896" spans="1:32" x14ac:dyDescent="0.2">
      <c r="A1896" s="49">
        <v>42408</v>
      </c>
      <c r="B1896" s="50">
        <v>164.80000019073401</v>
      </c>
      <c r="C1896" s="43"/>
      <c r="D1896" s="49">
        <v>42408</v>
      </c>
      <c r="E1896" s="50">
        <v>3.4979999065399099</v>
      </c>
      <c r="AF1896" s="47"/>
    </row>
    <row r="1897" spans="1:32" x14ac:dyDescent="0.2">
      <c r="A1897" s="49">
        <v>42405</v>
      </c>
      <c r="B1897" s="50">
        <v>172.600007057189</v>
      </c>
      <c r="C1897" s="43"/>
      <c r="D1897" s="49">
        <v>42405</v>
      </c>
      <c r="E1897" s="50">
        <v>3.5399999618530198</v>
      </c>
      <c r="AF1897" s="47"/>
    </row>
    <row r="1898" spans="1:32" x14ac:dyDescent="0.2">
      <c r="A1898" s="49">
        <v>42404</v>
      </c>
      <c r="B1898" s="50">
        <v>175.449991226196</v>
      </c>
      <c r="C1898" s="43"/>
      <c r="D1898" s="49">
        <v>42404</v>
      </c>
      <c r="E1898" s="50">
        <v>3.6619999408721902</v>
      </c>
      <c r="AF1898" s="47"/>
    </row>
    <row r="1899" spans="1:32" x14ac:dyDescent="0.2">
      <c r="A1899" s="49">
        <v>42403</v>
      </c>
      <c r="B1899" s="50">
        <v>165.79999923705998</v>
      </c>
      <c r="C1899" s="43"/>
      <c r="D1899" s="49">
        <v>42403</v>
      </c>
      <c r="E1899" s="50">
        <v>3.6159999370574898</v>
      </c>
      <c r="AF1899" s="47"/>
    </row>
    <row r="1900" spans="1:32" x14ac:dyDescent="0.2">
      <c r="A1900" s="49">
        <v>42402</v>
      </c>
      <c r="B1900" s="50">
        <v>173.00000190734801</v>
      </c>
      <c r="C1900" s="43"/>
      <c r="D1900" s="49">
        <v>42402</v>
      </c>
      <c r="E1900" s="50">
        <v>3.6860001087188698</v>
      </c>
      <c r="AF1900" s="47"/>
    </row>
    <row r="1901" spans="1:32" x14ac:dyDescent="0.2">
      <c r="A1901" s="49">
        <v>42401</v>
      </c>
      <c r="B1901" s="50">
        <v>182.449996471405</v>
      </c>
      <c r="C1901" s="43"/>
      <c r="D1901" s="49">
        <v>42401</v>
      </c>
      <c r="E1901" s="50">
        <v>3.7599999904632502</v>
      </c>
      <c r="AF1901" s="47"/>
    </row>
    <row r="1902" spans="1:32" x14ac:dyDescent="0.2">
      <c r="A1902" s="49">
        <v>42398</v>
      </c>
      <c r="B1902" s="50">
        <v>183.200001716613</v>
      </c>
      <c r="C1902" s="43"/>
      <c r="D1902" s="49">
        <v>42398</v>
      </c>
      <c r="E1902" s="50">
        <v>3.7439999580383301</v>
      </c>
      <c r="AF1902" s="47"/>
    </row>
    <row r="1903" spans="1:32" x14ac:dyDescent="0.2">
      <c r="A1903" s="49">
        <v>42397</v>
      </c>
      <c r="B1903" s="50">
        <v>177.30000019073401</v>
      </c>
      <c r="C1903" s="43"/>
      <c r="D1903" s="49">
        <v>42397</v>
      </c>
      <c r="E1903" s="50">
        <v>3.6679999828338601</v>
      </c>
      <c r="AF1903" s="47"/>
    </row>
    <row r="1904" spans="1:32" x14ac:dyDescent="0.2">
      <c r="A1904" s="49">
        <v>42396</v>
      </c>
      <c r="B1904" s="50">
        <v>180.800008773803</v>
      </c>
      <c r="C1904" s="43"/>
      <c r="D1904" s="49">
        <v>42396</v>
      </c>
      <c r="E1904" s="50">
        <v>3.78200006484985</v>
      </c>
      <c r="AF1904" s="47"/>
    </row>
    <row r="1905" spans="1:32" x14ac:dyDescent="0.2">
      <c r="A1905" s="49">
        <v>42395</v>
      </c>
      <c r="B1905" s="50">
        <v>182.200002670288</v>
      </c>
      <c r="C1905" s="43"/>
      <c r="D1905" s="49">
        <v>42395</v>
      </c>
      <c r="E1905" s="50">
        <v>3.7520000934600799</v>
      </c>
      <c r="AF1905" s="47"/>
    </row>
    <row r="1906" spans="1:32" x14ac:dyDescent="0.2">
      <c r="A1906" s="49">
        <v>42394</v>
      </c>
      <c r="B1906" s="50">
        <v>182.35000371932898</v>
      </c>
      <c r="C1906" s="43"/>
      <c r="D1906" s="49">
        <v>42394</v>
      </c>
      <c r="E1906" s="50">
        <v>3.7300000190734801</v>
      </c>
      <c r="AF1906" s="47"/>
    </row>
    <row r="1907" spans="1:32" x14ac:dyDescent="0.2">
      <c r="A1907" s="49">
        <v>42391</v>
      </c>
      <c r="B1907" s="50">
        <v>191.05000495910599</v>
      </c>
      <c r="C1907" s="43"/>
      <c r="D1907" s="49">
        <v>42391</v>
      </c>
      <c r="E1907" s="50">
        <v>3.7439999580383301</v>
      </c>
      <c r="AF1907" s="47"/>
    </row>
    <row r="1908" spans="1:32" x14ac:dyDescent="0.2">
      <c r="A1908" s="49">
        <v>42390</v>
      </c>
      <c r="B1908" s="50">
        <v>185.249996185302</v>
      </c>
      <c r="C1908" s="43"/>
      <c r="D1908" s="49">
        <v>42390</v>
      </c>
      <c r="E1908" s="50">
        <v>3.6400001049041699</v>
      </c>
      <c r="AF1908" s="47"/>
    </row>
    <row r="1909" spans="1:32" x14ac:dyDescent="0.2">
      <c r="A1909" s="49">
        <v>42389</v>
      </c>
      <c r="B1909" s="50">
        <v>179.94999885559</v>
      </c>
      <c r="C1909" s="43"/>
      <c r="D1909" s="49">
        <v>42389</v>
      </c>
      <c r="E1909" s="50">
        <v>3.5060000419616699</v>
      </c>
      <c r="AF1909" s="47"/>
    </row>
    <row r="1910" spans="1:32" x14ac:dyDescent="0.2">
      <c r="A1910" s="49">
        <v>42388</v>
      </c>
      <c r="B1910" s="50">
        <v>190.19999504089299</v>
      </c>
      <c r="C1910" s="43"/>
      <c r="D1910" s="49">
        <v>42388</v>
      </c>
      <c r="E1910" s="50">
        <v>3.6219999790191602</v>
      </c>
      <c r="AF1910" s="47"/>
    </row>
    <row r="1911" spans="1:32" x14ac:dyDescent="0.2">
      <c r="A1911" s="49">
        <v>42387</v>
      </c>
      <c r="B1911" s="50">
        <v>188.499999046325</v>
      </c>
      <c r="C1911" s="43"/>
      <c r="D1911" s="49">
        <v>42387</v>
      </c>
      <c r="E1911" s="50">
        <v>3.63000011444091</v>
      </c>
      <c r="AF1911" s="47"/>
    </row>
    <row r="1912" spans="1:32" x14ac:dyDescent="0.2">
      <c r="A1912" s="49">
        <v>42384</v>
      </c>
      <c r="B1912" s="50">
        <v>191.94999933242701</v>
      </c>
      <c r="C1912" s="43"/>
      <c r="D1912" s="49">
        <v>42384</v>
      </c>
      <c r="E1912" s="50">
        <v>3.66000008583068</v>
      </c>
      <c r="AF1912" s="47"/>
    </row>
    <row r="1913" spans="1:32" x14ac:dyDescent="0.2">
      <c r="A1913" s="49">
        <v>42383</v>
      </c>
      <c r="B1913" s="50">
        <v>199.000000953674</v>
      </c>
      <c r="C1913" s="43"/>
      <c r="D1913" s="49">
        <v>42383</v>
      </c>
      <c r="E1913" s="50">
        <v>3.7439999580383301</v>
      </c>
      <c r="AF1913" s="47"/>
    </row>
    <row r="1914" spans="1:32" x14ac:dyDescent="0.2">
      <c r="A1914" s="49">
        <v>42382</v>
      </c>
      <c r="B1914" s="50">
        <v>201.85000896453801</v>
      </c>
      <c r="C1914" s="43"/>
      <c r="D1914" s="49">
        <v>42382</v>
      </c>
      <c r="E1914" s="50">
        <v>3.7699999809265101</v>
      </c>
      <c r="AF1914" s="47"/>
    </row>
    <row r="1915" spans="1:32" x14ac:dyDescent="0.2">
      <c r="A1915" s="49">
        <v>42381</v>
      </c>
      <c r="B1915" s="50">
        <v>202.449989318847</v>
      </c>
      <c r="C1915" s="43"/>
      <c r="D1915" s="49">
        <v>42381</v>
      </c>
      <c r="E1915" s="50">
        <v>3.7400000095367401</v>
      </c>
      <c r="AF1915" s="47"/>
    </row>
    <row r="1916" spans="1:32" x14ac:dyDescent="0.2">
      <c r="A1916" s="49">
        <v>42380</v>
      </c>
      <c r="B1916" s="50">
        <v>200.19998550414999</v>
      </c>
      <c r="C1916" s="43"/>
      <c r="D1916" s="49">
        <v>42380</v>
      </c>
      <c r="E1916" s="50">
        <v>3.7579998970031698</v>
      </c>
      <c r="AF1916" s="47"/>
    </row>
    <row r="1917" spans="1:32" x14ac:dyDescent="0.2">
      <c r="A1917" s="49">
        <v>42377</v>
      </c>
      <c r="B1917" s="50">
        <v>201.64999961853002</v>
      </c>
      <c r="C1917" s="43"/>
      <c r="D1917" s="49">
        <v>42377</v>
      </c>
      <c r="E1917" s="50">
        <v>3.75</v>
      </c>
      <c r="AF1917" s="47"/>
    </row>
    <row r="1918" spans="1:32" x14ac:dyDescent="0.2">
      <c r="A1918" s="49">
        <v>42376</v>
      </c>
      <c r="B1918" s="50">
        <v>206.35001659393302</v>
      </c>
      <c r="C1918" s="43"/>
      <c r="D1918" s="49">
        <v>42376</v>
      </c>
      <c r="E1918" s="50">
        <v>3.77200007438659</v>
      </c>
      <c r="AF1918" s="47"/>
    </row>
    <row r="1919" spans="1:32" x14ac:dyDescent="0.2">
      <c r="A1919" s="49">
        <v>42375</v>
      </c>
      <c r="B1919" s="50">
        <v>210.89999675750701</v>
      </c>
      <c r="C1919" s="43"/>
      <c r="D1919" s="49">
        <v>42375</v>
      </c>
      <c r="E1919" s="50">
        <v>3.7739999294281001</v>
      </c>
      <c r="AF1919" s="47"/>
    </row>
    <row r="1920" spans="1:32" x14ac:dyDescent="0.2">
      <c r="A1920" s="49">
        <v>42374</v>
      </c>
      <c r="B1920" s="50">
        <v>216.19999408721901</v>
      </c>
      <c r="C1920" s="43"/>
      <c r="D1920" s="49">
        <v>42374</v>
      </c>
      <c r="E1920" s="50">
        <v>3.85199999809265</v>
      </c>
      <c r="AF1920" s="47"/>
    </row>
    <row r="1921" spans="1:32" x14ac:dyDescent="0.2">
      <c r="A1921" s="49">
        <v>42373</v>
      </c>
      <c r="B1921" s="50">
        <v>213.49999904632503</v>
      </c>
      <c r="C1921" s="43"/>
      <c r="D1921" s="49">
        <v>42373</v>
      </c>
      <c r="E1921" s="50">
        <v>3.7839999198913499</v>
      </c>
      <c r="AF1921" s="47"/>
    </row>
    <row r="1922" spans="1:32" x14ac:dyDescent="0.2">
      <c r="A1922" s="49">
        <v>42370</v>
      </c>
      <c r="B1922" s="50">
        <v>218.899989128112</v>
      </c>
      <c r="C1922" s="43"/>
      <c r="D1922" s="49">
        <v>42370</v>
      </c>
      <c r="E1922" s="50">
        <v>3.8919999599456698</v>
      </c>
      <c r="AF1922" s="47"/>
    </row>
    <row r="1923" spans="1:32" x14ac:dyDescent="0.2">
      <c r="A1923" s="49">
        <v>42369</v>
      </c>
      <c r="B1923" s="50">
        <v>218.899989128112</v>
      </c>
      <c r="C1923" s="43"/>
      <c r="D1923" s="49">
        <v>42369</v>
      </c>
      <c r="E1923" s="50">
        <v>3.8919999599456698</v>
      </c>
      <c r="AF1923" s="47"/>
    </row>
    <row r="1924" spans="1:32" x14ac:dyDescent="0.2">
      <c r="A1924" s="49">
        <v>42368</v>
      </c>
      <c r="B1924" s="50">
        <v>220.700001716613</v>
      </c>
      <c r="C1924" s="43"/>
      <c r="D1924" s="49">
        <v>42368</v>
      </c>
      <c r="E1924" s="50">
        <v>3.9019999504089302</v>
      </c>
      <c r="AF1924" s="47"/>
    </row>
    <row r="1925" spans="1:32" x14ac:dyDescent="0.2">
      <c r="A1925" s="49">
        <v>42367</v>
      </c>
      <c r="B1925" s="50">
        <v>221.79999351501399</v>
      </c>
      <c r="C1925" s="43"/>
      <c r="D1925" s="49">
        <v>42367</v>
      </c>
      <c r="E1925" s="50">
        <v>3.9119999408721902</v>
      </c>
      <c r="AF1925" s="47"/>
    </row>
    <row r="1926" spans="1:32" x14ac:dyDescent="0.2">
      <c r="A1926" s="49">
        <v>42366</v>
      </c>
      <c r="B1926" s="50">
        <v>221.700000762939</v>
      </c>
      <c r="C1926" s="43"/>
      <c r="D1926" s="49">
        <v>42366</v>
      </c>
      <c r="E1926" s="50">
        <v>3.8900001049041699</v>
      </c>
      <c r="AF1926" s="47"/>
    </row>
    <row r="1927" spans="1:32" x14ac:dyDescent="0.2">
      <c r="A1927" s="49">
        <v>42363</v>
      </c>
      <c r="B1927" s="50">
        <v>221.700000762939</v>
      </c>
      <c r="C1927" s="43"/>
      <c r="D1927" s="49">
        <v>42363</v>
      </c>
      <c r="E1927" s="50">
        <v>3.9000000953674299</v>
      </c>
      <c r="AF1927" s="47"/>
    </row>
    <row r="1928" spans="1:32" x14ac:dyDescent="0.2">
      <c r="A1928" s="49">
        <v>42362</v>
      </c>
      <c r="B1928" s="50">
        <v>221.700000762939</v>
      </c>
      <c r="C1928" s="43"/>
      <c r="D1928" s="49">
        <v>42362</v>
      </c>
      <c r="E1928" s="50">
        <v>3.9000000953674299</v>
      </c>
      <c r="AF1928" s="47"/>
    </row>
    <row r="1929" spans="1:32" x14ac:dyDescent="0.2">
      <c r="A1929" s="49">
        <v>42361</v>
      </c>
      <c r="B1929" s="50">
        <v>222.79999256134002</v>
      </c>
      <c r="C1929" s="43"/>
      <c r="D1929" s="49">
        <v>42361</v>
      </c>
      <c r="E1929" s="50">
        <v>3.8940000534057599</v>
      </c>
      <c r="AF1929" s="47"/>
    </row>
    <row r="1930" spans="1:32" x14ac:dyDescent="0.2">
      <c r="A1930" s="49">
        <v>42360</v>
      </c>
      <c r="B1930" s="50">
        <v>218.79999637603703</v>
      </c>
      <c r="C1930" s="43"/>
      <c r="D1930" s="49">
        <v>42360</v>
      </c>
      <c r="E1930" s="50">
        <v>3.8180000782012899</v>
      </c>
      <c r="AF1930" s="47"/>
    </row>
    <row r="1931" spans="1:32" x14ac:dyDescent="0.2">
      <c r="A1931" s="49">
        <v>42359</v>
      </c>
      <c r="B1931" s="50">
        <v>218.40000152587803</v>
      </c>
      <c r="C1931" s="43"/>
      <c r="D1931" s="49">
        <v>42359</v>
      </c>
      <c r="E1931" s="50">
        <v>3.88000011444091</v>
      </c>
      <c r="AF1931" s="47"/>
    </row>
    <row r="1932" spans="1:32" x14ac:dyDescent="0.2">
      <c r="A1932" s="49">
        <v>42356</v>
      </c>
      <c r="B1932" s="50">
        <v>219.14999485015798</v>
      </c>
      <c r="C1932" s="43"/>
      <c r="D1932" s="49">
        <v>42356</v>
      </c>
      <c r="E1932" s="50">
        <v>3.9340000152587802</v>
      </c>
      <c r="AF1932" s="47"/>
    </row>
    <row r="1933" spans="1:32" x14ac:dyDescent="0.2">
      <c r="A1933" s="49">
        <v>42355</v>
      </c>
      <c r="B1933" s="50">
        <v>219.250011444091</v>
      </c>
      <c r="C1933" s="43"/>
      <c r="D1933" s="49">
        <v>42355</v>
      </c>
      <c r="E1933" s="50">
        <v>3.98600006103515</v>
      </c>
      <c r="AF1933" s="47"/>
    </row>
    <row r="1934" spans="1:32" x14ac:dyDescent="0.2">
      <c r="A1934" s="49">
        <v>42354</v>
      </c>
      <c r="B1934" s="50">
        <v>215.60001373290999</v>
      </c>
      <c r="C1934" s="43"/>
      <c r="D1934" s="49">
        <v>42354</v>
      </c>
      <c r="E1934" s="50">
        <v>3.8980000019073402</v>
      </c>
      <c r="AF1934" s="47"/>
    </row>
    <row r="1935" spans="1:32" x14ac:dyDescent="0.2">
      <c r="A1935" s="49">
        <v>42353</v>
      </c>
      <c r="B1935" s="50">
        <v>216.10000133514399</v>
      </c>
      <c r="C1935" s="43"/>
      <c r="D1935" s="49">
        <v>42353</v>
      </c>
      <c r="E1935" s="50">
        <v>3.9019999504089302</v>
      </c>
      <c r="AF1935" s="47"/>
    </row>
    <row r="1936" spans="1:32" x14ac:dyDescent="0.2">
      <c r="A1936" s="49">
        <v>42352</v>
      </c>
      <c r="B1936" s="50">
        <v>210.19999980926499</v>
      </c>
      <c r="C1936" s="43"/>
      <c r="D1936" s="49">
        <v>42352</v>
      </c>
      <c r="E1936" s="50">
        <v>3.7939999103546098</v>
      </c>
      <c r="AF1936" s="47"/>
    </row>
    <row r="1937" spans="1:32" x14ac:dyDescent="0.2">
      <c r="A1937" s="49">
        <v>42349</v>
      </c>
      <c r="B1937" s="50">
        <v>209.89999771118102</v>
      </c>
      <c r="C1937" s="43"/>
      <c r="D1937" s="49">
        <v>42349</v>
      </c>
      <c r="E1937" s="50">
        <v>3.88800001144409</v>
      </c>
      <c r="AF1937" s="47"/>
    </row>
    <row r="1938" spans="1:32" x14ac:dyDescent="0.2">
      <c r="A1938" s="49">
        <v>42348</v>
      </c>
      <c r="B1938" s="50">
        <v>218.09999942779501</v>
      </c>
      <c r="C1938" s="43"/>
      <c r="D1938" s="49">
        <v>42348</v>
      </c>
      <c r="E1938" s="50">
        <v>3.9839999675750701</v>
      </c>
      <c r="AF1938" s="47"/>
    </row>
    <row r="1939" spans="1:32" x14ac:dyDescent="0.2">
      <c r="A1939" s="49">
        <v>42347</v>
      </c>
      <c r="B1939" s="50">
        <v>223.650002479553</v>
      </c>
      <c r="C1939" s="43"/>
      <c r="D1939" s="49">
        <v>42347</v>
      </c>
      <c r="E1939" s="50">
        <v>4.0599999427795401</v>
      </c>
      <c r="AF1939" s="47"/>
    </row>
    <row r="1940" spans="1:32" x14ac:dyDescent="0.2">
      <c r="A1940" s="49">
        <v>42346</v>
      </c>
      <c r="B1940" s="50">
        <v>222.79999256134002</v>
      </c>
      <c r="C1940" s="43"/>
      <c r="D1940" s="49">
        <v>42346</v>
      </c>
      <c r="E1940" s="50">
        <v>4.0019998550415004</v>
      </c>
      <c r="AF1940" s="47"/>
    </row>
    <row r="1941" spans="1:32" x14ac:dyDescent="0.2">
      <c r="A1941" s="49">
        <v>42345</v>
      </c>
      <c r="B1941" s="50">
        <v>227.449989318847</v>
      </c>
      <c r="C1941" s="43"/>
      <c r="D1941" s="49">
        <v>42345</v>
      </c>
      <c r="E1941" s="50">
        <v>4.0799999237060502</v>
      </c>
      <c r="AF1941" s="47"/>
    </row>
    <row r="1942" spans="1:32" x14ac:dyDescent="0.2">
      <c r="A1942" s="49">
        <v>42342</v>
      </c>
      <c r="B1942" s="50">
        <v>229.60000038146902</v>
      </c>
      <c r="C1942" s="43"/>
      <c r="D1942" s="49">
        <v>42342</v>
      </c>
      <c r="E1942" s="50">
        <v>4.0819997787475497</v>
      </c>
      <c r="AF1942" s="47"/>
    </row>
    <row r="1943" spans="1:32" x14ac:dyDescent="0.2">
      <c r="A1943" s="49">
        <v>42341</v>
      </c>
      <c r="B1943" s="50">
        <v>231.399989128112</v>
      </c>
      <c r="C1943" s="43"/>
      <c r="D1943" s="49">
        <v>42341</v>
      </c>
      <c r="E1943" s="50">
        <v>4.1100001335143999</v>
      </c>
      <c r="AF1943" s="47"/>
    </row>
    <row r="1944" spans="1:32" x14ac:dyDescent="0.2">
      <c r="A1944" s="49">
        <v>42340</v>
      </c>
      <c r="B1944" s="50">
        <v>234.699988365173</v>
      </c>
      <c r="C1944" s="43"/>
      <c r="D1944" s="49">
        <v>42340</v>
      </c>
      <c r="E1944" s="50">
        <v>4.1659998893737704</v>
      </c>
      <c r="AF1944" s="47"/>
    </row>
    <row r="1945" spans="1:32" x14ac:dyDescent="0.2">
      <c r="A1945" s="49">
        <v>42339</v>
      </c>
      <c r="B1945" s="50">
        <v>234.05001163482601</v>
      </c>
      <c r="C1945" s="43"/>
      <c r="D1945" s="49">
        <v>42339</v>
      </c>
      <c r="E1945" s="50">
        <v>4.1840000152587802</v>
      </c>
      <c r="AF1945" s="47"/>
    </row>
    <row r="1946" spans="1:32" x14ac:dyDescent="0.2">
      <c r="A1946" s="49">
        <v>42338</v>
      </c>
      <c r="B1946" s="50">
        <v>223.39999675750701</v>
      </c>
      <c r="C1946" s="43"/>
      <c r="D1946" s="49">
        <v>42338</v>
      </c>
      <c r="E1946" s="50">
        <v>4.1779999732971103</v>
      </c>
      <c r="AF1946" s="47"/>
    </row>
    <row r="1947" spans="1:32" x14ac:dyDescent="0.2">
      <c r="A1947" s="49">
        <v>42335</v>
      </c>
      <c r="B1947" s="50">
        <v>225</v>
      </c>
      <c r="C1947" s="43"/>
      <c r="D1947" s="49">
        <v>42335</v>
      </c>
      <c r="E1947" s="50">
        <v>4.1620001792907697</v>
      </c>
      <c r="AF1947" s="47"/>
    </row>
    <row r="1948" spans="1:32" x14ac:dyDescent="0.2">
      <c r="A1948" s="49">
        <v>42334</v>
      </c>
      <c r="B1948" s="50">
        <v>225</v>
      </c>
      <c r="C1948" s="43"/>
      <c r="D1948" s="49">
        <v>42334</v>
      </c>
      <c r="E1948" s="50">
        <v>4.1560001373290998</v>
      </c>
      <c r="AF1948" s="47"/>
    </row>
    <row r="1949" spans="1:32" x14ac:dyDescent="0.2">
      <c r="A1949" s="49">
        <v>42333</v>
      </c>
      <c r="B1949" s="50">
        <v>222.39999771118102</v>
      </c>
      <c r="C1949" s="43"/>
      <c r="D1949" s="49">
        <v>42333</v>
      </c>
      <c r="E1949" s="50">
        <v>4.1420001983642498</v>
      </c>
      <c r="AF1949" s="47"/>
    </row>
    <row r="1950" spans="1:32" x14ac:dyDescent="0.2">
      <c r="A1950" s="49">
        <v>42332</v>
      </c>
      <c r="B1950" s="50">
        <v>219.300007820129</v>
      </c>
      <c r="C1950" s="43"/>
      <c r="D1950" s="49">
        <v>42332</v>
      </c>
      <c r="E1950" s="50">
        <v>4.0339999198913503</v>
      </c>
      <c r="AF1950" s="47"/>
    </row>
    <row r="1951" spans="1:32" x14ac:dyDescent="0.2">
      <c r="A1951" s="49">
        <v>42331</v>
      </c>
      <c r="B1951" s="50">
        <v>221.25000953674299</v>
      </c>
      <c r="C1951" s="43"/>
      <c r="D1951" s="49">
        <v>42331</v>
      </c>
      <c r="E1951" s="50">
        <v>4.13800001144409</v>
      </c>
      <c r="AF1951" s="47"/>
    </row>
    <row r="1952" spans="1:32" x14ac:dyDescent="0.2">
      <c r="A1952" s="49">
        <v>42328</v>
      </c>
      <c r="B1952" s="50">
        <v>221.600008010864</v>
      </c>
      <c r="C1952" s="43"/>
      <c r="D1952" s="49">
        <v>42328</v>
      </c>
      <c r="E1952" s="50">
        <v>4.1059999465942303</v>
      </c>
      <c r="AF1952" s="47"/>
    </row>
    <row r="1953" spans="1:32" x14ac:dyDescent="0.2">
      <c r="A1953" s="49">
        <v>42327</v>
      </c>
      <c r="B1953" s="50">
        <v>229.99999523162802</v>
      </c>
      <c r="C1953" s="43"/>
      <c r="D1953" s="49">
        <v>42327</v>
      </c>
      <c r="E1953" s="50">
        <v>4.0819997787475497</v>
      </c>
      <c r="AF1953" s="47"/>
    </row>
    <row r="1954" spans="1:32" x14ac:dyDescent="0.2">
      <c r="A1954" s="49">
        <v>42326</v>
      </c>
      <c r="B1954" s="50">
        <v>226.64999961853002</v>
      </c>
      <c r="C1954" s="43"/>
      <c r="D1954" s="49">
        <v>42326</v>
      </c>
      <c r="E1954" s="50">
        <v>4.0799999237060502</v>
      </c>
      <c r="AF1954" s="47"/>
    </row>
    <row r="1955" spans="1:32" x14ac:dyDescent="0.2">
      <c r="A1955" s="49">
        <v>42325</v>
      </c>
      <c r="B1955" s="50">
        <v>226.69999599456699</v>
      </c>
      <c r="C1955" s="43"/>
      <c r="D1955" s="49">
        <v>42325</v>
      </c>
      <c r="E1955" s="50">
        <v>4.2119998931884703</v>
      </c>
      <c r="AF1955" s="47"/>
    </row>
    <row r="1956" spans="1:32" x14ac:dyDescent="0.2">
      <c r="A1956" s="49">
        <v>42324</v>
      </c>
      <c r="B1956" s="50">
        <v>223.39999675750701</v>
      </c>
      <c r="C1956" s="43"/>
      <c r="D1956" s="49">
        <v>42324</v>
      </c>
      <c r="E1956" s="50">
        <v>4.1199998855590803</v>
      </c>
      <c r="AF1956" s="47"/>
    </row>
    <row r="1957" spans="1:32" x14ac:dyDescent="0.2">
      <c r="A1957" s="49">
        <v>42321</v>
      </c>
      <c r="B1957" s="50">
        <v>225.19998550414999</v>
      </c>
      <c r="C1957" s="43"/>
      <c r="D1957" s="49">
        <v>42321</v>
      </c>
      <c r="E1957" s="50">
        <v>4.0859999656677202</v>
      </c>
      <c r="AF1957" s="47"/>
    </row>
    <row r="1958" spans="1:32" x14ac:dyDescent="0.2">
      <c r="A1958" s="49">
        <v>42320</v>
      </c>
      <c r="B1958" s="50">
        <v>225.950002670288</v>
      </c>
      <c r="C1958" s="43"/>
      <c r="D1958" s="49">
        <v>42320</v>
      </c>
      <c r="E1958" s="50">
        <v>4.0199999809265101</v>
      </c>
      <c r="AF1958" s="47"/>
    </row>
    <row r="1959" spans="1:32" x14ac:dyDescent="0.2">
      <c r="A1959" s="49">
        <v>42319</v>
      </c>
      <c r="B1959" s="50">
        <v>231.25</v>
      </c>
      <c r="C1959" s="43"/>
      <c r="D1959" s="49">
        <v>42319</v>
      </c>
      <c r="E1959" s="50">
        <v>4.1139998435974103</v>
      </c>
      <c r="AF1959" s="47"/>
    </row>
    <row r="1960" spans="1:32" x14ac:dyDescent="0.2">
      <c r="A1960" s="49">
        <v>42318</v>
      </c>
      <c r="B1960" s="50">
        <v>230.250000953674</v>
      </c>
      <c r="C1960" s="43"/>
      <c r="D1960" s="49">
        <v>42318</v>
      </c>
      <c r="E1960" s="50">
        <v>4.13000011444091</v>
      </c>
      <c r="AF1960" s="47"/>
    </row>
    <row r="1961" spans="1:32" x14ac:dyDescent="0.2">
      <c r="A1961" s="49">
        <v>42317</v>
      </c>
      <c r="B1961" s="50">
        <v>235.94999313354398</v>
      </c>
      <c r="C1961" s="43"/>
      <c r="D1961" s="49">
        <v>42317</v>
      </c>
      <c r="E1961" s="50">
        <v>4.1020002365112296</v>
      </c>
      <c r="AF1961" s="47"/>
    </row>
    <row r="1962" spans="1:32" x14ac:dyDescent="0.2">
      <c r="A1962" s="49">
        <v>42314</v>
      </c>
      <c r="B1962" s="50">
        <v>233.05001258850001</v>
      </c>
      <c r="C1962" s="43"/>
      <c r="D1962" s="49">
        <v>42314</v>
      </c>
      <c r="E1962" s="50">
        <v>4.1799998283386204</v>
      </c>
      <c r="AF1962" s="47"/>
    </row>
    <row r="1963" spans="1:32" x14ac:dyDescent="0.2">
      <c r="A1963" s="49">
        <v>42313</v>
      </c>
      <c r="B1963" s="50">
        <v>228.29999923706001</v>
      </c>
      <c r="C1963" s="43"/>
      <c r="D1963" s="49">
        <v>42313</v>
      </c>
      <c r="E1963" s="50">
        <v>4.1319999694824201</v>
      </c>
      <c r="AF1963" s="47"/>
    </row>
    <row r="1964" spans="1:32" x14ac:dyDescent="0.2">
      <c r="A1964" s="49">
        <v>42312</v>
      </c>
      <c r="B1964" s="50">
        <v>232.89999961853002</v>
      </c>
      <c r="C1964" s="43"/>
      <c r="D1964" s="49">
        <v>42312</v>
      </c>
      <c r="E1964" s="50">
        <v>4.2379999160766602</v>
      </c>
      <c r="AF1964" s="47"/>
    </row>
    <row r="1965" spans="1:32" x14ac:dyDescent="0.2">
      <c r="A1965" s="49">
        <v>42311</v>
      </c>
      <c r="B1965" s="50">
        <v>232.94999599456699</v>
      </c>
      <c r="C1965" s="43"/>
      <c r="D1965" s="49">
        <v>42311</v>
      </c>
      <c r="E1965" s="50">
        <v>4.2119998931884703</v>
      </c>
      <c r="AF1965" s="47"/>
    </row>
    <row r="1966" spans="1:32" x14ac:dyDescent="0.2">
      <c r="A1966" s="49">
        <v>42310</v>
      </c>
      <c r="B1966" s="50">
        <v>237.050008773803</v>
      </c>
      <c r="C1966" s="43"/>
      <c r="D1966" s="49">
        <v>42310</v>
      </c>
      <c r="E1966" s="50">
        <v>4.2439999580383301</v>
      </c>
      <c r="AF1966" s="47"/>
    </row>
    <row r="1967" spans="1:32" x14ac:dyDescent="0.2">
      <c r="A1967" s="49">
        <v>42307</v>
      </c>
      <c r="B1967" s="50">
        <v>230.99999427795402</v>
      </c>
      <c r="C1967" s="43"/>
      <c r="D1967" s="49">
        <v>42307</v>
      </c>
      <c r="E1967" s="50">
        <v>4.1999998092651296</v>
      </c>
      <c r="AF1967" s="47"/>
    </row>
    <row r="1968" spans="1:32" x14ac:dyDescent="0.2">
      <c r="A1968" s="49">
        <v>42306</v>
      </c>
      <c r="B1968" s="50">
        <v>237.100005149841</v>
      </c>
      <c r="C1968" s="43"/>
      <c r="D1968" s="49">
        <v>42306</v>
      </c>
      <c r="E1968" s="50">
        <v>4.13800001144409</v>
      </c>
      <c r="AF1968" s="47"/>
    </row>
    <row r="1969" spans="1:32" x14ac:dyDescent="0.2">
      <c r="A1969" s="49">
        <v>42305</v>
      </c>
      <c r="B1969" s="50">
        <v>253.55000495910599</v>
      </c>
      <c r="C1969" s="43"/>
      <c r="D1969" s="49">
        <v>42305</v>
      </c>
      <c r="E1969" s="50">
        <v>4.2399997711181596</v>
      </c>
      <c r="AF1969" s="47"/>
    </row>
    <row r="1970" spans="1:32" x14ac:dyDescent="0.2">
      <c r="A1970" s="49">
        <v>42304</v>
      </c>
      <c r="B1970" s="50">
        <v>250.550007820129</v>
      </c>
      <c r="C1970" s="43"/>
      <c r="D1970" s="49">
        <v>42304</v>
      </c>
      <c r="E1970" s="50">
        <v>4.1560001373290998</v>
      </c>
      <c r="AF1970" s="47"/>
    </row>
    <row r="1971" spans="1:32" x14ac:dyDescent="0.2">
      <c r="A1971" s="49">
        <v>42303</v>
      </c>
      <c r="B1971" s="50">
        <v>250.65000057220402</v>
      </c>
      <c r="C1971" s="43"/>
      <c r="D1971" s="49">
        <v>42303</v>
      </c>
      <c r="E1971" s="50">
        <v>4.2220001220703098</v>
      </c>
      <c r="AF1971" s="47"/>
    </row>
    <row r="1972" spans="1:32" x14ac:dyDescent="0.2">
      <c r="A1972" s="49">
        <v>42300</v>
      </c>
      <c r="B1972" s="50">
        <v>251.44999027252101</v>
      </c>
      <c r="C1972" s="43"/>
      <c r="D1972" s="49">
        <v>42300</v>
      </c>
      <c r="E1972" s="50">
        <v>4.23600006103515</v>
      </c>
      <c r="AF1972" s="47"/>
    </row>
    <row r="1973" spans="1:32" x14ac:dyDescent="0.2">
      <c r="A1973" s="49">
        <v>42299</v>
      </c>
      <c r="B1973" s="50">
        <v>251.39999389648403</v>
      </c>
      <c r="C1973" s="43"/>
      <c r="D1973" s="49">
        <v>42299</v>
      </c>
      <c r="E1973" s="50">
        <v>4.1500000953674299</v>
      </c>
      <c r="AF1973" s="47"/>
    </row>
    <row r="1974" spans="1:32" x14ac:dyDescent="0.2">
      <c r="A1974" s="49">
        <v>42298</v>
      </c>
      <c r="B1974" s="50">
        <v>248.049998283386</v>
      </c>
      <c r="C1974" s="43"/>
      <c r="D1974" s="49">
        <v>42298</v>
      </c>
      <c r="E1974" s="50">
        <v>4.0760002136230398</v>
      </c>
      <c r="AF1974" s="47"/>
    </row>
    <row r="1975" spans="1:32" x14ac:dyDescent="0.2">
      <c r="A1975" s="49">
        <v>42297</v>
      </c>
      <c r="B1975" s="50">
        <v>253.74999046325598</v>
      </c>
      <c r="C1975" s="43"/>
      <c r="D1975" s="49">
        <v>42297</v>
      </c>
      <c r="E1975" s="50">
        <v>4.1139998435974103</v>
      </c>
      <c r="AF1975" s="47"/>
    </row>
    <row r="1976" spans="1:32" x14ac:dyDescent="0.2">
      <c r="A1976" s="49">
        <v>42296</v>
      </c>
      <c r="B1976" s="50">
        <v>254.34999465942298</v>
      </c>
      <c r="C1976" s="43"/>
      <c r="D1976" s="49">
        <v>42296</v>
      </c>
      <c r="E1976" s="50">
        <v>4.1139998435974103</v>
      </c>
      <c r="AF1976" s="47"/>
    </row>
    <row r="1977" spans="1:32" x14ac:dyDescent="0.2">
      <c r="A1977" s="49">
        <v>42293</v>
      </c>
      <c r="B1977" s="50">
        <v>250.65000057220402</v>
      </c>
      <c r="C1977" s="43"/>
      <c r="D1977" s="49">
        <v>42293</v>
      </c>
      <c r="E1977" s="50">
        <v>4.0939998626708896</v>
      </c>
      <c r="AF1977" s="47"/>
    </row>
    <row r="1978" spans="1:32" x14ac:dyDescent="0.2">
      <c r="A1978" s="49">
        <v>42292</v>
      </c>
      <c r="B1978" s="50">
        <v>248.650002479553</v>
      </c>
      <c r="C1978" s="43"/>
      <c r="D1978" s="49">
        <v>42292</v>
      </c>
      <c r="E1978" s="50">
        <v>4.0939998626708896</v>
      </c>
      <c r="AF1978" s="47"/>
    </row>
    <row r="1979" spans="1:32" x14ac:dyDescent="0.2">
      <c r="A1979" s="49">
        <v>42291</v>
      </c>
      <c r="B1979" s="50">
        <v>246.55001163482601</v>
      </c>
      <c r="C1979" s="43"/>
      <c r="D1979" s="49">
        <v>42291</v>
      </c>
      <c r="E1979" s="50">
        <v>4.0479998588562003</v>
      </c>
      <c r="AF1979" s="47"/>
    </row>
    <row r="1980" spans="1:32" x14ac:dyDescent="0.2">
      <c r="A1980" s="49">
        <v>42290</v>
      </c>
      <c r="B1980" s="50">
        <v>251.60000324249202</v>
      </c>
      <c r="C1980" s="43"/>
      <c r="D1980" s="49">
        <v>42290</v>
      </c>
      <c r="E1980" s="50">
        <v>4.0419998168945304</v>
      </c>
      <c r="AF1980" s="47"/>
    </row>
    <row r="1981" spans="1:32" x14ac:dyDescent="0.2">
      <c r="A1981" s="49">
        <v>42289</v>
      </c>
      <c r="B1981" s="50">
        <v>255.850005149841</v>
      </c>
      <c r="C1981" s="43"/>
      <c r="D1981" s="49">
        <v>42289</v>
      </c>
      <c r="E1981" s="50">
        <v>3.99200010299682</v>
      </c>
      <c r="AF1981" s="47"/>
    </row>
    <row r="1982" spans="1:32" x14ac:dyDescent="0.2">
      <c r="A1982" s="49">
        <v>42286</v>
      </c>
      <c r="B1982" s="50">
        <v>257.75001049041697</v>
      </c>
      <c r="C1982" s="43"/>
      <c r="D1982" s="49">
        <v>42286</v>
      </c>
      <c r="E1982" s="50">
        <v>4.0679998397827104</v>
      </c>
      <c r="AF1982" s="47"/>
    </row>
    <row r="1983" spans="1:32" x14ac:dyDescent="0.2">
      <c r="A1983" s="49">
        <v>42285</v>
      </c>
      <c r="B1983" s="50">
        <v>253.850007057189</v>
      </c>
      <c r="C1983" s="43"/>
      <c r="D1983" s="49">
        <v>42285</v>
      </c>
      <c r="E1983" s="50">
        <v>3.9939999580383301</v>
      </c>
      <c r="AF1983" s="47"/>
    </row>
    <row r="1984" spans="1:32" x14ac:dyDescent="0.2">
      <c r="A1984" s="49">
        <v>42284</v>
      </c>
      <c r="B1984" s="50">
        <v>257.10000991821198</v>
      </c>
      <c r="C1984" s="43"/>
      <c r="D1984" s="49">
        <v>42284</v>
      </c>
      <c r="E1984" s="50">
        <v>4.06599998474121</v>
      </c>
      <c r="AF1984" s="47"/>
    </row>
    <row r="1985" spans="1:32" x14ac:dyDescent="0.2">
      <c r="A1985" s="49">
        <v>42283</v>
      </c>
      <c r="B1985" s="50">
        <v>254.80000972747797</v>
      </c>
      <c r="C1985" s="43"/>
      <c r="D1985" s="49">
        <v>42283</v>
      </c>
      <c r="E1985" s="50">
        <v>4.0619997978210396</v>
      </c>
      <c r="AF1985" s="47"/>
    </row>
    <row r="1986" spans="1:32" x14ac:dyDescent="0.2">
      <c r="A1986" s="49">
        <v>42282</v>
      </c>
      <c r="B1986" s="50">
        <v>256.14998340606599</v>
      </c>
      <c r="C1986" s="43"/>
      <c r="D1986" s="49">
        <v>42282</v>
      </c>
      <c r="E1986" s="50">
        <v>4.0180001258850098</v>
      </c>
      <c r="AF1986" s="47"/>
    </row>
    <row r="1987" spans="1:32" x14ac:dyDescent="0.2">
      <c r="A1987" s="49">
        <v>42279</v>
      </c>
      <c r="B1987" s="50">
        <v>248.00000190734801</v>
      </c>
      <c r="C1987" s="43"/>
      <c r="D1987" s="49">
        <v>42279</v>
      </c>
      <c r="E1987" s="50">
        <v>3.9300000667571999</v>
      </c>
      <c r="AF1987" s="47"/>
    </row>
    <row r="1988" spans="1:32" x14ac:dyDescent="0.2">
      <c r="A1988" s="49">
        <v>42278</v>
      </c>
      <c r="B1988" s="50">
        <v>246.39999866485499</v>
      </c>
      <c r="C1988" s="43"/>
      <c r="D1988" s="49">
        <v>42278</v>
      </c>
      <c r="E1988" s="50">
        <v>3.9040000438690101</v>
      </c>
      <c r="AF1988" s="47"/>
    </row>
    <row r="1989" spans="1:32" x14ac:dyDescent="0.2">
      <c r="A1989" s="49">
        <v>42277</v>
      </c>
      <c r="B1989" s="50">
        <v>244.14999485015798</v>
      </c>
      <c r="C1989" s="43"/>
      <c r="D1989" s="49">
        <v>42277</v>
      </c>
      <c r="E1989" s="50">
        <v>3.9700000286102202</v>
      </c>
      <c r="AF1989" s="47"/>
    </row>
    <row r="1990" spans="1:32" x14ac:dyDescent="0.2">
      <c r="A1990" s="49">
        <v>42276</v>
      </c>
      <c r="B1990" s="50">
        <v>240.00000953674299</v>
      </c>
      <c r="C1990" s="43"/>
      <c r="D1990" s="49">
        <v>42276</v>
      </c>
      <c r="E1990" s="50">
        <v>3.8819999694824201</v>
      </c>
      <c r="AF1990" s="47"/>
    </row>
    <row r="1991" spans="1:32" x14ac:dyDescent="0.2">
      <c r="A1991" s="49">
        <v>42275</v>
      </c>
      <c r="B1991" s="50">
        <v>245.89998722076399</v>
      </c>
      <c r="C1991" s="43"/>
      <c r="D1991" s="49">
        <v>42275</v>
      </c>
      <c r="E1991" s="50">
        <v>3.85800004005432</v>
      </c>
      <c r="AF1991" s="47"/>
    </row>
    <row r="1992" spans="1:32" x14ac:dyDescent="0.2">
      <c r="A1992" s="49">
        <v>42272</v>
      </c>
      <c r="B1992" s="50">
        <v>255.55000305175702</v>
      </c>
      <c r="C1992" s="43"/>
      <c r="D1992" s="49">
        <v>42272</v>
      </c>
      <c r="E1992" s="50">
        <v>3.9419999122619598</v>
      </c>
      <c r="AF1992" s="47"/>
    </row>
    <row r="1993" spans="1:32" x14ac:dyDescent="0.2">
      <c r="A1993" s="49">
        <v>42271</v>
      </c>
      <c r="B1993" s="50">
        <v>246.00000381469701</v>
      </c>
      <c r="C1993" s="43"/>
      <c r="D1993" s="49">
        <v>42271</v>
      </c>
      <c r="E1993" s="50">
        <v>3.7980000972747798</v>
      </c>
      <c r="AF1993" s="47"/>
    </row>
    <row r="1994" spans="1:32" x14ac:dyDescent="0.2">
      <c r="A1994" s="49">
        <v>42270</v>
      </c>
      <c r="B1994" s="50">
        <v>249.85001087188698</v>
      </c>
      <c r="C1994" s="43"/>
      <c r="D1994" s="49">
        <v>42270</v>
      </c>
      <c r="E1994" s="50">
        <v>3.8840000629425</v>
      </c>
      <c r="AF1994" s="47"/>
    </row>
    <row r="1995" spans="1:32" x14ac:dyDescent="0.2">
      <c r="A1995" s="49">
        <v>42269</v>
      </c>
      <c r="B1995" s="50">
        <v>247.74999618530197</v>
      </c>
      <c r="C1995" s="43"/>
      <c r="D1995" s="49">
        <v>42269</v>
      </c>
      <c r="E1995" s="50">
        <v>3.8320000171661301</v>
      </c>
      <c r="AF1995" s="47"/>
    </row>
    <row r="1996" spans="1:32" x14ac:dyDescent="0.2">
      <c r="A1996" s="49">
        <v>42268</v>
      </c>
      <c r="B1996" s="50">
        <v>255.59999942779501</v>
      </c>
      <c r="C1996" s="43"/>
      <c r="D1996" s="49">
        <v>42268</v>
      </c>
      <c r="E1996" s="50">
        <v>3.9739999771118102</v>
      </c>
      <c r="AF1996" s="47"/>
    </row>
    <row r="1997" spans="1:32" x14ac:dyDescent="0.2">
      <c r="A1997" s="49">
        <v>42265</v>
      </c>
      <c r="B1997" s="50">
        <v>254.04999256134002</v>
      </c>
      <c r="C1997" s="43"/>
      <c r="D1997" s="49">
        <v>42265</v>
      </c>
      <c r="E1997" s="50">
        <v>3.9360001087188698</v>
      </c>
      <c r="AF1997" s="47"/>
    </row>
    <row r="1998" spans="1:32" x14ac:dyDescent="0.2">
      <c r="A1998" s="49">
        <v>42264</v>
      </c>
      <c r="B1998" s="50">
        <v>260.89999675750704</v>
      </c>
      <c r="C1998" s="43"/>
      <c r="D1998" s="49">
        <v>42264</v>
      </c>
      <c r="E1998" s="50">
        <v>4.0159997940063397</v>
      </c>
      <c r="AF1998" s="47"/>
    </row>
    <row r="1999" spans="1:32" x14ac:dyDescent="0.2">
      <c r="A1999" s="49">
        <v>42263</v>
      </c>
      <c r="B1999" s="50">
        <v>261.75000667571999</v>
      </c>
      <c r="C1999" s="43"/>
      <c r="D1999" s="49">
        <v>42263</v>
      </c>
      <c r="E1999" s="50">
        <v>4.0339999198913503</v>
      </c>
      <c r="AF1999" s="47"/>
    </row>
    <row r="2000" spans="1:32" x14ac:dyDescent="0.2">
      <c r="A2000" s="49">
        <v>42262</v>
      </c>
      <c r="B2000" s="50">
        <v>260.64999103546097</v>
      </c>
      <c r="C2000" s="43"/>
      <c r="D2000" s="49">
        <v>42262</v>
      </c>
      <c r="E2000" s="50">
        <v>4.03200006484985</v>
      </c>
      <c r="AF2000" s="47"/>
    </row>
    <row r="2001" spans="1:32" x14ac:dyDescent="0.2">
      <c r="A2001" s="49">
        <v>42261</v>
      </c>
      <c r="B2001" s="50">
        <v>255.14998435974098</v>
      </c>
      <c r="C2001" s="43"/>
      <c r="D2001" s="49">
        <v>42261</v>
      </c>
      <c r="E2001" s="50">
        <v>3.9979999065399099</v>
      </c>
      <c r="AF2001" s="47"/>
    </row>
    <row r="2002" spans="1:32" x14ac:dyDescent="0.2">
      <c r="A2002" s="49">
        <v>42258</v>
      </c>
      <c r="B2002" s="50">
        <v>258.99999141693104</v>
      </c>
      <c r="D2002" s="49">
        <v>42258</v>
      </c>
      <c r="E2002" s="50">
        <v>4.0139999389648402</v>
      </c>
      <c r="AF2002" s="47"/>
    </row>
    <row r="2003" spans="1:32" x14ac:dyDescent="0.2">
      <c r="AF2003" s="47"/>
    </row>
    <row r="2004" spans="1:32" x14ac:dyDescent="0.2">
      <c r="AF2004" s="47"/>
    </row>
    <row r="2005" spans="1:32" x14ac:dyDescent="0.2">
      <c r="AF2005" s="47"/>
    </row>
    <row r="2006" spans="1:32" x14ac:dyDescent="0.2">
      <c r="AF2006" s="47"/>
    </row>
    <row r="2007" spans="1:32" x14ac:dyDescent="0.2">
      <c r="AF2007" s="47"/>
    </row>
    <row r="2008" spans="1:32" x14ac:dyDescent="0.2">
      <c r="AF2008" s="47"/>
    </row>
    <row r="2009" spans="1:32" x14ac:dyDescent="0.2">
      <c r="AF2009" s="47"/>
    </row>
    <row r="2010" spans="1:32" x14ac:dyDescent="0.2">
      <c r="AF2010" s="47"/>
    </row>
    <row r="2011" spans="1:32" x14ac:dyDescent="0.2">
      <c r="AF2011" s="47"/>
    </row>
    <row r="2012" spans="1:32" x14ac:dyDescent="0.2">
      <c r="AF2012" s="47"/>
    </row>
    <row r="2013" spans="1:32" x14ac:dyDescent="0.2">
      <c r="AF2013" s="47"/>
    </row>
    <row r="2014" spans="1:32" x14ac:dyDescent="0.2">
      <c r="AF2014" s="47"/>
    </row>
    <row r="2015" spans="1:32" x14ac:dyDescent="0.2">
      <c r="AF2015" s="47"/>
    </row>
    <row r="2016" spans="1:32" x14ac:dyDescent="0.2">
      <c r="AF2016" s="47"/>
    </row>
    <row r="2017" spans="32:32" x14ac:dyDescent="0.2">
      <c r="AF2017" s="47"/>
    </row>
    <row r="2018" spans="32:32" x14ac:dyDescent="0.2">
      <c r="AF2018" s="47"/>
    </row>
    <row r="2019" spans="32:32" x14ac:dyDescent="0.2">
      <c r="AF2019" s="47"/>
    </row>
    <row r="2020" spans="32:32" x14ac:dyDescent="0.2">
      <c r="AF2020" s="47"/>
    </row>
    <row r="2021" spans="32:32" x14ac:dyDescent="0.2">
      <c r="AF2021" s="47"/>
    </row>
    <row r="2022" spans="32:32" x14ac:dyDescent="0.2">
      <c r="AF2022" s="47"/>
    </row>
    <row r="2023" spans="32:32" x14ac:dyDescent="0.2">
      <c r="AF2023" s="47"/>
    </row>
    <row r="2024" spans="32:32" x14ac:dyDescent="0.2">
      <c r="AF2024" s="47"/>
    </row>
    <row r="2025" spans="32:32" x14ac:dyDescent="0.2">
      <c r="AF2025" s="47"/>
    </row>
    <row r="2026" spans="32:32" x14ac:dyDescent="0.2">
      <c r="AF2026" s="47"/>
    </row>
    <row r="2027" spans="32:32" x14ac:dyDescent="0.2">
      <c r="AF2027" s="47"/>
    </row>
    <row r="2028" spans="32:32" x14ac:dyDescent="0.2">
      <c r="AF2028" s="47"/>
    </row>
    <row r="2029" spans="32:32" x14ac:dyDescent="0.2">
      <c r="AF2029" s="47"/>
    </row>
    <row r="2030" spans="32:32" x14ac:dyDescent="0.2">
      <c r="AF2030" s="47"/>
    </row>
    <row r="2031" spans="32:32" x14ac:dyDescent="0.2">
      <c r="AF2031" s="47"/>
    </row>
    <row r="2032" spans="32:32" x14ac:dyDescent="0.2">
      <c r="AF2032" s="47"/>
    </row>
    <row r="2033" spans="32:32" x14ac:dyDescent="0.2">
      <c r="AF2033" s="47"/>
    </row>
    <row r="2034" spans="32:32" x14ac:dyDescent="0.2">
      <c r="AF2034" s="47"/>
    </row>
    <row r="2035" spans="32:32" x14ac:dyDescent="0.2">
      <c r="AF2035" s="47"/>
    </row>
    <row r="2036" spans="32:32" x14ac:dyDescent="0.2">
      <c r="AF2036" s="47"/>
    </row>
    <row r="2037" spans="32:32" x14ac:dyDescent="0.2">
      <c r="AF2037" s="47"/>
    </row>
    <row r="2038" spans="32:32" x14ac:dyDescent="0.2">
      <c r="AF2038" s="47"/>
    </row>
    <row r="2039" spans="32:32" x14ac:dyDescent="0.2">
      <c r="AF2039" s="47"/>
    </row>
    <row r="2040" spans="32:32" x14ac:dyDescent="0.2">
      <c r="AF2040" s="47"/>
    </row>
    <row r="2041" spans="32:32" x14ac:dyDescent="0.2">
      <c r="AF2041" s="47"/>
    </row>
    <row r="2042" spans="32:32" x14ac:dyDescent="0.2">
      <c r="AF2042" s="47"/>
    </row>
    <row r="2043" spans="32:32" x14ac:dyDescent="0.2">
      <c r="AF2043" s="47"/>
    </row>
    <row r="2044" spans="32:32" x14ac:dyDescent="0.2">
      <c r="AF2044" s="47"/>
    </row>
    <row r="2045" spans="32:32" x14ac:dyDescent="0.2">
      <c r="AF2045" s="47"/>
    </row>
    <row r="2046" spans="32:32" x14ac:dyDescent="0.2">
      <c r="AF2046" s="47"/>
    </row>
    <row r="2047" spans="32:32" x14ac:dyDescent="0.2">
      <c r="AF2047" s="47"/>
    </row>
    <row r="2048" spans="32:32" x14ac:dyDescent="0.2">
      <c r="AF2048" s="47"/>
    </row>
    <row r="2049" spans="32:32" x14ac:dyDescent="0.2">
      <c r="AF2049" s="47"/>
    </row>
    <row r="2050" spans="32:32" x14ac:dyDescent="0.2">
      <c r="AF2050" s="47"/>
    </row>
    <row r="2051" spans="32:32" x14ac:dyDescent="0.2">
      <c r="AF2051" s="47"/>
    </row>
    <row r="2052" spans="32:32" x14ac:dyDescent="0.2">
      <c r="AF2052" s="47"/>
    </row>
    <row r="2053" spans="32:32" x14ac:dyDescent="0.2">
      <c r="AF2053" s="47"/>
    </row>
    <row r="2054" spans="32:32" x14ac:dyDescent="0.2">
      <c r="AF2054" s="47"/>
    </row>
    <row r="2055" spans="32:32" x14ac:dyDescent="0.2">
      <c r="AF2055" s="47"/>
    </row>
    <row r="2056" spans="32:32" x14ac:dyDescent="0.2">
      <c r="AF2056" s="47"/>
    </row>
    <row r="2057" spans="32:32" x14ac:dyDescent="0.2">
      <c r="AF2057" s="47"/>
    </row>
    <row r="2058" spans="32:32" x14ac:dyDescent="0.2">
      <c r="AF2058" s="47"/>
    </row>
    <row r="2059" spans="32:32" x14ac:dyDescent="0.2">
      <c r="AF2059" s="47"/>
    </row>
    <row r="2060" spans="32:32" x14ac:dyDescent="0.2">
      <c r="AF2060" s="47"/>
    </row>
    <row r="2061" spans="32:32" x14ac:dyDescent="0.2">
      <c r="AF2061" s="47"/>
    </row>
    <row r="2062" spans="32:32" x14ac:dyDescent="0.2">
      <c r="AF2062" s="47"/>
    </row>
    <row r="2063" spans="32:32" x14ac:dyDescent="0.2">
      <c r="AF2063" s="47"/>
    </row>
    <row r="2064" spans="32:32" x14ac:dyDescent="0.2">
      <c r="AF2064" s="47"/>
    </row>
    <row r="2065" spans="32:32" x14ac:dyDescent="0.2">
      <c r="AF2065" s="47"/>
    </row>
    <row r="2066" spans="32:32" x14ac:dyDescent="0.2">
      <c r="AF2066" s="47"/>
    </row>
    <row r="2067" spans="32:32" x14ac:dyDescent="0.2">
      <c r="AF2067" s="47"/>
    </row>
    <row r="2068" spans="32:32" x14ac:dyDescent="0.2">
      <c r="AF2068" s="47"/>
    </row>
    <row r="2069" spans="32:32" x14ac:dyDescent="0.2">
      <c r="AF2069" s="47"/>
    </row>
    <row r="2070" spans="32:32" x14ac:dyDescent="0.2">
      <c r="AF2070" s="47"/>
    </row>
    <row r="2071" spans="32:32" x14ac:dyDescent="0.2">
      <c r="AF2071" s="47"/>
    </row>
    <row r="2072" spans="32:32" x14ac:dyDescent="0.2">
      <c r="AF2072" s="47"/>
    </row>
    <row r="2073" spans="32:32" x14ac:dyDescent="0.2">
      <c r="AF2073" s="47"/>
    </row>
    <row r="2074" spans="32:32" x14ac:dyDescent="0.2">
      <c r="AF2074" s="47"/>
    </row>
    <row r="2075" spans="32:32" x14ac:dyDescent="0.2">
      <c r="AF2075" s="47"/>
    </row>
    <row r="2076" spans="32:32" x14ac:dyDescent="0.2">
      <c r="AF2076" s="47"/>
    </row>
    <row r="2077" spans="32:32" x14ac:dyDescent="0.2">
      <c r="AF2077" s="47"/>
    </row>
    <row r="2078" spans="32:32" x14ac:dyDescent="0.2">
      <c r="AF2078" s="47"/>
    </row>
    <row r="2079" spans="32:32" x14ac:dyDescent="0.2">
      <c r="AF2079" s="47"/>
    </row>
    <row r="2080" spans="32:32" x14ac:dyDescent="0.2">
      <c r="AF2080" s="47"/>
    </row>
    <row r="2081" spans="32:32" x14ac:dyDescent="0.2">
      <c r="AF2081" s="47"/>
    </row>
    <row r="2082" spans="32:32" x14ac:dyDescent="0.2">
      <c r="AF2082" s="47"/>
    </row>
    <row r="2083" spans="32:32" x14ac:dyDescent="0.2">
      <c r="AF2083" s="47"/>
    </row>
    <row r="2084" spans="32:32" x14ac:dyDescent="0.2">
      <c r="AF2084" s="47"/>
    </row>
    <row r="2085" spans="32:32" x14ac:dyDescent="0.2">
      <c r="AF2085" s="47"/>
    </row>
    <row r="2086" spans="32:32" x14ac:dyDescent="0.2">
      <c r="AF2086" s="47"/>
    </row>
    <row r="2087" spans="32:32" x14ac:dyDescent="0.2">
      <c r="AF2087" s="47"/>
    </row>
    <row r="2088" spans="32:32" x14ac:dyDescent="0.2">
      <c r="AF2088" s="47"/>
    </row>
    <row r="2089" spans="32:32" x14ac:dyDescent="0.2">
      <c r="AF2089" s="47"/>
    </row>
    <row r="2090" spans="32:32" x14ac:dyDescent="0.2">
      <c r="AF2090" s="47"/>
    </row>
    <row r="2091" spans="32:32" x14ac:dyDescent="0.2">
      <c r="AF2091" s="47"/>
    </row>
    <row r="2092" spans="32:32" x14ac:dyDescent="0.2">
      <c r="AF2092" s="47"/>
    </row>
    <row r="2093" spans="32:32" x14ac:dyDescent="0.2">
      <c r="AF2093" s="47"/>
    </row>
    <row r="2094" spans="32:32" x14ac:dyDescent="0.2">
      <c r="AF2094" s="47"/>
    </row>
    <row r="2095" spans="32:32" x14ac:dyDescent="0.2">
      <c r="AF2095" s="47"/>
    </row>
    <row r="2096" spans="32:32" x14ac:dyDescent="0.2">
      <c r="AF2096" s="47"/>
    </row>
    <row r="2097" spans="32:32" x14ac:dyDescent="0.2">
      <c r="AF2097" s="47"/>
    </row>
    <row r="2098" spans="32:32" x14ac:dyDescent="0.2">
      <c r="AF2098" s="47"/>
    </row>
    <row r="2099" spans="32:32" x14ac:dyDescent="0.2">
      <c r="AF2099" s="47"/>
    </row>
    <row r="2100" spans="32:32" x14ac:dyDescent="0.2">
      <c r="AF2100" s="47"/>
    </row>
    <row r="2101" spans="32:32" x14ac:dyDescent="0.2">
      <c r="AF2101" s="47"/>
    </row>
    <row r="2102" spans="32:32" x14ac:dyDescent="0.2">
      <c r="AF2102" s="47"/>
    </row>
    <row r="2103" spans="32:32" x14ac:dyDescent="0.2">
      <c r="AF2103" s="47"/>
    </row>
    <row r="2104" spans="32:32" x14ac:dyDescent="0.2">
      <c r="AF2104" s="47"/>
    </row>
    <row r="2105" spans="32:32" x14ac:dyDescent="0.2">
      <c r="AF2105" s="47"/>
    </row>
    <row r="2106" spans="32:32" x14ac:dyDescent="0.2">
      <c r="AF2106" s="47"/>
    </row>
    <row r="2107" spans="32:32" x14ac:dyDescent="0.2">
      <c r="AF2107" s="47"/>
    </row>
    <row r="2108" spans="32:32" x14ac:dyDescent="0.2">
      <c r="AF2108" s="47"/>
    </row>
    <row r="2109" spans="32:32" x14ac:dyDescent="0.2">
      <c r="AF2109" s="47"/>
    </row>
    <row r="2110" spans="32:32" x14ac:dyDescent="0.2">
      <c r="AF2110" s="47"/>
    </row>
    <row r="2111" spans="32:32" x14ac:dyDescent="0.2">
      <c r="AF2111" s="47"/>
    </row>
    <row r="2112" spans="32:32" x14ac:dyDescent="0.2">
      <c r="AF2112" s="47"/>
    </row>
    <row r="2113" spans="32:32" x14ac:dyDescent="0.2">
      <c r="AF2113" s="47"/>
    </row>
    <row r="2114" spans="32:32" x14ac:dyDescent="0.2">
      <c r="AF2114" s="47"/>
    </row>
    <row r="2115" spans="32:32" x14ac:dyDescent="0.2">
      <c r="AF2115" s="47"/>
    </row>
    <row r="2116" spans="32:32" x14ac:dyDescent="0.2">
      <c r="AF2116" s="47"/>
    </row>
    <row r="2117" spans="32:32" x14ac:dyDescent="0.2">
      <c r="AF2117" s="47"/>
    </row>
    <row r="2118" spans="32:32" x14ac:dyDescent="0.2">
      <c r="AF2118" s="47"/>
    </row>
    <row r="2119" spans="32:32" x14ac:dyDescent="0.2">
      <c r="AF2119" s="47"/>
    </row>
    <row r="2120" spans="32:32" x14ac:dyDescent="0.2">
      <c r="AF2120" s="47"/>
    </row>
    <row r="2121" spans="32:32" x14ac:dyDescent="0.2">
      <c r="AF2121" s="47"/>
    </row>
    <row r="2122" spans="32:32" x14ac:dyDescent="0.2">
      <c r="AF2122" s="47"/>
    </row>
    <row r="2123" spans="32:32" x14ac:dyDescent="0.2">
      <c r="AF2123" s="47"/>
    </row>
    <row r="2124" spans="32:32" x14ac:dyDescent="0.2">
      <c r="AF2124" s="47"/>
    </row>
    <row r="2125" spans="32:32" x14ac:dyDescent="0.2">
      <c r="AF2125" s="47"/>
    </row>
    <row r="2126" spans="32:32" x14ac:dyDescent="0.2">
      <c r="AF2126" s="47"/>
    </row>
    <row r="2127" spans="32:32" x14ac:dyDescent="0.2">
      <c r="AF2127" s="47"/>
    </row>
    <row r="2128" spans="32:32" x14ac:dyDescent="0.2">
      <c r="AF2128" s="47"/>
    </row>
    <row r="2129" spans="32:32" x14ac:dyDescent="0.2">
      <c r="AF2129" s="47"/>
    </row>
    <row r="2130" spans="32:32" x14ac:dyDescent="0.2">
      <c r="AF2130" s="47"/>
    </row>
    <row r="2131" spans="32:32" x14ac:dyDescent="0.2">
      <c r="AF2131" s="47"/>
    </row>
    <row r="2132" spans="32:32" x14ac:dyDescent="0.2">
      <c r="AF2132" s="47"/>
    </row>
    <row r="2133" spans="32:32" x14ac:dyDescent="0.2">
      <c r="AF2133" s="47"/>
    </row>
    <row r="2134" spans="32:32" x14ac:dyDescent="0.2">
      <c r="AF2134" s="47"/>
    </row>
    <row r="2135" spans="32:32" x14ac:dyDescent="0.2">
      <c r="AF2135" s="47"/>
    </row>
    <row r="2136" spans="32:32" x14ac:dyDescent="0.2">
      <c r="AF2136" s="47"/>
    </row>
    <row r="2137" spans="32:32" x14ac:dyDescent="0.2">
      <c r="AF2137" s="47"/>
    </row>
    <row r="2138" spans="32:32" x14ac:dyDescent="0.2">
      <c r="AF2138" s="47"/>
    </row>
    <row r="2139" spans="32:32" x14ac:dyDescent="0.2">
      <c r="AF2139" s="47"/>
    </row>
    <row r="2140" spans="32:32" x14ac:dyDescent="0.2">
      <c r="AF2140" s="47"/>
    </row>
    <row r="2141" spans="32:32" x14ac:dyDescent="0.2">
      <c r="AF2141" s="47"/>
    </row>
    <row r="2142" spans="32:32" x14ac:dyDescent="0.2">
      <c r="AF2142" s="47"/>
    </row>
    <row r="2143" spans="32:32" x14ac:dyDescent="0.2">
      <c r="AF2143" s="47"/>
    </row>
    <row r="2144" spans="32:32" x14ac:dyDescent="0.2">
      <c r="AF2144" s="47"/>
    </row>
    <row r="2145" spans="32:32" x14ac:dyDescent="0.2">
      <c r="AF2145" s="47"/>
    </row>
    <row r="2146" spans="32:32" x14ac:dyDescent="0.2">
      <c r="AF2146" s="47"/>
    </row>
    <row r="2147" spans="32:32" x14ac:dyDescent="0.2">
      <c r="AF2147" s="47"/>
    </row>
    <row r="2148" spans="32:32" x14ac:dyDescent="0.2">
      <c r="AF2148" s="47"/>
    </row>
    <row r="2149" spans="32:32" x14ac:dyDescent="0.2">
      <c r="AF2149" s="47"/>
    </row>
    <row r="2150" spans="32:32" x14ac:dyDescent="0.2">
      <c r="AF2150" s="47"/>
    </row>
    <row r="2151" spans="32:32" x14ac:dyDescent="0.2">
      <c r="AF2151" s="47"/>
    </row>
    <row r="2152" spans="32:32" x14ac:dyDescent="0.2">
      <c r="AF2152" s="47"/>
    </row>
    <row r="2153" spans="32:32" x14ac:dyDescent="0.2">
      <c r="AF2153" s="47"/>
    </row>
    <row r="2154" spans="32:32" x14ac:dyDescent="0.2">
      <c r="AF2154" s="47"/>
    </row>
    <row r="2155" spans="32:32" x14ac:dyDescent="0.2">
      <c r="AF2155" s="47"/>
    </row>
    <row r="2156" spans="32:32" x14ac:dyDescent="0.2">
      <c r="AF2156" s="47"/>
    </row>
    <row r="2157" spans="32:32" x14ac:dyDescent="0.2">
      <c r="AF2157" s="47"/>
    </row>
    <row r="2158" spans="32:32" x14ac:dyDescent="0.2">
      <c r="AF2158" s="47"/>
    </row>
    <row r="2159" spans="32:32" x14ac:dyDescent="0.2">
      <c r="AF2159" s="47"/>
    </row>
    <row r="2160" spans="32:32" x14ac:dyDescent="0.2">
      <c r="AF2160" s="47"/>
    </row>
    <row r="2161" spans="32:32" x14ac:dyDescent="0.2">
      <c r="AF2161" s="47"/>
    </row>
    <row r="2162" spans="32:32" x14ac:dyDescent="0.2">
      <c r="AF2162" s="47"/>
    </row>
    <row r="2163" spans="32:32" x14ac:dyDescent="0.2">
      <c r="AF2163" s="47"/>
    </row>
    <row r="2164" spans="32:32" x14ac:dyDescent="0.2">
      <c r="AF2164" s="47"/>
    </row>
    <row r="2165" spans="32:32" x14ac:dyDescent="0.2">
      <c r="AF2165" s="47"/>
    </row>
    <row r="2166" spans="32:32" x14ac:dyDescent="0.2">
      <c r="AF2166" s="47"/>
    </row>
    <row r="2167" spans="32:32" x14ac:dyDescent="0.2">
      <c r="AF2167" s="47"/>
    </row>
    <row r="2168" spans="32:32" x14ac:dyDescent="0.2">
      <c r="AF2168" s="47"/>
    </row>
    <row r="2169" spans="32:32" x14ac:dyDescent="0.2">
      <c r="AF2169" s="47"/>
    </row>
    <row r="2170" spans="32:32" x14ac:dyDescent="0.2">
      <c r="AF2170" s="47"/>
    </row>
    <row r="2171" spans="32:32" x14ac:dyDescent="0.2">
      <c r="AF2171" s="47"/>
    </row>
    <row r="2172" spans="32:32" x14ac:dyDescent="0.2">
      <c r="AF2172" s="47"/>
    </row>
    <row r="2173" spans="32:32" x14ac:dyDescent="0.2">
      <c r="AF2173" s="47"/>
    </row>
    <row r="2174" spans="32:32" x14ac:dyDescent="0.2">
      <c r="AF2174" s="47"/>
    </row>
    <row r="2175" spans="32:32" x14ac:dyDescent="0.2">
      <c r="AF2175" s="47"/>
    </row>
    <row r="2176" spans="32:32" x14ac:dyDescent="0.2">
      <c r="AF2176" s="47"/>
    </row>
    <row r="2177" spans="32:32" x14ac:dyDescent="0.2">
      <c r="AF2177" s="47"/>
    </row>
    <row r="2178" spans="32:32" x14ac:dyDescent="0.2">
      <c r="AF2178" s="47"/>
    </row>
    <row r="2179" spans="32:32" x14ac:dyDescent="0.2">
      <c r="AF2179" s="47"/>
    </row>
    <row r="2180" spans="32:32" x14ac:dyDescent="0.2">
      <c r="AF2180" s="47"/>
    </row>
    <row r="2181" spans="32:32" x14ac:dyDescent="0.2">
      <c r="AF2181" s="47"/>
    </row>
    <row r="2182" spans="32:32" x14ac:dyDescent="0.2">
      <c r="AF2182" s="47"/>
    </row>
    <row r="2183" spans="32:32" x14ac:dyDescent="0.2">
      <c r="AF2183" s="47"/>
    </row>
    <row r="2184" spans="32:32" x14ac:dyDescent="0.2">
      <c r="AF2184" s="47"/>
    </row>
    <row r="2185" spans="32:32" x14ac:dyDescent="0.2">
      <c r="AF2185" s="47"/>
    </row>
    <row r="2186" spans="32:32" x14ac:dyDescent="0.2">
      <c r="AF2186" s="47"/>
    </row>
    <row r="2187" spans="32:32" x14ac:dyDescent="0.2">
      <c r="AF2187" s="47"/>
    </row>
    <row r="2188" spans="32:32" x14ac:dyDescent="0.2">
      <c r="AF2188" s="47"/>
    </row>
    <row r="2189" spans="32:32" x14ac:dyDescent="0.2">
      <c r="AF2189" s="47"/>
    </row>
    <row r="2190" spans="32:32" x14ac:dyDescent="0.2">
      <c r="AF2190" s="47"/>
    </row>
    <row r="2191" spans="32:32" x14ac:dyDescent="0.2">
      <c r="AF2191" s="47"/>
    </row>
    <row r="2192" spans="32:32" x14ac:dyDescent="0.2">
      <c r="AF2192" s="47"/>
    </row>
    <row r="2193" spans="32:32" x14ac:dyDescent="0.2">
      <c r="AF2193" s="47"/>
    </row>
    <row r="2194" spans="32:32" x14ac:dyDescent="0.2">
      <c r="AF2194" s="47"/>
    </row>
    <row r="2195" spans="32:32" x14ac:dyDescent="0.2">
      <c r="AF2195" s="47"/>
    </row>
    <row r="2196" spans="32:32" x14ac:dyDescent="0.2">
      <c r="AF2196" s="47"/>
    </row>
    <row r="2197" spans="32:32" x14ac:dyDescent="0.2">
      <c r="AF2197" s="47"/>
    </row>
    <row r="2198" spans="32:32" x14ac:dyDescent="0.2">
      <c r="AF2198" s="47"/>
    </row>
    <row r="2199" spans="32:32" x14ac:dyDescent="0.2">
      <c r="AF2199" s="47"/>
    </row>
    <row r="2200" spans="32:32" x14ac:dyDescent="0.2">
      <c r="AF2200" s="47"/>
    </row>
    <row r="2201" spans="32:32" x14ac:dyDescent="0.2">
      <c r="AF2201" s="47"/>
    </row>
    <row r="2202" spans="32:32" x14ac:dyDescent="0.2">
      <c r="AF2202" s="47"/>
    </row>
    <row r="2203" spans="32:32" x14ac:dyDescent="0.2">
      <c r="AF2203" s="47"/>
    </row>
    <row r="2204" spans="32:32" x14ac:dyDescent="0.2">
      <c r="AF2204" s="47"/>
    </row>
    <row r="2205" spans="32:32" x14ac:dyDescent="0.2">
      <c r="AF2205" s="47"/>
    </row>
    <row r="2206" spans="32:32" x14ac:dyDescent="0.2">
      <c r="AF2206" s="47"/>
    </row>
    <row r="2207" spans="32:32" x14ac:dyDescent="0.2">
      <c r="AF2207" s="47"/>
    </row>
    <row r="2208" spans="32:32" x14ac:dyDescent="0.2">
      <c r="AF2208" s="47"/>
    </row>
    <row r="2209" spans="32:32" x14ac:dyDescent="0.2">
      <c r="AF2209" s="47"/>
    </row>
    <row r="2210" spans="32:32" x14ac:dyDescent="0.2">
      <c r="AF2210" s="47"/>
    </row>
    <row r="2211" spans="32:32" x14ac:dyDescent="0.2">
      <c r="AF2211" s="47"/>
    </row>
    <row r="2212" spans="32:32" x14ac:dyDescent="0.2">
      <c r="AF2212" s="47"/>
    </row>
    <row r="2213" spans="32:32" x14ac:dyDescent="0.2">
      <c r="AF2213" s="47"/>
    </row>
    <row r="2214" spans="32:32" x14ac:dyDescent="0.2">
      <c r="AF2214" s="47"/>
    </row>
    <row r="2215" spans="32:32" x14ac:dyDescent="0.2">
      <c r="AF2215" s="47"/>
    </row>
    <row r="2216" spans="32:32" x14ac:dyDescent="0.2">
      <c r="AF2216" s="47"/>
    </row>
    <row r="2217" spans="32:32" x14ac:dyDescent="0.2">
      <c r="AF2217" s="47"/>
    </row>
    <row r="2218" spans="32:32" x14ac:dyDescent="0.2">
      <c r="AF2218" s="47"/>
    </row>
    <row r="2219" spans="32:32" x14ac:dyDescent="0.2">
      <c r="AF2219" s="47"/>
    </row>
    <row r="2220" spans="32:32" x14ac:dyDescent="0.2">
      <c r="AF2220" s="47"/>
    </row>
    <row r="2221" spans="32:32" x14ac:dyDescent="0.2">
      <c r="AF2221" s="47"/>
    </row>
    <row r="2222" spans="32:32" x14ac:dyDescent="0.2">
      <c r="AF2222" s="47"/>
    </row>
    <row r="2223" spans="32:32" x14ac:dyDescent="0.2">
      <c r="AF2223" s="47"/>
    </row>
    <row r="2224" spans="32:32" x14ac:dyDescent="0.2">
      <c r="AF2224" s="47"/>
    </row>
    <row r="2225" spans="32:32" x14ac:dyDescent="0.2">
      <c r="AF2225" s="47"/>
    </row>
    <row r="2226" spans="32:32" x14ac:dyDescent="0.2">
      <c r="AF2226" s="47"/>
    </row>
    <row r="2227" spans="32:32" x14ac:dyDescent="0.2">
      <c r="AF2227" s="47"/>
    </row>
    <row r="2228" spans="32:32" x14ac:dyDescent="0.2">
      <c r="AF2228" s="47"/>
    </row>
    <row r="2229" spans="32:32" x14ac:dyDescent="0.2">
      <c r="AF2229" s="47"/>
    </row>
    <row r="2230" spans="32:32" x14ac:dyDescent="0.2">
      <c r="AF2230" s="47"/>
    </row>
    <row r="2231" spans="32:32" x14ac:dyDescent="0.2">
      <c r="AF2231" s="47"/>
    </row>
    <row r="2232" spans="32:32" x14ac:dyDescent="0.2">
      <c r="AF2232" s="47"/>
    </row>
    <row r="2233" spans="32:32" x14ac:dyDescent="0.2">
      <c r="AF2233" s="47"/>
    </row>
    <row r="2234" spans="32:32" x14ac:dyDescent="0.2">
      <c r="AF2234" s="47"/>
    </row>
    <row r="2235" spans="32:32" x14ac:dyDescent="0.2">
      <c r="AF2235" s="47"/>
    </row>
    <row r="2236" spans="32:32" x14ac:dyDescent="0.2">
      <c r="AF2236" s="47"/>
    </row>
    <row r="2237" spans="32:32" x14ac:dyDescent="0.2">
      <c r="AF2237" s="47"/>
    </row>
    <row r="2238" spans="32:32" x14ac:dyDescent="0.2">
      <c r="AF2238" s="47"/>
    </row>
    <row r="2239" spans="32:32" x14ac:dyDescent="0.2">
      <c r="AF2239" s="47"/>
    </row>
    <row r="2240" spans="32:32" x14ac:dyDescent="0.2">
      <c r="AF2240" s="47"/>
    </row>
    <row r="2241" spans="32:32" x14ac:dyDescent="0.2">
      <c r="AF2241" s="47"/>
    </row>
    <row r="2242" spans="32:32" x14ac:dyDescent="0.2">
      <c r="AF2242" s="47"/>
    </row>
    <row r="2243" spans="32:32" x14ac:dyDescent="0.2">
      <c r="AF2243" s="47"/>
    </row>
    <row r="2244" spans="32:32" x14ac:dyDescent="0.2">
      <c r="AF2244" s="47"/>
    </row>
    <row r="2245" spans="32:32" x14ac:dyDescent="0.2">
      <c r="AF2245" s="47"/>
    </row>
    <row r="2246" spans="32:32" x14ac:dyDescent="0.2">
      <c r="AF2246" s="47"/>
    </row>
    <row r="2247" spans="32:32" x14ac:dyDescent="0.2">
      <c r="AF2247" s="47"/>
    </row>
    <row r="2248" spans="32:32" x14ac:dyDescent="0.2">
      <c r="AF2248" s="47"/>
    </row>
    <row r="2249" spans="32:32" x14ac:dyDescent="0.2">
      <c r="AF2249" s="47"/>
    </row>
    <row r="2250" spans="32:32" x14ac:dyDescent="0.2">
      <c r="AF2250" s="47"/>
    </row>
    <row r="2251" spans="32:32" x14ac:dyDescent="0.2">
      <c r="AF2251" s="47"/>
    </row>
    <row r="2252" spans="32:32" x14ac:dyDescent="0.2">
      <c r="AF2252" s="47"/>
    </row>
    <row r="2253" spans="32:32" x14ac:dyDescent="0.2">
      <c r="AF2253" s="47"/>
    </row>
    <row r="2254" spans="32:32" x14ac:dyDescent="0.2">
      <c r="AF2254" s="47"/>
    </row>
    <row r="2255" spans="32:32" x14ac:dyDescent="0.2">
      <c r="AF2255" s="47"/>
    </row>
    <row r="2256" spans="32:32" x14ac:dyDescent="0.2">
      <c r="AF2256" s="47"/>
    </row>
    <row r="2257" spans="32:32" x14ac:dyDescent="0.2">
      <c r="AF2257" s="47"/>
    </row>
    <row r="2258" spans="32:32" x14ac:dyDescent="0.2">
      <c r="AF2258" s="47"/>
    </row>
    <row r="2259" spans="32:32" x14ac:dyDescent="0.2">
      <c r="AF2259" s="47"/>
    </row>
    <row r="2260" spans="32:32" x14ac:dyDescent="0.2">
      <c r="AF2260" s="47"/>
    </row>
    <row r="2261" spans="32:32" x14ac:dyDescent="0.2">
      <c r="AF2261" s="47"/>
    </row>
    <row r="2262" spans="32:32" x14ac:dyDescent="0.2">
      <c r="AF2262" s="47"/>
    </row>
    <row r="2263" spans="32:32" x14ac:dyDescent="0.2">
      <c r="AF2263" s="47"/>
    </row>
    <row r="2264" spans="32:32" x14ac:dyDescent="0.2">
      <c r="AF2264" s="47"/>
    </row>
    <row r="2265" spans="32:32" x14ac:dyDescent="0.2">
      <c r="AF2265" s="47"/>
    </row>
    <row r="2266" spans="32:32" x14ac:dyDescent="0.2">
      <c r="AF2266" s="47"/>
    </row>
    <row r="2267" spans="32:32" x14ac:dyDescent="0.2">
      <c r="AF2267" s="47"/>
    </row>
    <row r="2268" spans="32:32" x14ac:dyDescent="0.2">
      <c r="AF2268" s="47"/>
    </row>
    <row r="2269" spans="32:32" x14ac:dyDescent="0.2">
      <c r="AF2269" s="47"/>
    </row>
    <row r="2270" spans="32:32" x14ac:dyDescent="0.2">
      <c r="AF2270" s="47"/>
    </row>
    <row r="2271" spans="32:32" x14ac:dyDescent="0.2">
      <c r="AF2271" s="47"/>
    </row>
    <row r="2272" spans="32:32" x14ac:dyDescent="0.2">
      <c r="AF2272" s="47"/>
    </row>
    <row r="2273" spans="32:32" x14ac:dyDescent="0.2">
      <c r="AF2273" s="47"/>
    </row>
    <row r="2274" spans="32:32" x14ac:dyDescent="0.2">
      <c r="AF2274" s="47"/>
    </row>
    <row r="2275" spans="32:32" x14ac:dyDescent="0.2">
      <c r="AF2275" s="47"/>
    </row>
    <row r="2276" spans="32:32" x14ac:dyDescent="0.2">
      <c r="AF2276" s="47"/>
    </row>
    <row r="2277" spans="32:32" x14ac:dyDescent="0.2">
      <c r="AF2277" s="47"/>
    </row>
    <row r="2278" spans="32:32" x14ac:dyDescent="0.2">
      <c r="AF2278" s="47"/>
    </row>
    <row r="2279" spans="32:32" x14ac:dyDescent="0.2">
      <c r="AF2279" s="47"/>
    </row>
    <row r="2280" spans="32:32" x14ac:dyDescent="0.2">
      <c r="AF2280" s="47"/>
    </row>
    <row r="2281" spans="32:32" x14ac:dyDescent="0.2">
      <c r="AF2281" s="47"/>
    </row>
    <row r="2282" spans="32:32" x14ac:dyDescent="0.2">
      <c r="AF2282" s="47"/>
    </row>
    <row r="2283" spans="32:32" x14ac:dyDescent="0.2">
      <c r="AF2283" s="47"/>
    </row>
    <row r="2284" spans="32:32" x14ac:dyDescent="0.2">
      <c r="AF2284" s="47"/>
    </row>
    <row r="2285" spans="32:32" x14ac:dyDescent="0.2">
      <c r="AF2285" s="47"/>
    </row>
    <row r="2286" spans="32:32" x14ac:dyDescent="0.2">
      <c r="AF2286" s="47"/>
    </row>
    <row r="2287" spans="32:32" x14ac:dyDescent="0.2">
      <c r="AF2287" s="47"/>
    </row>
    <row r="2288" spans="32:32" x14ac:dyDescent="0.2">
      <c r="AF2288" s="47"/>
    </row>
    <row r="2289" spans="32:32" x14ac:dyDescent="0.2">
      <c r="AF2289" s="47"/>
    </row>
    <row r="2290" spans="32:32" x14ac:dyDescent="0.2">
      <c r="AF2290" s="47"/>
    </row>
    <row r="2291" spans="32:32" x14ac:dyDescent="0.2">
      <c r="AF2291" s="47"/>
    </row>
    <row r="2292" spans="32:32" x14ac:dyDescent="0.2">
      <c r="AF2292" s="47"/>
    </row>
    <row r="2293" spans="32:32" x14ac:dyDescent="0.2">
      <c r="AF2293" s="47"/>
    </row>
    <row r="2294" spans="32:32" x14ac:dyDescent="0.2">
      <c r="AF2294" s="47"/>
    </row>
    <row r="2295" spans="32:32" x14ac:dyDescent="0.2">
      <c r="AF2295" s="47"/>
    </row>
    <row r="2296" spans="32:32" x14ac:dyDescent="0.2">
      <c r="AF2296" s="47"/>
    </row>
    <row r="2297" spans="32:32" x14ac:dyDescent="0.2">
      <c r="AF2297" s="47"/>
    </row>
    <row r="2298" spans="32:32" x14ac:dyDescent="0.2">
      <c r="AF2298" s="47"/>
    </row>
    <row r="2299" spans="32:32" x14ac:dyDescent="0.2">
      <c r="AF2299" s="47"/>
    </row>
    <row r="2300" spans="32:32" x14ac:dyDescent="0.2">
      <c r="AF2300" s="47"/>
    </row>
    <row r="2301" spans="32:32" x14ac:dyDescent="0.2">
      <c r="AF2301" s="47"/>
    </row>
    <row r="2302" spans="32:32" x14ac:dyDescent="0.2">
      <c r="AF2302" s="47"/>
    </row>
    <row r="2303" spans="32:32" x14ac:dyDescent="0.2">
      <c r="AF2303" s="47"/>
    </row>
    <row r="2304" spans="32:32" x14ac:dyDescent="0.2">
      <c r="AF2304" s="47"/>
    </row>
    <row r="2305" spans="32:32" x14ac:dyDescent="0.2">
      <c r="AF2305" s="47"/>
    </row>
    <row r="2306" spans="32:32" x14ac:dyDescent="0.2">
      <c r="AF2306" s="47"/>
    </row>
    <row r="2307" spans="32:32" x14ac:dyDescent="0.2">
      <c r="AF2307" s="47"/>
    </row>
    <row r="2308" spans="32:32" x14ac:dyDescent="0.2">
      <c r="AF2308" s="47"/>
    </row>
    <row r="2309" spans="32:32" x14ac:dyDescent="0.2">
      <c r="AF2309" s="47"/>
    </row>
    <row r="2310" spans="32:32" x14ac:dyDescent="0.2">
      <c r="AF2310" s="47"/>
    </row>
    <row r="2311" spans="32:32" x14ac:dyDescent="0.2">
      <c r="AF2311" s="47"/>
    </row>
    <row r="2312" spans="32:32" x14ac:dyDescent="0.2">
      <c r="AF2312" s="47"/>
    </row>
    <row r="2313" spans="32:32" x14ac:dyDescent="0.2">
      <c r="AF2313" s="47"/>
    </row>
    <row r="2314" spans="32:32" x14ac:dyDescent="0.2">
      <c r="AF2314" s="47"/>
    </row>
    <row r="2315" spans="32:32" x14ac:dyDescent="0.2">
      <c r="AF2315" s="47"/>
    </row>
    <row r="2316" spans="32:32" x14ac:dyDescent="0.2">
      <c r="AF2316" s="47"/>
    </row>
    <row r="2317" spans="32:32" x14ac:dyDescent="0.2">
      <c r="AF2317" s="47"/>
    </row>
    <row r="2318" spans="32:32" x14ac:dyDescent="0.2">
      <c r="AF2318" s="47"/>
    </row>
    <row r="2319" spans="32:32" x14ac:dyDescent="0.2">
      <c r="AF2319" s="47"/>
    </row>
    <row r="2320" spans="32:32" x14ac:dyDescent="0.2">
      <c r="AF2320" s="47"/>
    </row>
    <row r="2321" spans="32:32" x14ac:dyDescent="0.2">
      <c r="AF2321" s="47"/>
    </row>
    <row r="2322" spans="32:32" x14ac:dyDescent="0.2">
      <c r="AF2322" s="47"/>
    </row>
    <row r="2323" spans="32:32" x14ac:dyDescent="0.2">
      <c r="AF2323" s="47"/>
    </row>
    <row r="2324" spans="32:32" x14ac:dyDescent="0.2">
      <c r="AF2324" s="47"/>
    </row>
    <row r="2325" spans="32:32" x14ac:dyDescent="0.2">
      <c r="AF2325" s="47"/>
    </row>
    <row r="2326" spans="32:32" x14ac:dyDescent="0.2">
      <c r="AF2326" s="47"/>
    </row>
    <row r="2327" spans="32:32" x14ac:dyDescent="0.2">
      <c r="AF2327" s="47"/>
    </row>
    <row r="2328" spans="32:32" x14ac:dyDescent="0.2">
      <c r="AF2328" s="47"/>
    </row>
    <row r="2329" spans="32:32" x14ac:dyDescent="0.2">
      <c r="AF2329" s="47"/>
    </row>
    <row r="2330" spans="32:32" x14ac:dyDescent="0.2">
      <c r="AF2330" s="47"/>
    </row>
    <row r="2331" spans="32:32" x14ac:dyDescent="0.2">
      <c r="AF2331" s="47"/>
    </row>
    <row r="2332" spans="32:32" x14ac:dyDescent="0.2">
      <c r="AF2332" s="47"/>
    </row>
    <row r="2333" spans="32:32" x14ac:dyDescent="0.2">
      <c r="AF2333" s="47"/>
    </row>
    <row r="2334" spans="32:32" x14ac:dyDescent="0.2">
      <c r="AF2334" s="47"/>
    </row>
    <row r="2335" spans="32:32" x14ac:dyDescent="0.2">
      <c r="AF2335" s="47"/>
    </row>
    <row r="2336" spans="32:32" x14ac:dyDescent="0.2">
      <c r="AF2336" s="47"/>
    </row>
    <row r="2337" spans="32:32" x14ac:dyDescent="0.2">
      <c r="AF2337" s="47"/>
    </row>
    <row r="2338" spans="32:32" x14ac:dyDescent="0.2">
      <c r="AF2338" s="47"/>
    </row>
    <row r="2339" spans="32:32" x14ac:dyDescent="0.2">
      <c r="AF2339" s="47"/>
    </row>
    <row r="2340" spans="32:32" x14ac:dyDescent="0.2">
      <c r="AF2340" s="47"/>
    </row>
    <row r="2341" spans="32:32" x14ac:dyDescent="0.2">
      <c r="AF2341" s="47"/>
    </row>
    <row r="2342" spans="32:32" x14ac:dyDescent="0.2">
      <c r="AF2342" s="47"/>
    </row>
    <row r="2343" spans="32:32" x14ac:dyDescent="0.2">
      <c r="AF2343" s="47"/>
    </row>
    <row r="2344" spans="32:32" x14ac:dyDescent="0.2">
      <c r="AF2344" s="47"/>
    </row>
    <row r="2345" spans="32:32" x14ac:dyDescent="0.2">
      <c r="AF2345" s="47"/>
    </row>
    <row r="2346" spans="32:32" x14ac:dyDescent="0.2">
      <c r="AF2346" s="47"/>
    </row>
    <row r="2347" spans="32:32" x14ac:dyDescent="0.2">
      <c r="AF2347" s="47"/>
    </row>
    <row r="2348" spans="32:32" x14ac:dyDescent="0.2">
      <c r="AF2348" s="47"/>
    </row>
    <row r="2349" spans="32:32" x14ac:dyDescent="0.2">
      <c r="AF2349" s="47"/>
    </row>
    <row r="2350" spans="32:32" x14ac:dyDescent="0.2">
      <c r="AF2350" s="47"/>
    </row>
    <row r="2351" spans="32:32" x14ac:dyDescent="0.2">
      <c r="AF2351" s="47"/>
    </row>
    <row r="2352" spans="32:32" x14ac:dyDescent="0.2">
      <c r="AF2352" s="47"/>
    </row>
    <row r="2353" spans="32:32" x14ac:dyDescent="0.2">
      <c r="AF2353" s="47"/>
    </row>
    <row r="2354" spans="32:32" x14ac:dyDescent="0.2">
      <c r="AF2354" s="47"/>
    </row>
    <row r="2355" spans="32:32" x14ac:dyDescent="0.2">
      <c r="AF2355" s="47"/>
    </row>
    <row r="2356" spans="32:32" x14ac:dyDescent="0.2">
      <c r="AF2356" s="47"/>
    </row>
    <row r="2357" spans="32:32" x14ac:dyDescent="0.2">
      <c r="AF2357" s="47"/>
    </row>
    <row r="2358" spans="32:32" x14ac:dyDescent="0.2">
      <c r="AF2358" s="47"/>
    </row>
    <row r="2359" spans="32:32" x14ac:dyDescent="0.2">
      <c r="AF2359" s="47"/>
    </row>
    <row r="2360" spans="32:32" x14ac:dyDescent="0.2">
      <c r="AF2360" s="47"/>
    </row>
    <row r="2361" spans="32:32" x14ac:dyDescent="0.2">
      <c r="AF2361" s="47"/>
    </row>
    <row r="2362" spans="32:32" x14ac:dyDescent="0.2">
      <c r="AF2362" s="47"/>
    </row>
    <row r="2363" spans="32:32" x14ac:dyDescent="0.2">
      <c r="AF2363" s="47"/>
    </row>
    <row r="2364" spans="32:32" x14ac:dyDescent="0.2">
      <c r="AF2364" s="47"/>
    </row>
    <row r="2365" spans="32:32" x14ac:dyDescent="0.2">
      <c r="AF2365" s="47"/>
    </row>
    <row r="2366" spans="32:32" x14ac:dyDescent="0.2">
      <c r="AF2366" s="47"/>
    </row>
    <row r="2367" spans="32:32" x14ac:dyDescent="0.2">
      <c r="AF2367" s="47"/>
    </row>
    <row r="2368" spans="32:32" x14ac:dyDescent="0.2">
      <c r="AF2368" s="47"/>
    </row>
    <row r="2369" spans="32:32" x14ac:dyDescent="0.2">
      <c r="AF2369" s="47"/>
    </row>
    <row r="2370" spans="32:32" x14ac:dyDescent="0.2">
      <c r="AF2370" s="47"/>
    </row>
    <row r="2371" spans="32:32" x14ac:dyDescent="0.2">
      <c r="AF2371" s="47"/>
    </row>
    <row r="2372" spans="32:32" x14ac:dyDescent="0.2">
      <c r="AF2372" s="47"/>
    </row>
    <row r="2373" spans="32:32" x14ac:dyDescent="0.2">
      <c r="AF2373" s="47"/>
    </row>
    <row r="2374" spans="32:32" x14ac:dyDescent="0.2">
      <c r="AF2374" s="47"/>
    </row>
    <row r="2375" spans="32:32" x14ac:dyDescent="0.2">
      <c r="AF2375" s="47"/>
    </row>
    <row r="2376" spans="32:32" x14ac:dyDescent="0.2">
      <c r="AF2376" s="47"/>
    </row>
    <row r="2377" spans="32:32" x14ac:dyDescent="0.2">
      <c r="AF2377" s="47"/>
    </row>
    <row r="2378" spans="32:32" x14ac:dyDescent="0.2">
      <c r="AF2378" s="47"/>
    </row>
    <row r="2379" spans="32:32" x14ac:dyDescent="0.2">
      <c r="AF2379" s="47"/>
    </row>
    <row r="2380" spans="32:32" x14ac:dyDescent="0.2">
      <c r="AF2380" s="47"/>
    </row>
    <row r="2381" spans="32:32" x14ac:dyDescent="0.2">
      <c r="AF2381" s="47"/>
    </row>
    <row r="2382" spans="32:32" x14ac:dyDescent="0.2">
      <c r="AF2382" s="47"/>
    </row>
    <row r="2383" spans="32:32" x14ac:dyDescent="0.2">
      <c r="AF2383" s="47"/>
    </row>
    <row r="2384" spans="32:32" x14ac:dyDescent="0.2">
      <c r="AF2384" s="47"/>
    </row>
    <row r="2385" spans="32:32" x14ac:dyDescent="0.2">
      <c r="AF2385" s="47"/>
    </row>
    <row r="2386" spans="32:32" x14ac:dyDescent="0.2">
      <c r="AF2386" s="47"/>
    </row>
    <row r="2387" spans="32:32" x14ac:dyDescent="0.2">
      <c r="AF2387" s="47"/>
    </row>
    <row r="2388" spans="32:32" x14ac:dyDescent="0.2">
      <c r="AF2388" s="47"/>
    </row>
    <row r="2389" spans="32:32" x14ac:dyDescent="0.2">
      <c r="AF2389" s="47"/>
    </row>
    <row r="2390" spans="32:32" x14ac:dyDescent="0.2">
      <c r="AF2390" s="47"/>
    </row>
    <row r="2391" spans="32:32" x14ac:dyDescent="0.2">
      <c r="AF2391" s="47"/>
    </row>
    <row r="2392" spans="32:32" x14ac:dyDescent="0.2">
      <c r="AF2392" s="47"/>
    </row>
    <row r="2393" spans="32:32" x14ac:dyDescent="0.2">
      <c r="AF2393" s="47"/>
    </row>
    <row r="2394" spans="32:32" x14ac:dyDescent="0.2">
      <c r="AF2394" s="47"/>
    </row>
    <row r="2395" spans="32:32" x14ac:dyDescent="0.2">
      <c r="AF2395" s="47"/>
    </row>
    <row r="2396" spans="32:32" x14ac:dyDescent="0.2">
      <c r="AF2396" s="47"/>
    </row>
    <row r="2397" spans="32:32" x14ac:dyDescent="0.2">
      <c r="AF2397" s="47"/>
    </row>
    <row r="2398" spans="32:32" x14ac:dyDescent="0.2">
      <c r="AF2398" s="47"/>
    </row>
    <row r="2399" spans="32:32" x14ac:dyDescent="0.2">
      <c r="AF2399" s="47"/>
    </row>
    <row r="2400" spans="32:32" x14ac:dyDescent="0.2">
      <c r="AF2400" s="47"/>
    </row>
    <row r="2401" spans="32:32" x14ac:dyDescent="0.2">
      <c r="AF2401" s="47"/>
    </row>
    <row r="2402" spans="32:32" x14ac:dyDescent="0.2">
      <c r="AF2402" s="47"/>
    </row>
    <row r="2403" spans="32:32" x14ac:dyDescent="0.2">
      <c r="AF2403" s="47"/>
    </row>
    <row r="2404" spans="32:32" x14ac:dyDescent="0.2">
      <c r="AF2404" s="47"/>
    </row>
    <row r="2405" spans="32:32" x14ac:dyDescent="0.2">
      <c r="AF2405" s="47"/>
    </row>
    <row r="2406" spans="32:32" x14ac:dyDescent="0.2">
      <c r="AF2406" s="47"/>
    </row>
    <row r="2407" spans="32:32" x14ac:dyDescent="0.2">
      <c r="AF2407" s="47"/>
    </row>
    <row r="2408" spans="32:32" x14ac:dyDescent="0.2">
      <c r="AF2408" s="47"/>
    </row>
    <row r="2409" spans="32:32" x14ac:dyDescent="0.2">
      <c r="AF2409" s="47"/>
    </row>
    <row r="2410" spans="32:32" x14ac:dyDescent="0.2">
      <c r="AF2410" s="47"/>
    </row>
    <row r="2411" spans="32:32" x14ac:dyDescent="0.2">
      <c r="AF2411" s="47"/>
    </row>
    <row r="2412" spans="32:32" x14ac:dyDescent="0.2">
      <c r="AF2412" s="47"/>
    </row>
    <row r="2413" spans="32:32" x14ac:dyDescent="0.2">
      <c r="AF2413" s="47"/>
    </row>
    <row r="2414" spans="32:32" x14ac:dyDescent="0.2">
      <c r="AF2414" s="47"/>
    </row>
    <row r="2415" spans="32:32" x14ac:dyDescent="0.2">
      <c r="AF2415" s="47"/>
    </row>
    <row r="2416" spans="32:32" x14ac:dyDescent="0.2">
      <c r="AF2416" s="47"/>
    </row>
    <row r="2417" spans="32:32" x14ac:dyDescent="0.2">
      <c r="AF2417" s="47"/>
    </row>
    <row r="2418" spans="32:32" x14ac:dyDescent="0.2">
      <c r="AF2418" s="47"/>
    </row>
    <row r="2419" spans="32:32" x14ac:dyDescent="0.2">
      <c r="AF2419" s="47"/>
    </row>
    <row r="2420" spans="32:32" x14ac:dyDescent="0.2">
      <c r="AF2420" s="47"/>
    </row>
    <row r="2421" spans="32:32" x14ac:dyDescent="0.2">
      <c r="AF2421" s="47"/>
    </row>
    <row r="2422" spans="32:32" x14ac:dyDescent="0.2">
      <c r="AF2422" s="47"/>
    </row>
    <row r="2423" spans="32:32" x14ac:dyDescent="0.2">
      <c r="AF2423" s="47"/>
    </row>
    <row r="2424" spans="32:32" x14ac:dyDescent="0.2">
      <c r="AF2424" s="47"/>
    </row>
    <row r="2425" spans="32:32" x14ac:dyDescent="0.2">
      <c r="AF2425" s="47"/>
    </row>
    <row r="2426" spans="32:32" x14ac:dyDescent="0.2">
      <c r="AF2426" s="47"/>
    </row>
    <row r="2427" spans="32:32" x14ac:dyDescent="0.2">
      <c r="AF2427" s="47"/>
    </row>
    <row r="2428" spans="32:32" x14ac:dyDescent="0.2">
      <c r="AF2428" s="47"/>
    </row>
    <row r="2429" spans="32:32" x14ac:dyDescent="0.2">
      <c r="AF2429" s="47"/>
    </row>
    <row r="2430" spans="32:32" x14ac:dyDescent="0.2">
      <c r="AF2430" s="47"/>
    </row>
    <row r="2431" spans="32:32" x14ac:dyDescent="0.2">
      <c r="AF2431" s="47"/>
    </row>
    <row r="2432" spans="32:32" x14ac:dyDescent="0.2">
      <c r="AF2432" s="47"/>
    </row>
    <row r="2433" spans="32:32" x14ac:dyDescent="0.2">
      <c r="AF2433" s="47"/>
    </row>
    <row r="2434" spans="32:32" x14ac:dyDescent="0.2">
      <c r="AF2434" s="47"/>
    </row>
    <row r="2435" spans="32:32" x14ac:dyDescent="0.2">
      <c r="AF2435" s="47"/>
    </row>
    <row r="2436" spans="32:32" x14ac:dyDescent="0.2">
      <c r="AF2436" s="47"/>
    </row>
    <row r="2437" spans="32:32" x14ac:dyDescent="0.2">
      <c r="AF2437" s="47"/>
    </row>
    <row r="2438" spans="32:32" x14ac:dyDescent="0.2">
      <c r="AF2438" s="47"/>
    </row>
    <row r="2439" spans="32:32" x14ac:dyDescent="0.2">
      <c r="AF2439" s="47"/>
    </row>
    <row r="2440" spans="32:32" x14ac:dyDescent="0.2">
      <c r="AF2440" s="47"/>
    </row>
    <row r="2441" spans="32:32" x14ac:dyDescent="0.2">
      <c r="AF2441" s="47"/>
    </row>
    <row r="2442" spans="32:32" x14ac:dyDescent="0.2">
      <c r="AF2442" s="47"/>
    </row>
    <row r="2443" spans="32:32" x14ac:dyDescent="0.2">
      <c r="AF2443" s="47"/>
    </row>
    <row r="2444" spans="32:32" x14ac:dyDescent="0.2">
      <c r="AF2444" s="47"/>
    </row>
    <row r="2445" spans="32:32" x14ac:dyDescent="0.2">
      <c r="AF2445" s="47"/>
    </row>
    <row r="2446" spans="32:32" x14ac:dyDescent="0.2">
      <c r="AF2446" s="47"/>
    </row>
    <row r="2447" spans="32:32" x14ac:dyDescent="0.2">
      <c r="AF2447" s="47"/>
    </row>
    <row r="2448" spans="32:32" x14ac:dyDescent="0.2">
      <c r="AF2448" s="47"/>
    </row>
    <row r="2449" spans="32:32" x14ac:dyDescent="0.2">
      <c r="AF2449" s="47"/>
    </row>
    <row r="2450" spans="32:32" x14ac:dyDescent="0.2">
      <c r="AF2450" s="47"/>
    </row>
    <row r="2451" spans="32:32" x14ac:dyDescent="0.2">
      <c r="AF2451" s="47"/>
    </row>
    <row r="2452" spans="32:32" x14ac:dyDescent="0.2">
      <c r="AF2452" s="47"/>
    </row>
    <row r="2453" spans="32:32" x14ac:dyDescent="0.2">
      <c r="AF2453" s="47"/>
    </row>
    <row r="2454" spans="32:32" x14ac:dyDescent="0.2">
      <c r="AF2454" s="47"/>
    </row>
    <row r="2455" spans="32:32" x14ac:dyDescent="0.2">
      <c r="AF2455" s="47"/>
    </row>
    <row r="2456" spans="32:32" x14ac:dyDescent="0.2">
      <c r="AF2456" s="47"/>
    </row>
    <row r="2457" spans="32:32" x14ac:dyDescent="0.2">
      <c r="AF2457" s="47"/>
    </row>
    <row r="2458" spans="32:32" x14ac:dyDescent="0.2">
      <c r="AF2458" s="47"/>
    </row>
    <row r="2459" spans="32:32" x14ac:dyDescent="0.2">
      <c r="AF2459" s="47"/>
    </row>
    <row r="2460" spans="32:32" x14ac:dyDescent="0.2">
      <c r="AF2460" s="47"/>
    </row>
    <row r="2461" spans="32:32" x14ac:dyDescent="0.2">
      <c r="AF2461" s="47"/>
    </row>
    <row r="2462" spans="32:32" x14ac:dyDescent="0.2">
      <c r="AF2462" s="47"/>
    </row>
    <row r="2463" spans="32:32" x14ac:dyDescent="0.2">
      <c r="AF2463" s="47"/>
    </row>
    <row r="2464" spans="32:32" x14ac:dyDescent="0.2">
      <c r="AF2464" s="47"/>
    </row>
    <row r="2465" spans="32:32" x14ac:dyDescent="0.2">
      <c r="AF2465" s="47"/>
    </row>
    <row r="2466" spans="32:32" x14ac:dyDescent="0.2">
      <c r="AF2466" s="47"/>
    </row>
    <row r="2467" spans="32:32" x14ac:dyDescent="0.2">
      <c r="AF2467" s="47"/>
    </row>
    <row r="2468" spans="32:32" x14ac:dyDescent="0.2">
      <c r="AF2468" s="47"/>
    </row>
    <row r="2469" spans="32:32" x14ac:dyDescent="0.2">
      <c r="AF2469" s="47"/>
    </row>
    <row r="2470" spans="32:32" x14ac:dyDescent="0.2">
      <c r="AF2470" s="47"/>
    </row>
    <row r="2471" spans="32:32" x14ac:dyDescent="0.2">
      <c r="AF2471" s="47"/>
    </row>
    <row r="2472" spans="32:32" x14ac:dyDescent="0.2">
      <c r="AF2472" s="47"/>
    </row>
    <row r="2473" spans="32:32" x14ac:dyDescent="0.2">
      <c r="AF2473" s="47"/>
    </row>
    <row r="2474" spans="32:32" x14ac:dyDescent="0.2">
      <c r="AF2474" s="47"/>
    </row>
    <row r="2475" spans="32:32" x14ac:dyDescent="0.2">
      <c r="AF2475" s="47"/>
    </row>
    <row r="2476" spans="32:32" x14ac:dyDescent="0.2">
      <c r="AF2476" s="47"/>
    </row>
    <row r="2477" spans="32:32" x14ac:dyDescent="0.2">
      <c r="AF2477" s="47"/>
    </row>
    <row r="2478" spans="32:32" x14ac:dyDescent="0.2">
      <c r="AF2478" s="47"/>
    </row>
    <row r="2479" spans="32:32" x14ac:dyDescent="0.2">
      <c r="AF2479" s="47"/>
    </row>
    <row r="2480" spans="32:32" x14ac:dyDescent="0.2">
      <c r="AF2480" s="47"/>
    </row>
    <row r="2481" spans="32:32" x14ac:dyDescent="0.2">
      <c r="AF2481" s="47"/>
    </row>
    <row r="2482" spans="32:32" x14ac:dyDescent="0.2">
      <c r="AF2482" s="47"/>
    </row>
    <row r="2483" spans="32:32" x14ac:dyDescent="0.2">
      <c r="AF2483" s="47"/>
    </row>
    <row r="2484" spans="32:32" x14ac:dyDescent="0.2">
      <c r="AF2484" s="47"/>
    </row>
    <row r="2485" spans="32:32" x14ac:dyDescent="0.2">
      <c r="AF2485" s="47"/>
    </row>
    <row r="2486" spans="32:32" x14ac:dyDescent="0.2">
      <c r="AF2486" s="47"/>
    </row>
    <row r="2487" spans="32:32" x14ac:dyDescent="0.2">
      <c r="AF2487" s="47"/>
    </row>
    <row r="2488" spans="32:32" x14ac:dyDescent="0.2">
      <c r="AF2488" s="47"/>
    </row>
    <row r="2489" spans="32:32" x14ac:dyDescent="0.2">
      <c r="AF2489" s="47"/>
    </row>
    <row r="2490" spans="32:32" x14ac:dyDescent="0.2">
      <c r="AF2490" s="47"/>
    </row>
    <row r="2491" spans="32:32" x14ac:dyDescent="0.2">
      <c r="AF2491" s="47"/>
    </row>
    <row r="2492" spans="32:32" x14ac:dyDescent="0.2">
      <c r="AF2492" s="47"/>
    </row>
    <row r="2493" spans="32:32" x14ac:dyDescent="0.2">
      <c r="AF2493" s="47"/>
    </row>
    <row r="2494" spans="32:32" x14ac:dyDescent="0.2">
      <c r="AF2494" s="47"/>
    </row>
    <row r="2495" spans="32:32" x14ac:dyDescent="0.2">
      <c r="AF2495" s="47"/>
    </row>
    <row r="2496" spans="32:32" x14ac:dyDescent="0.2">
      <c r="AF2496" s="47"/>
    </row>
    <row r="2497" spans="32:32" x14ac:dyDescent="0.2">
      <c r="AF2497" s="47"/>
    </row>
    <row r="2498" spans="32:32" x14ac:dyDescent="0.2">
      <c r="AF2498" s="47"/>
    </row>
    <row r="2499" spans="32:32" x14ac:dyDescent="0.2">
      <c r="AF2499" s="47"/>
    </row>
    <row r="2500" spans="32:32" x14ac:dyDescent="0.2">
      <c r="AF2500" s="47"/>
    </row>
    <row r="2501" spans="32:32" x14ac:dyDescent="0.2">
      <c r="AF2501" s="47"/>
    </row>
    <row r="2502" spans="32:32" x14ac:dyDescent="0.2">
      <c r="AF2502" s="47"/>
    </row>
    <row r="2503" spans="32:32" x14ac:dyDescent="0.2">
      <c r="AF2503" s="47"/>
    </row>
    <row r="2504" spans="32:32" x14ac:dyDescent="0.2">
      <c r="AF2504" s="47"/>
    </row>
    <row r="2505" spans="32:32" x14ac:dyDescent="0.2">
      <c r="AF2505" s="47"/>
    </row>
    <row r="2506" spans="32:32" x14ac:dyDescent="0.2">
      <c r="AF2506" s="47"/>
    </row>
    <row r="2507" spans="32:32" x14ac:dyDescent="0.2">
      <c r="AF2507" s="47"/>
    </row>
    <row r="2508" spans="32:32" x14ac:dyDescent="0.2">
      <c r="AF2508" s="47"/>
    </row>
    <row r="2509" spans="32:32" x14ac:dyDescent="0.2">
      <c r="AF2509" s="47"/>
    </row>
    <row r="2510" spans="32:32" x14ac:dyDescent="0.2">
      <c r="AF2510" s="47"/>
    </row>
    <row r="2511" spans="32:32" x14ac:dyDescent="0.2">
      <c r="AF2511" s="47"/>
    </row>
    <row r="2512" spans="32:32" x14ac:dyDescent="0.2">
      <c r="AF2512" s="47"/>
    </row>
    <row r="2513" spans="32:32" x14ac:dyDescent="0.2">
      <c r="AF2513" s="47"/>
    </row>
    <row r="2514" spans="32:32" x14ac:dyDescent="0.2">
      <c r="AF2514" s="47"/>
    </row>
    <row r="2515" spans="32:32" x14ac:dyDescent="0.2">
      <c r="AF2515" s="47"/>
    </row>
    <row r="2516" spans="32:32" x14ac:dyDescent="0.2">
      <c r="AF2516" s="47"/>
    </row>
    <row r="2517" spans="32:32" x14ac:dyDescent="0.2">
      <c r="AF2517" s="47"/>
    </row>
    <row r="2518" spans="32:32" x14ac:dyDescent="0.2">
      <c r="AF2518" s="47"/>
    </row>
    <row r="2519" spans="32:32" x14ac:dyDescent="0.2">
      <c r="AF2519" s="47"/>
    </row>
    <row r="2520" spans="32:32" x14ac:dyDescent="0.2">
      <c r="AF2520" s="47"/>
    </row>
    <row r="2521" spans="32:32" x14ac:dyDescent="0.2">
      <c r="AF2521" s="47"/>
    </row>
    <row r="2522" spans="32:32" x14ac:dyDescent="0.2">
      <c r="AF2522" s="47"/>
    </row>
    <row r="2523" spans="32:32" x14ac:dyDescent="0.2">
      <c r="AF2523" s="47"/>
    </row>
    <row r="2524" spans="32:32" x14ac:dyDescent="0.2">
      <c r="AF2524" s="47"/>
    </row>
    <row r="2525" spans="32:32" x14ac:dyDescent="0.2">
      <c r="AF2525" s="47"/>
    </row>
    <row r="2526" spans="32:32" x14ac:dyDescent="0.2">
      <c r="AF2526" s="47"/>
    </row>
    <row r="2527" spans="32:32" x14ac:dyDescent="0.2">
      <c r="AF2527" s="47"/>
    </row>
    <row r="2528" spans="32:32" x14ac:dyDescent="0.2">
      <c r="AF2528" s="47"/>
    </row>
    <row r="2529" spans="32:32" x14ac:dyDescent="0.2">
      <c r="AF2529" s="47"/>
    </row>
    <row r="2530" spans="32:32" x14ac:dyDescent="0.2">
      <c r="AF2530" s="47"/>
    </row>
    <row r="2531" spans="32:32" x14ac:dyDescent="0.2">
      <c r="AF2531" s="47"/>
    </row>
    <row r="2532" spans="32:32" x14ac:dyDescent="0.2">
      <c r="AF2532" s="47"/>
    </row>
    <row r="2533" spans="32:32" x14ac:dyDescent="0.2">
      <c r="AF2533" s="47"/>
    </row>
    <row r="2534" spans="32:32" x14ac:dyDescent="0.2">
      <c r="AF2534" s="47"/>
    </row>
    <row r="2535" spans="32:32" x14ac:dyDescent="0.2">
      <c r="AF2535" s="47"/>
    </row>
    <row r="2536" spans="32:32" x14ac:dyDescent="0.2">
      <c r="AF2536" s="47"/>
    </row>
    <row r="2537" spans="32:32" x14ac:dyDescent="0.2">
      <c r="AF2537" s="47"/>
    </row>
    <row r="2538" spans="32:32" x14ac:dyDescent="0.2">
      <c r="AF2538" s="47"/>
    </row>
    <row r="2539" spans="32:32" x14ac:dyDescent="0.2">
      <c r="AF2539" s="47"/>
    </row>
    <row r="2540" spans="32:32" x14ac:dyDescent="0.2">
      <c r="AF2540" s="47"/>
    </row>
    <row r="2541" spans="32:32" x14ac:dyDescent="0.2">
      <c r="AF2541" s="47"/>
    </row>
    <row r="2542" spans="32:32" x14ac:dyDescent="0.2">
      <c r="AF2542" s="47"/>
    </row>
    <row r="2543" spans="32:32" x14ac:dyDescent="0.2">
      <c r="AF2543" s="47"/>
    </row>
    <row r="2544" spans="32:32" x14ac:dyDescent="0.2">
      <c r="AF2544" s="47"/>
    </row>
    <row r="2545" spans="32:32" x14ac:dyDescent="0.2">
      <c r="AF2545" s="47"/>
    </row>
    <row r="2546" spans="32:32" x14ac:dyDescent="0.2">
      <c r="AF2546" s="47"/>
    </row>
    <row r="2547" spans="32:32" x14ac:dyDescent="0.2">
      <c r="AF2547" s="47"/>
    </row>
    <row r="2548" spans="32:32" x14ac:dyDescent="0.2">
      <c r="AF2548" s="47"/>
    </row>
    <row r="2549" spans="32:32" x14ac:dyDescent="0.2">
      <c r="AF2549" s="47"/>
    </row>
    <row r="2550" spans="32:32" x14ac:dyDescent="0.2">
      <c r="AF2550" s="47"/>
    </row>
    <row r="2551" spans="32:32" x14ac:dyDescent="0.2">
      <c r="AF2551" s="47"/>
    </row>
    <row r="2552" spans="32:32" x14ac:dyDescent="0.2">
      <c r="AF2552" s="47"/>
    </row>
    <row r="2553" spans="32:32" x14ac:dyDescent="0.2">
      <c r="AF2553" s="47"/>
    </row>
    <row r="2554" spans="32:32" x14ac:dyDescent="0.2">
      <c r="AF2554" s="47"/>
    </row>
    <row r="2555" spans="32:32" x14ac:dyDescent="0.2">
      <c r="AF2555" s="47"/>
    </row>
    <row r="2556" spans="32:32" x14ac:dyDescent="0.2">
      <c r="AF2556" s="47"/>
    </row>
    <row r="2557" spans="32:32" x14ac:dyDescent="0.2">
      <c r="AF2557" s="47"/>
    </row>
    <row r="2558" spans="32:32" x14ac:dyDescent="0.2">
      <c r="AF2558" s="47"/>
    </row>
    <row r="2559" spans="32:32" x14ac:dyDescent="0.2">
      <c r="AF2559" s="47"/>
    </row>
    <row r="2560" spans="32:32" x14ac:dyDescent="0.2">
      <c r="AF2560" s="47"/>
    </row>
    <row r="2561" spans="32:32" x14ac:dyDescent="0.2">
      <c r="AF2561" s="47"/>
    </row>
    <row r="2562" spans="32:32" x14ac:dyDescent="0.2">
      <c r="AF2562" s="47"/>
    </row>
    <row r="2563" spans="32:32" x14ac:dyDescent="0.2">
      <c r="AF2563" s="47"/>
    </row>
    <row r="2564" spans="32:32" x14ac:dyDescent="0.2">
      <c r="AF2564" s="47"/>
    </row>
    <row r="2565" spans="32:32" x14ac:dyDescent="0.2">
      <c r="AF2565" s="47"/>
    </row>
    <row r="2566" spans="32:32" x14ac:dyDescent="0.2">
      <c r="AF2566" s="47"/>
    </row>
    <row r="2567" spans="32:32" x14ac:dyDescent="0.2">
      <c r="AF2567" s="47"/>
    </row>
    <row r="2568" spans="32:32" x14ac:dyDescent="0.2">
      <c r="AF2568" s="47"/>
    </row>
    <row r="2569" spans="32:32" x14ac:dyDescent="0.2">
      <c r="AF2569" s="47"/>
    </row>
    <row r="2570" spans="32:32" x14ac:dyDescent="0.2">
      <c r="AF2570" s="47"/>
    </row>
    <row r="2571" spans="32:32" x14ac:dyDescent="0.2">
      <c r="AF2571" s="47"/>
    </row>
    <row r="2572" spans="32:32" x14ac:dyDescent="0.2">
      <c r="AF2572" s="47"/>
    </row>
    <row r="2573" spans="32:32" x14ac:dyDescent="0.2">
      <c r="AF2573" s="47"/>
    </row>
    <row r="2574" spans="32:32" x14ac:dyDescent="0.2">
      <c r="AF2574" s="47"/>
    </row>
    <row r="2575" spans="32:32" x14ac:dyDescent="0.2">
      <c r="AF2575" s="47"/>
    </row>
    <row r="2576" spans="32:32" x14ac:dyDescent="0.2">
      <c r="AF2576" s="47"/>
    </row>
    <row r="2577" spans="32:32" x14ac:dyDescent="0.2">
      <c r="AF2577" s="47"/>
    </row>
    <row r="2578" spans="32:32" x14ac:dyDescent="0.2">
      <c r="AF2578" s="47"/>
    </row>
    <row r="2579" spans="32:32" x14ac:dyDescent="0.2">
      <c r="AF2579" s="47"/>
    </row>
    <row r="2580" spans="32:32" x14ac:dyDescent="0.2">
      <c r="AF2580" s="47"/>
    </row>
    <row r="2581" spans="32:32" x14ac:dyDescent="0.2">
      <c r="AF2581" s="47"/>
    </row>
    <row r="2582" spans="32:32" x14ac:dyDescent="0.2">
      <c r="AF2582" s="47"/>
    </row>
    <row r="2583" spans="32:32" x14ac:dyDescent="0.2">
      <c r="AF2583" s="47"/>
    </row>
    <row r="2584" spans="32:32" x14ac:dyDescent="0.2">
      <c r="AF2584" s="47"/>
    </row>
    <row r="2585" spans="32:32" x14ac:dyDescent="0.2">
      <c r="AF2585" s="47"/>
    </row>
    <row r="2586" spans="32:32" x14ac:dyDescent="0.2">
      <c r="AF2586" s="47"/>
    </row>
    <row r="2587" spans="32:32" x14ac:dyDescent="0.2">
      <c r="AF2587" s="47"/>
    </row>
    <row r="2588" spans="32:32" x14ac:dyDescent="0.2">
      <c r="AF2588" s="47"/>
    </row>
    <row r="2589" spans="32:32" x14ac:dyDescent="0.2">
      <c r="AF2589" s="47"/>
    </row>
    <row r="2590" spans="32:32" x14ac:dyDescent="0.2">
      <c r="AF2590" s="47"/>
    </row>
    <row r="2591" spans="32:32" x14ac:dyDescent="0.2">
      <c r="AF2591" s="47"/>
    </row>
    <row r="2592" spans="32:32" x14ac:dyDescent="0.2">
      <c r="AF2592" s="47"/>
    </row>
    <row r="2593" spans="32:32" x14ac:dyDescent="0.2">
      <c r="AF2593" s="47"/>
    </row>
    <row r="2594" spans="32:32" x14ac:dyDescent="0.2">
      <c r="AF2594" s="47"/>
    </row>
    <row r="2595" spans="32:32" x14ac:dyDescent="0.2">
      <c r="AF2595" s="47"/>
    </row>
    <row r="2596" spans="32:32" x14ac:dyDescent="0.2">
      <c r="AF2596" s="47"/>
    </row>
    <row r="2597" spans="32:32" x14ac:dyDescent="0.2">
      <c r="AF2597" s="47"/>
    </row>
    <row r="2598" spans="32:32" x14ac:dyDescent="0.2">
      <c r="AF2598" s="47"/>
    </row>
    <row r="2599" spans="32:32" x14ac:dyDescent="0.2">
      <c r="AF2599" s="47"/>
    </row>
    <row r="2600" spans="32:32" x14ac:dyDescent="0.2">
      <c r="AF2600" s="47"/>
    </row>
    <row r="2601" spans="32:32" x14ac:dyDescent="0.2">
      <c r="AF2601" s="47"/>
    </row>
    <row r="2602" spans="32:32" x14ac:dyDescent="0.2">
      <c r="AF2602" s="47"/>
    </row>
    <row r="2603" spans="32:32" x14ac:dyDescent="0.2">
      <c r="AF2603" s="47"/>
    </row>
    <row r="2604" spans="32:32" x14ac:dyDescent="0.2">
      <c r="AF2604" s="47"/>
    </row>
    <row r="2605" spans="32:32" x14ac:dyDescent="0.2">
      <c r="AF2605" s="47"/>
    </row>
    <row r="2606" spans="32:32" x14ac:dyDescent="0.2">
      <c r="AF2606" s="47"/>
    </row>
    <row r="2607" spans="32:32" x14ac:dyDescent="0.2">
      <c r="AF2607" s="47"/>
    </row>
    <row r="2608" spans="32:32" x14ac:dyDescent="0.2">
      <c r="AF2608" s="47"/>
    </row>
    <row r="2609" spans="32:32" x14ac:dyDescent="0.2">
      <c r="AF2609" s="47"/>
    </row>
    <row r="2610" spans="32:32" x14ac:dyDescent="0.2">
      <c r="AF2610" s="47"/>
    </row>
    <row r="2611" spans="32:32" x14ac:dyDescent="0.2">
      <c r="AF2611" s="47"/>
    </row>
    <row r="2612" spans="32:32" x14ac:dyDescent="0.2">
      <c r="AF2612" s="47"/>
    </row>
    <row r="2613" spans="32:32" x14ac:dyDescent="0.2">
      <c r="AF2613" s="47"/>
    </row>
    <row r="2614" spans="32:32" x14ac:dyDescent="0.2">
      <c r="AF2614" s="47"/>
    </row>
    <row r="2615" spans="32:32" x14ac:dyDescent="0.2">
      <c r="AF2615" s="47"/>
    </row>
    <row r="2616" spans="32:32" x14ac:dyDescent="0.2">
      <c r="AF2616" s="47"/>
    </row>
    <row r="2617" spans="32:32" x14ac:dyDescent="0.2">
      <c r="AF2617" s="47"/>
    </row>
    <row r="2618" spans="32:32" x14ac:dyDescent="0.2">
      <c r="AF2618" s="47"/>
    </row>
    <row r="2619" spans="32:32" x14ac:dyDescent="0.2">
      <c r="AF2619" s="47"/>
    </row>
    <row r="2620" spans="32:32" x14ac:dyDescent="0.2">
      <c r="AF2620" s="47"/>
    </row>
    <row r="2621" spans="32:32" x14ac:dyDescent="0.2">
      <c r="AF2621" s="47"/>
    </row>
    <row r="2622" spans="32:32" x14ac:dyDescent="0.2">
      <c r="AF2622" s="47"/>
    </row>
    <row r="2623" spans="32:32" x14ac:dyDescent="0.2">
      <c r="AF2623" s="47"/>
    </row>
    <row r="2624" spans="32:32" x14ac:dyDescent="0.2">
      <c r="AF2624" s="47"/>
    </row>
    <row r="2625" spans="32:32" x14ac:dyDescent="0.2">
      <c r="AF2625" s="47"/>
    </row>
    <row r="2626" spans="32:32" x14ac:dyDescent="0.2">
      <c r="AF2626" s="47"/>
    </row>
    <row r="2627" spans="32:32" x14ac:dyDescent="0.2">
      <c r="AF2627" s="47"/>
    </row>
    <row r="2628" spans="32:32" x14ac:dyDescent="0.2">
      <c r="AF2628" s="47"/>
    </row>
    <row r="2629" spans="32:32" x14ac:dyDescent="0.2">
      <c r="AF2629" s="47"/>
    </row>
    <row r="2630" spans="32:32" x14ac:dyDescent="0.2">
      <c r="AF2630" s="47"/>
    </row>
    <row r="2631" spans="32:32" x14ac:dyDescent="0.2">
      <c r="AF2631" s="47"/>
    </row>
    <row r="2632" spans="32:32" x14ac:dyDescent="0.2">
      <c r="AF2632" s="47"/>
    </row>
    <row r="2633" spans="32:32" x14ac:dyDescent="0.2">
      <c r="AF2633" s="47"/>
    </row>
    <row r="2634" spans="32:32" x14ac:dyDescent="0.2">
      <c r="AF2634" s="47"/>
    </row>
    <row r="2635" spans="32:32" x14ac:dyDescent="0.2">
      <c r="AF2635" s="47"/>
    </row>
    <row r="2636" spans="32:32" x14ac:dyDescent="0.2">
      <c r="AF2636" s="47"/>
    </row>
    <row r="2637" spans="32:32" x14ac:dyDescent="0.2">
      <c r="AF2637" s="47"/>
    </row>
    <row r="2638" spans="32:32" x14ac:dyDescent="0.2">
      <c r="AF2638" s="47"/>
    </row>
    <row r="2639" spans="32:32" x14ac:dyDescent="0.2">
      <c r="AF2639" s="47"/>
    </row>
    <row r="2640" spans="32:32" x14ac:dyDescent="0.2">
      <c r="AF2640" s="47"/>
    </row>
    <row r="2641" spans="32:32" x14ac:dyDescent="0.2">
      <c r="AF2641" s="47"/>
    </row>
    <row r="2642" spans="32:32" x14ac:dyDescent="0.2">
      <c r="AF2642" s="47"/>
    </row>
    <row r="2643" spans="32:32" x14ac:dyDescent="0.2">
      <c r="AF2643" s="47"/>
    </row>
    <row r="2644" spans="32:32" x14ac:dyDescent="0.2">
      <c r="AF2644" s="47"/>
    </row>
    <row r="2645" spans="32:32" x14ac:dyDescent="0.2">
      <c r="AF2645" s="47"/>
    </row>
    <row r="2646" spans="32:32" x14ac:dyDescent="0.2">
      <c r="AF2646" s="47"/>
    </row>
    <row r="2647" spans="32:32" x14ac:dyDescent="0.2">
      <c r="AF2647" s="47"/>
    </row>
    <row r="2648" spans="32:32" x14ac:dyDescent="0.2">
      <c r="AF2648" s="47"/>
    </row>
    <row r="2649" spans="32:32" x14ac:dyDescent="0.2">
      <c r="AF2649" s="47"/>
    </row>
    <row r="2650" spans="32:32" x14ac:dyDescent="0.2">
      <c r="AF2650" s="47"/>
    </row>
    <row r="2651" spans="32:32" x14ac:dyDescent="0.2">
      <c r="AF2651" s="47"/>
    </row>
    <row r="2652" spans="32:32" x14ac:dyDescent="0.2">
      <c r="AF2652" s="47"/>
    </row>
    <row r="2653" spans="32:32" x14ac:dyDescent="0.2">
      <c r="AF2653" s="47"/>
    </row>
    <row r="2654" spans="32:32" x14ac:dyDescent="0.2">
      <c r="AF2654" s="47"/>
    </row>
    <row r="2655" spans="32:32" x14ac:dyDescent="0.2">
      <c r="AF2655" s="47"/>
    </row>
    <row r="2656" spans="32:32" x14ac:dyDescent="0.2">
      <c r="AF2656" s="47"/>
    </row>
    <row r="2657" spans="32:32" x14ac:dyDescent="0.2">
      <c r="AF2657" s="47"/>
    </row>
    <row r="2658" spans="32:32" x14ac:dyDescent="0.2">
      <c r="AF2658" s="47"/>
    </row>
    <row r="2659" spans="32:32" x14ac:dyDescent="0.2">
      <c r="AF2659" s="47"/>
    </row>
    <row r="2660" spans="32:32" x14ac:dyDescent="0.2">
      <c r="AF2660" s="47"/>
    </row>
    <row r="2661" spans="32:32" x14ac:dyDescent="0.2">
      <c r="AF2661" s="47"/>
    </row>
    <row r="2662" spans="32:32" x14ac:dyDescent="0.2">
      <c r="AF2662" s="47"/>
    </row>
    <row r="2663" spans="32:32" x14ac:dyDescent="0.2">
      <c r="AF2663" s="47"/>
    </row>
    <row r="2664" spans="32:32" x14ac:dyDescent="0.2">
      <c r="AF2664" s="47"/>
    </row>
    <row r="2665" spans="32:32" x14ac:dyDescent="0.2">
      <c r="AF2665" s="47"/>
    </row>
    <row r="2666" spans="32:32" x14ac:dyDescent="0.2">
      <c r="AF2666" s="47"/>
    </row>
    <row r="2667" spans="32:32" x14ac:dyDescent="0.2">
      <c r="AF2667" s="47"/>
    </row>
    <row r="2668" spans="32:32" x14ac:dyDescent="0.2">
      <c r="AF2668" s="47"/>
    </row>
    <row r="2669" spans="32:32" x14ac:dyDescent="0.2">
      <c r="AF2669" s="47"/>
    </row>
    <row r="2670" spans="32:32" x14ac:dyDescent="0.2">
      <c r="AF2670" s="47"/>
    </row>
    <row r="2671" spans="32:32" x14ac:dyDescent="0.2">
      <c r="AF2671" s="47"/>
    </row>
    <row r="2672" spans="32:32" x14ac:dyDescent="0.2">
      <c r="AF2672" s="47"/>
    </row>
    <row r="2673" spans="32:32" x14ac:dyDescent="0.2">
      <c r="AF2673" s="47"/>
    </row>
    <row r="2674" spans="32:32" x14ac:dyDescent="0.2">
      <c r="AF2674" s="47"/>
    </row>
    <row r="2675" spans="32:32" x14ac:dyDescent="0.2">
      <c r="AF2675" s="47"/>
    </row>
    <row r="2676" spans="32:32" x14ac:dyDescent="0.2">
      <c r="AF2676" s="47"/>
    </row>
    <row r="2677" spans="32:32" x14ac:dyDescent="0.2">
      <c r="AF2677" s="47"/>
    </row>
    <row r="2678" spans="32:32" x14ac:dyDescent="0.2">
      <c r="AF2678" s="47"/>
    </row>
    <row r="2679" spans="32:32" x14ac:dyDescent="0.2">
      <c r="AF2679" s="47"/>
    </row>
    <row r="2680" spans="32:32" x14ac:dyDescent="0.2">
      <c r="AF2680" s="47"/>
    </row>
    <row r="2681" spans="32:32" x14ac:dyDescent="0.2">
      <c r="AF2681" s="47"/>
    </row>
    <row r="2682" spans="32:32" x14ac:dyDescent="0.2">
      <c r="AF2682" s="47"/>
    </row>
    <row r="2683" spans="32:32" x14ac:dyDescent="0.2">
      <c r="AF2683" s="47"/>
    </row>
    <row r="2684" spans="32:32" x14ac:dyDescent="0.2">
      <c r="AF2684" s="47"/>
    </row>
    <row r="2685" spans="32:32" x14ac:dyDescent="0.2">
      <c r="AF2685" s="47"/>
    </row>
    <row r="2686" spans="32:32" x14ac:dyDescent="0.2">
      <c r="AF2686" s="47"/>
    </row>
    <row r="2687" spans="32:32" x14ac:dyDescent="0.2">
      <c r="AF2687" s="47"/>
    </row>
    <row r="2688" spans="32:32" x14ac:dyDescent="0.2">
      <c r="AF2688" s="47"/>
    </row>
    <row r="2689" spans="32:32" x14ac:dyDescent="0.2">
      <c r="AF2689" s="47"/>
    </row>
    <row r="2690" spans="32:32" x14ac:dyDescent="0.2">
      <c r="AF2690" s="47"/>
    </row>
    <row r="2691" spans="32:32" x14ac:dyDescent="0.2">
      <c r="AF2691" s="47"/>
    </row>
    <row r="2692" spans="32:32" x14ac:dyDescent="0.2">
      <c r="AF2692" s="47"/>
    </row>
    <row r="2693" spans="32:32" x14ac:dyDescent="0.2">
      <c r="AF2693" s="47"/>
    </row>
    <row r="2694" spans="32:32" x14ac:dyDescent="0.2">
      <c r="AF2694" s="47"/>
    </row>
    <row r="2695" spans="32:32" x14ac:dyDescent="0.2">
      <c r="AF2695" s="47"/>
    </row>
    <row r="2696" spans="32:32" x14ac:dyDescent="0.2">
      <c r="AF2696" s="47"/>
    </row>
    <row r="2697" spans="32:32" x14ac:dyDescent="0.2">
      <c r="AF2697" s="47"/>
    </row>
    <row r="2698" spans="32:32" x14ac:dyDescent="0.2">
      <c r="AF2698" s="47"/>
    </row>
    <row r="2699" spans="32:32" x14ac:dyDescent="0.2">
      <c r="AF2699" s="47"/>
    </row>
    <row r="2700" spans="32:32" x14ac:dyDescent="0.2">
      <c r="AF2700" s="47"/>
    </row>
    <row r="2701" spans="32:32" x14ac:dyDescent="0.2">
      <c r="AF2701" s="47"/>
    </row>
    <row r="2702" spans="32:32" x14ac:dyDescent="0.2">
      <c r="AF2702" s="47"/>
    </row>
    <row r="2703" spans="32:32" x14ac:dyDescent="0.2">
      <c r="AF2703" s="47"/>
    </row>
    <row r="2704" spans="32:32" x14ac:dyDescent="0.2">
      <c r="AF2704" s="47"/>
    </row>
    <row r="2705" spans="32:32" x14ac:dyDescent="0.2">
      <c r="AF2705" s="47"/>
    </row>
    <row r="2706" spans="32:32" x14ac:dyDescent="0.2">
      <c r="AF2706" s="47"/>
    </row>
    <row r="2707" spans="32:32" x14ac:dyDescent="0.2">
      <c r="AF2707" s="47"/>
    </row>
    <row r="2708" spans="32:32" x14ac:dyDescent="0.2">
      <c r="AF2708" s="47"/>
    </row>
    <row r="2709" spans="32:32" x14ac:dyDescent="0.2">
      <c r="AF2709" s="47"/>
    </row>
    <row r="2710" spans="32:32" x14ac:dyDescent="0.2">
      <c r="AF2710" s="47"/>
    </row>
    <row r="2711" spans="32:32" x14ac:dyDescent="0.2">
      <c r="AF2711" s="47"/>
    </row>
    <row r="2712" spans="32:32" x14ac:dyDescent="0.2">
      <c r="AF2712" s="47"/>
    </row>
    <row r="2713" spans="32:32" x14ac:dyDescent="0.2">
      <c r="AF2713" s="47"/>
    </row>
    <row r="2714" spans="32:32" x14ac:dyDescent="0.2">
      <c r="AF2714" s="47"/>
    </row>
    <row r="2715" spans="32:32" x14ac:dyDescent="0.2">
      <c r="AF2715" s="47"/>
    </row>
    <row r="2716" spans="32:32" x14ac:dyDescent="0.2">
      <c r="AF2716" s="47"/>
    </row>
    <row r="2717" spans="32:32" x14ac:dyDescent="0.2">
      <c r="AF2717" s="47"/>
    </row>
    <row r="2718" spans="32:32" x14ac:dyDescent="0.2">
      <c r="AF2718" s="47"/>
    </row>
    <row r="2719" spans="32:32" x14ac:dyDescent="0.2">
      <c r="AF2719" s="47"/>
    </row>
    <row r="2720" spans="32:32" x14ac:dyDescent="0.2">
      <c r="AF2720" s="47"/>
    </row>
    <row r="2721" spans="32:32" x14ac:dyDescent="0.2">
      <c r="AF2721" s="47"/>
    </row>
    <row r="2722" spans="32:32" x14ac:dyDescent="0.2">
      <c r="AF2722" s="47"/>
    </row>
    <row r="2723" spans="32:32" x14ac:dyDescent="0.2">
      <c r="AF2723" s="47"/>
    </row>
    <row r="2724" spans="32:32" x14ac:dyDescent="0.2">
      <c r="AF2724" s="47"/>
    </row>
    <row r="2725" spans="32:32" x14ac:dyDescent="0.2">
      <c r="AF2725" s="47"/>
    </row>
    <row r="2726" spans="32:32" x14ac:dyDescent="0.2">
      <c r="AF2726" s="47"/>
    </row>
    <row r="2727" spans="32:32" x14ac:dyDescent="0.2">
      <c r="AF2727" s="47"/>
    </row>
    <row r="2728" spans="32:32" x14ac:dyDescent="0.2">
      <c r="AF2728" s="47"/>
    </row>
    <row r="2729" spans="32:32" x14ac:dyDescent="0.2">
      <c r="AF2729" s="47"/>
    </row>
    <row r="2730" spans="32:32" x14ac:dyDescent="0.2">
      <c r="AF2730" s="47"/>
    </row>
    <row r="2731" spans="32:32" x14ac:dyDescent="0.2">
      <c r="AF2731" s="47"/>
    </row>
    <row r="2732" spans="32:32" x14ac:dyDescent="0.2">
      <c r="AF2732" s="47"/>
    </row>
    <row r="2733" spans="32:32" x14ac:dyDescent="0.2">
      <c r="AF2733" s="47"/>
    </row>
    <row r="2734" spans="32:32" x14ac:dyDescent="0.2">
      <c r="AF2734" s="47"/>
    </row>
    <row r="2735" spans="32:32" x14ac:dyDescent="0.2">
      <c r="AF2735" s="47"/>
    </row>
    <row r="2736" spans="32:32" x14ac:dyDescent="0.2">
      <c r="AF2736" s="47"/>
    </row>
    <row r="2737" spans="32:32" x14ac:dyDescent="0.2">
      <c r="AF2737" s="47"/>
    </row>
    <row r="2738" spans="32:32" x14ac:dyDescent="0.2">
      <c r="AF2738" s="47"/>
    </row>
    <row r="2739" spans="32:32" x14ac:dyDescent="0.2">
      <c r="AF2739" s="47"/>
    </row>
    <row r="2740" spans="32:32" x14ac:dyDescent="0.2">
      <c r="AF2740" s="47"/>
    </row>
    <row r="2741" spans="32:32" x14ac:dyDescent="0.2">
      <c r="AF2741" s="47"/>
    </row>
    <row r="2742" spans="32:32" x14ac:dyDescent="0.2">
      <c r="AF2742" s="47"/>
    </row>
    <row r="2743" spans="32:32" x14ac:dyDescent="0.2">
      <c r="AF2743" s="47"/>
    </row>
    <row r="2744" spans="32:32" x14ac:dyDescent="0.2">
      <c r="AF2744" s="47"/>
    </row>
    <row r="2745" spans="32:32" x14ac:dyDescent="0.2">
      <c r="AF2745" s="47"/>
    </row>
    <row r="2746" spans="32:32" x14ac:dyDescent="0.2">
      <c r="AF2746" s="47"/>
    </row>
    <row r="2747" spans="32:32" x14ac:dyDescent="0.2">
      <c r="AF2747" s="47"/>
    </row>
    <row r="2748" spans="32:32" x14ac:dyDescent="0.2">
      <c r="AF2748" s="47"/>
    </row>
    <row r="2749" spans="32:32" x14ac:dyDescent="0.2">
      <c r="AF2749" s="47"/>
    </row>
    <row r="2750" spans="32:32" x14ac:dyDescent="0.2">
      <c r="AF2750" s="47"/>
    </row>
    <row r="2751" spans="32:32" x14ac:dyDescent="0.2">
      <c r="AF2751" s="47"/>
    </row>
    <row r="2752" spans="32:32" x14ac:dyDescent="0.2">
      <c r="AF2752" s="47"/>
    </row>
    <row r="2753" spans="32:32" x14ac:dyDescent="0.2">
      <c r="AF2753" s="47"/>
    </row>
    <row r="2754" spans="32:32" x14ac:dyDescent="0.2">
      <c r="AF2754" s="47"/>
    </row>
    <row r="2755" spans="32:32" x14ac:dyDescent="0.2">
      <c r="AF2755" s="47"/>
    </row>
    <row r="2756" spans="32:32" x14ac:dyDescent="0.2">
      <c r="AF2756" s="47"/>
    </row>
    <row r="2757" spans="32:32" x14ac:dyDescent="0.2">
      <c r="AF2757" s="47"/>
    </row>
    <row r="2758" spans="32:32" x14ac:dyDescent="0.2">
      <c r="AF2758" s="47"/>
    </row>
    <row r="2759" spans="32:32" x14ac:dyDescent="0.2">
      <c r="AF2759" s="47"/>
    </row>
    <row r="2760" spans="32:32" x14ac:dyDescent="0.2">
      <c r="AF2760" s="47"/>
    </row>
    <row r="2761" spans="32:32" x14ac:dyDescent="0.2">
      <c r="AF2761" s="47"/>
    </row>
    <row r="2762" spans="32:32" x14ac:dyDescent="0.2">
      <c r="AF2762" s="47"/>
    </row>
    <row r="2763" spans="32:32" x14ac:dyDescent="0.2">
      <c r="AF2763" s="47"/>
    </row>
    <row r="2764" spans="32:32" x14ac:dyDescent="0.2">
      <c r="AF2764" s="47"/>
    </row>
    <row r="2765" spans="32:32" x14ac:dyDescent="0.2">
      <c r="AF2765" s="47"/>
    </row>
    <row r="2766" spans="32:32" x14ac:dyDescent="0.2">
      <c r="AF2766" s="47"/>
    </row>
    <row r="2767" spans="32:32" x14ac:dyDescent="0.2">
      <c r="AF2767" s="47"/>
    </row>
    <row r="2768" spans="32:32" x14ac:dyDescent="0.2">
      <c r="AF2768" s="47"/>
    </row>
    <row r="2769" spans="32:32" x14ac:dyDescent="0.2">
      <c r="AF2769" s="47"/>
    </row>
    <row r="2770" spans="32:32" x14ac:dyDescent="0.2">
      <c r="AF2770" s="47"/>
    </row>
    <row r="2771" spans="32:32" x14ac:dyDescent="0.2">
      <c r="AF2771" s="47"/>
    </row>
    <row r="2772" spans="32:32" x14ac:dyDescent="0.2">
      <c r="AF2772" s="47"/>
    </row>
    <row r="2773" spans="32:32" x14ac:dyDescent="0.2">
      <c r="AF2773" s="47"/>
    </row>
    <row r="2774" spans="32:32" x14ac:dyDescent="0.2">
      <c r="AF2774" s="47"/>
    </row>
    <row r="2775" spans="32:32" x14ac:dyDescent="0.2">
      <c r="AF2775" s="47"/>
    </row>
    <row r="2776" spans="32:32" x14ac:dyDescent="0.2">
      <c r="AF2776" s="47"/>
    </row>
    <row r="2777" spans="32:32" x14ac:dyDescent="0.2">
      <c r="AF2777" s="47"/>
    </row>
    <row r="2778" spans="32:32" x14ac:dyDescent="0.2">
      <c r="AF2778" s="47"/>
    </row>
    <row r="2779" spans="32:32" x14ac:dyDescent="0.2">
      <c r="AF2779" s="47"/>
    </row>
    <row r="2780" spans="32:32" x14ac:dyDescent="0.2">
      <c r="AF2780" s="47"/>
    </row>
    <row r="2781" spans="32:32" x14ac:dyDescent="0.2">
      <c r="AF2781" s="47"/>
    </row>
    <row r="2782" spans="32:32" x14ac:dyDescent="0.2">
      <c r="AF2782" s="47"/>
    </row>
    <row r="2783" spans="32:32" x14ac:dyDescent="0.2">
      <c r="AF2783" s="47"/>
    </row>
    <row r="2784" spans="32:32" x14ac:dyDescent="0.2">
      <c r="AF2784" s="47"/>
    </row>
    <row r="2785" spans="32:32" x14ac:dyDescent="0.2">
      <c r="AF2785" s="47"/>
    </row>
    <row r="2786" spans="32:32" x14ac:dyDescent="0.2">
      <c r="AF2786" s="47"/>
    </row>
    <row r="2787" spans="32:32" x14ac:dyDescent="0.2">
      <c r="AF2787" s="47"/>
    </row>
    <row r="2788" spans="32:32" x14ac:dyDescent="0.2">
      <c r="AF2788" s="47"/>
    </row>
    <row r="2789" spans="32:32" x14ac:dyDescent="0.2">
      <c r="AF2789" s="47"/>
    </row>
    <row r="2790" spans="32:32" x14ac:dyDescent="0.2">
      <c r="AF2790" s="47"/>
    </row>
    <row r="2791" spans="32:32" x14ac:dyDescent="0.2">
      <c r="AF2791" s="47"/>
    </row>
    <row r="2792" spans="32:32" x14ac:dyDescent="0.2">
      <c r="AF2792" s="47"/>
    </row>
    <row r="2793" spans="32:32" x14ac:dyDescent="0.2">
      <c r="AF2793" s="47"/>
    </row>
    <row r="2794" spans="32:32" x14ac:dyDescent="0.2">
      <c r="AF2794" s="47"/>
    </row>
    <row r="2795" spans="32:32" x14ac:dyDescent="0.2">
      <c r="AF2795" s="47"/>
    </row>
    <row r="2796" spans="32:32" x14ac:dyDescent="0.2">
      <c r="AF2796" s="47"/>
    </row>
    <row r="2797" spans="32:32" x14ac:dyDescent="0.2">
      <c r="AF2797" s="47"/>
    </row>
    <row r="2798" spans="32:32" x14ac:dyDescent="0.2">
      <c r="AF2798" s="47"/>
    </row>
    <row r="2799" spans="32:32" x14ac:dyDescent="0.2">
      <c r="AF2799" s="47"/>
    </row>
    <row r="2800" spans="32:32" x14ac:dyDescent="0.2">
      <c r="AF2800" s="47"/>
    </row>
    <row r="2801" spans="32:32" x14ac:dyDescent="0.2">
      <c r="AF2801" s="47"/>
    </row>
    <row r="2802" spans="32:32" x14ac:dyDescent="0.2">
      <c r="AF2802" s="47"/>
    </row>
    <row r="2803" spans="32:32" x14ac:dyDescent="0.2">
      <c r="AF2803" s="47"/>
    </row>
    <row r="2804" spans="32:32" x14ac:dyDescent="0.2">
      <c r="AF2804" s="47"/>
    </row>
    <row r="2805" spans="32:32" x14ac:dyDescent="0.2">
      <c r="AF2805" s="47"/>
    </row>
    <row r="2806" spans="32:32" x14ac:dyDescent="0.2">
      <c r="AF2806" s="47"/>
    </row>
    <row r="2807" spans="32:32" x14ac:dyDescent="0.2">
      <c r="AF2807" s="47"/>
    </row>
    <row r="2808" spans="32:32" x14ac:dyDescent="0.2">
      <c r="AF2808" s="47"/>
    </row>
    <row r="2809" spans="32:32" x14ac:dyDescent="0.2">
      <c r="AF2809" s="47"/>
    </row>
    <row r="2810" spans="32:32" x14ac:dyDescent="0.2">
      <c r="AF2810" s="47"/>
    </row>
    <row r="2811" spans="32:32" x14ac:dyDescent="0.2">
      <c r="AF2811" s="47"/>
    </row>
    <row r="2812" spans="32:32" x14ac:dyDescent="0.2">
      <c r="AF2812" s="47"/>
    </row>
    <row r="2813" spans="32:32" x14ac:dyDescent="0.2">
      <c r="AF2813" s="47"/>
    </row>
    <row r="2814" spans="32:32" x14ac:dyDescent="0.2">
      <c r="AF2814" s="47"/>
    </row>
    <row r="2815" spans="32:32" x14ac:dyDescent="0.2">
      <c r="AF2815" s="47"/>
    </row>
    <row r="2816" spans="32:32" x14ac:dyDescent="0.2">
      <c r="AF2816" s="47"/>
    </row>
    <row r="2817" spans="32:32" x14ac:dyDescent="0.2">
      <c r="AF2817" s="47"/>
    </row>
    <row r="2818" spans="32:32" x14ac:dyDescent="0.2">
      <c r="AF2818" s="47"/>
    </row>
    <row r="2819" spans="32:32" x14ac:dyDescent="0.2">
      <c r="AF2819" s="47"/>
    </row>
    <row r="2820" spans="32:32" x14ac:dyDescent="0.2">
      <c r="AF2820" s="47"/>
    </row>
    <row r="2821" spans="32:32" x14ac:dyDescent="0.2">
      <c r="AF2821" s="47"/>
    </row>
    <row r="2822" spans="32:32" x14ac:dyDescent="0.2">
      <c r="AF2822" s="47"/>
    </row>
    <row r="2823" spans="32:32" x14ac:dyDescent="0.2">
      <c r="AF2823" s="47"/>
    </row>
    <row r="2824" spans="32:32" x14ac:dyDescent="0.2">
      <c r="AF2824" s="47"/>
    </row>
    <row r="2825" spans="32:32" x14ac:dyDescent="0.2">
      <c r="AF2825" s="47"/>
    </row>
    <row r="2826" spans="32:32" x14ac:dyDescent="0.2">
      <c r="AF2826" s="47"/>
    </row>
    <row r="2827" spans="32:32" x14ac:dyDescent="0.2">
      <c r="AF2827" s="47"/>
    </row>
    <row r="2828" spans="32:32" x14ac:dyDescent="0.2">
      <c r="AF2828" s="47"/>
    </row>
    <row r="2829" spans="32:32" x14ac:dyDescent="0.2">
      <c r="AF2829" s="47"/>
    </row>
    <row r="2830" spans="32:32" x14ac:dyDescent="0.2">
      <c r="AF2830" s="47"/>
    </row>
    <row r="2831" spans="32:32" x14ac:dyDescent="0.2">
      <c r="AF2831" s="47"/>
    </row>
    <row r="2832" spans="32:32" x14ac:dyDescent="0.2">
      <c r="AF2832" s="47"/>
    </row>
    <row r="2833" spans="32:32" x14ac:dyDescent="0.2">
      <c r="AF2833" s="47"/>
    </row>
    <row r="2834" spans="32:32" x14ac:dyDescent="0.2">
      <c r="AF2834" s="47"/>
    </row>
    <row r="2835" spans="32:32" x14ac:dyDescent="0.2">
      <c r="AF2835" s="47"/>
    </row>
    <row r="2836" spans="32:32" x14ac:dyDescent="0.2">
      <c r="AF2836" s="47"/>
    </row>
    <row r="2837" spans="32:32" x14ac:dyDescent="0.2">
      <c r="AF2837" s="47"/>
    </row>
    <row r="2838" spans="32:32" x14ac:dyDescent="0.2">
      <c r="AF2838" s="47"/>
    </row>
    <row r="2839" spans="32:32" x14ac:dyDescent="0.2">
      <c r="AF2839" s="47"/>
    </row>
    <row r="2840" spans="32:32" x14ac:dyDescent="0.2">
      <c r="AF2840" s="47"/>
    </row>
    <row r="2841" spans="32:32" x14ac:dyDescent="0.2">
      <c r="AF2841" s="47"/>
    </row>
    <row r="2842" spans="32:32" x14ac:dyDescent="0.2">
      <c r="AF2842" s="47"/>
    </row>
    <row r="2843" spans="32:32" x14ac:dyDescent="0.2">
      <c r="AF2843" s="47"/>
    </row>
    <row r="2844" spans="32:32" x14ac:dyDescent="0.2">
      <c r="AF2844" s="47"/>
    </row>
    <row r="2845" spans="32:32" x14ac:dyDescent="0.2">
      <c r="AF2845" s="47"/>
    </row>
    <row r="2846" spans="32:32" x14ac:dyDescent="0.2">
      <c r="AF2846" s="47"/>
    </row>
    <row r="2847" spans="32:32" x14ac:dyDescent="0.2">
      <c r="AF2847" s="47"/>
    </row>
    <row r="2848" spans="32:32" x14ac:dyDescent="0.2">
      <c r="AF2848" s="47"/>
    </row>
    <row r="2849" spans="32:32" x14ac:dyDescent="0.2">
      <c r="AF2849" s="47"/>
    </row>
    <row r="2850" spans="32:32" x14ac:dyDescent="0.2">
      <c r="AF2850" s="47"/>
    </row>
    <row r="2851" spans="32:32" x14ac:dyDescent="0.2">
      <c r="AF2851" s="47"/>
    </row>
    <row r="2852" spans="32:32" x14ac:dyDescent="0.2">
      <c r="AF2852" s="47"/>
    </row>
    <row r="2853" spans="32:32" x14ac:dyDescent="0.2">
      <c r="AF2853" s="47"/>
    </row>
    <row r="2854" spans="32:32" x14ac:dyDescent="0.2">
      <c r="AF2854" s="47"/>
    </row>
    <row r="2855" spans="32:32" x14ac:dyDescent="0.2">
      <c r="AF2855" s="47"/>
    </row>
    <row r="2856" spans="32:32" x14ac:dyDescent="0.2">
      <c r="AF2856" s="47"/>
    </row>
    <row r="2857" spans="32:32" x14ac:dyDescent="0.2">
      <c r="AF2857" s="47"/>
    </row>
    <row r="2858" spans="32:32" x14ac:dyDescent="0.2">
      <c r="AF2858" s="47"/>
    </row>
    <row r="2859" spans="32:32" x14ac:dyDescent="0.2">
      <c r="AF2859" s="47"/>
    </row>
    <row r="2860" spans="32:32" x14ac:dyDescent="0.2">
      <c r="AF2860" s="47"/>
    </row>
    <row r="2861" spans="32:32" x14ac:dyDescent="0.2">
      <c r="AF2861" s="47"/>
    </row>
    <row r="2862" spans="32:32" x14ac:dyDescent="0.2">
      <c r="AF2862" s="47"/>
    </row>
    <row r="2863" spans="32:32" x14ac:dyDescent="0.2">
      <c r="AF2863" s="47"/>
    </row>
    <row r="2864" spans="32:32" x14ac:dyDescent="0.2">
      <c r="AF2864" s="47"/>
    </row>
    <row r="2865" spans="32:32" x14ac:dyDescent="0.2">
      <c r="AF2865" s="47"/>
    </row>
    <row r="2866" spans="32:32" x14ac:dyDescent="0.2">
      <c r="AF2866" s="47"/>
    </row>
    <row r="2867" spans="32:32" x14ac:dyDescent="0.2">
      <c r="AF2867" s="47"/>
    </row>
    <row r="2868" spans="32:32" x14ac:dyDescent="0.2">
      <c r="AF2868" s="47"/>
    </row>
    <row r="2869" spans="32:32" x14ac:dyDescent="0.2">
      <c r="AF2869" s="47"/>
    </row>
    <row r="2870" spans="32:32" x14ac:dyDescent="0.2">
      <c r="AF2870" s="47"/>
    </row>
    <row r="2871" spans="32:32" x14ac:dyDescent="0.2">
      <c r="AF2871" s="47"/>
    </row>
    <row r="2872" spans="32:32" x14ac:dyDescent="0.2">
      <c r="AF2872" s="47"/>
    </row>
    <row r="2873" spans="32:32" x14ac:dyDescent="0.2">
      <c r="AF2873" s="47"/>
    </row>
    <row r="2874" spans="32:32" x14ac:dyDescent="0.2">
      <c r="AF2874" s="47"/>
    </row>
    <row r="2875" spans="32:32" x14ac:dyDescent="0.2">
      <c r="AF2875" s="47"/>
    </row>
    <row r="2876" spans="32:32" x14ac:dyDescent="0.2">
      <c r="AF2876" s="47"/>
    </row>
    <row r="2877" spans="32:32" x14ac:dyDescent="0.2">
      <c r="AF2877" s="47"/>
    </row>
    <row r="2878" spans="32:32" x14ac:dyDescent="0.2">
      <c r="AF2878" s="47"/>
    </row>
    <row r="2879" spans="32:32" x14ac:dyDescent="0.2">
      <c r="AF2879" s="47"/>
    </row>
    <row r="2880" spans="32:32" x14ac:dyDescent="0.2">
      <c r="AF2880" s="47"/>
    </row>
    <row r="2881" spans="32:32" x14ac:dyDescent="0.2">
      <c r="AF2881" s="47"/>
    </row>
    <row r="2882" spans="32:32" x14ac:dyDescent="0.2">
      <c r="AF2882" s="47"/>
    </row>
    <row r="2883" spans="32:32" x14ac:dyDescent="0.2">
      <c r="AF2883" s="47"/>
    </row>
    <row r="2884" spans="32:32" x14ac:dyDescent="0.2">
      <c r="AF2884" s="47"/>
    </row>
    <row r="2885" spans="32:32" x14ac:dyDescent="0.2">
      <c r="AF2885" s="47"/>
    </row>
    <row r="2886" spans="32:32" x14ac:dyDescent="0.2">
      <c r="AF2886" s="47"/>
    </row>
    <row r="2887" spans="32:32" x14ac:dyDescent="0.2">
      <c r="AF2887" s="47"/>
    </row>
    <row r="2888" spans="32:32" x14ac:dyDescent="0.2">
      <c r="AF2888" s="47"/>
    </row>
    <row r="2889" spans="32:32" x14ac:dyDescent="0.2">
      <c r="AF2889" s="47"/>
    </row>
    <row r="2890" spans="32:32" x14ac:dyDescent="0.2">
      <c r="AF2890" s="47"/>
    </row>
    <row r="2891" spans="32:32" x14ac:dyDescent="0.2">
      <c r="AF2891" s="47"/>
    </row>
    <row r="2892" spans="32:32" x14ac:dyDescent="0.2">
      <c r="AF2892" s="47"/>
    </row>
    <row r="2893" spans="32:32" x14ac:dyDescent="0.2">
      <c r="AF2893" s="47"/>
    </row>
    <row r="2894" spans="32:32" x14ac:dyDescent="0.2">
      <c r="AF2894" s="47"/>
    </row>
    <row r="2895" spans="32:32" x14ac:dyDescent="0.2">
      <c r="AF2895" s="47"/>
    </row>
    <row r="2896" spans="32:32" x14ac:dyDescent="0.2">
      <c r="AF2896" s="47"/>
    </row>
    <row r="2897" spans="32:32" x14ac:dyDescent="0.2">
      <c r="AF2897" s="47"/>
    </row>
    <row r="2898" spans="32:32" x14ac:dyDescent="0.2">
      <c r="AF2898" s="47"/>
    </row>
    <row r="2899" spans="32:32" x14ac:dyDescent="0.2">
      <c r="AF2899" s="47"/>
    </row>
    <row r="2900" spans="32:32" x14ac:dyDescent="0.2">
      <c r="AF2900" s="47"/>
    </row>
    <row r="2901" spans="32:32" x14ac:dyDescent="0.2">
      <c r="AF2901" s="47"/>
    </row>
    <row r="2902" spans="32:32" x14ac:dyDescent="0.2">
      <c r="AF2902" s="47"/>
    </row>
    <row r="2903" spans="32:32" x14ac:dyDescent="0.2">
      <c r="AF2903" s="47"/>
    </row>
    <row r="2904" spans="32:32" x14ac:dyDescent="0.2">
      <c r="AF2904" s="47"/>
    </row>
    <row r="2905" spans="32:32" x14ac:dyDescent="0.2">
      <c r="AF2905" s="47"/>
    </row>
    <row r="2906" spans="32:32" x14ac:dyDescent="0.2">
      <c r="AF2906" s="47"/>
    </row>
    <row r="2907" spans="32:32" x14ac:dyDescent="0.2">
      <c r="AF2907" s="47"/>
    </row>
    <row r="2908" spans="32:32" x14ac:dyDescent="0.2">
      <c r="AF2908" s="47"/>
    </row>
    <row r="2909" spans="32:32" x14ac:dyDescent="0.2">
      <c r="AF2909" s="47"/>
    </row>
    <row r="2910" spans="32:32" x14ac:dyDescent="0.2">
      <c r="AF2910" s="47"/>
    </row>
    <row r="2911" spans="32:32" x14ac:dyDescent="0.2">
      <c r="AF2911" s="47"/>
    </row>
    <row r="2912" spans="32:32" x14ac:dyDescent="0.2">
      <c r="AF2912" s="47"/>
    </row>
    <row r="2913" spans="32:32" x14ac:dyDescent="0.2">
      <c r="AF2913" s="47"/>
    </row>
    <row r="2914" spans="32:32" x14ac:dyDescent="0.2">
      <c r="AF2914" s="47"/>
    </row>
    <row r="2915" spans="32:32" x14ac:dyDescent="0.2">
      <c r="AF2915" s="47"/>
    </row>
    <row r="2916" spans="32:32" x14ac:dyDescent="0.2">
      <c r="AF2916" s="47"/>
    </row>
    <row r="2917" spans="32:32" x14ac:dyDescent="0.2">
      <c r="AF2917" s="47"/>
    </row>
    <row r="2918" spans="32:32" x14ac:dyDescent="0.2">
      <c r="AF2918" s="47"/>
    </row>
    <row r="2919" spans="32:32" x14ac:dyDescent="0.2">
      <c r="AF2919" s="47"/>
    </row>
    <row r="2920" spans="32:32" x14ac:dyDescent="0.2">
      <c r="AF2920" s="47"/>
    </row>
    <row r="2921" spans="32:32" x14ac:dyDescent="0.2">
      <c r="AF2921" s="47"/>
    </row>
    <row r="2922" spans="32:32" x14ac:dyDescent="0.2">
      <c r="AF2922" s="47"/>
    </row>
    <row r="2923" spans="32:32" x14ac:dyDescent="0.2">
      <c r="AF2923" s="47"/>
    </row>
    <row r="2924" spans="32:32" x14ac:dyDescent="0.2">
      <c r="AF2924" s="47"/>
    </row>
    <row r="2925" spans="32:32" x14ac:dyDescent="0.2">
      <c r="AF2925" s="47"/>
    </row>
    <row r="2926" spans="32:32" x14ac:dyDescent="0.2">
      <c r="AF2926" s="47"/>
    </row>
    <row r="2927" spans="32:32" x14ac:dyDescent="0.2">
      <c r="AF2927" s="47"/>
    </row>
    <row r="2928" spans="32:32" x14ac:dyDescent="0.2">
      <c r="AF2928" s="47"/>
    </row>
    <row r="2929" spans="32:32" x14ac:dyDescent="0.2">
      <c r="AF2929" s="47"/>
    </row>
    <row r="2930" spans="32:32" x14ac:dyDescent="0.2">
      <c r="AF2930" s="47"/>
    </row>
    <row r="2931" spans="32:32" x14ac:dyDescent="0.2">
      <c r="AF2931" s="47"/>
    </row>
    <row r="2932" spans="32:32" x14ac:dyDescent="0.2">
      <c r="AF2932" s="47"/>
    </row>
    <row r="2933" spans="32:32" x14ac:dyDescent="0.2">
      <c r="AF2933" s="47"/>
    </row>
    <row r="2934" spans="32:32" x14ac:dyDescent="0.2">
      <c r="AF2934" s="47"/>
    </row>
    <row r="2935" spans="32:32" x14ac:dyDescent="0.2">
      <c r="AF2935" s="47"/>
    </row>
    <row r="2936" spans="32:32" x14ac:dyDescent="0.2">
      <c r="AF2936" s="47"/>
    </row>
    <row r="2937" spans="32:32" x14ac:dyDescent="0.2">
      <c r="AF2937" s="47"/>
    </row>
    <row r="2938" spans="32:32" x14ac:dyDescent="0.2">
      <c r="AF2938" s="47"/>
    </row>
    <row r="2939" spans="32:32" x14ac:dyDescent="0.2">
      <c r="AF2939" s="47"/>
    </row>
    <row r="2940" spans="32:32" x14ac:dyDescent="0.2">
      <c r="AF2940" s="47"/>
    </row>
    <row r="2941" spans="32:32" x14ac:dyDescent="0.2">
      <c r="AF2941" s="47"/>
    </row>
    <row r="2942" spans="32:32" x14ac:dyDescent="0.2">
      <c r="AF2942" s="47"/>
    </row>
    <row r="2943" spans="32:32" x14ac:dyDescent="0.2">
      <c r="AF2943" s="47"/>
    </row>
    <row r="2944" spans="32:32" x14ac:dyDescent="0.2">
      <c r="AF2944" s="47"/>
    </row>
    <row r="2945" spans="32:32" x14ac:dyDescent="0.2">
      <c r="AF2945" s="47"/>
    </row>
    <row r="2946" spans="32:32" x14ac:dyDescent="0.2">
      <c r="AF2946" s="47"/>
    </row>
    <row r="2947" spans="32:32" x14ac:dyDescent="0.2">
      <c r="AF2947" s="47"/>
    </row>
    <row r="2948" spans="32:32" x14ac:dyDescent="0.2">
      <c r="AF2948" s="47"/>
    </row>
    <row r="2949" spans="32:32" x14ac:dyDescent="0.2">
      <c r="AF2949" s="47"/>
    </row>
    <row r="2950" spans="32:32" x14ac:dyDescent="0.2">
      <c r="AF2950" s="47"/>
    </row>
    <row r="2951" spans="32:32" x14ac:dyDescent="0.2">
      <c r="AF2951" s="47"/>
    </row>
    <row r="2952" spans="32:32" x14ac:dyDescent="0.2">
      <c r="AF2952" s="47"/>
    </row>
    <row r="2953" spans="32:32" x14ac:dyDescent="0.2">
      <c r="AF2953" s="47"/>
    </row>
    <row r="2954" spans="32:32" x14ac:dyDescent="0.2">
      <c r="AF2954" s="47"/>
    </row>
    <row r="2955" spans="32:32" x14ac:dyDescent="0.2">
      <c r="AF2955" s="47"/>
    </row>
    <row r="2956" spans="32:32" x14ac:dyDescent="0.2">
      <c r="AF2956" s="47"/>
    </row>
    <row r="2957" spans="32:32" x14ac:dyDescent="0.2">
      <c r="AF2957" s="47"/>
    </row>
    <row r="2958" spans="32:32" x14ac:dyDescent="0.2">
      <c r="AF2958" s="47"/>
    </row>
    <row r="2959" spans="32:32" x14ac:dyDescent="0.2">
      <c r="AF2959" s="47"/>
    </row>
    <row r="2960" spans="32:32" x14ac:dyDescent="0.2">
      <c r="AF2960" s="47"/>
    </row>
    <row r="2961" spans="32:32" x14ac:dyDescent="0.2">
      <c r="AF2961" s="47"/>
    </row>
    <row r="2962" spans="32:32" x14ac:dyDescent="0.2">
      <c r="AF2962" s="47"/>
    </row>
    <row r="2963" spans="32:32" x14ac:dyDescent="0.2">
      <c r="AF2963" s="47"/>
    </row>
    <row r="2964" spans="32:32" x14ac:dyDescent="0.2">
      <c r="AF2964" s="47"/>
    </row>
    <row r="2965" spans="32:32" x14ac:dyDescent="0.2">
      <c r="AF2965" s="47"/>
    </row>
    <row r="2966" spans="32:32" x14ac:dyDescent="0.2">
      <c r="AF2966" s="47"/>
    </row>
    <row r="2967" spans="32:32" x14ac:dyDescent="0.2">
      <c r="AF2967" s="47"/>
    </row>
    <row r="2968" spans="32:32" x14ac:dyDescent="0.2">
      <c r="AF2968" s="47"/>
    </row>
    <row r="2969" spans="32:32" x14ac:dyDescent="0.2">
      <c r="AF2969" s="47"/>
    </row>
    <row r="2970" spans="32:32" x14ac:dyDescent="0.2">
      <c r="AF2970" s="47"/>
    </row>
    <row r="2971" spans="32:32" x14ac:dyDescent="0.2">
      <c r="AF2971" s="47"/>
    </row>
    <row r="2972" spans="32:32" x14ac:dyDescent="0.2">
      <c r="AF2972" s="47"/>
    </row>
    <row r="2973" spans="32:32" x14ac:dyDescent="0.2">
      <c r="AF2973" s="47"/>
    </row>
    <row r="2974" spans="32:32" x14ac:dyDescent="0.2">
      <c r="AF2974" s="47"/>
    </row>
    <row r="2975" spans="32:32" x14ac:dyDescent="0.2">
      <c r="AF2975" s="47"/>
    </row>
    <row r="2976" spans="32:32" x14ac:dyDescent="0.2">
      <c r="AF2976" s="47"/>
    </row>
    <row r="2977" spans="32:32" x14ac:dyDescent="0.2">
      <c r="AF2977" s="47"/>
    </row>
    <row r="2978" spans="32:32" x14ac:dyDescent="0.2">
      <c r="AF2978" s="47"/>
    </row>
    <row r="2979" spans="32:32" x14ac:dyDescent="0.2">
      <c r="AF2979" s="47"/>
    </row>
    <row r="2980" spans="32:32" x14ac:dyDescent="0.2">
      <c r="AF2980" s="47"/>
    </row>
    <row r="2981" spans="32:32" x14ac:dyDescent="0.2">
      <c r="AF2981" s="47"/>
    </row>
    <row r="2982" spans="32:32" x14ac:dyDescent="0.2">
      <c r="AF2982" s="47"/>
    </row>
    <row r="2983" spans="32:32" x14ac:dyDescent="0.2">
      <c r="AF2983" s="47"/>
    </row>
    <row r="2984" spans="32:32" x14ac:dyDescent="0.2">
      <c r="AF2984" s="47"/>
    </row>
    <row r="2985" spans="32:32" x14ac:dyDescent="0.2">
      <c r="AF2985" s="47"/>
    </row>
    <row r="2986" spans="32:32" x14ac:dyDescent="0.2">
      <c r="AF2986" s="47"/>
    </row>
    <row r="2987" spans="32:32" x14ac:dyDescent="0.2">
      <c r="AF2987" s="47"/>
    </row>
    <row r="2988" spans="32:32" x14ac:dyDescent="0.2">
      <c r="AF2988" s="47"/>
    </row>
    <row r="2989" spans="32:32" x14ac:dyDescent="0.2">
      <c r="AF2989" s="47"/>
    </row>
    <row r="2990" spans="32:32" x14ac:dyDescent="0.2">
      <c r="AF2990" s="47"/>
    </row>
    <row r="2991" spans="32:32" x14ac:dyDescent="0.2">
      <c r="AF2991" s="47"/>
    </row>
    <row r="2992" spans="32:32" x14ac:dyDescent="0.2">
      <c r="AF2992" s="47"/>
    </row>
    <row r="2993" spans="32:32" x14ac:dyDescent="0.2">
      <c r="AF2993" s="47"/>
    </row>
    <row r="2994" spans="32:32" x14ac:dyDescent="0.2">
      <c r="AF2994" s="47"/>
    </row>
    <row r="2995" spans="32:32" x14ac:dyDescent="0.2">
      <c r="AF2995" s="47"/>
    </row>
    <row r="2996" spans="32:32" x14ac:dyDescent="0.2">
      <c r="AF2996" s="47"/>
    </row>
    <row r="2997" spans="32:32" x14ac:dyDescent="0.2">
      <c r="AF2997" s="47"/>
    </row>
    <row r="2998" spans="32:32" x14ac:dyDescent="0.2">
      <c r="AF2998" s="47"/>
    </row>
    <row r="2999" spans="32:32" x14ac:dyDescent="0.2">
      <c r="AF2999" s="47"/>
    </row>
    <row r="3000" spans="32:32" x14ac:dyDescent="0.2">
      <c r="AF3000" s="47"/>
    </row>
    <row r="3001" spans="32:32" x14ac:dyDescent="0.2">
      <c r="AF3001" s="47"/>
    </row>
    <row r="3002" spans="32:32" x14ac:dyDescent="0.2">
      <c r="AF3002" s="47"/>
    </row>
    <row r="3003" spans="32:32" x14ac:dyDescent="0.2">
      <c r="AF3003" s="47"/>
    </row>
    <row r="3004" spans="32:32" x14ac:dyDescent="0.2">
      <c r="AF3004" s="47"/>
    </row>
    <row r="3005" spans="32:32" x14ac:dyDescent="0.2">
      <c r="AF3005" s="47"/>
    </row>
    <row r="3006" spans="32:32" x14ac:dyDescent="0.2">
      <c r="AF3006" s="47"/>
    </row>
    <row r="3007" spans="32:32" x14ac:dyDescent="0.2">
      <c r="AF3007" s="47"/>
    </row>
    <row r="3008" spans="32:32" x14ac:dyDescent="0.2">
      <c r="AF3008" s="47"/>
    </row>
    <row r="3009" spans="32:32" x14ac:dyDescent="0.2">
      <c r="AF3009" s="47"/>
    </row>
    <row r="3010" spans="32:32" x14ac:dyDescent="0.2">
      <c r="AF3010" s="47"/>
    </row>
    <row r="3011" spans="32:32" x14ac:dyDescent="0.2">
      <c r="AF3011" s="47"/>
    </row>
    <row r="3012" spans="32:32" x14ac:dyDescent="0.2">
      <c r="AF3012" s="47"/>
    </row>
    <row r="3013" spans="32:32" x14ac:dyDescent="0.2">
      <c r="AF3013" s="47"/>
    </row>
    <row r="3014" spans="32:32" x14ac:dyDescent="0.2">
      <c r="AF3014" s="47"/>
    </row>
    <row r="3015" spans="32:32" x14ac:dyDescent="0.2">
      <c r="AF3015" s="47"/>
    </row>
    <row r="3016" spans="32:32" x14ac:dyDescent="0.2">
      <c r="AF3016" s="47"/>
    </row>
    <row r="3017" spans="32:32" x14ac:dyDescent="0.2">
      <c r="AF3017" s="47"/>
    </row>
    <row r="3018" spans="32:32" x14ac:dyDescent="0.2">
      <c r="AF3018" s="47"/>
    </row>
    <row r="3019" spans="32:32" x14ac:dyDescent="0.2">
      <c r="AF3019" s="47"/>
    </row>
    <row r="3020" spans="32:32" x14ac:dyDescent="0.2">
      <c r="AF3020" s="47"/>
    </row>
    <row r="3021" spans="32:32" x14ac:dyDescent="0.2">
      <c r="AF3021" s="47"/>
    </row>
    <row r="3022" spans="32:32" x14ac:dyDescent="0.2">
      <c r="AF3022" s="47"/>
    </row>
    <row r="3023" spans="32:32" x14ac:dyDescent="0.2">
      <c r="AF3023" s="47"/>
    </row>
    <row r="3024" spans="32:32" x14ac:dyDescent="0.2">
      <c r="AF3024" s="47"/>
    </row>
    <row r="3025" spans="32:32" x14ac:dyDescent="0.2">
      <c r="AF3025" s="47"/>
    </row>
    <row r="3026" spans="32:32" x14ac:dyDescent="0.2">
      <c r="AF3026" s="47"/>
    </row>
    <row r="3027" spans="32:32" x14ac:dyDescent="0.2">
      <c r="AF3027" s="47"/>
    </row>
    <row r="3028" spans="32:32" x14ac:dyDescent="0.2">
      <c r="AF3028" s="47"/>
    </row>
    <row r="3029" spans="32:32" x14ac:dyDescent="0.2">
      <c r="AF3029" s="47"/>
    </row>
    <row r="3030" spans="32:32" x14ac:dyDescent="0.2">
      <c r="AF3030" s="47"/>
    </row>
    <row r="3031" spans="32:32" x14ac:dyDescent="0.2">
      <c r="AF3031" s="47"/>
    </row>
    <row r="3032" spans="32:32" x14ac:dyDescent="0.2">
      <c r="AF3032" s="47"/>
    </row>
    <row r="3033" spans="32:32" x14ac:dyDescent="0.2">
      <c r="AF3033" s="47"/>
    </row>
    <row r="3034" spans="32:32" x14ac:dyDescent="0.2">
      <c r="AF3034" s="47"/>
    </row>
    <row r="3035" spans="32:32" x14ac:dyDescent="0.2">
      <c r="AF3035" s="47"/>
    </row>
    <row r="3036" spans="32:32" x14ac:dyDescent="0.2">
      <c r="AF3036" s="47"/>
    </row>
    <row r="3037" spans="32:32" x14ac:dyDescent="0.2">
      <c r="AF3037" s="47"/>
    </row>
    <row r="3038" spans="32:32" x14ac:dyDescent="0.2">
      <c r="AF3038" s="47"/>
    </row>
    <row r="3039" spans="32:32" x14ac:dyDescent="0.2">
      <c r="AF3039" s="47"/>
    </row>
    <row r="3040" spans="32:32" x14ac:dyDescent="0.2">
      <c r="AF3040" s="47"/>
    </row>
    <row r="3041" spans="32:32" x14ac:dyDescent="0.2">
      <c r="AF3041" s="47"/>
    </row>
    <row r="3042" spans="32:32" x14ac:dyDescent="0.2">
      <c r="AF3042" s="47"/>
    </row>
    <row r="3043" spans="32:32" x14ac:dyDescent="0.2">
      <c r="AF3043" s="47"/>
    </row>
    <row r="3044" spans="32:32" x14ac:dyDescent="0.2">
      <c r="AF3044" s="47"/>
    </row>
    <row r="3045" spans="32:32" x14ac:dyDescent="0.2">
      <c r="AF3045" s="47"/>
    </row>
    <row r="3046" spans="32:32" x14ac:dyDescent="0.2">
      <c r="AF3046" s="47"/>
    </row>
    <row r="3047" spans="32:32" x14ac:dyDescent="0.2">
      <c r="AF3047" s="47"/>
    </row>
    <row r="3048" spans="32:32" x14ac:dyDescent="0.2">
      <c r="AF3048" s="47"/>
    </row>
    <row r="3049" spans="32:32" x14ac:dyDescent="0.2">
      <c r="AF3049" s="47"/>
    </row>
    <row r="3050" spans="32:32" x14ac:dyDescent="0.2">
      <c r="AF3050" s="47"/>
    </row>
    <row r="3051" spans="32:32" x14ac:dyDescent="0.2">
      <c r="AF3051" s="47"/>
    </row>
    <row r="3052" spans="32:32" x14ac:dyDescent="0.2">
      <c r="AF3052" s="47"/>
    </row>
    <row r="3053" spans="32:32" x14ac:dyDescent="0.2">
      <c r="AF3053" s="47"/>
    </row>
    <row r="3054" spans="32:32" x14ac:dyDescent="0.2">
      <c r="AF3054" s="47"/>
    </row>
    <row r="3055" spans="32:32" x14ac:dyDescent="0.2">
      <c r="AF3055" s="47"/>
    </row>
    <row r="3056" spans="32:32" x14ac:dyDescent="0.2">
      <c r="AF3056" s="47"/>
    </row>
    <row r="3057" spans="32:32" x14ac:dyDescent="0.2">
      <c r="AF3057" s="47"/>
    </row>
    <row r="3058" spans="32:32" x14ac:dyDescent="0.2">
      <c r="AF3058" s="47"/>
    </row>
    <row r="3059" spans="32:32" x14ac:dyDescent="0.2">
      <c r="AF3059" s="47"/>
    </row>
    <row r="3060" spans="32:32" x14ac:dyDescent="0.2">
      <c r="AF3060" s="47"/>
    </row>
    <row r="3061" spans="32:32" x14ac:dyDescent="0.2">
      <c r="AF3061" s="47"/>
    </row>
    <row r="3062" spans="32:32" x14ac:dyDescent="0.2">
      <c r="AF3062" s="47"/>
    </row>
    <row r="3063" spans="32:32" x14ac:dyDescent="0.2">
      <c r="AF3063" s="47"/>
    </row>
    <row r="3064" spans="32:32" x14ac:dyDescent="0.2">
      <c r="AF3064" s="47"/>
    </row>
    <row r="3065" spans="32:32" x14ac:dyDescent="0.2">
      <c r="AF3065" s="47"/>
    </row>
    <row r="3066" spans="32:32" x14ac:dyDescent="0.2">
      <c r="AF3066" s="47"/>
    </row>
    <row r="3067" spans="32:32" x14ac:dyDescent="0.2">
      <c r="AF3067" s="47"/>
    </row>
    <row r="3068" spans="32:32" x14ac:dyDescent="0.2">
      <c r="AF3068" s="47"/>
    </row>
    <row r="3069" spans="32:32" x14ac:dyDescent="0.2">
      <c r="AF3069" s="47"/>
    </row>
    <row r="3070" spans="32:32" x14ac:dyDescent="0.2">
      <c r="AF3070" s="47"/>
    </row>
    <row r="3071" spans="32:32" x14ac:dyDescent="0.2">
      <c r="AF3071" s="47"/>
    </row>
    <row r="3072" spans="32:32" x14ac:dyDescent="0.2">
      <c r="AF3072" s="47"/>
    </row>
    <row r="3073" spans="32:32" x14ac:dyDescent="0.2">
      <c r="AF3073" s="47"/>
    </row>
    <row r="3074" spans="32:32" x14ac:dyDescent="0.2">
      <c r="AF3074" s="47"/>
    </row>
    <row r="3075" spans="32:32" x14ac:dyDescent="0.2">
      <c r="AF3075" s="47"/>
    </row>
    <row r="3076" spans="32:32" x14ac:dyDescent="0.2">
      <c r="AF3076" s="47"/>
    </row>
    <row r="3077" spans="32:32" x14ac:dyDescent="0.2">
      <c r="AF3077" s="47"/>
    </row>
    <row r="3078" spans="32:32" x14ac:dyDescent="0.2">
      <c r="AF3078" s="47"/>
    </row>
    <row r="3079" spans="32:32" x14ac:dyDescent="0.2">
      <c r="AF3079" s="47"/>
    </row>
    <row r="3080" spans="32:32" x14ac:dyDescent="0.2">
      <c r="AF3080" s="47"/>
    </row>
    <row r="3081" spans="32:32" x14ac:dyDescent="0.2">
      <c r="AF3081" s="47"/>
    </row>
    <row r="3082" spans="32:32" x14ac:dyDescent="0.2">
      <c r="AF3082" s="47"/>
    </row>
    <row r="3083" spans="32:32" x14ac:dyDescent="0.2">
      <c r="AF3083" s="47"/>
    </row>
    <row r="3084" spans="32:32" x14ac:dyDescent="0.2">
      <c r="AF3084" s="47"/>
    </row>
    <row r="3085" spans="32:32" x14ac:dyDescent="0.2">
      <c r="AF3085" s="47"/>
    </row>
    <row r="3086" spans="32:32" x14ac:dyDescent="0.2">
      <c r="AF3086" s="47"/>
    </row>
    <row r="3087" spans="32:32" x14ac:dyDescent="0.2">
      <c r="AF3087" s="47"/>
    </row>
    <row r="3088" spans="32:32" x14ac:dyDescent="0.2">
      <c r="AF3088" s="47"/>
    </row>
    <row r="3089" spans="32:32" x14ac:dyDescent="0.2">
      <c r="AF3089" s="47"/>
    </row>
    <row r="3090" spans="32:32" x14ac:dyDescent="0.2">
      <c r="AF3090" s="47"/>
    </row>
    <row r="3091" spans="32:32" x14ac:dyDescent="0.2">
      <c r="AF3091" s="47"/>
    </row>
    <row r="3092" spans="32:32" x14ac:dyDescent="0.2">
      <c r="AF3092" s="47"/>
    </row>
    <row r="3093" spans="32:32" x14ac:dyDescent="0.2">
      <c r="AF3093" s="47"/>
    </row>
    <row r="3094" spans="32:32" x14ac:dyDescent="0.2">
      <c r="AF3094" s="47"/>
    </row>
    <row r="3095" spans="32:32" x14ac:dyDescent="0.2">
      <c r="AF3095" s="47"/>
    </row>
    <row r="3096" spans="32:32" x14ac:dyDescent="0.2">
      <c r="AF3096" s="47"/>
    </row>
    <row r="3097" spans="32:32" x14ac:dyDescent="0.2">
      <c r="AF3097" s="47"/>
    </row>
    <row r="3098" spans="32:32" x14ac:dyDescent="0.2">
      <c r="AF3098" s="47"/>
    </row>
    <row r="3099" spans="32:32" x14ac:dyDescent="0.2">
      <c r="AF3099" s="47"/>
    </row>
    <row r="3100" spans="32:32" x14ac:dyDescent="0.2">
      <c r="AF3100" s="47"/>
    </row>
    <row r="3101" spans="32:32" x14ac:dyDescent="0.2">
      <c r="AF3101" s="47"/>
    </row>
    <row r="3102" spans="32:32" x14ac:dyDescent="0.2">
      <c r="AF3102" s="47"/>
    </row>
    <row r="3103" spans="32:32" x14ac:dyDescent="0.2">
      <c r="AF3103" s="47"/>
    </row>
    <row r="3104" spans="32:32" x14ac:dyDescent="0.2">
      <c r="AF3104" s="47"/>
    </row>
    <row r="3105" spans="32:32" x14ac:dyDescent="0.2">
      <c r="AF3105" s="47"/>
    </row>
    <row r="3106" spans="32:32" x14ac:dyDescent="0.2">
      <c r="AF3106" s="47"/>
    </row>
    <row r="3107" spans="32:32" x14ac:dyDescent="0.2">
      <c r="AF3107" s="47"/>
    </row>
    <row r="3108" spans="32:32" x14ac:dyDescent="0.2">
      <c r="AF3108" s="47"/>
    </row>
    <row r="3109" spans="32:32" x14ac:dyDescent="0.2">
      <c r="AF3109" s="47"/>
    </row>
    <row r="3110" spans="32:32" x14ac:dyDescent="0.2">
      <c r="AF3110" s="47"/>
    </row>
    <row r="3111" spans="32:32" x14ac:dyDescent="0.2">
      <c r="AF3111" s="47"/>
    </row>
    <row r="3112" spans="32:32" x14ac:dyDescent="0.2">
      <c r="AF3112" s="47"/>
    </row>
    <row r="3113" spans="32:32" x14ac:dyDescent="0.2">
      <c r="AF3113" s="47"/>
    </row>
    <row r="3114" spans="32:32" x14ac:dyDescent="0.2">
      <c r="AF3114" s="47"/>
    </row>
    <row r="3115" spans="32:32" x14ac:dyDescent="0.2">
      <c r="AF3115" s="47"/>
    </row>
    <row r="3116" spans="32:32" x14ac:dyDescent="0.2">
      <c r="AF3116" s="47"/>
    </row>
    <row r="3117" spans="32:32" x14ac:dyDescent="0.2">
      <c r="AF3117" s="47"/>
    </row>
    <row r="3118" spans="32:32" x14ac:dyDescent="0.2">
      <c r="AF3118" s="47"/>
    </row>
    <row r="3119" spans="32:32" x14ac:dyDescent="0.2">
      <c r="AF3119" s="47"/>
    </row>
    <row r="3120" spans="32:32" x14ac:dyDescent="0.2">
      <c r="AF3120" s="47"/>
    </row>
    <row r="3121" spans="32:32" x14ac:dyDescent="0.2">
      <c r="AF3121" s="47"/>
    </row>
    <row r="3122" spans="32:32" x14ac:dyDescent="0.2">
      <c r="AF3122" s="47"/>
    </row>
    <row r="3123" spans="32:32" x14ac:dyDescent="0.2">
      <c r="AF3123" s="47"/>
    </row>
    <row r="3124" spans="32:32" x14ac:dyDescent="0.2">
      <c r="AF3124" s="47"/>
    </row>
    <row r="3125" spans="32:32" x14ac:dyDescent="0.2">
      <c r="AF3125" s="47"/>
    </row>
    <row r="3126" spans="32:32" x14ac:dyDescent="0.2">
      <c r="AF3126" s="47"/>
    </row>
    <row r="3127" spans="32:32" x14ac:dyDescent="0.2">
      <c r="AF3127" s="47"/>
    </row>
    <row r="3128" spans="32:32" x14ac:dyDescent="0.2">
      <c r="AF3128" s="47"/>
    </row>
    <row r="3129" spans="32:32" x14ac:dyDescent="0.2">
      <c r="AF3129" s="47"/>
    </row>
    <row r="3130" spans="32:32" x14ac:dyDescent="0.2">
      <c r="AF3130" s="47"/>
    </row>
    <row r="3131" spans="32:32" x14ac:dyDescent="0.2">
      <c r="AF3131" s="47"/>
    </row>
    <row r="3132" spans="32:32" x14ac:dyDescent="0.2">
      <c r="AF3132" s="47"/>
    </row>
    <row r="3133" spans="32:32" x14ac:dyDescent="0.2">
      <c r="AF3133" s="47"/>
    </row>
    <row r="3134" spans="32:32" x14ac:dyDescent="0.2">
      <c r="AF3134" s="47"/>
    </row>
    <row r="3135" spans="32:32" x14ac:dyDescent="0.2">
      <c r="AF3135" s="47"/>
    </row>
    <row r="3136" spans="32:32" x14ac:dyDescent="0.2">
      <c r="AF3136" s="47"/>
    </row>
    <row r="3137" spans="32:32" x14ac:dyDescent="0.2">
      <c r="AF3137" s="47"/>
    </row>
    <row r="3138" spans="32:32" x14ac:dyDescent="0.2">
      <c r="AF3138" s="47"/>
    </row>
    <row r="3139" spans="32:32" x14ac:dyDescent="0.2">
      <c r="AF3139" s="47"/>
    </row>
    <row r="3140" spans="32:32" x14ac:dyDescent="0.2">
      <c r="AF3140" s="47"/>
    </row>
    <row r="3141" spans="32:32" x14ac:dyDescent="0.2">
      <c r="AF3141" s="47"/>
    </row>
    <row r="3142" spans="32:32" x14ac:dyDescent="0.2">
      <c r="AF3142" s="47"/>
    </row>
    <row r="3143" spans="32:32" x14ac:dyDescent="0.2">
      <c r="AF3143" s="47"/>
    </row>
    <row r="3144" spans="32:32" x14ac:dyDescent="0.2">
      <c r="AF3144" s="47"/>
    </row>
    <row r="3145" spans="32:32" x14ac:dyDescent="0.2">
      <c r="AF3145" s="47"/>
    </row>
    <row r="3146" spans="32:32" x14ac:dyDescent="0.2">
      <c r="AF3146" s="47"/>
    </row>
    <row r="3147" spans="32:32" x14ac:dyDescent="0.2">
      <c r="AF3147" s="47"/>
    </row>
    <row r="3148" spans="32:32" x14ac:dyDescent="0.2">
      <c r="AF3148" s="47"/>
    </row>
    <row r="3149" spans="32:32" x14ac:dyDescent="0.2">
      <c r="AF3149" s="47"/>
    </row>
    <row r="3150" spans="32:32" x14ac:dyDescent="0.2">
      <c r="AF3150" s="47"/>
    </row>
    <row r="3151" spans="32:32" x14ac:dyDescent="0.2">
      <c r="AF3151" s="47"/>
    </row>
    <row r="3152" spans="32:32" x14ac:dyDescent="0.2">
      <c r="AF3152" s="47"/>
    </row>
    <row r="3153" spans="32:32" x14ac:dyDescent="0.2">
      <c r="AF3153" s="47"/>
    </row>
    <row r="3154" spans="32:32" x14ac:dyDescent="0.2">
      <c r="AF3154" s="47"/>
    </row>
    <row r="3155" spans="32:32" x14ac:dyDescent="0.2">
      <c r="AF3155" s="47"/>
    </row>
    <row r="3156" spans="32:32" x14ac:dyDescent="0.2">
      <c r="AF3156" s="47"/>
    </row>
    <row r="3157" spans="32:32" x14ac:dyDescent="0.2">
      <c r="AF3157" s="47"/>
    </row>
    <row r="3158" spans="32:32" x14ac:dyDescent="0.2">
      <c r="AF3158" s="47"/>
    </row>
    <row r="3159" spans="32:32" x14ac:dyDescent="0.2">
      <c r="AF3159" s="47"/>
    </row>
    <row r="3160" spans="32:32" x14ac:dyDescent="0.2">
      <c r="AF3160" s="47"/>
    </row>
    <row r="3161" spans="32:32" x14ac:dyDescent="0.2">
      <c r="AF3161" s="47"/>
    </row>
    <row r="3162" spans="32:32" x14ac:dyDescent="0.2">
      <c r="AF3162" s="47"/>
    </row>
    <row r="3163" spans="32:32" x14ac:dyDescent="0.2">
      <c r="AF3163" s="47"/>
    </row>
    <row r="3164" spans="32:32" x14ac:dyDescent="0.2">
      <c r="AF3164" s="47"/>
    </row>
    <row r="3165" spans="32:32" x14ac:dyDescent="0.2">
      <c r="AF3165" s="47"/>
    </row>
    <row r="3166" spans="32:32" x14ac:dyDescent="0.2">
      <c r="AF3166" s="47"/>
    </row>
    <row r="3167" spans="32:32" x14ac:dyDescent="0.2">
      <c r="AF3167" s="47"/>
    </row>
    <row r="3168" spans="32:32" x14ac:dyDescent="0.2">
      <c r="AF3168" s="47"/>
    </row>
    <row r="3169" spans="32:32" x14ac:dyDescent="0.2">
      <c r="AF3169" s="47"/>
    </row>
    <row r="3170" spans="32:32" x14ac:dyDescent="0.2">
      <c r="AF3170" s="47"/>
    </row>
    <row r="3171" spans="32:32" x14ac:dyDescent="0.2">
      <c r="AF3171" s="47"/>
    </row>
    <row r="3172" spans="32:32" x14ac:dyDescent="0.2">
      <c r="AF3172" s="47"/>
    </row>
    <row r="3173" spans="32:32" x14ac:dyDescent="0.2">
      <c r="AF3173" s="47"/>
    </row>
    <row r="3174" spans="32:32" x14ac:dyDescent="0.2">
      <c r="AF3174" s="47"/>
    </row>
    <row r="3175" spans="32:32" x14ac:dyDescent="0.2">
      <c r="AF3175" s="47"/>
    </row>
    <row r="3176" spans="32:32" x14ac:dyDescent="0.2">
      <c r="AF3176" s="47"/>
    </row>
    <row r="3177" spans="32:32" x14ac:dyDescent="0.2">
      <c r="AF3177" s="47"/>
    </row>
    <row r="3178" spans="32:32" x14ac:dyDescent="0.2">
      <c r="AF3178" s="47"/>
    </row>
    <row r="3179" spans="32:32" x14ac:dyDescent="0.2">
      <c r="AF3179" s="47"/>
    </row>
    <row r="3180" spans="32:32" x14ac:dyDescent="0.2">
      <c r="AF3180" s="47"/>
    </row>
    <row r="3181" spans="32:32" x14ac:dyDescent="0.2">
      <c r="AF3181" s="47"/>
    </row>
    <row r="3182" spans="32:32" x14ac:dyDescent="0.2">
      <c r="AF3182" s="47"/>
    </row>
    <row r="3183" spans="32:32" x14ac:dyDescent="0.2">
      <c r="AF3183" s="47"/>
    </row>
    <row r="3184" spans="32:32" x14ac:dyDescent="0.2">
      <c r="AF3184" s="47"/>
    </row>
    <row r="3185" spans="32:32" x14ac:dyDescent="0.2">
      <c r="AF3185" s="47"/>
    </row>
    <row r="3186" spans="32:32" x14ac:dyDescent="0.2">
      <c r="AF3186" s="47"/>
    </row>
    <row r="3187" spans="32:32" x14ac:dyDescent="0.2">
      <c r="AF3187" s="47"/>
    </row>
    <row r="3188" spans="32:32" x14ac:dyDescent="0.2">
      <c r="AF3188" s="47"/>
    </row>
    <row r="3189" spans="32:32" x14ac:dyDescent="0.2">
      <c r="AF3189" s="47"/>
    </row>
    <row r="3190" spans="32:32" x14ac:dyDescent="0.2">
      <c r="AF3190" s="47"/>
    </row>
    <row r="3191" spans="32:32" x14ac:dyDescent="0.2">
      <c r="AF3191" s="47"/>
    </row>
    <row r="3192" spans="32:32" x14ac:dyDescent="0.2">
      <c r="AF3192" s="47"/>
    </row>
    <row r="3193" spans="32:32" x14ac:dyDescent="0.2">
      <c r="AF3193" s="47"/>
    </row>
    <row r="3194" spans="32:32" x14ac:dyDescent="0.2">
      <c r="AF3194" s="47"/>
    </row>
    <row r="3195" spans="32:32" x14ac:dyDescent="0.2">
      <c r="AF3195" s="47"/>
    </row>
    <row r="3196" spans="32:32" x14ac:dyDescent="0.2">
      <c r="AF3196" s="47"/>
    </row>
    <row r="3197" spans="32:32" x14ac:dyDescent="0.2">
      <c r="AF3197" s="47"/>
    </row>
    <row r="3198" spans="32:32" x14ac:dyDescent="0.2">
      <c r="AF3198" s="47"/>
    </row>
    <row r="3199" spans="32:32" x14ac:dyDescent="0.2">
      <c r="AF3199" s="47"/>
    </row>
    <row r="3200" spans="32:32" x14ac:dyDescent="0.2">
      <c r="AF3200" s="47"/>
    </row>
    <row r="3201" spans="32:32" x14ac:dyDescent="0.2">
      <c r="AF3201" s="47"/>
    </row>
    <row r="3202" spans="32:32" x14ac:dyDescent="0.2">
      <c r="AF3202" s="47"/>
    </row>
    <row r="3203" spans="32:32" x14ac:dyDescent="0.2">
      <c r="AF3203" s="47"/>
    </row>
    <row r="3204" spans="32:32" x14ac:dyDescent="0.2">
      <c r="AF3204" s="47"/>
    </row>
    <row r="3205" spans="32:32" x14ac:dyDescent="0.2">
      <c r="AF3205" s="47"/>
    </row>
    <row r="3206" spans="32:32" x14ac:dyDescent="0.2">
      <c r="AF3206" s="47"/>
    </row>
    <row r="3207" spans="32:32" x14ac:dyDescent="0.2">
      <c r="AF3207" s="47"/>
    </row>
    <row r="3208" spans="32:32" x14ac:dyDescent="0.2">
      <c r="AF3208" s="47"/>
    </row>
    <row r="3209" spans="32:32" x14ac:dyDescent="0.2">
      <c r="AF3209" s="47"/>
    </row>
    <row r="3210" spans="32:32" x14ac:dyDescent="0.2">
      <c r="AF3210" s="47"/>
    </row>
    <row r="3211" spans="32:32" x14ac:dyDescent="0.2">
      <c r="AF3211" s="47"/>
    </row>
    <row r="3212" spans="32:32" x14ac:dyDescent="0.2">
      <c r="AF3212" s="47"/>
    </row>
    <row r="3213" spans="32:32" x14ac:dyDescent="0.2">
      <c r="AF3213" s="47"/>
    </row>
    <row r="3214" spans="32:32" x14ac:dyDescent="0.2">
      <c r="AF3214" s="47"/>
    </row>
    <row r="3215" spans="32:32" x14ac:dyDescent="0.2">
      <c r="AF3215" s="47"/>
    </row>
    <row r="3216" spans="32:32" x14ac:dyDescent="0.2">
      <c r="AF3216" s="47"/>
    </row>
    <row r="3217" spans="32:32" x14ac:dyDescent="0.2">
      <c r="AF3217" s="47"/>
    </row>
    <row r="3218" spans="32:32" x14ac:dyDescent="0.2">
      <c r="AF3218" s="47"/>
    </row>
    <row r="3219" spans="32:32" x14ac:dyDescent="0.2">
      <c r="AF3219" s="47"/>
    </row>
    <row r="3220" spans="32:32" x14ac:dyDescent="0.2">
      <c r="AF3220" s="47"/>
    </row>
    <row r="3221" spans="32:32" x14ac:dyDescent="0.2">
      <c r="AF3221" s="47"/>
    </row>
    <row r="3222" spans="32:32" x14ac:dyDescent="0.2">
      <c r="AF3222" s="47"/>
    </row>
    <row r="3223" spans="32:32" x14ac:dyDescent="0.2">
      <c r="AF3223" s="47"/>
    </row>
    <row r="3224" spans="32:32" x14ac:dyDescent="0.2">
      <c r="AF3224" s="47"/>
    </row>
    <row r="3225" spans="32:32" x14ac:dyDescent="0.2">
      <c r="AF3225" s="47"/>
    </row>
    <row r="3226" spans="32:32" x14ac:dyDescent="0.2">
      <c r="AF3226" s="47"/>
    </row>
    <row r="3227" spans="32:32" x14ac:dyDescent="0.2">
      <c r="AF3227" s="47"/>
    </row>
    <row r="3228" spans="32:32" x14ac:dyDescent="0.2">
      <c r="AF3228" s="47"/>
    </row>
    <row r="3229" spans="32:32" x14ac:dyDescent="0.2">
      <c r="AF3229" s="47"/>
    </row>
    <row r="3230" spans="32:32" x14ac:dyDescent="0.2">
      <c r="AF3230" s="47"/>
    </row>
    <row r="3231" spans="32:32" x14ac:dyDescent="0.2">
      <c r="AF3231" s="47"/>
    </row>
    <row r="3232" spans="32:32" x14ac:dyDescent="0.2">
      <c r="AF3232" s="47"/>
    </row>
    <row r="3233" spans="32:32" x14ac:dyDescent="0.2">
      <c r="AF3233" s="47"/>
    </row>
    <row r="3234" spans="32:32" x14ac:dyDescent="0.2">
      <c r="AF3234" s="47"/>
    </row>
    <row r="3235" spans="32:32" x14ac:dyDescent="0.2">
      <c r="AF3235" s="47"/>
    </row>
    <row r="3236" spans="32:32" x14ac:dyDescent="0.2">
      <c r="AF3236" s="47"/>
    </row>
    <row r="3237" spans="32:32" x14ac:dyDescent="0.2">
      <c r="AF3237" s="47"/>
    </row>
    <row r="3238" spans="32:32" x14ac:dyDescent="0.2">
      <c r="AF3238" s="47"/>
    </row>
    <row r="3239" spans="32:32" x14ac:dyDescent="0.2">
      <c r="AF3239" s="47"/>
    </row>
    <row r="3240" spans="32:32" x14ac:dyDescent="0.2">
      <c r="AF3240" s="47"/>
    </row>
    <row r="3241" spans="32:32" x14ac:dyDescent="0.2">
      <c r="AF3241" s="47"/>
    </row>
    <row r="3242" spans="32:32" x14ac:dyDescent="0.2">
      <c r="AF3242" s="47"/>
    </row>
    <row r="3243" spans="32:32" x14ac:dyDescent="0.2">
      <c r="AF3243" s="47"/>
    </row>
    <row r="3244" spans="32:32" x14ac:dyDescent="0.2">
      <c r="AF3244" s="47"/>
    </row>
    <row r="3245" spans="32:32" x14ac:dyDescent="0.2">
      <c r="AF3245" s="47"/>
    </row>
    <row r="3246" spans="32:32" x14ac:dyDescent="0.2">
      <c r="AF3246" s="47"/>
    </row>
    <row r="3247" spans="32:32" x14ac:dyDescent="0.2">
      <c r="AF3247" s="47"/>
    </row>
    <row r="3248" spans="32:32" x14ac:dyDescent="0.2">
      <c r="AF3248" s="47"/>
    </row>
    <row r="3249" spans="32:32" x14ac:dyDescent="0.2">
      <c r="AF3249" s="47"/>
    </row>
    <row r="3250" spans="32:32" x14ac:dyDescent="0.2">
      <c r="AF3250" s="47"/>
    </row>
    <row r="3251" spans="32:32" x14ac:dyDescent="0.2">
      <c r="AF3251" s="47"/>
    </row>
    <row r="3252" spans="32:32" x14ac:dyDescent="0.2">
      <c r="AF3252" s="47"/>
    </row>
    <row r="3253" spans="32:32" x14ac:dyDescent="0.2">
      <c r="AF3253" s="47"/>
    </row>
    <row r="3254" spans="32:32" x14ac:dyDescent="0.2">
      <c r="AF3254" s="47"/>
    </row>
    <row r="3255" spans="32:32" x14ac:dyDescent="0.2">
      <c r="AF3255" s="47"/>
    </row>
    <row r="3256" spans="32:32" x14ac:dyDescent="0.2">
      <c r="AF3256" s="47"/>
    </row>
    <row r="3257" spans="32:32" x14ac:dyDescent="0.2">
      <c r="AF3257" s="47"/>
    </row>
    <row r="3258" spans="32:32" x14ac:dyDescent="0.2">
      <c r="AF3258" s="47"/>
    </row>
    <row r="3259" spans="32:32" x14ac:dyDescent="0.2">
      <c r="AF3259" s="47"/>
    </row>
    <row r="3260" spans="32:32" x14ac:dyDescent="0.2">
      <c r="AF3260" s="47"/>
    </row>
    <row r="3261" spans="32:32" x14ac:dyDescent="0.2">
      <c r="AF3261" s="47"/>
    </row>
    <row r="3262" spans="32:32" x14ac:dyDescent="0.2">
      <c r="AF3262" s="47"/>
    </row>
    <row r="3263" spans="32:32" x14ac:dyDescent="0.2">
      <c r="AF3263" s="47"/>
    </row>
    <row r="3264" spans="32:32" x14ac:dyDescent="0.2">
      <c r="AF3264" s="47"/>
    </row>
    <row r="3265" spans="32:32" x14ac:dyDescent="0.2">
      <c r="AF3265" s="47"/>
    </row>
    <row r="3266" spans="32:32" x14ac:dyDescent="0.2">
      <c r="AF3266" s="47"/>
    </row>
    <row r="3267" spans="32:32" x14ac:dyDescent="0.2">
      <c r="AF3267" s="47"/>
    </row>
    <row r="3268" spans="32:32" x14ac:dyDescent="0.2">
      <c r="AF3268" s="47"/>
    </row>
    <row r="3269" spans="32:32" x14ac:dyDescent="0.2">
      <c r="AF3269" s="47"/>
    </row>
    <row r="3270" spans="32:32" x14ac:dyDescent="0.2">
      <c r="AF3270" s="47"/>
    </row>
    <row r="3271" spans="32:32" x14ac:dyDescent="0.2">
      <c r="AF3271" s="47"/>
    </row>
    <row r="3272" spans="32:32" x14ac:dyDescent="0.2">
      <c r="AF3272" s="47"/>
    </row>
    <row r="3273" spans="32:32" x14ac:dyDescent="0.2">
      <c r="AF3273" s="47"/>
    </row>
    <row r="3274" spans="32:32" x14ac:dyDescent="0.2">
      <c r="AF3274" s="47"/>
    </row>
    <row r="3275" spans="32:32" x14ac:dyDescent="0.2">
      <c r="AF3275" s="47"/>
    </row>
    <row r="3276" spans="32:32" x14ac:dyDescent="0.2">
      <c r="AF3276" s="47"/>
    </row>
    <row r="3277" spans="32:32" x14ac:dyDescent="0.2">
      <c r="AF3277" s="47"/>
    </row>
    <row r="3278" spans="32:32" x14ac:dyDescent="0.2">
      <c r="AF3278" s="47"/>
    </row>
    <row r="3279" spans="32:32" x14ac:dyDescent="0.2">
      <c r="AF3279" s="47"/>
    </row>
    <row r="3280" spans="32:32" x14ac:dyDescent="0.2">
      <c r="AF3280" s="47"/>
    </row>
    <row r="3281" spans="32:32" x14ac:dyDescent="0.2">
      <c r="AF3281" s="47"/>
    </row>
    <row r="3282" spans="32:32" x14ac:dyDescent="0.2">
      <c r="AF3282" s="47"/>
    </row>
    <row r="3283" spans="32:32" x14ac:dyDescent="0.2">
      <c r="AF3283" s="47"/>
    </row>
    <row r="3284" spans="32:32" x14ac:dyDescent="0.2">
      <c r="AF3284" s="47"/>
    </row>
    <row r="3285" spans="32:32" x14ac:dyDescent="0.2">
      <c r="AF3285" s="47"/>
    </row>
    <row r="3286" spans="32:32" x14ac:dyDescent="0.2">
      <c r="AF3286" s="47"/>
    </row>
    <row r="3287" spans="32:32" x14ac:dyDescent="0.2">
      <c r="AF3287" s="47"/>
    </row>
    <row r="3288" spans="32:32" x14ac:dyDescent="0.2">
      <c r="AF3288" s="47"/>
    </row>
    <row r="3289" spans="32:32" x14ac:dyDescent="0.2">
      <c r="AF3289" s="47"/>
    </row>
    <row r="3290" spans="32:32" x14ac:dyDescent="0.2">
      <c r="AF3290" s="47"/>
    </row>
    <row r="3291" spans="32:32" x14ac:dyDescent="0.2">
      <c r="AF3291" s="47"/>
    </row>
    <row r="3292" spans="32:32" x14ac:dyDescent="0.2">
      <c r="AF3292" s="47"/>
    </row>
    <row r="3293" spans="32:32" x14ac:dyDescent="0.2">
      <c r="AF3293" s="47"/>
    </row>
    <row r="3294" spans="32:32" x14ac:dyDescent="0.2">
      <c r="AF3294" s="47"/>
    </row>
    <row r="3295" spans="32:32" x14ac:dyDescent="0.2">
      <c r="AF3295" s="47"/>
    </row>
    <row r="3296" spans="32:32" x14ac:dyDescent="0.2">
      <c r="AF3296" s="47"/>
    </row>
    <row r="3297" spans="32:32" x14ac:dyDescent="0.2">
      <c r="AF3297" s="47"/>
    </row>
    <row r="3298" spans="32:32" x14ac:dyDescent="0.2">
      <c r="AF3298" s="47"/>
    </row>
    <row r="3299" spans="32:32" x14ac:dyDescent="0.2">
      <c r="AF3299" s="47"/>
    </row>
    <row r="3300" spans="32:32" x14ac:dyDescent="0.2">
      <c r="AF3300" s="47"/>
    </row>
    <row r="3301" spans="32:32" x14ac:dyDescent="0.2">
      <c r="AF3301" s="47"/>
    </row>
    <row r="3302" spans="32:32" x14ac:dyDescent="0.2">
      <c r="AF3302" s="47"/>
    </row>
    <row r="3303" spans="32:32" x14ac:dyDescent="0.2">
      <c r="AF3303" s="47"/>
    </row>
    <row r="3304" spans="32:32" x14ac:dyDescent="0.2">
      <c r="AF3304" s="47"/>
    </row>
    <row r="3305" spans="32:32" x14ac:dyDescent="0.2">
      <c r="AF3305" s="47"/>
    </row>
    <row r="3306" spans="32:32" x14ac:dyDescent="0.2">
      <c r="AF3306" s="47"/>
    </row>
    <row r="3307" spans="32:32" x14ac:dyDescent="0.2">
      <c r="AF3307" s="47"/>
    </row>
    <row r="3308" spans="32:32" x14ac:dyDescent="0.2">
      <c r="AF3308" s="47"/>
    </row>
    <row r="3309" spans="32:32" x14ac:dyDescent="0.2">
      <c r="AF3309" s="47"/>
    </row>
    <row r="3310" spans="32:32" x14ac:dyDescent="0.2">
      <c r="AF3310" s="47"/>
    </row>
    <row r="3311" spans="32:32" x14ac:dyDescent="0.2">
      <c r="AF3311" s="47"/>
    </row>
    <row r="3312" spans="32:32" x14ac:dyDescent="0.2">
      <c r="AF3312" s="47"/>
    </row>
    <row r="3313" spans="32:32" x14ac:dyDescent="0.2">
      <c r="AF3313" s="47"/>
    </row>
    <row r="3314" spans="32:32" x14ac:dyDescent="0.2">
      <c r="AF3314" s="47"/>
    </row>
    <row r="3315" spans="32:32" x14ac:dyDescent="0.2">
      <c r="AF3315" s="47"/>
    </row>
    <row r="3316" spans="32:32" x14ac:dyDescent="0.2">
      <c r="AF3316" s="47"/>
    </row>
    <row r="3317" spans="32:32" x14ac:dyDescent="0.2">
      <c r="AF3317" s="47"/>
    </row>
    <row r="3318" spans="32:32" x14ac:dyDescent="0.2">
      <c r="AF3318" s="47"/>
    </row>
    <row r="3319" spans="32:32" x14ac:dyDescent="0.2">
      <c r="AF3319" s="47"/>
    </row>
    <row r="3320" spans="32:32" x14ac:dyDescent="0.2">
      <c r="AF3320" s="47"/>
    </row>
    <row r="3321" spans="32:32" x14ac:dyDescent="0.2">
      <c r="AF3321" s="47"/>
    </row>
    <row r="3322" spans="32:32" x14ac:dyDescent="0.2">
      <c r="AF3322" s="47"/>
    </row>
    <row r="3323" spans="32:32" x14ac:dyDescent="0.2">
      <c r="AF3323" s="47"/>
    </row>
    <row r="3324" spans="32:32" x14ac:dyDescent="0.2">
      <c r="AF3324" s="47"/>
    </row>
    <row r="3325" spans="32:32" x14ac:dyDescent="0.2">
      <c r="AF3325" s="47"/>
    </row>
    <row r="3326" spans="32:32" x14ac:dyDescent="0.2">
      <c r="AF3326" s="47"/>
    </row>
    <row r="3327" spans="32:32" x14ac:dyDescent="0.2">
      <c r="AF3327" s="47"/>
    </row>
    <row r="3328" spans="32:32" x14ac:dyDescent="0.2">
      <c r="AF3328" s="47"/>
    </row>
    <row r="3329" spans="32:32" x14ac:dyDescent="0.2">
      <c r="AF3329" s="47"/>
    </row>
    <row r="3330" spans="32:32" x14ac:dyDescent="0.2">
      <c r="AF3330" s="47"/>
    </row>
    <row r="3331" spans="32:32" x14ac:dyDescent="0.2">
      <c r="AF3331" s="47"/>
    </row>
    <row r="3332" spans="32:32" x14ac:dyDescent="0.2">
      <c r="AF3332" s="47"/>
    </row>
    <row r="3333" spans="32:32" x14ac:dyDescent="0.2">
      <c r="AF3333" s="47"/>
    </row>
    <row r="3334" spans="32:32" x14ac:dyDescent="0.2">
      <c r="AF3334" s="47"/>
    </row>
    <row r="3335" spans="32:32" x14ac:dyDescent="0.2">
      <c r="AF3335" s="47"/>
    </row>
    <row r="3336" spans="32:32" x14ac:dyDescent="0.2">
      <c r="AF3336" s="47"/>
    </row>
    <row r="3337" spans="32:32" x14ac:dyDescent="0.2">
      <c r="AF3337" s="47"/>
    </row>
    <row r="3338" spans="32:32" x14ac:dyDescent="0.2">
      <c r="AF3338" s="47"/>
    </row>
    <row r="3339" spans="32:32" x14ac:dyDescent="0.2">
      <c r="AF3339" s="47"/>
    </row>
    <row r="3340" spans="32:32" x14ac:dyDescent="0.2">
      <c r="AF3340" s="47"/>
    </row>
    <row r="3341" spans="32:32" x14ac:dyDescent="0.2">
      <c r="AF3341" s="47"/>
    </row>
    <row r="3342" spans="32:32" x14ac:dyDescent="0.2">
      <c r="AF3342" s="47"/>
    </row>
    <row r="3343" spans="32:32" x14ac:dyDescent="0.2">
      <c r="AF3343" s="47"/>
    </row>
    <row r="3344" spans="32:32" x14ac:dyDescent="0.2">
      <c r="AF3344" s="47"/>
    </row>
    <row r="3345" spans="32:32" x14ac:dyDescent="0.2">
      <c r="AF3345" s="47"/>
    </row>
    <row r="3346" spans="32:32" x14ac:dyDescent="0.2">
      <c r="AF3346" s="47"/>
    </row>
    <row r="3347" spans="32:32" x14ac:dyDescent="0.2">
      <c r="AF3347" s="47"/>
    </row>
    <row r="3348" spans="32:32" x14ac:dyDescent="0.2">
      <c r="AF3348" s="47"/>
    </row>
    <row r="3349" spans="32:32" x14ac:dyDescent="0.2">
      <c r="AF3349" s="47"/>
    </row>
    <row r="3350" spans="32:32" x14ac:dyDescent="0.2">
      <c r="AF3350" s="47"/>
    </row>
    <row r="3351" spans="32:32" x14ac:dyDescent="0.2">
      <c r="AF3351" s="47"/>
    </row>
    <row r="3352" spans="32:32" x14ac:dyDescent="0.2">
      <c r="AF3352" s="47"/>
    </row>
    <row r="3353" spans="32:32" x14ac:dyDescent="0.2">
      <c r="AF3353" s="47"/>
    </row>
    <row r="3354" spans="32:32" x14ac:dyDescent="0.2">
      <c r="AF3354" s="47"/>
    </row>
    <row r="3355" spans="32:32" x14ac:dyDescent="0.2">
      <c r="AF3355" s="47"/>
    </row>
    <row r="3356" spans="32:32" x14ac:dyDescent="0.2">
      <c r="AF3356" s="47"/>
    </row>
    <row r="3357" spans="32:32" x14ac:dyDescent="0.2">
      <c r="AF3357" s="47"/>
    </row>
    <row r="3358" spans="32:32" x14ac:dyDescent="0.2">
      <c r="AF3358" s="47"/>
    </row>
    <row r="3359" spans="32:32" x14ac:dyDescent="0.2">
      <c r="AF3359" s="47"/>
    </row>
    <row r="3360" spans="32:32" x14ac:dyDescent="0.2">
      <c r="AF3360" s="47"/>
    </row>
    <row r="3361" spans="32:32" x14ac:dyDescent="0.2">
      <c r="AF3361" s="47"/>
    </row>
    <row r="3362" spans="32:32" x14ac:dyDescent="0.2">
      <c r="AF3362" s="47"/>
    </row>
    <row r="3363" spans="32:32" x14ac:dyDescent="0.2">
      <c r="AF3363" s="47"/>
    </row>
    <row r="3364" spans="32:32" x14ac:dyDescent="0.2">
      <c r="AF3364" s="47"/>
    </row>
    <row r="3365" spans="32:32" x14ac:dyDescent="0.2">
      <c r="AF3365" s="47"/>
    </row>
    <row r="3366" spans="32:32" x14ac:dyDescent="0.2">
      <c r="AF3366" s="47"/>
    </row>
    <row r="3367" spans="32:32" x14ac:dyDescent="0.2">
      <c r="AF3367" s="47"/>
    </row>
    <row r="3368" spans="32:32" x14ac:dyDescent="0.2">
      <c r="AF3368" s="47"/>
    </row>
    <row r="3369" spans="32:32" x14ac:dyDescent="0.2">
      <c r="AF3369" s="47"/>
    </row>
    <row r="3370" spans="32:32" x14ac:dyDescent="0.2">
      <c r="AF3370" s="47"/>
    </row>
    <row r="3371" spans="32:32" x14ac:dyDescent="0.2">
      <c r="AF3371" s="47"/>
    </row>
    <row r="3372" spans="32:32" x14ac:dyDescent="0.2">
      <c r="AF3372" s="47"/>
    </row>
    <row r="3373" spans="32:32" x14ac:dyDescent="0.2">
      <c r="AF3373" s="47"/>
    </row>
    <row r="3374" spans="32:32" x14ac:dyDescent="0.2">
      <c r="AF3374" s="47"/>
    </row>
    <row r="3375" spans="32:32" x14ac:dyDescent="0.2">
      <c r="AF3375" s="47"/>
    </row>
    <row r="3376" spans="32:32" x14ac:dyDescent="0.2">
      <c r="AF3376" s="47"/>
    </row>
    <row r="3377" spans="32:32" x14ac:dyDescent="0.2">
      <c r="AF3377" s="47"/>
    </row>
    <row r="3378" spans="32:32" x14ac:dyDescent="0.2">
      <c r="AF3378" s="47"/>
    </row>
    <row r="3379" spans="32:32" x14ac:dyDescent="0.2">
      <c r="AF3379" s="47"/>
    </row>
    <row r="3380" spans="32:32" x14ac:dyDescent="0.2">
      <c r="AF3380" s="47"/>
    </row>
    <row r="3381" spans="32:32" x14ac:dyDescent="0.2">
      <c r="AF3381" s="47"/>
    </row>
    <row r="3382" spans="32:32" x14ac:dyDescent="0.2">
      <c r="AF3382" s="47"/>
    </row>
    <row r="3383" spans="32:32" x14ac:dyDescent="0.2">
      <c r="AF3383" s="47"/>
    </row>
    <row r="3384" spans="32:32" x14ac:dyDescent="0.2">
      <c r="AF3384" s="47"/>
    </row>
    <row r="3385" spans="32:32" x14ac:dyDescent="0.2">
      <c r="AF3385" s="47"/>
    </row>
    <row r="3386" spans="32:32" x14ac:dyDescent="0.2">
      <c r="AF3386" s="47"/>
    </row>
    <row r="3387" spans="32:32" x14ac:dyDescent="0.2">
      <c r="AF3387" s="47"/>
    </row>
    <row r="3388" spans="32:32" x14ac:dyDescent="0.2">
      <c r="AF3388" s="47"/>
    </row>
    <row r="3389" spans="32:32" x14ac:dyDescent="0.2">
      <c r="AF3389" s="47"/>
    </row>
    <row r="3390" spans="32:32" x14ac:dyDescent="0.2">
      <c r="AF3390" s="47"/>
    </row>
    <row r="3391" spans="32:32" x14ac:dyDescent="0.2">
      <c r="AF3391" s="47"/>
    </row>
    <row r="3392" spans="32:32" x14ac:dyDescent="0.2">
      <c r="AF3392" s="47"/>
    </row>
    <row r="3393" spans="32:32" x14ac:dyDescent="0.2">
      <c r="AF3393" s="47"/>
    </row>
    <row r="3394" spans="32:32" x14ac:dyDescent="0.2">
      <c r="AF3394" s="47"/>
    </row>
    <row r="3395" spans="32:32" x14ac:dyDescent="0.2">
      <c r="AF3395" s="47"/>
    </row>
    <row r="3396" spans="32:32" x14ac:dyDescent="0.2">
      <c r="AF3396" s="47"/>
    </row>
    <row r="3397" spans="32:32" x14ac:dyDescent="0.2">
      <c r="AF3397" s="47"/>
    </row>
    <row r="3398" spans="32:32" x14ac:dyDescent="0.2">
      <c r="AF3398" s="47"/>
    </row>
    <row r="3399" spans="32:32" x14ac:dyDescent="0.2">
      <c r="AF3399" s="47"/>
    </row>
    <row r="3400" spans="32:32" x14ac:dyDescent="0.2">
      <c r="AF3400" s="47"/>
    </row>
    <row r="3401" spans="32:32" x14ac:dyDescent="0.2">
      <c r="AF3401" s="47"/>
    </row>
    <row r="3402" spans="32:32" x14ac:dyDescent="0.2">
      <c r="AF3402" s="47"/>
    </row>
    <row r="3403" spans="32:32" x14ac:dyDescent="0.2">
      <c r="AF3403" s="47"/>
    </row>
    <row r="3404" spans="32:32" x14ac:dyDescent="0.2">
      <c r="AF3404" s="47"/>
    </row>
    <row r="3405" spans="32:32" x14ac:dyDescent="0.2">
      <c r="AF3405" s="47"/>
    </row>
    <row r="3406" spans="32:32" x14ac:dyDescent="0.2">
      <c r="AF3406" s="47"/>
    </row>
    <row r="3407" spans="32:32" x14ac:dyDescent="0.2">
      <c r="AF3407" s="47"/>
    </row>
    <row r="3408" spans="32:32" x14ac:dyDescent="0.2">
      <c r="AF3408" s="47"/>
    </row>
    <row r="3409" spans="32:32" x14ac:dyDescent="0.2">
      <c r="AF3409" s="47"/>
    </row>
    <row r="3410" spans="32:32" x14ac:dyDescent="0.2">
      <c r="AF3410" s="47"/>
    </row>
    <row r="3411" spans="32:32" x14ac:dyDescent="0.2">
      <c r="AF3411" s="47"/>
    </row>
    <row r="3412" spans="32:32" x14ac:dyDescent="0.2">
      <c r="AF3412" s="47"/>
    </row>
    <row r="3413" spans="32:32" x14ac:dyDescent="0.2">
      <c r="AF3413" s="47"/>
    </row>
    <row r="3414" spans="32:32" x14ac:dyDescent="0.2">
      <c r="AF3414" s="47"/>
    </row>
    <row r="3415" spans="32:32" x14ac:dyDescent="0.2">
      <c r="AF3415" s="47"/>
    </row>
    <row r="3416" spans="32:32" x14ac:dyDescent="0.2">
      <c r="AF3416" s="47"/>
    </row>
    <row r="3417" spans="32:32" x14ac:dyDescent="0.2">
      <c r="AF3417" s="47"/>
    </row>
    <row r="3418" spans="32:32" x14ac:dyDescent="0.2">
      <c r="AF3418" s="47"/>
    </row>
    <row r="3419" spans="32:32" x14ac:dyDescent="0.2">
      <c r="AF3419" s="47"/>
    </row>
    <row r="3420" spans="32:32" x14ac:dyDescent="0.2">
      <c r="AF3420" s="47"/>
    </row>
    <row r="3421" spans="32:32" x14ac:dyDescent="0.2">
      <c r="AF3421" s="47"/>
    </row>
    <row r="3422" spans="32:32" x14ac:dyDescent="0.2">
      <c r="AF3422" s="47"/>
    </row>
    <row r="3423" spans="32:32" x14ac:dyDescent="0.2">
      <c r="AF3423" s="47"/>
    </row>
    <row r="3424" spans="32:32" x14ac:dyDescent="0.2">
      <c r="AF3424" s="47"/>
    </row>
    <row r="3425" spans="32:32" x14ac:dyDescent="0.2">
      <c r="AF3425" s="47"/>
    </row>
    <row r="3426" spans="32:32" x14ac:dyDescent="0.2">
      <c r="AF3426" s="47"/>
    </row>
    <row r="3427" spans="32:32" x14ac:dyDescent="0.2">
      <c r="AF3427" s="47"/>
    </row>
    <row r="3428" spans="32:32" x14ac:dyDescent="0.2">
      <c r="AF3428" s="47"/>
    </row>
    <row r="3429" spans="32:32" x14ac:dyDescent="0.2">
      <c r="AF3429" s="47"/>
    </row>
    <row r="3430" spans="32:32" x14ac:dyDescent="0.2">
      <c r="AF3430" s="47"/>
    </row>
    <row r="3431" spans="32:32" x14ac:dyDescent="0.2">
      <c r="AF3431" s="47"/>
    </row>
    <row r="3432" spans="32:32" x14ac:dyDescent="0.2">
      <c r="AF3432" s="47"/>
    </row>
    <row r="3433" spans="32:32" x14ac:dyDescent="0.2">
      <c r="AF3433" s="47"/>
    </row>
    <row r="3434" spans="32:32" x14ac:dyDescent="0.2">
      <c r="AF3434" s="47"/>
    </row>
    <row r="3435" spans="32:32" x14ac:dyDescent="0.2">
      <c r="AF3435" s="47"/>
    </row>
    <row r="3436" spans="32:32" x14ac:dyDescent="0.2">
      <c r="AF3436" s="47"/>
    </row>
    <row r="3437" spans="32:32" x14ac:dyDescent="0.2">
      <c r="AF3437" s="47"/>
    </row>
    <row r="3438" spans="32:32" x14ac:dyDescent="0.2">
      <c r="AF3438" s="47"/>
    </row>
    <row r="3439" spans="32:32" x14ac:dyDescent="0.2">
      <c r="AF3439" s="47"/>
    </row>
    <row r="3440" spans="32:32" x14ac:dyDescent="0.2">
      <c r="AF3440" s="47"/>
    </row>
    <row r="3441" spans="32:32" x14ac:dyDescent="0.2">
      <c r="AF3441" s="47"/>
    </row>
    <row r="3442" spans="32:32" x14ac:dyDescent="0.2">
      <c r="AF3442" s="47"/>
    </row>
    <row r="3443" spans="32:32" x14ac:dyDescent="0.2">
      <c r="AF3443" s="47"/>
    </row>
    <row r="3444" spans="32:32" x14ac:dyDescent="0.2">
      <c r="AF3444" s="47"/>
    </row>
    <row r="3445" spans="32:32" x14ac:dyDescent="0.2">
      <c r="AF3445" s="47"/>
    </row>
    <row r="3446" spans="32:32" x14ac:dyDescent="0.2">
      <c r="AF3446" s="47"/>
    </row>
    <row r="3447" spans="32:32" x14ac:dyDescent="0.2">
      <c r="AF3447" s="47"/>
    </row>
    <row r="3448" spans="32:32" x14ac:dyDescent="0.2">
      <c r="AF3448" s="47"/>
    </row>
    <row r="3449" spans="32:32" x14ac:dyDescent="0.2">
      <c r="AF3449" s="47"/>
    </row>
    <row r="3450" spans="32:32" x14ac:dyDescent="0.2">
      <c r="AF3450" s="47"/>
    </row>
    <row r="3451" spans="32:32" x14ac:dyDescent="0.2">
      <c r="AF3451" s="47"/>
    </row>
    <row r="3452" spans="32:32" x14ac:dyDescent="0.2">
      <c r="AF3452" s="47"/>
    </row>
    <row r="3453" spans="32:32" x14ac:dyDescent="0.2">
      <c r="AF3453" s="47"/>
    </row>
    <row r="3454" spans="32:32" x14ac:dyDescent="0.2">
      <c r="AF3454" s="47"/>
    </row>
    <row r="3455" spans="32:32" x14ac:dyDescent="0.2">
      <c r="AF3455" s="47"/>
    </row>
    <row r="3456" spans="32:32" x14ac:dyDescent="0.2">
      <c r="AF3456" s="47"/>
    </row>
    <row r="3457" spans="32:32" x14ac:dyDescent="0.2">
      <c r="AF3457" s="47"/>
    </row>
    <row r="3458" spans="32:32" x14ac:dyDescent="0.2">
      <c r="AF3458" s="47"/>
    </row>
    <row r="3459" spans="32:32" x14ac:dyDescent="0.2">
      <c r="AF3459" s="47"/>
    </row>
    <row r="3460" spans="32:32" x14ac:dyDescent="0.2">
      <c r="AF3460" s="47"/>
    </row>
    <row r="3461" spans="32:32" x14ac:dyDescent="0.2">
      <c r="AF3461" s="47"/>
    </row>
    <row r="3462" spans="32:32" x14ac:dyDescent="0.2">
      <c r="AF3462" s="47"/>
    </row>
    <row r="3463" spans="32:32" x14ac:dyDescent="0.2">
      <c r="AF3463" s="47"/>
    </row>
    <row r="3464" spans="32:32" x14ac:dyDescent="0.2">
      <c r="AF3464" s="47"/>
    </row>
    <row r="3465" spans="32:32" x14ac:dyDescent="0.2">
      <c r="AF3465" s="47"/>
    </row>
    <row r="3466" spans="32:32" x14ac:dyDescent="0.2">
      <c r="AF3466" s="47"/>
    </row>
    <row r="3467" spans="32:32" x14ac:dyDescent="0.2">
      <c r="AF3467" s="47"/>
    </row>
    <row r="3468" spans="32:32" x14ac:dyDescent="0.2">
      <c r="AF3468" s="47"/>
    </row>
    <row r="3469" spans="32:32" x14ac:dyDescent="0.2">
      <c r="AF3469" s="47"/>
    </row>
    <row r="3470" spans="32:32" x14ac:dyDescent="0.2">
      <c r="AF3470" s="47"/>
    </row>
    <row r="3471" spans="32:32" x14ac:dyDescent="0.2">
      <c r="AF3471" s="47"/>
    </row>
    <row r="3472" spans="32:32" x14ac:dyDescent="0.2">
      <c r="AF3472" s="47"/>
    </row>
    <row r="3473" spans="32:32" x14ac:dyDescent="0.2">
      <c r="AF3473" s="47"/>
    </row>
    <row r="3474" spans="32:32" x14ac:dyDescent="0.2">
      <c r="AF3474" s="47"/>
    </row>
    <row r="3475" spans="32:32" x14ac:dyDescent="0.2">
      <c r="AF3475" s="47"/>
    </row>
    <row r="3476" spans="32:32" x14ac:dyDescent="0.2">
      <c r="AF3476" s="47"/>
    </row>
    <row r="3477" spans="32:32" x14ac:dyDescent="0.2">
      <c r="AF3477" s="47"/>
    </row>
    <row r="3478" spans="32:32" x14ac:dyDescent="0.2">
      <c r="AF3478" s="47"/>
    </row>
    <row r="3479" spans="32:32" x14ac:dyDescent="0.2">
      <c r="AF3479" s="47"/>
    </row>
    <row r="3480" spans="32:32" x14ac:dyDescent="0.2">
      <c r="AF3480" s="47"/>
    </row>
    <row r="3481" spans="32:32" x14ac:dyDescent="0.2">
      <c r="AF3481" s="47"/>
    </row>
    <row r="3482" spans="32:32" x14ac:dyDescent="0.2">
      <c r="AF3482" s="47"/>
    </row>
    <row r="3483" spans="32:32" x14ac:dyDescent="0.2">
      <c r="AF3483" s="47"/>
    </row>
    <row r="3484" spans="32:32" x14ac:dyDescent="0.2">
      <c r="AF3484" s="47"/>
    </row>
    <row r="3485" spans="32:32" x14ac:dyDescent="0.2">
      <c r="AF3485" s="47"/>
    </row>
    <row r="3486" spans="32:32" x14ac:dyDescent="0.2">
      <c r="AF3486" s="47"/>
    </row>
    <row r="3487" spans="32:32" x14ac:dyDescent="0.2">
      <c r="AF3487" s="47"/>
    </row>
    <row r="3488" spans="32:32" x14ac:dyDescent="0.2">
      <c r="AF3488" s="47"/>
    </row>
    <row r="3489" spans="32:32" x14ac:dyDescent="0.2">
      <c r="AF3489" s="47"/>
    </row>
    <row r="3490" spans="32:32" x14ac:dyDescent="0.2">
      <c r="AF3490" s="47"/>
    </row>
    <row r="3491" spans="32:32" x14ac:dyDescent="0.2">
      <c r="AF3491" s="47"/>
    </row>
    <row r="3492" spans="32:32" x14ac:dyDescent="0.2">
      <c r="AF3492" s="47"/>
    </row>
    <row r="3493" spans="32:32" x14ac:dyDescent="0.2">
      <c r="AF3493" s="47"/>
    </row>
    <row r="3494" spans="32:32" x14ac:dyDescent="0.2">
      <c r="AF3494" s="47"/>
    </row>
    <row r="3495" spans="32:32" x14ac:dyDescent="0.2">
      <c r="AF3495" s="47"/>
    </row>
    <row r="3496" spans="32:32" x14ac:dyDescent="0.2">
      <c r="AF3496" s="47"/>
    </row>
    <row r="3497" spans="32:32" x14ac:dyDescent="0.2">
      <c r="AF3497" s="47"/>
    </row>
    <row r="3498" spans="32:32" x14ac:dyDescent="0.2">
      <c r="AF3498" s="47"/>
    </row>
    <row r="3499" spans="32:32" x14ac:dyDescent="0.2">
      <c r="AF3499" s="47"/>
    </row>
    <row r="3500" spans="32:32" x14ac:dyDescent="0.2">
      <c r="AF3500" s="47"/>
    </row>
    <row r="3501" spans="32:32" x14ac:dyDescent="0.2">
      <c r="AF3501" s="47"/>
    </row>
    <row r="3502" spans="32:32" x14ac:dyDescent="0.2">
      <c r="AF3502" s="47"/>
    </row>
    <row r="3503" spans="32:32" x14ac:dyDescent="0.2">
      <c r="AF3503" s="47"/>
    </row>
    <row r="3504" spans="32:32" x14ac:dyDescent="0.2">
      <c r="AF3504" s="47"/>
    </row>
    <row r="3505" spans="32:32" x14ac:dyDescent="0.2">
      <c r="AF3505" s="47"/>
    </row>
    <row r="3506" spans="32:32" x14ac:dyDescent="0.2">
      <c r="AF3506" s="47"/>
    </row>
    <row r="3507" spans="32:32" x14ac:dyDescent="0.2">
      <c r="AF3507" s="47"/>
    </row>
    <row r="3508" spans="32:32" x14ac:dyDescent="0.2">
      <c r="AF3508" s="47"/>
    </row>
    <row r="3509" spans="32:32" x14ac:dyDescent="0.2">
      <c r="AF3509" s="47"/>
    </row>
    <row r="3510" spans="32:32" x14ac:dyDescent="0.2">
      <c r="AF3510" s="47"/>
    </row>
    <row r="3511" spans="32:32" x14ac:dyDescent="0.2">
      <c r="AF3511" s="47"/>
    </row>
    <row r="3512" spans="32:32" x14ac:dyDescent="0.2">
      <c r="AF3512" s="47"/>
    </row>
    <row r="3513" spans="32:32" x14ac:dyDescent="0.2">
      <c r="AF3513" s="47"/>
    </row>
    <row r="3514" spans="32:32" x14ac:dyDescent="0.2">
      <c r="AF3514" s="47"/>
    </row>
    <row r="3515" spans="32:32" x14ac:dyDescent="0.2">
      <c r="AF3515" s="47"/>
    </row>
    <row r="3516" spans="32:32" x14ac:dyDescent="0.2">
      <c r="AF3516" s="47"/>
    </row>
    <row r="3517" spans="32:32" x14ac:dyDescent="0.2">
      <c r="AF3517" s="47"/>
    </row>
    <row r="3518" spans="32:32" x14ac:dyDescent="0.2">
      <c r="AF3518" s="47"/>
    </row>
    <row r="3519" spans="32:32" x14ac:dyDescent="0.2">
      <c r="AF3519" s="47"/>
    </row>
    <row r="3520" spans="32:32" x14ac:dyDescent="0.2">
      <c r="AF3520" s="47"/>
    </row>
    <row r="3521" spans="32:32" x14ac:dyDescent="0.2">
      <c r="AF3521" s="47"/>
    </row>
    <row r="3522" spans="32:32" x14ac:dyDescent="0.2">
      <c r="AF3522" s="47"/>
    </row>
    <row r="3523" spans="32:32" x14ac:dyDescent="0.2">
      <c r="AF3523" s="47"/>
    </row>
    <row r="3524" spans="32:32" x14ac:dyDescent="0.2">
      <c r="AF3524" s="47"/>
    </row>
    <row r="3525" spans="32:32" x14ac:dyDescent="0.2">
      <c r="AF3525" s="47"/>
    </row>
    <row r="3526" spans="32:32" x14ac:dyDescent="0.2">
      <c r="AF3526" s="47"/>
    </row>
    <row r="3527" spans="32:32" x14ac:dyDescent="0.2">
      <c r="AF3527" s="47"/>
    </row>
    <row r="3528" spans="32:32" x14ac:dyDescent="0.2">
      <c r="AF3528" s="47"/>
    </row>
    <row r="3529" spans="32:32" x14ac:dyDescent="0.2">
      <c r="AF3529" s="47"/>
    </row>
    <row r="3530" spans="32:32" x14ac:dyDescent="0.2">
      <c r="AF3530" s="47"/>
    </row>
    <row r="3531" spans="32:32" x14ac:dyDescent="0.2">
      <c r="AF3531" s="47"/>
    </row>
    <row r="3532" spans="32:32" x14ac:dyDescent="0.2">
      <c r="AF3532" s="47"/>
    </row>
    <row r="3533" spans="32:32" x14ac:dyDescent="0.2">
      <c r="AF3533" s="47"/>
    </row>
    <row r="3534" spans="32:32" x14ac:dyDescent="0.2">
      <c r="AF3534" s="47"/>
    </row>
    <row r="3535" spans="32:32" x14ac:dyDescent="0.2">
      <c r="AF3535" s="47"/>
    </row>
    <row r="3536" spans="32:32" x14ac:dyDescent="0.2">
      <c r="AF3536" s="47"/>
    </row>
    <row r="3537" spans="32:32" x14ac:dyDescent="0.2">
      <c r="AF3537" s="47"/>
    </row>
    <row r="3538" spans="32:32" x14ac:dyDescent="0.2">
      <c r="AF3538" s="47"/>
    </row>
    <row r="3539" spans="32:32" x14ac:dyDescent="0.2">
      <c r="AF3539" s="47"/>
    </row>
    <row r="3540" spans="32:32" x14ac:dyDescent="0.2">
      <c r="AF3540" s="47"/>
    </row>
    <row r="3541" spans="32:32" x14ac:dyDescent="0.2">
      <c r="AF3541" s="47"/>
    </row>
    <row r="3542" spans="32:32" x14ac:dyDescent="0.2">
      <c r="AF3542" s="47"/>
    </row>
    <row r="3543" spans="32:32" x14ac:dyDescent="0.2">
      <c r="AF3543" s="47"/>
    </row>
    <row r="3544" spans="32:32" x14ac:dyDescent="0.2">
      <c r="AF3544" s="47"/>
    </row>
    <row r="3545" spans="32:32" x14ac:dyDescent="0.2">
      <c r="AF3545" s="47"/>
    </row>
    <row r="3546" spans="32:32" x14ac:dyDescent="0.2">
      <c r="AF3546" s="47"/>
    </row>
    <row r="3547" spans="32:32" x14ac:dyDescent="0.2">
      <c r="AF3547" s="47"/>
    </row>
    <row r="3548" spans="32:32" x14ac:dyDescent="0.2">
      <c r="AF3548" s="47"/>
    </row>
    <row r="3549" spans="32:32" x14ac:dyDescent="0.2">
      <c r="AF3549" s="47"/>
    </row>
    <row r="3550" spans="32:32" x14ac:dyDescent="0.2">
      <c r="AF3550" s="47"/>
    </row>
    <row r="3551" spans="32:32" x14ac:dyDescent="0.2">
      <c r="AF3551" s="47"/>
    </row>
    <row r="3552" spans="32:32" x14ac:dyDescent="0.2">
      <c r="AF3552" s="47"/>
    </row>
    <row r="3553" spans="32:32" x14ac:dyDescent="0.2">
      <c r="AF3553" s="47"/>
    </row>
    <row r="3554" spans="32:32" x14ac:dyDescent="0.2">
      <c r="AF3554" s="47"/>
    </row>
    <row r="3555" spans="32:32" x14ac:dyDescent="0.2">
      <c r="AF3555" s="47"/>
    </row>
    <row r="3556" spans="32:32" x14ac:dyDescent="0.2">
      <c r="AF3556" s="47"/>
    </row>
    <row r="3557" spans="32:32" x14ac:dyDescent="0.2">
      <c r="AF3557" s="47"/>
    </row>
    <row r="3558" spans="32:32" x14ac:dyDescent="0.2">
      <c r="AF3558" s="47"/>
    </row>
    <row r="3559" spans="32:32" x14ac:dyDescent="0.2">
      <c r="AF3559" s="47"/>
    </row>
    <row r="3560" spans="32:32" x14ac:dyDescent="0.2">
      <c r="AF3560" s="47"/>
    </row>
    <row r="3561" spans="32:32" x14ac:dyDescent="0.2">
      <c r="AF3561" s="47"/>
    </row>
    <row r="3562" spans="32:32" x14ac:dyDescent="0.2">
      <c r="AF3562" s="47"/>
    </row>
    <row r="3563" spans="32:32" x14ac:dyDescent="0.2">
      <c r="AF3563" s="47"/>
    </row>
    <row r="3564" spans="32:32" x14ac:dyDescent="0.2">
      <c r="AF3564" s="47"/>
    </row>
    <row r="3565" spans="32:32" x14ac:dyDescent="0.2">
      <c r="AF3565" s="47"/>
    </row>
    <row r="3566" spans="32:32" x14ac:dyDescent="0.2">
      <c r="AF3566" s="47"/>
    </row>
    <row r="3567" spans="32:32" x14ac:dyDescent="0.2">
      <c r="AF3567" s="47"/>
    </row>
    <row r="3568" spans="32:32" x14ac:dyDescent="0.2">
      <c r="AF3568" s="47"/>
    </row>
    <row r="3569" spans="32:32" x14ac:dyDescent="0.2">
      <c r="AF3569" s="47"/>
    </row>
    <row r="3570" spans="32:32" x14ac:dyDescent="0.2">
      <c r="AF3570" s="47"/>
    </row>
    <row r="3571" spans="32:32" x14ac:dyDescent="0.2">
      <c r="AF3571" s="47"/>
    </row>
    <row r="3572" spans="32:32" x14ac:dyDescent="0.2">
      <c r="AF3572" s="47"/>
    </row>
    <row r="3573" spans="32:32" x14ac:dyDescent="0.2">
      <c r="AF3573" s="47"/>
    </row>
    <row r="3574" spans="32:32" x14ac:dyDescent="0.2">
      <c r="AF3574" s="47"/>
    </row>
    <row r="3575" spans="32:32" x14ac:dyDescent="0.2">
      <c r="AF3575" s="47"/>
    </row>
    <row r="3576" spans="32:32" x14ac:dyDescent="0.2">
      <c r="AF3576" s="47"/>
    </row>
    <row r="3577" spans="32:32" x14ac:dyDescent="0.2">
      <c r="AF3577" s="47"/>
    </row>
    <row r="3578" spans="32:32" x14ac:dyDescent="0.2">
      <c r="AF3578" s="47"/>
    </row>
    <row r="3579" spans="32:32" x14ac:dyDescent="0.2">
      <c r="AF3579" s="47"/>
    </row>
    <row r="3580" spans="32:32" x14ac:dyDescent="0.2">
      <c r="AF3580" s="47"/>
    </row>
    <row r="3581" spans="32:32" x14ac:dyDescent="0.2">
      <c r="AF3581" s="47"/>
    </row>
    <row r="3582" spans="32:32" x14ac:dyDescent="0.2">
      <c r="AF3582" s="47"/>
    </row>
    <row r="3583" spans="32:32" x14ac:dyDescent="0.2">
      <c r="AF3583" s="47"/>
    </row>
    <row r="3584" spans="32:32" x14ac:dyDescent="0.2">
      <c r="AF3584" s="47"/>
    </row>
    <row r="3585" spans="32:32" x14ac:dyDescent="0.2">
      <c r="AF3585" s="47"/>
    </row>
    <row r="3586" spans="32:32" x14ac:dyDescent="0.2">
      <c r="AF3586" s="47"/>
    </row>
    <row r="3587" spans="32:32" x14ac:dyDescent="0.2">
      <c r="AF3587" s="47"/>
    </row>
    <row r="3588" spans="32:32" x14ac:dyDescent="0.2">
      <c r="AF3588" s="47"/>
    </row>
    <row r="3589" spans="32:32" x14ac:dyDescent="0.2">
      <c r="AF3589" s="47"/>
    </row>
    <row r="3590" spans="32:32" x14ac:dyDescent="0.2">
      <c r="AF3590" s="47"/>
    </row>
    <row r="3591" spans="32:32" x14ac:dyDescent="0.2">
      <c r="AF3591" s="47"/>
    </row>
    <row r="3592" spans="32:32" x14ac:dyDescent="0.2">
      <c r="AF3592" s="47"/>
    </row>
    <row r="3593" spans="32:32" x14ac:dyDescent="0.2">
      <c r="AF3593" s="47"/>
    </row>
    <row r="3594" spans="32:32" x14ac:dyDescent="0.2">
      <c r="AF3594" s="47"/>
    </row>
    <row r="3595" spans="32:32" x14ac:dyDescent="0.2">
      <c r="AF3595" s="47"/>
    </row>
    <row r="3596" spans="32:32" x14ac:dyDescent="0.2">
      <c r="AF3596" s="47"/>
    </row>
    <row r="3597" spans="32:32" x14ac:dyDescent="0.2">
      <c r="AF3597" s="47"/>
    </row>
    <row r="3598" spans="32:32" x14ac:dyDescent="0.2">
      <c r="AF3598" s="47"/>
    </row>
    <row r="3599" spans="32:32" x14ac:dyDescent="0.2">
      <c r="AF3599" s="47"/>
    </row>
    <row r="3600" spans="32:32" x14ac:dyDescent="0.2">
      <c r="AF3600" s="47"/>
    </row>
    <row r="3601" spans="32:32" x14ac:dyDescent="0.2">
      <c r="AF3601" s="47"/>
    </row>
    <row r="3602" spans="32:32" x14ac:dyDescent="0.2">
      <c r="AF3602" s="47"/>
    </row>
    <row r="3603" spans="32:32" x14ac:dyDescent="0.2">
      <c r="AF3603" s="47"/>
    </row>
    <row r="3604" spans="32:32" x14ac:dyDescent="0.2">
      <c r="AF3604" s="47"/>
    </row>
    <row r="3605" spans="32:32" x14ac:dyDescent="0.2">
      <c r="AF3605" s="47"/>
    </row>
    <row r="3606" spans="32:32" x14ac:dyDescent="0.2">
      <c r="AF3606" s="47"/>
    </row>
    <row r="3607" spans="32:32" x14ac:dyDescent="0.2">
      <c r="AF3607" s="47"/>
    </row>
    <row r="3608" spans="32:32" x14ac:dyDescent="0.2">
      <c r="AF3608" s="47"/>
    </row>
    <row r="3609" spans="32:32" x14ac:dyDescent="0.2">
      <c r="AF3609" s="47"/>
    </row>
    <row r="3610" spans="32:32" x14ac:dyDescent="0.2">
      <c r="AF3610" s="47"/>
    </row>
    <row r="3611" spans="32:32" x14ac:dyDescent="0.2">
      <c r="AF3611" s="47"/>
    </row>
    <row r="3612" spans="32:32" x14ac:dyDescent="0.2">
      <c r="AF3612" s="47"/>
    </row>
    <row r="3613" spans="32:32" x14ac:dyDescent="0.2">
      <c r="AF3613" s="47"/>
    </row>
    <row r="3614" spans="32:32" x14ac:dyDescent="0.2">
      <c r="AF3614" s="47"/>
    </row>
    <row r="3615" spans="32:32" x14ac:dyDescent="0.2">
      <c r="AF3615" s="47"/>
    </row>
    <row r="3616" spans="32:32" x14ac:dyDescent="0.2">
      <c r="AF3616" s="47"/>
    </row>
    <row r="3617" spans="32:32" x14ac:dyDescent="0.2">
      <c r="AF3617" s="47"/>
    </row>
    <row r="3618" spans="32:32" x14ac:dyDescent="0.2">
      <c r="AF3618" s="47"/>
    </row>
    <row r="3619" spans="32:32" x14ac:dyDescent="0.2">
      <c r="AF3619" s="47"/>
    </row>
    <row r="3620" spans="32:32" x14ac:dyDescent="0.2">
      <c r="AF3620" s="47"/>
    </row>
    <row r="3621" spans="32:32" x14ac:dyDescent="0.2">
      <c r="AF3621" s="47"/>
    </row>
    <row r="3622" spans="32:32" x14ac:dyDescent="0.2">
      <c r="AF3622" s="47"/>
    </row>
    <row r="3623" spans="32:32" x14ac:dyDescent="0.2">
      <c r="AF3623" s="47"/>
    </row>
    <row r="3624" spans="32:32" x14ac:dyDescent="0.2">
      <c r="AF3624" s="47"/>
    </row>
    <row r="3625" spans="32:32" x14ac:dyDescent="0.2">
      <c r="AF3625" s="47"/>
    </row>
    <row r="3626" spans="32:32" x14ac:dyDescent="0.2">
      <c r="AF3626" s="47"/>
    </row>
    <row r="3627" spans="32:32" x14ac:dyDescent="0.2">
      <c r="AF3627" s="47"/>
    </row>
    <row r="3628" spans="32:32" x14ac:dyDescent="0.2">
      <c r="AF3628" s="47"/>
    </row>
    <row r="3629" spans="32:32" x14ac:dyDescent="0.2">
      <c r="AF3629" s="47"/>
    </row>
    <row r="3630" spans="32:32" x14ac:dyDescent="0.2">
      <c r="AF3630" s="47"/>
    </row>
    <row r="3631" spans="32:32" x14ac:dyDescent="0.2">
      <c r="AF3631" s="47"/>
    </row>
    <row r="3632" spans="32:32" x14ac:dyDescent="0.2">
      <c r="AF3632" s="47"/>
    </row>
    <row r="3633" spans="32:32" x14ac:dyDescent="0.2">
      <c r="AF3633" s="47"/>
    </row>
    <row r="3634" spans="32:32" x14ac:dyDescent="0.2">
      <c r="AF3634" s="47"/>
    </row>
    <row r="3635" spans="32:32" x14ac:dyDescent="0.2">
      <c r="AF3635" s="47"/>
    </row>
    <row r="3636" spans="32:32" x14ac:dyDescent="0.2">
      <c r="AF3636" s="47"/>
    </row>
    <row r="3637" spans="32:32" x14ac:dyDescent="0.2">
      <c r="AF3637" s="47"/>
    </row>
    <row r="3638" spans="32:32" x14ac:dyDescent="0.2">
      <c r="AF3638" s="47"/>
    </row>
    <row r="3639" spans="32:32" x14ac:dyDescent="0.2">
      <c r="AF3639" s="47"/>
    </row>
    <row r="3640" spans="32:32" x14ac:dyDescent="0.2">
      <c r="AF3640" s="47"/>
    </row>
    <row r="3641" spans="32:32" x14ac:dyDescent="0.2">
      <c r="AF3641" s="47"/>
    </row>
    <row r="3642" spans="32:32" x14ac:dyDescent="0.2">
      <c r="AF3642" s="47"/>
    </row>
    <row r="3643" spans="32:32" x14ac:dyDescent="0.2">
      <c r="AF3643" s="47"/>
    </row>
    <row r="3644" spans="32:32" x14ac:dyDescent="0.2">
      <c r="AF3644" s="47"/>
    </row>
    <row r="3645" spans="32:32" x14ac:dyDescent="0.2">
      <c r="AF3645" s="47"/>
    </row>
    <row r="3646" spans="32:32" x14ac:dyDescent="0.2">
      <c r="AF3646" s="47"/>
    </row>
    <row r="3647" spans="32:32" x14ac:dyDescent="0.2">
      <c r="AF3647" s="47"/>
    </row>
    <row r="3648" spans="32:32" x14ac:dyDescent="0.2">
      <c r="AF3648" s="47"/>
    </row>
    <row r="3649" spans="32:32" x14ac:dyDescent="0.2">
      <c r="AF3649" s="47"/>
    </row>
    <row r="3650" spans="32:32" x14ac:dyDescent="0.2">
      <c r="AF3650" s="47"/>
    </row>
    <row r="3651" spans="32:32" x14ac:dyDescent="0.2">
      <c r="AF3651" s="47"/>
    </row>
    <row r="3652" spans="32:32" x14ac:dyDescent="0.2">
      <c r="AF3652" s="47"/>
    </row>
    <row r="3653" spans="32:32" x14ac:dyDescent="0.2">
      <c r="AF3653" s="47"/>
    </row>
    <row r="3654" spans="32:32" x14ac:dyDescent="0.2">
      <c r="AF3654" s="47"/>
    </row>
    <row r="3655" spans="32:32" x14ac:dyDescent="0.2">
      <c r="AF3655" s="47"/>
    </row>
    <row r="3656" spans="32:32" x14ac:dyDescent="0.2">
      <c r="AF3656" s="47"/>
    </row>
    <row r="3657" spans="32:32" x14ac:dyDescent="0.2">
      <c r="AF3657" s="47"/>
    </row>
    <row r="3658" spans="32:32" x14ac:dyDescent="0.2">
      <c r="AF3658" s="47"/>
    </row>
    <row r="3659" spans="32:32" x14ac:dyDescent="0.2">
      <c r="AF3659" s="47"/>
    </row>
    <row r="3660" spans="32:32" x14ac:dyDescent="0.2">
      <c r="AF3660" s="47"/>
    </row>
    <row r="3661" spans="32:32" x14ac:dyDescent="0.2">
      <c r="AF3661" s="47"/>
    </row>
    <row r="3662" spans="32:32" x14ac:dyDescent="0.2">
      <c r="AF3662" s="47"/>
    </row>
    <row r="3663" spans="32:32" x14ac:dyDescent="0.2">
      <c r="AF3663" s="47"/>
    </row>
    <row r="3664" spans="32:32" x14ac:dyDescent="0.2">
      <c r="AF3664" s="47"/>
    </row>
    <row r="3665" spans="32:32" x14ac:dyDescent="0.2">
      <c r="AF3665" s="47"/>
    </row>
    <row r="3666" spans="32:32" x14ac:dyDescent="0.2">
      <c r="AF3666" s="47"/>
    </row>
    <row r="3667" spans="32:32" x14ac:dyDescent="0.2">
      <c r="AF3667" s="47"/>
    </row>
    <row r="3668" spans="32:32" x14ac:dyDescent="0.2">
      <c r="AF3668" s="47"/>
    </row>
    <row r="3669" spans="32:32" x14ac:dyDescent="0.2">
      <c r="AF3669" s="47"/>
    </row>
    <row r="3670" spans="32:32" x14ac:dyDescent="0.2">
      <c r="AF3670" s="47"/>
    </row>
    <row r="3671" spans="32:32" x14ac:dyDescent="0.2">
      <c r="AF3671" s="47"/>
    </row>
    <row r="3672" spans="32:32" x14ac:dyDescent="0.2">
      <c r="AF3672" s="47"/>
    </row>
    <row r="3673" spans="32:32" x14ac:dyDescent="0.2">
      <c r="AF3673" s="47"/>
    </row>
    <row r="3674" spans="32:32" x14ac:dyDescent="0.2">
      <c r="AF3674" s="47"/>
    </row>
    <row r="3675" spans="32:32" x14ac:dyDescent="0.2">
      <c r="AF3675" s="47"/>
    </row>
    <row r="3676" spans="32:32" x14ac:dyDescent="0.2">
      <c r="AF3676" s="47"/>
    </row>
    <row r="3677" spans="32:32" x14ac:dyDescent="0.2">
      <c r="AF3677" s="47"/>
    </row>
    <row r="3678" spans="32:32" x14ac:dyDescent="0.2">
      <c r="AF3678" s="47"/>
    </row>
    <row r="3679" spans="32:32" x14ac:dyDescent="0.2">
      <c r="AF3679" s="47"/>
    </row>
    <row r="3680" spans="32:32" x14ac:dyDescent="0.2">
      <c r="AF3680" s="47"/>
    </row>
    <row r="3681" spans="32:32" x14ac:dyDescent="0.2">
      <c r="AF3681" s="47"/>
    </row>
    <row r="3682" spans="32:32" x14ac:dyDescent="0.2">
      <c r="AF3682" s="47"/>
    </row>
    <row r="3683" spans="32:32" x14ac:dyDescent="0.2">
      <c r="AF3683" s="47"/>
    </row>
    <row r="3684" spans="32:32" x14ac:dyDescent="0.2">
      <c r="AF3684" s="47"/>
    </row>
    <row r="3685" spans="32:32" x14ac:dyDescent="0.2">
      <c r="AF3685" s="47"/>
    </row>
    <row r="3686" spans="32:32" x14ac:dyDescent="0.2">
      <c r="AF3686" s="47"/>
    </row>
    <row r="3687" spans="32:32" x14ac:dyDescent="0.2">
      <c r="AF3687" s="47"/>
    </row>
    <row r="3688" spans="32:32" x14ac:dyDescent="0.2">
      <c r="AF3688" s="47"/>
    </row>
    <row r="3689" spans="32:32" x14ac:dyDescent="0.2">
      <c r="AF3689" s="47"/>
    </row>
    <row r="3690" spans="32:32" x14ac:dyDescent="0.2">
      <c r="AF3690" s="47"/>
    </row>
    <row r="3691" spans="32:32" x14ac:dyDescent="0.2">
      <c r="AF3691" s="47"/>
    </row>
    <row r="3692" spans="32:32" x14ac:dyDescent="0.2">
      <c r="AF3692" s="47"/>
    </row>
    <row r="3693" spans="32:32" x14ac:dyDescent="0.2">
      <c r="AF3693" s="47"/>
    </row>
    <row r="3694" spans="32:32" x14ac:dyDescent="0.2">
      <c r="AF3694" s="47"/>
    </row>
    <row r="3695" spans="32:32" x14ac:dyDescent="0.2">
      <c r="AF3695" s="47"/>
    </row>
    <row r="3696" spans="32:32" x14ac:dyDescent="0.2">
      <c r="AF3696" s="47"/>
    </row>
    <row r="3697" spans="32:32" x14ac:dyDescent="0.2">
      <c r="AF3697" s="47"/>
    </row>
    <row r="3698" spans="32:32" x14ac:dyDescent="0.2">
      <c r="AF3698" s="47"/>
    </row>
    <row r="3699" spans="32:32" x14ac:dyDescent="0.2">
      <c r="AF3699" s="47"/>
    </row>
    <row r="3700" spans="32:32" x14ac:dyDescent="0.2">
      <c r="AF3700" s="47"/>
    </row>
    <row r="3701" spans="32:32" x14ac:dyDescent="0.2">
      <c r="AF3701" s="47"/>
    </row>
    <row r="3702" spans="32:32" x14ac:dyDescent="0.2">
      <c r="AF3702" s="47"/>
    </row>
    <row r="3703" spans="32:32" x14ac:dyDescent="0.2">
      <c r="AF3703" s="47"/>
    </row>
    <row r="3704" spans="32:32" x14ac:dyDescent="0.2">
      <c r="AF3704" s="47"/>
    </row>
    <row r="3705" spans="32:32" x14ac:dyDescent="0.2">
      <c r="AF3705" s="47"/>
    </row>
    <row r="3706" spans="32:32" x14ac:dyDescent="0.2">
      <c r="AF3706" s="47"/>
    </row>
    <row r="3707" spans="32:32" x14ac:dyDescent="0.2">
      <c r="AF3707" s="47"/>
    </row>
    <row r="3708" spans="32:32" x14ac:dyDescent="0.2">
      <c r="AF3708" s="47"/>
    </row>
    <row r="3709" spans="32:32" x14ac:dyDescent="0.2">
      <c r="AF3709" s="47"/>
    </row>
    <row r="3710" spans="32:32" x14ac:dyDescent="0.2">
      <c r="AF3710" s="47"/>
    </row>
    <row r="3711" spans="32:32" x14ac:dyDescent="0.2">
      <c r="AF3711" s="47"/>
    </row>
    <row r="3712" spans="32:32" x14ac:dyDescent="0.2">
      <c r="AF3712" s="47"/>
    </row>
    <row r="3713" spans="32:32" x14ac:dyDescent="0.2">
      <c r="AF3713" s="47"/>
    </row>
    <row r="3714" spans="32:32" x14ac:dyDescent="0.2">
      <c r="AF3714" s="47"/>
    </row>
    <row r="3715" spans="32:32" x14ac:dyDescent="0.2">
      <c r="AF3715" s="47"/>
    </row>
    <row r="3716" spans="32:32" x14ac:dyDescent="0.2">
      <c r="AF3716" s="47"/>
    </row>
    <row r="3717" spans="32:32" x14ac:dyDescent="0.2">
      <c r="AF3717" s="47"/>
    </row>
    <row r="3718" spans="32:32" x14ac:dyDescent="0.2">
      <c r="AF3718" s="47"/>
    </row>
    <row r="3719" spans="32:32" x14ac:dyDescent="0.2">
      <c r="AF3719" s="47"/>
    </row>
    <row r="3720" spans="32:32" x14ac:dyDescent="0.2">
      <c r="AF3720" s="47"/>
    </row>
    <row r="3721" spans="32:32" x14ac:dyDescent="0.2">
      <c r="AF3721" s="47"/>
    </row>
    <row r="3722" spans="32:32" x14ac:dyDescent="0.2">
      <c r="AF3722" s="47"/>
    </row>
    <row r="3723" spans="32:32" x14ac:dyDescent="0.2">
      <c r="AF3723" s="47"/>
    </row>
    <row r="3724" spans="32:32" x14ac:dyDescent="0.2">
      <c r="AF3724" s="47"/>
    </row>
    <row r="3725" spans="32:32" x14ac:dyDescent="0.2">
      <c r="AF3725" s="47"/>
    </row>
    <row r="3726" spans="32:32" x14ac:dyDescent="0.2">
      <c r="AF3726" s="47"/>
    </row>
    <row r="3727" spans="32:32" x14ac:dyDescent="0.2">
      <c r="AF3727" s="47"/>
    </row>
    <row r="3728" spans="32:32" x14ac:dyDescent="0.2">
      <c r="AF3728" s="47"/>
    </row>
    <row r="3729" spans="32:32" x14ac:dyDescent="0.2">
      <c r="AF3729" s="47"/>
    </row>
    <row r="3730" spans="32:32" x14ac:dyDescent="0.2">
      <c r="AF3730" s="47"/>
    </row>
    <row r="3731" spans="32:32" x14ac:dyDescent="0.2">
      <c r="AF3731" s="47"/>
    </row>
    <row r="3732" spans="32:32" x14ac:dyDescent="0.2">
      <c r="AF3732" s="47"/>
    </row>
    <row r="3733" spans="32:32" x14ac:dyDescent="0.2">
      <c r="AF3733" s="47"/>
    </row>
    <row r="3734" spans="32:32" x14ac:dyDescent="0.2">
      <c r="AF3734" s="47"/>
    </row>
    <row r="3735" spans="32:32" x14ac:dyDescent="0.2">
      <c r="AF3735" s="47"/>
    </row>
    <row r="3736" spans="32:32" x14ac:dyDescent="0.2">
      <c r="AF3736" s="47"/>
    </row>
    <row r="3737" spans="32:32" x14ac:dyDescent="0.2">
      <c r="AF3737" s="47"/>
    </row>
    <row r="3738" spans="32:32" x14ac:dyDescent="0.2">
      <c r="AF3738" s="47"/>
    </row>
    <row r="3739" spans="32:32" x14ac:dyDescent="0.2">
      <c r="AF3739" s="47"/>
    </row>
    <row r="3740" spans="32:32" x14ac:dyDescent="0.2">
      <c r="AF3740" s="47"/>
    </row>
    <row r="3741" spans="32:32" x14ac:dyDescent="0.2">
      <c r="AF3741" s="47"/>
    </row>
    <row r="3742" spans="32:32" x14ac:dyDescent="0.2">
      <c r="AF3742" s="47"/>
    </row>
    <row r="3743" spans="32:32" x14ac:dyDescent="0.2">
      <c r="AF3743" s="47"/>
    </row>
    <row r="3744" spans="32:32" x14ac:dyDescent="0.2">
      <c r="AF3744" s="47"/>
    </row>
    <row r="3745" spans="32:32" x14ac:dyDescent="0.2">
      <c r="AF3745" s="47"/>
    </row>
    <row r="3746" spans="32:32" x14ac:dyDescent="0.2">
      <c r="AF3746" s="47"/>
    </row>
    <row r="3747" spans="32:32" x14ac:dyDescent="0.2">
      <c r="AF3747" s="47"/>
    </row>
    <row r="3748" spans="32:32" x14ac:dyDescent="0.2">
      <c r="AF3748" s="47"/>
    </row>
    <row r="3749" spans="32:32" x14ac:dyDescent="0.2">
      <c r="AF3749" s="47"/>
    </row>
    <row r="3750" spans="32:32" x14ac:dyDescent="0.2">
      <c r="AF3750" s="47"/>
    </row>
    <row r="3751" spans="32:32" x14ac:dyDescent="0.2">
      <c r="AF3751" s="47"/>
    </row>
    <row r="3752" spans="32:32" x14ac:dyDescent="0.2">
      <c r="AF3752" s="47"/>
    </row>
    <row r="3753" spans="32:32" x14ac:dyDescent="0.2">
      <c r="AF3753" s="47"/>
    </row>
    <row r="3754" spans="32:32" x14ac:dyDescent="0.2">
      <c r="AF3754" s="47"/>
    </row>
    <row r="3755" spans="32:32" x14ac:dyDescent="0.2">
      <c r="AF3755" s="47"/>
    </row>
    <row r="3756" spans="32:32" x14ac:dyDescent="0.2">
      <c r="AF3756" s="47"/>
    </row>
    <row r="3757" spans="32:32" x14ac:dyDescent="0.2">
      <c r="AF3757" s="47"/>
    </row>
    <row r="3758" spans="32:32" x14ac:dyDescent="0.2">
      <c r="AF3758" s="47"/>
    </row>
    <row r="3759" spans="32:32" x14ac:dyDescent="0.2">
      <c r="AF3759" s="47"/>
    </row>
    <row r="3760" spans="32:32" x14ac:dyDescent="0.2">
      <c r="AF3760" s="47"/>
    </row>
    <row r="3761" spans="32:32" x14ac:dyDescent="0.2">
      <c r="AF3761" s="47"/>
    </row>
    <row r="3762" spans="32:32" x14ac:dyDescent="0.2">
      <c r="AF3762" s="47"/>
    </row>
    <row r="3763" spans="32:32" x14ac:dyDescent="0.2">
      <c r="AF3763" s="47"/>
    </row>
    <row r="3764" spans="32:32" x14ac:dyDescent="0.2">
      <c r="AF3764" s="47"/>
    </row>
    <row r="3765" spans="32:32" x14ac:dyDescent="0.2">
      <c r="AF3765" s="47"/>
    </row>
    <row r="3766" spans="32:32" x14ac:dyDescent="0.2">
      <c r="AF3766" s="47"/>
    </row>
    <row r="3767" spans="32:32" x14ac:dyDescent="0.2">
      <c r="AF3767" s="47"/>
    </row>
    <row r="3768" spans="32:32" x14ac:dyDescent="0.2">
      <c r="AF3768" s="47"/>
    </row>
    <row r="3769" spans="32:32" x14ac:dyDescent="0.2">
      <c r="AF3769" s="47"/>
    </row>
    <row r="3770" spans="32:32" x14ac:dyDescent="0.2">
      <c r="AF3770" s="47"/>
    </row>
    <row r="3771" spans="32:32" x14ac:dyDescent="0.2">
      <c r="AF3771" s="47"/>
    </row>
    <row r="3772" spans="32:32" x14ac:dyDescent="0.2">
      <c r="AF3772" s="47"/>
    </row>
    <row r="3773" spans="32:32" x14ac:dyDescent="0.2">
      <c r="AF3773" s="47"/>
    </row>
    <row r="3774" spans="32:32" x14ac:dyDescent="0.2">
      <c r="AF3774" s="47"/>
    </row>
    <row r="3775" spans="32:32" x14ac:dyDescent="0.2">
      <c r="AF3775" s="47"/>
    </row>
    <row r="3776" spans="32:32" x14ac:dyDescent="0.2">
      <c r="AF3776" s="47"/>
    </row>
    <row r="3777" spans="32:32" x14ac:dyDescent="0.2">
      <c r="AF3777" s="47"/>
    </row>
    <row r="3778" spans="32:32" x14ac:dyDescent="0.2">
      <c r="AF3778" s="47"/>
    </row>
    <row r="3779" spans="32:32" x14ac:dyDescent="0.2">
      <c r="AF3779" s="47"/>
    </row>
    <row r="3780" spans="32:32" x14ac:dyDescent="0.2">
      <c r="AF3780" s="47"/>
    </row>
    <row r="3781" spans="32:32" x14ac:dyDescent="0.2">
      <c r="AF3781" s="47"/>
    </row>
    <row r="3782" spans="32:32" x14ac:dyDescent="0.2">
      <c r="AF3782" s="47"/>
    </row>
    <row r="3783" spans="32:32" x14ac:dyDescent="0.2">
      <c r="AF3783" s="47"/>
    </row>
    <row r="3784" spans="32:32" x14ac:dyDescent="0.2">
      <c r="AF3784" s="47"/>
    </row>
    <row r="3785" spans="32:32" x14ac:dyDescent="0.2">
      <c r="AF3785" s="47"/>
    </row>
    <row r="3786" spans="32:32" x14ac:dyDescent="0.2">
      <c r="AF3786" s="47"/>
    </row>
    <row r="3787" spans="32:32" x14ac:dyDescent="0.2">
      <c r="AF3787" s="47"/>
    </row>
    <row r="3788" spans="32:32" x14ac:dyDescent="0.2">
      <c r="AF3788" s="47"/>
    </row>
    <row r="3789" spans="32:32" x14ac:dyDescent="0.2">
      <c r="AF3789" s="47"/>
    </row>
    <row r="3790" spans="32:32" x14ac:dyDescent="0.2">
      <c r="AF3790" s="47"/>
    </row>
    <row r="3791" spans="32:32" x14ac:dyDescent="0.2">
      <c r="AF3791" s="47"/>
    </row>
    <row r="3792" spans="32:32" x14ac:dyDescent="0.2">
      <c r="AF3792" s="47"/>
    </row>
    <row r="3793" spans="32:32" x14ac:dyDescent="0.2">
      <c r="AF3793" s="47"/>
    </row>
    <row r="3794" spans="32:32" x14ac:dyDescent="0.2">
      <c r="AF3794" s="47"/>
    </row>
    <row r="3795" spans="32:32" x14ac:dyDescent="0.2">
      <c r="AF3795" s="47"/>
    </row>
    <row r="3796" spans="32:32" x14ac:dyDescent="0.2">
      <c r="AF3796" s="47"/>
    </row>
    <row r="3797" spans="32:32" x14ac:dyDescent="0.2">
      <c r="AF3797" s="47"/>
    </row>
    <row r="3798" spans="32:32" x14ac:dyDescent="0.2">
      <c r="AF3798" s="47"/>
    </row>
    <row r="3799" spans="32:32" x14ac:dyDescent="0.2">
      <c r="AF3799" s="47"/>
    </row>
    <row r="3800" spans="32:32" x14ac:dyDescent="0.2">
      <c r="AF3800" s="47"/>
    </row>
    <row r="3801" spans="32:32" x14ac:dyDescent="0.2">
      <c r="AF3801" s="47"/>
    </row>
    <row r="3802" spans="32:32" x14ac:dyDescent="0.2">
      <c r="AF3802" s="47"/>
    </row>
    <row r="3803" spans="32:32" x14ac:dyDescent="0.2">
      <c r="AF3803" s="47"/>
    </row>
    <row r="3804" spans="32:32" x14ac:dyDescent="0.2">
      <c r="AF3804" s="47"/>
    </row>
    <row r="3805" spans="32:32" x14ac:dyDescent="0.2">
      <c r="AF3805" s="47"/>
    </row>
    <row r="3806" spans="32:32" x14ac:dyDescent="0.2">
      <c r="AF3806" s="47"/>
    </row>
    <row r="3807" spans="32:32" x14ac:dyDescent="0.2">
      <c r="AF3807" s="47"/>
    </row>
    <row r="3808" spans="32:32" x14ac:dyDescent="0.2">
      <c r="AF3808" s="47"/>
    </row>
    <row r="3809" spans="32:32" x14ac:dyDescent="0.2">
      <c r="AF3809" s="47"/>
    </row>
    <row r="3810" spans="32:32" x14ac:dyDescent="0.2">
      <c r="AF3810" s="47"/>
    </row>
    <row r="3811" spans="32:32" x14ac:dyDescent="0.2">
      <c r="AF3811" s="47"/>
    </row>
    <row r="3812" spans="32:32" x14ac:dyDescent="0.2">
      <c r="AF3812" s="47"/>
    </row>
    <row r="3813" spans="32:32" x14ac:dyDescent="0.2">
      <c r="AF3813" s="47"/>
    </row>
    <row r="3814" spans="32:32" x14ac:dyDescent="0.2">
      <c r="AF3814" s="47"/>
    </row>
    <row r="3815" spans="32:32" x14ac:dyDescent="0.2">
      <c r="AF3815" s="47"/>
    </row>
    <row r="3816" spans="32:32" x14ac:dyDescent="0.2">
      <c r="AF3816" s="47"/>
    </row>
    <row r="3817" spans="32:32" x14ac:dyDescent="0.2">
      <c r="AF3817" s="47"/>
    </row>
    <row r="3818" spans="32:32" x14ac:dyDescent="0.2">
      <c r="AF3818" s="47"/>
    </row>
    <row r="3819" spans="32:32" x14ac:dyDescent="0.2">
      <c r="AF3819" s="47"/>
    </row>
    <row r="3820" spans="32:32" x14ac:dyDescent="0.2">
      <c r="AF3820" s="47"/>
    </row>
    <row r="3821" spans="32:32" x14ac:dyDescent="0.2">
      <c r="AF3821" s="47"/>
    </row>
    <row r="3822" spans="32:32" x14ac:dyDescent="0.2">
      <c r="AF3822" s="47"/>
    </row>
    <row r="3823" spans="32:32" x14ac:dyDescent="0.2">
      <c r="AF3823" s="47"/>
    </row>
    <row r="3824" spans="32:32" x14ac:dyDescent="0.2">
      <c r="AF3824" s="47"/>
    </row>
    <row r="3825" spans="32:32" x14ac:dyDescent="0.2">
      <c r="AF3825" s="47"/>
    </row>
    <row r="3826" spans="32:32" x14ac:dyDescent="0.2">
      <c r="AF3826" s="47"/>
    </row>
    <row r="3827" spans="32:32" x14ac:dyDescent="0.2">
      <c r="AF3827" s="47"/>
    </row>
    <row r="3828" spans="32:32" x14ac:dyDescent="0.2">
      <c r="AF3828" s="47"/>
    </row>
    <row r="3829" spans="32:32" x14ac:dyDescent="0.2">
      <c r="AF3829" s="47"/>
    </row>
    <row r="3830" spans="32:32" x14ac:dyDescent="0.2">
      <c r="AF3830" s="47"/>
    </row>
    <row r="3831" spans="32:32" x14ac:dyDescent="0.2">
      <c r="AF3831" s="47"/>
    </row>
    <row r="3832" spans="32:32" x14ac:dyDescent="0.2">
      <c r="AF3832" s="47"/>
    </row>
    <row r="3833" spans="32:32" x14ac:dyDescent="0.2">
      <c r="AF3833" s="47"/>
    </row>
    <row r="3834" spans="32:32" x14ac:dyDescent="0.2">
      <c r="AF3834" s="47"/>
    </row>
    <row r="3835" spans="32:32" x14ac:dyDescent="0.2">
      <c r="AF3835" s="47"/>
    </row>
    <row r="3836" spans="32:32" x14ac:dyDescent="0.2">
      <c r="AF3836" s="47"/>
    </row>
    <row r="3837" spans="32:32" x14ac:dyDescent="0.2">
      <c r="AF3837" s="47"/>
    </row>
    <row r="3838" spans="32:32" x14ac:dyDescent="0.2">
      <c r="AF3838" s="47"/>
    </row>
    <row r="3839" spans="32:32" x14ac:dyDescent="0.2">
      <c r="AF3839" s="47"/>
    </row>
    <row r="3840" spans="32:32" x14ac:dyDescent="0.2">
      <c r="AF3840" s="47"/>
    </row>
    <row r="3841" spans="32:32" x14ac:dyDescent="0.2">
      <c r="AF3841" s="47"/>
    </row>
    <row r="3842" spans="32:32" x14ac:dyDescent="0.2">
      <c r="AF3842" s="47"/>
    </row>
    <row r="3843" spans="32:32" x14ac:dyDescent="0.2">
      <c r="AF3843" s="47"/>
    </row>
    <row r="3844" spans="32:32" x14ac:dyDescent="0.2">
      <c r="AF3844" s="47"/>
    </row>
    <row r="3845" spans="32:32" x14ac:dyDescent="0.2">
      <c r="AF3845" s="47"/>
    </row>
    <row r="3846" spans="32:32" x14ac:dyDescent="0.2">
      <c r="AF3846" s="47"/>
    </row>
    <row r="3847" spans="32:32" x14ac:dyDescent="0.2">
      <c r="AF3847" s="47"/>
    </row>
    <row r="3848" spans="32:32" x14ac:dyDescent="0.2">
      <c r="AF3848" s="47"/>
    </row>
    <row r="3849" spans="32:32" x14ac:dyDescent="0.2">
      <c r="AF3849" s="47"/>
    </row>
    <row r="3850" spans="32:32" x14ac:dyDescent="0.2">
      <c r="AF3850" s="47"/>
    </row>
    <row r="3851" spans="32:32" x14ac:dyDescent="0.2">
      <c r="AF3851" s="47"/>
    </row>
    <row r="3852" spans="32:32" x14ac:dyDescent="0.2">
      <c r="AF3852" s="47"/>
    </row>
    <row r="3853" spans="32:32" x14ac:dyDescent="0.2">
      <c r="AF3853" s="47"/>
    </row>
    <row r="3854" spans="32:32" x14ac:dyDescent="0.2">
      <c r="AF3854" s="47"/>
    </row>
    <row r="3855" spans="32:32" x14ac:dyDescent="0.2">
      <c r="AF3855" s="47"/>
    </row>
    <row r="3856" spans="32:32" x14ac:dyDescent="0.2">
      <c r="AF3856" s="47"/>
    </row>
    <row r="3857" spans="32:32" x14ac:dyDescent="0.2">
      <c r="AF3857" s="47"/>
    </row>
    <row r="3858" spans="32:32" x14ac:dyDescent="0.2">
      <c r="AF3858" s="47"/>
    </row>
    <row r="3859" spans="32:32" x14ac:dyDescent="0.2">
      <c r="AF3859" s="47"/>
    </row>
    <row r="3860" spans="32:32" x14ac:dyDescent="0.2">
      <c r="AF3860" s="47"/>
    </row>
    <row r="3861" spans="32:32" x14ac:dyDescent="0.2">
      <c r="AF3861" s="47"/>
    </row>
    <row r="3862" spans="32:32" x14ac:dyDescent="0.2">
      <c r="AF3862" s="47"/>
    </row>
    <row r="3863" spans="32:32" x14ac:dyDescent="0.2">
      <c r="AF3863" s="47"/>
    </row>
    <row r="3864" spans="32:32" x14ac:dyDescent="0.2">
      <c r="AF3864" s="47"/>
    </row>
    <row r="3865" spans="32:32" x14ac:dyDescent="0.2">
      <c r="AF3865" s="47"/>
    </row>
    <row r="3866" spans="32:32" x14ac:dyDescent="0.2">
      <c r="AF3866" s="47"/>
    </row>
    <row r="3867" spans="32:32" x14ac:dyDescent="0.2">
      <c r="AF3867" s="47"/>
    </row>
    <row r="3868" spans="32:32" x14ac:dyDescent="0.2">
      <c r="AF3868" s="47"/>
    </row>
    <row r="3869" spans="32:32" x14ac:dyDescent="0.2">
      <c r="AF3869" s="47"/>
    </row>
    <row r="3870" spans="32:32" x14ac:dyDescent="0.2">
      <c r="AF3870" s="47"/>
    </row>
    <row r="3871" spans="32:32" x14ac:dyDescent="0.2">
      <c r="AF3871" s="47"/>
    </row>
    <row r="3872" spans="32:32" x14ac:dyDescent="0.2">
      <c r="AF3872" s="47"/>
    </row>
    <row r="3873" spans="32:32" x14ac:dyDescent="0.2">
      <c r="AF3873" s="47"/>
    </row>
    <row r="3874" spans="32:32" x14ac:dyDescent="0.2">
      <c r="AF3874" s="47"/>
    </row>
    <row r="3875" spans="32:32" x14ac:dyDescent="0.2">
      <c r="AF3875" s="47"/>
    </row>
    <row r="3876" spans="32:32" x14ac:dyDescent="0.2">
      <c r="AF3876" s="47"/>
    </row>
    <row r="3877" spans="32:32" x14ac:dyDescent="0.2">
      <c r="AF3877" s="47"/>
    </row>
    <row r="3878" spans="32:32" x14ac:dyDescent="0.2">
      <c r="AF3878" s="47"/>
    </row>
    <row r="3879" spans="32:32" x14ac:dyDescent="0.2">
      <c r="AF3879" s="47"/>
    </row>
    <row r="3880" spans="32:32" x14ac:dyDescent="0.2">
      <c r="AF3880" s="47"/>
    </row>
    <row r="3881" spans="32:32" x14ac:dyDescent="0.2">
      <c r="AF3881" s="47"/>
    </row>
    <row r="3882" spans="32:32" x14ac:dyDescent="0.2">
      <c r="AF3882" s="47"/>
    </row>
    <row r="3883" spans="32:32" x14ac:dyDescent="0.2">
      <c r="AF3883" s="47"/>
    </row>
    <row r="3884" spans="32:32" x14ac:dyDescent="0.2">
      <c r="AF3884" s="47"/>
    </row>
    <row r="3885" spans="32:32" x14ac:dyDescent="0.2">
      <c r="AF3885" s="47"/>
    </row>
    <row r="3886" spans="32:32" x14ac:dyDescent="0.2">
      <c r="AF3886" s="47"/>
    </row>
    <row r="3887" spans="32:32" x14ac:dyDescent="0.2">
      <c r="AF3887" s="47"/>
    </row>
    <row r="3888" spans="32:32" x14ac:dyDescent="0.2">
      <c r="AF3888" s="47"/>
    </row>
    <row r="3889" spans="32:32" x14ac:dyDescent="0.2">
      <c r="AF3889" s="47"/>
    </row>
    <row r="3890" spans="32:32" x14ac:dyDescent="0.2">
      <c r="AF3890" s="47"/>
    </row>
    <row r="3891" spans="32:32" x14ac:dyDescent="0.2">
      <c r="AF3891" s="47"/>
    </row>
    <row r="3892" spans="32:32" x14ac:dyDescent="0.2">
      <c r="AF3892" s="47"/>
    </row>
    <row r="3893" spans="32:32" x14ac:dyDescent="0.2">
      <c r="AF3893" s="47"/>
    </row>
    <row r="3894" spans="32:32" x14ac:dyDescent="0.2">
      <c r="AF3894" s="47"/>
    </row>
    <row r="3895" spans="32:32" x14ac:dyDescent="0.2">
      <c r="AF3895" s="47"/>
    </row>
    <row r="3896" spans="32:32" x14ac:dyDescent="0.2">
      <c r="AF3896" s="47"/>
    </row>
    <row r="3897" spans="32:32" x14ac:dyDescent="0.2">
      <c r="AF3897" s="47"/>
    </row>
    <row r="3898" spans="32:32" x14ac:dyDescent="0.2">
      <c r="AF3898" s="47"/>
    </row>
    <row r="3899" spans="32:32" x14ac:dyDescent="0.2">
      <c r="AF3899" s="47"/>
    </row>
    <row r="3900" spans="32:32" x14ac:dyDescent="0.2">
      <c r="AF3900" s="47"/>
    </row>
    <row r="3901" spans="32:32" x14ac:dyDescent="0.2">
      <c r="AF3901" s="47"/>
    </row>
    <row r="3902" spans="32:32" x14ac:dyDescent="0.2">
      <c r="AF3902" s="47"/>
    </row>
    <row r="3903" spans="32:32" x14ac:dyDescent="0.2">
      <c r="AF3903" s="47"/>
    </row>
    <row r="3904" spans="32:32" x14ac:dyDescent="0.2">
      <c r="AF3904" s="47"/>
    </row>
    <row r="3905" spans="32:32" x14ac:dyDescent="0.2">
      <c r="AF3905" s="47"/>
    </row>
    <row r="3906" spans="32:32" x14ac:dyDescent="0.2">
      <c r="AF3906" s="47"/>
    </row>
    <row r="3907" spans="32:32" x14ac:dyDescent="0.2">
      <c r="AF3907" s="47"/>
    </row>
    <row r="3908" spans="32:32" x14ac:dyDescent="0.2">
      <c r="AF3908" s="47"/>
    </row>
    <row r="3909" spans="32:32" x14ac:dyDescent="0.2">
      <c r="AF3909" s="47"/>
    </row>
    <row r="3910" spans="32:32" x14ac:dyDescent="0.2">
      <c r="AF3910" s="47"/>
    </row>
    <row r="3911" spans="32:32" x14ac:dyDescent="0.2">
      <c r="AF3911" s="47"/>
    </row>
    <row r="3912" spans="32:32" x14ac:dyDescent="0.2">
      <c r="AF3912" s="47"/>
    </row>
    <row r="3913" spans="32:32" x14ac:dyDescent="0.2">
      <c r="AF3913" s="47"/>
    </row>
    <row r="3914" spans="32:32" x14ac:dyDescent="0.2">
      <c r="AF3914" s="47"/>
    </row>
    <row r="3915" spans="32:32" x14ac:dyDescent="0.2">
      <c r="AF3915" s="47"/>
    </row>
    <row r="3916" spans="32:32" x14ac:dyDescent="0.2">
      <c r="AF3916" s="47"/>
    </row>
    <row r="3917" spans="32:32" x14ac:dyDescent="0.2">
      <c r="AF3917" s="47"/>
    </row>
    <row r="3918" spans="32:32" x14ac:dyDescent="0.2">
      <c r="AF3918" s="47"/>
    </row>
    <row r="3919" spans="32:32" x14ac:dyDescent="0.2">
      <c r="AF3919" s="47"/>
    </row>
    <row r="3920" spans="32:32" x14ac:dyDescent="0.2">
      <c r="AF3920" s="47"/>
    </row>
    <row r="3921" spans="32:32" x14ac:dyDescent="0.2">
      <c r="AF3921" s="47"/>
    </row>
    <row r="3922" spans="32:32" x14ac:dyDescent="0.2">
      <c r="AF3922" s="47"/>
    </row>
    <row r="3923" spans="32:32" x14ac:dyDescent="0.2">
      <c r="AF3923" s="47"/>
    </row>
    <row r="3924" spans="32:32" x14ac:dyDescent="0.2">
      <c r="AF3924" s="47"/>
    </row>
    <row r="3925" spans="32:32" x14ac:dyDescent="0.2">
      <c r="AF3925" s="47"/>
    </row>
    <row r="3926" spans="32:32" x14ac:dyDescent="0.2">
      <c r="AF3926" s="47"/>
    </row>
    <row r="3927" spans="32:32" x14ac:dyDescent="0.2">
      <c r="AF3927" s="47"/>
    </row>
    <row r="3928" spans="32:32" x14ac:dyDescent="0.2">
      <c r="AF3928" s="47"/>
    </row>
    <row r="3929" spans="32:32" x14ac:dyDescent="0.2">
      <c r="AF3929" s="47"/>
    </row>
    <row r="3930" spans="32:32" x14ac:dyDescent="0.2">
      <c r="AF3930" s="47"/>
    </row>
    <row r="3931" spans="32:32" x14ac:dyDescent="0.2">
      <c r="AF3931" s="47"/>
    </row>
    <row r="3932" spans="32:32" x14ac:dyDescent="0.2">
      <c r="AF3932" s="47"/>
    </row>
    <row r="3933" spans="32:32" x14ac:dyDescent="0.2">
      <c r="AF3933" s="47"/>
    </row>
    <row r="3934" spans="32:32" x14ac:dyDescent="0.2">
      <c r="AF3934" s="47"/>
    </row>
    <row r="3935" spans="32:32" x14ac:dyDescent="0.2">
      <c r="AF3935" s="47"/>
    </row>
    <row r="3936" spans="32:32" x14ac:dyDescent="0.2">
      <c r="AF3936" s="47"/>
    </row>
    <row r="3937" spans="32:32" x14ac:dyDescent="0.2">
      <c r="AF3937" s="47"/>
    </row>
    <row r="3938" spans="32:32" x14ac:dyDescent="0.2">
      <c r="AF3938" s="47"/>
    </row>
    <row r="3939" spans="32:32" x14ac:dyDescent="0.2">
      <c r="AF3939" s="47"/>
    </row>
    <row r="3940" spans="32:32" x14ac:dyDescent="0.2">
      <c r="AF3940" s="47"/>
    </row>
    <row r="3941" spans="32:32" x14ac:dyDescent="0.2">
      <c r="AF3941" s="47"/>
    </row>
    <row r="3942" spans="32:32" x14ac:dyDescent="0.2">
      <c r="AF3942" s="47"/>
    </row>
    <row r="3943" spans="32:32" x14ac:dyDescent="0.2">
      <c r="AF3943" s="47"/>
    </row>
    <row r="3944" spans="32:32" x14ac:dyDescent="0.2">
      <c r="AF3944" s="47"/>
    </row>
    <row r="3945" spans="32:32" x14ac:dyDescent="0.2">
      <c r="AF3945" s="47"/>
    </row>
    <row r="3946" spans="32:32" x14ac:dyDescent="0.2">
      <c r="AF3946" s="47"/>
    </row>
    <row r="3947" spans="32:32" x14ac:dyDescent="0.2">
      <c r="AF3947" s="47"/>
    </row>
    <row r="3948" spans="32:32" x14ac:dyDescent="0.2">
      <c r="AF3948" s="47"/>
    </row>
    <row r="3949" spans="32:32" x14ac:dyDescent="0.2">
      <c r="AF3949" s="47"/>
    </row>
    <row r="3950" spans="32:32" x14ac:dyDescent="0.2">
      <c r="AF3950" s="47"/>
    </row>
    <row r="3951" spans="32:32" x14ac:dyDescent="0.2">
      <c r="AF3951" s="47"/>
    </row>
    <row r="3952" spans="32:32" x14ac:dyDescent="0.2">
      <c r="AF3952" s="47"/>
    </row>
    <row r="3953" spans="32:32" x14ac:dyDescent="0.2">
      <c r="AF3953" s="47"/>
    </row>
    <row r="3954" spans="32:32" x14ac:dyDescent="0.2">
      <c r="AF3954" s="47"/>
    </row>
    <row r="3955" spans="32:32" x14ac:dyDescent="0.2">
      <c r="AF3955" s="47"/>
    </row>
    <row r="3956" spans="32:32" x14ac:dyDescent="0.2">
      <c r="AF3956" s="47"/>
    </row>
    <row r="3957" spans="32:32" x14ac:dyDescent="0.2">
      <c r="AF3957" s="47"/>
    </row>
    <row r="3958" spans="32:32" x14ac:dyDescent="0.2">
      <c r="AF3958" s="47"/>
    </row>
    <row r="3959" spans="32:32" x14ac:dyDescent="0.2">
      <c r="AF3959" s="47"/>
    </row>
    <row r="3960" spans="32:32" x14ac:dyDescent="0.2">
      <c r="AF3960" s="47"/>
    </row>
    <row r="3961" spans="32:32" x14ac:dyDescent="0.2">
      <c r="AF3961" s="47"/>
    </row>
    <row r="3962" spans="32:32" x14ac:dyDescent="0.2">
      <c r="AF3962" s="47"/>
    </row>
    <row r="3963" spans="32:32" x14ac:dyDescent="0.2">
      <c r="AF3963" s="47"/>
    </row>
    <row r="3964" spans="32:32" x14ac:dyDescent="0.2">
      <c r="AF3964" s="47"/>
    </row>
    <row r="3965" spans="32:32" x14ac:dyDescent="0.2">
      <c r="AF3965" s="47"/>
    </row>
    <row r="3966" spans="32:32" x14ac:dyDescent="0.2">
      <c r="AF3966" s="47"/>
    </row>
    <row r="3967" spans="32:32" x14ac:dyDescent="0.2">
      <c r="AF3967" s="47"/>
    </row>
    <row r="3968" spans="32:32" x14ac:dyDescent="0.2">
      <c r="AF3968" s="47"/>
    </row>
    <row r="3969" spans="32:32" x14ac:dyDescent="0.2">
      <c r="AF3969" s="47"/>
    </row>
    <row r="3970" spans="32:32" x14ac:dyDescent="0.2">
      <c r="AF3970" s="47"/>
    </row>
    <row r="3971" spans="32:32" x14ac:dyDescent="0.2">
      <c r="AF3971" s="47"/>
    </row>
    <row r="3972" spans="32:32" x14ac:dyDescent="0.2">
      <c r="AF3972" s="47"/>
    </row>
    <row r="3973" spans="32:32" x14ac:dyDescent="0.2">
      <c r="AF3973" s="47"/>
    </row>
    <row r="3974" spans="32:32" x14ac:dyDescent="0.2">
      <c r="AF3974" s="47"/>
    </row>
    <row r="3975" spans="32:32" x14ac:dyDescent="0.2">
      <c r="AF3975" s="47"/>
    </row>
    <row r="3976" spans="32:32" x14ac:dyDescent="0.2">
      <c r="AF3976" s="47"/>
    </row>
    <row r="3977" spans="32:32" x14ac:dyDescent="0.2">
      <c r="AF3977" s="47"/>
    </row>
    <row r="3978" spans="32:32" x14ac:dyDescent="0.2">
      <c r="AF3978" s="47"/>
    </row>
    <row r="3979" spans="32:32" x14ac:dyDescent="0.2">
      <c r="AF3979" s="47"/>
    </row>
    <row r="3980" spans="32:32" x14ac:dyDescent="0.2">
      <c r="AF3980" s="47"/>
    </row>
    <row r="3981" spans="32:32" x14ac:dyDescent="0.2">
      <c r="AF3981" s="47"/>
    </row>
    <row r="3982" spans="32:32" x14ac:dyDescent="0.2">
      <c r="AF3982" s="47"/>
    </row>
    <row r="3983" spans="32:32" x14ac:dyDescent="0.2">
      <c r="AF3983" s="47"/>
    </row>
    <row r="3984" spans="32:32" x14ac:dyDescent="0.2">
      <c r="AF3984" s="47"/>
    </row>
    <row r="3985" spans="32:32" x14ac:dyDescent="0.2">
      <c r="AF3985" s="47"/>
    </row>
    <row r="3986" spans="32:32" x14ac:dyDescent="0.2">
      <c r="AF3986" s="47"/>
    </row>
    <row r="3987" spans="32:32" x14ac:dyDescent="0.2">
      <c r="AF3987" s="47"/>
    </row>
    <row r="3988" spans="32:32" x14ac:dyDescent="0.2">
      <c r="AF3988" s="47"/>
    </row>
    <row r="3989" spans="32:32" x14ac:dyDescent="0.2">
      <c r="AF3989" s="47"/>
    </row>
    <row r="3990" spans="32:32" x14ac:dyDescent="0.2">
      <c r="AF3990" s="47"/>
    </row>
    <row r="3991" spans="32:32" x14ac:dyDescent="0.2">
      <c r="AF3991" s="47"/>
    </row>
    <row r="3992" spans="32:32" x14ac:dyDescent="0.2">
      <c r="AF3992" s="47"/>
    </row>
    <row r="3993" spans="32:32" x14ac:dyDescent="0.2">
      <c r="AF3993" s="47"/>
    </row>
    <row r="3994" spans="32:32" x14ac:dyDescent="0.2">
      <c r="AF3994" s="47"/>
    </row>
    <row r="3995" spans="32:32" x14ac:dyDescent="0.2">
      <c r="AF3995" s="47"/>
    </row>
    <row r="3996" spans="32:32" x14ac:dyDescent="0.2">
      <c r="AF3996" s="47"/>
    </row>
    <row r="3997" spans="32:32" x14ac:dyDescent="0.2">
      <c r="AF3997" s="47"/>
    </row>
    <row r="3998" spans="32:32" x14ac:dyDescent="0.2">
      <c r="AF3998" s="47"/>
    </row>
    <row r="3999" spans="32:32" x14ac:dyDescent="0.2">
      <c r="AF3999" s="47"/>
    </row>
    <row r="4000" spans="32:32" x14ac:dyDescent="0.2">
      <c r="AF4000" s="47"/>
    </row>
    <row r="4001" spans="32:32" x14ac:dyDescent="0.2">
      <c r="AF4001" s="47"/>
    </row>
    <row r="4002" spans="32:32" x14ac:dyDescent="0.2">
      <c r="AF4002" s="47"/>
    </row>
    <row r="4003" spans="32:32" x14ac:dyDescent="0.2">
      <c r="AF4003" s="47"/>
    </row>
    <row r="4004" spans="32:32" x14ac:dyDescent="0.2">
      <c r="AF4004" s="47"/>
    </row>
    <row r="4005" spans="32:32" x14ac:dyDescent="0.2">
      <c r="AF4005" s="47"/>
    </row>
    <row r="4006" spans="32:32" x14ac:dyDescent="0.2">
      <c r="AF4006" s="47"/>
    </row>
    <row r="4007" spans="32:32" x14ac:dyDescent="0.2">
      <c r="AF4007" s="47"/>
    </row>
    <row r="4008" spans="32:32" x14ac:dyDescent="0.2">
      <c r="AF4008" s="47"/>
    </row>
    <row r="4009" spans="32:32" x14ac:dyDescent="0.2">
      <c r="AF4009" s="47"/>
    </row>
    <row r="4010" spans="32:32" x14ac:dyDescent="0.2">
      <c r="AF4010" s="47"/>
    </row>
    <row r="4011" spans="32:32" x14ac:dyDescent="0.2">
      <c r="AF4011" s="47"/>
    </row>
    <row r="4012" spans="32:32" x14ac:dyDescent="0.2">
      <c r="AF4012" s="47"/>
    </row>
    <row r="4013" spans="32:32" x14ac:dyDescent="0.2">
      <c r="AF4013" s="47"/>
    </row>
    <row r="4014" spans="32:32" x14ac:dyDescent="0.2">
      <c r="AF4014" s="47"/>
    </row>
    <row r="4015" spans="32:32" x14ac:dyDescent="0.2">
      <c r="AF4015" s="47"/>
    </row>
    <row r="4016" spans="32:32" x14ac:dyDescent="0.2">
      <c r="AF4016" s="47"/>
    </row>
    <row r="4017" spans="32:32" x14ac:dyDescent="0.2">
      <c r="AF4017" s="47"/>
    </row>
    <row r="4018" spans="32:32" x14ac:dyDescent="0.2">
      <c r="AF4018" s="47"/>
    </row>
    <row r="4019" spans="32:32" x14ac:dyDescent="0.2">
      <c r="AF4019" s="47"/>
    </row>
    <row r="4020" spans="32:32" x14ac:dyDescent="0.2">
      <c r="AF4020" s="47"/>
    </row>
    <row r="4021" spans="32:32" x14ac:dyDescent="0.2">
      <c r="AF4021" s="47"/>
    </row>
    <row r="4022" spans="32:32" x14ac:dyDescent="0.2">
      <c r="AF4022" s="47"/>
    </row>
    <row r="4023" spans="32:32" x14ac:dyDescent="0.2">
      <c r="AF4023" s="47"/>
    </row>
    <row r="4024" spans="32:32" x14ac:dyDescent="0.2">
      <c r="AF4024" s="47"/>
    </row>
    <row r="4025" spans="32:32" x14ac:dyDescent="0.2">
      <c r="AF4025" s="47"/>
    </row>
    <row r="4026" spans="32:32" x14ac:dyDescent="0.2">
      <c r="AF4026" s="47"/>
    </row>
    <row r="4027" spans="32:32" x14ac:dyDescent="0.2">
      <c r="AF4027" s="47"/>
    </row>
    <row r="4028" spans="32:32" x14ac:dyDescent="0.2">
      <c r="AF4028" s="47"/>
    </row>
    <row r="4029" spans="32:32" x14ac:dyDescent="0.2">
      <c r="AF4029" s="47"/>
    </row>
    <row r="4030" spans="32:32" x14ac:dyDescent="0.2">
      <c r="AF4030" s="47"/>
    </row>
    <row r="4031" spans="32:32" x14ac:dyDescent="0.2">
      <c r="AF4031" s="47"/>
    </row>
    <row r="4032" spans="32:32" x14ac:dyDescent="0.2">
      <c r="AF4032" s="47"/>
    </row>
    <row r="4033" spans="32:32" x14ac:dyDescent="0.2">
      <c r="AF4033" s="47"/>
    </row>
    <row r="4034" spans="32:32" x14ac:dyDescent="0.2">
      <c r="AF4034" s="47"/>
    </row>
    <row r="4035" spans="32:32" x14ac:dyDescent="0.2">
      <c r="AF4035" s="47"/>
    </row>
    <row r="4036" spans="32:32" x14ac:dyDescent="0.2">
      <c r="AF4036" s="47"/>
    </row>
    <row r="4037" spans="32:32" x14ac:dyDescent="0.2">
      <c r="AF4037" s="47"/>
    </row>
    <row r="4038" spans="32:32" x14ac:dyDescent="0.2">
      <c r="AF4038" s="47"/>
    </row>
    <row r="4039" spans="32:32" x14ac:dyDescent="0.2">
      <c r="AF4039" s="47"/>
    </row>
    <row r="4040" spans="32:32" x14ac:dyDescent="0.2">
      <c r="AF4040" s="47"/>
    </row>
    <row r="4041" spans="32:32" x14ac:dyDescent="0.2">
      <c r="AF4041" s="47"/>
    </row>
    <row r="4042" spans="32:32" x14ac:dyDescent="0.2">
      <c r="AF4042" s="47"/>
    </row>
    <row r="4043" spans="32:32" x14ac:dyDescent="0.2">
      <c r="AF4043" s="47"/>
    </row>
    <row r="4044" spans="32:32" x14ac:dyDescent="0.2">
      <c r="AF4044" s="47"/>
    </row>
    <row r="4045" spans="32:32" x14ac:dyDescent="0.2">
      <c r="AF4045" s="47"/>
    </row>
    <row r="4046" spans="32:32" x14ac:dyDescent="0.2">
      <c r="AF4046" s="47"/>
    </row>
    <row r="4047" spans="32:32" x14ac:dyDescent="0.2">
      <c r="AF4047" s="47"/>
    </row>
    <row r="4048" spans="32:32" x14ac:dyDescent="0.2">
      <c r="AF4048" s="47"/>
    </row>
    <row r="4049" spans="32:32" x14ac:dyDescent="0.2">
      <c r="AF4049" s="47"/>
    </row>
    <row r="4050" spans="32:32" x14ac:dyDescent="0.2">
      <c r="AF4050" s="47"/>
    </row>
    <row r="4051" spans="32:32" x14ac:dyDescent="0.2">
      <c r="AF4051" s="47"/>
    </row>
    <row r="4052" spans="32:32" x14ac:dyDescent="0.2">
      <c r="AF4052" s="47"/>
    </row>
    <row r="4053" spans="32:32" x14ac:dyDescent="0.2">
      <c r="AF4053" s="47"/>
    </row>
    <row r="4054" spans="32:32" x14ac:dyDescent="0.2">
      <c r="AF4054" s="47"/>
    </row>
    <row r="4055" spans="32:32" x14ac:dyDescent="0.2">
      <c r="AF4055" s="47"/>
    </row>
    <row r="4056" spans="32:32" x14ac:dyDescent="0.2">
      <c r="AF4056" s="47"/>
    </row>
    <row r="4057" spans="32:32" x14ac:dyDescent="0.2">
      <c r="AF4057" s="47"/>
    </row>
    <row r="4058" spans="32:32" x14ac:dyDescent="0.2">
      <c r="AF4058" s="47"/>
    </row>
    <row r="4059" spans="32:32" x14ac:dyDescent="0.2">
      <c r="AF4059" s="47"/>
    </row>
    <row r="4060" spans="32:32" x14ac:dyDescent="0.2">
      <c r="AF4060" s="47"/>
    </row>
    <row r="4061" spans="32:32" x14ac:dyDescent="0.2">
      <c r="AF4061" s="47"/>
    </row>
    <row r="4062" spans="32:32" x14ac:dyDescent="0.2">
      <c r="AF4062" s="47"/>
    </row>
    <row r="4063" spans="32:32" x14ac:dyDescent="0.2">
      <c r="AF4063" s="47"/>
    </row>
    <row r="4064" spans="32:32" x14ac:dyDescent="0.2">
      <c r="AF4064" s="47"/>
    </row>
    <row r="4065" spans="32:32" x14ac:dyDescent="0.2">
      <c r="AF4065" s="47"/>
    </row>
    <row r="4066" spans="32:32" x14ac:dyDescent="0.2">
      <c r="AF4066" s="47"/>
    </row>
    <row r="4067" spans="32:32" x14ac:dyDescent="0.2">
      <c r="AF4067" s="47"/>
    </row>
    <row r="4068" spans="32:32" x14ac:dyDescent="0.2">
      <c r="AF4068" s="47"/>
    </row>
    <row r="4069" spans="32:32" x14ac:dyDescent="0.2">
      <c r="AF4069" s="47"/>
    </row>
    <row r="4070" spans="32:32" x14ac:dyDescent="0.2">
      <c r="AF4070" s="47"/>
    </row>
    <row r="4071" spans="32:32" x14ac:dyDescent="0.2">
      <c r="AF4071" s="47"/>
    </row>
    <row r="4072" spans="32:32" x14ac:dyDescent="0.2">
      <c r="AF4072" s="47"/>
    </row>
    <row r="4073" spans="32:32" x14ac:dyDescent="0.2">
      <c r="AF4073" s="47"/>
    </row>
    <row r="4074" spans="32:32" x14ac:dyDescent="0.2">
      <c r="AF4074" s="47"/>
    </row>
    <row r="4075" spans="32:32" x14ac:dyDescent="0.2">
      <c r="AF4075" s="47"/>
    </row>
    <row r="4076" spans="32:32" x14ac:dyDescent="0.2">
      <c r="AF4076" s="47"/>
    </row>
    <row r="4077" spans="32:32" x14ac:dyDescent="0.2">
      <c r="AF4077" s="47"/>
    </row>
    <row r="4078" spans="32:32" x14ac:dyDescent="0.2">
      <c r="AF4078" s="47"/>
    </row>
    <row r="4079" spans="32:32" x14ac:dyDescent="0.2">
      <c r="AF4079" s="47"/>
    </row>
    <row r="4080" spans="32:32" x14ac:dyDescent="0.2">
      <c r="AF4080" s="47"/>
    </row>
    <row r="4081" spans="32:32" x14ac:dyDescent="0.2">
      <c r="AF4081" s="47"/>
    </row>
    <row r="4082" spans="32:32" x14ac:dyDescent="0.2">
      <c r="AF4082" s="47"/>
    </row>
    <row r="4083" spans="32:32" x14ac:dyDescent="0.2">
      <c r="AF4083" s="47"/>
    </row>
    <row r="4084" spans="32:32" x14ac:dyDescent="0.2">
      <c r="AF4084" s="47"/>
    </row>
    <row r="4085" spans="32:32" x14ac:dyDescent="0.2">
      <c r="AF4085" s="47"/>
    </row>
    <row r="4086" spans="32:32" x14ac:dyDescent="0.2">
      <c r="AF4086" s="47"/>
    </row>
    <row r="4087" spans="32:32" x14ac:dyDescent="0.2">
      <c r="AF4087" s="47"/>
    </row>
    <row r="4088" spans="32:32" x14ac:dyDescent="0.2">
      <c r="AF4088" s="47"/>
    </row>
    <row r="4089" spans="32:32" x14ac:dyDescent="0.2">
      <c r="AF4089" s="47"/>
    </row>
    <row r="4090" spans="32:32" x14ac:dyDescent="0.2">
      <c r="AF4090" s="47"/>
    </row>
    <row r="4091" spans="32:32" x14ac:dyDescent="0.2">
      <c r="AF4091" s="47"/>
    </row>
    <row r="4092" spans="32:32" x14ac:dyDescent="0.2">
      <c r="AF4092" s="47"/>
    </row>
    <row r="4093" spans="32:32" x14ac:dyDescent="0.2">
      <c r="AF4093" s="47"/>
    </row>
    <row r="4094" spans="32:32" x14ac:dyDescent="0.2">
      <c r="AF4094" s="47"/>
    </row>
    <row r="4095" spans="32:32" x14ac:dyDescent="0.2">
      <c r="AF4095" s="47"/>
    </row>
    <row r="4096" spans="32:32" x14ac:dyDescent="0.2">
      <c r="AF4096" s="47"/>
    </row>
    <row r="4097" spans="32:32" x14ac:dyDescent="0.2">
      <c r="AF4097" s="47"/>
    </row>
    <row r="4098" spans="32:32" x14ac:dyDescent="0.2">
      <c r="AF4098" s="47"/>
    </row>
    <row r="4099" spans="32:32" x14ac:dyDescent="0.2">
      <c r="AF4099" s="47"/>
    </row>
    <row r="4100" spans="32:32" x14ac:dyDescent="0.2">
      <c r="AF4100" s="47"/>
    </row>
    <row r="4101" spans="32:32" x14ac:dyDescent="0.2">
      <c r="AF4101" s="47"/>
    </row>
    <row r="4102" spans="32:32" x14ac:dyDescent="0.2">
      <c r="AF4102" s="47"/>
    </row>
    <row r="4103" spans="32:32" x14ac:dyDescent="0.2">
      <c r="AF4103" s="47"/>
    </row>
    <row r="4104" spans="32:32" x14ac:dyDescent="0.2">
      <c r="AF4104" s="47"/>
    </row>
    <row r="4105" spans="32:32" x14ac:dyDescent="0.2">
      <c r="AF4105" s="47"/>
    </row>
    <row r="4106" spans="32:32" x14ac:dyDescent="0.2">
      <c r="AF4106" s="47"/>
    </row>
    <row r="4107" spans="32:32" x14ac:dyDescent="0.2">
      <c r="AF4107" s="47"/>
    </row>
    <row r="4108" spans="32:32" x14ac:dyDescent="0.2">
      <c r="AF4108" s="47"/>
    </row>
    <row r="4109" spans="32:32" x14ac:dyDescent="0.2">
      <c r="AF4109" s="47"/>
    </row>
    <row r="4110" spans="32:32" x14ac:dyDescent="0.2">
      <c r="AF4110" s="47"/>
    </row>
    <row r="4111" spans="32:32" x14ac:dyDescent="0.2">
      <c r="AF4111" s="47"/>
    </row>
    <row r="4112" spans="32:32" x14ac:dyDescent="0.2">
      <c r="AF4112" s="47"/>
    </row>
    <row r="4113" spans="32:32" x14ac:dyDescent="0.2">
      <c r="AF4113" s="47"/>
    </row>
    <row r="4114" spans="32:32" x14ac:dyDescent="0.2">
      <c r="AF4114" s="47"/>
    </row>
    <row r="4115" spans="32:32" x14ac:dyDescent="0.2">
      <c r="AF4115" s="47"/>
    </row>
    <row r="4116" spans="32:32" x14ac:dyDescent="0.2">
      <c r="AF4116" s="47"/>
    </row>
    <row r="4117" spans="32:32" x14ac:dyDescent="0.2">
      <c r="AF4117" s="47"/>
    </row>
    <row r="4118" spans="32:32" x14ac:dyDescent="0.2">
      <c r="AF4118" s="47"/>
    </row>
    <row r="4119" spans="32:32" x14ac:dyDescent="0.2">
      <c r="AF4119" s="47"/>
    </row>
    <row r="4120" spans="32:32" x14ac:dyDescent="0.2">
      <c r="AF4120" s="47"/>
    </row>
    <row r="4121" spans="32:32" x14ac:dyDescent="0.2">
      <c r="AF4121" s="47"/>
    </row>
    <row r="4122" spans="32:32" x14ac:dyDescent="0.2">
      <c r="AF4122" s="47"/>
    </row>
    <row r="4123" spans="32:32" x14ac:dyDescent="0.2">
      <c r="AF4123" s="47"/>
    </row>
    <row r="4124" spans="32:32" x14ac:dyDescent="0.2">
      <c r="AF4124" s="47"/>
    </row>
    <row r="4125" spans="32:32" x14ac:dyDescent="0.2">
      <c r="AF4125" s="47"/>
    </row>
    <row r="4126" spans="32:32" x14ac:dyDescent="0.2">
      <c r="AF4126" s="47"/>
    </row>
    <row r="4127" spans="32:32" x14ac:dyDescent="0.2">
      <c r="AF4127" s="47"/>
    </row>
    <row r="4128" spans="32:32" x14ac:dyDescent="0.2">
      <c r="AF4128" s="47"/>
    </row>
    <row r="4129" spans="32:32" x14ac:dyDescent="0.2">
      <c r="AF4129" s="47"/>
    </row>
    <row r="4130" spans="32:32" x14ac:dyDescent="0.2">
      <c r="AF4130" s="47"/>
    </row>
    <row r="4131" spans="32:32" x14ac:dyDescent="0.2">
      <c r="AF4131" s="47"/>
    </row>
    <row r="4132" spans="32:32" x14ac:dyDescent="0.2">
      <c r="AF4132" s="47"/>
    </row>
    <row r="4133" spans="32:32" x14ac:dyDescent="0.2">
      <c r="AF4133" s="47"/>
    </row>
    <row r="4134" spans="32:32" x14ac:dyDescent="0.2">
      <c r="AF4134" s="47"/>
    </row>
    <row r="4135" spans="32:32" x14ac:dyDescent="0.2">
      <c r="AF4135" s="47"/>
    </row>
    <row r="4136" spans="32:32" x14ac:dyDescent="0.2">
      <c r="AF4136" s="47"/>
    </row>
    <row r="4137" spans="32:32" x14ac:dyDescent="0.2">
      <c r="AF4137" s="47"/>
    </row>
    <row r="4138" spans="32:32" x14ac:dyDescent="0.2">
      <c r="AF4138" s="47"/>
    </row>
    <row r="4139" spans="32:32" x14ac:dyDescent="0.2">
      <c r="AF4139" s="47"/>
    </row>
    <row r="4140" spans="32:32" x14ac:dyDescent="0.2">
      <c r="AF4140" s="47"/>
    </row>
    <row r="4141" spans="32:32" x14ac:dyDescent="0.2">
      <c r="AF4141" s="47"/>
    </row>
    <row r="4142" spans="32:32" x14ac:dyDescent="0.2">
      <c r="AF4142" s="47"/>
    </row>
    <row r="4143" spans="32:32" x14ac:dyDescent="0.2">
      <c r="AF4143" s="47"/>
    </row>
    <row r="4144" spans="32:32" x14ac:dyDescent="0.2">
      <c r="AF4144" s="47"/>
    </row>
    <row r="4145" spans="32:32" x14ac:dyDescent="0.2">
      <c r="AF4145" s="47"/>
    </row>
    <row r="4146" spans="32:32" x14ac:dyDescent="0.2">
      <c r="AF4146" s="47"/>
    </row>
    <row r="4147" spans="32:32" x14ac:dyDescent="0.2">
      <c r="AF4147" s="47"/>
    </row>
    <row r="4148" spans="32:32" x14ac:dyDescent="0.2">
      <c r="AF4148" s="47"/>
    </row>
    <row r="4149" spans="32:32" x14ac:dyDescent="0.2">
      <c r="AF4149" s="47"/>
    </row>
    <row r="4150" spans="32:32" x14ac:dyDescent="0.2">
      <c r="AF4150" s="47"/>
    </row>
    <row r="4151" spans="32:32" x14ac:dyDescent="0.2">
      <c r="AF4151" s="47"/>
    </row>
    <row r="4152" spans="32:32" x14ac:dyDescent="0.2">
      <c r="AF4152" s="47"/>
    </row>
    <row r="4153" spans="32:32" x14ac:dyDescent="0.2">
      <c r="AF4153" s="47"/>
    </row>
    <row r="4154" spans="32:32" x14ac:dyDescent="0.2">
      <c r="AF4154" s="47"/>
    </row>
    <row r="4155" spans="32:32" x14ac:dyDescent="0.2">
      <c r="AF4155" s="47"/>
    </row>
    <row r="4156" spans="32:32" x14ac:dyDescent="0.2">
      <c r="AF4156" s="47"/>
    </row>
    <row r="4157" spans="32:32" x14ac:dyDescent="0.2">
      <c r="AF4157" s="47"/>
    </row>
    <row r="4158" spans="32:32" x14ac:dyDescent="0.2">
      <c r="AF4158" s="47"/>
    </row>
    <row r="4159" spans="32:32" x14ac:dyDescent="0.2">
      <c r="AF4159" s="47"/>
    </row>
    <row r="4160" spans="32:32" x14ac:dyDescent="0.2">
      <c r="AF4160" s="47"/>
    </row>
    <row r="4161" spans="32:32" x14ac:dyDescent="0.2">
      <c r="AF4161" s="47"/>
    </row>
    <row r="4162" spans="32:32" x14ac:dyDescent="0.2">
      <c r="AF4162" s="47"/>
    </row>
    <row r="4163" spans="32:32" x14ac:dyDescent="0.2">
      <c r="AF4163" s="47"/>
    </row>
    <row r="4164" spans="32:32" x14ac:dyDescent="0.2">
      <c r="AF4164" s="47"/>
    </row>
    <row r="4165" spans="32:32" x14ac:dyDescent="0.2">
      <c r="AF4165" s="47"/>
    </row>
    <row r="4166" spans="32:32" x14ac:dyDescent="0.2">
      <c r="AF4166" s="47"/>
    </row>
    <row r="4167" spans="32:32" x14ac:dyDescent="0.2">
      <c r="AF4167" s="47"/>
    </row>
    <row r="4168" spans="32:32" x14ac:dyDescent="0.2">
      <c r="AF4168" s="47"/>
    </row>
    <row r="4169" spans="32:32" x14ac:dyDescent="0.2">
      <c r="AF4169" s="47"/>
    </row>
    <row r="4170" spans="32:32" x14ac:dyDescent="0.2">
      <c r="AF4170" s="47"/>
    </row>
    <row r="4171" spans="32:32" x14ac:dyDescent="0.2">
      <c r="AF4171" s="47"/>
    </row>
    <row r="4172" spans="32:32" x14ac:dyDescent="0.2">
      <c r="AF4172" s="47"/>
    </row>
    <row r="4173" spans="32:32" x14ac:dyDescent="0.2">
      <c r="AF4173" s="47"/>
    </row>
    <row r="4174" spans="32:32" x14ac:dyDescent="0.2">
      <c r="AF4174" s="47"/>
    </row>
    <row r="4175" spans="32:32" x14ac:dyDescent="0.2">
      <c r="AF4175" s="47"/>
    </row>
    <row r="4176" spans="32:32" x14ac:dyDescent="0.2">
      <c r="AF4176" s="47"/>
    </row>
    <row r="4177" spans="32:32" x14ac:dyDescent="0.2">
      <c r="AF4177" s="47"/>
    </row>
    <row r="4178" spans="32:32" x14ac:dyDescent="0.2">
      <c r="AF4178" s="47"/>
    </row>
    <row r="4179" spans="32:32" x14ac:dyDescent="0.2">
      <c r="AF4179" s="47"/>
    </row>
    <row r="4180" spans="32:32" x14ac:dyDescent="0.2">
      <c r="AF4180" s="47"/>
    </row>
    <row r="4181" spans="32:32" x14ac:dyDescent="0.2">
      <c r="AF4181" s="47"/>
    </row>
    <row r="4182" spans="32:32" x14ac:dyDescent="0.2">
      <c r="AF4182" s="47"/>
    </row>
    <row r="4183" spans="32:32" x14ac:dyDescent="0.2">
      <c r="AF4183" s="47"/>
    </row>
    <row r="4184" spans="32:32" x14ac:dyDescent="0.2">
      <c r="AF4184" s="47"/>
    </row>
    <row r="4185" spans="32:32" x14ac:dyDescent="0.2">
      <c r="AF4185" s="47"/>
    </row>
    <row r="4186" spans="32:32" x14ac:dyDescent="0.2">
      <c r="AF4186" s="47"/>
    </row>
    <row r="4187" spans="32:32" x14ac:dyDescent="0.2">
      <c r="AF4187" s="47"/>
    </row>
    <row r="4188" spans="32:32" x14ac:dyDescent="0.2">
      <c r="AF4188" s="47"/>
    </row>
    <row r="4189" spans="32:32" x14ac:dyDescent="0.2">
      <c r="AF4189" s="47"/>
    </row>
    <row r="4190" spans="32:32" x14ac:dyDescent="0.2">
      <c r="AF4190" s="47"/>
    </row>
    <row r="4191" spans="32:32" x14ac:dyDescent="0.2">
      <c r="AF4191" s="47"/>
    </row>
    <row r="4192" spans="32:32" x14ac:dyDescent="0.2">
      <c r="AF4192" s="47"/>
    </row>
    <row r="4193" spans="32:32" x14ac:dyDescent="0.2">
      <c r="AF4193" s="47"/>
    </row>
    <row r="4194" spans="32:32" x14ac:dyDescent="0.2">
      <c r="AF4194" s="47"/>
    </row>
    <row r="4195" spans="32:32" x14ac:dyDescent="0.2">
      <c r="AF4195" s="47"/>
    </row>
    <row r="4196" spans="32:32" x14ac:dyDescent="0.2">
      <c r="AF4196" s="47"/>
    </row>
    <row r="4197" spans="32:32" x14ac:dyDescent="0.2">
      <c r="AF4197" s="47"/>
    </row>
    <row r="4198" spans="32:32" x14ac:dyDescent="0.2">
      <c r="AF4198" s="47"/>
    </row>
    <row r="4199" spans="32:32" x14ac:dyDescent="0.2">
      <c r="AF4199" s="47"/>
    </row>
    <row r="4200" spans="32:32" x14ac:dyDescent="0.2">
      <c r="AF4200" s="47"/>
    </row>
    <row r="4201" spans="32:32" x14ac:dyDescent="0.2">
      <c r="AF4201" s="47"/>
    </row>
    <row r="4202" spans="32:32" x14ac:dyDescent="0.2">
      <c r="AF4202" s="47"/>
    </row>
    <row r="4203" spans="32:32" x14ac:dyDescent="0.2">
      <c r="AF4203" s="47"/>
    </row>
    <row r="4204" spans="32:32" x14ac:dyDescent="0.2">
      <c r="AF4204" s="47"/>
    </row>
    <row r="4205" spans="32:32" x14ac:dyDescent="0.2">
      <c r="AF4205" s="47"/>
    </row>
    <row r="4206" spans="32:32" x14ac:dyDescent="0.2">
      <c r="AF4206" s="47"/>
    </row>
    <row r="4207" spans="32:32" x14ac:dyDescent="0.2">
      <c r="AF4207" s="47"/>
    </row>
    <row r="4208" spans="32:32" x14ac:dyDescent="0.2">
      <c r="AF4208" s="47"/>
    </row>
    <row r="4209" spans="32:32" x14ac:dyDescent="0.2">
      <c r="AF4209" s="47"/>
    </row>
    <row r="4210" spans="32:32" x14ac:dyDescent="0.2">
      <c r="AF4210" s="47"/>
    </row>
    <row r="4211" spans="32:32" x14ac:dyDescent="0.2">
      <c r="AF4211" s="47"/>
    </row>
    <row r="4212" spans="32:32" x14ac:dyDescent="0.2">
      <c r="AF4212" s="47"/>
    </row>
    <row r="4213" spans="32:32" x14ac:dyDescent="0.2">
      <c r="AF4213" s="47"/>
    </row>
    <row r="4214" spans="32:32" x14ac:dyDescent="0.2">
      <c r="AF4214" s="47"/>
    </row>
    <row r="4215" spans="32:32" x14ac:dyDescent="0.2">
      <c r="AF4215" s="47"/>
    </row>
    <row r="4216" spans="32:32" x14ac:dyDescent="0.2">
      <c r="AF4216" s="47"/>
    </row>
    <row r="4217" spans="32:32" x14ac:dyDescent="0.2">
      <c r="AF4217" s="47"/>
    </row>
    <row r="4218" spans="32:32" x14ac:dyDescent="0.2">
      <c r="AF4218" s="47"/>
    </row>
    <row r="4219" spans="32:32" x14ac:dyDescent="0.2">
      <c r="AF4219" s="47"/>
    </row>
    <row r="4220" spans="32:32" x14ac:dyDescent="0.2">
      <c r="AF4220" s="47"/>
    </row>
    <row r="4221" spans="32:32" x14ac:dyDescent="0.2">
      <c r="AF4221" s="47"/>
    </row>
    <row r="4222" spans="32:32" x14ac:dyDescent="0.2">
      <c r="AF4222" s="47"/>
    </row>
    <row r="4223" spans="32:32" x14ac:dyDescent="0.2">
      <c r="AF4223" s="47"/>
    </row>
    <row r="4224" spans="32:32" x14ac:dyDescent="0.2">
      <c r="AF4224" s="47"/>
    </row>
    <row r="4225" spans="32:32" x14ac:dyDescent="0.2">
      <c r="AF4225" s="47"/>
    </row>
    <row r="4226" spans="32:32" x14ac:dyDescent="0.2">
      <c r="AF4226" s="47"/>
    </row>
    <row r="4227" spans="32:32" x14ac:dyDescent="0.2">
      <c r="AF4227" s="47"/>
    </row>
    <row r="4228" spans="32:32" x14ac:dyDescent="0.2">
      <c r="AF4228" s="47"/>
    </row>
    <row r="4229" spans="32:32" x14ac:dyDescent="0.2">
      <c r="AF4229" s="47"/>
    </row>
    <row r="4230" spans="32:32" x14ac:dyDescent="0.2">
      <c r="AF4230" s="47"/>
    </row>
    <row r="4231" spans="32:32" x14ac:dyDescent="0.2">
      <c r="AF4231" s="47"/>
    </row>
    <row r="4232" spans="32:32" x14ac:dyDescent="0.2">
      <c r="AF4232" s="47"/>
    </row>
    <row r="4233" spans="32:32" x14ac:dyDescent="0.2">
      <c r="AF4233" s="47"/>
    </row>
    <row r="4234" spans="32:32" x14ac:dyDescent="0.2">
      <c r="AF4234" s="47"/>
    </row>
    <row r="4235" spans="32:32" x14ac:dyDescent="0.2">
      <c r="AF4235" s="47"/>
    </row>
    <row r="4236" spans="32:32" x14ac:dyDescent="0.2">
      <c r="AF4236" s="47"/>
    </row>
    <row r="4237" spans="32:32" x14ac:dyDescent="0.2">
      <c r="AF4237" s="47"/>
    </row>
    <row r="4238" spans="32:32" x14ac:dyDescent="0.2">
      <c r="AF4238" s="47"/>
    </row>
    <row r="4239" spans="32:32" x14ac:dyDescent="0.2">
      <c r="AF4239" s="47"/>
    </row>
    <row r="4240" spans="32:32" x14ac:dyDescent="0.2">
      <c r="AF4240" s="47"/>
    </row>
    <row r="4241" spans="32:32" x14ac:dyDescent="0.2">
      <c r="AF4241" s="47"/>
    </row>
    <row r="4242" spans="32:32" x14ac:dyDescent="0.2">
      <c r="AF4242" s="47"/>
    </row>
    <row r="4243" spans="32:32" x14ac:dyDescent="0.2">
      <c r="AF4243" s="47"/>
    </row>
    <row r="4244" spans="32:32" x14ac:dyDescent="0.2">
      <c r="AF4244" s="47"/>
    </row>
    <row r="4245" spans="32:32" x14ac:dyDescent="0.2">
      <c r="AF4245" s="47"/>
    </row>
    <row r="4246" spans="32:32" x14ac:dyDescent="0.2">
      <c r="AF4246" s="47"/>
    </row>
    <row r="4247" spans="32:32" x14ac:dyDescent="0.2">
      <c r="AF4247" s="47"/>
    </row>
    <row r="4248" spans="32:32" x14ac:dyDescent="0.2">
      <c r="AF4248" s="47"/>
    </row>
    <row r="4249" spans="32:32" x14ac:dyDescent="0.2">
      <c r="AF4249" s="47"/>
    </row>
    <row r="4250" spans="32:32" x14ac:dyDescent="0.2">
      <c r="AF4250" s="47"/>
    </row>
    <row r="4251" spans="32:32" x14ac:dyDescent="0.2">
      <c r="AF4251" s="47"/>
    </row>
    <row r="4252" spans="32:32" x14ac:dyDescent="0.2">
      <c r="AF4252" s="47"/>
    </row>
    <row r="4253" spans="32:32" x14ac:dyDescent="0.2">
      <c r="AF4253" s="47"/>
    </row>
    <row r="4254" spans="32:32" x14ac:dyDescent="0.2">
      <c r="AF4254" s="47"/>
    </row>
    <row r="4255" spans="32:32" x14ac:dyDescent="0.2">
      <c r="AF4255" s="47"/>
    </row>
    <row r="4256" spans="32:32" x14ac:dyDescent="0.2">
      <c r="AF4256" s="47"/>
    </row>
    <row r="4257" spans="32:32" x14ac:dyDescent="0.2">
      <c r="AF4257" s="47"/>
    </row>
    <row r="4258" spans="32:32" x14ac:dyDescent="0.2">
      <c r="AF4258" s="47"/>
    </row>
    <row r="4259" spans="32:32" x14ac:dyDescent="0.2">
      <c r="AF4259" s="47"/>
    </row>
    <row r="4260" spans="32:32" x14ac:dyDescent="0.2">
      <c r="AF4260" s="47"/>
    </row>
    <row r="4261" spans="32:32" x14ac:dyDescent="0.2">
      <c r="AF4261" s="47"/>
    </row>
    <row r="4262" spans="32:32" x14ac:dyDescent="0.2">
      <c r="AF4262" s="47"/>
    </row>
    <row r="4263" spans="32:32" x14ac:dyDescent="0.2">
      <c r="AF4263" s="47"/>
    </row>
    <row r="4264" spans="32:32" x14ac:dyDescent="0.2">
      <c r="AF4264" s="47"/>
    </row>
    <row r="4265" spans="32:32" x14ac:dyDescent="0.2">
      <c r="AF4265" s="47"/>
    </row>
    <row r="4266" spans="32:32" x14ac:dyDescent="0.2">
      <c r="AF4266" s="47"/>
    </row>
    <row r="4267" spans="32:32" x14ac:dyDescent="0.2">
      <c r="AF4267" s="47"/>
    </row>
    <row r="4268" spans="32:32" x14ac:dyDescent="0.2">
      <c r="AF4268" s="47"/>
    </row>
    <row r="4269" spans="32:32" x14ac:dyDescent="0.2">
      <c r="AF4269" s="47"/>
    </row>
    <row r="4270" spans="32:32" x14ac:dyDescent="0.2">
      <c r="AF4270" s="47"/>
    </row>
    <row r="4271" spans="32:32" x14ac:dyDescent="0.2">
      <c r="AF4271" s="47"/>
    </row>
    <row r="4272" spans="32:32" x14ac:dyDescent="0.2">
      <c r="AF4272" s="47"/>
    </row>
    <row r="4273" spans="32:32" x14ac:dyDescent="0.2">
      <c r="AF4273" s="47"/>
    </row>
    <row r="4274" spans="32:32" x14ac:dyDescent="0.2">
      <c r="AF4274" s="47"/>
    </row>
    <row r="4275" spans="32:32" x14ac:dyDescent="0.2">
      <c r="AF4275" s="47"/>
    </row>
    <row r="4276" spans="32:32" x14ac:dyDescent="0.2">
      <c r="AF4276" s="47"/>
    </row>
    <row r="4277" spans="32:32" x14ac:dyDescent="0.2">
      <c r="AF4277" s="47"/>
    </row>
    <row r="4278" spans="32:32" x14ac:dyDescent="0.2">
      <c r="AF4278" s="47"/>
    </row>
    <row r="4279" spans="32:32" x14ac:dyDescent="0.2">
      <c r="AF4279" s="47"/>
    </row>
    <row r="4280" spans="32:32" x14ac:dyDescent="0.2">
      <c r="AF4280" s="47"/>
    </row>
    <row r="4281" spans="32:32" x14ac:dyDescent="0.2">
      <c r="AF4281" s="47"/>
    </row>
    <row r="4282" spans="32:32" x14ac:dyDescent="0.2">
      <c r="AF4282" s="47"/>
    </row>
    <row r="4283" spans="32:32" x14ac:dyDescent="0.2">
      <c r="AF4283" s="47"/>
    </row>
    <row r="4284" spans="32:32" x14ac:dyDescent="0.2">
      <c r="AF4284" s="47"/>
    </row>
    <row r="4285" spans="32:32" x14ac:dyDescent="0.2">
      <c r="AF4285" s="47"/>
    </row>
    <row r="4286" spans="32:32" x14ac:dyDescent="0.2">
      <c r="AF4286" s="47"/>
    </row>
    <row r="4287" spans="32:32" x14ac:dyDescent="0.2">
      <c r="AF4287" s="47"/>
    </row>
    <row r="4288" spans="32:32" x14ac:dyDescent="0.2">
      <c r="AF4288" s="47"/>
    </row>
    <row r="4289" spans="32:32" x14ac:dyDescent="0.2">
      <c r="AF4289" s="47"/>
    </row>
    <row r="4290" spans="32:32" x14ac:dyDescent="0.2">
      <c r="AF4290" s="47"/>
    </row>
    <row r="4291" spans="32:32" x14ac:dyDescent="0.2">
      <c r="AF4291" s="47"/>
    </row>
    <row r="4292" spans="32:32" x14ac:dyDescent="0.2">
      <c r="AF4292" s="47"/>
    </row>
    <row r="4293" spans="32:32" x14ac:dyDescent="0.2">
      <c r="AF4293" s="47"/>
    </row>
    <row r="4294" spans="32:32" x14ac:dyDescent="0.2">
      <c r="AF4294" s="47"/>
    </row>
    <row r="4295" spans="32:32" x14ac:dyDescent="0.2">
      <c r="AF4295" s="47"/>
    </row>
    <row r="4296" spans="32:32" x14ac:dyDescent="0.2">
      <c r="AF4296" s="47"/>
    </row>
    <row r="4297" spans="32:32" x14ac:dyDescent="0.2">
      <c r="AF4297" s="47"/>
    </row>
    <row r="4298" spans="32:32" x14ac:dyDescent="0.2">
      <c r="AF4298" s="47"/>
    </row>
    <row r="4299" spans="32:32" x14ac:dyDescent="0.2">
      <c r="AF4299" s="47"/>
    </row>
    <row r="4300" spans="32:32" x14ac:dyDescent="0.2">
      <c r="AF4300" s="47"/>
    </row>
    <row r="4301" spans="32:32" x14ac:dyDescent="0.2">
      <c r="AF4301" s="47"/>
    </row>
    <row r="4302" spans="32:32" x14ac:dyDescent="0.2">
      <c r="AF4302" s="47"/>
    </row>
    <row r="4303" spans="32:32" x14ac:dyDescent="0.2">
      <c r="AF4303" s="47"/>
    </row>
    <row r="4304" spans="32:32" x14ac:dyDescent="0.2">
      <c r="AF4304" s="47"/>
    </row>
    <row r="4305" spans="32:32" x14ac:dyDescent="0.2">
      <c r="AF4305" s="47"/>
    </row>
    <row r="4306" spans="32:32" x14ac:dyDescent="0.2">
      <c r="AF4306" s="47"/>
    </row>
    <row r="4307" spans="32:32" x14ac:dyDescent="0.2">
      <c r="AF4307" s="47"/>
    </row>
    <row r="4308" spans="32:32" x14ac:dyDescent="0.2">
      <c r="AF4308" s="47"/>
    </row>
    <row r="4309" spans="32:32" x14ac:dyDescent="0.2">
      <c r="AF4309" s="47"/>
    </row>
    <row r="4310" spans="32:32" x14ac:dyDescent="0.2">
      <c r="AF4310" s="47"/>
    </row>
    <row r="4311" spans="32:32" x14ac:dyDescent="0.2">
      <c r="AF4311" s="47"/>
    </row>
    <row r="4312" spans="32:32" x14ac:dyDescent="0.2">
      <c r="AF4312" s="47"/>
    </row>
    <row r="4313" spans="32:32" x14ac:dyDescent="0.2">
      <c r="AF4313" s="47"/>
    </row>
    <row r="4314" spans="32:32" x14ac:dyDescent="0.2">
      <c r="AF4314" s="47"/>
    </row>
    <row r="4315" spans="32:32" x14ac:dyDescent="0.2">
      <c r="AF4315" s="47"/>
    </row>
    <row r="4316" spans="32:32" x14ac:dyDescent="0.2">
      <c r="AF4316" s="47"/>
    </row>
    <row r="4317" spans="32:32" x14ac:dyDescent="0.2">
      <c r="AF4317" s="47"/>
    </row>
    <row r="4318" spans="32:32" x14ac:dyDescent="0.2">
      <c r="AF4318" s="47"/>
    </row>
    <row r="4319" spans="32:32" x14ac:dyDescent="0.2">
      <c r="AF4319" s="47"/>
    </row>
    <row r="4320" spans="32:32" x14ac:dyDescent="0.2">
      <c r="AF4320" s="47"/>
    </row>
    <row r="4321" spans="32:32" x14ac:dyDescent="0.2">
      <c r="AF4321" s="47"/>
    </row>
    <row r="4322" spans="32:32" x14ac:dyDescent="0.2">
      <c r="AF4322" s="47"/>
    </row>
    <row r="4323" spans="32:32" x14ac:dyDescent="0.2">
      <c r="AF4323" s="47"/>
    </row>
    <row r="4324" spans="32:32" x14ac:dyDescent="0.2">
      <c r="AF4324" s="47"/>
    </row>
    <row r="4325" spans="32:32" x14ac:dyDescent="0.2">
      <c r="AF4325" s="47"/>
    </row>
    <row r="4326" spans="32:32" x14ac:dyDescent="0.2">
      <c r="AF4326" s="47"/>
    </row>
    <row r="4327" spans="32:32" x14ac:dyDescent="0.2">
      <c r="AF4327" s="47"/>
    </row>
    <row r="4328" spans="32:32" x14ac:dyDescent="0.2">
      <c r="AF4328" s="47"/>
    </row>
    <row r="4329" spans="32:32" x14ac:dyDescent="0.2">
      <c r="AF4329" s="47"/>
    </row>
    <row r="4330" spans="32:32" x14ac:dyDescent="0.2">
      <c r="AF4330" s="47"/>
    </row>
    <row r="4331" spans="32:32" x14ac:dyDescent="0.2">
      <c r="AF4331" s="47"/>
    </row>
    <row r="4332" spans="32:32" x14ac:dyDescent="0.2">
      <c r="AF4332" s="47"/>
    </row>
    <row r="4333" spans="32:32" x14ac:dyDescent="0.2">
      <c r="AF4333" s="47"/>
    </row>
    <row r="4334" spans="32:32" x14ac:dyDescent="0.2">
      <c r="AF4334" s="47"/>
    </row>
    <row r="4335" spans="32:32" x14ac:dyDescent="0.2">
      <c r="AF4335" s="47"/>
    </row>
    <row r="4336" spans="32:32" x14ac:dyDescent="0.2">
      <c r="AF4336" s="47"/>
    </row>
    <row r="4337" spans="32:32" x14ac:dyDescent="0.2">
      <c r="AF4337" s="47"/>
    </row>
    <row r="4338" spans="32:32" x14ac:dyDescent="0.2">
      <c r="AF4338" s="47"/>
    </row>
    <row r="4339" spans="32:32" x14ac:dyDescent="0.2">
      <c r="AF4339" s="47"/>
    </row>
    <row r="4340" spans="32:32" x14ac:dyDescent="0.2">
      <c r="AF4340" s="47"/>
    </row>
    <row r="4341" spans="32:32" x14ac:dyDescent="0.2">
      <c r="AF4341" s="47"/>
    </row>
    <row r="4342" spans="32:32" x14ac:dyDescent="0.2">
      <c r="AF4342" s="47"/>
    </row>
    <row r="4343" spans="32:32" x14ac:dyDescent="0.2">
      <c r="AF4343" s="47"/>
    </row>
    <row r="4344" spans="32:32" x14ac:dyDescent="0.2">
      <c r="AF4344" s="47"/>
    </row>
    <row r="4345" spans="32:32" x14ac:dyDescent="0.2">
      <c r="AF4345" s="47"/>
    </row>
    <row r="4346" spans="32:32" x14ac:dyDescent="0.2">
      <c r="AF4346" s="47"/>
    </row>
    <row r="4347" spans="32:32" x14ac:dyDescent="0.2">
      <c r="AF4347" s="47"/>
    </row>
    <row r="4348" spans="32:32" x14ac:dyDescent="0.2">
      <c r="AF4348" s="47"/>
    </row>
    <row r="4349" spans="32:32" x14ac:dyDescent="0.2">
      <c r="AF4349" s="47"/>
    </row>
    <row r="4350" spans="32:32" x14ac:dyDescent="0.2">
      <c r="AF4350" s="47"/>
    </row>
    <row r="4351" spans="32:32" x14ac:dyDescent="0.2">
      <c r="AF4351" s="47"/>
    </row>
    <row r="4352" spans="32:32" x14ac:dyDescent="0.2">
      <c r="AF4352" s="47"/>
    </row>
    <row r="4353" spans="32:32" x14ac:dyDescent="0.2">
      <c r="AF4353" s="47"/>
    </row>
    <row r="4354" spans="32:32" x14ac:dyDescent="0.2">
      <c r="AF4354" s="47"/>
    </row>
    <row r="4355" spans="32:32" x14ac:dyDescent="0.2">
      <c r="AF4355" s="47"/>
    </row>
    <row r="4356" spans="32:32" x14ac:dyDescent="0.2">
      <c r="AF4356" s="47"/>
    </row>
    <row r="4357" spans="32:32" x14ac:dyDescent="0.2">
      <c r="AF4357" s="47"/>
    </row>
    <row r="4358" spans="32:32" x14ac:dyDescent="0.2">
      <c r="AF4358" s="47"/>
    </row>
    <row r="4359" spans="32:32" x14ac:dyDescent="0.2">
      <c r="AF4359" s="47"/>
    </row>
    <row r="4360" spans="32:32" x14ac:dyDescent="0.2">
      <c r="AF4360" s="47"/>
    </row>
    <row r="4361" spans="32:32" x14ac:dyDescent="0.2">
      <c r="AF4361" s="47"/>
    </row>
    <row r="4362" spans="32:32" x14ac:dyDescent="0.2">
      <c r="AF4362" s="47"/>
    </row>
    <row r="4363" spans="32:32" x14ac:dyDescent="0.2">
      <c r="AF4363" s="47"/>
    </row>
    <row r="4364" spans="32:32" x14ac:dyDescent="0.2">
      <c r="AF4364" s="47"/>
    </row>
    <row r="4365" spans="32:32" x14ac:dyDescent="0.2">
      <c r="AF4365" s="47"/>
    </row>
    <row r="4366" spans="32:32" x14ac:dyDescent="0.2">
      <c r="AF4366" s="47"/>
    </row>
    <row r="4367" spans="32:32" x14ac:dyDescent="0.2">
      <c r="AF4367" s="47"/>
    </row>
    <row r="4368" spans="32:32" x14ac:dyDescent="0.2">
      <c r="AF4368" s="47"/>
    </row>
    <row r="4369" spans="32:32" x14ac:dyDescent="0.2">
      <c r="AF4369" s="47"/>
    </row>
    <row r="4370" spans="32:32" x14ac:dyDescent="0.2">
      <c r="AF4370" s="47"/>
    </row>
    <row r="4371" spans="32:32" x14ac:dyDescent="0.2">
      <c r="AF4371" s="47"/>
    </row>
    <row r="4372" spans="32:32" x14ac:dyDescent="0.2">
      <c r="AF4372" s="47"/>
    </row>
    <row r="4373" spans="32:32" x14ac:dyDescent="0.2">
      <c r="AF4373" s="47"/>
    </row>
    <row r="4374" spans="32:32" x14ac:dyDescent="0.2">
      <c r="AF4374" s="47"/>
    </row>
    <row r="4375" spans="32:32" x14ac:dyDescent="0.2">
      <c r="AF4375" s="47"/>
    </row>
    <row r="4376" spans="32:32" x14ac:dyDescent="0.2">
      <c r="AF4376" s="47"/>
    </row>
    <row r="4377" spans="32:32" x14ac:dyDescent="0.2">
      <c r="AF4377" s="47"/>
    </row>
    <row r="4378" spans="32:32" x14ac:dyDescent="0.2">
      <c r="AF4378" s="47"/>
    </row>
    <row r="4379" spans="32:32" x14ac:dyDescent="0.2">
      <c r="AF4379" s="47"/>
    </row>
    <row r="4380" spans="32:32" x14ac:dyDescent="0.2">
      <c r="AF4380" s="47"/>
    </row>
    <row r="4381" spans="32:32" x14ac:dyDescent="0.2">
      <c r="AF4381" s="47"/>
    </row>
    <row r="4382" spans="32:32" x14ac:dyDescent="0.2">
      <c r="AF4382" s="47"/>
    </row>
    <row r="4383" spans="32:32" x14ac:dyDescent="0.2">
      <c r="AF4383" s="47"/>
    </row>
    <row r="4384" spans="32:32" x14ac:dyDescent="0.2">
      <c r="AF4384" s="47"/>
    </row>
    <row r="4385" spans="32:32" x14ac:dyDescent="0.2">
      <c r="AF4385" s="47"/>
    </row>
    <row r="4386" spans="32:32" x14ac:dyDescent="0.2">
      <c r="AF4386" s="47"/>
    </row>
    <row r="4387" spans="32:32" x14ac:dyDescent="0.2">
      <c r="AF4387" s="47"/>
    </row>
    <row r="4388" spans="32:32" x14ac:dyDescent="0.2">
      <c r="AF4388" s="47"/>
    </row>
    <row r="4389" spans="32:32" x14ac:dyDescent="0.2">
      <c r="AF4389" s="47"/>
    </row>
    <row r="4390" spans="32:32" x14ac:dyDescent="0.2">
      <c r="AF4390" s="47"/>
    </row>
    <row r="4391" spans="32:32" x14ac:dyDescent="0.2">
      <c r="AF4391" s="47"/>
    </row>
    <row r="4392" spans="32:32" x14ac:dyDescent="0.2">
      <c r="AF4392" s="47"/>
    </row>
    <row r="4393" spans="32:32" x14ac:dyDescent="0.2">
      <c r="AF4393" s="47"/>
    </row>
    <row r="4394" spans="32:32" x14ac:dyDescent="0.2">
      <c r="AF4394" s="47"/>
    </row>
    <row r="4395" spans="32:32" x14ac:dyDescent="0.2">
      <c r="AF4395" s="47"/>
    </row>
    <row r="4396" spans="32:32" x14ac:dyDescent="0.2">
      <c r="AF4396" s="47"/>
    </row>
    <row r="4397" spans="32:32" x14ac:dyDescent="0.2">
      <c r="AF4397" s="47"/>
    </row>
    <row r="4398" spans="32:32" x14ac:dyDescent="0.2">
      <c r="AF4398" s="47"/>
    </row>
    <row r="4399" spans="32:32" x14ac:dyDescent="0.2">
      <c r="AF4399" s="47"/>
    </row>
    <row r="4400" spans="32:32" x14ac:dyDescent="0.2">
      <c r="AF4400" s="47"/>
    </row>
    <row r="4401" spans="32:32" x14ac:dyDescent="0.2">
      <c r="AF4401" s="47"/>
    </row>
    <row r="4402" spans="32:32" x14ac:dyDescent="0.2">
      <c r="AF4402" s="47"/>
    </row>
    <row r="4403" spans="32:32" x14ac:dyDescent="0.2">
      <c r="AF4403" s="47"/>
    </row>
    <row r="4404" spans="32:32" x14ac:dyDescent="0.2">
      <c r="AF4404" s="47"/>
    </row>
    <row r="4405" spans="32:32" x14ac:dyDescent="0.2">
      <c r="AF4405" s="47"/>
    </row>
    <row r="4406" spans="32:32" x14ac:dyDescent="0.2">
      <c r="AF4406" s="47"/>
    </row>
    <row r="4407" spans="32:32" x14ac:dyDescent="0.2">
      <c r="AF4407" s="47"/>
    </row>
    <row r="4408" spans="32:32" x14ac:dyDescent="0.2">
      <c r="AF4408" s="47"/>
    </row>
    <row r="4409" spans="32:32" x14ac:dyDescent="0.2">
      <c r="AF4409" s="47"/>
    </row>
    <row r="4410" spans="32:32" x14ac:dyDescent="0.2">
      <c r="AF4410" s="47"/>
    </row>
    <row r="4411" spans="32:32" x14ac:dyDescent="0.2">
      <c r="AF4411" s="47"/>
    </row>
    <row r="4412" spans="32:32" x14ac:dyDescent="0.2">
      <c r="AF4412" s="47"/>
    </row>
    <row r="4413" spans="32:32" x14ac:dyDescent="0.2">
      <c r="AF4413" s="47"/>
    </row>
    <row r="4414" spans="32:32" x14ac:dyDescent="0.2">
      <c r="AF4414" s="47"/>
    </row>
    <row r="4415" spans="32:32" x14ac:dyDescent="0.2">
      <c r="AF4415" s="47"/>
    </row>
    <row r="4416" spans="32:32" x14ac:dyDescent="0.2">
      <c r="AF4416" s="47"/>
    </row>
    <row r="4417" spans="32:32" x14ac:dyDescent="0.2">
      <c r="AF4417" s="47"/>
    </row>
    <row r="4418" spans="32:32" x14ac:dyDescent="0.2">
      <c r="AF4418" s="47"/>
    </row>
    <row r="4419" spans="32:32" x14ac:dyDescent="0.2">
      <c r="AF4419" s="47"/>
    </row>
    <row r="4420" spans="32:32" x14ac:dyDescent="0.2">
      <c r="AF4420" s="47"/>
    </row>
    <row r="4421" spans="32:32" x14ac:dyDescent="0.2">
      <c r="AF4421" s="47"/>
    </row>
    <row r="4422" spans="32:32" x14ac:dyDescent="0.2">
      <c r="AF4422" s="47"/>
    </row>
    <row r="4423" spans="32:32" x14ac:dyDescent="0.2">
      <c r="AF4423" s="47"/>
    </row>
    <row r="4424" spans="32:32" x14ac:dyDescent="0.2">
      <c r="AF4424" s="47"/>
    </row>
    <row r="4425" spans="32:32" x14ac:dyDescent="0.2">
      <c r="AF4425" s="47"/>
    </row>
    <row r="4426" spans="32:32" x14ac:dyDescent="0.2">
      <c r="AF4426" s="47"/>
    </row>
    <row r="4427" spans="32:32" x14ac:dyDescent="0.2">
      <c r="AF4427" s="47"/>
    </row>
    <row r="4428" spans="32:32" x14ac:dyDescent="0.2">
      <c r="AF4428" s="47"/>
    </row>
    <row r="4429" spans="32:32" x14ac:dyDescent="0.2">
      <c r="AF4429" s="47"/>
    </row>
    <row r="4430" spans="32:32" x14ac:dyDescent="0.2">
      <c r="AF4430" s="47"/>
    </row>
    <row r="4431" spans="32:32" x14ac:dyDescent="0.2">
      <c r="AF4431" s="47"/>
    </row>
    <row r="4432" spans="32:32" x14ac:dyDescent="0.2">
      <c r="AF4432" s="47"/>
    </row>
    <row r="4433" spans="32:32" x14ac:dyDescent="0.2">
      <c r="AF4433" s="47"/>
    </row>
    <row r="4434" spans="32:32" x14ac:dyDescent="0.2">
      <c r="AF4434" s="47"/>
    </row>
    <row r="4435" spans="32:32" x14ac:dyDescent="0.2">
      <c r="AF4435" s="47"/>
    </row>
    <row r="4436" spans="32:32" x14ac:dyDescent="0.2">
      <c r="AF4436" s="47"/>
    </row>
    <row r="4437" spans="32:32" x14ac:dyDescent="0.2">
      <c r="AF4437" s="47"/>
    </row>
    <row r="4438" spans="32:32" x14ac:dyDescent="0.2">
      <c r="AF4438" s="47"/>
    </row>
    <row r="4439" spans="32:32" x14ac:dyDescent="0.2">
      <c r="AF4439" s="47"/>
    </row>
    <row r="4440" spans="32:32" x14ac:dyDescent="0.2">
      <c r="AF4440" s="47"/>
    </row>
    <row r="4441" spans="32:32" x14ac:dyDescent="0.2">
      <c r="AF4441" s="47"/>
    </row>
    <row r="4442" spans="32:32" x14ac:dyDescent="0.2">
      <c r="AF4442" s="47"/>
    </row>
    <row r="4443" spans="32:32" x14ac:dyDescent="0.2">
      <c r="AF4443" s="47"/>
    </row>
    <row r="4444" spans="32:32" x14ac:dyDescent="0.2">
      <c r="AF4444" s="47"/>
    </row>
    <row r="4445" spans="32:32" x14ac:dyDescent="0.2">
      <c r="AF4445" s="47"/>
    </row>
    <row r="4446" spans="32:32" x14ac:dyDescent="0.2">
      <c r="AF4446" s="47"/>
    </row>
    <row r="4447" spans="32:32" x14ac:dyDescent="0.2">
      <c r="AF4447" s="47"/>
    </row>
    <row r="4448" spans="32:32" x14ac:dyDescent="0.2">
      <c r="AF4448" s="47"/>
    </row>
    <row r="4449" spans="32:32" x14ac:dyDescent="0.2">
      <c r="AF4449" s="47"/>
    </row>
    <row r="4450" spans="32:32" x14ac:dyDescent="0.2">
      <c r="AF4450" s="47"/>
    </row>
    <row r="4451" spans="32:32" x14ac:dyDescent="0.2">
      <c r="AF4451" s="47"/>
    </row>
    <row r="4452" spans="32:32" x14ac:dyDescent="0.2">
      <c r="AF4452" s="47"/>
    </row>
    <row r="4453" spans="32:32" x14ac:dyDescent="0.2">
      <c r="AF4453" s="47"/>
    </row>
    <row r="4454" spans="32:32" x14ac:dyDescent="0.2">
      <c r="AF4454" s="47"/>
    </row>
    <row r="4455" spans="32:32" x14ac:dyDescent="0.2">
      <c r="AF4455" s="47"/>
    </row>
    <row r="4456" spans="32:32" x14ac:dyDescent="0.2">
      <c r="AF4456" s="47"/>
    </row>
    <row r="4457" spans="32:32" x14ac:dyDescent="0.2">
      <c r="AF4457" s="47"/>
    </row>
    <row r="4458" spans="32:32" x14ac:dyDescent="0.2">
      <c r="AF4458" s="47"/>
    </row>
    <row r="4459" spans="32:32" x14ac:dyDescent="0.2">
      <c r="AF4459" s="47"/>
    </row>
    <row r="4460" spans="32:32" x14ac:dyDescent="0.2">
      <c r="AF4460" s="47"/>
    </row>
    <row r="4461" spans="32:32" x14ac:dyDescent="0.2">
      <c r="AF4461" s="47"/>
    </row>
    <row r="4462" spans="32:32" x14ac:dyDescent="0.2">
      <c r="AF4462" s="47"/>
    </row>
    <row r="4463" spans="32:32" x14ac:dyDescent="0.2">
      <c r="AF4463" s="47"/>
    </row>
    <row r="4464" spans="32:32" x14ac:dyDescent="0.2">
      <c r="AF4464" s="47"/>
    </row>
    <row r="4465" spans="32:32" x14ac:dyDescent="0.2">
      <c r="AF4465" s="47"/>
    </row>
    <row r="4466" spans="32:32" x14ac:dyDescent="0.2">
      <c r="AF4466" s="47"/>
    </row>
    <row r="4467" spans="32:32" x14ac:dyDescent="0.2">
      <c r="AF4467" s="47"/>
    </row>
    <row r="4468" spans="32:32" x14ac:dyDescent="0.2">
      <c r="AF4468" s="47"/>
    </row>
    <row r="4469" spans="32:32" x14ac:dyDescent="0.2">
      <c r="AF4469" s="47"/>
    </row>
    <row r="4470" spans="32:32" x14ac:dyDescent="0.2">
      <c r="AF4470" s="47"/>
    </row>
    <row r="4471" spans="32:32" x14ac:dyDescent="0.2">
      <c r="AF4471" s="47"/>
    </row>
    <row r="4472" spans="32:32" x14ac:dyDescent="0.2">
      <c r="AF4472" s="47"/>
    </row>
    <row r="4473" spans="32:32" x14ac:dyDescent="0.2">
      <c r="AF4473" s="47"/>
    </row>
    <row r="4474" spans="32:32" x14ac:dyDescent="0.2">
      <c r="AF4474" s="47"/>
    </row>
    <row r="4475" spans="32:32" x14ac:dyDescent="0.2">
      <c r="AF4475" s="47"/>
    </row>
    <row r="4476" spans="32:32" x14ac:dyDescent="0.2">
      <c r="AF4476" s="47"/>
    </row>
    <row r="4477" spans="32:32" x14ac:dyDescent="0.2">
      <c r="AF4477" s="47"/>
    </row>
    <row r="4478" spans="32:32" x14ac:dyDescent="0.2">
      <c r="AF4478" s="47"/>
    </row>
    <row r="4479" spans="32:32" x14ac:dyDescent="0.2">
      <c r="AF4479" s="47"/>
    </row>
    <row r="4480" spans="32:32" x14ac:dyDescent="0.2">
      <c r="AF4480" s="47"/>
    </row>
    <row r="4481" spans="32:32" x14ac:dyDescent="0.2">
      <c r="AF4481" s="47"/>
    </row>
    <row r="4482" spans="32:32" x14ac:dyDescent="0.2">
      <c r="AF4482" s="47"/>
    </row>
    <row r="4483" spans="32:32" x14ac:dyDescent="0.2">
      <c r="AF4483" s="47"/>
    </row>
    <row r="4484" spans="32:32" x14ac:dyDescent="0.2">
      <c r="AF4484" s="47"/>
    </row>
    <row r="4485" spans="32:32" x14ac:dyDescent="0.2">
      <c r="AF4485" s="47"/>
    </row>
    <row r="4486" spans="32:32" x14ac:dyDescent="0.2">
      <c r="AF4486" s="47"/>
    </row>
    <row r="4487" spans="32:32" x14ac:dyDescent="0.2">
      <c r="AF4487" s="47"/>
    </row>
    <row r="4488" spans="32:32" x14ac:dyDescent="0.2">
      <c r="AF4488" s="47"/>
    </row>
    <row r="4489" spans="32:32" x14ac:dyDescent="0.2">
      <c r="AF4489" s="47"/>
    </row>
    <row r="4490" spans="32:32" x14ac:dyDescent="0.2">
      <c r="AF4490" s="47"/>
    </row>
    <row r="4491" spans="32:32" x14ac:dyDescent="0.2">
      <c r="AF4491" s="47"/>
    </row>
    <row r="4492" spans="32:32" x14ac:dyDescent="0.2">
      <c r="AF4492" s="47"/>
    </row>
    <row r="4493" spans="32:32" x14ac:dyDescent="0.2">
      <c r="AF4493" s="47"/>
    </row>
    <row r="4494" spans="32:32" x14ac:dyDescent="0.2">
      <c r="AF4494" s="47"/>
    </row>
    <row r="4495" spans="32:32" x14ac:dyDescent="0.2">
      <c r="AF4495" s="47"/>
    </row>
    <row r="4496" spans="32:32" x14ac:dyDescent="0.2">
      <c r="AF4496" s="47"/>
    </row>
    <row r="4497" spans="32:32" x14ac:dyDescent="0.2">
      <c r="AF4497" s="47"/>
    </row>
    <row r="4498" spans="32:32" x14ac:dyDescent="0.2">
      <c r="AF4498" s="47"/>
    </row>
    <row r="4499" spans="32:32" x14ac:dyDescent="0.2">
      <c r="AF4499" s="47"/>
    </row>
    <row r="4500" spans="32:32" x14ac:dyDescent="0.2">
      <c r="AF4500" s="47"/>
    </row>
    <row r="4501" spans="32:32" x14ac:dyDescent="0.2">
      <c r="AF4501" s="47"/>
    </row>
    <row r="4502" spans="32:32" x14ac:dyDescent="0.2">
      <c r="AF4502" s="47"/>
    </row>
    <row r="4503" spans="32:32" x14ac:dyDescent="0.2">
      <c r="AF4503" s="47"/>
    </row>
    <row r="4504" spans="32:32" x14ac:dyDescent="0.2">
      <c r="AF4504" s="47"/>
    </row>
    <row r="4505" spans="32:32" x14ac:dyDescent="0.2">
      <c r="AF4505" s="47"/>
    </row>
    <row r="4506" spans="32:32" x14ac:dyDescent="0.2">
      <c r="AF4506" s="47"/>
    </row>
    <row r="4507" spans="32:32" x14ac:dyDescent="0.2">
      <c r="AF4507" s="47"/>
    </row>
    <row r="4508" spans="32:32" x14ac:dyDescent="0.2">
      <c r="AF4508" s="47"/>
    </row>
    <row r="4509" spans="32:32" x14ac:dyDescent="0.2">
      <c r="AF4509" s="47"/>
    </row>
    <row r="4510" spans="32:32" x14ac:dyDescent="0.2">
      <c r="AF4510" s="47"/>
    </row>
    <row r="4511" spans="32:32" x14ac:dyDescent="0.2">
      <c r="AF4511" s="47"/>
    </row>
    <row r="4512" spans="32:32" x14ac:dyDescent="0.2">
      <c r="AF4512" s="47"/>
    </row>
    <row r="4513" spans="32:32" x14ac:dyDescent="0.2">
      <c r="AF4513" s="47"/>
    </row>
    <row r="4514" spans="32:32" x14ac:dyDescent="0.2">
      <c r="AF4514" s="47"/>
    </row>
    <row r="4515" spans="32:32" x14ac:dyDescent="0.2">
      <c r="AF4515" s="47"/>
    </row>
    <row r="4516" spans="32:32" x14ac:dyDescent="0.2">
      <c r="AF4516" s="47"/>
    </row>
    <row r="4517" spans="32:32" x14ac:dyDescent="0.2">
      <c r="AF4517" s="47"/>
    </row>
    <row r="4518" spans="32:32" x14ac:dyDescent="0.2">
      <c r="AF4518" s="47"/>
    </row>
    <row r="4519" spans="32:32" x14ac:dyDescent="0.2">
      <c r="AF4519" s="47"/>
    </row>
    <row r="4520" spans="32:32" x14ac:dyDescent="0.2">
      <c r="AF4520" s="47"/>
    </row>
    <row r="4521" spans="32:32" x14ac:dyDescent="0.2">
      <c r="AF4521" s="47"/>
    </row>
    <row r="4522" spans="32:32" x14ac:dyDescent="0.2">
      <c r="AF4522" s="47"/>
    </row>
  </sheetData>
  <pageMargins left="0.75" right="0.75" top="1" bottom="1" header="0.5" footer="0.5"/>
  <pageSetup paperSize="9" orientation="portrait" r:id="rId1"/>
  <headerFooter alignWithMargins="0">
    <oddHeader>&amp;C&amp;"UniCredit"&amp;10&amp;K666666UniCredit - Internal Use Only&amp;1#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81C3-AA7E-D94E-8697-7E0078DE3A79}">
  <sheetPr codeName="Enel_1200"/>
  <dimension ref="A1:J2001"/>
  <sheetViews>
    <sheetView workbookViewId="0">
      <selection activeCell="G3" sqref="G3"/>
    </sheetView>
  </sheetViews>
  <sheetFormatPr baseColWidth="10" defaultRowHeight="13" x14ac:dyDescent="0.15"/>
  <cols>
    <col min="9" max="9" width="18.33203125" customWidth="1"/>
    <col min="10" max="10" width="10.83203125" style="173"/>
  </cols>
  <sheetData>
    <row r="1" spans="1:10" ht="15" x14ac:dyDescent="0.2">
      <c r="A1" s="109" t="s">
        <v>84</v>
      </c>
      <c r="F1" s="54" t="str">
        <f>'Porfolio Structure Input'!D10</f>
        <v>Enel</v>
      </c>
      <c r="G1" s="160"/>
    </row>
    <row r="2" spans="1:10" ht="15" x14ac:dyDescent="0.2">
      <c r="F2" s="48" t="s">
        <v>23</v>
      </c>
      <c r="G2" s="48" t="s">
        <v>24</v>
      </c>
      <c r="H2" s="161" t="s">
        <v>93</v>
      </c>
      <c r="I2" s="162" t="str">
        <f>Barclays!N2</f>
        <v>Reval portfolio in EUR</v>
      </c>
      <c r="J2" s="174" t="s">
        <v>107</v>
      </c>
    </row>
    <row r="3" spans="1:10" ht="15" x14ac:dyDescent="0.2">
      <c r="A3" s="126" t="s">
        <v>85</v>
      </c>
      <c r="B3" s="127">
        <f>F3</f>
        <v>45056</v>
      </c>
      <c r="F3" s="49">
        <v>45056</v>
      </c>
      <c r="G3" s="50">
        <v>6.09800004959106</v>
      </c>
      <c r="H3" s="139">
        <v>6.0850138755109322</v>
      </c>
      <c r="I3" s="139">
        <f>H3*$B$5</f>
        <v>7302.0166506131191</v>
      </c>
      <c r="J3" s="101">
        <f>I3-($G$3*$B$5)</f>
        <v>-15.583408896152832</v>
      </c>
    </row>
    <row r="4" spans="1:10" ht="15" x14ac:dyDescent="0.2">
      <c r="A4" s="128" t="s">
        <v>86</v>
      </c>
      <c r="B4" s="157" t="s">
        <v>42</v>
      </c>
      <c r="F4" s="49">
        <v>45055</v>
      </c>
      <c r="G4" s="50">
        <v>6.11100006103515</v>
      </c>
      <c r="H4" s="139">
        <v>6.1119862331831118</v>
      </c>
      <c r="I4" s="139">
        <f t="shared" ref="I4:I67" si="0">H4*$B$5</f>
        <v>7334.383479819734</v>
      </c>
      <c r="J4" s="101">
        <f t="shared" ref="J4:J67" si="1">I4-($G$3*$B$5)</f>
        <v>16.783420310462134</v>
      </c>
    </row>
    <row r="5" spans="1:10" ht="15" x14ac:dyDescent="0.2">
      <c r="A5" s="128" t="s">
        <v>87</v>
      </c>
      <c r="B5" s="129">
        <v>1200</v>
      </c>
      <c r="F5" s="49">
        <v>45054</v>
      </c>
      <c r="G5" s="50">
        <v>6.0970001220703098</v>
      </c>
      <c r="H5" s="139">
        <v>6.0462120077672843</v>
      </c>
      <c r="I5" s="139">
        <f t="shared" si="0"/>
        <v>7255.4544093207414</v>
      </c>
      <c r="J5" s="101">
        <f t="shared" si="1"/>
        <v>-62.145650188530453</v>
      </c>
    </row>
    <row r="6" spans="1:10" ht="15" x14ac:dyDescent="0.2">
      <c r="A6" s="130"/>
      <c r="B6" s="129"/>
      <c r="F6" s="49">
        <v>45051</v>
      </c>
      <c r="G6" s="50">
        <v>6.1490001678466797</v>
      </c>
      <c r="H6" s="139">
        <v>6.1828831403224402</v>
      </c>
      <c r="I6" s="139">
        <f t="shared" si="0"/>
        <v>7419.4597683869279</v>
      </c>
      <c r="J6" s="101">
        <f t="shared" si="1"/>
        <v>101.85970887765598</v>
      </c>
    </row>
    <row r="7" spans="1:10" ht="15" x14ac:dyDescent="0.2">
      <c r="A7" s="131"/>
      <c r="B7" s="132"/>
      <c r="F7" s="49">
        <v>45050</v>
      </c>
      <c r="G7" s="50">
        <v>6.0640001296996999</v>
      </c>
      <c r="H7" s="139">
        <v>6.0709089814068884</v>
      </c>
      <c r="I7" s="139">
        <f t="shared" si="0"/>
        <v>7285.0907776882659</v>
      </c>
      <c r="J7" s="101">
        <f t="shared" si="1"/>
        <v>-32.50928182100597</v>
      </c>
    </row>
    <row r="8" spans="1:10" ht="15" x14ac:dyDescent="0.2">
      <c r="F8" s="49">
        <v>45049</v>
      </c>
      <c r="G8" s="50">
        <v>6.0910000801086399</v>
      </c>
      <c r="H8" s="139">
        <v>6.0849989672879223</v>
      </c>
      <c r="I8" s="139">
        <f t="shared" si="0"/>
        <v>7301.9987607455068</v>
      </c>
      <c r="J8" s="101">
        <f t="shared" si="1"/>
        <v>-15.601298763765044</v>
      </c>
    </row>
    <row r="9" spans="1:10" ht="15" x14ac:dyDescent="0.2">
      <c r="F9" s="49">
        <v>45048</v>
      </c>
      <c r="G9" s="50">
        <v>6.1040000915527299</v>
      </c>
      <c r="H9" s="139">
        <v>6.0038246061067699</v>
      </c>
      <c r="I9" s="139">
        <f t="shared" si="0"/>
        <v>7204.5895273281239</v>
      </c>
      <c r="J9" s="101">
        <f t="shared" si="1"/>
        <v>-113.01053218114794</v>
      </c>
    </row>
    <row r="10" spans="1:10" ht="15" x14ac:dyDescent="0.2">
      <c r="A10" s="172" t="s">
        <v>21</v>
      </c>
      <c r="B10" s="135">
        <f>PERCENTILE(J3:J502,0.01)</f>
        <v>-334.3200229100961</v>
      </c>
      <c r="F10" s="49">
        <v>45047</v>
      </c>
      <c r="G10" s="50">
        <v>6.1989998817443803</v>
      </c>
      <c r="H10" s="139">
        <v>6.0970164931371054</v>
      </c>
      <c r="I10" s="139">
        <f t="shared" si="0"/>
        <v>7316.4197917645261</v>
      </c>
      <c r="J10" s="101">
        <f t="shared" si="1"/>
        <v>-1.1802677447458336</v>
      </c>
    </row>
    <row r="11" spans="1:10" ht="15" x14ac:dyDescent="0.2">
      <c r="F11" s="49">
        <v>45044</v>
      </c>
      <c r="G11" s="50">
        <v>6.1999998092651296</v>
      </c>
      <c r="H11" s="139">
        <v>6.1295546945167585</v>
      </c>
      <c r="I11" s="139">
        <f t="shared" si="0"/>
        <v>7355.46563342011</v>
      </c>
      <c r="J11" s="101">
        <f t="shared" si="1"/>
        <v>37.865573910838066</v>
      </c>
    </row>
    <row r="12" spans="1:10" ht="15" x14ac:dyDescent="0.2">
      <c r="F12" s="49">
        <v>45043</v>
      </c>
      <c r="G12" s="50">
        <v>6.1680002212524396</v>
      </c>
      <c r="H12" s="139">
        <v>6.2047143831057259</v>
      </c>
      <c r="I12" s="139">
        <f t="shared" si="0"/>
        <v>7445.6572597268714</v>
      </c>
      <c r="J12" s="101">
        <f t="shared" si="1"/>
        <v>128.05720021759953</v>
      </c>
    </row>
    <row r="13" spans="1:10" ht="15" x14ac:dyDescent="0.2">
      <c r="F13" s="49">
        <v>45042</v>
      </c>
      <c r="G13" s="50">
        <v>6.0609998703002903</v>
      </c>
      <c r="H13" s="139">
        <v>6.0869427722091878</v>
      </c>
      <c r="I13" s="139">
        <f t="shared" si="0"/>
        <v>7304.3313266510249</v>
      </c>
      <c r="J13" s="101">
        <f t="shared" si="1"/>
        <v>-13.268732858246949</v>
      </c>
    </row>
    <row r="14" spans="1:10" ht="15" x14ac:dyDescent="0.2">
      <c r="F14" s="49">
        <v>45041</v>
      </c>
      <c r="G14" s="50">
        <v>6.07200002670288</v>
      </c>
      <c r="H14" s="139">
        <v>6.1504476573067324</v>
      </c>
      <c r="I14" s="139">
        <f t="shared" si="0"/>
        <v>7380.5371887680785</v>
      </c>
      <c r="J14" s="101">
        <f t="shared" si="1"/>
        <v>62.937129258806635</v>
      </c>
    </row>
    <row r="15" spans="1:10" ht="15" x14ac:dyDescent="0.2">
      <c r="F15" s="49">
        <v>45040</v>
      </c>
      <c r="G15" s="50">
        <v>6.0199999809265101</v>
      </c>
      <c r="H15" s="139">
        <v>6.1785533456851232</v>
      </c>
      <c r="I15" s="139">
        <f t="shared" si="0"/>
        <v>7414.2640148221481</v>
      </c>
      <c r="J15" s="101">
        <f t="shared" si="1"/>
        <v>96.663955312876169</v>
      </c>
    </row>
    <row r="16" spans="1:10" ht="15" x14ac:dyDescent="0.2">
      <c r="F16" s="49">
        <v>45037</v>
      </c>
      <c r="G16" s="50">
        <v>5.94099998474121</v>
      </c>
      <c r="H16" s="139">
        <v>6.1869178330183443</v>
      </c>
      <c r="I16" s="139">
        <f t="shared" si="0"/>
        <v>7424.3013996220134</v>
      </c>
      <c r="J16" s="101">
        <f t="shared" si="1"/>
        <v>106.70134011274149</v>
      </c>
    </row>
    <row r="17" spans="6:10" ht="15" x14ac:dyDescent="0.2">
      <c r="F17" s="49">
        <v>45036</v>
      </c>
      <c r="G17" s="50">
        <v>5.8550000190734801</v>
      </c>
      <c r="H17" s="139">
        <v>6.1209560997170236</v>
      </c>
      <c r="I17" s="139">
        <f t="shared" si="0"/>
        <v>7345.1473196604284</v>
      </c>
      <c r="J17" s="101">
        <f t="shared" si="1"/>
        <v>27.547260151156479</v>
      </c>
    </row>
    <row r="18" spans="6:10" ht="15" x14ac:dyDescent="0.2">
      <c r="F18" s="49">
        <v>45035</v>
      </c>
      <c r="G18" s="50">
        <v>5.8330001831054599</v>
      </c>
      <c r="H18" s="139">
        <v>6.1716230623875017</v>
      </c>
      <c r="I18" s="139">
        <f t="shared" si="0"/>
        <v>7405.9476748650022</v>
      </c>
      <c r="J18" s="101">
        <f t="shared" si="1"/>
        <v>88.347615355730341</v>
      </c>
    </row>
    <row r="19" spans="6:10" ht="15" x14ac:dyDescent="0.2">
      <c r="F19" s="49">
        <v>45034</v>
      </c>
      <c r="G19" s="50">
        <v>5.76300001144409</v>
      </c>
      <c r="H19" s="139">
        <v>6.1725228094386768</v>
      </c>
      <c r="I19" s="139">
        <f t="shared" si="0"/>
        <v>7407.0273713264123</v>
      </c>
      <c r="J19" s="101">
        <f t="shared" si="1"/>
        <v>89.427311817140435</v>
      </c>
    </row>
    <row r="20" spans="6:10" ht="15" x14ac:dyDescent="0.2">
      <c r="F20" s="49">
        <v>45033</v>
      </c>
      <c r="G20" s="50">
        <v>5.6929998397827104</v>
      </c>
      <c r="H20" s="139">
        <v>6.0755470830868195</v>
      </c>
      <c r="I20" s="139">
        <f t="shared" si="0"/>
        <v>7290.6564997041833</v>
      </c>
      <c r="J20" s="101">
        <f t="shared" si="1"/>
        <v>-26.943559805088626</v>
      </c>
    </row>
    <row r="21" spans="6:10" ht="15" x14ac:dyDescent="0.2">
      <c r="F21" s="49">
        <v>45030</v>
      </c>
      <c r="G21" s="50">
        <v>5.7140002250671298</v>
      </c>
      <c r="H21" s="139">
        <v>6.0575809684441584</v>
      </c>
      <c r="I21" s="139">
        <f t="shared" si="0"/>
        <v>7269.09716213299</v>
      </c>
      <c r="J21" s="101">
        <f t="shared" si="1"/>
        <v>-48.502897376281908</v>
      </c>
    </row>
    <row r="22" spans="6:10" ht="15" x14ac:dyDescent="0.2">
      <c r="F22" s="49">
        <v>45029</v>
      </c>
      <c r="G22" s="50">
        <v>5.7519998550415004</v>
      </c>
      <c r="H22" s="139">
        <v>5.8365278710765045</v>
      </c>
      <c r="I22" s="139">
        <f t="shared" si="0"/>
        <v>7003.8334452918052</v>
      </c>
      <c r="J22" s="101">
        <f t="shared" si="1"/>
        <v>-313.76661421746667</v>
      </c>
    </row>
    <row r="23" spans="6:10" ht="15" x14ac:dyDescent="0.2">
      <c r="F23" s="49">
        <v>45028</v>
      </c>
      <c r="G23" s="50">
        <v>6.0040001869201598</v>
      </c>
      <c r="H23" s="139">
        <v>6.2211136213702858</v>
      </c>
      <c r="I23" s="139">
        <f t="shared" si="0"/>
        <v>7465.3363456443431</v>
      </c>
      <c r="J23" s="101">
        <f t="shared" si="1"/>
        <v>147.73628613507117</v>
      </c>
    </row>
    <row r="24" spans="6:10" ht="15" x14ac:dyDescent="0.2">
      <c r="F24" s="49">
        <v>45027</v>
      </c>
      <c r="G24" s="50">
        <v>5.8839998245239196</v>
      </c>
      <c r="H24" s="139">
        <v>6.1343811469964677</v>
      </c>
      <c r="I24" s="139">
        <f t="shared" si="0"/>
        <v>7361.2573763957616</v>
      </c>
      <c r="J24" s="101">
        <f t="shared" si="1"/>
        <v>43.657316886489753</v>
      </c>
    </row>
    <row r="25" spans="6:10" ht="15" x14ac:dyDescent="0.2">
      <c r="F25" s="49">
        <v>45026</v>
      </c>
      <c r="G25" s="50">
        <v>5.8489999771118102</v>
      </c>
      <c r="H25" s="139">
        <v>6.09800004959106</v>
      </c>
      <c r="I25" s="139">
        <f t="shared" si="0"/>
        <v>7317.6000595092719</v>
      </c>
      <c r="J25" s="101">
        <f t="shared" si="1"/>
        <v>0</v>
      </c>
    </row>
    <row r="26" spans="6:10" ht="15" x14ac:dyDescent="0.2">
      <c r="F26" s="49">
        <v>45023</v>
      </c>
      <c r="G26" s="50">
        <v>5.8489999771118102</v>
      </c>
      <c r="H26" s="139">
        <v>6.1063462223367626</v>
      </c>
      <c r="I26" s="139">
        <f t="shared" si="0"/>
        <v>7327.6154668041154</v>
      </c>
      <c r="J26" s="101">
        <f t="shared" si="1"/>
        <v>10.015407294843499</v>
      </c>
    </row>
    <row r="27" spans="6:10" ht="15" x14ac:dyDescent="0.2">
      <c r="F27" s="49">
        <v>45022</v>
      </c>
      <c r="G27" s="50">
        <v>5.8410000801086399</v>
      </c>
      <c r="H27" s="139">
        <v>6.3126209588546702</v>
      </c>
      <c r="I27" s="139">
        <f t="shared" si="0"/>
        <v>7575.1451506256044</v>
      </c>
      <c r="J27" s="101">
        <f t="shared" si="1"/>
        <v>257.54509111633251</v>
      </c>
    </row>
    <row r="28" spans="6:10" ht="15" x14ac:dyDescent="0.2">
      <c r="F28" s="49">
        <v>45021</v>
      </c>
      <c r="G28" s="50">
        <v>5.6389999389648402</v>
      </c>
      <c r="H28" s="139">
        <v>6.1599535258138083</v>
      </c>
      <c r="I28" s="139">
        <f t="shared" si="0"/>
        <v>7391.94423097657</v>
      </c>
      <c r="J28" s="101">
        <f t="shared" si="1"/>
        <v>74.344171467298111</v>
      </c>
    </row>
    <row r="29" spans="6:10" ht="15" x14ac:dyDescent="0.2">
      <c r="F29" s="49">
        <v>45020</v>
      </c>
      <c r="G29" s="50">
        <v>5.5819997787475497</v>
      </c>
      <c r="H29" s="139">
        <v>6.0761897988251308</v>
      </c>
      <c r="I29" s="139">
        <f t="shared" si="0"/>
        <v>7291.4277585901573</v>
      </c>
      <c r="J29" s="101">
        <f t="shared" si="1"/>
        <v>-26.172300919114605</v>
      </c>
    </row>
    <row r="30" spans="6:10" ht="15" x14ac:dyDescent="0.2">
      <c r="F30" s="49">
        <v>45019</v>
      </c>
      <c r="G30" s="50">
        <v>5.6020002365112296</v>
      </c>
      <c r="H30" s="139">
        <v>6.0255006676628797</v>
      </c>
      <c r="I30" s="139">
        <f t="shared" si="0"/>
        <v>7230.6008011954555</v>
      </c>
      <c r="J30" s="101">
        <f t="shared" si="1"/>
        <v>-86.999258313816426</v>
      </c>
    </row>
    <row r="31" spans="6:10" ht="15" x14ac:dyDescent="0.2">
      <c r="F31" s="49">
        <v>45016</v>
      </c>
      <c r="G31" s="50">
        <v>5.6690001487731898</v>
      </c>
      <c r="H31" s="139">
        <v>6.1563653139988643</v>
      </c>
      <c r="I31" s="139">
        <f t="shared" si="0"/>
        <v>7387.6383767986372</v>
      </c>
      <c r="J31" s="101">
        <f t="shared" si="1"/>
        <v>70.038317289365295</v>
      </c>
    </row>
    <row r="32" spans="6:10" ht="15" x14ac:dyDescent="0.2">
      <c r="F32" s="49">
        <v>45015</v>
      </c>
      <c r="G32" s="50">
        <v>5.6149997711181596</v>
      </c>
      <c r="H32" s="139">
        <v>6.2241887403622842</v>
      </c>
      <c r="I32" s="139">
        <f t="shared" si="0"/>
        <v>7469.0264884347407</v>
      </c>
      <c r="J32" s="101">
        <f t="shared" si="1"/>
        <v>151.42642892546883</v>
      </c>
    </row>
    <row r="33" spans="6:10" ht="15" x14ac:dyDescent="0.2">
      <c r="F33" s="49">
        <v>45014</v>
      </c>
      <c r="G33" s="50">
        <v>5.5</v>
      </c>
      <c r="H33" s="139">
        <v>6.1492159843287437</v>
      </c>
      <c r="I33" s="139">
        <f t="shared" si="0"/>
        <v>7379.0591811944923</v>
      </c>
      <c r="J33" s="101">
        <f t="shared" si="1"/>
        <v>61.459121685220452</v>
      </c>
    </row>
    <row r="34" spans="6:10" ht="15" x14ac:dyDescent="0.2">
      <c r="F34" s="49">
        <v>45013</v>
      </c>
      <c r="G34" s="50">
        <v>5.4539999961853001</v>
      </c>
      <c r="H34" s="139">
        <v>6.0678864630544549</v>
      </c>
      <c r="I34" s="139">
        <f t="shared" si="0"/>
        <v>7281.4637556653461</v>
      </c>
      <c r="J34" s="101">
        <f t="shared" si="1"/>
        <v>-36.136303843925816</v>
      </c>
    </row>
    <row r="35" spans="6:10" ht="15" x14ac:dyDescent="0.2">
      <c r="F35" s="49">
        <v>45012</v>
      </c>
      <c r="G35" s="50">
        <v>5.4809999465942303</v>
      </c>
      <c r="H35" s="139">
        <v>6.1718753865886784</v>
      </c>
      <c r="I35" s="139">
        <f t="shared" si="0"/>
        <v>7406.2504639064136</v>
      </c>
      <c r="J35" s="101">
        <f t="shared" si="1"/>
        <v>88.650404397141756</v>
      </c>
    </row>
    <row r="36" spans="6:10" ht="15" x14ac:dyDescent="0.2">
      <c r="F36" s="49">
        <v>45009</v>
      </c>
      <c r="G36" s="50">
        <v>5.4149999618530202</v>
      </c>
      <c r="H36" s="139">
        <v>5.9985888600852659</v>
      </c>
      <c r="I36" s="139">
        <f t="shared" si="0"/>
        <v>7198.3066321023189</v>
      </c>
      <c r="J36" s="101">
        <f t="shared" si="1"/>
        <v>-119.29342740695301</v>
      </c>
    </row>
    <row r="37" spans="6:10" ht="15" x14ac:dyDescent="0.2">
      <c r="F37" s="49">
        <v>45008</v>
      </c>
      <c r="G37" s="50">
        <v>5.5040001869201598</v>
      </c>
      <c r="H37" s="139">
        <v>6.1190870345192012</v>
      </c>
      <c r="I37" s="139">
        <f t="shared" si="0"/>
        <v>7342.9044414230411</v>
      </c>
      <c r="J37" s="101">
        <f t="shared" si="1"/>
        <v>25.304381913769248</v>
      </c>
    </row>
    <row r="38" spans="6:10" ht="15" x14ac:dyDescent="0.2">
      <c r="F38" s="49">
        <v>45007</v>
      </c>
      <c r="G38" s="50">
        <v>5.4850001335143999</v>
      </c>
      <c r="H38" s="139">
        <v>6.1146996665933528</v>
      </c>
      <c r="I38" s="139">
        <f t="shared" si="0"/>
        <v>7337.6395999120232</v>
      </c>
      <c r="J38" s="101">
        <f t="shared" si="1"/>
        <v>20.0395404027513</v>
      </c>
    </row>
    <row r="39" spans="6:10" ht="15" x14ac:dyDescent="0.2">
      <c r="F39" s="49">
        <v>45006</v>
      </c>
      <c r="G39" s="50">
        <v>5.4699997901916504</v>
      </c>
      <c r="H39" s="139">
        <v>6.205971570184361</v>
      </c>
      <c r="I39" s="139">
        <f t="shared" si="0"/>
        <v>7447.1658842212328</v>
      </c>
      <c r="J39" s="101">
        <f t="shared" si="1"/>
        <v>129.56582471196089</v>
      </c>
    </row>
    <row r="40" spans="6:10" ht="15" x14ac:dyDescent="0.2">
      <c r="F40" s="49">
        <v>45005</v>
      </c>
      <c r="G40" s="50">
        <v>5.3740000724792401</v>
      </c>
      <c r="H40" s="139">
        <v>6.2322292733210141</v>
      </c>
      <c r="I40" s="139">
        <f t="shared" si="0"/>
        <v>7478.6751279852169</v>
      </c>
      <c r="J40" s="101">
        <f t="shared" si="1"/>
        <v>161.07506847594505</v>
      </c>
    </row>
    <row r="41" spans="6:10" ht="15" x14ac:dyDescent="0.2">
      <c r="F41" s="49">
        <v>45002</v>
      </c>
      <c r="G41" s="50">
        <v>5.2569999694824201</v>
      </c>
      <c r="H41" s="139">
        <v>6.0402750517370043</v>
      </c>
      <c r="I41" s="139">
        <f t="shared" si="0"/>
        <v>7248.3300620844047</v>
      </c>
      <c r="J41" s="101">
        <f t="shared" si="1"/>
        <v>-69.269997424867142</v>
      </c>
    </row>
    <row r="42" spans="6:10" ht="15" x14ac:dyDescent="0.2">
      <c r="F42" s="49">
        <v>45001</v>
      </c>
      <c r="G42" s="50">
        <v>5.3070001602172798</v>
      </c>
      <c r="H42" s="139">
        <v>6.1348809770430064</v>
      </c>
      <c r="I42" s="139">
        <f t="shared" si="0"/>
        <v>7361.8571724516078</v>
      </c>
      <c r="J42" s="101">
        <f t="shared" si="1"/>
        <v>44.25711294233588</v>
      </c>
    </row>
    <row r="43" spans="6:10" ht="15" x14ac:dyDescent="0.2">
      <c r="F43" s="49">
        <v>45000</v>
      </c>
      <c r="G43" s="50">
        <v>5.2750000953674299</v>
      </c>
      <c r="H43" s="139">
        <v>6.0267450415988213</v>
      </c>
      <c r="I43" s="139">
        <f t="shared" si="0"/>
        <v>7232.0940499185854</v>
      </c>
      <c r="J43" s="101">
        <f t="shared" si="1"/>
        <v>-85.506009590686517</v>
      </c>
    </row>
    <row r="44" spans="6:10" ht="15" x14ac:dyDescent="0.2">
      <c r="F44" s="49">
        <v>44999</v>
      </c>
      <c r="G44" s="50">
        <v>5.3369998931884703</v>
      </c>
      <c r="H44" s="139">
        <v>6.2075235013878958</v>
      </c>
      <c r="I44" s="139">
        <f t="shared" si="0"/>
        <v>7449.0282016654746</v>
      </c>
      <c r="J44" s="101">
        <f t="shared" si="1"/>
        <v>131.42814215620274</v>
      </c>
    </row>
    <row r="45" spans="6:10" ht="15" x14ac:dyDescent="0.2">
      <c r="F45" s="49">
        <v>44998</v>
      </c>
      <c r="G45" s="50">
        <v>5.24200010299682</v>
      </c>
      <c r="H45" s="139">
        <v>6.0205531809560462</v>
      </c>
      <c r="I45" s="139">
        <f t="shared" si="0"/>
        <v>7224.663817147255</v>
      </c>
      <c r="J45" s="101">
        <f t="shared" si="1"/>
        <v>-92.936242362016856</v>
      </c>
    </row>
    <row r="46" spans="6:10" ht="15" x14ac:dyDescent="0.2">
      <c r="F46" s="49">
        <v>44995</v>
      </c>
      <c r="G46" s="50">
        <v>5.3090000152587802</v>
      </c>
      <c r="H46" s="139">
        <v>6.0819406669558473</v>
      </c>
      <c r="I46" s="139">
        <f t="shared" si="0"/>
        <v>7298.328800347017</v>
      </c>
      <c r="J46" s="101">
        <f t="shared" si="1"/>
        <v>-19.271259162254864</v>
      </c>
    </row>
    <row r="47" spans="6:10" ht="15" x14ac:dyDescent="0.2">
      <c r="F47" s="49">
        <v>44994</v>
      </c>
      <c r="G47" s="50">
        <v>5.3229999542236301</v>
      </c>
      <c r="H47" s="139">
        <v>6.1393812878570291</v>
      </c>
      <c r="I47" s="139">
        <f t="shared" si="0"/>
        <v>7367.2575454284352</v>
      </c>
      <c r="J47" s="101">
        <f t="shared" si="1"/>
        <v>49.657485919163264</v>
      </c>
    </row>
    <row r="48" spans="6:10" ht="15" x14ac:dyDescent="0.2">
      <c r="F48" s="49">
        <v>44993</v>
      </c>
      <c r="G48" s="50">
        <v>5.2870001792907697</v>
      </c>
      <c r="H48" s="139">
        <v>6.0853262526258041</v>
      </c>
      <c r="I48" s="139">
        <f t="shared" si="0"/>
        <v>7302.391503150965</v>
      </c>
      <c r="J48" s="101">
        <f t="shared" si="1"/>
        <v>-15.208556358306851</v>
      </c>
    </row>
    <row r="49" spans="6:10" ht="15" x14ac:dyDescent="0.2">
      <c r="F49" s="49">
        <v>44992</v>
      </c>
      <c r="G49" s="50">
        <v>5.2979998588562003</v>
      </c>
      <c r="H49" s="139">
        <v>6.0464236735657506</v>
      </c>
      <c r="I49" s="139">
        <f t="shared" si="0"/>
        <v>7255.7084082789006</v>
      </c>
      <c r="J49" s="101">
        <f t="shared" si="1"/>
        <v>-61.891651230371281</v>
      </c>
    </row>
    <row r="50" spans="6:10" ht="15" x14ac:dyDescent="0.2">
      <c r="F50" s="49">
        <v>44991</v>
      </c>
      <c r="G50" s="50">
        <v>5.3429999351501403</v>
      </c>
      <c r="H50" s="139">
        <v>6.1622502225816245</v>
      </c>
      <c r="I50" s="139">
        <f t="shared" si="0"/>
        <v>7394.7002670979491</v>
      </c>
      <c r="J50" s="101">
        <f t="shared" si="1"/>
        <v>77.100207588677222</v>
      </c>
    </row>
    <row r="51" spans="6:10" ht="15" x14ac:dyDescent="0.2">
      <c r="F51" s="49">
        <v>44988</v>
      </c>
      <c r="G51" s="50">
        <v>5.2870001792907697</v>
      </c>
      <c r="H51" s="139">
        <v>6.1176395870549642</v>
      </c>
      <c r="I51" s="139">
        <f t="shared" si="0"/>
        <v>7341.1675044659569</v>
      </c>
      <c r="J51" s="101">
        <f t="shared" si="1"/>
        <v>23.567444956684994</v>
      </c>
    </row>
    <row r="52" spans="6:10" ht="15" x14ac:dyDescent="0.2">
      <c r="F52" s="49">
        <v>44987</v>
      </c>
      <c r="G52" s="50">
        <v>5.2699999809265101</v>
      </c>
      <c r="H52" s="139">
        <v>6.1479598294964148</v>
      </c>
      <c r="I52" s="139">
        <f t="shared" si="0"/>
        <v>7377.5517953956978</v>
      </c>
      <c r="J52" s="101">
        <f t="shared" si="1"/>
        <v>59.951735886425922</v>
      </c>
    </row>
    <row r="53" spans="6:10" ht="15" x14ac:dyDescent="0.2">
      <c r="F53" s="49">
        <v>44986</v>
      </c>
      <c r="G53" s="50">
        <v>5.2270002365112296</v>
      </c>
      <c r="H53" s="139">
        <v>6.0030788765910446</v>
      </c>
      <c r="I53" s="139">
        <f t="shared" si="0"/>
        <v>7203.6946519092535</v>
      </c>
      <c r="J53" s="101">
        <f t="shared" si="1"/>
        <v>-113.90540760001841</v>
      </c>
    </row>
    <row r="54" spans="6:10" ht="15" x14ac:dyDescent="0.2">
      <c r="F54" s="49">
        <v>44985</v>
      </c>
      <c r="G54" s="50">
        <v>5.3090000152587802</v>
      </c>
      <c r="H54" s="139">
        <v>6.0865249822771634</v>
      </c>
      <c r="I54" s="139">
        <f t="shared" si="0"/>
        <v>7303.8299787325959</v>
      </c>
      <c r="J54" s="101">
        <f t="shared" si="1"/>
        <v>-13.770080776675968</v>
      </c>
    </row>
    <row r="55" spans="6:10" ht="15" x14ac:dyDescent="0.2">
      <c r="F55" s="49">
        <v>44984</v>
      </c>
      <c r="G55" s="50">
        <v>5.3189997673034597</v>
      </c>
      <c r="H55" s="139">
        <v>6.1799461496381571</v>
      </c>
      <c r="I55" s="139">
        <f t="shared" si="0"/>
        <v>7415.9353795657889</v>
      </c>
      <c r="J55" s="101">
        <f t="shared" si="1"/>
        <v>98.335320056517048</v>
      </c>
    </row>
    <row r="56" spans="6:10" ht="15" x14ac:dyDescent="0.2">
      <c r="F56" s="49">
        <v>44981</v>
      </c>
      <c r="G56" s="50">
        <v>5.2480001449584899</v>
      </c>
      <c r="H56" s="139">
        <v>6.0829131510100201</v>
      </c>
      <c r="I56" s="139">
        <f t="shared" si="0"/>
        <v>7299.4957812120238</v>
      </c>
      <c r="J56" s="101">
        <f t="shared" si="1"/>
        <v>-18.104278297248129</v>
      </c>
    </row>
    <row r="57" spans="6:10" ht="15" x14ac:dyDescent="0.2">
      <c r="F57" s="49">
        <v>44980</v>
      </c>
      <c r="G57" s="50">
        <v>5.2610001564025799</v>
      </c>
      <c r="H57" s="139">
        <v>6.0852636836994964</v>
      </c>
      <c r="I57" s="139">
        <f t="shared" si="0"/>
        <v>7302.3164204393961</v>
      </c>
      <c r="J57" s="101">
        <f t="shared" si="1"/>
        <v>-15.28363906987579</v>
      </c>
    </row>
    <row r="58" spans="6:10" ht="15" x14ac:dyDescent="0.2">
      <c r="F58" s="49">
        <v>44979</v>
      </c>
      <c r="G58" s="50">
        <v>5.2719998359680096</v>
      </c>
      <c r="H58" s="139">
        <v>6.0438772140165655</v>
      </c>
      <c r="I58" s="139">
        <f t="shared" si="0"/>
        <v>7252.6526568198788</v>
      </c>
      <c r="J58" s="101">
        <f t="shared" si="1"/>
        <v>-64.94740268939313</v>
      </c>
    </row>
    <row r="59" spans="6:10" ht="15" x14ac:dyDescent="0.2">
      <c r="F59" s="49">
        <v>44978</v>
      </c>
      <c r="G59" s="50">
        <v>5.3189997673034597</v>
      </c>
      <c r="H59" s="139">
        <v>6.0591441418374981</v>
      </c>
      <c r="I59" s="139">
        <f t="shared" si="0"/>
        <v>7270.9729702049981</v>
      </c>
      <c r="J59" s="101">
        <f t="shared" si="1"/>
        <v>-46.627089304273795</v>
      </c>
    </row>
    <row r="60" spans="6:10" ht="15" x14ac:dyDescent="0.2">
      <c r="F60" s="49">
        <v>44977</v>
      </c>
      <c r="G60" s="50">
        <v>5.3530001640319798</v>
      </c>
      <c r="H60" s="139">
        <v>6.0798006808252829</v>
      </c>
      <c r="I60" s="139">
        <f t="shared" si="0"/>
        <v>7295.7608169903397</v>
      </c>
      <c r="J60" s="101">
        <f t="shared" si="1"/>
        <v>-21.839242518932224</v>
      </c>
    </row>
    <row r="61" spans="6:10" ht="15" x14ac:dyDescent="0.2">
      <c r="F61" s="49">
        <v>44974</v>
      </c>
      <c r="G61" s="50">
        <v>5.3689999580383301</v>
      </c>
      <c r="H61" s="139">
        <v>6.1196181948360096</v>
      </c>
      <c r="I61" s="139">
        <f t="shared" si="0"/>
        <v>7343.5418338032114</v>
      </c>
      <c r="J61" s="101">
        <f t="shared" si="1"/>
        <v>25.941774293939488</v>
      </c>
    </row>
    <row r="62" spans="6:10" ht="15" x14ac:dyDescent="0.2">
      <c r="F62" s="49">
        <v>44973</v>
      </c>
      <c r="G62" s="50">
        <v>5.3499999046325604</v>
      </c>
      <c r="H62" s="139">
        <v>6.0809269279686742</v>
      </c>
      <c r="I62" s="139">
        <f t="shared" si="0"/>
        <v>7297.1123135624093</v>
      </c>
      <c r="J62" s="101">
        <f t="shared" si="1"/>
        <v>-20.48774594686256</v>
      </c>
    </row>
    <row r="63" spans="6:10" ht="15" x14ac:dyDescent="0.2">
      <c r="F63" s="49">
        <v>44972</v>
      </c>
      <c r="G63" s="50">
        <v>5.3649997711181596</v>
      </c>
      <c r="H63" s="139">
        <v>6.0572178910340746</v>
      </c>
      <c r="I63" s="139">
        <f t="shared" si="0"/>
        <v>7268.6614692408893</v>
      </c>
      <c r="J63" s="101">
        <f t="shared" si="1"/>
        <v>-48.938590268382541</v>
      </c>
    </row>
    <row r="64" spans="6:10" ht="15" x14ac:dyDescent="0.2">
      <c r="F64" s="49">
        <v>44971</v>
      </c>
      <c r="G64" s="50">
        <v>5.40100002288818</v>
      </c>
      <c r="H64" s="139">
        <v>6.1002584044181436</v>
      </c>
      <c r="I64" s="139">
        <f t="shared" si="0"/>
        <v>7320.3100853017722</v>
      </c>
      <c r="J64" s="101">
        <f t="shared" si="1"/>
        <v>2.7100257925003461</v>
      </c>
    </row>
    <row r="65" spans="6:10" ht="15" x14ac:dyDescent="0.2">
      <c r="F65" s="49">
        <v>44970</v>
      </c>
      <c r="G65" s="50">
        <v>5.3990001678466797</v>
      </c>
      <c r="H65" s="139">
        <v>6.0810816655097755</v>
      </c>
      <c r="I65" s="139">
        <f t="shared" si="0"/>
        <v>7297.2979986117307</v>
      </c>
      <c r="J65" s="101">
        <f t="shared" si="1"/>
        <v>-20.302060897541196</v>
      </c>
    </row>
    <row r="66" spans="6:10" ht="15" x14ac:dyDescent="0.2">
      <c r="F66" s="49">
        <v>44967</v>
      </c>
      <c r="G66" s="50">
        <v>5.4140000343322701</v>
      </c>
      <c r="H66" s="139">
        <v>6.1864935881809942</v>
      </c>
      <c r="I66" s="139">
        <f t="shared" si="0"/>
        <v>7423.7923058171928</v>
      </c>
      <c r="J66" s="101">
        <f t="shared" si="1"/>
        <v>106.19224630792087</v>
      </c>
    </row>
    <row r="67" spans="6:10" ht="15" x14ac:dyDescent="0.2">
      <c r="F67" s="49">
        <v>44966</v>
      </c>
      <c r="G67" s="50">
        <v>5.3359999656677202</v>
      </c>
      <c r="H67" s="139">
        <v>6.0660853486972481</v>
      </c>
      <c r="I67" s="139">
        <f t="shared" si="0"/>
        <v>7279.3024184366977</v>
      </c>
      <c r="J67" s="101">
        <f t="shared" si="1"/>
        <v>-38.297641072574152</v>
      </c>
    </row>
    <row r="68" spans="6:10" ht="15" x14ac:dyDescent="0.2">
      <c r="F68" s="49">
        <v>44965</v>
      </c>
      <c r="G68" s="50">
        <v>5.3639998435974103</v>
      </c>
      <c r="H68" s="139">
        <v>6.1036864792141019</v>
      </c>
      <c r="I68" s="139">
        <f t="shared" ref="I68:I131" si="2">H68*$B$5</f>
        <v>7324.4237750569218</v>
      </c>
      <c r="J68" s="101">
        <f t="shared" ref="J68:J131" si="3">I68-($G$3*$B$5)</f>
        <v>6.8237155476499538</v>
      </c>
    </row>
    <row r="69" spans="6:10" ht="15" x14ac:dyDescent="0.2">
      <c r="F69" s="49">
        <v>44964</v>
      </c>
      <c r="G69" s="50">
        <v>5.3590002059936497</v>
      </c>
      <c r="H69" s="139">
        <v>6.0991385148028758</v>
      </c>
      <c r="I69" s="139">
        <f t="shared" si="2"/>
        <v>7318.9662177634509</v>
      </c>
      <c r="J69" s="101">
        <f t="shared" si="3"/>
        <v>1.3661582541790267</v>
      </c>
    </row>
    <row r="70" spans="6:10" ht="15" x14ac:dyDescent="0.2">
      <c r="F70" s="49">
        <v>44963</v>
      </c>
      <c r="G70" s="50">
        <v>5.3579998016357404</v>
      </c>
      <c r="H70" s="139">
        <v>6.1150955077221294</v>
      </c>
      <c r="I70" s="139">
        <f t="shared" si="2"/>
        <v>7338.1146092665549</v>
      </c>
      <c r="J70" s="101">
        <f t="shared" si="3"/>
        <v>20.514549757283021</v>
      </c>
    </row>
    <row r="71" spans="6:10" ht="15" x14ac:dyDescent="0.2">
      <c r="F71" s="49">
        <v>44960</v>
      </c>
      <c r="G71" s="50">
        <v>5.3429999351501403</v>
      </c>
      <c r="H71" s="139">
        <v>6.0615871035110915</v>
      </c>
      <c r="I71" s="139">
        <f t="shared" si="2"/>
        <v>7273.9045242133097</v>
      </c>
      <c r="J71" s="101">
        <f t="shared" si="3"/>
        <v>-43.695535295962145</v>
      </c>
    </row>
    <row r="72" spans="6:10" ht="15" x14ac:dyDescent="0.2">
      <c r="F72" s="49">
        <v>44959</v>
      </c>
      <c r="G72" s="50">
        <v>5.375</v>
      </c>
      <c r="H72" s="139">
        <v>6.2240911638074703</v>
      </c>
      <c r="I72" s="139">
        <f t="shared" si="2"/>
        <v>7468.9093965689644</v>
      </c>
      <c r="J72" s="101">
        <f t="shared" si="3"/>
        <v>151.30933705969255</v>
      </c>
    </row>
    <row r="73" spans="6:10" ht="15" x14ac:dyDescent="0.2">
      <c r="F73" s="49">
        <v>44958</v>
      </c>
      <c r="G73" s="50">
        <v>5.2649998664855904</v>
      </c>
      <c r="H73" s="139">
        <v>5.9719089353746506</v>
      </c>
      <c r="I73" s="139">
        <f t="shared" si="2"/>
        <v>7166.2907224495812</v>
      </c>
      <c r="J73" s="101">
        <f t="shared" si="3"/>
        <v>-151.30933705969073</v>
      </c>
    </row>
    <row r="74" spans="6:10" ht="15" x14ac:dyDescent="0.2">
      <c r="F74" s="49">
        <v>44957</v>
      </c>
      <c r="G74" s="50">
        <v>5.375</v>
      </c>
      <c r="H74" s="139">
        <v>6.0146189856344074</v>
      </c>
      <c r="I74" s="139">
        <f t="shared" si="2"/>
        <v>7217.5427827612893</v>
      </c>
      <c r="J74" s="101">
        <f t="shared" si="3"/>
        <v>-100.05727674798254</v>
      </c>
    </row>
    <row r="75" spans="6:10" ht="15" x14ac:dyDescent="0.2">
      <c r="F75" s="49">
        <v>44956</v>
      </c>
      <c r="G75" s="50">
        <v>5.4489998817443803</v>
      </c>
      <c r="H75" s="139">
        <v>6.074544127896762</v>
      </c>
      <c r="I75" s="139">
        <f t="shared" si="2"/>
        <v>7289.4529534761141</v>
      </c>
      <c r="J75" s="101">
        <f t="shared" si="3"/>
        <v>-28.147106033157797</v>
      </c>
    </row>
    <row r="76" spans="6:10" ht="15" x14ac:dyDescent="0.2">
      <c r="F76" s="49">
        <v>44953</v>
      </c>
      <c r="G76" s="50">
        <v>5.4699997901916504</v>
      </c>
      <c r="H76" s="139">
        <v>6.1169809866507547</v>
      </c>
      <c r="I76" s="139">
        <f t="shared" si="2"/>
        <v>7340.377183980906</v>
      </c>
      <c r="J76" s="101">
        <f t="shared" si="3"/>
        <v>22.777124471634124</v>
      </c>
    </row>
    <row r="77" spans="6:10" ht="15" x14ac:dyDescent="0.2">
      <c r="F77" s="49">
        <v>44952</v>
      </c>
      <c r="G77" s="50">
        <v>5.4530000686645499</v>
      </c>
      <c r="H77" s="139">
        <v>6.0924110660809392</v>
      </c>
      <c r="I77" s="139">
        <f t="shared" si="2"/>
        <v>7310.8932792971273</v>
      </c>
      <c r="J77" s="101">
        <f t="shared" si="3"/>
        <v>-6.7067802121446221</v>
      </c>
    </row>
    <row r="78" spans="6:10" ht="15" x14ac:dyDescent="0.2">
      <c r="F78" s="49">
        <v>44951</v>
      </c>
      <c r="G78" s="50">
        <v>5.4580001831054599</v>
      </c>
      <c r="H78" s="139">
        <v>6.0534726954750662</v>
      </c>
      <c r="I78" s="139">
        <f t="shared" si="2"/>
        <v>7264.167234570079</v>
      </c>
      <c r="J78" s="101">
        <f t="shared" si="3"/>
        <v>-53.432824939192869</v>
      </c>
    </row>
    <row r="79" spans="6:10" ht="15" x14ac:dyDescent="0.2">
      <c r="F79" s="49">
        <v>44950</v>
      </c>
      <c r="G79" s="50">
        <v>5.4980001449584899</v>
      </c>
      <c r="H79" s="139">
        <v>6.1414103279675318</v>
      </c>
      <c r="I79" s="139">
        <f t="shared" si="2"/>
        <v>7369.6923935610384</v>
      </c>
      <c r="J79" s="101">
        <f t="shared" si="3"/>
        <v>52.092334051766557</v>
      </c>
    </row>
    <row r="80" spans="6:10" ht="15" x14ac:dyDescent="0.2">
      <c r="F80" s="49">
        <v>44949</v>
      </c>
      <c r="G80" s="50">
        <v>5.4590001106262198</v>
      </c>
      <c r="H80" s="139">
        <v>5.8775072088738396</v>
      </c>
      <c r="I80" s="139">
        <f t="shared" si="2"/>
        <v>7053.0086506486077</v>
      </c>
      <c r="J80" s="101">
        <f t="shared" si="3"/>
        <v>-264.59140886066416</v>
      </c>
    </row>
    <row r="81" spans="6:10" ht="15" x14ac:dyDescent="0.2">
      <c r="F81" s="49">
        <v>44946</v>
      </c>
      <c r="G81" s="50">
        <v>5.6599998474120996</v>
      </c>
      <c r="H81" s="139">
        <v>6.1033889655761362</v>
      </c>
      <c r="I81" s="139">
        <f t="shared" si="2"/>
        <v>7324.0667586913632</v>
      </c>
      <c r="J81" s="101">
        <f t="shared" si="3"/>
        <v>6.4666991820913609</v>
      </c>
    </row>
    <row r="82" spans="6:10" ht="15" x14ac:dyDescent="0.2">
      <c r="F82" s="49">
        <v>44945</v>
      </c>
      <c r="G82" s="50">
        <v>5.6550002098083496</v>
      </c>
      <c r="H82" s="139">
        <v>5.9488713650097713</v>
      </c>
      <c r="I82" s="139">
        <f t="shared" si="2"/>
        <v>7138.6456380117252</v>
      </c>
      <c r="J82" s="101">
        <f t="shared" si="3"/>
        <v>-178.95442149754672</v>
      </c>
    </row>
    <row r="83" spans="6:10" ht="15" x14ac:dyDescent="0.2">
      <c r="F83" s="49">
        <v>44944</v>
      </c>
      <c r="G83" s="50">
        <v>5.79500007629394</v>
      </c>
      <c r="H83" s="139">
        <v>6.1391779757548246</v>
      </c>
      <c r="I83" s="139">
        <f t="shared" si="2"/>
        <v>7367.0135709057895</v>
      </c>
      <c r="J83" s="101">
        <f t="shared" si="3"/>
        <v>49.413511396517606</v>
      </c>
    </row>
    <row r="84" spans="6:10" ht="15" x14ac:dyDescent="0.2">
      <c r="F84" s="49">
        <v>44943</v>
      </c>
      <c r="G84" s="50">
        <v>5.7560000419616699</v>
      </c>
      <c r="H84" s="139">
        <v>6.0368613295592057</v>
      </c>
      <c r="I84" s="139">
        <f t="shared" si="2"/>
        <v>7244.233595471047</v>
      </c>
      <c r="J84" s="101">
        <f t="shared" si="3"/>
        <v>-73.366464038224876</v>
      </c>
    </row>
    <row r="85" spans="6:10" ht="15" x14ac:dyDescent="0.2">
      <c r="F85" s="49">
        <v>44942</v>
      </c>
      <c r="G85" s="50">
        <v>5.8140001296996999</v>
      </c>
      <c r="H85" s="139">
        <v>6.1601982011238556</v>
      </c>
      <c r="I85" s="139">
        <f t="shared" si="2"/>
        <v>7392.2378413486267</v>
      </c>
      <c r="J85" s="101">
        <f t="shared" si="3"/>
        <v>74.63778183935483</v>
      </c>
    </row>
    <row r="86" spans="6:10" ht="15" x14ac:dyDescent="0.2">
      <c r="F86" s="49">
        <v>44939</v>
      </c>
      <c r="G86" s="50">
        <v>5.75500011444091</v>
      </c>
      <c r="H86" s="139">
        <v>6.14159903556624</v>
      </c>
      <c r="I86" s="139">
        <f t="shared" si="2"/>
        <v>7369.9188426794881</v>
      </c>
      <c r="J86" s="101">
        <f t="shared" si="3"/>
        <v>52.318783170216193</v>
      </c>
    </row>
    <row r="87" spans="6:10" ht="15" x14ac:dyDescent="0.2">
      <c r="F87" s="49">
        <v>44938</v>
      </c>
      <c r="G87" s="50">
        <v>5.7140002250671298</v>
      </c>
      <c r="H87" s="139">
        <v>6.1980669646506632</v>
      </c>
      <c r="I87" s="139">
        <f t="shared" si="2"/>
        <v>7437.6803575807962</v>
      </c>
      <c r="J87" s="101">
        <f t="shared" si="3"/>
        <v>120.08029807152434</v>
      </c>
    </row>
    <row r="88" spans="6:10" ht="15" x14ac:dyDescent="0.2">
      <c r="F88" s="49">
        <v>44937</v>
      </c>
      <c r="G88" s="50">
        <v>5.6209998130798304</v>
      </c>
      <c r="H88" s="139">
        <v>6.1810116132821333</v>
      </c>
      <c r="I88" s="139">
        <f t="shared" si="2"/>
        <v>7417.2139359385601</v>
      </c>
      <c r="J88" s="101">
        <f t="shared" si="3"/>
        <v>99.613876429288212</v>
      </c>
    </row>
    <row r="89" spans="6:10" ht="15" x14ac:dyDescent="0.2">
      <c r="F89" s="49">
        <v>44936</v>
      </c>
      <c r="G89" s="50">
        <v>5.54500007629394</v>
      </c>
      <c r="H89" s="139">
        <v>6.0454403524352065</v>
      </c>
      <c r="I89" s="139">
        <f t="shared" si="2"/>
        <v>7254.528422922248</v>
      </c>
      <c r="J89" s="101">
        <f t="shared" si="3"/>
        <v>-63.071636587023931</v>
      </c>
    </row>
    <row r="90" spans="6:10" ht="15" x14ac:dyDescent="0.2">
      <c r="F90" s="49">
        <v>44935</v>
      </c>
      <c r="G90" s="50">
        <v>5.5929999351501403</v>
      </c>
      <c r="H90" s="139">
        <v>6.1056368364608247</v>
      </c>
      <c r="I90" s="139">
        <f t="shared" si="2"/>
        <v>7326.7642037529895</v>
      </c>
      <c r="J90" s="101">
        <f t="shared" si="3"/>
        <v>9.1641442437176011</v>
      </c>
    </row>
    <row r="91" spans="6:10" ht="15" x14ac:dyDescent="0.2">
      <c r="F91" s="49">
        <v>44932</v>
      </c>
      <c r="G91" s="50">
        <v>5.5859999656677202</v>
      </c>
      <c r="H91" s="139">
        <v>6.2215080580172923</v>
      </c>
      <c r="I91" s="139">
        <f t="shared" si="2"/>
        <v>7465.8096696207504</v>
      </c>
      <c r="J91" s="101">
        <f t="shared" si="3"/>
        <v>148.20961011147847</v>
      </c>
    </row>
    <row r="92" spans="6:10" ht="15" x14ac:dyDescent="0.2">
      <c r="F92" s="49">
        <v>44931</v>
      </c>
      <c r="G92" s="50">
        <v>5.4739999771118102</v>
      </c>
      <c r="H92" s="139">
        <v>6.0868700236506541</v>
      </c>
      <c r="I92" s="139">
        <f t="shared" si="2"/>
        <v>7304.2440283807846</v>
      </c>
      <c r="J92" s="101">
        <f t="shared" si="3"/>
        <v>-13.356031128487302</v>
      </c>
    </row>
    <row r="93" spans="6:10" ht="15" x14ac:dyDescent="0.2">
      <c r="F93" s="49">
        <v>44930</v>
      </c>
      <c r="G93" s="50">
        <v>5.4840002059936497</v>
      </c>
      <c r="H93" s="139">
        <v>6.2728370082695033</v>
      </c>
      <c r="I93" s="139">
        <f t="shared" si="2"/>
        <v>7527.4044099234043</v>
      </c>
      <c r="J93" s="101">
        <f t="shared" si="3"/>
        <v>209.80435041413239</v>
      </c>
    </row>
    <row r="94" spans="6:10" ht="15" x14ac:dyDescent="0.2">
      <c r="F94" s="49">
        <v>44929</v>
      </c>
      <c r="G94" s="50">
        <v>5.3289999961853001</v>
      </c>
      <c r="H94" s="139">
        <v>6.3016154916978859</v>
      </c>
      <c r="I94" s="139">
        <f t="shared" si="2"/>
        <v>7561.9385900374627</v>
      </c>
      <c r="J94" s="101">
        <f t="shared" si="3"/>
        <v>244.33853052819086</v>
      </c>
    </row>
    <row r="95" spans="6:10" ht="15" x14ac:dyDescent="0.2">
      <c r="F95" s="49">
        <v>44928</v>
      </c>
      <c r="G95" s="50">
        <v>5.1539998054504297</v>
      </c>
      <c r="H95" s="139">
        <v>6.2138597375786508</v>
      </c>
      <c r="I95" s="139">
        <f t="shared" si="2"/>
        <v>7456.6316850943813</v>
      </c>
      <c r="J95" s="101">
        <f t="shared" si="3"/>
        <v>139.0316255851094</v>
      </c>
    </row>
    <row r="96" spans="6:10" ht="15" x14ac:dyDescent="0.2">
      <c r="F96" s="49">
        <v>44925</v>
      </c>
      <c r="G96" s="50">
        <v>5.0570001602172798</v>
      </c>
      <c r="H96" s="139">
        <v>6.0332293008577933</v>
      </c>
      <c r="I96" s="139">
        <f t="shared" si="2"/>
        <v>7239.8751610293521</v>
      </c>
      <c r="J96" s="101">
        <f t="shared" si="3"/>
        <v>-77.72489847991983</v>
      </c>
    </row>
    <row r="97" spans="6:10" ht="15" x14ac:dyDescent="0.2">
      <c r="F97" s="49">
        <v>44924</v>
      </c>
      <c r="G97" s="50">
        <v>5.11100006103515</v>
      </c>
      <c r="H97" s="139">
        <v>6.2002674622481351</v>
      </c>
      <c r="I97" s="139">
        <f t="shared" si="2"/>
        <v>7440.3209546977623</v>
      </c>
      <c r="J97" s="101">
        <f t="shared" si="3"/>
        <v>122.72089518849043</v>
      </c>
    </row>
    <row r="98" spans="6:10" ht="15" x14ac:dyDescent="0.2">
      <c r="F98" s="49">
        <v>44923</v>
      </c>
      <c r="G98" s="50">
        <v>5.02600002288818</v>
      </c>
      <c r="H98" s="139">
        <v>6.0352330110993764</v>
      </c>
      <c r="I98" s="139">
        <f t="shared" si="2"/>
        <v>7242.2796133192514</v>
      </c>
      <c r="J98" s="101">
        <f t="shared" si="3"/>
        <v>-75.320446190020448</v>
      </c>
    </row>
    <row r="99" spans="6:10" ht="15" x14ac:dyDescent="0.2">
      <c r="F99" s="49">
        <v>44922</v>
      </c>
      <c r="G99" s="50">
        <v>5.0780000686645499</v>
      </c>
      <c r="H99" s="139">
        <v>6.0704427651922117</v>
      </c>
      <c r="I99" s="139">
        <f t="shared" si="2"/>
        <v>7284.5313182306545</v>
      </c>
      <c r="J99" s="101">
        <f t="shared" si="3"/>
        <v>-33.068741278617381</v>
      </c>
    </row>
    <row r="100" spans="6:10" ht="15" x14ac:dyDescent="0.2">
      <c r="F100" s="49">
        <v>44921</v>
      </c>
      <c r="G100" s="50">
        <v>5.1009998321533203</v>
      </c>
      <c r="H100" s="139">
        <v>6.0836713736889267</v>
      </c>
      <c r="I100" s="139">
        <f t="shared" si="2"/>
        <v>7300.4056484267121</v>
      </c>
      <c r="J100" s="101">
        <f t="shared" si="3"/>
        <v>-17.194411082559782</v>
      </c>
    </row>
    <row r="101" spans="6:10" ht="15" x14ac:dyDescent="0.2">
      <c r="F101" s="49">
        <v>44918</v>
      </c>
      <c r="G101" s="50">
        <v>5.1129999160766602</v>
      </c>
      <c r="H101" s="139">
        <v>6.1230970852532938</v>
      </c>
      <c r="I101" s="139">
        <f t="shared" si="2"/>
        <v>7347.7165023039524</v>
      </c>
      <c r="J101" s="101">
        <f t="shared" si="3"/>
        <v>30.116442794680552</v>
      </c>
    </row>
    <row r="102" spans="6:10" ht="15" x14ac:dyDescent="0.2">
      <c r="F102" s="49">
        <v>44917</v>
      </c>
      <c r="G102" s="50">
        <v>5.0920000076293901</v>
      </c>
      <c r="H102" s="139">
        <v>6.0645602363002782</v>
      </c>
      <c r="I102" s="139">
        <f t="shared" si="2"/>
        <v>7277.4722835603334</v>
      </c>
      <c r="J102" s="101">
        <f t="shared" si="3"/>
        <v>-40.127775948938506</v>
      </c>
    </row>
    <row r="103" spans="6:10" ht="15" x14ac:dyDescent="0.2">
      <c r="F103" s="49">
        <v>44916</v>
      </c>
      <c r="G103" s="50">
        <v>5.1199998855590803</v>
      </c>
      <c r="H103" s="139">
        <v>6.1734991620884649</v>
      </c>
      <c r="I103" s="139">
        <f t="shared" si="2"/>
        <v>7408.1989945061578</v>
      </c>
      <c r="J103" s="101">
        <f t="shared" si="3"/>
        <v>90.598934996885873</v>
      </c>
    </row>
    <row r="104" spans="6:10" ht="15" x14ac:dyDescent="0.2">
      <c r="F104" s="49">
        <v>44915</v>
      </c>
      <c r="G104" s="50">
        <v>5.0570001602172798</v>
      </c>
      <c r="H104" s="139">
        <v>6.09800004959106</v>
      </c>
      <c r="I104" s="139">
        <f t="shared" si="2"/>
        <v>7317.6000595092719</v>
      </c>
      <c r="J104" s="101">
        <f t="shared" si="3"/>
        <v>0</v>
      </c>
    </row>
    <row r="105" spans="6:10" ht="15" x14ac:dyDescent="0.2">
      <c r="F105" s="49">
        <v>44914</v>
      </c>
      <c r="G105" s="50">
        <v>5.0570001602172798</v>
      </c>
      <c r="H105" s="139">
        <v>6.1282212591102541</v>
      </c>
      <c r="I105" s="139">
        <f t="shared" si="2"/>
        <v>7353.8655109323045</v>
      </c>
      <c r="J105" s="101">
        <f t="shared" si="3"/>
        <v>36.265451423032573</v>
      </c>
    </row>
    <row r="106" spans="6:10" ht="15" x14ac:dyDescent="0.2">
      <c r="F106" s="49">
        <v>44911</v>
      </c>
      <c r="G106" s="50">
        <v>5.03200006484985</v>
      </c>
      <c r="H106" s="139">
        <v>6.0221281645807192</v>
      </c>
      <c r="I106" s="139">
        <f t="shared" si="2"/>
        <v>7226.5537974968629</v>
      </c>
      <c r="J106" s="101">
        <f t="shared" si="3"/>
        <v>-91.046262012408988</v>
      </c>
    </row>
    <row r="107" spans="6:10" ht="15" x14ac:dyDescent="0.2">
      <c r="F107" s="49">
        <v>44910</v>
      </c>
      <c r="G107" s="50">
        <v>5.0949997901916504</v>
      </c>
      <c r="H107" s="139">
        <v>5.8978545730897878</v>
      </c>
      <c r="I107" s="139">
        <f t="shared" si="2"/>
        <v>7077.4254877077456</v>
      </c>
      <c r="J107" s="101">
        <f t="shared" si="3"/>
        <v>-240.17457180152633</v>
      </c>
    </row>
    <row r="108" spans="6:10" ht="15" x14ac:dyDescent="0.2">
      <c r="F108" s="49">
        <v>44909</v>
      </c>
      <c r="G108" s="50">
        <v>5.2649998664855904</v>
      </c>
      <c r="H108" s="139">
        <v>6.1316808925317501</v>
      </c>
      <c r="I108" s="139">
        <f t="shared" si="2"/>
        <v>7358.0170710380999</v>
      </c>
      <c r="J108" s="101">
        <f t="shared" si="3"/>
        <v>40.41701152882797</v>
      </c>
    </row>
    <row r="109" spans="6:10" ht="15" x14ac:dyDescent="0.2">
      <c r="F109" s="49">
        <v>44908</v>
      </c>
      <c r="G109" s="50">
        <v>5.23600006103515</v>
      </c>
      <c r="H109" s="139">
        <v>6.1295263421618928</v>
      </c>
      <c r="I109" s="139">
        <f t="shared" si="2"/>
        <v>7355.4316105942717</v>
      </c>
      <c r="J109" s="101">
        <f t="shared" si="3"/>
        <v>37.831551084999774</v>
      </c>
    </row>
    <row r="110" spans="6:10" ht="15" x14ac:dyDescent="0.2">
      <c r="F110" s="49">
        <v>44907</v>
      </c>
      <c r="G110" s="50">
        <v>5.2090001106262198</v>
      </c>
      <c r="H110" s="139">
        <v>6.0769642363029197</v>
      </c>
      <c r="I110" s="139">
        <f t="shared" si="2"/>
        <v>7292.3570835635037</v>
      </c>
      <c r="J110" s="101">
        <f t="shared" si="3"/>
        <v>-25.242975945768194</v>
      </c>
    </row>
    <row r="111" spans="6:10" ht="15" x14ac:dyDescent="0.2">
      <c r="F111" s="49">
        <v>44904</v>
      </c>
      <c r="G111" s="50">
        <v>5.2270002365112296</v>
      </c>
      <c r="H111" s="139">
        <v>6.1248921387150554</v>
      </c>
      <c r="I111" s="139">
        <f t="shared" si="2"/>
        <v>7349.8705664580666</v>
      </c>
      <c r="J111" s="101">
        <f t="shared" si="3"/>
        <v>32.270506948794718</v>
      </c>
    </row>
    <row r="112" spans="6:10" ht="15" x14ac:dyDescent="0.2">
      <c r="F112" s="49">
        <v>44903</v>
      </c>
      <c r="G112" s="50">
        <v>5.2039999961853001</v>
      </c>
      <c r="H112" s="139">
        <v>6.0385295102855876</v>
      </c>
      <c r="I112" s="139">
        <f t="shared" si="2"/>
        <v>7246.2354123427049</v>
      </c>
      <c r="J112" s="101">
        <f t="shared" si="3"/>
        <v>-71.364647166567011</v>
      </c>
    </row>
    <row r="113" spans="6:10" ht="15" x14ac:dyDescent="0.2">
      <c r="F113" s="49">
        <v>44902</v>
      </c>
      <c r="G113" s="50">
        <v>5.25500011444091</v>
      </c>
      <c r="H113" s="139">
        <v>6.1282458456202207</v>
      </c>
      <c r="I113" s="139">
        <f t="shared" si="2"/>
        <v>7353.8950147442647</v>
      </c>
      <c r="J113" s="101">
        <f t="shared" si="3"/>
        <v>36.294955234992813</v>
      </c>
    </row>
    <row r="114" spans="6:10" ht="15" x14ac:dyDescent="0.2">
      <c r="F114" s="49">
        <v>44901</v>
      </c>
      <c r="G114" s="50">
        <v>5.2290000915527299</v>
      </c>
      <c r="H114" s="139">
        <v>6.033040995910647</v>
      </c>
      <c r="I114" s="139">
        <f t="shared" si="2"/>
        <v>7239.6491950927766</v>
      </c>
      <c r="J114" s="101">
        <f t="shared" si="3"/>
        <v>-77.950864416495278</v>
      </c>
    </row>
    <row r="115" spans="6:10" ht="15" x14ac:dyDescent="0.2">
      <c r="F115" s="49">
        <v>44900</v>
      </c>
      <c r="G115" s="50">
        <v>5.2849998474120996</v>
      </c>
      <c r="H115" s="139">
        <v>6.1443288147957373</v>
      </c>
      <c r="I115" s="139">
        <f t="shared" si="2"/>
        <v>7373.1945777548844</v>
      </c>
      <c r="J115" s="101">
        <f t="shared" si="3"/>
        <v>55.594518245612562</v>
      </c>
    </row>
    <row r="116" spans="6:10" ht="15" x14ac:dyDescent="0.2">
      <c r="F116" s="49">
        <v>44897</v>
      </c>
      <c r="G116" s="50">
        <v>5.2449998855590803</v>
      </c>
      <c r="H116" s="139">
        <v>6.1014886878541104</v>
      </c>
      <c r="I116" s="139">
        <f t="shared" si="2"/>
        <v>7321.7864254249325</v>
      </c>
      <c r="J116" s="101">
        <f t="shared" si="3"/>
        <v>4.1863659156606445</v>
      </c>
    </row>
    <row r="117" spans="6:10" ht="15" x14ac:dyDescent="0.2">
      <c r="F117" s="49">
        <v>44896</v>
      </c>
      <c r="G117" s="50">
        <v>5.24200010299682</v>
      </c>
      <c r="H117" s="139">
        <v>6.2606859132678698</v>
      </c>
      <c r="I117" s="139">
        <f t="shared" si="2"/>
        <v>7512.8230959214434</v>
      </c>
      <c r="J117" s="101">
        <f t="shared" si="3"/>
        <v>195.2230364121715</v>
      </c>
    </row>
    <row r="118" spans="6:10" ht="15" x14ac:dyDescent="0.2">
      <c r="F118" s="49">
        <v>44895</v>
      </c>
      <c r="G118" s="50">
        <v>5.1040000915527299</v>
      </c>
      <c r="H118" s="139">
        <v>6.0884496615896975</v>
      </c>
      <c r="I118" s="139">
        <f t="shared" si="2"/>
        <v>7306.1395939076374</v>
      </c>
      <c r="J118" s="101">
        <f t="shared" si="3"/>
        <v>-11.460465601634496</v>
      </c>
    </row>
    <row r="119" spans="6:10" ht="15" x14ac:dyDescent="0.2">
      <c r="F119" s="49">
        <v>44894</v>
      </c>
      <c r="G119" s="50">
        <v>5.1119999885559002</v>
      </c>
      <c r="H119" s="139">
        <v>6.1278953118508293</v>
      </c>
      <c r="I119" s="139">
        <f t="shared" si="2"/>
        <v>7353.4743742209948</v>
      </c>
      <c r="J119" s="101">
        <f t="shared" si="3"/>
        <v>35.874314711722946</v>
      </c>
    </row>
    <row r="120" spans="6:10" ht="15" x14ac:dyDescent="0.2">
      <c r="F120" s="49">
        <v>44893</v>
      </c>
      <c r="G120" s="50">
        <v>5.0869998931884703</v>
      </c>
      <c r="H120" s="139">
        <v>6.0371684983731653</v>
      </c>
      <c r="I120" s="139">
        <f t="shared" si="2"/>
        <v>7244.6021980477981</v>
      </c>
      <c r="J120" s="101">
        <f t="shared" si="3"/>
        <v>-72.997861461473804</v>
      </c>
    </row>
    <row r="121" spans="6:10" ht="15" x14ac:dyDescent="0.2">
      <c r="F121" s="49">
        <v>44890</v>
      </c>
      <c r="G121" s="50">
        <v>5.13800001144409</v>
      </c>
      <c r="H121" s="139">
        <v>6.0624980520177578</v>
      </c>
      <c r="I121" s="139">
        <f t="shared" si="2"/>
        <v>7274.9976624213095</v>
      </c>
      <c r="J121" s="101">
        <f t="shared" si="3"/>
        <v>-42.602397087962345</v>
      </c>
    </row>
    <row r="122" spans="6:10" ht="15" x14ac:dyDescent="0.2">
      <c r="F122" s="49">
        <v>44889</v>
      </c>
      <c r="G122" s="50">
        <v>5.1680002212524396</v>
      </c>
      <c r="H122" s="139">
        <v>6.2448895307255832</v>
      </c>
      <c r="I122" s="139">
        <f t="shared" si="2"/>
        <v>7493.8674368706997</v>
      </c>
      <c r="J122" s="101">
        <f t="shared" si="3"/>
        <v>176.26737736142786</v>
      </c>
    </row>
    <row r="123" spans="6:10" ht="15" x14ac:dyDescent="0.2">
      <c r="F123" s="49">
        <v>44888</v>
      </c>
      <c r="G123" s="50">
        <v>5.04500007629394</v>
      </c>
      <c r="H123" s="139">
        <v>6.0115872360097073</v>
      </c>
      <c r="I123" s="139">
        <f t="shared" si="2"/>
        <v>7213.9046832116492</v>
      </c>
      <c r="J123" s="101">
        <f t="shared" si="3"/>
        <v>-103.69537629762272</v>
      </c>
    </row>
    <row r="124" spans="6:10" ht="15" x14ac:dyDescent="0.2">
      <c r="F124" s="49">
        <v>44887</v>
      </c>
      <c r="G124" s="50">
        <v>5.11700010299682</v>
      </c>
      <c r="H124" s="139">
        <v>6.1266686673647373</v>
      </c>
      <c r="I124" s="139">
        <f t="shared" si="2"/>
        <v>7352.0024008376849</v>
      </c>
      <c r="J124" s="101">
        <f t="shared" si="3"/>
        <v>34.402341328413058</v>
      </c>
    </row>
    <row r="125" spans="6:10" ht="15" x14ac:dyDescent="0.2">
      <c r="F125" s="49">
        <v>44886</v>
      </c>
      <c r="G125" s="50">
        <v>5.0929999351501403</v>
      </c>
      <c r="H125" s="139">
        <v>6.0431701201872698</v>
      </c>
      <c r="I125" s="139">
        <f t="shared" si="2"/>
        <v>7251.804144224724</v>
      </c>
      <c r="J125" s="101">
        <f t="shared" si="3"/>
        <v>-65.795915284547846</v>
      </c>
    </row>
    <row r="126" spans="6:10" ht="15" x14ac:dyDescent="0.2">
      <c r="F126" s="49">
        <v>44883</v>
      </c>
      <c r="G126" s="50">
        <v>5.1389999389648402</v>
      </c>
      <c r="H126" s="139">
        <v>6.2774192624369665</v>
      </c>
      <c r="I126" s="139">
        <f t="shared" si="2"/>
        <v>7532.9031149243601</v>
      </c>
      <c r="J126" s="101">
        <f t="shared" si="3"/>
        <v>215.30305541508824</v>
      </c>
    </row>
    <row r="127" spans="6:10" ht="15" x14ac:dyDescent="0.2">
      <c r="F127" s="49">
        <v>44882</v>
      </c>
      <c r="G127" s="50">
        <v>4.9899997711181596</v>
      </c>
      <c r="H127" s="139">
        <v>5.8972589874195318</v>
      </c>
      <c r="I127" s="139">
        <f t="shared" si="2"/>
        <v>7076.7107849034383</v>
      </c>
      <c r="J127" s="101">
        <f t="shared" si="3"/>
        <v>-240.88927460583363</v>
      </c>
    </row>
    <row r="128" spans="6:10" ht="15" x14ac:dyDescent="0.2">
      <c r="F128" s="49">
        <v>44881</v>
      </c>
      <c r="G128" s="50">
        <v>5.15700006484985</v>
      </c>
      <c r="H128" s="139">
        <v>6.1586063602781014</v>
      </c>
      <c r="I128" s="139">
        <f t="shared" si="2"/>
        <v>7390.3276323337213</v>
      </c>
      <c r="J128" s="101">
        <f t="shared" si="3"/>
        <v>72.727572824449453</v>
      </c>
    </row>
    <row r="129" spans="6:10" ht="15" x14ac:dyDescent="0.2">
      <c r="F129" s="49">
        <v>44880</v>
      </c>
      <c r="G129" s="50">
        <v>5.1059999465942303</v>
      </c>
      <c r="H129" s="139">
        <v>6.1291307166273352</v>
      </c>
      <c r="I129" s="139">
        <f t="shared" si="2"/>
        <v>7354.956859952802</v>
      </c>
      <c r="J129" s="101">
        <f t="shared" si="3"/>
        <v>37.356800443530119</v>
      </c>
    </row>
    <row r="130" spans="6:10" ht="15" x14ac:dyDescent="0.2">
      <c r="F130" s="49">
        <v>44879</v>
      </c>
      <c r="G130" s="50">
        <v>5.0799999237060502</v>
      </c>
      <c r="H130" s="139">
        <v>6.1486259352937349</v>
      </c>
      <c r="I130" s="139">
        <f t="shared" si="2"/>
        <v>7378.351122352482</v>
      </c>
      <c r="J130" s="101">
        <f t="shared" si="3"/>
        <v>60.751062843210093</v>
      </c>
    </row>
    <row r="131" spans="6:10" ht="15" x14ac:dyDescent="0.2">
      <c r="F131" s="49">
        <v>44876</v>
      </c>
      <c r="G131" s="50">
        <v>5.0380001068115199</v>
      </c>
      <c r="H131" s="139">
        <v>6.1259033046876139</v>
      </c>
      <c r="I131" s="139">
        <f t="shared" si="2"/>
        <v>7351.0839656251364</v>
      </c>
      <c r="J131" s="101">
        <f t="shared" si="3"/>
        <v>33.483906115864556</v>
      </c>
    </row>
    <row r="132" spans="6:10" ht="15" x14ac:dyDescent="0.2">
      <c r="F132" s="49">
        <v>44875</v>
      </c>
      <c r="G132" s="50">
        <v>5.0149998664855904</v>
      </c>
      <c r="H132" s="139">
        <v>6.3139631534214198</v>
      </c>
      <c r="I132" s="139">
        <f t="shared" ref="I132:I195" si="4">H132*$B$5</f>
        <v>7576.7557841057042</v>
      </c>
      <c r="J132" s="101">
        <f t="shared" ref="J132:J195" si="5">I132-($G$3*$B$5)</f>
        <v>259.15572459643226</v>
      </c>
    </row>
    <row r="133" spans="6:10" ht="15" x14ac:dyDescent="0.2">
      <c r="F133" s="49">
        <v>44874</v>
      </c>
      <c r="G133" s="50">
        <v>4.8404998779296804</v>
      </c>
      <c r="H133" s="139">
        <v>6.1861898666819553</v>
      </c>
      <c r="I133" s="139">
        <f t="shared" si="4"/>
        <v>7423.4278400183466</v>
      </c>
      <c r="J133" s="101">
        <f t="shared" si="5"/>
        <v>105.82778050907473</v>
      </c>
    </row>
    <row r="134" spans="6:10" ht="15" x14ac:dyDescent="0.2">
      <c r="F134" s="49">
        <v>44873</v>
      </c>
      <c r="G134" s="50">
        <v>4.7709999084472603</v>
      </c>
      <c r="H134" s="139">
        <v>6.1287523978146377</v>
      </c>
      <c r="I134" s="139">
        <f t="shared" si="4"/>
        <v>7354.5028773775648</v>
      </c>
      <c r="J134" s="101">
        <f t="shared" si="5"/>
        <v>36.902817868292914</v>
      </c>
    </row>
    <row r="135" spans="6:10" ht="15" x14ac:dyDescent="0.2">
      <c r="F135" s="49">
        <v>44872</v>
      </c>
      <c r="G135" s="50">
        <v>4.7470002174377397</v>
      </c>
      <c r="H135" s="139">
        <v>6.1638693151048516</v>
      </c>
      <c r="I135" s="139">
        <f t="shared" si="4"/>
        <v>7396.6431781258216</v>
      </c>
      <c r="J135" s="101">
        <f t="shared" si="5"/>
        <v>79.043118616549691</v>
      </c>
    </row>
    <row r="136" spans="6:10" ht="15" x14ac:dyDescent="0.2">
      <c r="F136" s="49">
        <v>44869</v>
      </c>
      <c r="G136" s="50">
        <v>4.69600009918212</v>
      </c>
      <c r="H136" s="139">
        <v>6.2973031757998257</v>
      </c>
      <c r="I136" s="139">
        <f t="shared" si="4"/>
        <v>7556.763810959791</v>
      </c>
      <c r="J136" s="101">
        <f t="shared" si="5"/>
        <v>239.16375145051916</v>
      </c>
    </row>
    <row r="137" spans="6:10" ht="15" x14ac:dyDescent="0.2">
      <c r="F137" s="49">
        <v>44868</v>
      </c>
      <c r="G137" s="50">
        <v>4.54500007629394</v>
      </c>
      <c r="H137" s="139">
        <v>6.0140541520072288</v>
      </c>
      <c r="I137" s="139">
        <f t="shared" si="4"/>
        <v>7216.8649824086742</v>
      </c>
      <c r="J137" s="101">
        <f t="shared" si="5"/>
        <v>-100.73507710059766</v>
      </c>
    </row>
    <row r="138" spans="6:10" ht="15" x14ac:dyDescent="0.2">
      <c r="F138" s="49">
        <v>44867</v>
      </c>
      <c r="G138" s="50">
        <v>4.6079998016357404</v>
      </c>
      <c r="H138" s="139">
        <v>6.1698828746552019</v>
      </c>
      <c r="I138" s="139">
        <f t="shared" si="4"/>
        <v>7403.8594495862426</v>
      </c>
      <c r="J138" s="101">
        <f t="shared" si="5"/>
        <v>86.259390076970703</v>
      </c>
    </row>
    <row r="139" spans="6:10" ht="15" x14ac:dyDescent="0.2">
      <c r="F139" s="49">
        <v>44866</v>
      </c>
      <c r="G139" s="50">
        <v>4.5539999008178702</v>
      </c>
      <c r="H139" s="139">
        <v>6.1659993177447543</v>
      </c>
      <c r="I139" s="139">
        <f t="shared" si="4"/>
        <v>7399.1991812937049</v>
      </c>
      <c r="J139" s="101">
        <f t="shared" si="5"/>
        <v>81.599121784433009</v>
      </c>
    </row>
    <row r="140" spans="6:10" ht="15" x14ac:dyDescent="0.2">
      <c r="F140" s="49">
        <v>44865</v>
      </c>
      <c r="G140" s="50">
        <v>4.50349998474121</v>
      </c>
      <c r="H140" s="139">
        <v>6.13058457061579</v>
      </c>
      <c r="I140" s="139">
        <f t="shared" si="4"/>
        <v>7356.7014847389482</v>
      </c>
      <c r="J140" s="101">
        <f t="shared" si="5"/>
        <v>39.101425229676352</v>
      </c>
    </row>
    <row r="141" spans="6:10" ht="15" x14ac:dyDescent="0.2">
      <c r="F141" s="49">
        <v>44862</v>
      </c>
      <c r="G141" s="50">
        <v>4.4794998168945304</v>
      </c>
      <c r="H141" s="139">
        <v>6.0559445227707656</v>
      </c>
      <c r="I141" s="139">
        <f t="shared" si="4"/>
        <v>7267.1334273249186</v>
      </c>
      <c r="J141" s="101">
        <f t="shared" si="5"/>
        <v>-50.46663218435333</v>
      </c>
    </row>
    <row r="142" spans="6:10" ht="15" x14ac:dyDescent="0.2">
      <c r="F142" s="49">
        <v>44861</v>
      </c>
      <c r="G142" s="50">
        <v>4.5104999542236301</v>
      </c>
      <c r="H142" s="139">
        <v>6.2554910845265477</v>
      </c>
      <c r="I142" s="139">
        <f t="shared" si="4"/>
        <v>7506.5893014318572</v>
      </c>
      <c r="J142" s="101">
        <f t="shared" si="5"/>
        <v>188.98924192258528</v>
      </c>
    </row>
    <row r="143" spans="6:10" ht="15" x14ac:dyDescent="0.2">
      <c r="F143" s="49">
        <v>44860</v>
      </c>
      <c r="G143" s="50">
        <v>4.3955001831054599</v>
      </c>
      <c r="H143" s="139">
        <v>6.1572484114642734</v>
      </c>
      <c r="I143" s="139">
        <f t="shared" si="4"/>
        <v>7388.6980937571279</v>
      </c>
      <c r="J143" s="101">
        <f t="shared" si="5"/>
        <v>71.098034247856049</v>
      </c>
    </row>
    <row r="144" spans="6:10" ht="15" x14ac:dyDescent="0.2">
      <c r="F144" s="49">
        <v>44859</v>
      </c>
      <c r="G144" s="50">
        <v>4.3530001640319798</v>
      </c>
      <c r="H144" s="139">
        <v>6.1514670850853594</v>
      </c>
      <c r="I144" s="139">
        <f t="shared" si="4"/>
        <v>7381.760502102431</v>
      </c>
      <c r="J144" s="101">
        <f t="shared" si="5"/>
        <v>64.160442593159132</v>
      </c>
    </row>
    <row r="145" spans="6:10" ht="15" x14ac:dyDescent="0.2">
      <c r="F145" s="49">
        <v>44858</v>
      </c>
      <c r="G145" s="50">
        <v>4.3150000572204501</v>
      </c>
      <c r="H145" s="139">
        <v>6.3438423676174036</v>
      </c>
      <c r="I145" s="139">
        <f t="shared" si="4"/>
        <v>7612.6108411408841</v>
      </c>
      <c r="J145" s="101">
        <f t="shared" si="5"/>
        <v>295.01078163161219</v>
      </c>
    </row>
    <row r="146" spans="6:10" ht="15" x14ac:dyDescent="0.2">
      <c r="F146" s="49">
        <v>44855</v>
      </c>
      <c r="G146" s="50">
        <v>4.1444997787475497</v>
      </c>
      <c r="H146" s="139">
        <v>5.9619576969535411</v>
      </c>
      <c r="I146" s="139">
        <f t="shared" si="4"/>
        <v>7154.3492363442492</v>
      </c>
      <c r="J146" s="101">
        <f t="shared" si="5"/>
        <v>-163.25082316502267</v>
      </c>
    </row>
    <row r="147" spans="6:10" ht="15" x14ac:dyDescent="0.2">
      <c r="F147" s="49">
        <v>44854</v>
      </c>
      <c r="G147" s="50">
        <v>4.2379999160766602</v>
      </c>
      <c r="H147" s="139">
        <v>6.0707222340829858</v>
      </c>
      <c r="I147" s="139">
        <f t="shared" si="4"/>
        <v>7284.8666808995831</v>
      </c>
      <c r="J147" s="101">
        <f t="shared" si="5"/>
        <v>-32.733378609688771</v>
      </c>
    </row>
    <row r="148" spans="6:10" ht="15" x14ac:dyDescent="0.2">
      <c r="F148" s="49">
        <v>44853</v>
      </c>
      <c r="G148" s="50">
        <v>4.2569999694824201</v>
      </c>
      <c r="H148" s="139">
        <v>6.0175982661915075</v>
      </c>
      <c r="I148" s="139">
        <f t="shared" si="4"/>
        <v>7221.1179194298093</v>
      </c>
      <c r="J148" s="101">
        <f t="shared" si="5"/>
        <v>-96.482140079462624</v>
      </c>
    </row>
    <row r="149" spans="6:10" ht="15" x14ac:dyDescent="0.2">
      <c r="F149" s="49">
        <v>44852</v>
      </c>
      <c r="G149" s="50">
        <v>4.3134999275207502</v>
      </c>
      <c r="H149" s="139">
        <v>6.2179226066988482</v>
      </c>
      <c r="I149" s="139">
        <f t="shared" si="4"/>
        <v>7461.5071280386182</v>
      </c>
      <c r="J149" s="101">
        <f t="shared" si="5"/>
        <v>143.90706852934636</v>
      </c>
    </row>
    <row r="150" spans="6:10" ht="15" x14ac:dyDescent="0.2">
      <c r="F150" s="49">
        <v>44851</v>
      </c>
      <c r="G150" s="50">
        <v>4.2294998168945304</v>
      </c>
      <c r="H150" s="139">
        <v>6.2321075402705794</v>
      </c>
      <c r="I150" s="139">
        <f t="shared" si="4"/>
        <v>7478.5290483246954</v>
      </c>
      <c r="J150" s="101">
        <f t="shared" si="5"/>
        <v>160.92898881542351</v>
      </c>
    </row>
    <row r="151" spans="6:10" ht="15" x14ac:dyDescent="0.2">
      <c r="F151" s="49">
        <v>44848</v>
      </c>
      <c r="G151" s="50">
        <v>4.1374998092651296</v>
      </c>
      <c r="H151" s="139">
        <v>6.2850699440722568</v>
      </c>
      <c r="I151" s="139">
        <f t="shared" si="4"/>
        <v>7542.0839328867078</v>
      </c>
      <c r="J151" s="101">
        <f t="shared" si="5"/>
        <v>224.48387337743588</v>
      </c>
    </row>
    <row r="152" spans="6:10" ht="15" x14ac:dyDescent="0.2">
      <c r="F152" s="49">
        <v>44847</v>
      </c>
      <c r="G152" s="50">
        <v>4.0124998092651296</v>
      </c>
      <c r="H152" s="139">
        <v>6.110931058616913</v>
      </c>
      <c r="I152" s="139">
        <f t="shared" si="4"/>
        <v>7333.1172703402954</v>
      </c>
      <c r="J152" s="101">
        <f t="shared" si="5"/>
        <v>15.517210831023476</v>
      </c>
    </row>
    <row r="153" spans="6:10" ht="15" x14ac:dyDescent="0.2">
      <c r="F153" s="49">
        <v>44846</v>
      </c>
      <c r="G153" s="50">
        <v>4.0040001869201598</v>
      </c>
      <c r="H153" s="139">
        <v>5.937923077623851</v>
      </c>
      <c r="I153" s="139">
        <f t="shared" si="4"/>
        <v>7125.507693148621</v>
      </c>
      <c r="J153" s="101">
        <f t="shared" si="5"/>
        <v>-192.09236636065089</v>
      </c>
    </row>
    <row r="154" spans="6:10" ht="15" x14ac:dyDescent="0.2">
      <c r="F154" s="49">
        <v>44845</v>
      </c>
      <c r="G154" s="50">
        <v>4.1104998588562003</v>
      </c>
      <c r="H154" s="139">
        <v>6.0191436538622751</v>
      </c>
      <c r="I154" s="139">
        <f t="shared" si="4"/>
        <v>7222.9723846347306</v>
      </c>
      <c r="J154" s="101">
        <f t="shared" si="5"/>
        <v>-94.627674874541299</v>
      </c>
    </row>
    <row r="155" spans="6:10" ht="15" x14ac:dyDescent="0.2">
      <c r="F155" s="49">
        <v>44844</v>
      </c>
      <c r="G155" s="50">
        <v>4.1640000343322701</v>
      </c>
      <c r="H155" s="139">
        <v>6.1420931035990662</v>
      </c>
      <c r="I155" s="139">
        <f t="shared" si="4"/>
        <v>7370.5117243188797</v>
      </c>
      <c r="J155" s="101">
        <f t="shared" si="5"/>
        <v>52.911664809607828</v>
      </c>
    </row>
    <row r="156" spans="6:10" ht="15" x14ac:dyDescent="0.2">
      <c r="F156" s="49">
        <v>44841</v>
      </c>
      <c r="G156" s="50">
        <v>4.1339998245239196</v>
      </c>
      <c r="H156" s="139">
        <v>6.0378189775027735</v>
      </c>
      <c r="I156" s="139">
        <f t="shared" si="4"/>
        <v>7245.3827730033281</v>
      </c>
      <c r="J156" s="101">
        <f t="shared" si="5"/>
        <v>-72.217286505943775</v>
      </c>
    </row>
    <row r="157" spans="6:10" ht="15" x14ac:dyDescent="0.2">
      <c r="F157" s="49">
        <v>44840</v>
      </c>
      <c r="G157" s="50">
        <v>4.1750001907348597</v>
      </c>
      <c r="H157" s="139">
        <v>5.9572292981436279</v>
      </c>
      <c r="I157" s="139">
        <f t="shared" si="4"/>
        <v>7148.6751577723535</v>
      </c>
      <c r="J157" s="101">
        <f t="shared" si="5"/>
        <v>-168.9249017369184</v>
      </c>
    </row>
    <row r="158" spans="6:10" ht="15" x14ac:dyDescent="0.2">
      <c r="F158" s="49">
        <v>44839</v>
      </c>
      <c r="G158" s="50">
        <v>4.27250003814697</v>
      </c>
      <c r="H158" s="139">
        <v>5.875873081423566</v>
      </c>
      <c r="I158" s="139">
        <f t="shared" si="4"/>
        <v>7051.047697708279</v>
      </c>
      <c r="J158" s="101">
        <f t="shared" si="5"/>
        <v>-266.55236180099291</v>
      </c>
    </row>
    <row r="159" spans="6:10" ht="15" x14ac:dyDescent="0.2">
      <c r="F159" s="49">
        <v>44838</v>
      </c>
      <c r="G159" s="50">
        <v>4.4310002326965297</v>
      </c>
      <c r="H159" s="139">
        <v>6.2042003404225632</v>
      </c>
      <c r="I159" s="139">
        <f t="shared" si="4"/>
        <v>7445.0404085070759</v>
      </c>
      <c r="J159" s="101">
        <f t="shared" si="5"/>
        <v>127.44034899780399</v>
      </c>
    </row>
    <row r="160" spans="6:10" ht="15" x14ac:dyDescent="0.2">
      <c r="F160" s="49">
        <v>44837</v>
      </c>
      <c r="G160" s="50">
        <v>4.3544998168945304</v>
      </c>
      <c r="H160" s="139">
        <v>6.2994463266377787</v>
      </c>
      <c r="I160" s="139">
        <f t="shared" si="4"/>
        <v>7559.3355919653341</v>
      </c>
      <c r="J160" s="101">
        <f t="shared" si="5"/>
        <v>241.73553245606217</v>
      </c>
    </row>
    <row r="161" spans="6:10" ht="15" x14ac:dyDescent="0.2">
      <c r="F161" s="49">
        <v>44834</v>
      </c>
      <c r="G161" s="50">
        <v>4.2129998207092196</v>
      </c>
      <c r="H161" s="139">
        <v>6.0842649562175328</v>
      </c>
      <c r="I161" s="139">
        <f t="shared" si="4"/>
        <v>7301.117947461039</v>
      </c>
      <c r="J161" s="101">
        <f t="shared" si="5"/>
        <v>-16.482112048232921</v>
      </c>
    </row>
    <row r="162" spans="6:10" ht="15" x14ac:dyDescent="0.2">
      <c r="F162" s="49">
        <v>44833</v>
      </c>
      <c r="G162" s="50">
        <v>4.2224998474120996</v>
      </c>
      <c r="H162" s="139">
        <v>5.9475122393517914</v>
      </c>
      <c r="I162" s="139">
        <f t="shared" si="4"/>
        <v>7137.0146872221494</v>
      </c>
      <c r="J162" s="101">
        <f t="shared" si="5"/>
        <v>-180.58537228712248</v>
      </c>
    </row>
    <row r="163" spans="6:10" ht="15" x14ac:dyDescent="0.2">
      <c r="F163" s="49">
        <v>44832</v>
      </c>
      <c r="G163" s="50">
        <v>4.3280000686645499</v>
      </c>
      <c r="H163" s="139">
        <v>6.0209954774242513</v>
      </c>
      <c r="I163" s="139">
        <f t="shared" si="4"/>
        <v>7225.1945729091012</v>
      </c>
      <c r="J163" s="101">
        <f t="shared" si="5"/>
        <v>-92.405486600170661</v>
      </c>
    </row>
    <row r="164" spans="6:10" ht="15" x14ac:dyDescent="0.2">
      <c r="F164" s="49">
        <v>44831</v>
      </c>
      <c r="G164" s="50">
        <v>4.3829998970031703</v>
      </c>
      <c r="H164" s="139">
        <v>5.8679626529103812</v>
      </c>
      <c r="I164" s="139">
        <f t="shared" si="4"/>
        <v>7041.5551834924572</v>
      </c>
      <c r="J164" s="101">
        <f t="shared" si="5"/>
        <v>-276.04487601681467</v>
      </c>
    </row>
    <row r="165" spans="6:10" ht="15" x14ac:dyDescent="0.2">
      <c r="F165" s="49">
        <v>44830</v>
      </c>
      <c r="G165" s="50">
        <v>4.5514998435974103</v>
      </c>
      <c r="H165" s="139">
        <v>5.9491073666290903</v>
      </c>
      <c r="I165" s="139">
        <f t="shared" si="4"/>
        <v>7138.9288399549087</v>
      </c>
      <c r="J165" s="101">
        <f t="shared" si="5"/>
        <v>-178.67121955436323</v>
      </c>
    </row>
    <row r="166" spans="6:10" ht="15" x14ac:dyDescent="0.2">
      <c r="F166" s="49">
        <v>44827</v>
      </c>
      <c r="G166" s="50">
        <v>4.6640000343322701</v>
      </c>
      <c r="H166" s="139">
        <v>5.8727524716468373</v>
      </c>
      <c r="I166" s="139">
        <f t="shared" si="4"/>
        <v>7047.3029659762051</v>
      </c>
      <c r="J166" s="101">
        <f t="shared" si="5"/>
        <v>-270.2970935330668</v>
      </c>
    </row>
    <row r="167" spans="6:10" ht="15" x14ac:dyDescent="0.2">
      <c r="F167" s="49">
        <v>44826</v>
      </c>
      <c r="G167" s="50">
        <v>4.8394999504089302</v>
      </c>
      <c r="H167" s="139">
        <v>6.070968888270504</v>
      </c>
      <c r="I167" s="139">
        <f t="shared" si="4"/>
        <v>7285.1626659246049</v>
      </c>
      <c r="J167" s="101">
        <f t="shared" si="5"/>
        <v>-32.437393584667007</v>
      </c>
    </row>
    <row r="168" spans="6:10" ht="15" x14ac:dyDescent="0.2">
      <c r="F168" s="49">
        <v>44825</v>
      </c>
      <c r="G168" s="50">
        <v>4.86100006103515</v>
      </c>
      <c r="H168" s="139">
        <v>6.1093005632156503</v>
      </c>
      <c r="I168" s="139">
        <f t="shared" si="4"/>
        <v>7331.1606758587805</v>
      </c>
      <c r="J168" s="101">
        <f t="shared" si="5"/>
        <v>13.560616349508564</v>
      </c>
    </row>
    <row r="169" spans="6:10" ht="15" x14ac:dyDescent="0.2">
      <c r="F169" s="49">
        <v>44824</v>
      </c>
      <c r="G169" s="50">
        <v>4.8520002365112296</v>
      </c>
      <c r="H169" s="139">
        <v>5.9717512274831419</v>
      </c>
      <c r="I169" s="139">
        <f t="shared" si="4"/>
        <v>7166.1014729797707</v>
      </c>
      <c r="J169" s="101">
        <f t="shared" si="5"/>
        <v>-151.49858652950115</v>
      </c>
    </row>
    <row r="170" spans="6:10" ht="15" x14ac:dyDescent="0.2">
      <c r="F170" s="49">
        <v>44823</v>
      </c>
      <c r="G170" s="50">
        <v>4.9534997940063397</v>
      </c>
      <c r="H170" s="139">
        <v>6.1493033076016754</v>
      </c>
      <c r="I170" s="139">
        <f t="shared" si="4"/>
        <v>7379.1639691220107</v>
      </c>
      <c r="J170" s="101">
        <f t="shared" si="5"/>
        <v>61.563909612738826</v>
      </c>
    </row>
    <row r="171" spans="6:10" ht="15" x14ac:dyDescent="0.2">
      <c r="F171" s="49">
        <v>44820</v>
      </c>
      <c r="G171" s="50">
        <v>4.9120001792907697</v>
      </c>
      <c r="H171" s="139">
        <v>6.1216333934007965</v>
      </c>
      <c r="I171" s="139">
        <f t="shared" si="4"/>
        <v>7345.9600720809558</v>
      </c>
      <c r="J171" s="101">
        <f t="shared" si="5"/>
        <v>28.36001257168391</v>
      </c>
    </row>
    <row r="172" spans="6:10" ht="15" x14ac:dyDescent="0.2">
      <c r="F172" s="49">
        <v>44819</v>
      </c>
      <c r="G172" s="50">
        <v>4.8930001258850098</v>
      </c>
      <c r="H172" s="139">
        <v>6.0743667057813244</v>
      </c>
      <c r="I172" s="139">
        <f t="shared" si="4"/>
        <v>7289.2400469375889</v>
      </c>
      <c r="J172" s="101">
        <f t="shared" si="5"/>
        <v>-28.360012571683001</v>
      </c>
    </row>
    <row r="173" spans="6:10" ht="15" x14ac:dyDescent="0.2">
      <c r="F173" s="49">
        <v>44818</v>
      </c>
      <c r="G173" s="50">
        <v>4.9120001792907697</v>
      </c>
      <c r="H173" s="139">
        <v>6.0343984315899029</v>
      </c>
      <c r="I173" s="139">
        <f t="shared" si="4"/>
        <v>7241.2781179078838</v>
      </c>
      <c r="J173" s="101">
        <f t="shared" si="5"/>
        <v>-76.321941601388062</v>
      </c>
    </row>
    <row r="174" spans="6:10" ht="15" x14ac:dyDescent="0.2">
      <c r="F174" s="49">
        <v>44817</v>
      </c>
      <c r="G174" s="50">
        <v>4.96350002288818</v>
      </c>
      <c r="H174" s="139">
        <v>6.077149826558137</v>
      </c>
      <c r="I174" s="139">
        <f t="shared" si="4"/>
        <v>7292.5797918697644</v>
      </c>
      <c r="J174" s="101">
        <f t="shared" si="5"/>
        <v>-25.020267639507438</v>
      </c>
    </row>
    <row r="175" spans="6:10" ht="15" x14ac:dyDescent="0.2">
      <c r="F175" s="49">
        <v>44816</v>
      </c>
      <c r="G175" s="50">
        <v>4.9805002212524396</v>
      </c>
      <c r="H175" s="139">
        <v>6.2706087104912838</v>
      </c>
      <c r="I175" s="139">
        <f t="shared" si="4"/>
        <v>7524.7304525895406</v>
      </c>
      <c r="J175" s="101">
        <f t="shared" si="5"/>
        <v>207.13039308026873</v>
      </c>
    </row>
    <row r="176" spans="6:10" ht="15" x14ac:dyDescent="0.2">
      <c r="F176" s="49">
        <v>44813</v>
      </c>
      <c r="G176" s="50">
        <v>4.8414998054504297</v>
      </c>
      <c r="H176" s="139">
        <v>6.1264055126414565</v>
      </c>
      <c r="I176" s="139">
        <f t="shared" si="4"/>
        <v>7351.6866151697477</v>
      </c>
      <c r="J176" s="101">
        <f t="shared" si="5"/>
        <v>34.086555660475824</v>
      </c>
    </row>
    <row r="177" spans="6:10" ht="15" x14ac:dyDescent="0.2">
      <c r="F177" s="49">
        <v>44812</v>
      </c>
      <c r="G177" s="50">
        <v>4.8189997673034597</v>
      </c>
      <c r="H177" s="139">
        <v>6.1399021331941999</v>
      </c>
      <c r="I177" s="139">
        <f t="shared" si="4"/>
        <v>7367.8825598330395</v>
      </c>
      <c r="J177" s="101">
        <f t="shared" si="5"/>
        <v>50.282500323767636</v>
      </c>
    </row>
    <row r="178" spans="6:10" ht="15" x14ac:dyDescent="0.2">
      <c r="F178" s="49">
        <v>44811</v>
      </c>
      <c r="G178" s="50">
        <v>4.7859997749328604</v>
      </c>
      <c r="H178" s="139">
        <v>6.226763162698707</v>
      </c>
      <c r="I178" s="139">
        <f t="shared" si="4"/>
        <v>7472.1157952384483</v>
      </c>
      <c r="J178" s="101">
        <f t="shared" si="5"/>
        <v>154.51573572917641</v>
      </c>
    </row>
    <row r="179" spans="6:10" ht="15" x14ac:dyDescent="0.2">
      <c r="F179" s="49">
        <v>44810</v>
      </c>
      <c r="G179" s="50">
        <v>4.6859998703002903</v>
      </c>
      <c r="H179" s="139">
        <v>6.0642591367688601</v>
      </c>
      <c r="I179" s="139">
        <f t="shared" si="4"/>
        <v>7277.1109641226321</v>
      </c>
      <c r="J179" s="101">
        <f t="shared" si="5"/>
        <v>-40.489095386639747</v>
      </c>
    </row>
    <row r="180" spans="6:10" ht="15" x14ac:dyDescent="0.2">
      <c r="F180" s="49">
        <v>44809</v>
      </c>
      <c r="G180" s="50">
        <v>4.7119998931884703</v>
      </c>
      <c r="H180" s="139">
        <v>6.0368358734049492</v>
      </c>
      <c r="I180" s="139">
        <f t="shared" si="4"/>
        <v>7244.2030480859394</v>
      </c>
      <c r="J180" s="101">
        <f t="shared" si="5"/>
        <v>-73.397011423332515</v>
      </c>
    </row>
    <row r="181" spans="6:10" ht="15" x14ac:dyDescent="0.2">
      <c r="F181" s="49">
        <v>44806</v>
      </c>
      <c r="G181" s="50">
        <v>4.75950002670288</v>
      </c>
      <c r="H181" s="139">
        <v>6.2813827590865499</v>
      </c>
      <c r="I181" s="139">
        <f t="shared" si="4"/>
        <v>7537.6593109038595</v>
      </c>
      <c r="J181" s="101">
        <f t="shared" si="5"/>
        <v>220.05925139458759</v>
      </c>
    </row>
    <row r="182" spans="6:10" ht="15" x14ac:dyDescent="0.2">
      <c r="F182" s="49">
        <v>44805</v>
      </c>
      <c r="G182" s="50">
        <v>4.6185002326965297</v>
      </c>
      <c r="H182" s="139">
        <v>5.9654372869225387</v>
      </c>
      <c r="I182" s="139">
        <f t="shared" si="4"/>
        <v>7158.5247443070466</v>
      </c>
      <c r="J182" s="101">
        <f t="shared" si="5"/>
        <v>-159.07531520222528</v>
      </c>
    </row>
    <row r="183" spans="6:10" ht="15" x14ac:dyDescent="0.2">
      <c r="F183" s="49">
        <v>44804</v>
      </c>
      <c r="G183" s="50">
        <v>4.7199997901916504</v>
      </c>
      <c r="H183" s="139">
        <v>5.9316889326675097</v>
      </c>
      <c r="I183" s="139">
        <f t="shared" si="4"/>
        <v>7118.0267192010115</v>
      </c>
      <c r="J183" s="101">
        <f t="shared" si="5"/>
        <v>-199.57334030826041</v>
      </c>
    </row>
    <row r="184" spans="6:10" ht="15" x14ac:dyDescent="0.2">
      <c r="F184" s="49">
        <v>44803</v>
      </c>
      <c r="G184" s="50">
        <v>4.8505001068115199</v>
      </c>
      <c r="H184" s="139">
        <v>6.1904724723218809</v>
      </c>
      <c r="I184" s="139">
        <f t="shared" si="4"/>
        <v>7428.5669667862567</v>
      </c>
      <c r="J184" s="101">
        <f t="shared" si="5"/>
        <v>110.96690727698478</v>
      </c>
    </row>
    <row r="185" spans="6:10" ht="15" x14ac:dyDescent="0.2">
      <c r="F185" s="49">
        <v>44802</v>
      </c>
      <c r="G185" s="50">
        <v>4.7775001525878897</v>
      </c>
      <c r="H185" s="139">
        <v>6.0496892064709114</v>
      </c>
      <c r="I185" s="139">
        <f t="shared" si="4"/>
        <v>7259.6270477650933</v>
      </c>
      <c r="J185" s="101">
        <f t="shared" si="5"/>
        <v>-57.973011744178621</v>
      </c>
    </row>
    <row r="186" spans="6:10" ht="15" x14ac:dyDescent="0.2">
      <c r="F186" s="49">
        <v>44799</v>
      </c>
      <c r="G186" s="50">
        <v>4.8154997825622496</v>
      </c>
      <c r="H186" s="139">
        <v>5.928781873543997</v>
      </c>
      <c r="I186" s="139">
        <f t="shared" si="4"/>
        <v>7114.5382482527966</v>
      </c>
      <c r="J186" s="101">
        <f t="shared" si="5"/>
        <v>-203.06181125647527</v>
      </c>
    </row>
    <row r="187" spans="6:10" ht="15" x14ac:dyDescent="0.2">
      <c r="F187" s="49">
        <v>44798</v>
      </c>
      <c r="G187" s="50">
        <v>4.9510002136230398</v>
      </c>
      <c r="H187" s="139">
        <v>6.1103294907089003</v>
      </c>
      <c r="I187" s="139">
        <f t="shared" si="4"/>
        <v>7332.3953888506803</v>
      </c>
      <c r="J187" s="101">
        <f t="shared" si="5"/>
        <v>14.795329341408433</v>
      </c>
    </row>
    <row r="188" spans="6:10" ht="15" x14ac:dyDescent="0.2">
      <c r="F188" s="49">
        <v>44797</v>
      </c>
      <c r="G188" s="50">
        <v>4.94099998474121</v>
      </c>
      <c r="H188" s="139">
        <v>6.1091174292706683</v>
      </c>
      <c r="I188" s="139">
        <f t="shared" si="4"/>
        <v>7330.9409151248019</v>
      </c>
      <c r="J188" s="101">
        <f t="shared" si="5"/>
        <v>13.340855615530018</v>
      </c>
    </row>
    <row r="189" spans="6:10" ht="15" x14ac:dyDescent="0.2">
      <c r="F189" s="49">
        <v>44796</v>
      </c>
      <c r="G189" s="50">
        <v>4.9320001602172798</v>
      </c>
      <c r="H189" s="139">
        <v>6.1227786047075687</v>
      </c>
      <c r="I189" s="139">
        <f t="shared" si="4"/>
        <v>7347.3343256490825</v>
      </c>
      <c r="J189" s="101">
        <f t="shared" si="5"/>
        <v>29.734266139810643</v>
      </c>
    </row>
    <row r="190" spans="6:10" ht="15" x14ac:dyDescent="0.2">
      <c r="F190" s="49">
        <v>44795</v>
      </c>
      <c r="G190" s="50">
        <v>4.9120001792907697</v>
      </c>
      <c r="H190" s="139">
        <v>5.9939898591592726</v>
      </c>
      <c r="I190" s="139">
        <f t="shared" si="4"/>
        <v>7192.7878309911275</v>
      </c>
      <c r="J190" s="101">
        <f t="shared" si="5"/>
        <v>-124.81222851814437</v>
      </c>
    </row>
    <row r="191" spans="6:10" ht="15" x14ac:dyDescent="0.2">
      <c r="F191" s="49">
        <v>44792</v>
      </c>
      <c r="G191" s="50">
        <v>4.9965000152587802</v>
      </c>
      <c r="H191" s="139">
        <v>5.9933339516510458</v>
      </c>
      <c r="I191" s="139">
        <f t="shared" si="4"/>
        <v>7192.0007419812546</v>
      </c>
      <c r="J191" s="101">
        <f t="shared" si="5"/>
        <v>-125.59931752801731</v>
      </c>
    </row>
    <row r="192" spans="6:10" ht="15" x14ac:dyDescent="0.2">
      <c r="F192" s="49">
        <v>44791</v>
      </c>
      <c r="G192" s="50">
        <v>5.0830001831054599</v>
      </c>
      <c r="H192" s="139">
        <v>6.0824240380789965</v>
      </c>
      <c r="I192" s="139">
        <f t="shared" si="4"/>
        <v>7298.9088456947957</v>
      </c>
      <c r="J192" s="101">
        <f t="shared" si="5"/>
        <v>-18.691213814476214</v>
      </c>
    </row>
    <row r="193" spans="6:10" ht="15" x14ac:dyDescent="0.2">
      <c r="F193" s="49">
        <v>44790</v>
      </c>
      <c r="G193" s="50">
        <v>5.0960001945495597</v>
      </c>
      <c r="H193" s="139">
        <v>6.0800772025000285</v>
      </c>
      <c r="I193" s="139">
        <f t="shared" si="4"/>
        <v>7296.0926430000345</v>
      </c>
      <c r="J193" s="101">
        <f t="shared" si="5"/>
        <v>-21.507416509237373</v>
      </c>
    </row>
    <row r="194" spans="6:10" ht="15" x14ac:dyDescent="0.2">
      <c r="F194" s="49">
        <v>44789</v>
      </c>
      <c r="G194" s="50">
        <v>5.11100006103515</v>
      </c>
      <c r="H194" s="139">
        <v>6.1893578219064569</v>
      </c>
      <c r="I194" s="139">
        <f t="shared" si="4"/>
        <v>7427.2293862877486</v>
      </c>
      <c r="J194" s="101">
        <f t="shared" si="5"/>
        <v>109.62932677847675</v>
      </c>
    </row>
    <row r="195" spans="6:10" ht="15" x14ac:dyDescent="0.2">
      <c r="F195" s="49">
        <v>44788</v>
      </c>
      <c r="G195" s="50">
        <v>5.0349998474120996</v>
      </c>
      <c r="H195" s="139">
        <v>6.1149793029185782</v>
      </c>
      <c r="I195" s="139">
        <f t="shared" si="4"/>
        <v>7337.975163502294</v>
      </c>
      <c r="J195" s="101">
        <f t="shared" si="5"/>
        <v>20.375103993022094</v>
      </c>
    </row>
    <row r="196" spans="6:10" ht="15" x14ac:dyDescent="0.2">
      <c r="F196" s="49">
        <v>44785</v>
      </c>
      <c r="G196" s="50">
        <v>5.0209999084472603</v>
      </c>
      <c r="H196" s="139">
        <v>6.1223385146834453</v>
      </c>
      <c r="I196" s="139">
        <f t="shared" ref="I196:I259" si="6">H196*$B$5</f>
        <v>7346.8062176201347</v>
      </c>
      <c r="J196" s="101">
        <f t="shared" ref="J196:J259" si="7">I196-($G$3*$B$5)</f>
        <v>29.206158110862816</v>
      </c>
    </row>
    <row r="197" spans="6:10" ht="15" x14ac:dyDescent="0.2">
      <c r="F197" s="49">
        <v>44784</v>
      </c>
      <c r="G197" s="50">
        <v>5.0009999275207502</v>
      </c>
      <c r="H197" s="139">
        <v>6.1102055156025736</v>
      </c>
      <c r="I197" s="139">
        <f t="shared" si="6"/>
        <v>7332.2466187230884</v>
      </c>
      <c r="J197" s="101">
        <f t="shared" si="7"/>
        <v>14.646559213816545</v>
      </c>
    </row>
    <row r="198" spans="6:10" ht="15" x14ac:dyDescent="0.2">
      <c r="F198" s="49">
        <v>44783</v>
      </c>
      <c r="G198" s="50">
        <v>4.9910001754760698</v>
      </c>
      <c r="H198" s="139">
        <v>6.0992224653564593</v>
      </c>
      <c r="I198" s="139">
        <f t="shared" si="6"/>
        <v>7319.0669584277512</v>
      </c>
      <c r="J198" s="101">
        <f t="shared" si="7"/>
        <v>1.4668989184792736</v>
      </c>
    </row>
    <row r="199" spans="6:10" ht="15" x14ac:dyDescent="0.2">
      <c r="F199" s="49">
        <v>44782</v>
      </c>
      <c r="G199" s="50">
        <v>4.9899997711181596</v>
      </c>
      <c r="H199" s="139">
        <v>6.0239068914767655</v>
      </c>
      <c r="I199" s="139">
        <f t="shared" si="6"/>
        <v>7228.6882697721185</v>
      </c>
      <c r="J199" s="101">
        <f t="shared" si="7"/>
        <v>-88.911789737153413</v>
      </c>
    </row>
    <row r="200" spans="6:10" ht="15" x14ac:dyDescent="0.2">
      <c r="F200" s="49">
        <v>44781</v>
      </c>
      <c r="G200" s="50">
        <v>5.0510001182556099</v>
      </c>
      <c r="H200" s="139">
        <v>6.2304179235875123</v>
      </c>
      <c r="I200" s="139">
        <f t="shared" si="6"/>
        <v>7476.5015083050148</v>
      </c>
      <c r="J200" s="101">
        <f t="shared" si="7"/>
        <v>158.90144879574291</v>
      </c>
    </row>
    <row r="201" spans="6:10" ht="15" x14ac:dyDescent="0.2">
      <c r="F201" s="49">
        <v>44778</v>
      </c>
      <c r="G201" s="50">
        <v>4.94250011444091</v>
      </c>
      <c r="H201" s="139">
        <v>6.1400937111381664</v>
      </c>
      <c r="I201" s="139">
        <f t="shared" si="6"/>
        <v>7368.1124533657994</v>
      </c>
      <c r="J201" s="101">
        <f t="shared" si="7"/>
        <v>50.512393856527524</v>
      </c>
    </row>
    <row r="202" spans="6:10" ht="15" x14ac:dyDescent="0.2">
      <c r="F202" s="49">
        <v>44777</v>
      </c>
      <c r="G202" s="50">
        <v>4.9085001945495597</v>
      </c>
      <c r="H202" s="139">
        <v>6.1385105215323925</v>
      </c>
      <c r="I202" s="139">
        <f t="shared" si="6"/>
        <v>7366.2126258388707</v>
      </c>
      <c r="J202" s="101">
        <f t="shared" si="7"/>
        <v>48.612566329598849</v>
      </c>
    </row>
    <row r="203" spans="6:10" ht="15" x14ac:dyDescent="0.2">
      <c r="F203" s="49">
        <v>44776</v>
      </c>
      <c r="G203" s="50">
        <v>4.8759999275207502</v>
      </c>
      <c r="H203" s="139">
        <v>6.1205529357034614</v>
      </c>
      <c r="I203" s="139">
        <f t="shared" si="6"/>
        <v>7344.6635228441537</v>
      </c>
      <c r="J203" s="101">
        <f t="shared" si="7"/>
        <v>27.063463334881817</v>
      </c>
    </row>
    <row r="204" spans="6:10" ht="15" x14ac:dyDescent="0.2">
      <c r="F204" s="49">
        <v>44775</v>
      </c>
      <c r="G204" s="50">
        <v>4.8579998016357404</v>
      </c>
      <c r="H204" s="139">
        <v>5.9614625244002637</v>
      </c>
      <c r="I204" s="139">
        <f t="shared" si="6"/>
        <v>7153.7550292803162</v>
      </c>
      <c r="J204" s="101">
        <f t="shared" si="7"/>
        <v>-163.84503022895569</v>
      </c>
    </row>
    <row r="205" spans="6:10" ht="15" x14ac:dyDescent="0.2">
      <c r="F205" s="49">
        <v>44774</v>
      </c>
      <c r="G205" s="50">
        <v>4.9679999351501403</v>
      </c>
      <c r="H205" s="139">
        <v>6.1652661546417891</v>
      </c>
      <c r="I205" s="139">
        <f t="shared" si="6"/>
        <v>7398.3193855701466</v>
      </c>
      <c r="J205" s="101">
        <f t="shared" si="7"/>
        <v>80.719326060874664</v>
      </c>
    </row>
    <row r="206" spans="6:10" ht="15" x14ac:dyDescent="0.2">
      <c r="F206" s="49">
        <v>44771</v>
      </c>
      <c r="G206" s="50">
        <v>4.9134998321533203</v>
      </c>
      <c r="H206" s="139">
        <v>6.2475052247981253</v>
      </c>
      <c r="I206" s="139">
        <f t="shared" si="6"/>
        <v>7497.0062697577505</v>
      </c>
      <c r="J206" s="101">
        <f t="shared" si="7"/>
        <v>179.4062102484786</v>
      </c>
    </row>
    <row r="207" spans="6:10" ht="15" x14ac:dyDescent="0.2">
      <c r="F207" s="49">
        <v>44770</v>
      </c>
      <c r="G207" s="50">
        <v>4.7944998741149902</v>
      </c>
      <c r="H207" s="139">
        <v>6.1973754697674606</v>
      </c>
      <c r="I207" s="139">
        <f t="shared" si="6"/>
        <v>7436.8505637209528</v>
      </c>
      <c r="J207" s="101">
        <f t="shared" si="7"/>
        <v>119.25050421168089</v>
      </c>
    </row>
    <row r="208" spans="6:10" ht="15" x14ac:dyDescent="0.2">
      <c r="F208" s="49">
        <v>44769</v>
      </c>
      <c r="G208" s="50">
        <v>4.7170000076293901</v>
      </c>
      <c r="H208" s="139">
        <v>6.076062197526042</v>
      </c>
      <c r="I208" s="139">
        <f t="shared" si="6"/>
        <v>7291.2746370312507</v>
      </c>
      <c r="J208" s="101">
        <f t="shared" si="7"/>
        <v>-26.32542247802121</v>
      </c>
    </row>
    <row r="209" spans="6:10" ht="15" x14ac:dyDescent="0.2">
      <c r="F209" s="49">
        <v>44768</v>
      </c>
      <c r="G209" s="50">
        <v>4.7340002059936497</v>
      </c>
      <c r="H209" s="139">
        <v>6.0774250105598959</v>
      </c>
      <c r="I209" s="139">
        <f t="shared" si="6"/>
        <v>7292.9100126718749</v>
      </c>
      <c r="J209" s="101">
        <f t="shared" si="7"/>
        <v>-24.690046837396949</v>
      </c>
    </row>
    <row r="210" spans="6:10" ht="15" x14ac:dyDescent="0.2">
      <c r="F210" s="49">
        <v>44767</v>
      </c>
      <c r="G210" s="50">
        <v>4.75</v>
      </c>
      <c r="H210" s="139">
        <v>6.1057077094209884</v>
      </c>
      <c r="I210" s="139">
        <f t="shared" si="6"/>
        <v>7326.849251305186</v>
      </c>
      <c r="J210" s="101">
        <f t="shared" si="7"/>
        <v>9.2491917959141574</v>
      </c>
    </row>
    <row r="211" spans="6:10" ht="15" x14ac:dyDescent="0.2">
      <c r="F211" s="49">
        <v>44764</v>
      </c>
      <c r="G211" s="50">
        <v>4.7439999580383301</v>
      </c>
      <c r="H211" s="139">
        <v>6.1160223613599438</v>
      </c>
      <c r="I211" s="139">
        <f t="shared" si="6"/>
        <v>7339.226833631933</v>
      </c>
      <c r="J211" s="101">
        <f t="shared" si="7"/>
        <v>21.626774122661118</v>
      </c>
    </row>
    <row r="212" spans="6:10" ht="15" x14ac:dyDescent="0.2">
      <c r="F212" s="49">
        <v>44763</v>
      </c>
      <c r="G212" s="50">
        <v>4.7300000190734801</v>
      </c>
      <c r="H212" s="139">
        <v>5.9697908090039284</v>
      </c>
      <c r="I212" s="139">
        <f t="shared" si="6"/>
        <v>7163.7489708047142</v>
      </c>
      <c r="J212" s="101">
        <f t="shared" si="7"/>
        <v>-153.8510887045577</v>
      </c>
    </row>
    <row r="213" spans="6:10" ht="15" x14ac:dyDescent="0.2">
      <c r="F213" s="49">
        <v>44762</v>
      </c>
      <c r="G213" s="50">
        <v>4.8305001258850098</v>
      </c>
      <c r="H213" s="139">
        <v>5.9096853712562156</v>
      </c>
      <c r="I213" s="139">
        <f t="shared" si="6"/>
        <v>7091.6224455074589</v>
      </c>
      <c r="J213" s="101">
        <f t="shared" si="7"/>
        <v>-225.97761400181298</v>
      </c>
    </row>
    <row r="214" spans="6:10" ht="15" x14ac:dyDescent="0.2">
      <c r="F214" s="49">
        <v>44761</v>
      </c>
      <c r="G214" s="50">
        <v>4.9819998741149902</v>
      </c>
      <c r="H214" s="139">
        <v>6.2203968356024442</v>
      </c>
      <c r="I214" s="139">
        <f t="shared" si="6"/>
        <v>7464.4762027229326</v>
      </c>
      <c r="J214" s="101">
        <f t="shared" si="7"/>
        <v>146.87614321366073</v>
      </c>
    </row>
    <row r="215" spans="6:10" ht="15" x14ac:dyDescent="0.2">
      <c r="F215" s="49">
        <v>44760</v>
      </c>
      <c r="G215" s="50">
        <v>4.8829998970031703</v>
      </c>
      <c r="H215" s="139">
        <v>5.9536106991838702</v>
      </c>
      <c r="I215" s="139">
        <f t="shared" si="6"/>
        <v>7144.3328390206443</v>
      </c>
      <c r="J215" s="101">
        <f t="shared" si="7"/>
        <v>-173.26722048862757</v>
      </c>
    </row>
    <row r="216" spans="6:10" ht="15" x14ac:dyDescent="0.2">
      <c r="F216" s="49">
        <v>44757</v>
      </c>
      <c r="G216" s="50">
        <v>5</v>
      </c>
      <c r="H216" s="139">
        <v>6.2711798791078772</v>
      </c>
      <c r="I216" s="139">
        <f t="shared" si="6"/>
        <v>7525.4158549294525</v>
      </c>
      <c r="J216" s="101">
        <f t="shared" si="7"/>
        <v>207.81579542018062</v>
      </c>
    </row>
    <row r="217" spans="6:10" ht="15" x14ac:dyDescent="0.2">
      <c r="F217" s="49">
        <v>44756</v>
      </c>
      <c r="G217" s="50">
        <v>4.8600001335143999</v>
      </c>
      <c r="H217" s="139">
        <v>5.7837708109472059</v>
      </c>
      <c r="I217" s="139">
        <f t="shared" si="6"/>
        <v>6940.5249731366475</v>
      </c>
      <c r="J217" s="101">
        <f t="shared" si="7"/>
        <v>-377.07508637262436</v>
      </c>
    </row>
    <row r="218" spans="6:10" ht="15" x14ac:dyDescent="0.2">
      <c r="F218" s="49">
        <v>44755</v>
      </c>
      <c r="G218" s="50">
        <v>5.11700010299682</v>
      </c>
      <c r="H218" s="139">
        <v>6.0045740059014214</v>
      </c>
      <c r="I218" s="139">
        <f t="shared" si="6"/>
        <v>7205.488807081706</v>
      </c>
      <c r="J218" s="101">
        <f t="shared" si="7"/>
        <v>-112.11125242756589</v>
      </c>
    </row>
    <row r="219" spans="6:10" ht="15" x14ac:dyDescent="0.2">
      <c r="F219" s="49">
        <v>44754</v>
      </c>
      <c r="G219" s="50">
        <v>5.19600009918212</v>
      </c>
      <c r="H219" s="139">
        <v>6.0291480907670305</v>
      </c>
      <c r="I219" s="139">
        <f t="shared" si="6"/>
        <v>7234.9777089204363</v>
      </c>
      <c r="J219" s="101">
        <f t="shared" si="7"/>
        <v>-82.622350588835616</v>
      </c>
    </row>
    <row r="220" spans="6:10" ht="15" x14ac:dyDescent="0.2">
      <c r="F220" s="49">
        <v>44753</v>
      </c>
      <c r="G220" s="50">
        <v>5.25500011444091</v>
      </c>
      <c r="H220" s="139">
        <v>6.109615557144485</v>
      </c>
      <c r="I220" s="139">
        <f t="shared" si="6"/>
        <v>7331.538668573382</v>
      </c>
      <c r="J220" s="101">
        <f t="shared" si="7"/>
        <v>13.938609064110096</v>
      </c>
    </row>
    <row r="221" spans="6:10" ht="15" x14ac:dyDescent="0.2">
      <c r="F221" s="49">
        <v>44750</v>
      </c>
      <c r="G221" s="50">
        <v>5.2449998855590803</v>
      </c>
      <c r="H221" s="139">
        <v>6.0875449869733407</v>
      </c>
      <c r="I221" s="139">
        <f t="shared" si="6"/>
        <v>7305.053984368009</v>
      </c>
      <c r="J221" s="101">
        <f t="shared" si="7"/>
        <v>-12.546075141262918</v>
      </c>
    </row>
    <row r="222" spans="6:10" ht="15" x14ac:dyDescent="0.2">
      <c r="F222" s="49">
        <v>44749</v>
      </c>
      <c r="G222" s="50">
        <v>5.2540001869201598</v>
      </c>
      <c r="H222" s="139">
        <v>6.1096177698845366</v>
      </c>
      <c r="I222" s="139">
        <f t="shared" si="6"/>
        <v>7331.5413238614437</v>
      </c>
      <c r="J222" s="101">
        <f t="shared" si="7"/>
        <v>13.941264352171856</v>
      </c>
    </row>
    <row r="223" spans="6:10" ht="15" x14ac:dyDescent="0.2">
      <c r="F223" s="49">
        <v>44748</v>
      </c>
      <c r="G223" s="50">
        <v>5.2439999580383301</v>
      </c>
      <c r="H223" s="139">
        <v>6.2213385752454302</v>
      </c>
      <c r="I223" s="139">
        <f t="shared" si="6"/>
        <v>7465.6062902945159</v>
      </c>
      <c r="J223" s="101">
        <f t="shared" si="7"/>
        <v>148.00623078524404</v>
      </c>
    </row>
    <row r="224" spans="6:10" ht="15" x14ac:dyDescent="0.2">
      <c r="F224" s="49">
        <v>44747</v>
      </c>
      <c r="G224" s="50">
        <v>5.1389999389648402</v>
      </c>
      <c r="H224" s="139">
        <v>5.8995406358889699</v>
      </c>
      <c r="I224" s="139">
        <f t="shared" si="6"/>
        <v>7079.4487630667636</v>
      </c>
      <c r="J224" s="101">
        <f t="shared" si="7"/>
        <v>-238.15129644250828</v>
      </c>
    </row>
    <row r="225" spans="6:10" ht="15" x14ac:dyDescent="0.2">
      <c r="F225" s="49">
        <v>44746</v>
      </c>
      <c r="G225" s="50">
        <v>5.3090000152587802</v>
      </c>
      <c r="H225" s="139">
        <v>6.0888181595342825</v>
      </c>
      <c r="I225" s="139">
        <f t="shared" si="6"/>
        <v>7306.5817914411391</v>
      </c>
      <c r="J225" s="101">
        <f t="shared" si="7"/>
        <v>-11.018268068132784</v>
      </c>
    </row>
    <row r="226" spans="6:10" ht="15" x14ac:dyDescent="0.2">
      <c r="F226" s="49">
        <v>44743</v>
      </c>
      <c r="G226" s="50">
        <v>5.3169999122619602</v>
      </c>
      <c r="H226" s="139">
        <v>6.2091075475858908</v>
      </c>
      <c r="I226" s="139">
        <f t="shared" si="6"/>
        <v>7450.9290571030688</v>
      </c>
      <c r="J226" s="101">
        <f t="shared" si="7"/>
        <v>133.32899759379688</v>
      </c>
    </row>
    <row r="227" spans="6:10" ht="15" x14ac:dyDescent="0.2">
      <c r="F227" s="49">
        <v>44742</v>
      </c>
      <c r="G227" s="50">
        <v>5.2209997177123997</v>
      </c>
      <c r="H227" s="139">
        <v>5.8800271798680495</v>
      </c>
      <c r="I227" s="139">
        <f t="shared" si="6"/>
        <v>7056.0326158416592</v>
      </c>
      <c r="J227" s="101">
        <f t="shared" si="7"/>
        <v>-261.56744366761268</v>
      </c>
    </row>
    <row r="228" spans="6:10" ht="15" x14ac:dyDescent="0.2">
      <c r="F228" s="49">
        <v>44741</v>
      </c>
      <c r="G228" s="50">
        <v>5.4109997749328604</v>
      </c>
      <c r="H228" s="139">
        <v>6.0441439400953429</v>
      </c>
      <c r="I228" s="139">
        <f t="shared" si="6"/>
        <v>7252.9727281144114</v>
      </c>
      <c r="J228" s="101">
        <f t="shared" si="7"/>
        <v>-64.627331394860448</v>
      </c>
    </row>
    <row r="229" spans="6:10" ht="15" x14ac:dyDescent="0.2">
      <c r="F229" s="49">
        <v>44740</v>
      </c>
      <c r="G229" s="50">
        <v>5.4590001106262198</v>
      </c>
      <c r="H229" s="139">
        <v>6.1789630973843357</v>
      </c>
      <c r="I229" s="139">
        <f t="shared" si="6"/>
        <v>7414.7557168612029</v>
      </c>
      <c r="J229" s="101">
        <f t="shared" si="7"/>
        <v>97.15565735193104</v>
      </c>
    </row>
    <row r="230" spans="6:10" ht="15" x14ac:dyDescent="0.2">
      <c r="F230" s="49">
        <v>44739</v>
      </c>
      <c r="G230" s="50">
        <v>5.3870000839233398</v>
      </c>
      <c r="H230" s="139">
        <v>5.9825066449846052</v>
      </c>
      <c r="I230" s="139">
        <f t="shared" si="6"/>
        <v>7179.0079739815264</v>
      </c>
      <c r="J230" s="101">
        <f t="shared" si="7"/>
        <v>-138.59208552774544</v>
      </c>
    </row>
    <row r="231" spans="6:10" ht="15" x14ac:dyDescent="0.2">
      <c r="F231" s="49">
        <v>44736</v>
      </c>
      <c r="G231" s="50">
        <v>5.4899997711181596</v>
      </c>
      <c r="H231" s="139">
        <v>6.1157977176215095</v>
      </c>
      <c r="I231" s="139">
        <f t="shared" si="6"/>
        <v>7338.9572611458116</v>
      </c>
      <c r="J231" s="101">
        <f t="shared" si="7"/>
        <v>21.357201636539685</v>
      </c>
    </row>
    <row r="232" spans="6:10" ht="15" x14ac:dyDescent="0.2">
      <c r="F232" s="49">
        <v>44735</v>
      </c>
      <c r="G232" s="50">
        <v>5.4739999771118102</v>
      </c>
      <c r="H232" s="139">
        <v>6.2331661492609003</v>
      </c>
      <c r="I232" s="139">
        <f t="shared" si="6"/>
        <v>7479.7993791130802</v>
      </c>
      <c r="J232" s="101">
        <f t="shared" si="7"/>
        <v>162.19931960380836</v>
      </c>
    </row>
    <row r="233" spans="6:10" ht="15" x14ac:dyDescent="0.2">
      <c r="F233" s="49">
        <v>44734</v>
      </c>
      <c r="G233" s="50">
        <v>5.3540000915527299</v>
      </c>
      <c r="H233" s="139">
        <v>5.9963459018542382</v>
      </c>
      <c r="I233" s="139">
        <f t="shared" si="6"/>
        <v>7195.6150822250856</v>
      </c>
      <c r="J233" s="101">
        <f t="shared" si="7"/>
        <v>-121.98497728418624</v>
      </c>
    </row>
    <row r="234" spans="6:10" ht="15" x14ac:dyDescent="0.2">
      <c r="F234" s="49">
        <v>44733</v>
      </c>
      <c r="G234" s="50">
        <v>5.4439997673034597</v>
      </c>
      <c r="H234" s="139">
        <v>6.0489121670341532</v>
      </c>
      <c r="I234" s="139">
        <f t="shared" si="6"/>
        <v>7258.6946004409838</v>
      </c>
      <c r="J234" s="101">
        <f t="shared" si="7"/>
        <v>-58.90545906828811</v>
      </c>
    </row>
    <row r="235" spans="6:10" ht="15" x14ac:dyDescent="0.2">
      <c r="F235" s="49">
        <v>44732</v>
      </c>
      <c r="G235" s="50">
        <v>5.4879999160766602</v>
      </c>
      <c r="H235" s="139">
        <v>6.150449011632241</v>
      </c>
      <c r="I235" s="139">
        <f t="shared" si="6"/>
        <v>7380.5388139586894</v>
      </c>
      <c r="J235" s="101">
        <f t="shared" si="7"/>
        <v>62.938754449417502</v>
      </c>
    </row>
    <row r="236" spans="6:10" ht="15" x14ac:dyDescent="0.2">
      <c r="F236" s="49">
        <v>44729</v>
      </c>
      <c r="G236" s="50">
        <v>5.44099998474121</v>
      </c>
      <c r="H236" s="139">
        <v>6.1227063447452519</v>
      </c>
      <c r="I236" s="139">
        <f t="shared" si="6"/>
        <v>7347.2476136943023</v>
      </c>
      <c r="J236" s="101">
        <f t="shared" si="7"/>
        <v>29.647554185030458</v>
      </c>
    </row>
    <row r="237" spans="6:10" ht="15" x14ac:dyDescent="0.2">
      <c r="F237" s="49">
        <v>44728</v>
      </c>
      <c r="G237" s="50">
        <v>5.4190001487731898</v>
      </c>
      <c r="H237" s="139">
        <v>5.9435558616649296</v>
      </c>
      <c r="I237" s="139">
        <f t="shared" si="6"/>
        <v>7132.2670339979159</v>
      </c>
      <c r="J237" s="101">
        <f t="shared" si="7"/>
        <v>-185.33302551135603</v>
      </c>
    </row>
    <row r="238" spans="6:10" ht="15" x14ac:dyDescent="0.2">
      <c r="F238" s="49">
        <v>44727</v>
      </c>
      <c r="G238" s="50">
        <v>5.55800008773803</v>
      </c>
      <c r="H238" s="139">
        <v>6.305563945834594</v>
      </c>
      <c r="I238" s="139">
        <f t="shared" si="6"/>
        <v>7566.6767350015125</v>
      </c>
      <c r="J238" s="101">
        <f t="shared" si="7"/>
        <v>249.07667549224061</v>
      </c>
    </row>
    <row r="239" spans="6:10" ht="15" x14ac:dyDescent="0.2">
      <c r="F239" s="49">
        <v>44726</v>
      </c>
      <c r="G239" s="50">
        <v>5.3720002174377397</v>
      </c>
      <c r="H239" s="139">
        <v>6.0640407321446137</v>
      </c>
      <c r="I239" s="139">
        <f t="shared" si="6"/>
        <v>7276.8488785735362</v>
      </c>
      <c r="J239" s="101">
        <f t="shared" si="7"/>
        <v>-40.751180935735647</v>
      </c>
    </row>
    <row r="240" spans="6:10" ht="15" x14ac:dyDescent="0.2">
      <c r="F240" s="49">
        <v>44725</v>
      </c>
      <c r="G240" s="50">
        <v>5.4019999504089302</v>
      </c>
      <c r="H240" s="139">
        <v>6.0183743465951691</v>
      </c>
      <c r="I240" s="139">
        <f t="shared" si="6"/>
        <v>7222.0492159142032</v>
      </c>
      <c r="J240" s="101">
        <f t="shared" si="7"/>
        <v>-95.550843595068727</v>
      </c>
    </row>
    <row r="241" spans="6:10" ht="15" x14ac:dyDescent="0.2">
      <c r="F241" s="49">
        <v>44722</v>
      </c>
      <c r="G241" s="50">
        <v>5.47300004959106</v>
      </c>
      <c r="H241" s="139">
        <v>5.8469731761864896</v>
      </c>
      <c r="I241" s="139">
        <f t="shared" si="6"/>
        <v>7016.3678114237873</v>
      </c>
      <c r="J241" s="101">
        <f t="shared" si="7"/>
        <v>-301.23224808548457</v>
      </c>
    </row>
    <row r="242" spans="6:10" ht="15" x14ac:dyDescent="0.2">
      <c r="F242" s="49">
        <v>44721</v>
      </c>
      <c r="G242" s="50">
        <v>5.7030000686645499</v>
      </c>
      <c r="H242" s="139">
        <v>5.9710200482468379</v>
      </c>
      <c r="I242" s="139">
        <f t="shared" si="6"/>
        <v>7165.2240578962055</v>
      </c>
      <c r="J242" s="101">
        <f t="shared" si="7"/>
        <v>-152.37600161306636</v>
      </c>
    </row>
    <row r="243" spans="6:10" ht="15" x14ac:dyDescent="0.2">
      <c r="F243" s="49">
        <v>44720</v>
      </c>
      <c r="G243" s="50">
        <v>5.8229999542236301</v>
      </c>
      <c r="H243" s="139">
        <v>5.9510779089544315</v>
      </c>
      <c r="I243" s="139">
        <f t="shared" si="6"/>
        <v>7141.2934907453182</v>
      </c>
      <c r="J243" s="101">
        <f t="shared" si="7"/>
        <v>-176.30656876395369</v>
      </c>
    </row>
    <row r="244" spans="6:10" ht="15" x14ac:dyDescent="0.2">
      <c r="F244" s="49">
        <v>44719</v>
      </c>
      <c r="G244" s="50">
        <v>5.9650001525878897</v>
      </c>
      <c r="H244" s="139">
        <v>6.0187776815541962</v>
      </c>
      <c r="I244" s="139">
        <f t="shared" si="6"/>
        <v>7222.5332178650351</v>
      </c>
      <c r="J244" s="101">
        <f t="shared" si="7"/>
        <v>-95.066841644236774</v>
      </c>
    </row>
    <row r="245" spans="6:10" ht="15" x14ac:dyDescent="0.2">
      <c r="F245" s="49">
        <v>44718</v>
      </c>
      <c r="G245" s="50">
        <v>6.0430002212524396</v>
      </c>
      <c r="H245" s="139">
        <v>6.2647427422587016</v>
      </c>
      <c r="I245" s="139">
        <f t="shared" si="6"/>
        <v>7517.6912907104415</v>
      </c>
      <c r="J245" s="101">
        <f t="shared" si="7"/>
        <v>200.09123120116965</v>
      </c>
    </row>
    <row r="246" spans="6:10" ht="15" x14ac:dyDescent="0.2">
      <c r="F246" s="49">
        <v>44715</v>
      </c>
      <c r="G246" s="50">
        <v>5.88000011444091</v>
      </c>
      <c r="H246" s="139">
        <v>6.033012150439899</v>
      </c>
      <c r="I246" s="139">
        <f t="shared" si="6"/>
        <v>7239.6145805278784</v>
      </c>
      <c r="J246" s="101">
        <f t="shared" si="7"/>
        <v>-77.985478981393499</v>
      </c>
    </row>
    <row r="247" spans="6:10" ht="15" x14ac:dyDescent="0.2">
      <c r="F247" s="49">
        <v>44714</v>
      </c>
      <c r="G247" s="50">
        <v>5.9429998397827104</v>
      </c>
      <c r="H247" s="139">
        <v>6.1371159407187097</v>
      </c>
      <c r="I247" s="139">
        <f t="shared" si="6"/>
        <v>7364.5391288624514</v>
      </c>
      <c r="J247" s="101">
        <f t="shared" si="7"/>
        <v>46.939069353179548</v>
      </c>
    </row>
    <row r="248" spans="6:10" ht="15" x14ac:dyDescent="0.2">
      <c r="F248" s="49">
        <v>44713</v>
      </c>
      <c r="G248" s="50">
        <v>5.9050002098083496</v>
      </c>
      <c r="H248" s="139">
        <v>5.97127359528863</v>
      </c>
      <c r="I248" s="139">
        <f t="shared" si="6"/>
        <v>7165.5283143463557</v>
      </c>
      <c r="J248" s="101">
        <f t="shared" si="7"/>
        <v>-152.07174516291616</v>
      </c>
    </row>
    <row r="249" spans="6:10" ht="15" x14ac:dyDescent="0.2">
      <c r="F249" s="49">
        <v>44712</v>
      </c>
      <c r="G249" s="50">
        <v>6.0289998054504297</v>
      </c>
      <c r="H249" s="139">
        <v>6.0096359440666545</v>
      </c>
      <c r="I249" s="139">
        <f t="shared" si="6"/>
        <v>7211.5631328799855</v>
      </c>
      <c r="J249" s="101">
        <f t="shared" si="7"/>
        <v>-106.03692662928643</v>
      </c>
    </row>
    <row r="250" spans="6:10" ht="15" x14ac:dyDescent="0.2">
      <c r="F250" s="49">
        <v>44711</v>
      </c>
      <c r="G250" s="50">
        <v>6.11700010299682</v>
      </c>
      <c r="H250" s="139">
        <v>6.0513251892937241</v>
      </c>
      <c r="I250" s="139">
        <f t="shared" si="6"/>
        <v>7261.5902271524692</v>
      </c>
      <c r="J250" s="101">
        <f t="shared" si="7"/>
        <v>-56.00983235680269</v>
      </c>
    </row>
    <row r="251" spans="6:10" ht="15" x14ac:dyDescent="0.2">
      <c r="F251" s="49">
        <v>44708</v>
      </c>
      <c r="G251" s="50">
        <v>6.1640000343322701</v>
      </c>
      <c r="H251" s="139">
        <v>6.0782462447899199</v>
      </c>
      <c r="I251" s="139">
        <f t="shared" si="6"/>
        <v>7293.8954937479039</v>
      </c>
      <c r="J251" s="101">
        <f t="shared" si="7"/>
        <v>-23.704565761368031</v>
      </c>
    </row>
    <row r="252" spans="6:10" ht="15" x14ac:dyDescent="0.2">
      <c r="F252" s="49">
        <v>44707</v>
      </c>
      <c r="G252" s="50">
        <v>6.1840000152587802</v>
      </c>
      <c r="H252" s="139">
        <v>6.131619643637876</v>
      </c>
      <c r="I252" s="139">
        <f t="shared" si="6"/>
        <v>7357.9435723654515</v>
      </c>
      <c r="J252" s="101">
        <f t="shared" si="7"/>
        <v>40.343512856179586</v>
      </c>
    </row>
    <row r="253" spans="6:10" ht="15" x14ac:dyDescent="0.2">
      <c r="F253" s="49">
        <v>44706</v>
      </c>
      <c r="G253" s="50">
        <v>6.1500000953674299</v>
      </c>
      <c r="H253" s="139">
        <v>6.2384205913493567</v>
      </c>
      <c r="I253" s="139">
        <f t="shared" si="6"/>
        <v>7486.1047096192278</v>
      </c>
      <c r="J253" s="101">
        <f t="shared" si="7"/>
        <v>168.50465010995595</v>
      </c>
    </row>
    <row r="254" spans="6:10" ht="15" x14ac:dyDescent="0.2">
      <c r="F254" s="49">
        <v>44705</v>
      </c>
      <c r="G254" s="50">
        <v>6.0100002288818297</v>
      </c>
      <c r="H254" s="139">
        <v>5.9983688468463763</v>
      </c>
      <c r="I254" s="139">
        <f t="shared" si="6"/>
        <v>7198.0426162156518</v>
      </c>
      <c r="J254" s="101">
        <f t="shared" si="7"/>
        <v>-119.55744329362005</v>
      </c>
    </row>
    <row r="255" spans="6:10" ht="15" x14ac:dyDescent="0.2">
      <c r="F255" s="49">
        <v>44704</v>
      </c>
      <c r="G255" s="50">
        <v>6.1090002059936497</v>
      </c>
      <c r="H255" s="139">
        <v>6.1089902963414611</v>
      </c>
      <c r="I255" s="139">
        <f t="shared" si="6"/>
        <v>7330.7883556097531</v>
      </c>
      <c r="J255" s="101">
        <f t="shared" si="7"/>
        <v>13.188296100481239</v>
      </c>
    </row>
    <row r="256" spans="6:10" ht="15" x14ac:dyDescent="0.2">
      <c r="F256" s="49">
        <v>44701</v>
      </c>
      <c r="G256" s="50">
        <v>6.09800004959106</v>
      </c>
      <c r="H256" s="139">
        <v>6.2755604151521069</v>
      </c>
      <c r="I256" s="139">
        <f t="shared" si="6"/>
        <v>7530.6724981825282</v>
      </c>
      <c r="J256" s="101">
        <f t="shared" si="7"/>
        <v>213.07243867325633</v>
      </c>
    </row>
    <row r="257" spans="6:10" ht="15" x14ac:dyDescent="0.2">
      <c r="F257" s="49">
        <v>44700</v>
      </c>
      <c r="G257" s="50">
        <v>5.9229998588562003</v>
      </c>
      <c r="H257" s="139">
        <v>6.0743661052472833</v>
      </c>
      <c r="I257" s="139">
        <f t="shared" si="6"/>
        <v>7289.2393262967398</v>
      </c>
      <c r="J257" s="101">
        <f t="shared" si="7"/>
        <v>-28.360733212532068</v>
      </c>
    </row>
    <row r="258" spans="6:10" ht="15" x14ac:dyDescent="0.2">
      <c r="F258" s="49">
        <v>44699</v>
      </c>
      <c r="G258" s="50">
        <v>5.94600009918212</v>
      </c>
      <c r="H258" s="139">
        <v>6.0683312023702936</v>
      </c>
      <c r="I258" s="139">
        <f t="shared" si="6"/>
        <v>7281.997442844352</v>
      </c>
      <c r="J258" s="101">
        <f t="shared" si="7"/>
        <v>-35.602616664919879</v>
      </c>
    </row>
    <row r="259" spans="6:10" ht="15" x14ac:dyDescent="0.2">
      <c r="F259" s="49">
        <v>44698</v>
      </c>
      <c r="G259" s="50">
        <v>5.9749999046325604</v>
      </c>
      <c r="H259" s="139">
        <v>6.0806745243736469</v>
      </c>
      <c r="I259" s="139">
        <f t="shared" si="6"/>
        <v>7296.8094292483765</v>
      </c>
      <c r="J259" s="101">
        <f t="shared" si="7"/>
        <v>-20.790630260895341</v>
      </c>
    </row>
    <row r="260" spans="6:10" ht="15" x14ac:dyDescent="0.2">
      <c r="F260" s="49">
        <v>44697</v>
      </c>
      <c r="G260" s="50">
        <v>5.99200010299682</v>
      </c>
      <c r="H260" s="139">
        <v>6.1892541068887468</v>
      </c>
      <c r="I260" s="139">
        <f t="shared" ref="I260:I323" si="8">H260*$B$5</f>
        <v>7427.1049282664962</v>
      </c>
      <c r="J260" s="101">
        <f t="shared" ref="J260:J323" si="9">I260-($G$3*$B$5)</f>
        <v>109.50486875722436</v>
      </c>
    </row>
    <row r="261" spans="6:10" ht="15" x14ac:dyDescent="0.2">
      <c r="F261" s="49">
        <v>44694</v>
      </c>
      <c r="G261" s="50">
        <v>5.9029998779296804</v>
      </c>
      <c r="H261" s="139">
        <v>6.1498714506117853</v>
      </c>
      <c r="I261" s="139">
        <f t="shared" si="8"/>
        <v>7379.8457407341421</v>
      </c>
      <c r="J261" s="101">
        <f t="shared" si="9"/>
        <v>62.245681224870168</v>
      </c>
    </row>
    <row r="262" spans="6:10" ht="15" x14ac:dyDescent="0.2">
      <c r="F262" s="49">
        <v>44693</v>
      </c>
      <c r="G262" s="50">
        <v>5.8530001640319798</v>
      </c>
      <c r="H262" s="139">
        <v>5.9813921340522445</v>
      </c>
      <c r="I262" s="139">
        <f t="shared" si="8"/>
        <v>7177.6705608626935</v>
      </c>
      <c r="J262" s="101">
        <f t="shared" si="9"/>
        <v>-139.92949864657839</v>
      </c>
    </row>
    <row r="263" spans="6:10" ht="15" x14ac:dyDescent="0.2">
      <c r="F263" s="49">
        <v>44692</v>
      </c>
      <c r="G263" s="50">
        <v>5.9660000801086399</v>
      </c>
      <c r="H263" s="139">
        <v>6.1927681805213979</v>
      </c>
      <c r="I263" s="139">
        <f t="shared" si="8"/>
        <v>7431.3218166256775</v>
      </c>
      <c r="J263" s="101">
        <f t="shared" si="9"/>
        <v>113.72175711640557</v>
      </c>
    </row>
    <row r="264" spans="6:10" ht="15" x14ac:dyDescent="0.2">
      <c r="F264" s="49">
        <v>44691</v>
      </c>
      <c r="G264" s="50">
        <v>5.8740000724792401</v>
      </c>
      <c r="H264" s="139">
        <v>6.0752039311077501</v>
      </c>
      <c r="I264" s="139">
        <f t="shared" si="8"/>
        <v>7290.2447173293003</v>
      </c>
      <c r="J264" s="101">
        <f t="shared" si="9"/>
        <v>-27.355342179971558</v>
      </c>
    </row>
    <row r="265" spans="6:10" ht="15" x14ac:dyDescent="0.2">
      <c r="F265" s="49">
        <v>44690</v>
      </c>
      <c r="G265" s="50">
        <v>5.8959999084472603</v>
      </c>
      <c r="H265" s="139">
        <v>5.9609602666270227</v>
      </c>
      <c r="I265" s="139">
        <f t="shared" si="8"/>
        <v>7153.1523199524272</v>
      </c>
      <c r="J265" s="101">
        <f t="shared" si="9"/>
        <v>-164.44773955684468</v>
      </c>
    </row>
    <row r="266" spans="6:10" ht="15" x14ac:dyDescent="0.2">
      <c r="F266" s="49">
        <v>44687</v>
      </c>
      <c r="G266" s="50">
        <v>6.0300002098083496</v>
      </c>
      <c r="H266" s="139">
        <v>6.0808328110434813</v>
      </c>
      <c r="I266" s="139">
        <f t="shared" si="8"/>
        <v>7296.999373252178</v>
      </c>
      <c r="J266" s="101">
        <f t="shared" si="9"/>
        <v>-20.600686257093912</v>
      </c>
    </row>
    <row r="267" spans="6:10" ht="15" x14ac:dyDescent="0.2">
      <c r="F267" s="49">
        <v>44686</v>
      </c>
      <c r="G267" s="50">
        <v>6.0469999313354403</v>
      </c>
      <c r="H267" s="139">
        <v>5.9348197750474263</v>
      </c>
      <c r="I267" s="139">
        <f t="shared" si="8"/>
        <v>7121.7837300569117</v>
      </c>
      <c r="J267" s="101">
        <f t="shared" si="9"/>
        <v>-195.81632945236015</v>
      </c>
    </row>
    <row r="268" spans="6:10" ht="15" x14ac:dyDescent="0.2">
      <c r="F268" s="49">
        <v>44685</v>
      </c>
      <c r="G268" s="50">
        <v>6.2109999656677202</v>
      </c>
      <c r="H268" s="139">
        <v>6.0852498928277114</v>
      </c>
      <c r="I268" s="139">
        <f t="shared" si="8"/>
        <v>7302.2998713932539</v>
      </c>
      <c r="J268" s="101">
        <f t="shared" si="9"/>
        <v>-15.300188116018035</v>
      </c>
    </row>
    <row r="269" spans="6:10" ht="15" x14ac:dyDescent="0.2">
      <c r="F269" s="49">
        <v>44684</v>
      </c>
      <c r="G269" s="50">
        <v>6.2239999771118102</v>
      </c>
      <c r="H269" s="139">
        <v>6.151137612945444</v>
      </c>
      <c r="I269" s="139">
        <f t="shared" si="8"/>
        <v>7381.3651355345328</v>
      </c>
      <c r="J269" s="101">
        <f t="shared" si="9"/>
        <v>63.765076025260896</v>
      </c>
    </row>
    <row r="270" spans="6:10" ht="15" x14ac:dyDescent="0.2">
      <c r="F270" s="49">
        <v>44683</v>
      </c>
      <c r="G270" s="50">
        <v>6.17000007629394</v>
      </c>
      <c r="H270" s="139">
        <v>6.0517246064533383</v>
      </c>
      <c r="I270" s="139">
        <f t="shared" si="8"/>
        <v>7262.0695277440063</v>
      </c>
      <c r="J270" s="101">
        <f t="shared" si="9"/>
        <v>-55.53053176526555</v>
      </c>
    </row>
    <row r="271" spans="6:10" ht="15" x14ac:dyDescent="0.2">
      <c r="F271" s="49">
        <v>44680</v>
      </c>
      <c r="G271" s="50">
        <v>6.2170000076293901</v>
      </c>
      <c r="H271" s="139">
        <v>6.1314406997807724</v>
      </c>
      <c r="I271" s="139">
        <f t="shared" si="8"/>
        <v>7357.7288397369266</v>
      </c>
      <c r="J271" s="101">
        <f t="shared" si="9"/>
        <v>40.128780227654715</v>
      </c>
    </row>
    <row r="272" spans="6:10" ht="15" x14ac:dyDescent="0.2">
      <c r="F272" s="49">
        <v>44679</v>
      </c>
      <c r="G272" s="50">
        <v>6.18300008773803</v>
      </c>
      <c r="H272" s="139">
        <v>6.2578784513869961</v>
      </c>
      <c r="I272" s="139">
        <f t="shared" si="8"/>
        <v>7509.4541416643951</v>
      </c>
      <c r="J272" s="101">
        <f t="shared" si="9"/>
        <v>191.85408215512325</v>
      </c>
    </row>
    <row r="273" spans="6:10" ht="15" x14ac:dyDescent="0.2">
      <c r="F273" s="49">
        <v>44678</v>
      </c>
      <c r="G273" s="50">
        <v>6.0229997634887598</v>
      </c>
      <c r="H273" s="139">
        <v>6.0225347262016307</v>
      </c>
      <c r="I273" s="139">
        <f t="shared" si="8"/>
        <v>7227.0416714419571</v>
      </c>
      <c r="J273" s="101">
        <f t="shared" si="9"/>
        <v>-90.558388067314809</v>
      </c>
    </row>
    <row r="274" spans="6:10" ht="15" x14ac:dyDescent="0.2">
      <c r="F274" s="49">
        <v>44677</v>
      </c>
      <c r="G274" s="50">
        <v>6.09800004959106</v>
      </c>
      <c r="H274" s="139">
        <v>6.0910040947123187</v>
      </c>
      <c r="I274" s="139">
        <f t="shared" si="8"/>
        <v>7309.2049136547821</v>
      </c>
      <c r="J274" s="101">
        <f t="shared" si="9"/>
        <v>-8.3951458544897832</v>
      </c>
    </row>
    <row r="275" spans="6:10" ht="15" x14ac:dyDescent="0.2">
      <c r="F275" s="49">
        <v>44676</v>
      </c>
      <c r="G275" s="50">
        <v>6.1050000190734801</v>
      </c>
      <c r="H275" s="139">
        <v>6.186538628784616</v>
      </c>
      <c r="I275" s="139">
        <f t="shared" si="8"/>
        <v>7423.8463545415389</v>
      </c>
      <c r="J275" s="101">
        <f t="shared" si="9"/>
        <v>106.24629503226697</v>
      </c>
    </row>
    <row r="276" spans="6:10" ht="15" x14ac:dyDescent="0.2">
      <c r="F276" s="49">
        <v>44673</v>
      </c>
      <c r="G276" s="50">
        <v>6.0170001983642498</v>
      </c>
      <c r="H276" s="139">
        <v>5.9855358189340429</v>
      </c>
      <c r="I276" s="139">
        <f t="shared" si="8"/>
        <v>7182.6429827208513</v>
      </c>
      <c r="J276" s="101">
        <f t="shared" si="9"/>
        <v>-134.95707678842064</v>
      </c>
    </row>
    <row r="277" spans="6:10" ht="15" x14ac:dyDescent="0.2">
      <c r="F277" s="49">
        <v>44672</v>
      </c>
      <c r="G277" s="50">
        <v>6.1290001869201598</v>
      </c>
      <c r="H277" s="139">
        <v>6.0504290077304157</v>
      </c>
      <c r="I277" s="139">
        <f t="shared" si="8"/>
        <v>7260.5148092764985</v>
      </c>
      <c r="J277" s="101">
        <f t="shared" si="9"/>
        <v>-57.085250232773433</v>
      </c>
    </row>
    <row r="278" spans="6:10" ht="15" x14ac:dyDescent="0.2">
      <c r="F278" s="49">
        <v>44671</v>
      </c>
      <c r="G278" s="50">
        <v>6.1770000457763601</v>
      </c>
      <c r="H278" s="139">
        <v>6.107880381774569</v>
      </c>
      <c r="I278" s="139">
        <f t="shared" si="8"/>
        <v>7329.4564581294826</v>
      </c>
      <c r="J278" s="101">
        <f t="shared" si="9"/>
        <v>11.856398620210712</v>
      </c>
    </row>
    <row r="279" spans="6:10" ht="15" x14ac:dyDescent="0.2">
      <c r="F279" s="49">
        <v>44670</v>
      </c>
      <c r="G279" s="50">
        <v>6.1669998168945304</v>
      </c>
      <c r="H279" s="139">
        <v>6.0634891676456846</v>
      </c>
      <c r="I279" s="139">
        <f t="shared" si="8"/>
        <v>7276.1870011748215</v>
      </c>
      <c r="J279" s="101">
        <f t="shared" si="9"/>
        <v>-41.413058334450398</v>
      </c>
    </row>
    <row r="280" spans="6:10" ht="15" x14ac:dyDescent="0.2">
      <c r="F280" s="49">
        <v>44669</v>
      </c>
      <c r="G280" s="50">
        <v>6.2020001411437899</v>
      </c>
      <c r="H280" s="139">
        <v>6.09800004959106</v>
      </c>
      <c r="I280" s="139">
        <f t="shared" si="8"/>
        <v>7317.6000595092719</v>
      </c>
      <c r="J280" s="101">
        <f t="shared" si="9"/>
        <v>0</v>
      </c>
    </row>
    <row r="281" spans="6:10" ht="15" x14ac:dyDescent="0.2">
      <c r="F281" s="49">
        <v>44666</v>
      </c>
      <c r="G281" s="50">
        <v>6.2020001411437899</v>
      </c>
      <c r="H281" s="139">
        <v>6.1147381257762881</v>
      </c>
      <c r="I281" s="139">
        <f t="shared" si="8"/>
        <v>7337.685750931546</v>
      </c>
      <c r="J281" s="101">
        <f t="shared" si="9"/>
        <v>20.085691422274067</v>
      </c>
    </row>
    <row r="282" spans="6:10" ht="15" x14ac:dyDescent="0.2">
      <c r="F282" s="49">
        <v>44665</v>
      </c>
      <c r="G282" s="50">
        <v>6.1849999427795401</v>
      </c>
      <c r="H282" s="139">
        <v>6.1137952249951564</v>
      </c>
      <c r="I282" s="139">
        <f t="shared" si="8"/>
        <v>7336.554269994188</v>
      </c>
      <c r="J282" s="101">
        <f t="shared" si="9"/>
        <v>18.954210484916075</v>
      </c>
    </row>
    <row r="283" spans="6:10" ht="15" x14ac:dyDescent="0.2">
      <c r="F283" s="49">
        <v>44664</v>
      </c>
      <c r="G283" s="50">
        <v>6.1690001487731898</v>
      </c>
      <c r="H283" s="139">
        <v>6.0077303340525976</v>
      </c>
      <c r="I283" s="139">
        <f t="shared" si="8"/>
        <v>7209.2764008631175</v>
      </c>
      <c r="J283" s="101">
        <f t="shared" si="9"/>
        <v>-108.3236586461544</v>
      </c>
    </row>
    <row r="284" spans="6:10" ht="15" x14ac:dyDescent="0.2">
      <c r="F284" s="49">
        <v>44663</v>
      </c>
      <c r="G284" s="50">
        <v>6.2610001564025799</v>
      </c>
      <c r="H284" s="139">
        <v>6.0601331649586028</v>
      </c>
      <c r="I284" s="139">
        <f t="shared" si="8"/>
        <v>7272.1597979503231</v>
      </c>
      <c r="J284" s="101">
        <f t="shared" si="9"/>
        <v>-45.440261558948805</v>
      </c>
    </row>
    <row r="285" spans="6:10" ht="15" x14ac:dyDescent="0.2">
      <c r="F285" s="49">
        <v>44662</v>
      </c>
      <c r="G285" s="50">
        <v>6.3000001907348597</v>
      </c>
      <c r="H285" s="139">
        <v>6.1164186827162634</v>
      </c>
      <c r="I285" s="139">
        <f t="shared" si="8"/>
        <v>7339.7024192595163</v>
      </c>
      <c r="J285" s="101">
        <f t="shared" si="9"/>
        <v>22.102359750244432</v>
      </c>
    </row>
    <row r="286" spans="6:10" ht="15" x14ac:dyDescent="0.2">
      <c r="F286" s="49">
        <v>44659</v>
      </c>
      <c r="G286" s="50">
        <v>6.2810001373290998</v>
      </c>
      <c r="H286" s="139">
        <v>6.1791191425790783</v>
      </c>
      <c r="I286" s="139">
        <f t="shared" si="8"/>
        <v>7414.9429710948943</v>
      </c>
      <c r="J286" s="101">
        <f t="shared" si="9"/>
        <v>97.34291158562246</v>
      </c>
    </row>
    <row r="287" spans="6:10" ht="15" x14ac:dyDescent="0.2">
      <c r="F287" s="49">
        <v>44658</v>
      </c>
      <c r="G287" s="50">
        <v>6.1979999542236301</v>
      </c>
      <c r="H287" s="139">
        <v>6.1444178920113828</v>
      </c>
      <c r="I287" s="139">
        <f t="shared" si="8"/>
        <v>7373.3014704136594</v>
      </c>
      <c r="J287" s="101">
        <f t="shared" si="9"/>
        <v>55.701410904387558</v>
      </c>
    </row>
    <row r="288" spans="6:10" ht="15" x14ac:dyDescent="0.2">
      <c r="F288" s="49">
        <v>44657</v>
      </c>
      <c r="G288" s="50">
        <v>6.15100002288818</v>
      </c>
      <c r="H288" s="139">
        <v>6.0113766532265549</v>
      </c>
      <c r="I288" s="139">
        <f t="shared" si="8"/>
        <v>7213.6519838718659</v>
      </c>
      <c r="J288" s="101">
        <f t="shared" si="9"/>
        <v>-103.94807563740596</v>
      </c>
    </row>
    <row r="289" spans="6:10" ht="15" x14ac:dyDescent="0.2">
      <c r="F289" s="49">
        <v>44656</v>
      </c>
      <c r="G289" s="50">
        <v>6.2389998435974103</v>
      </c>
      <c r="H289" s="139">
        <v>6.2524127691058089</v>
      </c>
      <c r="I289" s="139">
        <f t="shared" si="8"/>
        <v>7502.8953229269709</v>
      </c>
      <c r="J289" s="101">
        <f t="shared" si="9"/>
        <v>185.29526341769906</v>
      </c>
    </row>
    <row r="290" spans="6:10" ht="15" x14ac:dyDescent="0.2">
      <c r="F290" s="49">
        <v>44655</v>
      </c>
      <c r="G290" s="50">
        <v>6.0830001831054599</v>
      </c>
      <c r="H290" s="139">
        <v>6.0560413516664395</v>
      </c>
      <c r="I290" s="139">
        <f t="shared" si="8"/>
        <v>7267.2496219997274</v>
      </c>
      <c r="J290" s="101">
        <f t="shared" si="9"/>
        <v>-50.350437509544463</v>
      </c>
    </row>
    <row r="291" spans="6:10" ht="15" x14ac:dyDescent="0.2">
      <c r="F291" s="49">
        <v>44652</v>
      </c>
      <c r="G291" s="50">
        <v>6.125</v>
      </c>
      <c r="H291" s="139">
        <v>6.0840777296285298</v>
      </c>
      <c r="I291" s="139">
        <f t="shared" si="8"/>
        <v>7300.8932755542355</v>
      </c>
      <c r="J291" s="101">
        <f t="shared" si="9"/>
        <v>-16.706783955036371</v>
      </c>
    </row>
    <row r="292" spans="6:10" ht="15" x14ac:dyDescent="0.2">
      <c r="F292" s="49">
        <v>44651</v>
      </c>
      <c r="G292" s="50">
        <v>6.1389999389648402</v>
      </c>
      <c r="H292" s="139">
        <v>6.1418637200568025</v>
      </c>
      <c r="I292" s="139">
        <f t="shared" si="8"/>
        <v>7370.2364640681626</v>
      </c>
      <c r="J292" s="101">
        <f t="shared" si="9"/>
        <v>52.636404558890717</v>
      </c>
    </row>
    <row r="293" spans="6:10" ht="15" x14ac:dyDescent="0.2">
      <c r="F293" s="49">
        <v>44650</v>
      </c>
      <c r="G293" s="50">
        <v>6.0949997901916504</v>
      </c>
      <c r="H293" s="139">
        <v>6.1080129400712524</v>
      </c>
      <c r="I293" s="139">
        <f t="shared" si="8"/>
        <v>7329.6155280855028</v>
      </c>
      <c r="J293" s="101">
        <f t="shared" si="9"/>
        <v>12.015468576230887</v>
      </c>
    </row>
    <row r="294" spans="6:10" ht="15" x14ac:dyDescent="0.2">
      <c r="F294" s="49">
        <v>44649</v>
      </c>
      <c r="G294" s="50">
        <v>6.08500003814697</v>
      </c>
      <c r="H294" s="139">
        <v>6.2687269763331797</v>
      </c>
      <c r="I294" s="139">
        <f t="shared" si="8"/>
        <v>7522.4723715998152</v>
      </c>
      <c r="J294" s="101">
        <f t="shared" si="9"/>
        <v>204.87231209054335</v>
      </c>
    </row>
    <row r="295" spans="6:10" ht="15" x14ac:dyDescent="0.2">
      <c r="F295" s="49">
        <v>44648</v>
      </c>
      <c r="G295" s="50">
        <v>5.9169998168945304</v>
      </c>
      <c r="H295" s="139">
        <v>6.2008916057333581</v>
      </c>
      <c r="I295" s="139">
        <f t="shared" si="8"/>
        <v>7441.0699268800299</v>
      </c>
      <c r="J295" s="101">
        <f t="shared" si="9"/>
        <v>123.46986737075804</v>
      </c>
    </row>
    <row r="296" spans="6:10" ht="15" x14ac:dyDescent="0.2">
      <c r="F296" s="49">
        <v>44645</v>
      </c>
      <c r="G296" s="50">
        <v>5.8179998397827104</v>
      </c>
      <c r="H296" s="139">
        <v>6.1242592709863697</v>
      </c>
      <c r="I296" s="139">
        <f t="shared" si="8"/>
        <v>7349.1111251836437</v>
      </c>
      <c r="J296" s="101">
        <f t="shared" si="9"/>
        <v>31.511065674371821</v>
      </c>
    </row>
    <row r="297" spans="6:10" ht="15" x14ac:dyDescent="0.2">
      <c r="F297" s="49">
        <v>44644</v>
      </c>
      <c r="G297" s="50">
        <v>5.7930002212524396</v>
      </c>
      <c r="H297" s="139">
        <v>6.1795977311154546</v>
      </c>
      <c r="I297" s="139">
        <f t="shared" si="8"/>
        <v>7415.5172773385457</v>
      </c>
      <c r="J297" s="101">
        <f t="shared" si="9"/>
        <v>97.917217829273795</v>
      </c>
    </row>
    <row r="298" spans="6:10" ht="15" x14ac:dyDescent="0.2">
      <c r="F298" s="49">
        <v>44643</v>
      </c>
      <c r="G298" s="50">
        <v>5.7160000801086399</v>
      </c>
      <c r="H298" s="139">
        <v>6.0027332413278129</v>
      </c>
      <c r="I298" s="139">
        <f t="shared" si="8"/>
        <v>7203.2798895933756</v>
      </c>
      <c r="J298" s="101">
        <f t="shared" si="9"/>
        <v>-114.32016991589626</v>
      </c>
    </row>
    <row r="299" spans="6:10" ht="15" x14ac:dyDescent="0.2">
      <c r="F299" s="49">
        <v>44642</v>
      </c>
      <c r="G299" s="50">
        <v>5.8060002326965297</v>
      </c>
      <c r="H299" s="139">
        <v>6.0446693807629339</v>
      </c>
      <c r="I299" s="139">
        <f t="shared" si="8"/>
        <v>7253.6032569155204</v>
      </c>
      <c r="J299" s="101">
        <f t="shared" si="9"/>
        <v>-63.996802593751454</v>
      </c>
    </row>
    <row r="300" spans="6:10" ht="15" x14ac:dyDescent="0.2">
      <c r="F300" s="49">
        <v>44641</v>
      </c>
      <c r="G300" s="50">
        <v>5.8569998741149902</v>
      </c>
      <c r="H300" s="139">
        <v>6.1892592327175135</v>
      </c>
      <c r="I300" s="139">
        <f t="shared" si="8"/>
        <v>7427.1110792610161</v>
      </c>
      <c r="J300" s="101">
        <f t="shared" si="9"/>
        <v>109.51101975174424</v>
      </c>
    </row>
    <row r="301" spans="6:10" ht="15" x14ac:dyDescent="0.2">
      <c r="F301" s="49">
        <v>44638</v>
      </c>
      <c r="G301" s="50">
        <v>5.7699999809265101</v>
      </c>
      <c r="H301" s="139">
        <v>6.2003109435769375</v>
      </c>
      <c r="I301" s="139">
        <f t="shared" si="8"/>
        <v>7440.373132292325</v>
      </c>
      <c r="J301" s="101">
        <f t="shared" si="9"/>
        <v>122.77307278305307</v>
      </c>
    </row>
    <row r="302" spans="6:10" ht="15" x14ac:dyDescent="0.2">
      <c r="F302" s="49">
        <v>44637</v>
      </c>
      <c r="G302" s="50">
        <v>5.6739997863769496</v>
      </c>
      <c r="H302" s="139">
        <v>5.9430743060586471</v>
      </c>
      <c r="I302" s="139">
        <f t="shared" si="8"/>
        <v>7131.6891672703769</v>
      </c>
      <c r="J302" s="101">
        <f t="shared" si="9"/>
        <v>-185.91089223889503</v>
      </c>
    </row>
    <row r="303" spans="6:10" ht="15" x14ac:dyDescent="0.2">
      <c r="F303" s="49">
        <v>44636</v>
      </c>
      <c r="G303" s="50">
        <v>5.8200001716613698</v>
      </c>
      <c r="H303" s="139">
        <v>6.1105863132142808</v>
      </c>
      <c r="I303" s="139">
        <f t="shared" si="8"/>
        <v>7332.7035758571374</v>
      </c>
      <c r="J303" s="101">
        <f t="shared" si="9"/>
        <v>15.103516347865479</v>
      </c>
    </row>
    <row r="304" spans="6:10" ht="15" x14ac:dyDescent="0.2">
      <c r="F304" s="49">
        <v>44635</v>
      </c>
      <c r="G304" s="50">
        <v>5.80800008773803</v>
      </c>
      <c r="H304" s="139">
        <v>6.0801775829143612</v>
      </c>
      <c r="I304" s="139">
        <f t="shared" si="8"/>
        <v>7296.2130994972331</v>
      </c>
      <c r="J304" s="101">
        <f t="shared" si="9"/>
        <v>-21.386960012038799</v>
      </c>
    </row>
    <row r="305" spans="6:10" ht="15" x14ac:dyDescent="0.2">
      <c r="F305" s="49">
        <v>44634</v>
      </c>
      <c r="G305" s="50">
        <v>5.8249998092651296</v>
      </c>
      <c r="H305" s="139">
        <v>6.1600801489128436</v>
      </c>
      <c r="I305" s="139">
        <f t="shared" si="8"/>
        <v>7392.0961786954122</v>
      </c>
      <c r="J305" s="101">
        <f t="shared" si="9"/>
        <v>74.496119186140277</v>
      </c>
    </row>
    <row r="306" spans="6:10" ht="15" x14ac:dyDescent="0.2">
      <c r="F306" s="49">
        <v>44631</v>
      </c>
      <c r="G306" s="50">
        <v>5.7659997940063397</v>
      </c>
      <c r="H306" s="139">
        <v>6.09165783072274</v>
      </c>
      <c r="I306" s="139">
        <f t="shared" si="8"/>
        <v>7309.9893968672877</v>
      </c>
      <c r="J306" s="101">
        <f t="shared" si="9"/>
        <v>-7.6106626419841632</v>
      </c>
    </row>
    <row r="307" spans="6:10" ht="15" x14ac:dyDescent="0.2">
      <c r="F307" s="49">
        <v>44630</v>
      </c>
      <c r="G307" s="50">
        <v>5.7719998359680096</v>
      </c>
      <c r="H307" s="139">
        <v>5.7850018579267211</v>
      </c>
      <c r="I307" s="139">
        <f t="shared" si="8"/>
        <v>6942.0022295120652</v>
      </c>
      <c r="J307" s="101">
        <f t="shared" si="9"/>
        <v>-375.59782999720665</v>
      </c>
    </row>
    <row r="308" spans="6:10" ht="15" x14ac:dyDescent="0.2">
      <c r="F308" s="49">
        <v>44629</v>
      </c>
      <c r="G308" s="50">
        <v>6.0760002136230398</v>
      </c>
      <c r="H308" s="139">
        <v>6.407829351935753</v>
      </c>
      <c r="I308" s="139">
        <f t="shared" si="8"/>
        <v>7689.3952223229035</v>
      </c>
      <c r="J308" s="101">
        <f t="shared" si="9"/>
        <v>371.79516281363158</v>
      </c>
    </row>
    <row r="309" spans="6:10" ht="15" x14ac:dyDescent="0.2">
      <c r="F309" s="49">
        <v>44628</v>
      </c>
      <c r="G309" s="50">
        <v>5.7750000953674299</v>
      </c>
      <c r="H309" s="139">
        <v>6.2715061517689925</v>
      </c>
      <c r="I309" s="139">
        <f t="shared" si="8"/>
        <v>7525.8073821227908</v>
      </c>
      <c r="J309" s="101">
        <f t="shared" si="9"/>
        <v>208.20732261351895</v>
      </c>
    </row>
    <row r="310" spans="6:10" ht="15" x14ac:dyDescent="0.2">
      <c r="F310" s="49">
        <v>44627</v>
      </c>
      <c r="G310" s="50">
        <v>5.6129999160766602</v>
      </c>
      <c r="H310" s="139">
        <v>6.0106301795539849</v>
      </c>
      <c r="I310" s="139">
        <f t="shared" si="8"/>
        <v>7212.7562154647821</v>
      </c>
      <c r="J310" s="101">
        <f t="shared" si="9"/>
        <v>-104.84384404448974</v>
      </c>
    </row>
    <row r="311" spans="6:10" ht="15" x14ac:dyDescent="0.2">
      <c r="F311" s="49">
        <v>44624</v>
      </c>
      <c r="G311" s="50">
        <v>5.6939997673034597</v>
      </c>
      <c r="H311" s="139">
        <v>5.8195803715236396</v>
      </c>
      <c r="I311" s="139">
        <f t="shared" si="8"/>
        <v>6983.4964458283675</v>
      </c>
      <c r="J311" s="101">
        <f t="shared" si="9"/>
        <v>-334.10361368090435</v>
      </c>
    </row>
    <row r="312" spans="6:10" ht="15" x14ac:dyDescent="0.2">
      <c r="F312" s="49">
        <v>44623</v>
      </c>
      <c r="G312" s="50">
        <v>5.96000003814697</v>
      </c>
      <c r="H312" s="139">
        <v>5.9016791685056402</v>
      </c>
      <c r="I312" s="139">
        <f t="shared" si="8"/>
        <v>7082.0150022067683</v>
      </c>
      <c r="J312" s="101">
        <f t="shared" si="9"/>
        <v>-235.58505730250363</v>
      </c>
    </row>
    <row r="313" spans="6:10" ht="15" x14ac:dyDescent="0.2">
      <c r="F313" s="49">
        <v>44622</v>
      </c>
      <c r="G313" s="50">
        <v>6.1550002098083496</v>
      </c>
      <c r="H313" s="139">
        <v>6.0290400031252709</v>
      </c>
      <c r="I313" s="139">
        <f t="shared" si="8"/>
        <v>7234.848003750325</v>
      </c>
      <c r="J313" s="101">
        <f t="shared" si="9"/>
        <v>-82.752055758946881</v>
      </c>
    </row>
    <row r="314" spans="6:10" ht="15" x14ac:dyDescent="0.2">
      <c r="F314" s="49">
        <v>44621</v>
      </c>
      <c r="G314" s="50">
        <v>6.2249999046325604</v>
      </c>
      <c r="H314" s="139">
        <v>5.7348260526525356</v>
      </c>
      <c r="I314" s="139">
        <f t="shared" si="8"/>
        <v>6881.7912631830432</v>
      </c>
      <c r="J314" s="101">
        <f t="shared" si="9"/>
        <v>-435.80879632622873</v>
      </c>
    </row>
    <row r="315" spans="6:10" ht="15" x14ac:dyDescent="0.2">
      <c r="F315" s="49">
        <v>44620</v>
      </c>
      <c r="G315" s="50">
        <v>6.6069998741149902</v>
      </c>
      <c r="H315" s="139">
        <v>6.1378168250978584</v>
      </c>
      <c r="I315" s="139">
        <f t="shared" si="8"/>
        <v>7365.3801901174302</v>
      </c>
      <c r="J315" s="101">
        <f t="shared" si="9"/>
        <v>47.780130608158288</v>
      </c>
    </row>
    <row r="316" spans="6:10" ht="15" x14ac:dyDescent="0.2">
      <c r="F316" s="49">
        <v>44617</v>
      </c>
      <c r="G316" s="50">
        <v>6.5640001296996999</v>
      </c>
      <c r="H316" s="139">
        <v>6.4037498206905967</v>
      </c>
      <c r="I316" s="139">
        <f t="shared" si="8"/>
        <v>7684.4997848287157</v>
      </c>
      <c r="J316" s="101">
        <f t="shared" si="9"/>
        <v>366.89972531944386</v>
      </c>
    </row>
    <row r="317" spans="6:10" ht="15" x14ac:dyDescent="0.2">
      <c r="F317" s="49">
        <v>44616</v>
      </c>
      <c r="G317" s="50">
        <v>6.2430000305175701</v>
      </c>
      <c r="H317" s="139">
        <v>6.0174618256952943</v>
      </c>
      <c r="I317" s="139">
        <f t="shared" si="8"/>
        <v>7220.9541908343535</v>
      </c>
      <c r="J317" s="101">
        <f t="shared" si="9"/>
        <v>-96.645868674918347</v>
      </c>
    </row>
    <row r="318" spans="6:10" ht="15" x14ac:dyDescent="0.2">
      <c r="F318" s="49">
        <v>44615</v>
      </c>
      <c r="G318" s="50">
        <v>6.3260002136230398</v>
      </c>
      <c r="H318" s="139">
        <v>6.1047519240757637</v>
      </c>
      <c r="I318" s="139">
        <f t="shared" si="8"/>
        <v>7325.7023088909164</v>
      </c>
      <c r="J318" s="101">
        <f t="shared" si="9"/>
        <v>8.1022493816444694</v>
      </c>
    </row>
    <row r="319" spans="6:10" ht="15" x14ac:dyDescent="0.2">
      <c r="F319" s="49">
        <v>44614</v>
      </c>
      <c r="G319" s="50">
        <v>6.3189997673034597</v>
      </c>
      <c r="H319" s="139">
        <v>6.0864306367030743</v>
      </c>
      <c r="I319" s="139">
        <f t="shared" si="8"/>
        <v>7303.7167640436892</v>
      </c>
      <c r="J319" s="101">
        <f t="shared" si="9"/>
        <v>-13.883295465582705</v>
      </c>
    </row>
    <row r="320" spans="6:10" ht="15" x14ac:dyDescent="0.2">
      <c r="F320" s="49">
        <v>44613</v>
      </c>
      <c r="G320" s="50">
        <v>6.3309998512268004</v>
      </c>
      <c r="H320" s="139">
        <v>6.0052783388527766</v>
      </c>
      <c r="I320" s="139">
        <f t="shared" si="8"/>
        <v>7206.3340066233322</v>
      </c>
      <c r="J320" s="101">
        <f t="shared" si="9"/>
        <v>-111.26605288593964</v>
      </c>
    </row>
    <row r="321" spans="6:10" ht="15" x14ac:dyDescent="0.2">
      <c r="F321" s="49">
        <v>44610</v>
      </c>
      <c r="G321" s="50">
        <v>6.4279999732971103</v>
      </c>
      <c r="H321" s="139">
        <v>6.0394650316774667</v>
      </c>
      <c r="I321" s="139">
        <f t="shared" si="8"/>
        <v>7247.3580380129597</v>
      </c>
      <c r="J321" s="101">
        <f t="shared" si="9"/>
        <v>-70.242021496312191</v>
      </c>
    </row>
    <row r="322" spans="6:10" ht="15" x14ac:dyDescent="0.2">
      <c r="F322" s="49">
        <v>44609</v>
      </c>
      <c r="G322" s="50">
        <v>6.4899997711181596</v>
      </c>
      <c r="H322" s="139">
        <v>6.1423218394242687</v>
      </c>
      <c r="I322" s="139">
        <f t="shared" si="8"/>
        <v>7370.7862073091228</v>
      </c>
      <c r="J322" s="101">
        <f t="shared" si="9"/>
        <v>53.186147799850914</v>
      </c>
    </row>
    <row r="323" spans="6:10" ht="15" x14ac:dyDescent="0.2">
      <c r="F323" s="49">
        <v>44608</v>
      </c>
      <c r="G323" s="50">
        <v>6.4429998397827104</v>
      </c>
      <c r="H323" s="139">
        <v>6.1169585426384492</v>
      </c>
      <c r="I323" s="139">
        <f t="shared" si="8"/>
        <v>7340.3502511661391</v>
      </c>
      <c r="J323" s="101">
        <f t="shared" si="9"/>
        <v>22.750191656867173</v>
      </c>
    </row>
    <row r="324" spans="6:10" ht="15" x14ac:dyDescent="0.2">
      <c r="F324" s="49">
        <v>44607</v>
      </c>
      <c r="G324" s="50">
        <v>6.4229998588562003</v>
      </c>
      <c r="H324" s="139">
        <v>6.2362696099991259</v>
      </c>
      <c r="I324" s="139">
        <f t="shared" ref="I324:I387" si="10">H324*$B$5</f>
        <v>7483.5235319989515</v>
      </c>
      <c r="J324" s="101">
        <f t="shared" ref="J324:J387" si="11">I324-($G$3*$B$5)</f>
        <v>165.92347248967963</v>
      </c>
    </row>
    <row r="325" spans="6:10" ht="15" x14ac:dyDescent="0.2">
      <c r="F325" s="49">
        <v>44606</v>
      </c>
      <c r="G325" s="50">
        <v>6.2789998054504297</v>
      </c>
      <c r="H325" s="139">
        <v>6.0093002931463424</v>
      </c>
      <c r="I325" s="139">
        <f t="shared" si="10"/>
        <v>7211.1603517756112</v>
      </c>
      <c r="J325" s="101">
        <f t="shared" si="11"/>
        <v>-106.43970773366073</v>
      </c>
    </row>
    <row r="326" spans="6:10" ht="15" x14ac:dyDescent="0.2">
      <c r="F326" s="49">
        <v>44603</v>
      </c>
      <c r="G326" s="50">
        <v>6.3709998130798304</v>
      </c>
      <c r="H326" s="139">
        <v>6.0323115685688755</v>
      </c>
      <c r="I326" s="139">
        <f t="shared" si="10"/>
        <v>7238.7738822826504</v>
      </c>
      <c r="J326" s="101">
        <f t="shared" si="11"/>
        <v>-78.826177226621439</v>
      </c>
    </row>
    <row r="327" spans="6:10" ht="15" x14ac:dyDescent="0.2">
      <c r="F327" s="49">
        <v>44602</v>
      </c>
      <c r="G327" s="50">
        <v>6.4400000572204501</v>
      </c>
      <c r="H327" s="139">
        <v>6.0602414509448082</v>
      </c>
      <c r="I327" s="139">
        <f t="shared" si="10"/>
        <v>7272.2897411337699</v>
      </c>
      <c r="J327" s="101">
        <f t="shared" si="11"/>
        <v>-45.310318375501993</v>
      </c>
    </row>
    <row r="328" spans="6:10" ht="15" x14ac:dyDescent="0.2">
      <c r="F328" s="49">
        <v>44601</v>
      </c>
      <c r="G328" s="50">
        <v>6.4800000190734801</v>
      </c>
      <c r="H328" s="139">
        <v>6.2707542968307628</v>
      </c>
      <c r="I328" s="139">
        <f t="shared" si="10"/>
        <v>7524.9051561969154</v>
      </c>
      <c r="J328" s="101">
        <f t="shared" si="11"/>
        <v>207.30509668764353</v>
      </c>
    </row>
    <row r="329" spans="6:10" ht="15" x14ac:dyDescent="0.2">
      <c r="F329" s="49">
        <v>44600</v>
      </c>
      <c r="G329" s="50">
        <v>6.2989997863769496</v>
      </c>
      <c r="H329" s="139">
        <v>5.9743778130894389</v>
      </c>
      <c r="I329" s="139">
        <f t="shared" si="10"/>
        <v>7169.253375707327</v>
      </c>
      <c r="J329" s="101">
        <f t="shared" si="11"/>
        <v>-148.34668380194489</v>
      </c>
    </row>
    <row r="330" spans="6:10" ht="15" x14ac:dyDescent="0.2">
      <c r="F330" s="49">
        <v>44599</v>
      </c>
      <c r="G330" s="50">
        <v>6.4279999732971103</v>
      </c>
      <c r="H330" s="139">
        <v>5.9231318534106743</v>
      </c>
      <c r="I330" s="139">
        <f t="shared" si="10"/>
        <v>7107.7582240928095</v>
      </c>
      <c r="J330" s="101">
        <f t="shared" si="11"/>
        <v>-209.84183541646235</v>
      </c>
    </row>
    <row r="331" spans="6:10" ht="15" x14ac:dyDescent="0.2">
      <c r="F331" s="49">
        <v>44596</v>
      </c>
      <c r="G331" s="50">
        <v>6.6149997711181596</v>
      </c>
      <c r="H331" s="139">
        <v>5.9092090892702682</v>
      </c>
      <c r="I331" s="139">
        <f t="shared" si="10"/>
        <v>7091.0509071243223</v>
      </c>
      <c r="J331" s="101">
        <f t="shared" si="11"/>
        <v>-226.54915238494959</v>
      </c>
    </row>
    <row r="332" spans="6:10" ht="15" x14ac:dyDescent="0.2">
      <c r="F332" s="49">
        <v>44595</v>
      </c>
      <c r="G332" s="50">
        <v>6.8229999542236301</v>
      </c>
      <c r="H332" s="139">
        <v>6.0846087568835046</v>
      </c>
      <c r="I332" s="139">
        <f t="shared" si="10"/>
        <v>7301.5305082602054</v>
      </c>
      <c r="J332" s="101">
        <f t="shared" si="11"/>
        <v>-16.069551249066535</v>
      </c>
    </row>
    <row r="333" spans="6:10" ht="15" x14ac:dyDescent="0.2">
      <c r="F333" s="49">
        <v>44594</v>
      </c>
      <c r="G333" s="50">
        <v>6.8379998207092196</v>
      </c>
      <c r="H333" s="139">
        <v>6.0766346223687275</v>
      </c>
      <c r="I333" s="139">
        <f t="shared" si="10"/>
        <v>7291.9615468424727</v>
      </c>
      <c r="J333" s="101">
        <f t="shared" si="11"/>
        <v>-25.638512666799215</v>
      </c>
    </row>
    <row r="334" spans="6:10" ht="15" x14ac:dyDescent="0.2">
      <c r="F334" s="49">
        <v>44593</v>
      </c>
      <c r="G334" s="50">
        <v>6.8619999885559002</v>
      </c>
      <c r="H334" s="139">
        <v>6.1506578370261948</v>
      </c>
      <c r="I334" s="139">
        <f t="shared" si="10"/>
        <v>7380.7894044314335</v>
      </c>
      <c r="J334" s="101">
        <f t="shared" si="11"/>
        <v>63.189344922161581</v>
      </c>
    </row>
    <row r="335" spans="6:10" ht="15" x14ac:dyDescent="0.2">
      <c r="F335" s="49">
        <v>44592</v>
      </c>
      <c r="G335" s="50">
        <v>6.8029999732971103</v>
      </c>
      <c r="H335" s="139">
        <v>6.1447903461553723</v>
      </c>
      <c r="I335" s="139">
        <f t="shared" si="10"/>
        <v>7373.748415386447</v>
      </c>
      <c r="J335" s="101">
        <f t="shared" si="11"/>
        <v>56.148355877175163</v>
      </c>
    </row>
    <row r="336" spans="6:10" ht="15" x14ac:dyDescent="0.2">
      <c r="F336" s="49">
        <v>44589</v>
      </c>
      <c r="G336" s="50">
        <v>6.7509999275207502</v>
      </c>
      <c r="H336" s="139">
        <v>5.9870102761161466</v>
      </c>
      <c r="I336" s="139">
        <f t="shared" si="10"/>
        <v>7184.4123313393757</v>
      </c>
      <c r="J336" s="101">
        <f t="shared" si="11"/>
        <v>-133.18772816989622</v>
      </c>
    </row>
    <row r="337" spans="6:10" ht="15" x14ac:dyDescent="0.2">
      <c r="F337" s="49">
        <v>44588</v>
      </c>
      <c r="G337" s="50">
        <v>6.875</v>
      </c>
      <c r="H337" s="139">
        <v>6.250682617562048</v>
      </c>
      <c r="I337" s="139">
        <f t="shared" si="10"/>
        <v>7500.8191410744575</v>
      </c>
      <c r="J337" s="101">
        <f t="shared" si="11"/>
        <v>183.21908156518566</v>
      </c>
    </row>
    <row r="338" spans="6:10" ht="15" x14ac:dyDescent="0.2">
      <c r="F338" s="49">
        <v>44587</v>
      </c>
      <c r="G338" s="50">
        <v>6.7049999237060502</v>
      </c>
      <c r="H338" s="139">
        <v>6.1153045684684724</v>
      </c>
      <c r="I338" s="139">
        <f t="shared" si="10"/>
        <v>7338.3654821621667</v>
      </c>
      <c r="J338" s="101">
        <f t="shared" si="11"/>
        <v>20.765422652894813</v>
      </c>
    </row>
    <row r="339" spans="6:10" ht="15" x14ac:dyDescent="0.2">
      <c r="F339" s="49">
        <v>44586</v>
      </c>
      <c r="G339" s="50">
        <v>6.6859998703002903</v>
      </c>
      <c r="H339" s="139">
        <v>6.111696122943818</v>
      </c>
      <c r="I339" s="139">
        <f t="shared" si="10"/>
        <v>7334.0353475325819</v>
      </c>
      <c r="J339" s="101">
        <f t="shared" si="11"/>
        <v>16.435288023310022</v>
      </c>
    </row>
    <row r="340" spans="6:10" ht="15" x14ac:dyDescent="0.2">
      <c r="F340" s="49">
        <v>44585</v>
      </c>
      <c r="G340" s="50">
        <v>6.6710000038146902</v>
      </c>
      <c r="H340" s="139">
        <v>5.8983719692744287</v>
      </c>
      <c r="I340" s="139">
        <f t="shared" si="10"/>
        <v>7078.0463631293142</v>
      </c>
      <c r="J340" s="101">
        <f t="shared" si="11"/>
        <v>-239.55369637995773</v>
      </c>
    </row>
    <row r="341" spans="6:10" ht="15" x14ac:dyDescent="0.2">
      <c r="F341" s="49">
        <v>44582</v>
      </c>
      <c r="G341" s="50">
        <v>6.8930001258850098</v>
      </c>
      <c r="H341" s="139">
        <v>6.0066819215302472</v>
      </c>
      <c r="I341" s="139">
        <f t="shared" si="10"/>
        <v>7208.0183058362963</v>
      </c>
      <c r="J341" s="101">
        <f t="shared" si="11"/>
        <v>-109.58175367297554</v>
      </c>
    </row>
    <row r="342" spans="6:10" ht="15" x14ac:dyDescent="0.2">
      <c r="F342" s="49">
        <v>44581</v>
      </c>
      <c r="G342" s="50">
        <v>6.9970002174377397</v>
      </c>
      <c r="H342" s="139">
        <v>6.2515615071727</v>
      </c>
      <c r="I342" s="139">
        <f t="shared" si="10"/>
        <v>7501.8738086072399</v>
      </c>
      <c r="J342" s="101">
        <f t="shared" si="11"/>
        <v>184.27374909796799</v>
      </c>
    </row>
    <row r="343" spans="6:10" ht="15" x14ac:dyDescent="0.2">
      <c r="F343" s="49">
        <v>44580</v>
      </c>
      <c r="G343" s="50">
        <v>6.8229999542236301</v>
      </c>
      <c r="H343" s="139">
        <v>6.1221789048884636</v>
      </c>
      <c r="I343" s="139">
        <f t="shared" si="10"/>
        <v>7346.6146858661559</v>
      </c>
      <c r="J343" s="101">
        <f t="shared" si="11"/>
        <v>29.014626356884037</v>
      </c>
    </row>
    <row r="344" spans="6:10" ht="15" x14ac:dyDescent="0.2">
      <c r="F344" s="49">
        <v>44579</v>
      </c>
      <c r="G344" s="50">
        <v>6.7960000038146902</v>
      </c>
      <c r="H344" s="139">
        <v>6.0292968780072629</v>
      </c>
      <c r="I344" s="139">
        <f t="shared" si="10"/>
        <v>7235.1562536087158</v>
      </c>
      <c r="J344" s="101">
        <f t="shared" si="11"/>
        <v>-82.443805900556072</v>
      </c>
    </row>
    <row r="345" spans="6:10" ht="15" x14ac:dyDescent="0.2">
      <c r="F345" s="49">
        <v>44578</v>
      </c>
      <c r="G345" s="50">
        <v>6.8730001449584899</v>
      </c>
      <c r="H345" s="139">
        <v>6.1434181083604971</v>
      </c>
      <c r="I345" s="139">
        <f t="shared" si="10"/>
        <v>7372.1017300325966</v>
      </c>
      <c r="J345" s="101">
        <f t="shared" si="11"/>
        <v>54.501670523324719</v>
      </c>
    </row>
    <row r="346" spans="6:10" ht="15" x14ac:dyDescent="0.2">
      <c r="F346" s="49">
        <v>44575</v>
      </c>
      <c r="G346" s="50">
        <v>6.82200002670288</v>
      </c>
      <c r="H346" s="139">
        <v>5.9872772745183678</v>
      </c>
      <c r="I346" s="139">
        <f t="shared" si="10"/>
        <v>7184.7327294220413</v>
      </c>
      <c r="J346" s="101">
        <f t="shared" si="11"/>
        <v>-132.86733008723058</v>
      </c>
    </row>
    <row r="347" spans="6:10" ht="15" x14ac:dyDescent="0.2">
      <c r="F347" s="49">
        <v>44574</v>
      </c>
      <c r="G347" s="50">
        <v>6.94700002670288</v>
      </c>
      <c r="H347" s="139">
        <v>6.1252725238334831</v>
      </c>
      <c r="I347" s="139">
        <f t="shared" si="10"/>
        <v>7350.3270286001798</v>
      </c>
      <c r="J347" s="101">
        <f t="shared" si="11"/>
        <v>32.726969090907915</v>
      </c>
    </row>
    <row r="348" spans="6:10" ht="15" x14ac:dyDescent="0.2">
      <c r="F348" s="49">
        <v>44573</v>
      </c>
      <c r="G348" s="50">
        <v>6.9159998893737704</v>
      </c>
      <c r="H348" s="139">
        <v>6.0610793959499114</v>
      </c>
      <c r="I348" s="139">
        <f t="shared" si="10"/>
        <v>7273.2952751398934</v>
      </c>
      <c r="J348" s="101">
        <f t="shared" si="11"/>
        <v>-44.304784369378467</v>
      </c>
    </row>
    <row r="349" spans="6:10" ht="15" x14ac:dyDescent="0.2">
      <c r="F349" s="49">
        <v>44572</v>
      </c>
      <c r="G349" s="50">
        <v>6.9580001831054599</v>
      </c>
      <c r="H349" s="139">
        <v>6.1393310164133705</v>
      </c>
      <c r="I349" s="139">
        <f t="shared" si="10"/>
        <v>7367.1972196960451</v>
      </c>
      <c r="J349" s="101">
        <f t="shared" si="11"/>
        <v>49.597160186773181</v>
      </c>
    </row>
    <row r="350" spans="6:10" ht="15" x14ac:dyDescent="0.2">
      <c r="F350" s="49">
        <v>44571</v>
      </c>
      <c r="G350" s="50">
        <v>6.9109997749328604</v>
      </c>
      <c r="H350" s="139">
        <v>6.1413895748272358</v>
      </c>
      <c r="I350" s="139">
        <f t="shared" si="10"/>
        <v>7369.6674897926832</v>
      </c>
      <c r="J350" s="101">
        <f t="shared" si="11"/>
        <v>52.06743028341134</v>
      </c>
    </row>
    <row r="351" spans="6:10" ht="15" x14ac:dyDescent="0.2">
      <c r="F351" s="49">
        <v>44568</v>
      </c>
      <c r="G351" s="50">
        <v>6.8619999885559002</v>
      </c>
      <c r="H351" s="139">
        <v>6.0106511109055001</v>
      </c>
      <c r="I351" s="139">
        <f t="shared" si="10"/>
        <v>7212.7813330866002</v>
      </c>
      <c r="J351" s="101">
        <f t="shared" si="11"/>
        <v>-104.81872642267172</v>
      </c>
    </row>
    <row r="352" spans="6:10" ht="15" x14ac:dyDescent="0.2">
      <c r="F352" s="49">
        <v>44567</v>
      </c>
      <c r="G352" s="50">
        <v>6.9609999656677202</v>
      </c>
      <c r="H352" s="139">
        <v>5.9201580114587289</v>
      </c>
      <c r="I352" s="139">
        <f t="shared" si="10"/>
        <v>7104.1896137504746</v>
      </c>
      <c r="J352" s="101">
        <f t="shared" si="11"/>
        <v>-213.41044575879732</v>
      </c>
    </row>
    <row r="353" spans="6:10" ht="15" x14ac:dyDescent="0.2">
      <c r="F353" s="49">
        <v>44566</v>
      </c>
      <c r="G353" s="50">
        <v>7.1669998168945304</v>
      </c>
      <c r="H353" s="139">
        <v>6.0844014860399271</v>
      </c>
      <c r="I353" s="139">
        <f t="shared" si="10"/>
        <v>7301.2817832479122</v>
      </c>
      <c r="J353" s="101">
        <f t="shared" si="11"/>
        <v>-16.318276261359642</v>
      </c>
    </row>
    <row r="354" spans="6:10" ht="15" x14ac:dyDescent="0.2">
      <c r="F354" s="49">
        <v>44565</v>
      </c>
      <c r="G354" s="50">
        <v>7.18300008773803</v>
      </c>
      <c r="H354" s="139">
        <v>6.0785056192710707</v>
      </c>
      <c r="I354" s="139">
        <f t="shared" si="10"/>
        <v>7294.2067431252844</v>
      </c>
      <c r="J354" s="101">
        <f t="shared" si="11"/>
        <v>-23.39331638398744</v>
      </c>
    </row>
    <row r="355" spans="6:10" ht="15" x14ac:dyDescent="0.2">
      <c r="F355" s="49">
        <v>44564</v>
      </c>
      <c r="G355" s="50">
        <v>7.2059998512268004</v>
      </c>
      <c r="H355" s="139">
        <v>6.2349240013224119</v>
      </c>
      <c r="I355" s="139">
        <f t="shared" si="10"/>
        <v>7481.9088015868947</v>
      </c>
      <c r="J355" s="101">
        <f t="shared" si="11"/>
        <v>164.30874207762281</v>
      </c>
    </row>
    <row r="356" spans="6:10" ht="15" x14ac:dyDescent="0.2">
      <c r="F356" s="49">
        <v>44561</v>
      </c>
      <c r="G356" s="50">
        <v>7.0460000038146902</v>
      </c>
      <c r="H356" s="139">
        <v>6.0867594834414405</v>
      </c>
      <c r="I356" s="139">
        <f t="shared" si="10"/>
        <v>7304.1113801297288</v>
      </c>
      <c r="J356" s="101">
        <f t="shared" si="11"/>
        <v>-13.4886793795431</v>
      </c>
    </row>
    <row r="357" spans="6:10" ht="15" x14ac:dyDescent="0.2">
      <c r="F357" s="49">
        <v>44560</v>
      </c>
      <c r="G357" s="50">
        <v>7.0590000152587802</v>
      </c>
      <c r="H357" s="139">
        <v>6.1317840995461781</v>
      </c>
      <c r="I357" s="139">
        <f t="shared" si="10"/>
        <v>7358.1409194554135</v>
      </c>
      <c r="J357" s="101">
        <f t="shared" si="11"/>
        <v>40.540859946141609</v>
      </c>
    </row>
    <row r="358" spans="6:10" ht="15" x14ac:dyDescent="0.2">
      <c r="F358" s="49">
        <v>44559</v>
      </c>
      <c r="G358" s="50">
        <v>7.0199999809265101</v>
      </c>
      <c r="H358" s="139">
        <v>6.0875849442807999</v>
      </c>
      <c r="I358" s="139">
        <f t="shared" si="10"/>
        <v>7305.1019331369598</v>
      </c>
      <c r="J358" s="101">
        <f t="shared" si="11"/>
        <v>-12.498126372312072</v>
      </c>
    </row>
    <row r="359" spans="6:10" ht="15" x14ac:dyDescent="0.2">
      <c r="F359" s="49">
        <v>44558</v>
      </c>
      <c r="G359" s="50">
        <v>7.03200006484985</v>
      </c>
      <c r="H359" s="139">
        <v>6.1862200181269067</v>
      </c>
      <c r="I359" s="139">
        <f t="shared" si="10"/>
        <v>7423.4640217522883</v>
      </c>
      <c r="J359" s="101">
        <f t="shared" si="11"/>
        <v>105.86396224301643</v>
      </c>
    </row>
    <row r="360" spans="6:10" ht="15" x14ac:dyDescent="0.2">
      <c r="F360" s="49">
        <v>44557</v>
      </c>
      <c r="G360" s="50">
        <v>6.9310002326965297</v>
      </c>
      <c r="H360" s="139">
        <v>6.1112118831002959</v>
      </c>
      <c r="I360" s="139">
        <f t="shared" si="10"/>
        <v>7333.4542597203554</v>
      </c>
      <c r="J360" s="101">
        <f t="shared" si="11"/>
        <v>15.85420021108348</v>
      </c>
    </row>
    <row r="361" spans="6:10" ht="15" x14ac:dyDescent="0.2">
      <c r="F361" s="49">
        <v>44554</v>
      </c>
      <c r="G361" s="50">
        <v>6.9159998893737704</v>
      </c>
      <c r="H361" s="139">
        <v>6.1077064471333751</v>
      </c>
      <c r="I361" s="139">
        <f t="shared" si="10"/>
        <v>7329.2477365600498</v>
      </c>
      <c r="J361" s="101">
        <f t="shared" si="11"/>
        <v>11.647677050777929</v>
      </c>
    </row>
    <row r="362" spans="6:10" ht="15" x14ac:dyDescent="0.2">
      <c r="F362" s="49">
        <v>44553</v>
      </c>
      <c r="G362" s="50">
        <v>6.9050002098083496</v>
      </c>
      <c r="H362" s="139">
        <v>6.1449863733989352</v>
      </c>
      <c r="I362" s="139">
        <f t="shared" si="10"/>
        <v>7373.9836480787226</v>
      </c>
      <c r="J362" s="101">
        <f t="shared" si="11"/>
        <v>56.383588569450694</v>
      </c>
    </row>
    <row r="363" spans="6:10" ht="15" x14ac:dyDescent="0.2">
      <c r="F363" s="49">
        <v>44552</v>
      </c>
      <c r="G363" s="50">
        <v>6.8520002365112296</v>
      </c>
      <c r="H363" s="139">
        <v>6.1417649540933423</v>
      </c>
      <c r="I363" s="139">
        <f t="shared" si="10"/>
        <v>7370.1179449120109</v>
      </c>
      <c r="J363" s="101">
        <f t="shared" si="11"/>
        <v>52.517885402739012</v>
      </c>
    </row>
    <row r="364" spans="6:10" ht="15" x14ac:dyDescent="0.2">
      <c r="F364" s="49">
        <v>44551</v>
      </c>
      <c r="G364" s="50">
        <v>6.8029999732971103</v>
      </c>
      <c r="H364" s="139">
        <v>6.2440504108797654</v>
      </c>
      <c r="I364" s="139">
        <f t="shared" si="10"/>
        <v>7492.8604930557185</v>
      </c>
      <c r="J364" s="101">
        <f t="shared" si="11"/>
        <v>175.26043354644662</v>
      </c>
    </row>
    <row r="365" spans="6:10" ht="15" x14ac:dyDescent="0.2">
      <c r="F365" s="49">
        <v>44550</v>
      </c>
      <c r="G365" s="50">
        <v>6.6420001983642498</v>
      </c>
      <c r="H365" s="139">
        <v>6.0422518599474104</v>
      </c>
      <c r="I365" s="139">
        <f t="shared" si="10"/>
        <v>7250.7022319368925</v>
      </c>
      <c r="J365" s="101">
        <f t="shared" si="11"/>
        <v>-66.897827572379356</v>
      </c>
    </row>
    <row r="366" spans="6:10" ht="15" x14ac:dyDescent="0.2">
      <c r="F366" s="49">
        <v>44547</v>
      </c>
      <c r="G366" s="50">
        <v>6.7030000686645499</v>
      </c>
      <c r="H366" s="139">
        <v>6.1381607859246774</v>
      </c>
      <c r="I366" s="139">
        <f t="shared" si="10"/>
        <v>7365.7929431096127</v>
      </c>
      <c r="J366" s="101">
        <f t="shared" si="11"/>
        <v>48.192883600340792</v>
      </c>
    </row>
    <row r="367" spans="6:10" ht="15" x14ac:dyDescent="0.2">
      <c r="F367" s="49">
        <v>44546</v>
      </c>
      <c r="G367" s="50">
        <v>6.6589999198913503</v>
      </c>
      <c r="H367" s="139">
        <v>6.0369512803337111</v>
      </c>
      <c r="I367" s="139">
        <f t="shared" si="10"/>
        <v>7244.3415364004532</v>
      </c>
      <c r="J367" s="101">
        <f t="shared" si="11"/>
        <v>-73.258523108818736</v>
      </c>
    </row>
    <row r="368" spans="6:10" ht="15" x14ac:dyDescent="0.2">
      <c r="F368" s="49">
        <v>44545</v>
      </c>
      <c r="G368" s="50">
        <v>6.7259998321533203</v>
      </c>
      <c r="H368" s="139">
        <v>6.1847438542320541</v>
      </c>
      <c r="I368" s="139">
        <f t="shared" si="10"/>
        <v>7421.6926250784645</v>
      </c>
      <c r="J368" s="101">
        <f t="shared" si="11"/>
        <v>104.09256556919263</v>
      </c>
    </row>
    <row r="369" spans="6:10" ht="15" x14ac:dyDescent="0.2">
      <c r="F369" s="49">
        <v>44544</v>
      </c>
      <c r="G369" s="50">
        <v>6.6310000419616699</v>
      </c>
      <c r="H369" s="139">
        <v>6.1127319990442874</v>
      </c>
      <c r="I369" s="139">
        <f t="shared" si="10"/>
        <v>7335.2783988531446</v>
      </c>
      <c r="J369" s="101">
        <f t="shared" si="11"/>
        <v>17.678339343872722</v>
      </c>
    </row>
    <row r="370" spans="6:10" ht="15" x14ac:dyDescent="0.2">
      <c r="F370" s="49">
        <v>44543</v>
      </c>
      <c r="G370" s="50">
        <v>6.6149997711181596</v>
      </c>
      <c r="H370" s="139">
        <v>6.027427852043294</v>
      </c>
      <c r="I370" s="139">
        <f t="shared" si="10"/>
        <v>7232.913422451953</v>
      </c>
      <c r="J370" s="101">
        <f t="shared" si="11"/>
        <v>-84.686637057318876</v>
      </c>
    </row>
    <row r="371" spans="6:10" ht="15" x14ac:dyDescent="0.2">
      <c r="F371" s="49">
        <v>44540</v>
      </c>
      <c r="G371" s="50">
        <v>6.6919999122619602</v>
      </c>
      <c r="H371" s="139">
        <v>6.0807110239583677</v>
      </c>
      <c r="I371" s="139">
        <f t="shared" si="10"/>
        <v>7296.8532287500411</v>
      </c>
      <c r="J371" s="101">
        <f t="shared" si="11"/>
        <v>-20.746830759230761</v>
      </c>
    </row>
    <row r="372" spans="6:10" ht="15" x14ac:dyDescent="0.2">
      <c r="F372" s="49">
        <v>44539</v>
      </c>
      <c r="G372" s="50">
        <v>6.7109999656677202</v>
      </c>
      <c r="H372" s="139">
        <v>6.099817503564708</v>
      </c>
      <c r="I372" s="139">
        <f t="shared" si="10"/>
        <v>7319.7810042776491</v>
      </c>
      <c r="J372" s="101">
        <f t="shared" si="11"/>
        <v>2.1809447683772305</v>
      </c>
    </row>
    <row r="373" spans="6:10" ht="15" x14ac:dyDescent="0.2">
      <c r="F373" s="49">
        <v>44538</v>
      </c>
      <c r="G373" s="50">
        <v>6.7090001106262198</v>
      </c>
      <c r="H373" s="139">
        <v>5.9988290410360312</v>
      </c>
      <c r="I373" s="139">
        <f t="shared" si="10"/>
        <v>7198.5948492432371</v>
      </c>
      <c r="J373" s="101">
        <f t="shared" si="11"/>
        <v>-119.00521026603474</v>
      </c>
    </row>
    <row r="374" spans="6:10" ht="15" x14ac:dyDescent="0.2">
      <c r="F374" s="49">
        <v>44537</v>
      </c>
      <c r="G374" s="50">
        <v>6.8189997673034597</v>
      </c>
      <c r="H374" s="139">
        <v>6.1781134577673278</v>
      </c>
      <c r="I374" s="139">
        <f t="shared" si="10"/>
        <v>7413.7361493207936</v>
      </c>
      <c r="J374" s="101">
        <f t="shared" si="11"/>
        <v>96.136089811521742</v>
      </c>
    </row>
    <row r="375" spans="6:10" ht="15" x14ac:dyDescent="0.2">
      <c r="F375" s="49">
        <v>44536</v>
      </c>
      <c r="G375" s="50">
        <v>6.7300000190734801</v>
      </c>
      <c r="H375" s="139">
        <v>6.2987980741225416</v>
      </c>
      <c r="I375" s="139">
        <f t="shared" si="10"/>
        <v>7558.5576889470494</v>
      </c>
      <c r="J375" s="101">
        <f t="shared" si="11"/>
        <v>240.95762943777754</v>
      </c>
    </row>
    <row r="376" spans="6:10" ht="15" x14ac:dyDescent="0.2">
      <c r="F376" s="49">
        <v>44533</v>
      </c>
      <c r="G376" s="50">
        <v>6.5120000839233398</v>
      </c>
      <c r="H376" s="139">
        <v>6.0013812472851003</v>
      </c>
      <c r="I376" s="139">
        <f t="shared" si="10"/>
        <v>7201.6574967421202</v>
      </c>
      <c r="J376" s="101">
        <f t="shared" si="11"/>
        <v>-115.94256276715168</v>
      </c>
    </row>
    <row r="377" spans="6:10" ht="15" x14ac:dyDescent="0.2">
      <c r="F377" s="49">
        <v>44532</v>
      </c>
      <c r="G377" s="50">
        <v>6.6160001754760698</v>
      </c>
      <c r="H377" s="139">
        <v>6.0019809548967427</v>
      </c>
      <c r="I377" s="139">
        <f t="shared" si="10"/>
        <v>7202.3771458760912</v>
      </c>
      <c r="J377" s="101">
        <f t="shared" si="11"/>
        <v>-115.22291363318072</v>
      </c>
    </row>
    <row r="378" spans="6:10" ht="15" x14ac:dyDescent="0.2">
      <c r="F378" s="49">
        <v>44531</v>
      </c>
      <c r="G378" s="50">
        <v>6.7210001945495597</v>
      </c>
      <c r="H378" s="139">
        <v>6.1088975224386166</v>
      </c>
      <c r="I378" s="139">
        <f t="shared" si="10"/>
        <v>7330.6770269263397</v>
      </c>
      <c r="J378" s="101">
        <f t="shared" si="11"/>
        <v>13.076967417067863</v>
      </c>
    </row>
    <row r="379" spans="6:10" ht="15" x14ac:dyDescent="0.2">
      <c r="F379" s="49">
        <v>44530</v>
      </c>
      <c r="G379" s="50">
        <v>6.7090001106262198</v>
      </c>
      <c r="H379" s="139">
        <v>6.027512540938508</v>
      </c>
      <c r="I379" s="139">
        <f t="shared" si="10"/>
        <v>7233.0150491262093</v>
      </c>
      <c r="J379" s="101">
        <f t="shared" si="11"/>
        <v>-84.585010383062581</v>
      </c>
    </row>
    <row r="380" spans="6:10" ht="15" x14ac:dyDescent="0.2">
      <c r="F380" s="49">
        <v>44529</v>
      </c>
      <c r="G380" s="50">
        <v>6.7870001792907697</v>
      </c>
      <c r="H380" s="139">
        <v>6.016781785428388</v>
      </c>
      <c r="I380" s="139">
        <f t="shared" si="10"/>
        <v>7220.1381425140653</v>
      </c>
      <c r="J380" s="101">
        <f t="shared" si="11"/>
        <v>-97.461916995206593</v>
      </c>
    </row>
    <row r="381" spans="6:10" ht="15" x14ac:dyDescent="0.2">
      <c r="F381" s="49">
        <v>44526</v>
      </c>
      <c r="G381" s="50">
        <v>6.8779997825622496</v>
      </c>
      <c r="H381" s="139">
        <v>5.8623450947487248</v>
      </c>
      <c r="I381" s="139">
        <f t="shared" si="10"/>
        <v>7034.8141136984696</v>
      </c>
      <c r="J381" s="101">
        <f t="shared" si="11"/>
        <v>-282.78594581080233</v>
      </c>
    </row>
    <row r="382" spans="6:10" ht="15" x14ac:dyDescent="0.2">
      <c r="F382" s="49">
        <v>44525</v>
      </c>
      <c r="G382" s="50">
        <v>7.1490001678466797</v>
      </c>
      <c r="H382" s="139">
        <v>6.1847663071104391</v>
      </c>
      <c r="I382" s="139">
        <f t="shared" si="10"/>
        <v>7421.7195685325269</v>
      </c>
      <c r="J382" s="101">
        <f t="shared" si="11"/>
        <v>104.11950902325498</v>
      </c>
    </row>
    <row r="383" spans="6:10" ht="15" x14ac:dyDescent="0.2">
      <c r="F383" s="49">
        <v>44524</v>
      </c>
      <c r="G383" s="50">
        <v>7.0479998588562003</v>
      </c>
      <c r="H383" s="139">
        <v>6.2203485506767491</v>
      </c>
      <c r="I383" s="139">
        <f t="shared" si="10"/>
        <v>7464.4182608120991</v>
      </c>
      <c r="J383" s="101">
        <f t="shared" si="11"/>
        <v>146.81820130282722</v>
      </c>
    </row>
    <row r="384" spans="6:10" ht="15" x14ac:dyDescent="0.2">
      <c r="F384" s="49">
        <v>44523</v>
      </c>
      <c r="G384" s="50">
        <v>6.9079999923706001</v>
      </c>
      <c r="H384" s="139">
        <v>6.0715748633121427</v>
      </c>
      <c r="I384" s="139">
        <f t="shared" si="10"/>
        <v>7285.8898359745708</v>
      </c>
      <c r="J384" s="101">
        <f t="shared" si="11"/>
        <v>-31.710223534701072</v>
      </c>
    </row>
    <row r="385" spans="6:10" ht="15" x14ac:dyDescent="0.2">
      <c r="F385" s="49">
        <v>44522</v>
      </c>
      <c r="G385" s="50">
        <v>6.9380002021789497</v>
      </c>
      <c r="H385" s="139">
        <v>6.0848304836359235</v>
      </c>
      <c r="I385" s="139">
        <f t="shared" si="10"/>
        <v>7301.7965803631078</v>
      </c>
      <c r="J385" s="101">
        <f t="shared" si="11"/>
        <v>-15.803479146164136</v>
      </c>
    </row>
    <row r="386" spans="6:10" ht="15" x14ac:dyDescent="0.2">
      <c r="F386" s="49">
        <v>44519</v>
      </c>
      <c r="G386" s="50">
        <v>6.9530000686645499</v>
      </c>
      <c r="H386" s="139">
        <v>6.0230380148412364</v>
      </c>
      <c r="I386" s="139">
        <f t="shared" si="10"/>
        <v>7227.6456178094841</v>
      </c>
      <c r="J386" s="101">
        <f t="shared" si="11"/>
        <v>-89.954441699787822</v>
      </c>
    </row>
    <row r="387" spans="6:10" ht="15" x14ac:dyDescent="0.2">
      <c r="F387" s="49">
        <v>44518</v>
      </c>
      <c r="G387" s="50">
        <v>7.0390000343322701</v>
      </c>
      <c r="H387" s="139">
        <v>6.0539771080889393</v>
      </c>
      <c r="I387" s="139">
        <f t="shared" si="10"/>
        <v>7264.7725297067273</v>
      </c>
      <c r="J387" s="101">
        <f t="shared" si="11"/>
        <v>-52.827529802544632</v>
      </c>
    </row>
    <row r="388" spans="6:10" ht="15" x14ac:dyDescent="0.2">
      <c r="F388" s="49">
        <v>44517</v>
      </c>
      <c r="G388" s="50">
        <v>7.0900001525878897</v>
      </c>
      <c r="H388" s="139">
        <v>6.0988601325191762</v>
      </c>
      <c r="I388" s="139">
        <f t="shared" ref="I388:I451" si="12">H388*$B$5</f>
        <v>7318.6321590230118</v>
      </c>
      <c r="J388" s="101">
        <f t="shared" ref="J388:J451" si="13">I388-($G$3*$B$5)</f>
        <v>1.0320995137399223</v>
      </c>
    </row>
    <row r="389" spans="6:10" ht="15" x14ac:dyDescent="0.2">
      <c r="F389" s="49">
        <v>44516</v>
      </c>
      <c r="G389" s="50">
        <v>7.0890002250671298</v>
      </c>
      <c r="H389" s="139">
        <v>6.0628332988523121</v>
      </c>
      <c r="I389" s="139">
        <f t="shared" si="12"/>
        <v>7275.3999586227746</v>
      </c>
      <c r="J389" s="101">
        <f t="shared" si="13"/>
        <v>-42.200100886497239</v>
      </c>
    </row>
    <row r="390" spans="6:10" ht="15" x14ac:dyDescent="0.2">
      <c r="F390" s="49">
        <v>44515</v>
      </c>
      <c r="G390" s="50">
        <v>7.13000011444091</v>
      </c>
      <c r="H390" s="139">
        <v>6.1185610446382936</v>
      </c>
      <c r="I390" s="139">
        <f t="shared" si="12"/>
        <v>7342.2732535659525</v>
      </c>
      <c r="J390" s="101">
        <f t="shared" si="13"/>
        <v>24.673194056680586</v>
      </c>
    </row>
    <row r="391" spans="6:10" ht="15" x14ac:dyDescent="0.2">
      <c r="F391" s="49">
        <v>44512</v>
      </c>
      <c r="G391" s="50">
        <v>7.1059999465942303</v>
      </c>
      <c r="H391" s="139">
        <v>6.1057281264020347</v>
      </c>
      <c r="I391" s="139">
        <f t="shared" si="12"/>
        <v>7326.8737516824413</v>
      </c>
      <c r="J391" s="101">
        <f t="shared" si="13"/>
        <v>9.2736921731693656</v>
      </c>
    </row>
    <row r="392" spans="6:10" ht="15" x14ac:dyDescent="0.2">
      <c r="F392" s="49">
        <v>44511</v>
      </c>
      <c r="G392" s="50">
        <v>7.0970001220703098</v>
      </c>
      <c r="H392" s="139">
        <v>6.0381484552202123</v>
      </c>
      <c r="I392" s="139">
        <f t="shared" si="12"/>
        <v>7245.7781462642552</v>
      </c>
      <c r="J392" s="101">
        <f t="shared" si="13"/>
        <v>-71.821913245016731</v>
      </c>
    </row>
    <row r="393" spans="6:10" ht="15" x14ac:dyDescent="0.2">
      <c r="F393" s="49">
        <v>44510</v>
      </c>
      <c r="G393" s="50">
        <v>7.1669998168945304</v>
      </c>
      <c r="H393" s="139">
        <v>6.1449768153548083</v>
      </c>
      <c r="I393" s="139">
        <f t="shared" si="12"/>
        <v>7373.9721784257699</v>
      </c>
      <c r="J393" s="101">
        <f t="shared" si="13"/>
        <v>56.372118916498039</v>
      </c>
    </row>
    <row r="394" spans="6:10" ht="15" x14ac:dyDescent="0.2">
      <c r="F394" s="49">
        <v>44509</v>
      </c>
      <c r="G394" s="50">
        <v>7.1119999885559002</v>
      </c>
      <c r="H394" s="139">
        <v>6.0263983497358709</v>
      </c>
      <c r="I394" s="139">
        <f t="shared" si="12"/>
        <v>7231.678019683045</v>
      </c>
      <c r="J394" s="101">
        <f t="shared" si="13"/>
        <v>-85.922039826226865</v>
      </c>
    </row>
    <row r="395" spans="6:10" ht="15" x14ac:dyDescent="0.2">
      <c r="F395" s="49">
        <v>44508</v>
      </c>
      <c r="G395" s="50">
        <v>7.19600009918212</v>
      </c>
      <c r="H395" s="139">
        <v>6.0238799505532752</v>
      </c>
      <c r="I395" s="139">
        <f t="shared" si="12"/>
        <v>7228.6559406639299</v>
      </c>
      <c r="J395" s="101">
        <f t="shared" si="13"/>
        <v>-88.944118845342018</v>
      </c>
    </row>
    <row r="396" spans="6:10" ht="15" x14ac:dyDescent="0.2">
      <c r="F396" s="49">
        <v>44505</v>
      </c>
      <c r="G396" s="50">
        <v>7.2839999198913503</v>
      </c>
      <c r="H396" s="139">
        <v>6.1206457946437238</v>
      </c>
      <c r="I396" s="139">
        <f t="shared" si="12"/>
        <v>7344.7749535724688</v>
      </c>
      <c r="J396" s="101">
        <f t="shared" si="13"/>
        <v>27.174894063196916</v>
      </c>
    </row>
    <row r="397" spans="6:10" ht="15" x14ac:dyDescent="0.2">
      <c r="F397" s="49">
        <v>44504</v>
      </c>
      <c r="G397" s="50">
        <v>7.2569999694824201</v>
      </c>
      <c r="H397" s="139">
        <v>6.1080919720559459</v>
      </c>
      <c r="I397" s="139">
        <f t="shared" si="12"/>
        <v>7329.7103664671349</v>
      </c>
      <c r="J397" s="101">
        <f t="shared" si="13"/>
        <v>12.110306957863031</v>
      </c>
    </row>
    <row r="398" spans="6:10" ht="15" x14ac:dyDescent="0.2">
      <c r="F398" s="49">
        <v>44503</v>
      </c>
      <c r="G398" s="50">
        <v>7.2449998855590803</v>
      </c>
      <c r="H398" s="139">
        <v>6.0904293419668942</v>
      </c>
      <c r="I398" s="139">
        <f t="shared" si="12"/>
        <v>7308.5152103602732</v>
      </c>
      <c r="J398" s="101">
        <f t="shared" si="13"/>
        <v>-9.0848491489987282</v>
      </c>
    </row>
    <row r="399" spans="6:10" ht="15" x14ac:dyDescent="0.2">
      <c r="F399" s="49">
        <v>44502</v>
      </c>
      <c r="G399" s="50">
        <v>7.2540001869201598</v>
      </c>
      <c r="H399" s="139">
        <v>6.066139431890142</v>
      </c>
      <c r="I399" s="139">
        <f t="shared" si="12"/>
        <v>7279.3673182681705</v>
      </c>
      <c r="J399" s="101">
        <f t="shared" si="13"/>
        <v>-38.232741241101394</v>
      </c>
    </row>
    <row r="400" spans="6:10" ht="15" x14ac:dyDescent="0.2">
      <c r="F400" s="49">
        <v>44501</v>
      </c>
      <c r="G400" s="50">
        <v>7.2919998168945304</v>
      </c>
      <c r="H400" s="139">
        <v>6.1450110914635649</v>
      </c>
      <c r="I400" s="139">
        <f t="shared" si="12"/>
        <v>7374.0133097562775</v>
      </c>
      <c r="J400" s="101">
        <f t="shared" si="13"/>
        <v>56.413250247005635</v>
      </c>
    </row>
    <row r="401" spans="6:10" ht="15" x14ac:dyDescent="0.2">
      <c r="F401" s="49">
        <v>44498</v>
      </c>
      <c r="G401" s="50">
        <v>7.23600006103515</v>
      </c>
      <c r="H401" s="139">
        <v>6.0895787681816413</v>
      </c>
      <c r="I401" s="139">
        <f t="shared" si="12"/>
        <v>7307.4945218179701</v>
      </c>
      <c r="J401" s="101">
        <f t="shared" si="13"/>
        <v>-10.105537691301834</v>
      </c>
    </row>
    <row r="402" spans="6:10" ht="15" x14ac:dyDescent="0.2">
      <c r="F402" s="49">
        <v>44497</v>
      </c>
      <c r="G402" s="50">
        <v>7.2459998130798304</v>
      </c>
      <c r="H402" s="139">
        <v>6.124989511183534</v>
      </c>
      <c r="I402" s="139">
        <f t="shared" si="12"/>
        <v>7349.987413420241</v>
      </c>
      <c r="J402" s="101">
        <f t="shared" si="13"/>
        <v>32.387353910969068</v>
      </c>
    </row>
    <row r="403" spans="6:10" ht="15" x14ac:dyDescent="0.2">
      <c r="F403" s="49">
        <v>44496</v>
      </c>
      <c r="G403" s="50">
        <v>7.2140002250671298</v>
      </c>
      <c r="H403" s="139">
        <v>6.154900173356328</v>
      </c>
      <c r="I403" s="139">
        <f t="shared" si="12"/>
        <v>7385.8802080275937</v>
      </c>
      <c r="J403" s="101">
        <f t="shared" si="13"/>
        <v>68.280148518321766</v>
      </c>
    </row>
    <row r="404" spans="6:10" ht="15" x14ac:dyDescent="0.2">
      <c r="F404" s="49">
        <v>44495</v>
      </c>
      <c r="G404" s="50">
        <v>7.1469998359680096</v>
      </c>
      <c r="H404" s="139">
        <v>6.1787351971905906</v>
      </c>
      <c r="I404" s="139">
        <f t="shared" si="12"/>
        <v>7414.482236628709</v>
      </c>
      <c r="J404" s="101">
        <f t="shared" si="13"/>
        <v>96.882177119437074</v>
      </c>
    </row>
    <row r="405" spans="6:10" ht="15" x14ac:dyDescent="0.2">
      <c r="F405" s="49">
        <v>44494</v>
      </c>
      <c r="G405" s="50">
        <v>7.0529999732971103</v>
      </c>
      <c r="H405" s="139">
        <v>6.0215322113241028</v>
      </c>
      <c r="I405" s="139">
        <f t="shared" si="12"/>
        <v>7225.8386535889231</v>
      </c>
      <c r="J405" s="101">
        <f t="shared" si="13"/>
        <v>-91.761405920348807</v>
      </c>
    </row>
    <row r="406" spans="6:10" ht="15" x14ac:dyDescent="0.2">
      <c r="F406" s="49">
        <v>44491</v>
      </c>
      <c r="G406" s="50">
        <v>7.1420001983642498</v>
      </c>
      <c r="H406" s="139">
        <v>6.0571537991216484</v>
      </c>
      <c r="I406" s="139">
        <f t="shared" si="12"/>
        <v>7268.5845589459777</v>
      </c>
      <c r="J406" s="101">
        <f t="shared" si="13"/>
        <v>-49.015500563294154</v>
      </c>
    </row>
    <row r="407" spans="6:10" ht="15" x14ac:dyDescent="0.2">
      <c r="F407" s="49">
        <v>44490</v>
      </c>
      <c r="G407" s="50">
        <v>7.1900000572204501</v>
      </c>
      <c r="H407" s="139">
        <v>6.0540563618921679</v>
      </c>
      <c r="I407" s="139">
        <f t="shared" si="12"/>
        <v>7264.8676342706012</v>
      </c>
      <c r="J407" s="101">
        <f t="shared" si="13"/>
        <v>-52.732425238670658</v>
      </c>
    </row>
    <row r="408" spans="6:10" ht="15" x14ac:dyDescent="0.2">
      <c r="F408" s="49">
        <v>44489</v>
      </c>
      <c r="G408" s="50">
        <v>7.24200010299682</v>
      </c>
      <c r="H408" s="139">
        <v>6.2290719112844206</v>
      </c>
      <c r="I408" s="139">
        <f t="shared" si="12"/>
        <v>7474.8862935413044</v>
      </c>
      <c r="J408" s="101">
        <f t="shared" si="13"/>
        <v>157.28623403203255</v>
      </c>
    </row>
    <row r="409" spans="6:10" ht="15" x14ac:dyDescent="0.2">
      <c r="F409" s="49">
        <v>44488</v>
      </c>
      <c r="G409" s="50">
        <v>7.0879998207092196</v>
      </c>
      <c r="H409" s="139">
        <v>6.2689991947184547</v>
      </c>
      <c r="I409" s="139">
        <f t="shared" si="12"/>
        <v>7522.799033662146</v>
      </c>
      <c r="J409" s="101">
        <f t="shared" si="13"/>
        <v>205.19897415287414</v>
      </c>
    </row>
    <row r="410" spans="6:10" ht="15" x14ac:dyDescent="0.2">
      <c r="F410" s="49">
        <v>44487</v>
      </c>
      <c r="G410" s="50">
        <v>6.8920001983642498</v>
      </c>
      <c r="H410" s="139">
        <v>6.0706332384857786</v>
      </c>
      <c r="I410" s="139">
        <f t="shared" si="12"/>
        <v>7284.7598861829347</v>
      </c>
      <c r="J410" s="101">
        <f t="shared" si="13"/>
        <v>-32.840173326337208</v>
      </c>
    </row>
    <row r="411" spans="6:10" ht="15" x14ac:dyDescent="0.2">
      <c r="F411" s="49">
        <v>44484</v>
      </c>
      <c r="G411" s="50">
        <v>6.9229998588562003</v>
      </c>
      <c r="H411" s="139">
        <v>6.0883184491020277</v>
      </c>
      <c r="I411" s="139">
        <f t="shared" si="12"/>
        <v>7305.9821389224335</v>
      </c>
      <c r="J411" s="101">
        <f t="shared" si="13"/>
        <v>-11.617920586838409</v>
      </c>
    </row>
    <row r="412" spans="6:10" ht="15" x14ac:dyDescent="0.2">
      <c r="F412" s="49">
        <v>44483</v>
      </c>
      <c r="G412" s="50">
        <v>6.9340000152587802</v>
      </c>
      <c r="H412" s="139">
        <v>6.2026665015857798</v>
      </c>
      <c r="I412" s="139">
        <f t="shared" si="12"/>
        <v>7443.1998019029361</v>
      </c>
      <c r="J412" s="101">
        <f t="shared" si="13"/>
        <v>125.5997423936642</v>
      </c>
    </row>
    <row r="413" spans="6:10" ht="15" x14ac:dyDescent="0.2">
      <c r="F413" s="49">
        <v>44482</v>
      </c>
      <c r="G413" s="50">
        <v>6.81599998474121</v>
      </c>
      <c r="H413" s="139">
        <v>6.1600459403447774</v>
      </c>
      <c r="I413" s="139">
        <f t="shared" si="12"/>
        <v>7392.0551284137327</v>
      </c>
      <c r="J413" s="101">
        <f t="shared" si="13"/>
        <v>74.455068904460859</v>
      </c>
    </row>
    <row r="414" spans="6:10" ht="15" x14ac:dyDescent="0.2">
      <c r="F414" s="49">
        <v>44481</v>
      </c>
      <c r="G414" s="50">
        <v>6.7470002174377397</v>
      </c>
      <c r="H414" s="139">
        <v>6.1251749724366515</v>
      </c>
      <c r="I414" s="139">
        <f t="shared" si="12"/>
        <v>7350.2099669239815</v>
      </c>
      <c r="J414" s="101">
        <f t="shared" si="13"/>
        <v>32.609907414709596</v>
      </c>
    </row>
    <row r="415" spans="6:10" ht="15" x14ac:dyDescent="0.2">
      <c r="F415" s="49">
        <v>44480</v>
      </c>
      <c r="G415" s="50">
        <v>6.7170000076293901</v>
      </c>
      <c r="H415" s="139">
        <v>5.9376233028179541</v>
      </c>
      <c r="I415" s="139">
        <f t="shared" si="12"/>
        <v>7125.1479633815452</v>
      </c>
      <c r="J415" s="101">
        <f t="shared" si="13"/>
        <v>-192.45209612772669</v>
      </c>
    </row>
    <row r="416" spans="6:10" ht="15" x14ac:dyDescent="0.2">
      <c r="F416" s="49">
        <v>44477</v>
      </c>
      <c r="G416" s="50">
        <v>6.8959999084472603</v>
      </c>
      <c r="H416" s="139">
        <v>6.0627310424749039</v>
      </c>
      <c r="I416" s="139">
        <f t="shared" si="12"/>
        <v>7275.2772509698843</v>
      </c>
      <c r="J416" s="101">
        <f t="shared" si="13"/>
        <v>-42.322808539387552</v>
      </c>
    </row>
    <row r="417" spans="6:10" ht="15" x14ac:dyDescent="0.2">
      <c r="F417" s="49">
        <v>44476</v>
      </c>
      <c r="G417" s="50">
        <v>6.9359998703002903</v>
      </c>
      <c r="H417" s="139">
        <v>6.2673751222150349</v>
      </c>
      <c r="I417" s="139">
        <f t="shared" si="12"/>
        <v>7520.8501466580419</v>
      </c>
      <c r="J417" s="101">
        <f t="shared" si="13"/>
        <v>203.25008714877004</v>
      </c>
    </row>
    <row r="418" spans="6:10" ht="15" x14ac:dyDescent="0.2">
      <c r="F418" s="49">
        <v>44475</v>
      </c>
      <c r="G418" s="50">
        <v>6.7459998130798304</v>
      </c>
      <c r="H418" s="139">
        <v>6.0727417050469272</v>
      </c>
      <c r="I418" s="139">
        <f t="shared" si="12"/>
        <v>7287.2900460563123</v>
      </c>
      <c r="J418" s="101">
        <f t="shared" si="13"/>
        <v>-30.310013452959538</v>
      </c>
    </row>
    <row r="419" spans="6:10" ht="15" x14ac:dyDescent="0.2">
      <c r="F419" s="49">
        <v>44474</v>
      </c>
      <c r="G419" s="50">
        <v>6.7740001678466797</v>
      </c>
      <c r="H419" s="139">
        <v>6.1169341005792823</v>
      </c>
      <c r="I419" s="139">
        <f t="shared" si="12"/>
        <v>7340.3209206951387</v>
      </c>
      <c r="J419" s="101">
        <f t="shared" si="13"/>
        <v>22.720861185866852</v>
      </c>
    </row>
    <row r="420" spans="6:10" ht="15" x14ac:dyDescent="0.2">
      <c r="F420" s="49">
        <v>44473</v>
      </c>
      <c r="G420" s="50">
        <v>6.7529997825622496</v>
      </c>
      <c r="H420" s="139">
        <v>6.1206167472238198</v>
      </c>
      <c r="I420" s="139">
        <f t="shared" si="12"/>
        <v>7344.7400966685836</v>
      </c>
      <c r="J420" s="101">
        <f t="shared" si="13"/>
        <v>27.14003715931176</v>
      </c>
    </row>
    <row r="421" spans="6:10" ht="15" x14ac:dyDescent="0.2">
      <c r="F421" s="49">
        <v>44470</v>
      </c>
      <c r="G421" s="50">
        <v>6.7280001640319798</v>
      </c>
      <c r="H421" s="139">
        <v>6.1517112406917738</v>
      </c>
      <c r="I421" s="139">
        <f t="shared" si="12"/>
        <v>7382.0534888301281</v>
      </c>
      <c r="J421" s="101">
        <f t="shared" si="13"/>
        <v>64.45342932085623</v>
      </c>
    </row>
    <row r="422" spans="6:10" ht="15" x14ac:dyDescent="0.2">
      <c r="F422" s="49">
        <v>44469</v>
      </c>
      <c r="G422" s="50">
        <v>6.6690001487731898</v>
      </c>
      <c r="H422" s="139">
        <v>5.995540798398757</v>
      </c>
      <c r="I422" s="139">
        <f t="shared" si="12"/>
        <v>7194.6489580785083</v>
      </c>
      <c r="J422" s="101">
        <f t="shared" si="13"/>
        <v>-122.95110143076363</v>
      </c>
    </row>
    <row r="423" spans="6:10" ht="15" x14ac:dyDescent="0.2">
      <c r="F423" s="49">
        <v>44468</v>
      </c>
      <c r="G423" s="50">
        <v>6.78200006484985</v>
      </c>
      <c r="H423" s="139">
        <v>6.0425065252423327</v>
      </c>
      <c r="I423" s="139">
        <f t="shared" si="12"/>
        <v>7251.0078302907996</v>
      </c>
      <c r="J423" s="101">
        <f t="shared" si="13"/>
        <v>-66.592229218472312</v>
      </c>
    </row>
    <row r="424" spans="6:10" ht="15" x14ac:dyDescent="0.2">
      <c r="F424" s="49">
        <v>44467</v>
      </c>
      <c r="G424" s="50">
        <v>6.8439998626708896</v>
      </c>
      <c r="H424" s="139">
        <v>6.0086663919431169</v>
      </c>
      <c r="I424" s="139">
        <f t="shared" si="12"/>
        <v>7210.3996703317407</v>
      </c>
      <c r="J424" s="101">
        <f t="shared" si="13"/>
        <v>-107.20038917753118</v>
      </c>
    </row>
    <row r="425" spans="6:10" ht="15" x14ac:dyDescent="0.2">
      <c r="F425" s="49">
        <v>44466</v>
      </c>
      <c r="G425" s="50">
        <v>6.9450001716613698</v>
      </c>
      <c r="H425" s="139">
        <v>6.0168841288091048</v>
      </c>
      <c r="I425" s="139">
        <f t="shared" si="12"/>
        <v>7220.2609545709256</v>
      </c>
      <c r="J425" s="101">
        <f t="shared" si="13"/>
        <v>-97.339104938346281</v>
      </c>
    </row>
    <row r="426" spans="6:10" ht="15" x14ac:dyDescent="0.2">
      <c r="F426" s="49">
        <v>44463</v>
      </c>
      <c r="G426" s="50">
        <v>7.0380001068115199</v>
      </c>
      <c r="H426" s="139">
        <v>6.044516219698604</v>
      </c>
      <c r="I426" s="139">
        <f t="shared" si="12"/>
        <v>7253.4194636383245</v>
      </c>
      <c r="J426" s="101">
        <f t="shared" si="13"/>
        <v>-64.1805958709474</v>
      </c>
    </row>
    <row r="427" spans="6:10" ht="15" x14ac:dyDescent="0.2">
      <c r="F427" s="49">
        <v>44462</v>
      </c>
      <c r="G427" s="50">
        <v>7.0999999046325604</v>
      </c>
      <c r="H427" s="139">
        <v>6.2369916906398428</v>
      </c>
      <c r="I427" s="139">
        <f t="shared" si="12"/>
        <v>7484.3900287678116</v>
      </c>
      <c r="J427" s="101">
        <f t="shared" si="13"/>
        <v>166.78996925853971</v>
      </c>
    </row>
    <row r="428" spans="6:10" ht="15" x14ac:dyDescent="0.2">
      <c r="F428" s="49">
        <v>44461</v>
      </c>
      <c r="G428" s="50">
        <v>6.9400000572204501</v>
      </c>
      <c r="H428" s="139">
        <v>6.1420929629240213</v>
      </c>
      <c r="I428" s="139">
        <f t="shared" si="12"/>
        <v>7370.5115555088259</v>
      </c>
      <c r="J428" s="101">
        <f t="shared" si="13"/>
        <v>52.911495999554063</v>
      </c>
    </row>
    <row r="429" spans="6:10" ht="15" x14ac:dyDescent="0.2">
      <c r="F429" s="49">
        <v>44460</v>
      </c>
      <c r="G429" s="50">
        <v>6.8899998664855904</v>
      </c>
      <c r="H429" s="139">
        <v>6.1566949635269319</v>
      </c>
      <c r="I429" s="139">
        <f t="shared" si="12"/>
        <v>7388.0339562323179</v>
      </c>
      <c r="J429" s="101">
        <f t="shared" si="13"/>
        <v>70.433896723046018</v>
      </c>
    </row>
    <row r="430" spans="6:10" ht="15" x14ac:dyDescent="0.2">
      <c r="F430" s="49">
        <v>44459</v>
      </c>
      <c r="G430" s="50">
        <v>6.8239998817443803</v>
      </c>
      <c r="H430" s="139">
        <v>5.9610398204085682</v>
      </c>
      <c r="I430" s="139">
        <f t="shared" si="12"/>
        <v>7153.2477844902814</v>
      </c>
      <c r="J430" s="101">
        <f t="shared" si="13"/>
        <v>-164.35227501899044</v>
      </c>
    </row>
    <row r="431" spans="6:10" ht="15" x14ac:dyDescent="0.2">
      <c r="F431" s="49">
        <v>44456</v>
      </c>
      <c r="G431" s="50">
        <v>6.9790000915527299</v>
      </c>
      <c r="H431" s="139">
        <v>6.072713559476278</v>
      </c>
      <c r="I431" s="139">
        <f t="shared" si="12"/>
        <v>7287.2562713715333</v>
      </c>
      <c r="J431" s="101">
        <f t="shared" si="13"/>
        <v>-30.343788137738557</v>
      </c>
    </row>
    <row r="432" spans="6:10" ht="15" x14ac:dyDescent="0.2">
      <c r="F432" s="49">
        <v>44455</v>
      </c>
      <c r="G432" s="50">
        <v>7.0079998970031703</v>
      </c>
      <c r="H432" s="139">
        <v>6.0503284456632533</v>
      </c>
      <c r="I432" s="139">
        <f t="shared" si="12"/>
        <v>7260.3941347959044</v>
      </c>
      <c r="J432" s="101">
        <f t="shared" si="13"/>
        <v>-57.205924713367494</v>
      </c>
    </row>
    <row r="433" spans="6:10" ht="15" x14ac:dyDescent="0.2">
      <c r="F433" s="49">
        <v>44454</v>
      </c>
      <c r="G433" s="50">
        <v>7.0630002021789497</v>
      </c>
      <c r="H433" s="139">
        <v>5.7915627669179264</v>
      </c>
      <c r="I433" s="139">
        <f t="shared" si="12"/>
        <v>6949.8753203015112</v>
      </c>
      <c r="J433" s="101">
        <f t="shared" si="13"/>
        <v>-367.72473920776065</v>
      </c>
    </row>
    <row r="434" spans="6:10" ht="15" x14ac:dyDescent="0.2">
      <c r="F434" s="49">
        <v>44453</v>
      </c>
      <c r="G434" s="50">
        <v>7.4270000457763601</v>
      </c>
      <c r="H434" s="139">
        <v>6.0521934602907237</v>
      </c>
      <c r="I434" s="139">
        <f t="shared" si="12"/>
        <v>7262.6321523488687</v>
      </c>
      <c r="J434" s="101">
        <f t="shared" si="13"/>
        <v>-54.967907160403229</v>
      </c>
    </row>
    <row r="435" spans="6:10" ht="15" x14ac:dyDescent="0.2">
      <c r="F435" s="49">
        <v>44452</v>
      </c>
      <c r="G435" s="50">
        <v>7.4829998016357404</v>
      </c>
      <c r="H435" s="139">
        <v>6.191615012699609</v>
      </c>
      <c r="I435" s="139">
        <f t="shared" si="12"/>
        <v>7429.9380152395306</v>
      </c>
      <c r="J435" s="101">
        <f t="shared" si="13"/>
        <v>112.33795573025873</v>
      </c>
    </row>
    <row r="436" spans="6:10" ht="15" x14ac:dyDescent="0.2">
      <c r="F436" s="49">
        <v>44449</v>
      </c>
      <c r="G436" s="50">
        <v>7.3689999580383301</v>
      </c>
      <c r="H436" s="139">
        <v>5.9443773959336452</v>
      </c>
      <c r="I436" s="139">
        <f t="shared" si="12"/>
        <v>7133.2528751203745</v>
      </c>
      <c r="J436" s="101">
        <f t="shared" si="13"/>
        <v>-184.3471843888974</v>
      </c>
    </row>
    <row r="437" spans="6:10" ht="15" x14ac:dyDescent="0.2">
      <c r="F437" s="49">
        <v>44448</v>
      </c>
      <c r="G437" s="50">
        <v>7.5570001602172798</v>
      </c>
      <c r="H437" s="139">
        <v>6.1246871753672005</v>
      </c>
      <c r="I437" s="139">
        <f t="shared" si="12"/>
        <v>7349.6246104406409</v>
      </c>
      <c r="J437" s="101">
        <f t="shared" si="13"/>
        <v>32.024550931369049</v>
      </c>
    </row>
    <row r="438" spans="6:10" ht="15" x14ac:dyDescent="0.2">
      <c r="F438" s="49">
        <v>44447</v>
      </c>
      <c r="G438" s="50">
        <v>7.5240001678466797</v>
      </c>
      <c r="H438" s="139">
        <v>6.039923399515728</v>
      </c>
      <c r="I438" s="139">
        <f t="shared" si="12"/>
        <v>7247.908079418874</v>
      </c>
      <c r="J438" s="101">
        <f t="shared" si="13"/>
        <v>-69.691980090397919</v>
      </c>
    </row>
    <row r="439" spans="6:10" ht="15" x14ac:dyDescent="0.2">
      <c r="F439" s="49">
        <v>44446</v>
      </c>
      <c r="G439" s="50">
        <v>7.5960001945495597</v>
      </c>
      <c r="H439" s="139">
        <v>5.9945205014595553</v>
      </c>
      <c r="I439" s="139">
        <f t="shared" si="12"/>
        <v>7193.4246017514661</v>
      </c>
      <c r="J439" s="101">
        <f t="shared" si="13"/>
        <v>-124.17545775780582</v>
      </c>
    </row>
    <row r="440" spans="6:10" ht="15" x14ac:dyDescent="0.2">
      <c r="F440" s="49">
        <v>44445</v>
      </c>
      <c r="G440" s="50">
        <v>7.7259998321533203</v>
      </c>
      <c r="H440" s="139">
        <v>6.0916887579598056</v>
      </c>
      <c r="I440" s="139">
        <f t="shared" si="12"/>
        <v>7310.026509551767</v>
      </c>
      <c r="J440" s="101">
        <f t="shared" si="13"/>
        <v>-7.5735499575048379</v>
      </c>
    </row>
    <row r="441" spans="6:10" ht="15" x14ac:dyDescent="0.2">
      <c r="F441" s="49">
        <v>44442</v>
      </c>
      <c r="G441" s="50">
        <v>7.7340002059936497</v>
      </c>
      <c r="H441" s="139">
        <v>6.0712510054426483</v>
      </c>
      <c r="I441" s="139">
        <f t="shared" si="12"/>
        <v>7285.5012065311776</v>
      </c>
      <c r="J441" s="101">
        <f t="shared" si="13"/>
        <v>-32.098852978094328</v>
      </c>
    </row>
    <row r="442" spans="6:10" ht="15" x14ac:dyDescent="0.2">
      <c r="F442" s="49">
        <v>44441</v>
      </c>
      <c r="G442" s="50">
        <v>7.7680001258850098</v>
      </c>
      <c r="H442" s="139">
        <v>6.0698049532590952</v>
      </c>
      <c r="I442" s="139">
        <f t="shared" si="12"/>
        <v>7283.7659439109138</v>
      </c>
      <c r="J442" s="101">
        <f t="shared" si="13"/>
        <v>-33.834115598358039</v>
      </c>
    </row>
    <row r="443" spans="6:10" ht="15" x14ac:dyDescent="0.2">
      <c r="F443" s="49">
        <v>44440</v>
      </c>
      <c r="G443" s="50">
        <v>7.8039999008178702</v>
      </c>
      <c r="H443" s="139">
        <v>6.1703154186664566</v>
      </c>
      <c r="I443" s="139">
        <f t="shared" si="12"/>
        <v>7404.378502399748</v>
      </c>
      <c r="J443" s="101">
        <f t="shared" si="13"/>
        <v>86.778442890476072</v>
      </c>
    </row>
    <row r="444" spans="6:10" ht="15" x14ac:dyDescent="0.2">
      <c r="F444" s="49">
        <v>44439</v>
      </c>
      <c r="G444" s="50">
        <v>7.7119998931884703</v>
      </c>
      <c r="H444" s="139">
        <v>6.1035375494537041</v>
      </c>
      <c r="I444" s="139">
        <f t="shared" si="12"/>
        <v>7324.2450593444446</v>
      </c>
      <c r="J444" s="101">
        <f t="shared" si="13"/>
        <v>6.6449998351727118</v>
      </c>
    </row>
    <row r="445" spans="6:10" ht="15" x14ac:dyDescent="0.2">
      <c r="F445" s="49">
        <v>44438</v>
      </c>
      <c r="G445" s="50">
        <v>7.7049999237060502</v>
      </c>
      <c r="H445" s="139">
        <v>6.1138492964261051</v>
      </c>
      <c r="I445" s="139">
        <f t="shared" si="12"/>
        <v>7336.6191557113261</v>
      </c>
      <c r="J445" s="101">
        <f t="shared" si="13"/>
        <v>19.019096202054243</v>
      </c>
    </row>
    <row r="446" spans="6:10" ht="15" x14ac:dyDescent="0.2">
      <c r="F446" s="49">
        <v>44435</v>
      </c>
      <c r="G446" s="50">
        <v>7.6849999427795401</v>
      </c>
      <c r="H446" s="139">
        <v>6.0876933357077583</v>
      </c>
      <c r="I446" s="139">
        <f t="shared" si="12"/>
        <v>7305.2320028493095</v>
      </c>
      <c r="J446" s="101">
        <f t="shared" si="13"/>
        <v>-12.368056659962349</v>
      </c>
    </row>
    <row r="447" spans="6:10" ht="15" x14ac:dyDescent="0.2">
      <c r="F447" s="49">
        <v>44434</v>
      </c>
      <c r="G447" s="50">
        <v>7.6979999542236301</v>
      </c>
      <c r="H447" s="139">
        <v>6.050655135577796</v>
      </c>
      <c r="I447" s="139">
        <f t="shared" si="12"/>
        <v>7260.7861626933554</v>
      </c>
      <c r="J447" s="101">
        <f t="shared" si="13"/>
        <v>-56.813896815916451</v>
      </c>
    </row>
    <row r="448" spans="6:10" ht="15" x14ac:dyDescent="0.2">
      <c r="F448" s="49">
        <v>44433</v>
      </c>
      <c r="G448" s="50">
        <v>7.7579998970031703</v>
      </c>
      <c r="H448" s="139">
        <v>6.0728988565959545</v>
      </c>
      <c r="I448" s="139">
        <f t="shared" si="12"/>
        <v>7287.4786279151458</v>
      </c>
      <c r="J448" s="101">
        <f t="shared" si="13"/>
        <v>-30.121431594126079</v>
      </c>
    </row>
    <row r="449" spans="6:10" ht="15" x14ac:dyDescent="0.2">
      <c r="F449" s="49">
        <v>44432</v>
      </c>
      <c r="G449" s="50">
        <v>7.7899999618530202</v>
      </c>
      <c r="H449" s="139">
        <v>6.0519889485898499</v>
      </c>
      <c r="I449" s="139">
        <f t="shared" si="12"/>
        <v>7262.3867383078195</v>
      </c>
      <c r="J449" s="101">
        <f t="shared" si="13"/>
        <v>-55.213321201452345</v>
      </c>
    </row>
    <row r="450" spans="6:10" ht="15" x14ac:dyDescent="0.2">
      <c r="F450" s="49">
        <v>44431</v>
      </c>
      <c r="G450" s="50">
        <v>7.8489999771118102</v>
      </c>
      <c r="H450" s="139">
        <v>5.9772287072162182</v>
      </c>
      <c r="I450" s="139">
        <f t="shared" si="12"/>
        <v>7172.6744486594616</v>
      </c>
      <c r="J450" s="101">
        <f t="shared" si="13"/>
        <v>-144.92561084981025</v>
      </c>
    </row>
    <row r="451" spans="6:10" ht="15" x14ac:dyDescent="0.2">
      <c r="F451" s="49">
        <v>44428</v>
      </c>
      <c r="G451" s="50">
        <v>8.0059995651245099</v>
      </c>
      <c r="H451" s="139">
        <v>6.1546259280120008</v>
      </c>
      <c r="I451" s="139">
        <f t="shared" si="12"/>
        <v>7385.5511136144014</v>
      </c>
      <c r="J451" s="101">
        <f t="shared" si="13"/>
        <v>67.951054105129515</v>
      </c>
    </row>
    <row r="452" spans="6:10" ht="15" x14ac:dyDescent="0.2">
      <c r="F452" s="49">
        <v>44427</v>
      </c>
      <c r="G452" s="50">
        <v>7.9320001602172798</v>
      </c>
      <c r="H452" s="139">
        <v>6.1613687050698598</v>
      </c>
      <c r="I452" s="139">
        <f t="shared" ref="I452:I515" si="14">H452*$B$5</f>
        <v>7393.6424460838316</v>
      </c>
      <c r="J452" s="101">
        <f t="shared" ref="J452:J515" si="15">I452-($G$3*$B$5)</f>
        <v>76.042386574559714</v>
      </c>
    </row>
    <row r="453" spans="6:10" ht="15" x14ac:dyDescent="0.2">
      <c r="F453" s="49">
        <v>44426</v>
      </c>
      <c r="G453" s="50">
        <v>7.8499999046325604</v>
      </c>
      <c r="H453" s="139">
        <v>6.138528865255962</v>
      </c>
      <c r="I453" s="139">
        <f t="shared" si="14"/>
        <v>7366.2346383071545</v>
      </c>
      <c r="J453" s="101">
        <f t="shared" si="15"/>
        <v>48.634578797882568</v>
      </c>
    </row>
    <row r="454" spans="6:10" ht="15" x14ac:dyDescent="0.2">
      <c r="F454" s="49">
        <v>44425</v>
      </c>
      <c r="G454" s="50">
        <v>7.7979998588562003</v>
      </c>
      <c r="H454" s="139">
        <v>6.0652441461630309</v>
      </c>
      <c r="I454" s="139">
        <f t="shared" si="14"/>
        <v>7278.2929753956369</v>
      </c>
      <c r="J454" s="101">
        <f t="shared" si="15"/>
        <v>-39.307084113635028</v>
      </c>
    </row>
    <row r="455" spans="6:10" ht="15" x14ac:dyDescent="0.2">
      <c r="F455" s="49">
        <v>44424</v>
      </c>
      <c r="G455" s="50">
        <v>7.8400001525878897</v>
      </c>
      <c r="H455" s="139">
        <v>6.067740784479053</v>
      </c>
      <c r="I455" s="139">
        <f t="shared" si="14"/>
        <v>7281.2889413748635</v>
      </c>
      <c r="J455" s="101">
        <f t="shared" si="15"/>
        <v>-36.311118134408389</v>
      </c>
    </row>
    <row r="456" spans="6:10" ht="15" x14ac:dyDescent="0.2">
      <c r="F456" s="49">
        <v>44421</v>
      </c>
      <c r="G456" s="50">
        <v>7.8790001869201598</v>
      </c>
      <c r="H456" s="139">
        <v>6.1127230155399284</v>
      </c>
      <c r="I456" s="139">
        <f t="shared" si="14"/>
        <v>7335.2676186479139</v>
      </c>
      <c r="J456" s="101">
        <f t="shared" si="15"/>
        <v>17.667559138641991</v>
      </c>
    </row>
    <row r="457" spans="6:10" ht="15" x14ac:dyDescent="0.2">
      <c r="F457" s="49">
        <v>44420</v>
      </c>
      <c r="G457" s="50">
        <v>7.8600001335143999</v>
      </c>
      <c r="H457" s="139">
        <v>6.1189833998835264</v>
      </c>
      <c r="I457" s="139">
        <f t="shared" si="14"/>
        <v>7342.780079860232</v>
      </c>
      <c r="J457" s="101">
        <f t="shared" si="15"/>
        <v>25.180020350960149</v>
      </c>
    </row>
    <row r="458" spans="6:10" ht="15" x14ac:dyDescent="0.2">
      <c r="F458" s="49">
        <v>44419</v>
      </c>
      <c r="G458" s="50">
        <v>7.8330001831054599</v>
      </c>
      <c r="H458" s="139">
        <v>6.1214000884187447</v>
      </c>
      <c r="I458" s="139">
        <f t="shared" si="14"/>
        <v>7345.6801061024935</v>
      </c>
      <c r="J458" s="101">
        <f t="shared" si="15"/>
        <v>28.080046593221596</v>
      </c>
    </row>
    <row r="459" spans="6:10" ht="15" x14ac:dyDescent="0.2">
      <c r="F459" s="49">
        <v>44418</v>
      </c>
      <c r="G459" s="50">
        <v>7.8029999732971103</v>
      </c>
      <c r="H459" s="139">
        <v>6.0917513782602768</v>
      </c>
      <c r="I459" s="139">
        <f t="shared" si="14"/>
        <v>7310.101653912332</v>
      </c>
      <c r="J459" s="101">
        <f t="shared" si="15"/>
        <v>-7.4984055969398469</v>
      </c>
    </row>
    <row r="460" spans="6:10" ht="15" x14ac:dyDescent="0.2">
      <c r="F460" s="49">
        <v>44417</v>
      </c>
      <c r="G460" s="50">
        <v>7.8109998703002903</v>
      </c>
      <c r="H460" s="139">
        <v>6.1285234035437606</v>
      </c>
      <c r="I460" s="139">
        <f t="shared" si="14"/>
        <v>7354.2280842525124</v>
      </c>
      <c r="J460" s="101">
        <f t="shared" si="15"/>
        <v>36.62802474324053</v>
      </c>
    </row>
    <row r="461" spans="6:10" ht="15" x14ac:dyDescent="0.2">
      <c r="F461" s="49">
        <v>44414</v>
      </c>
      <c r="G461" s="50">
        <v>7.7719998359680096</v>
      </c>
      <c r="H461" s="139">
        <v>6.13183181752688</v>
      </c>
      <c r="I461" s="139">
        <f t="shared" si="14"/>
        <v>7358.1981810322559</v>
      </c>
      <c r="J461" s="101">
        <f t="shared" si="15"/>
        <v>40.598121522984002</v>
      </c>
    </row>
    <row r="462" spans="6:10" ht="15" x14ac:dyDescent="0.2">
      <c r="F462" s="49">
        <v>44413</v>
      </c>
      <c r="G462" s="50">
        <v>7.7290000915527299</v>
      </c>
      <c r="H462" s="139">
        <v>6.1304341044758575</v>
      </c>
      <c r="I462" s="139">
        <f t="shared" si="14"/>
        <v>7356.5209253710291</v>
      </c>
      <c r="J462" s="101">
        <f t="shared" si="15"/>
        <v>38.920865861757193</v>
      </c>
    </row>
    <row r="463" spans="6:10" ht="15" x14ac:dyDescent="0.2">
      <c r="F463" s="49">
        <v>44412</v>
      </c>
      <c r="G463" s="50">
        <v>7.6880002021789497</v>
      </c>
      <c r="H463" s="139">
        <v>6.0797842353617497</v>
      </c>
      <c r="I463" s="139">
        <f t="shared" si="14"/>
        <v>7295.7410824340996</v>
      </c>
      <c r="J463" s="101">
        <f t="shared" si="15"/>
        <v>-21.858977075172334</v>
      </c>
    </row>
    <row r="464" spans="6:10" ht="15" x14ac:dyDescent="0.2">
      <c r="F464" s="49">
        <v>44411</v>
      </c>
      <c r="G464" s="50">
        <v>7.7109999656677202</v>
      </c>
      <c r="H464" s="139">
        <v>6.0640891508540662</v>
      </c>
      <c r="I464" s="139">
        <f t="shared" si="14"/>
        <v>7276.9069810248793</v>
      </c>
      <c r="J464" s="101">
        <f t="shared" si="15"/>
        <v>-40.693078484392572</v>
      </c>
    </row>
    <row r="465" spans="6:10" ht="15" x14ac:dyDescent="0.2">
      <c r="F465" s="49">
        <v>44410</v>
      </c>
      <c r="G465" s="50">
        <v>7.7540001869201598</v>
      </c>
      <c r="H465" s="139">
        <v>6.0447558719989463</v>
      </c>
      <c r="I465" s="139">
        <f t="shared" si="14"/>
        <v>7253.7070463987357</v>
      </c>
      <c r="J465" s="101">
        <f t="shared" si="15"/>
        <v>-63.893013110536231</v>
      </c>
    </row>
    <row r="466" spans="6:10" ht="15" x14ac:dyDescent="0.2">
      <c r="F466" s="49">
        <v>44407</v>
      </c>
      <c r="G466" s="50">
        <v>7.82200002670288</v>
      </c>
      <c r="H466" s="139">
        <v>5.9524086062942789</v>
      </c>
      <c r="I466" s="139">
        <f t="shared" si="14"/>
        <v>7142.8903275531347</v>
      </c>
      <c r="J466" s="101">
        <f t="shared" si="15"/>
        <v>-174.70973195613715</v>
      </c>
    </row>
    <row r="467" spans="6:10" ht="15" x14ac:dyDescent="0.2">
      <c r="F467" s="49">
        <v>44406</v>
      </c>
      <c r="G467" s="50">
        <v>8.0109996795654297</v>
      </c>
      <c r="H467" s="139">
        <v>6.0532536128857171</v>
      </c>
      <c r="I467" s="139">
        <f t="shared" si="14"/>
        <v>7263.9043354628602</v>
      </c>
      <c r="J467" s="101">
        <f t="shared" si="15"/>
        <v>-53.695724046411669</v>
      </c>
    </row>
    <row r="468" spans="6:10" ht="15" x14ac:dyDescent="0.2">
      <c r="F468" s="49">
        <v>44405</v>
      </c>
      <c r="G468" s="50">
        <v>8.0699996948242099</v>
      </c>
      <c r="H468" s="139">
        <v>6.1924262058170063</v>
      </c>
      <c r="I468" s="139">
        <f t="shared" si="14"/>
        <v>7430.9114469804072</v>
      </c>
      <c r="J468" s="101">
        <f t="shared" si="15"/>
        <v>113.31138747113528</v>
      </c>
    </row>
    <row r="469" spans="6:10" ht="15" x14ac:dyDescent="0.2">
      <c r="F469" s="49">
        <v>44404</v>
      </c>
      <c r="G469" s="50">
        <v>7.94600009918212</v>
      </c>
      <c r="H469" s="139">
        <v>5.9967763515962993</v>
      </c>
      <c r="I469" s="139">
        <f t="shared" si="14"/>
        <v>7196.1316219155588</v>
      </c>
      <c r="J469" s="101">
        <f t="shared" si="15"/>
        <v>-121.46843759371313</v>
      </c>
    </row>
    <row r="470" spans="6:10" ht="15" x14ac:dyDescent="0.2">
      <c r="F470" s="49">
        <v>44403</v>
      </c>
      <c r="G470" s="50">
        <v>8.0790004730224592</v>
      </c>
      <c r="H470" s="139">
        <v>6.1419365672751232</v>
      </c>
      <c r="I470" s="139">
        <f t="shared" si="14"/>
        <v>7370.3238807301477</v>
      </c>
      <c r="J470" s="101">
        <f t="shared" si="15"/>
        <v>52.723821220875834</v>
      </c>
    </row>
    <row r="471" spans="6:10" ht="15" x14ac:dyDescent="0.2">
      <c r="F471" s="49">
        <v>44400</v>
      </c>
      <c r="G471" s="50">
        <v>8.0209999084472603</v>
      </c>
      <c r="H471" s="139">
        <v>6.1460849506075279</v>
      </c>
      <c r="I471" s="139">
        <f t="shared" si="14"/>
        <v>7375.301940729033</v>
      </c>
      <c r="J471" s="101">
        <f t="shared" si="15"/>
        <v>57.701881219761162</v>
      </c>
    </row>
    <row r="472" spans="6:10" ht="15" x14ac:dyDescent="0.2">
      <c r="F472" s="49">
        <v>44399</v>
      </c>
      <c r="G472" s="50">
        <v>7.9580001831054599</v>
      </c>
      <c r="H472" s="139">
        <v>6.2148191155015153</v>
      </c>
      <c r="I472" s="139">
        <f t="shared" si="14"/>
        <v>7457.7829386018184</v>
      </c>
      <c r="J472" s="101">
        <f t="shared" si="15"/>
        <v>140.1828790925465</v>
      </c>
    </row>
    <row r="473" spans="6:10" ht="15" x14ac:dyDescent="0.2">
      <c r="F473" s="49">
        <v>44398</v>
      </c>
      <c r="G473" s="50">
        <v>7.8070001602172798</v>
      </c>
      <c r="H473" s="139">
        <v>6.2242737456257116</v>
      </c>
      <c r="I473" s="139">
        <f t="shared" si="14"/>
        <v>7469.1284947508539</v>
      </c>
      <c r="J473" s="101">
        <f t="shared" si="15"/>
        <v>151.52843524158197</v>
      </c>
    </row>
    <row r="474" spans="6:10" ht="15" x14ac:dyDescent="0.2">
      <c r="F474" s="49">
        <v>44397</v>
      </c>
      <c r="G474" s="50">
        <v>7.6469998359680096</v>
      </c>
      <c r="H474" s="139">
        <v>6.1291796936515732</v>
      </c>
      <c r="I474" s="139">
        <f t="shared" si="14"/>
        <v>7355.0156323818883</v>
      </c>
      <c r="J474" s="101">
        <f t="shared" si="15"/>
        <v>37.415572872616394</v>
      </c>
    </row>
    <row r="475" spans="6:10" ht="15" x14ac:dyDescent="0.2">
      <c r="F475" s="49">
        <v>44396</v>
      </c>
      <c r="G475" s="50">
        <v>7.6079998016357404</v>
      </c>
      <c r="H475" s="139">
        <v>5.8015462690909914</v>
      </c>
      <c r="I475" s="139">
        <f t="shared" si="14"/>
        <v>6961.8555229091899</v>
      </c>
      <c r="J475" s="101">
        <f t="shared" si="15"/>
        <v>-355.74453660008203</v>
      </c>
    </row>
    <row r="476" spans="6:10" ht="15" x14ac:dyDescent="0.2">
      <c r="F476" s="49">
        <v>44393</v>
      </c>
      <c r="G476" s="50">
        <v>7.9869999885559002</v>
      </c>
      <c r="H476" s="139">
        <v>6.1217144169136066</v>
      </c>
      <c r="I476" s="139">
        <f t="shared" si="14"/>
        <v>7346.0573002963283</v>
      </c>
      <c r="J476" s="101">
        <f t="shared" si="15"/>
        <v>28.457240787056435</v>
      </c>
    </row>
    <row r="477" spans="6:10" ht="15" x14ac:dyDescent="0.2">
      <c r="F477" s="49">
        <v>44392</v>
      </c>
      <c r="G477" s="50">
        <v>7.9559998512268004</v>
      </c>
      <c r="H477" s="139">
        <v>6.0195606276755198</v>
      </c>
      <c r="I477" s="139">
        <f t="shared" si="14"/>
        <v>7223.4727532106235</v>
      </c>
      <c r="J477" s="101">
        <f t="shared" si="15"/>
        <v>-94.127306298648364</v>
      </c>
    </row>
    <row r="478" spans="6:10" ht="15" x14ac:dyDescent="0.2">
      <c r="F478" s="49">
        <v>44391</v>
      </c>
      <c r="G478" s="50">
        <v>8.0590000152587802</v>
      </c>
      <c r="H478" s="139">
        <v>6.1222613626978397</v>
      </c>
      <c r="I478" s="139">
        <f t="shared" si="14"/>
        <v>7346.7136352374073</v>
      </c>
      <c r="J478" s="101">
        <f t="shared" si="15"/>
        <v>29.113575728135402</v>
      </c>
    </row>
    <row r="479" spans="6:10" ht="15" x14ac:dyDescent="0.2">
      <c r="F479" s="49">
        <v>44390</v>
      </c>
      <c r="G479" s="50">
        <v>8.0270004272460902</v>
      </c>
      <c r="H479" s="139">
        <v>6.0835837532687256</v>
      </c>
      <c r="I479" s="139">
        <f t="shared" si="14"/>
        <v>7300.3005039224709</v>
      </c>
      <c r="J479" s="101">
        <f t="shared" si="15"/>
        <v>-17.299555586801034</v>
      </c>
    </row>
    <row r="480" spans="6:10" ht="15" x14ac:dyDescent="0.2">
      <c r="F480" s="49">
        <v>44389</v>
      </c>
      <c r="G480" s="50">
        <v>8.0459995269775302</v>
      </c>
      <c r="H480" s="139">
        <v>6.1927100653675184</v>
      </c>
      <c r="I480" s="139">
        <f t="shared" si="14"/>
        <v>7431.2520784410217</v>
      </c>
      <c r="J480" s="101">
        <f t="shared" si="15"/>
        <v>113.65201893174981</v>
      </c>
    </row>
    <row r="481" spans="6:10" ht="15" x14ac:dyDescent="0.2">
      <c r="F481" s="49">
        <v>44386</v>
      </c>
      <c r="G481" s="50">
        <v>7.9219999313354403</v>
      </c>
      <c r="H481" s="139">
        <v>6.1700107412415797</v>
      </c>
      <c r="I481" s="139">
        <f t="shared" si="14"/>
        <v>7404.0128894898953</v>
      </c>
      <c r="J481" s="101">
        <f t="shared" si="15"/>
        <v>86.412829980623428</v>
      </c>
    </row>
    <row r="482" spans="6:10" ht="15" x14ac:dyDescent="0.2">
      <c r="F482" s="49">
        <v>44385</v>
      </c>
      <c r="G482" s="50">
        <v>7.8289999961853001</v>
      </c>
      <c r="H482" s="139">
        <v>5.9176520641612465</v>
      </c>
      <c r="I482" s="139">
        <f t="shared" si="14"/>
        <v>7101.1824769934956</v>
      </c>
      <c r="J482" s="101">
        <f t="shared" si="15"/>
        <v>-216.4175825157763</v>
      </c>
    </row>
    <row r="483" spans="6:10" ht="15" x14ac:dyDescent="0.2">
      <c r="F483" s="49">
        <v>44384</v>
      </c>
      <c r="G483" s="50">
        <v>8.0640001296996999</v>
      </c>
      <c r="H483" s="139">
        <v>6.1955703296549887</v>
      </c>
      <c r="I483" s="139">
        <f t="shared" si="14"/>
        <v>7434.6843955859867</v>
      </c>
      <c r="J483" s="101">
        <f t="shared" si="15"/>
        <v>117.08433607671486</v>
      </c>
    </row>
    <row r="484" spans="6:10" ht="15" x14ac:dyDescent="0.2">
      <c r="F484" s="49">
        <v>44383</v>
      </c>
      <c r="G484" s="50">
        <v>7.9359998703002903</v>
      </c>
      <c r="H484" s="139">
        <v>6.1149281363776078</v>
      </c>
      <c r="I484" s="139">
        <f t="shared" si="14"/>
        <v>7337.9137636531295</v>
      </c>
      <c r="J484" s="101">
        <f t="shared" si="15"/>
        <v>20.313704143857649</v>
      </c>
    </row>
    <row r="485" spans="6:10" ht="15" x14ac:dyDescent="0.2">
      <c r="F485" s="49">
        <v>44382</v>
      </c>
      <c r="G485" s="50">
        <v>7.9140000343322701</v>
      </c>
      <c r="H485" s="139">
        <v>6.15762173801504</v>
      </c>
      <c r="I485" s="139">
        <f t="shared" si="14"/>
        <v>7389.1460856180483</v>
      </c>
      <c r="J485" s="101">
        <f t="shared" si="15"/>
        <v>71.546026108776459</v>
      </c>
    </row>
    <row r="486" spans="6:10" ht="15" x14ac:dyDescent="0.2">
      <c r="F486" s="49">
        <v>44379</v>
      </c>
      <c r="G486" s="50">
        <v>7.8369998931884703</v>
      </c>
      <c r="H486" s="139">
        <v>6.0716018014566666</v>
      </c>
      <c r="I486" s="139">
        <f t="shared" si="14"/>
        <v>7285.9221617479998</v>
      </c>
      <c r="J486" s="101">
        <f t="shared" si="15"/>
        <v>-31.677897761272106</v>
      </c>
    </row>
    <row r="487" spans="6:10" ht="15" x14ac:dyDescent="0.2">
      <c r="F487" s="49">
        <v>44378</v>
      </c>
      <c r="G487" s="50">
        <v>7.8709998130798304</v>
      </c>
      <c r="H487" s="139">
        <v>6.1080800407441318</v>
      </c>
      <c r="I487" s="139">
        <f t="shared" si="14"/>
        <v>7329.6960488929581</v>
      </c>
      <c r="J487" s="101">
        <f t="shared" si="15"/>
        <v>12.095989383686174</v>
      </c>
    </row>
    <row r="488" spans="6:10" ht="15" x14ac:dyDescent="0.2">
      <c r="F488" s="49">
        <v>44377</v>
      </c>
      <c r="G488" s="50">
        <v>7.8579998016357404</v>
      </c>
      <c r="H488" s="139">
        <v>5.974322628646445</v>
      </c>
      <c r="I488" s="139">
        <f t="shared" si="14"/>
        <v>7169.1871543757343</v>
      </c>
      <c r="J488" s="101">
        <f t="shared" si="15"/>
        <v>-148.41290513353761</v>
      </c>
    </row>
    <row r="489" spans="6:10" ht="15" x14ac:dyDescent="0.2">
      <c r="F489" s="49">
        <v>44376</v>
      </c>
      <c r="G489" s="50">
        <v>8.0190000534057599</v>
      </c>
      <c r="H489" s="139">
        <v>6.1139902493217626</v>
      </c>
      <c r="I489" s="139">
        <f t="shared" si="14"/>
        <v>7336.7882991861152</v>
      </c>
      <c r="J489" s="101">
        <f t="shared" si="15"/>
        <v>19.188239676843295</v>
      </c>
    </row>
    <row r="490" spans="6:10" ht="15" x14ac:dyDescent="0.2">
      <c r="F490" s="49">
        <v>44375</v>
      </c>
      <c r="G490" s="50">
        <v>7.9980001449584899</v>
      </c>
      <c r="H490" s="139">
        <v>6.0926653228171519</v>
      </c>
      <c r="I490" s="139">
        <f t="shared" si="14"/>
        <v>7311.1983873805821</v>
      </c>
      <c r="J490" s="101">
        <f t="shared" si="15"/>
        <v>-6.4016721286898246</v>
      </c>
    </row>
    <row r="491" spans="6:10" ht="15" x14ac:dyDescent="0.2">
      <c r="F491" s="49">
        <v>44372</v>
      </c>
      <c r="G491" s="50">
        <v>8.0050001144409109</v>
      </c>
      <c r="H491" s="139">
        <v>6.0865838726455346</v>
      </c>
      <c r="I491" s="139">
        <f t="shared" si="14"/>
        <v>7303.9006471746416</v>
      </c>
      <c r="J491" s="101">
        <f t="shared" si="15"/>
        <v>-13.699412334630324</v>
      </c>
    </row>
    <row r="492" spans="6:10" ht="15" x14ac:dyDescent="0.2">
      <c r="F492" s="49">
        <v>44371</v>
      </c>
      <c r="G492" s="50">
        <v>8.0200004577636701</v>
      </c>
      <c r="H492" s="139">
        <v>6.1132263732260679</v>
      </c>
      <c r="I492" s="139">
        <f t="shared" si="14"/>
        <v>7335.8716478712813</v>
      </c>
      <c r="J492" s="101">
        <f t="shared" si="15"/>
        <v>18.271588362009425</v>
      </c>
    </row>
    <row r="493" spans="6:10" ht="15" x14ac:dyDescent="0.2">
      <c r="F493" s="49">
        <v>44370</v>
      </c>
      <c r="G493" s="50">
        <v>8</v>
      </c>
      <c r="H493" s="139">
        <v>6.0252598364853309</v>
      </c>
      <c r="I493" s="139">
        <f t="shared" si="14"/>
        <v>7230.311803782397</v>
      </c>
      <c r="J493" s="101">
        <f t="shared" si="15"/>
        <v>-87.288255726874922</v>
      </c>
    </row>
    <row r="494" spans="6:10" ht="15" x14ac:dyDescent="0.2">
      <c r="F494" s="49">
        <v>44369</v>
      </c>
      <c r="G494" s="50">
        <v>8.0959997177124006</v>
      </c>
      <c r="H494" s="139">
        <v>6.0754449520882332</v>
      </c>
      <c r="I494" s="139">
        <f t="shared" si="14"/>
        <v>7290.5339425058801</v>
      </c>
      <c r="J494" s="101">
        <f t="shared" si="15"/>
        <v>-27.06611700339181</v>
      </c>
    </row>
    <row r="495" spans="6:10" ht="15" x14ac:dyDescent="0.2">
      <c r="F495" s="49">
        <v>44368</v>
      </c>
      <c r="G495" s="50">
        <v>8.1260004043579102</v>
      </c>
      <c r="H495" s="139">
        <v>6.156816432457151</v>
      </c>
      <c r="I495" s="139">
        <f t="shared" si="14"/>
        <v>7388.1797189485815</v>
      </c>
      <c r="J495" s="101">
        <f t="shared" si="15"/>
        <v>70.57965943930958</v>
      </c>
    </row>
    <row r="496" spans="6:10" ht="15" x14ac:dyDescent="0.2">
      <c r="F496" s="49">
        <v>44365</v>
      </c>
      <c r="G496" s="50">
        <v>8.0480003356933594</v>
      </c>
      <c r="H496" s="139">
        <v>6.0602326364349652</v>
      </c>
      <c r="I496" s="139">
        <f t="shared" si="14"/>
        <v>7272.279163721958</v>
      </c>
      <c r="J496" s="101">
        <f t="shared" si="15"/>
        <v>-45.32089578731393</v>
      </c>
    </row>
    <row r="497" spans="6:10" ht="15" x14ac:dyDescent="0.2">
      <c r="F497" s="49">
        <v>44364</v>
      </c>
      <c r="G497" s="50">
        <v>8.0979995727538991</v>
      </c>
      <c r="H497" s="139">
        <v>6.0068155773156304</v>
      </c>
      <c r="I497" s="139">
        <f t="shared" si="14"/>
        <v>7208.1786927787562</v>
      </c>
      <c r="J497" s="101">
        <f t="shared" si="15"/>
        <v>-109.42136673051573</v>
      </c>
    </row>
    <row r="498" spans="6:10" ht="15" x14ac:dyDescent="0.2">
      <c r="F498" s="49">
        <v>44363</v>
      </c>
      <c r="G498" s="50">
        <v>8.2200002670287997</v>
      </c>
      <c r="H498" s="139">
        <v>6.2019988408904103</v>
      </c>
      <c r="I498" s="139">
        <f t="shared" si="14"/>
        <v>7442.3986090684921</v>
      </c>
      <c r="J498" s="101">
        <f t="shared" si="15"/>
        <v>124.79854955922019</v>
      </c>
    </row>
    <row r="499" spans="6:10" ht="15" x14ac:dyDescent="0.2">
      <c r="F499" s="49">
        <v>44362</v>
      </c>
      <c r="G499" s="50">
        <v>8.0810003280639595</v>
      </c>
      <c r="H499" s="139">
        <v>6.0799168520584637</v>
      </c>
      <c r="I499" s="139">
        <f t="shared" si="14"/>
        <v>7295.9002224701562</v>
      </c>
      <c r="J499" s="101">
        <f t="shared" si="15"/>
        <v>-21.699837039115664</v>
      </c>
    </row>
    <row r="500" spans="6:10" ht="15" x14ac:dyDescent="0.2">
      <c r="F500" s="49">
        <v>44361</v>
      </c>
      <c r="G500" s="50">
        <v>8.1049995422363192</v>
      </c>
      <c r="H500" s="139">
        <v>6.166091963457915</v>
      </c>
      <c r="I500" s="139">
        <f t="shared" si="14"/>
        <v>7399.3103561494981</v>
      </c>
      <c r="J500" s="101">
        <f t="shared" si="15"/>
        <v>81.710296640226261</v>
      </c>
    </row>
    <row r="501" spans="6:10" ht="15" x14ac:dyDescent="0.2">
      <c r="F501" s="49">
        <v>44358</v>
      </c>
      <c r="G501" s="50">
        <v>8.0150003433227504</v>
      </c>
      <c r="H501" s="139">
        <v>6.1308036995604036</v>
      </c>
      <c r="I501" s="139">
        <f t="shared" si="14"/>
        <v>7356.9644394724846</v>
      </c>
      <c r="J501" s="101">
        <f t="shared" si="15"/>
        <v>39.364379963212741</v>
      </c>
    </row>
    <row r="502" spans="6:10" ht="15" x14ac:dyDescent="0.2">
      <c r="F502" s="49">
        <v>44357</v>
      </c>
      <c r="G502" s="50">
        <v>7.9720001220703098</v>
      </c>
      <c r="H502" s="139">
        <v>6.0667188518059678</v>
      </c>
      <c r="I502" s="139">
        <f t="shared" si="14"/>
        <v>7280.062622167161</v>
      </c>
      <c r="J502" s="101">
        <f t="shared" si="15"/>
        <v>-37.537437342110934</v>
      </c>
    </row>
    <row r="503" spans="6:10" ht="15" x14ac:dyDescent="0.2">
      <c r="F503" s="49">
        <v>44356</v>
      </c>
      <c r="G503" s="50">
        <v>8.01299953460693</v>
      </c>
      <c r="H503" s="139">
        <v>6.0820390186296214</v>
      </c>
      <c r="I503" s="139">
        <f t="shared" si="14"/>
        <v>7298.4468223555459</v>
      </c>
      <c r="J503" s="101">
        <f t="shared" si="15"/>
        <v>-19.153237153725968</v>
      </c>
    </row>
    <row r="504" spans="6:10" ht="15" x14ac:dyDescent="0.2">
      <c r="F504" s="49">
        <v>44355</v>
      </c>
      <c r="G504" s="50">
        <v>8.0340003967285103</v>
      </c>
      <c r="H504" s="139">
        <v>6.1071152118669847</v>
      </c>
      <c r="I504" s="139">
        <f t="shared" si="14"/>
        <v>7328.5382542403813</v>
      </c>
      <c r="J504" s="101">
        <f t="shared" si="15"/>
        <v>10.938194731109434</v>
      </c>
    </row>
    <row r="505" spans="6:10" ht="15" x14ac:dyDescent="0.2">
      <c r="F505" s="49">
        <v>44354</v>
      </c>
      <c r="G505" s="50">
        <v>8.0220003128051705</v>
      </c>
      <c r="H505" s="139">
        <v>6.1837381976991397</v>
      </c>
      <c r="I505" s="139">
        <f t="shared" si="14"/>
        <v>7420.4858372389672</v>
      </c>
      <c r="J505" s="101">
        <f t="shared" si="15"/>
        <v>102.88577772969529</v>
      </c>
    </row>
    <row r="506" spans="6:10" ht="15" x14ac:dyDescent="0.2">
      <c r="F506" s="49">
        <v>44351</v>
      </c>
      <c r="G506" s="50">
        <v>7.9099998474120996</v>
      </c>
      <c r="H506" s="139">
        <v>6.0941465646633066</v>
      </c>
      <c r="I506" s="139">
        <f t="shared" si="14"/>
        <v>7312.9758775959681</v>
      </c>
      <c r="J506" s="101">
        <f t="shared" si="15"/>
        <v>-4.6241819133038007</v>
      </c>
    </row>
    <row r="507" spans="6:10" ht="15" x14ac:dyDescent="0.2">
      <c r="F507" s="49">
        <v>44350</v>
      </c>
      <c r="G507" s="50">
        <v>7.9149999618530202</v>
      </c>
      <c r="H507" s="139">
        <v>6.0404895512342245</v>
      </c>
      <c r="I507" s="139">
        <f t="shared" si="14"/>
        <v>7248.5874614810691</v>
      </c>
      <c r="J507" s="101">
        <f t="shared" si="15"/>
        <v>-69.012598028202774</v>
      </c>
    </row>
    <row r="508" spans="6:10" ht="15" x14ac:dyDescent="0.2">
      <c r="F508" s="49">
        <v>44349</v>
      </c>
      <c r="G508" s="50">
        <v>7.9899997711181596</v>
      </c>
      <c r="H508" s="139">
        <v>6.0259231121856294</v>
      </c>
      <c r="I508" s="139">
        <f t="shared" si="14"/>
        <v>7231.1077346227548</v>
      </c>
      <c r="J508" s="101">
        <f t="shared" si="15"/>
        <v>-86.492324886517054</v>
      </c>
    </row>
    <row r="509" spans="6:10" ht="15" x14ac:dyDescent="0.2">
      <c r="F509" s="49">
        <v>44348</v>
      </c>
      <c r="G509" s="50">
        <v>8.0850000381469709</v>
      </c>
      <c r="H509" s="139">
        <v>6.113103809054369</v>
      </c>
      <c r="I509" s="139">
        <f t="shared" si="14"/>
        <v>7335.7245708652426</v>
      </c>
      <c r="J509" s="101">
        <f t="shared" si="15"/>
        <v>18.124511355970753</v>
      </c>
    </row>
    <row r="510" spans="6:10" ht="15" x14ac:dyDescent="0.2">
      <c r="F510" s="49">
        <v>44347</v>
      </c>
      <c r="G510" s="50">
        <v>8.0649995803833008</v>
      </c>
      <c r="H510" s="139">
        <v>6.0363118262972533</v>
      </c>
      <c r="I510" s="139">
        <f t="shared" si="14"/>
        <v>7243.5741915567041</v>
      </c>
      <c r="J510" s="101">
        <f t="shared" si="15"/>
        <v>-74.025867952567751</v>
      </c>
    </row>
    <row r="511" spans="6:10" ht="15" x14ac:dyDescent="0.2">
      <c r="F511" s="49">
        <v>44344</v>
      </c>
      <c r="G511" s="50">
        <v>8.1470003128051705</v>
      </c>
      <c r="H511" s="139">
        <v>6.0912674317351074</v>
      </c>
      <c r="I511" s="139">
        <f t="shared" si="14"/>
        <v>7309.5209180821294</v>
      </c>
      <c r="J511" s="101">
        <f t="shared" si="15"/>
        <v>-8.079141427142531</v>
      </c>
    </row>
    <row r="512" spans="6:10" ht="15" x14ac:dyDescent="0.2">
      <c r="F512" s="49">
        <v>44343</v>
      </c>
      <c r="G512" s="50">
        <v>8.1560001373290998</v>
      </c>
      <c r="H512" s="139">
        <v>6.0830653153832586</v>
      </c>
      <c r="I512" s="139">
        <f t="shared" si="14"/>
        <v>7299.6783784599102</v>
      </c>
      <c r="J512" s="101">
        <f t="shared" si="15"/>
        <v>-17.921681049361723</v>
      </c>
    </row>
    <row r="513" spans="6:10" ht="15" x14ac:dyDescent="0.2">
      <c r="F513" s="49">
        <v>44342</v>
      </c>
      <c r="G513" s="50">
        <v>8.1759996414184499</v>
      </c>
      <c r="H513" s="139">
        <v>6.0831010934417389</v>
      </c>
      <c r="I513" s="139">
        <f t="shared" si="14"/>
        <v>7299.7213121300865</v>
      </c>
      <c r="J513" s="101">
        <f t="shared" si="15"/>
        <v>-17.87874737918537</v>
      </c>
    </row>
    <row r="514" spans="6:10" ht="15" x14ac:dyDescent="0.2">
      <c r="F514" s="49">
        <v>44341</v>
      </c>
      <c r="G514" s="50">
        <v>8.19600009918212</v>
      </c>
      <c r="H514" s="139">
        <v>6.1039554065826538</v>
      </c>
      <c r="I514" s="139">
        <f t="shared" si="14"/>
        <v>7324.7464878991841</v>
      </c>
      <c r="J514" s="101">
        <f t="shared" si="15"/>
        <v>7.1464283899122165</v>
      </c>
    </row>
    <row r="515" spans="6:10" ht="15" x14ac:dyDescent="0.2">
      <c r="F515" s="49">
        <v>44340</v>
      </c>
      <c r="G515" s="50">
        <v>8.1879997253417898</v>
      </c>
      <c r="H515" s="139">
        <v>6.1159003842570989</v>
      </c>
      <c r="I515" s="139">
        <f t="shared" si="14"/>
        <v>7339.0804611085186</v>
      </c>
      <c r="J515" s="101">
        <f t="shared" si="15"/>
        <v>21.480401599246761</v>
      </c>
    </row>
    <row r="516" spans="6:10" ht="15" x14ac:dyDescent="0.2">
      <c r="F516" s="49">
        <v>44337</v>
      </c>
      <c r="G516" s="50">
        <v>8.1639995574951101</v>
      </c>
      <c r="H516" s="139">
        <v>6.1625770475217125</v>
      </c>
      <c r="I516" s="139">
        <f t="shared" ref="I516:I579" si="16">H516*$B$5</f>
        <v>7395.0924570260549</v>
      </c>
      <c r="J516" s="101">
        <f t="shared" ref="J516:J579" si="17">I516-($G$3*$B$5)</f>
        <v>77.492397516783058</v>
      </c>
    </row>
    <row r="517" spans="6:10" ht="15" x14ac:dyDescent="0.2">
      <c r="F517" s="49">
        <v>44336</v>
      </c>
      <c r="G517" s="50">
        <v>8.0780000686645508</v>
      </c>
      <c r="H517" s="139">
        <v>6.1480274161183015</v>
      </c>
      <c r="I517" s="139">
        <f t="shared" si="16"/>
        <v>7377.632899341962</v>
      </c>
      <c r="J517" s="101">
        <f t="shared" si="17"/>
        <v>60.032839832690115</v>
      </c>
    </row>
    <row r="518" spans="6:10" ht="15" x14ac:dyDescent="0.2">
      <c r="F518" s="49">
        <v>44335</v>
      </c>
      <c r="G518" s="50">
        <v>8.0120000839233398</v>
      </c>
      <c r="H518" s="139">
        <v>6.0118449495341295</v>
      </c>
      <c r="I518" s="139">
        <f t="shared" si="16"/>
        <v>7214.2139394409551</v>
      </c>
      <c r="J518" s="101">
        <f t="shared" si="17"/>
        <v>-103.38612006831681</v>
      </c>
    </row>
    <row r="519" spans="6:10" ht="15" x14ac:dyDescent="0.2">
      <c r="F519" s="49">
        <v>44334</v>
      </c>
      <c r="G519" s="50">
        <v>8.1260004043579102</v>
      </c>
      <c r="H519" s="139">
        <v>6.0568658965752293</v>
      </c>
      <c r="I519" s="139">
        <f t="shared" si="16"/>
        <v>7268.2390758902748</v>
      </c>
      <c r="J519" s="101">
        <f t="shared" si="17"/>
        <v>-49.360983618997125</v>
      </c>
    </row>
    <row r="520" spans="6:10" ht="15" x14ac:dyDescent="0.2">
      <c r="F520" s="49">
        <v>44333</v>
      </c>
      <c r="G520" s="50">
        <v>8.1809997558593697</v>
      </c>
      <c r="H520" s="139">
        <v>6.1106849382059254</v>
      </c>
      <c r="I520" s="139">
        <f t="shared" si="16"/>
        <v>7332.8219258471108</v>
      </c>
      <c r="J520" s="101">
        <f t="shared" si="17"/>
        <v>15.221866337838946</v>
      </c>
    </row>
    <row r="521" spans="6:10" ht="15" x14ac:dyDescent="0.2">
      <c r="F521" s="49">
        <v>44330</v>
      </c>
      <c r="G521" s="50">
        <v>8.1639995574951101</v>
      </c>
      <c r="H521" s="139">
        <v>6.1392201479262294</v>
      </c>
      <c r="I521" s="139">
        <f t="shared" si="16"/>
        <v>7367.0641775114755</v>
      </c>
      <c r="J521" s="101">
        <f t="shared" si="17"/>
        <v>49.464118002203577</v>
      </c>
    </row>
    <row r="522" spans="6:10" ht="15" x14ac:dyDescent="0.2">
      <c r="F522" s="49">
        <v>44329</v>
      </c>
      <c r="G522" s="50">
        <v>8.1090002059936506</v>
      </c>
      <c r="H522" s="139">
        <v>6.1691012207250324</v>
      </c>
      <c r="I522" s="139">
        <f t="shared" si="16"/>
        <v>7402.921464870039</v>
      </c>
      <c r="J522" s="101">
        <f t="shared" si="17"/>
        <v>85.32140536076713</v>
      </c>
    </row>
    <row r="523" spans="6:10" ht="15" x14ac:dyDescent="0.2">
      <c r="F523" s="49">
        <v>44328</v>
      </c>
      <c r="G523" s="50">
        <v>8.0150003433227504</v>
      </c>
      <c r="H523" s="139">
        <v>6.0684002279625142</v>
      </c>
      <c r="I523" s="139">
        <f t="shared" si="16"/>
        <v>7282.0802735550169</v>
      </c>
      <c r="J523" s="101">
        <f t="shared" si="17"/>
        <v>-35.519785954254985</v>
      </c>
    </row>
    <row r="524" spans="6:10" ht="15" x14ac:dyDescent="0.2">
      <c r="F524" s="49">
        <v>44327</v>
      </c>
      <c r="G524" s="50">
        <v>8.0539999008178693</v>
      </c>
      <c r="H524" s="139">
        <v>5.9336635936461493</v>
      </c>
      <c r="I524" s="139">
        <f t="shared" si="16"/>
        <v>7120.3963123753792</v>
      </c>
      <c r="J524" s="101">
        <f t="shared" si="17"/>
        <v>-197.20374713389265</v>
      </c>
    </row>
    <row r="525" spans="6:10" ht="15" x14ac:dyDescent="0.2">
      <c r="F525" s="49">
        <v>44326</v>
      </c>
      <c r="G525" s="50">
        <v>8.2740001678466797</v>
      </c>
      <c r="H525" s="139">
        <v>6.0818078740491881</v>
      </c>
      <c r="I525" s="139">
        <f t="shared" si="16"/>
        <v>7298.1694488590256</v>
      </c>
      <c r="J525" s="101">
        <f t="shared" si="17"/>
        <v>-19.430610650246308</v>
      </c>
    </row>
    <row r="526" spans="6:10" ht="15" x14ac:dyDescent="0.2">
      <c r="F526" s="49">
        <v>44323</v>
      </c>
      <c r="G526" s="50">
        <v>8.2959995269775302</v>
      </c>
      <c r="H526" s="139">
        <v>6.1230427965034178</v>
      </c>
      <c r="I526" s="139">
        <f t="shared" si="16"/>
        <v>7347.6513558041015</v>
      </c>
      <c r="J526" s="101">
        <f t="shared" si="17"/>
        <v>30.051296294829626</v>
      </c>
    </row>
    <row r="527" spans="6:10" ht="15" x14ac:dyDescent="0.2">
      <c r="F527" s="49">
        <v>44322</v>
      </c>
      <c r="G527" s="50">
        <v>8.2620000839233398</v>
      </c>
      <c r="H527" s="139">
        <v>6.0795762423556647</v>
      </c>
      <c r="I527" s="139">
        <f t="shared" si="16"/>
        <v>7295.4914908267974</v>
      </c>
      <c r="J527" s="101">
        <f t="shared" si="17"/>
        <v>-22.10856868247447</v>
      </c>
    </row>
    <row r="528" spans="6:10" ht="15" x14ac:dyDescent="0.2">
      <c r="F528" s="49">
        <v>44321</v>
      </c>
      <c r="G528" s="50">
        <v>8.2869997024536097</v>
      </c>
      <c r="H528" s="139">
        <v>6.1512125145708554</v>
      </c>
      <c r="I528" s="139">
        <f t="shared" si="16"/>
        <v>7381.4550174850265</v>
      </c>
      <c r="J528" s="101">
        <f t="shared" si="17"/>
        <v>63.854957975754587</v>
      </c>
    </row>
    <row r="529" spans="6:10" ht="15" x14ac:dyDescent="0.2">
      <c r="F529" s="49">
        <v>44320</v>
      </c>
      <c r="G529" s="50">
        <v>8.2150001525878906</v>
      </c>
      <c r="H529" s="139">
        <v>5.9971434620421933</v>
      </c>
      <c r="I529" s="139">
        <f t="shared" si="16"/>
        <v>7196.5721544506323</v>
      </c>
      <c r="J529" s="101">
        <f t="shared" si="17"/>
        <v>-121.02790505863959</v>
      </c>
    </row>
    <row r="530" spans="6:10" ht="15" x14ac:dyDescent="0.2">
      <c r="F530" s="49">
        <v>44319</v>
      </c>
      <c r="G530" s="50">
        <v>8.3520002365112305</v>
      </c>
      <c r="H530" s="139">
        <v>6.1382899265070661</v>
      </c>
      <c r="I530" s="139">
        <f t="shared" si="16"/>
        <v>7365.9479118084791</v>
      </c>
      <c r="J530" s="101">
        <f t="shared" si="17"/>
        <v>48.347852299207261</v>
      </c>
    </row>
    <row r="531" spans="6:10" ht="15" x14ac:dyDescent="0.2">
      <c r="F531" s="49">
        <v>44316</v>
      </c>
      <c r="G531" s="50">
        <v>8.2969999313354492</v>
      </c>
      <c r="H531" s="139">
        <v>6.0796538440689982</v>
      </c>
      <c r="I531" s="139">
        <f t="shared" si="16"/>
        <v>7295.584612882798</v>
      </c>
      <c r="J531" s="101">
        <f t="shared" si="17"/>
        <v>-22.015446626473931</v>
      </c>
    </row>
    <row r="532" spans="6:10" ht="15" x14ac:dyDescent="0.2">
      <c r="F532" s="49">
        <v>44315</v>
      </c>
      <c r="G532" s="50">
        <v>8.3219995498657209</v>
      </c>
      <c r="H532" s="139">
        <v>6.0049210163711635</v>
      </c>
      <c r="I532" s="139">
        <f t="shared" si="16"/>
        <v>7205.9052196453958</v>
      </c>
      <c r="J532" s="101">
        <f t="shared" si="17"/>
        <v>-111.69483986387604</v>
      </c>
    </row>
    <row r="533" spans="6:10" ht="15" x14ac:dyDescent="0.2">
      <c r="F533" s="49">
        <v>44314</v>
      </c>
      <c r="G533" s="50">
        <v>8.4499998092651296</v>
      </c>
      <c r="H533" s="139">
        <v>6.0219802839388468</v>
      </c>
      <c r="I533" s="139">
        <f t="shared" si="16"/>
        <v>7226.376340726616</v>
      </c>
      <c r="J533" s="101">
        <f t="shared" si="17"/>
        <v>-91.223718782655851</v>
      </c>
    </row>
    <row r="534" spans="6:10" ht="15" x14ac:dyDescent="0.2">
      <c r="F534" s="49">
        <v>44313</v>
      </c>
      <c r="G534" s="50">
        <v>8.5559997558593697</v>
      </c>
      <c r="H534" s="139">
        <v>6.0504337826360484</v>
      </c>
      <c r="I534" s="139">
        <f t="shared" si="16"/>
        <v>7260.520539163258</v>
      </c>
      <c r="J534" s="101">
        <f t="shared" si="17"/>
        <v>-57.079520346013851</v>
      </c>
    </row>
    <row r="535" spans="6:10" ht="15" x14ac:dyDescent="0.2">
      <c r="F535" s="49">
        <v>44312</v>
      </c>
      <c r="G535" s="50">
        <v>8.6230001449584908</v>
      </c>
      <c r="H535" s="139">
        <v>6.0360835374300814</v>
      </c>
      <c r="I535" s="139">
        <f t="shared" si="16"/>
        <v>7243.3002449160977</v>
      </c>
      <c r="J535" s="101">
        <f t="shared" si="17"/>
        <v>-74.299814593174233</v>
      </c>
    </row>
    <row r="536" spans="6:10" ht="15" x14ac:dyDescent="0.2">
      <c r="F536" s="49">
        <v>44309</v>
      </c>
      <c r="G536" s="50">
        <v>8.7110004425048793</v>
      </c>
      <c r="H536" s="139">
        <v>6.1064063127249941</v>
      </c>
      <c r="I536" s="139">
        <f t="shared" si="16"/>
        <v>7327.6875752699925</v>
      </c>
      <c r="J536" s="101">
        <f t="shared" si="17"/>
        <v>10.087515760720635</v>
      </c>
    </row>
    <row r="537" spans="6:10" ht="15" x14ac:dyDescent="0.2">
      <c r="F537" s="49">
        <v>44308</v>
      </c>
      <c r="G537" s="50">
        <v>8.6990003585815394</v>
      </c>
      <c r="H537" s="139">
        <v>6.2305167575731648</v>
      </c>
      <c r="I537" s="139">
        <f t="shared" si="16"/>
        <v>7476.6201090877976</v>
      </c>
      <c r="J537" s="101">
        <f t="shared" si="17"/>
        <v>159.02004957852569</v>
      </c>
    </row>
    <row r="538" spans="6:10" ht="15" x14ac:dyDescent="0.2">
      <c r="F538" s="49">
        <v>44307</v>
      </c>
      <c r="G538" s="50">
        <v>8.5120000839233398</v>
      </c>
      <c r="H538" s="139">
        <v>6.087978726996834</v>
      </c>
      <c r="I538" s="139">
        <f t="shared" si="16"/>
        <v>7305.5744723962007</v>
      </c>
      <c r="J538" s="101">
        <f t="shared" si="17"/>
        <v>-12.025587113071197</v>
      </c>
    </row>
    <row r="539" spans="6:10" ht="15" x14ac:dyDescent="0.2">
      <c r="F539" s="49">
        <v>44306</v>
      </c>
      <c r="G539" s="50">
        <v>8.52600002288818</v>
      </c>
      <c r="H539" s="139">
        <v>6.0148880705420593</v>
      </c>
      <c r="I539" s="139">
        <f t="shared" si="16"/>
        <v>7217.8656846504709</v>
      </c>
      <c r="J539" s="101">
        <f t="shared" si="17"/>
        <v>-99.734374858800948</v>
      </c>
    </row>
    <row r="540" spans="6:10" ht="15" x14ac:dyDescent="0.2">
      <c r="F540" s="49">
        <v>44305</v>
      </c>
      <c r="G540" s="50">
        <v>8.6429996490478498</v>
      </c>
      <c r="H540" s="139">
        <v>6.0663329681695002</v>
      </c>
      <c r="I540" s="139">
        <f t="shared" si="16"/>
        <v>7279.5995618034003</v>
      </c>
      <c r="J540" s="101">
        <f t="shared" si="17"/>
        <v>-38.000497705871567</v>
      </c>
    </row>
    <row r="541" spans="6:10" ht="15" x14ac:dyDescent="0.2">
      <c r="F541" s="49">
        <v>44302</v>
      </c>
      <c r="G541" s="50">
        <v>8.6879997253417898</v>
      </c>
      <c r="H541" s="139">
        <v>6.1863732883894782</v>
      </c>
      <c r="I541" s="139">
        <f t="shared" si="16"/>
        <v>7423.6479460673736</v>
      </c>
      <c r="J541" s="101">
        <f t="shared" si="17"/>
        <v>106.04788655810171</v>
      </c>
    </row>
    <row r="542" spans="6:10" ht="15" x14ac:dyDescent="0.2">
      <c r="F542" s="49">
        <v>44301</v>
      </c>
      <c r="G542" s="50">
        <v>8.5629997253417898</v>
      </c>
      <c r="H542" s="139">
        <v>6.1681912642862899</v>
      </c>
      <c r="I542" s="139">
        <f t="shared" si="16"/>
        <v>7401.8295171435475</v>
      </c>
      <c r="J542" s="101">
        <f t="shared" si="17"/>
        <v>84.229457634275605</v>
      </c>
    </row>
    <row r="543" spans="6:10" ht="15" x14ac:dyDescent="0.2">
      <c r="F543" s="49">
        <v>44300</v>
      </c>
      <c r="G543" s="50">
        <v>8.4650001525878906</v>
      </c>
      <c r="H543" s="139">
        <v>5.9937216315348882</v>
      </c>
      <c r="I543" s="139">
        <f t="shared" si="16"/>
        <v>7192.4659578418659</v>
      </c>
      <c r="J543" s="101">
        <f t="shared" si="17"/>
        <v>-125.13410166740596</v>
      </c>
    </row>
    <row r="544" spans="6:10" ht="15" x14ac:dyDescent="0.2">
      <c r="F544" s="49">
        <v>44299</v>
      </c>
      <c r="G544" s="50">
        <v>8.6110000610351491</v>
      </c>
      <c r="H544" s="139">
        <v>6.1107600935132007</v>
      </c>
      <c r="I544" s="139">
        <f t="shared" si="16"/>
        <v>7332.9121122158413</v>
      </c>
      <c r="J544" s="101">
        <f t="shared" si="17"/>
        <v>15.312052706569375</v>
      </c>
    </row>
    <row r="545" spans="6:10" ht="15" x14ac:dyDescent="0.2">
      <c r="F545" s="49">
        <v>44298</v>
      </c>
      <c r="G545" s="50">
        <v>8.5930004119872994</v>
      </c>
      <c r="H545" s="139">
        <v>6.0774553998061123</v>
      </c>
      <c r="I545" s="139">
        <f t="shared" si="16"/>
        <v>7292.9464797673345</v>
      </c>
      <c r="J545" s="101">
        <f t="shared" si="17"/>
        <v>-24.653579741937392</v>
      </c>
    </row>
    <row r="546" spans="6:10" ht="15" x14ac:dyDescent="0.2">
      <c r="F546" s="49">
        <v>44295</v>
      </c>
      <c r="G546" s="50">
        <v>8.6219997406005806</v>
      </c>
      <c r="H546" s="139">
        <v>6.0732961464202848</v>
      </c>
      <c r="I546" s="139">
        <f t="shared" si="16"/>
        <v>7287.9553757043413</v>
      </c>
      <c r="J546" s="101">
        <f t="shared" si="17"/>
        <v>-29.644683804930537</v>
      </c>
    </row>
    <row r="547" spans="6:10" ht="15" x14ac:dyDescent="0.2">
      <c r="F547" s="49">
        <v>44294</v>
      </c>
      <c r="G547" s="50">
        <v>8.65699958801269</v>
      </c>
      <c r="H547" s="139">
        <v>6.1453781004867434</v>
      </c>
      <c r="I547" s="139">
        <f t="shared" si="16"/>
        <v>7374.4537205840925</v>
      </c>
      <c r="J547" s="101">
        <f t="shared" si="17"/>
        <v>56.853661074820593</v>
      </c>
    </row>
    <row r="548" spans="6:10" ht="15" x14ac:dyDescent="0.2">
      <c r="F548" s="49">
        <v>44293</v>
      </c>
      <c r="G548" s="50">
        <v>8.5900001525878906</v>
      </c>
      <c r="H548" s="139">
        <v>6.1086580301112692</v>
      </c>
      <c r="I548" s="139">
        <f t="shared" si="16"/>
        <v>7330.3896361335228</v>
      </c>
      <c r="J548" s="101">
        <f t="shared" si="17"/>
        <v>12.789576624250913</v>
      </c>
    </row>
    <row r="549" spans="6:10" ht="15" x14ac:dyDescent="0.2">
      <c r="F549" s="49">
        <v>44292</v>
      </c>
      <c r="G549" s="50">
        <v>8.5749998092651296</v>
      </c>
      <c r="H549" s="139">
        <v>6.1983804788867456</v>
      </c>
      <c r="I549" s="139">
        <f t="shared" si="16"/>
        <v>7438.056574664095</v>
      </c>
      <c r="J549" s="101">
        <f t="shared" si="17"/>
        <v>120.45651515482314</v>
      </c>
    </row>
    <row r="550" spans="6:10" ht="15" x14ac:dyDescent="0.2">
      <c r="F550" s="49">
        <v>44291</v>
      </c>
      <c r="G550" s="50">
        <v>8.4350004196166992</v>
      </c>
      <c r="H550" s="139">
        <v>6.09800004959106</v>
      </c>
      <c r="I550" s="139">
        <f t="shared" si="16"/>
        <v>7317.6000595092719</v>
      </c>
      <c r="J550" s="101">
        <f t="shared" si="17"/>
        <v>0</v>
      </c>
    </row>
    <row r="551" spans="6:10" ht="15" x14ac:dyDescent="0.2">
      <c r="F551" s="49">
        <v>44288</v>
      </c>
      <c r="G551" s="50">
        <v>8.4350004196166992</v>
      </c>
      <c r="H551" s="139">
        <v>6.1103025763445382</v>
      </c>
      <c r="I551" s="139">
        <f t="shared" si="16"/>
        <v>7332.3630916134462</v>
      </c>
      <c r="J551" s="101">
        <f t="shared" si="17"/>
        <v>14.763032104174272</v>
      </c>
    </row>
    <row r="552" spans="6:10" ht="15" x14ac:dyDescent="0.2">
      <c r="F552" s="49">
        <v>44287</v>
      </c>
      <c r="G552" s="50">
        <v>8.4180002212524396</v>
      </c>
      <c r="H552" s="139">
        <v>6.0669299733680688</v>
      </c>
      <c r="I552" s="139">
        <f t="shared" si="16"/>
        <v>7280.3159680416829</v>
      </c>
      <c r="J552" s="101">
        <f t="shared" si="17"/>
        <v>-37.284091467588951</v>
      </c>
    </row>
    <row r="553" spans="6:10" ht="15" x14ac:dyDescent="0.2">
      <c r="F553" s="49">
        <v>44286</v>
      </c>
      <c r="G553" s="50">
        <v>8.4610004425048793</v>
      </c>
      <c r="H553" s="139">
        <v>6.09800004959106</v>
      </c>
      <c r="I553" s="139">
        <f t="shared" si="16"/>
        <v>7317.6000595092719</v>
      </c>
      <c r="J553" s="101">
        <f t="shared" si="17"/>
        <v>0</v>
      </c>
    </row>
    <row r="554" spans="6:10" ht="15" x14ac:dyDescent="0.2">
      <c r="F554" s="49">
        <v>44285</v>
      </c>
      <c r="G554" s="50">
        <v>8.4610004425048793</v>
      </c>
      <c r="H554" s="139">
        <v>6.0915171562873889</v>
      </c>
      <c r="I554" s="139">
        <f t="shared" si="16"/>
        <v>7309.8205875448666</v>
      </c>
      <c r="J554" s="101">
        <f t="shared" si="17"/>
        <v>-7.7794719644052748</v>
      </c>
    </row>
    <row r="555" spans="6:10" ht="15" x14ac:dyDescent="0.2">
      <c r="F555" s="49">
        <v>44284</v>
      </c>
      <c r="G555" s="50">
        <v>8.4700002670287997</v>
      </c>
      <c r="H555" s="139">
        <v>6.1181920323709695</v>
      </c>
      <c r="I555" s="139">
        <f t="shared" si="16"/>
        <v>7341.8304388451634</v>
      </c>
      <c r="J555" s="101">
        <f t="shared" si="17"/>
        <v>24.230379335891485</v>
      </c>
    </row>
    <row r="556" spans="6:10" ht="15" x14ac:dyDescent="0.2">
      <c r="F556" s="49">
        <v>44281</v>
      </c>
      <c r="G556" s="50">
        <v>8.4420003890991193</v>
      </c>
      <c r="H556" s="139">
        <v>6.0936678590378497</v>
      </c>
      <c r="I556" s="139">
        <f t="shared" si="16"/>
        <v>7312.4014308454198</v>
      </c>
      <c r="J556" s="101">
        <f t="shared" si="17"/>
        <v>-5.1986286638521051</v>
      </c>
    </row>
    <row r="557" spans="6:10" ht="15" x14ac:dyDescent="0.2">
      <c r="F557" s="49">
        <v>44280</v>
      </c>
      <c r="G557" s="50">
        <v>8.4479999542236293</v>
      </c>
      <c r="H557" s="139">
        <v>6.1283922905155634</v>
      </c>
      <c r="I557" s="139">
        <f t="shared" si="16"/>
        <v>7354.0707486186766</v>
      </c>
      <c r="J557" s="101">
        <f t="shared" si="17"/>
        <v>36.470689109404702</v>
      </c>
    </row>
    <row r="558" spans="6:10" ht="15" x14ac:dyDescent="0.2">
      <c r="F558" s="49">
        <v>44279</v>
      </c>
      <c r="G558" s="50">
        <v>8.4060001373290998</v>
      </c>
      <c r="H558" s="139">
        <v>6.0704955937072782</v>
      </c>
      <c r="I558" s="139">
        <f t="shared" si="16"/>
        <v>7284.5947124487338</v>
      </c>
      <c r="J558" s="101">
        <f t="shared" si="17"/>
        <v>-33.005347060538043</v>
      </c>
    </row>
    <row r="559" spans="6:10" ht="15" x14ac:dyDescent="0.2">
      <c r="F559" s="49">
        <v>44278</v>
      </c>
      <c r="G559" s="50">
        <v>8.4440002441406197</v>
      </c>
      <c r="H559" s="139">
        <v>6.2095051855774512</v>
      </c>
      <c r="I559" s="139">
        <f t="shared" si="16"/>
        <v>7451.4062226929418</v>
      </c>
      <c r="J559" s="101">
        <f t="shared" si="17"/>
        <v>133.80616318366992</v>
      </c>
    </row>
    <row r="560" spans="6:10" ht="15" x14ac:dyDescent="0.2">
      <c r="F560" s="49">
        <v>44277</v>
      </c>
      <c r="G560" s="50">
        <v>8.2910003662109304</v>
      </c>
      <c r="H560" s="139">
        <v>6.1245357533403233</v>
      </c>
      <c r="I560" s="139">
        <f t="shared" si="16"/>
        <v>7349.4429040083878</v>
      </c>
      <c r="J560" s="101">
        <f t="shared" si="17"/>
        <v>31.842844499115927</v>
      </c>
    </row>
    <row r="561" spans="6:10" ht="15" x14ac:dyDescent="0.2">
      <c r="F561" s="49">
        <v>44274</v>
      </c>
      <c r="G561" s="50">
        <v>8.2550001144409109</v>
      </c>
      <c r="H561" s="139">
        <v>6.2083199559967062</v>
      </c>
      <c r="I561" s="139">
        <f t="shared" si="16"/>
        <v>7449.9839471960477</v>
      </c>
      <c r="J561" s="101">
        <f t="shared" si="17"/>
        <v>132.38388768677578</v>
      </c>
    </row>
    <row r="562" spans="6:10" ht="15" x14ac:dyDescent="0.2">
      <c r="F562" s="49">
        <v>44273</v>
      </c>
      <c r="G562" s="50">
        <v>8.1070003509521396</v>
      </c>
      <c r="H562" s="139">
        <v>6.047064608801259</v>
      </c>
      <c r="I562" s="139">
        <f t="shared" si="16"/>
        <v>7256.4775305615103</v>
      </c>
      <c r="J562" s="101">
        <f t="shared" si="17"/>
        <v>-61.122528947761566</v>
      </c>
    </row>
    <row r="563" spans="6:10" ht="15" x14ac:dyDescent="0.2">
      <c r="F563" s="49">
        <v>44272</v>
      </c>
      <c r="G563" s="50">
        <v>8.1750001907348597</v>
      </c>
      <c r="H563" s="139">
        <v>6.0578522098380034</v>
      </c>
      <c r="I563" s="139">
        <f t="shared" si="16"/>
        <v>7269.4226518056039</v>
      </c>
      <c r="J563" s="101">
        <f t="shared" si="17"/>
        <v>-48.177407703667996</v>
      </c>
    </row>
    <row r="564" spans="6:10" ht="15" x14ac:dyDescent="0.2">
      <c r="F564" s="49">
        <v>44271</v>
      </c>
      <c r="G564" s="50">
        <v>8.2290000915527308</v>
      </c>
      <c r="H564" s="139">
        <v>6.1306929502808707</v>
      </c>
      <c r="I564" s="139">
        <f t="shared" si="16"/>
        <v>7356.8315403370452</v>
      </c>
      <c r="J564" s="101">
        <f t="shared" si="17"/>
        <v>39.231480827773339</v>
      </c>
    </row>
    <row r="565" spans="6:10" ht="15" x14ac:dyDescent="0.2">
      <c r="F565" s="49">
        <v>44270</v>
      </c>
      <c r="G565" s="50">
        <v>8.1850004196166992</v>
      </c>
      <c r="H565" s="139">
        <v>6.0431166375047773</v>
      </c>
      <c r="I565" s="139">
        <f t="shared" si="16"/>
        <v>7251.7399650057332</v>
      </c>
      <c r="J565" s="101">
        <f t="shared" si="17"/>
        <v>-65.860094503538676</v>
      </c>
    </row>
    <row r="566" spans="6:10" ht="15" x14ac:dyDescent="0.2">
      <c r="F566" s="49">
        <v>44267</v>
      </c>
      <c r="G566" s="50">
        <v>8.2589998245239205</v>
      </c>
      <c r="H566" s="139">
        <v>6.033369091635433</v>
      </c>
      <c r="I566" s="139">
        <f t="shared" si="16"/>
        <v>7240.0429099625198</v>
      </c>
      <c r="J566" s="101">
        <f t="shared" si="17"/>
        <v>-77.557149546752044</v>
      </c>
    </row>
    <row r="567" spans="6:10" ht="15" x14ac:dyDescent="0.2">
      <c r="F567" s="49">
        <v>44266</v>
      </c>
      <c r="G567" s="50">
        <v>8.3470001220703107</v>
      </c>
      <c r="H567" s="139">
        <v>6.1707579908371297</v>
      </c>
      <c r="I567" s="139">
        <f t="shared" si="16"/>
        <v>7404.9095890045555</v>
      </c>
      <c r="J567" s="101">
        <f t="shared" si="17"/>
        <v>87.309529495283641</v>
      </c>
    </row>
    <row r="568" spans="6:10" ht="15" x14ac:dyDescent="0.2">
      <c r="F568" s="49">
        <v>44265</v>
      </c>
      <c r="G568" s="50">
        <v>8.2480001449584908</v>
      </c>
      <c r="H568" s="139">
        <v>6.2001390604647018</v>
      </c>
      <c r="I568" s="139">
        <f t="shared" si="16"/>
        <v>7440.1668725576419</v>
      </c>
      <c r="J568" s="101">
        <f t="shared" si="17"/>
        <v>122.56681304837002</v>
      </c>
    </row>
    <row r="569" spans="6:10" ht="15" x14ac:dyDescent="0.2">
      <c r="F569" s="49">
        <v>44264</v>
      </c>
      <c r="G569" s="50">
        <v>8.1110000610351491</v>
      </c>
      <c r="H569" s="139">
        <v>6.1258807508066804</v>
      </c>
      <c r="I569" s="139">
        <f t="shared" si="16"/>
        <v>7351.0569009680166</v>
      </c>
      <c r="J569" s="101">
        <f t="shared" si="17"/>
        <v>33.456841458744748</v>
      </c>
    </row>
    <row r="570" spans="6:10" ht="15" x14ac:dyDescent="0.2">
      <c r="F570" s="49">
        <v>44263</v>
      </c>
      <c r="G570" s="50">
        <v>8.0740003585815394</v>
      </c>
      <c r="H570" s="139">
        <v>6.2711243337122653</v>
      </c>
      <c r="I570" s="139">
        <f t="shared" si="16"/>
        <v>7525.3492004547188</v>
      </c>
      <c r="J570" s="101">
        <f t="shared" si="17"/>
        <v>207.74914094544692</v>
      </c>
    </row>
    <row r="571" spans="6:10" ht="15" x14ac:dyDescent="0.2">
      <c r="F571" s="49">
        <v>44260</v>
      </c>
      <c r="G571" s="50">
        <v>7.84800004959106</v>
      </c>
      <c r="H571" s="139">
        <v>6.09178718961223</v>
      </c>
      <c r="I571" s="139">
        <f t="shared" si="16"/>
        <v>7310.1446275346761</v>
      </c>
      <c r="J571" s="101">
        <f t="shared" si="17"/>
        <v>-7.45543197459574</v>
      </c>
    </row>
    <row r="572" spans="6:10" ht="15" x14ac:dyDescent="0.2">
      <c r="F572" s="49">
        <v>44259</v>
      </c>
      <c r="G572" s="50">
        <v>7.8559999465942303</v>
      </c>
      <c r="H572" s="139">
        <v>6.3024301085773109</v>
      </c>
      <c r="I572" s="139">
        <f t="shared" si="16"/>
        <v>7562.9161302927732</v>
      </c>
      <c r="J572" s="101">
        <f t="shared" si="17"/>
        <v>245.31607078350135</v>
      </c>
    </row>
    <row r="573" spans="6:10" ht="15" x14ac:dyDescent="0.2">
      <c r="F573" s="49">
        <v>44258</v>
      </c>
      <c r="G573" s="50">
        <v>7.5970001220703098</v>
      </c>
      <c r="H573" s="139">
        <v>5.8935699906048082</v>
      </c>
      <c r="I573" s="139">
        <f t="shared" si="16"/>
        <v>7072.2839887257696</v>
      </c>
      <c r="J573" s="101">
        <f t="shared" si="17"/>
        <v>-245.31607078350225</v>
      </c>
    </row>
    <row r="574" spans="6:10" ht="15" x14ac:dyDescent="0.2">
      <c r="F574" s="49">
        <v>44257</v>
      </c>
      <c r="G574" s="50">
        <v>7.8559999465942303</v>
      </c>
      <c r="H574" s="139">
        <v>6.0323755333502493</v>
      </c>
      <c r="I574" s="139">
        <f t="shared" si="16"/>
        <v>7238.8506400202996</v>
      </c>
      <c r="J574" s="101">
        <f t="shared" si="17"/>
        <v>-78.749419488972308</v>
      </c>
    </row>
    <row r="575" spans="6:10" ht="15" x14ac:dyDescent="0.2">
      <c r="F575" s="49">
        <v>44256</v>
      </c>
      <c r="G575" s="50">
        <v>7.94099998474121</v>
      </c>
      <c r="H575" s="139">
        <v>6.1783906888684887</v>
      </c>
      <c r="I575" s="139">
        <f t="shared" si="16"/>
        <v>7414.0688266421867</v>
      </c>
      <c r="J575" s="101">
        <f t="shared" si="17"/>
        <v>96.468767132914763</v>
      </c>
    </row>
    <row r="576" spans="6:10" ht="15" x14ac:dyDescent="0.2">
      <c r="F576" s="49">
        <v>44253</v>
      </c>
      <c r="G576" s="50">
        <v>7.8369998931884703</v>
      </c>
      <c r="H576" s="139">
        <v>6.0708267946827954</v>
      </c>
      <c r="I576" s="139">
        <f t="shared" si="16"/>
        <v>7284.9921536193542</v>
      </c>
      <c r="J576" s="101">
        <f t="shared" si="17"/>
        <v>-32.607905889917674</v>
      </c>
    </row>
    <row r="577" spans="6:10" ht="15" x14ac:dyDescent="0.2">
      <c r="F577" s="49">
        <v>44252</v>
      </c>
      <c r="G577" s="50">
        <v>7.8720002174377397</v>
      </c>
      <c r="H577" s="139">
        <v>6.0717189202410751</v>
      </c>
      <c r="I577" s="139">
        <f t="shared" si="16"/>
        <v>7286.0627042892902</v>
      </c>
      <c r="J577" s="101">
        <f t="shared" si="17"/>
        <v>-31.537355219981691</v>
      </c>
    </row>
    <row r="578" spans="6:10" ht="15" x14ac:dyDescent="0.2">
      <c r="F578" s="49">
        <v>44251</v>
      </c>
      <c r="G578" s="50">
        <v>7.9060001373290998</v>
      </c>
      <c r="H578" s="139">
        <v>6.0480696397700502</v>
      </c>
      <c r="I578" s="139">
        <f t="shared" si="16"/>
        <v>7257.6835677240606</v>
      </c>
      <c r="J578" s="101">
        <f t="shared" si="17"/>
        <v>-59.916491785211292</v>
      </c>
    </row>
    <row r="579" spans="6:10" ht="15" x14ac:dyDescent="0.2">
      <c r="F579" s="49">
        <v>44250</v>
      </c>
      <c r="G579" s="50">
        <v>7.9710001945495597</v>
      </c>
      <c r="H579" s="139">
        <v>6.0046210721639168</v>
      </c>
      <c r="I579" s="139">
        <f t="shared" si="16"/>
        <v>7205.5452865967</v>
      </c>
      <c r="J579" s="101">
        <f t="shared" si="17"/>
        <v>-112.05477291257193</v>
      </c>
    </row>
    <row r="580" spans="6:10" ht="15" x14ac:dyDescent="0.2">
      <c r="F580" s="49">
        <v>44249</v>
      </c>
      <c r="G580" s="50">
        <v>8.0939998626708896</v>
      </c>
      <c r="H580" s="139">
        <v>6.0305683587806724</v>
      </c>
      <c r="I580" s="139">
        <f t="shared" ref="I580:I643" si="18">H580*$B$5</f>
        <v>7236.6820305368074</v>
      </c>
      <c r="J580" s="101">
        <f t="shared" ref="J580:J643" si="19">I580-($G$3*$B$5)</f>
        <v>-80.918028972464526</v>
      </c>
    </row>
    <row r="581" spans="6:10" ht="15" x14ac:dyDescent="0.2">
      <c r="F581" s="49">
        <v>44246</v>
      </c>
      <c r="G581" s="50">
        <v>8.1840000152587802</v>
      </c>
      <c r="H581" s="139">
        <v>6.0950205439526268</v>
      </c>
      <c r="I581" s="139">
        <f t="shared" si="18"/>
        <v>7314.0246527431518</v>
      </c>
      <c r="J581" s="101">
        <f t="shared" si="19"/>
        <v>-3.5754067661200679</v>
      </c>
    </row>
    <row r="582" spans="6:10" ht="15" x14ac:dyDescent="0.2">
      <c r="F582" s="49">
        <v>44245</v>
      </c>
      <c r="G582" s="50">
        <v>8.1879997253417898</v>
      </c>
      <c r="H582" s="139">
        <v>6.0225047948651014</v>
      </c>
      <c r="I582" s="139">
        <f t="shared" si="18"/>
        <v>7227.0057538381216</v>
      </c>
      <c r="J582" s="101">
        <f t="shared" si="19"/>
        <v>-90.594305671150323</v>
      </c>
    </row>
    <row r="583" spans="6:10" ht="15" x14ac:dyDescent="0.2">
      <c r="F583" s="49">
        <v>44244</v>
      </c>
      <c r="G583" s="50">
        <v>8.2899999618530202</v>
      </c>
      <c r="H583" s="139">
        <v>6.0715761355005595</v>
      </c>
      <c r="I583" s="139">
        <f t="shared" si="18"/>
        <v>7285.8913626006715</v>
      </c>
      <c r="J583" s="101">
        <f t="shared" si="19"/>
        <v>-31.708696908600359</v>
      </c>
    </row>
    <row r="584" spans="6:10" ht="15" x14ac:dyDescent="0.2">
      <c r="F584" s="49">
        <v>44243</v>
      </c>
      <c r="G584" s="50">
        <v>8.3260002136230398</v>
      </c>
      <c r="H584" s="139">
        <v>5.9876789256313998</v>
      </c>
      <c r="I584" s="139">
        <f t="shared" si="18"/>
        <v>7185.2147107576802</v>
      </c>
      <c r="J584" s="101">
        <f t="shared" si="19"/>
        <v>-132.38534875159166</v>
      </c>
    </row>
    <row r="585" spans="6:10" ht="15" x14ac:dyDescent="0.2">
      <c r="F585" s="49">
        <v>44242</v>
      </c>
      <c r="G585" s="50">
        <v>8.4779996871948207</v>
      </c>
      <c r="H585" s="139">
        <v>6.1037565362943083</v>
      </c>
      <c r="I585" s="139">
        <f t="shared" si="18"/>
        <v>7324.5078435531696</v>
      </c>
      <c r="J585" s="101">
        <f t="shared" si="19"/>
        <v>6.9077840438976637</v>
      </c>
    </row>
    <row r="586" spans="6:10" ht="15" x14ac:dyDescent="0.2">
      <c r="F586" s="49">
        <v>44239</v>
      </c>
      <c r="G586" s="50">
        <v>8.4700002670287997</v>
      </c>
      <c r="H586" s="139">
        <v>6.0944012655454127</v>
      </c>
      <c r="I586" s="139">
        <f t="shared" si="18"/>
        <v>7313.2815186544949</v>
      </c>
      <c r="J586" s="101">
        <f t="shared" si="19"/>
        <v>-4.3185408547769839</v>
      </c>
    </row>
    <row r="587" spans="6:10" ht="15" x14ac:dyDescent="0.2">
      <c r="F587" s="49">
        <v>44238</v>
      </c>
      <c r="G587" s="50">
        <v>8.4750003814697195</v>
      </c>
      <c r="H587" s="139">
        <v>6.234794730406394</v>
      </c>
      <c r="I587" s="139">
        <f t="shared" si="18"/>
        <v>7481.7536764876731</v>
      </c>
      <c r="J587" s="101">
        <f t="shared" si="19"/>
        <v>164.15361697840126</v>
      </c>
    </row>
    <row r="588" spans="6:10" ht="15" x14ac:dyDescent="0.2">
      <c r="F588" s="49">
        <v>44237</v>
      </c>
      <c r="G588" s="50">
        <v>8.2869997024536097</v>
      </c>
      <c r="H588" s="139">
        <v>6.0781640453104133</v>
      </c>
      <c r="I588" s="139">
        <f t="shared" si="18"/>
        <v>7293.7968543724955</v>
      </c>
      <c r="J588" s="101">
        <f t="shared" si="19"/>
        <v>-23.803205136776342</v>
      </c>
    </row>
    <row r="589" spans="6:10" ht="15" x14ac:dyDescent="0.2">
      <c r="F589" s="49">
        <v>44236</v>
      </c>
      <c r="G589" s="50">
        <v>8.3140001296996999</v>
      </c>
      <c r="H589" s="139">
        <v>5.9437402019736076</v>
      </c>
      <c r="I589" s="139">
        <f t="shared" si="18"/>
        <v>7132.4882423683293</v>
      </c>
      <c r="J589" s="101">
        <f t="shared" si="19"/>
        <v>-185.11181714094255</v>
      </c>
    </row>
    <row r="590" spans="6:10" ht="15" x14ac:dyDescent="0.2">
      <c r="F590" s="49">
        <v>44235</v>
      </c>
      <c r="G590" s="50">
        <v>8.5270004272460902</v>
      </c>
      <c r="H590" s="139">
        <v>6.1511516437058926</v>
      </c>
      <c r="I590" s="139">
        <f t="shared" si="18"/>
        <v>7381.3819724470713</v>
      </c>
      <c r="J590" s="101">
        <f t="shared" si="19"/>
        <v>63.781912937799461</v>
      </c>
    </row>
    <row r="591" spans="6:10" ht="15" x14ac:dyDescent="0.2">
      <c r="F591" s="49">
        <v>44232</v>
      </c>
      <c r="G591" s="50">
        <v>8.4530000686645508</v>
      </c>
      <c r="H591" s="139">
        <v>6.0319897513735521</v>
      </c>
      <c r="I591" s="139">
        <f t="shared" si="18"/>
        <v>7238.3877016482629</v>
      </c>
      <c r="J591" s="101">
        <f t="shared" si="19"/>
        <v>-79.212357861008968</v>
      </c>
    </row>
    <row r="592" spans="6:10" ht="15" x14ac:dyDescent="0.2">
      <c r="F592" s="49">
        <v>44231</v>
      </c>
      <c r="G592" s="50">
        <v>8.54500007629394</v>
      </c>
      <c r="H592" s="139">
        <v>6.1215955475446444</v>
      </c>
      <c r="I592" s="139">
        <f t="shared" si="18"/>
        <v>7345.9146570535731</v>
      </c>
      <c r="J592" s="101">
        <f t="shared" si="19"/>
        <v>28.31459754430125</v>
      </c>
    </row>
    <row r="593" spans="6:10" ht="15" x14ac:dyDescent="0.2">
      <c r="F593" s="49">
        <v>44230</v>
      </c>
      <c r="G593" s="50">
        <v>8.5120000839233398</v>
      </c>
      <c r="H593" s="139">
        <v>6.3346470169414335</v>
      </c>
      <c r="I593" s="139">
        <f t="shared" si="18"/>
        <v>7601.5764203297203</v>
      </c>
      <c r="J593" s="101">
        <f t="shared" si="19"/>
        <v>283.97636082044846</v>
      </c>
    </row>
    <row r="594" spans="6:10" ht="15" x14ac:dyDescent="0.2">
      <c r="F594" s="49">
        <v>44229</v>
      </c>
      <c r="G594" s="50">
        <v>8.1879997253417898</v>
      </c>
      <c r="H594" s="139">
        <v>6.0823804218819957</v>
      </c>
      <c r="I594" s="139">
        <f t="shared" si="18"/>
        <v>7298.8565062583948</v>
      </c>
      <c r="J594" s="101">
        <f t="shared" si="19"/>
        <v>-18.743553250877085</v>
      </c>
    </row>
    <row r="595" spans="6:10" ht="15" x14ac:dyDescent="0.2">
      <c r="F595" s="49">
        <v>44228</v>
      </c>
      <c r="G595" s="50">
        <v>8.2089996337890607</v>
      </c>
      <c r="H595" s="139">
        <v>6.031507877078905</v>
      </c>
      <c r="I595" s="139">
        <f t="shared" si="18"/>
        <v>7237.8094524946864</v>
      </c>
      <c r="J595" s="101">
        <f t="shared" si="19"/>
        <v>-79.790607014585476</v>
      </c>
    </row>
    <row r="596" spans="6:10" ht="15" x14ac:dyDescent="0.2">
      <c r="F596" s="49">
        <v>44225</v>
      </c>
      <c r="G596" s="50">
        <v>8.2989997863769496</v>
      </c>
      <c r="H596" s="139">
        <v>6.0264123549565562</v>
      </c>
      <c r="I596" s="139">
        <f t="shared" si="18"/>
        <v>7231.6948259478677</v>
      </c>
      <c r="J596" s="101">
        <f t="shared" si="19"/>
        <v>-85.905233561404202</v>
      </c>
    </row>
    <row r="597" spans="6:10" ht="15" x14ac:dyDescent="0.2">
      <c r="F597" s="49">
        <v>44224</v>
      </c>
      <c r="G597" s="50">
        <v>8.3970003128051705</v>
      </c>
      <c r="H597" s="139">
        <v>6.2212407812397785</v>
      </c>
      <c r="I597" s="139">
        <f t="shared" si="18"/>
        <v>7465.4889374877339</v>
      </c>
      <c r="J597" s="101">
        <f t="shared" si="19"/>
        <v>147.88887797846201</v>
      </c>
    </row>
    <row r="598" spans="6:10" ht="15" x14ac:dyDescent="0.2">
      <c r="F598" s="49">
        <v>44223</v>
      </c>
      <c r="G598" s="50">
        <v>8.2290000915527308</v>
      </c>
      <c r="H598" s="139">
        <v>6.0031479239640673</v>
      </c>
      <c r="I598" s="139">
        <f t="shared" si="18"/>
        <v>7203.7775087568807</v>
      </c>
      <c r="J598" s="101">
        <f t="shared" si="19"/>
        <v>-113.82255075239118</v>
      </c>
    </row>
    <row r="599" spans="6:10" ht="15" x14ac:dyDescent="0.2">
      <c r="F599" s="49">
        <v>44222</v>
      </c>
      <c r="G599" s="50">
        <v>8.3579998016357404</v>
      </c>
      <c r="H599" s="139">
        <v>6.0907082399419457</v>
      </c>
      <c r="I599" s="139">
        <f t="shared" si="18"/>
        <v>7308.8498879303352</v>
      </c>
      <c r="J599" s="101">
        <f t="shared" si="19"/>
        <v>-8.7501715789367154</v>
      </c>
    </row>
    <row r="600" spans="6:10" ht="15" x14ac:dyDescent="0.2">
      <c r="F600" s="49">
        <v>44221</v>
      </c>
      <c r="G600" s="50">
        <v>8.3680000305175692</v>
      </c>
      <c r="H600" s="139">
        <v>6.1177078422303177</v>
      </c>
      <c r="I600" s="139">
        <f t="shared" si="18"/>
        <v>7341.2494106763816</v>
      </c>
      <c r="J600" s="101">
        <f t="shared" si="19"/>
        <v>23.649351167109671</v>
      </c>
    </row>
    <row r="601" spans="6:10" ht="15" x14ac:dyDescent="0.2">
      <c r="F601" s="49">
        <v>44218</v>
      </c>
      <c r="G601" s="50">
        <v>8.3409996032714808</v>
      </c>
      <c r="H601" s="139">
        <v>5.9979351408199291</v>
      </c>
      <c r="I601" s="139">
        <f t="shared" si="18"/>
        <v>7197.5221689839145</v>
      </c>
      <c r="J601" s="101">
        <f t="shared" si="19"/>
        <v>-120.07789052535736</v>
      </c>
    </row>
    <row r="602" spans="6:10" ht="15" x14ac:dyDescent="0.2">
      <c r="F602" s="49">
        <v>44217</v>
      </c>
      <c r="G602" s="50">
        <v>8.4790000915527308</v>
      </c>
      <c r="H602" s="139">
        <v>6.0507173989020853</v>
      </c>
      <c r="I602" s="139">
        <f t="shared" si="18"/>
        <v>7260.8608786825025</v>
      </c>
      <c r="J602" s="101">
        <f t="shared" si="19"/>
        <v>-56.73918082676937</v>
      </c>
    </row>
    <row r="603" spans="6:10" ht="15" x14ac:dyDescent="0.2">
      <c r="F603" s="49">
        <v>44216</v>
      </c>
      <c r="G603" s="50">
        <v>8.54500007629394</v>
      </c>
      <c r="H603" s="139">
        <v>6.0602946341612691</v>
      </c>
      <c r="I603" s="139">
        <f t="shared" si="18"/>
        <v>7272.3535609935234</v>
      </c>
      <c r="J603" s="101">
        <f t="shared" si="19"/>
        <v>-45.246498515748499</v>
      </c>
    </row>
    <row r="604" spans="6:10" ht="15" x14ac:dyDescent="0.2">
      <c r="F604" s="49">
        <v>44215</v>
      </c>
      <c r="G604" s="50">
        <v>8.5979995727538991</v>
      </c>
      <c r="H604" s="139">
        <v>6.1178909414453946</v>
      </c>
      <c r="I604" s="139">
        <f t="shared" si="18"/>
        <v>7341.4691297344734</v>
      </c>
      <c r="J604" s="101">
        <f t="shared" si="19"/>
        <v>23.86907022520154</v>
      </c>
    </row>
    <row r="605" spans="6:10" ht="15" x14ac:dyDescent="0.2">
      <c r="F605" s="49">
        <v>44214</v>
      </c>
      <c r="G605" s="50">
        <v>8.5699996948242099</v>
      </c>
      <c r="H605" s="139">
        <v>5.8765094235653805</v>
      </c>
      <c r="I605" s="139">
        <f t="shared" si="18"/>
        <v>7051.8113082784566</v>
      </c>
      <c r="J605" s="101">
        <f t="shared" si="19"/>
        <v>-265.78875123081525</v>
      </c>
    </row>
    <row r="606" spans="6:10" ht="15" x14ac:dyDescent="0.2">
      <c r="F606" s="49">
        <v>44211</v>
      </c>
      <c r="G606" s="50">
        <v>8.8870000839233398</v>
      </c>
      <c r="H606" s="139">
        <v>6.1151782310247018</v>
      </c>
      <c r="I606" s="139">
        <f t="shared" si="18"/>
        <v>7338.2138772296421</v>
      </c>
      <c r="J606" s="101">
        <f t="shared" si="19"/>
        <v>20.613817720370207</v>
      </c>
    </row>
    <row r="607" spans="6:10" ht="15" x14ac:dyDescent="0.2">
      <c r="F607" s="49">
        <v>44210</v>
      </c>
      <c r="G607" s="50">
        <v>8.8620004653930593</v>
      </c>
      <c r="H607" s="139">
        <v>6.0391085335015342</v>
      </c>
      <c r="I607" s="139">
        <f t="shared" si="18"/>
        <v>7246.9302402018411</v>
      </c>
      <c r="J607" s="101">
        <f t="shared" si="19"/>
        <v>-70.669819307430771</v>
      </c>
    </row>
    <row r="608" spans="6:10" ht="15" x14ac:dyDescent="0.2">
      <c r="F608" s="49">
        <v>44209</v>
      </c>
      <c r="G608" s="50">
        <v>8.9479999542236293</v>
      </c>
      <c r="H608" s="139">
        <v>6.1603331478819809</v>
      </c>
      <c r="I608" s="139">
        <f t="shared" si="18"/>
        <v>7392.3997774583768</v>
      </c>
      <c r="J608" s="101">
        <f t="shared" si="19"/>
        <v>74.799717949104888</v>
      </c>
    </row>
    <row r="609" spans="6:10" ht="15" x14ac:dyDescent="0.2">
      <c r="F609" s="49">
        <v>44208</v>
      </c>
      <c r="G609" s="50">
        <v>8.8570003509521396</v>
      </c>
      <c r="H609" s="139">
        <v>6.0424858491715705</v>
      </c>
      <c r="I609" s="139">
        <f t="shared" si="18"/>
        <v>7250.9830190058847</v>
      </c>
      <c r="J609" s="101">
        <f t="shared" si="19"/>
        <v>-66.617040503387216</v>
      </c>
    </row>
    <row r="610" spans="6:10" ht="15" x14ac:dyDescent="0.2">
      <c r="F610" s="49">
        <v>44207</v>
      </c>
      <c r="G610" s="50">
        <v>8.9379997253417898</v>
      </c>
      <c r="H610" s="139">
        <v>6.1267221942873089</v>
      </c>
      <c r="I610" s="139">
        <f t="shared" si="18"/>
        <v>7352.066633144771</v>
      </c>
      <c r="J610" s="101">
        <f t="shared" si="19"/>
        <v>34.466573635499117</v>
      </c>
    </row>
    <row r="611" spans="6:10" ht="15" x14ac:dyDescent="0.2">
      <c r="F611" s="49">
        <v>44204</v>
      </c>
      <c r="G611" s="50">
        <v>8.8959999084472603</v>
      </c>
      <c r="H611" s="139">
        <v>6.1392676037762186</v>
      </c>
      <c r="I611" s="139">
        <f t="shared" si="18"/>
        <v>7367.1211245314626</v>
      </c>
      <c r="J611" s="101">
        <f t="shared" si="19"/>
        <v>49.521065022190669</v>
      </c>
    </row>
    <row r="612" spans="6:10" ht="15" x14ac:dyDescent="0.2">
      <c r="F612" s="49">
        <v>44203</v>
      </c>
      <c r="G612" s="50">
        <v>8.8360004425048793</v>
      </c>
      <c r="H612" s="139">
        <v>6.0622190321686116</v>
      </c>
      <c r="I612" s="139">
        <f t="shared" si="18"/>
        <v>7274.662838602334</v>
      </c>
      <c r="J612" s="101">
        <f t="shared" si="19"/>
        <v>-42.93722090693791</v>
      </c>
    </row>
    <row r="613" spans="6:10" ht="15" x14ac:dyDescent="0.2">
      <c r="F613" s="49">
        <v>44202</v>
      </c>
      <c r="G613" s="50">
        <v>8.88799953460693</v>
      </c>
      <c r="H613" s="139">
        <v>6.4692755362466352</v>
      </c>
      <c r="I613" s="139">
        <f t="shared" si="18"/>
        <v>7763.1306434959624</v>
      </c>
      <c r="J613" s="101">
        <f t="shared" si="19"/>
        <v>445.53058398669054</v>
      </c>
    </row>
    <row r="614" spans="6:10" ht="15" x14ac:dyDescent="0.2">
      <c r="F614" s="49">
        <v>44201</v>
      </c>
      <c r="G614" s="50">
        <v>8.3629999160766602</v>
      </c>
      <c r="H614" s="139">
        <v>6.0320041163918248</v>
      </c>
      <c r="I614" s="139">
        <f t="shared" si="18"/>
        <v>7238.4049396701894</v>
      </c>
      <c r="J614" s="101">
        <f t="shared" si="19"/>
        <v>-79.195119839082508</v>
      </c>
    </row>
    <row r="615" spans="6:10" ht="15" x14ac:dyDescent="0.2">
      <c r="F615" s="49">
        <v>44200</v>
      </c>
      <c r="G615" s="50">
        <v>8.4540004730224592</v>
      </c>
      <c r="H615" s="139">
        <v>6.2277654628894439</v>
      </c>
      <c r="I615" s="139">
        <f t="shared" si="18"/>
        <v>7473.3185554673328</v>
      </c>
      <c r="J615" s="101">
        <f t="shared" si="19"/>
        <v>155.71849595806088</v>
      </c>
    </row>
    <row r="616" spans="6:10" ht="15" x14ac:dyDescent="0.2">
      <c r="F616" s="49">
        <v>44197</v>
      </c>
      <c r="G616" s="50">
        <v>8.27600002288818</v>
      </c>
      <c r="H616" s="139">
        <v>6.09800004959106</v>
      </c>
      <c r="I616" s="139">
        <f t="shared" si="18"/>
        <v>7317.6000595092719</v>
      </c>
      <c r="J616" s="101">
        <f t="shared" si="19"/>
        <v>0</v>
      </c>
    </row>
    <row r="617" spans="6:10" ht="15" x14ac:dyDescent="0.2">
      <c r="F617" s="49">
        <v>44196</v>
      </c>
      <c r="G617" s="50">
        <v>8.27600002288818</v>
      </c>
      <c r="H617" s="139">
        <v>6.078137724052163</v>
      </c>
      <c r="I617" s="139">
        <f t="shared" si="18"/>
        <v>7293.7652688625958</v>
      </c>
      <c r="J617" s="101">
        <f t="shared" si="19"/>
        <v>-23.834790646676083</v>
      </c>
    </row>
    <row r="618" spans="6:10" ht="15" x14ac:dyDescent="0.2">
      <c r="F618" s="49">
        <v>44195</v>
      </c>
      <c r="G618" s="50">
        <v>8.3030004501342702</v>
      </c>
      <c r="H618" s="139">
        <v>6.0921278373125194</v>
      </c>
      <c r="I618" s="139">
        <f t="shared" si="18"/>
        <v>7310.5534047750234</v>
      </c>
      <c r="J618" s="101">
        <f t="shared" si="19"/>
        <v>-7.0466547342484773</v>
      </c>
    </row>
    <row r="619" spans="6:10" ht="15" x14ac:dyDescent="0.2">
      <c r="F619" s="49">
        <v>44194</v>
      </c>
      <c r="G619" s="50">
        <v>8.3109998703002894</v>
      </c>
      <c r="H619" s="139">
        <v>6.0804158699759814</v>
      </c>
      <c r="I619" s="139">
        <f t="shared" si="18"/>
        <v>7296.4990439711773</v>
      </c>
      <c r="J619" s="101">
        <f t="shared" si="19"/>
        <v>-21.101015538094543</v>
      </c>
    </row>
    <row r="620" spans="6:10" ht="15" x14ac:dyDescent="0.2">
      <c r="F620" s="49">
        <v>44193</v>
      </c>
      <c r="G620" s="50">
        <v>8.3350000381469709</v>
      </c>
      <c r="H620" s="139">
        <v>6.1450041116979293</v>
      </c>
      <c r="I620" s="139">
        <f t="shared" si="18"/>
        <v>7374.0049340375153</v>
      </c>
      <c r="J620" s="101">
        <f t="shared" si="19"/>
        <v>56.404874528243454</v>
      </c>
    </row>
    <row r="621" spans="6:10" ht="15" x14ac:dyDescent="0.2">
      <c r="F621" s="49">
        <v>44190</v>
      </c>
      <c r="G621" s="50">
        <v>8.2709999084472603</v>
      </c>
      <c r="H621" s="139">
        <v>6.09800004959106</v>
      </c>
      <c r="I621" s="139">
        <f t="shared" si="18"/>
        <v>7317.6000595092719</v>
      </c>
      <c r="J621" s="101">
        <f t="shared" si="19"/>
        <v>0</v>
      </c>
    </row>
    <row r="622" spans="6:10" ht="15" x14ac:dyDescent="0.2">
      <c r="F622" s="49">
        <v>44189</v>
      </c>
      <c r="G622" s="50">
        <v>8.2709999084472603</v>
      </c>
      <c r="H622" s="139">
        <v>6.1179386429230052</v>
      </c>
      <c r="I622" s="139">
        <f t="shared" si="18"/>
        <v>7341.5263715076062</v>
      </c>
      <c r="J622" s="101">
        <f t="shared" si="19"/>
        <v>23.926311998334313</v>
      </c>
    </row>
    <row r="623" spans="6:10" ht="15" x14ac:dyDescent="0.2">
      <c r="F623" s="49">
        <v>44188</v>
      </c>
      <c r="G623" s="50">
        <v>8.2440004348754794</v>
      </c>
      <c r="H623" s="139">
        <v>6.2690257611053832</v>
      </c>
      <c r="I623" s="139">
        <f t="shared" si="18"/>
        <v>7522.8309133264602</v>
      </c>
      <c r="J623" s="101">
        <f t="shared" si="19"/>
        <v>205.23085381718829</v>
      </c>
    </row>
    <row r="624" spans="6:10" ht="15" x14ac:dyDescent="0.2">
      <c r="F624" s="49">
        <v>44187</v>
      </c>
      <c r="G624" s="50">
        <v>8.0159997940063406</v>
      </c>
      <c r="H624" s="139">
        <v>6.2263836010004043</v>
      </c>
      <c r="I624" s="139">
        <f t="shared" si="18"/>
        <v>7471.6603212004848</v>
      </c>
      <c r="J624" s="101">
        <f t="shared" si="19"/>
        <v>154.06026169121287</v>
      </c>
    </row>
    <row r="625" spans="6:10" ht="15" x14ac:dyDescent="0.2">
      <c r="F625" s="49">
        <v>44186</v>
      </c>
      <c r="G625" s="50">
        <v>7.8489999771118102</v>
      </c>
      <c r="H625" s="139">
        <v>5.86627720340128</v>
      </c>
      <c r="I625" s="139">
        <f t="shared" si="18"/>
        <v>7039.5326440815361</v>
      </c>
      <c r="J625" s="101">
        <f t="shared" si="19"/>
        <v>-278.0674154277358</v>
      </c>
    </row>
    <row r="626" spans="6:10" ht="15" x14ac:dyDescent="0.2">
      <c r="F626" s="49">
        <v>44183</v>
      </c>
      <c r="G626" s="50">
        <v>8.1529998779296804</v>
      </c>
      <c r="H626" s="139">
        <v>6.0808216974844642</v>
      </c>
      <c r="I626" s="139">
        <f t="shared" si="18"/>
        <v>7296.9860369813568</v>
      </c>
      <c r="J626" s="101">
        <f t="shared" si="19"/>
        <v>-20.61402252791504</v>
      </c>
    </row>
    <row r="627" spans="6:10" ht="15" x14ac:dyDescent="0.2">
      <c r="F627" s="49">
        <v>44182</v>
      </c>
      <c r="G627" s="50">
        <v>8.1759996414184499</v>
      </c>
      <c r="H627" s="139">
        <v>6.1069567850993725</v>
      </c>
      <c r="I627" s="139">
        <f t="shared" si="18"/>
        <v>7328.3481421192473</v>
      </c>
      <c r="J627" s="101">
        <f t="shared" si="19"/>
        <v>10.748082609975427</v>
      </c>
    </row>
    <row r="628" spans="6:10" ht="15" x14ac:dyDescent="0.2">
      <c r="F628" s="49">
        <v>44181</v>
      </c>
      <c r="G628" s="50">
        <v>8.1639995574951101</v>
      </c>
      <c r="H628" s="139">
        <v>6.1822358543477627</v>
      </c>
      <c r="I628" s="139">
        <f t="shared" si="18"/>
        <v>7418.6830252173149</v>
      </c>
      <c r="J628" s="101">
        <f t="shared" si="19"/>
        <v>101.08296570804305</v>
      </c>
    </row>
    <row r="629" spans="6:10" ht="15" x14ac:dyDescent="0.2">
      <c r="F629" s="49">
        <v>44180</v>
      </c>
      <c r="G629" s="50">
        <v>8.0520000457763601</v>
      </c>
      <c r="H629" s="139">
        <v>6.0107767296973194</v>
      </c>
      <c r="I629" s="139">
        <f t="shared" si="18"/>
        <v>7212.9320756367833</v>
      </c>
      <c r="J629" s="101">
        <f t="shared" si="19"/>
        <v>-104.66798387248855</v>
      </c>
    </row>
    <row r="630" spans="6:10" ht="15" x14ac:dyDescent="0.2">
      <c r="F630" s="49">
        <v>44179</v>
      </c>
      <c r="G630" s="50">
        <v>8.1680002212524396</v>
      </c>
      <c r="H630" s="139">
        <v>6.136945929208629</v>
      </c>
      <c r="I630" s="139">
        <f t="shared" si="18"/>
        <v>7364.3351150503549</v>
      </c>
      <c r="J630" s="101">
        <f t="shared" si="19"/>
        <v>46.735055541083057</v>
      </c>
    </row>
    <row r="631" spans="6:10" ht="15" x14ac:dyDescent="0.2">
      <c r="F631" s="49">
        <v>44176</v>
      </c>
      <c r="G631" s="50">
        <v>8.1160001754760707</v>
      </c>
      <c r="H631" s="139">
        <v>5.9929688397492171</v>
      </c>
      <c r="I631" s="139">
        <f t="shared" si="18"/>
        <v>7191.5626076990602</v>
      </c>
      <c r="J631" s="101">
        <f t="shared" si="19"/>
        <v>-126.03745181021168</v>
      </c>
    </row>
    <row r="632" spans="6:10" ht="15" x14ac:dyDescent="0.2">
      <c r="F632" s="49">
        <v>44175</v>
      </c>
      <c r="G632" s="50">
        <v>8.2569999694824201</v>
      </c>
      <c r="H632" s="139">
        <v>6.1708081009367222</v>
      </c>
      <c r="I632" s="139">
        <f t="shared" si="18"/>
        <v>7404.9697211240664</v>
      </c>
      <c r="J632" s="101">
        <f t="shared" si="19"/>
        <v>87.369661614794495</v>
      </c>
    </row>
    <row r="633" spans="6:10" ht="15" x14ac:dyDescent="0.2">
      <c r="F633" s="49">
        <v>44174</v>
      </c>
      <c r="G633" s="50">
        <v>8.1590003967285103</v>
      </c>
      <c r="H633" s="139">
        <v>6.1204637522354046</v>
      </c>
      <c r="I633" s="139">
        <f t="shared" si="18"/>
        <v>7344.5565026824852</v>
      </c>
      <c r="J633" s="101">
        <f t="shared" si="19"/>
        <v>26.956443173213302</v>
      </c>
    </row>
    <row r="634" spans="6:10" ht="15" x14ac:dyDescent="0.2">
      <c r="F634" s="49">
        <v>44173</v>
      </c>
      <c r="G634" s="50">
        <v>8.1289997100830007</v>
      </c>
      <c r="H634" s="139">
        <v>6.0650818226283301</v>
      </c>
      <c r="I634" s="139">
        <f t="shared" si="18"/>
        <v>7278.0981871539962</v>
      </c>
      <c r="J634" s="101">
        <f t="shared" si="19"/>
        <v>-39.501872355275736</v>
      </c>
    </row>
    <row r="635" spans="6:10" ht="15" x14ac:dyDescent="0.2">
      <c r="F635" s="49">
        <v>44172</v>
      </c>
      <c r="G635" s="50">
        <v>8.1730003356933594</v>
      </c>
      <c r="H635" s="139">
        <v>6.0660017411581508</v>
      </c>
      <c r="I635" s="139">
        <f t="shared" si="18"/>
        <v>7279.2020893897807</v>
      </c>
      <c r="J635" s="101">
        <f t="shared" si="19"/>
        <v>-38.39797011949122</v>
      </c>
    </row>
    <row r="636" spans="6:10" ht="15" x14ac:dyDescent="0.2">
      <c r="F636" s="49">
        <v>44169</v>
      </c>
      <c r="G636" s="50">
        <v>8.2159996032714808</v>
      </c>
      <c r="H636" s="139">
        <v>6.0957736324612597</v>
      </c>
      <c r="I636" s="139">
        <f t="shared" si="18"/>
        <v>7314.9283589535116</v>
      </c>
      <c r="J636" s="101">
        <f t="shared" si="19"/>
        <v>-2.6717005557602533</v>
      </c>
    </row>
    <row r="637" spans="6:10" ht="15" x14ac:dyDescent="0.2">
      <c r="F637" s="49">
        <v>44168</v>
      </c>
      <c r="G637" s="50">
        <v>8.2189998626708896</v>
      </c>
      <c r="H637" s="139">
        <v>6.0367278043507344</v>
      </c>
      <c r="I637" s="139">
        <f t="shared" si="18"/>
        <v>7244.073365220881</v>
      </c>
      <c r="J637" s="101">
        <f t="shared" si="19"/>
        <v>-73.5266942883909</v>
      </c>
    </row>
    <row r="638" spans="6:10" ht="15" x14ac:dyDescent="0.2">
      <c r="F638" s="49">
        <v>44167</v>
      </c>
      <c r="G638" s="50">
        <v>8.3020000457763601</v>
      </c>
      <c r="H638" s="139">
        <v>6.0643056546492256</v>
      </c>
      <c r="I638" s="139">
        <f t="shared" si="18"/>
        <v>7277.1667855790711</v>
      </c>
      <c r="J638" s="101">
        <f t="shared" si="19"/>
        <v>-40.433273930200812</v>
      </c>
    </row>
    <row r="639" spans="6:10" ht="15" x14ac:dyDescent="0.2">
      <c r="F639" s="49">
        <v>44166</v>
      </c>
      <c r="G639" s="50">
        <v>8.3479995727538991</v>
      </c>
      <c r="H639" s="139">
        <v>6.0246643083727216</v>
      </c>
      <c r="I639" s="139">
        <f t="shared" si="18"/>
        <v>7229.5971700472655</v>
      </c>
      <c r="J639" s="101">
        <f t="shared" si="19"/>
        <v>-88.002889462006351</v>
      </c>
    </row>
    <row r="640" spans="6:10" ht="15" x14ac:dyDescent="0.2">
      <c r="F640" s="49">
        <v>44165</v>
      </c>
      <c r="G640" s="50">
        <v>8.4490003585815394</v>
      </c>
      <c r="H640" s="139">
        <v>6.0519832080599478</v>
      </c>
      <c r="I640" s="139">
        <f t="shared" si="18"/>
        <v>7262.3798496719373</v>
      </c>
      <c r="J640" s="101">
        <f t="shared" si="19"/>
        <v>-55.220209837334551</v>
      </c>
    </row>
    <row r="641" spans="6:10" ht="15" x14ac:dyDescent="0.2">
      <c r="F641" s="49">
        <v>44162</v>
      </c>
      <c r="G641" s="50">
        <v>8.51299953460693</v>
      </c>
      <c r="H641" s="139">
        <v>6.1180898742245597</v>
      </c>
      <c r="I641" s="139">
        <f t="shared" si="18"/>
        <v>7341.7078490694721</v>
      </c>
      <c r="J641" s="101">
        <f t="shared" si="19"/>
        <v>24.107789560200217</v>
      </c>
    </row>
    <row r="642" spans="6:10" ht="15" x14ac:dyDescent="0.2">
      <c r="F642" s="49">
        <v>44161</v>
      </c>
      <c r="G642" s="50">
        <v>8.4849996566772408</v>
      </c>
      <c r="H642" s="139">
        <v>6.1015945913454175</v>
      </c>
      <c r="I642" s="139">
        <f t="shared" si="18"/>
        <v>7321.913509614501</v>
      </c>
      <c r="J642" s="101">
        <f t="shared" si="19"/>
        <v>4.3134501052290943</v>
      </c>
    </row>
    <row r="643" spans="6:10" ht="15" x14ac:dyDescent="0.2">
      <c r="F643" s="49">
        <v>44160</v>
      </c>
      <c r="G643" s="50">
        <v>8.4799995422363192</v>
      </c>
      <c r="H643" s="139">
        <v>6.1739769720505029</v>
      </c>
      <c r="I643" s="139">
        <f t="shared" si="18"/>
        <v>7408.7723664606037</v>
      </c>
      <c r="J643" s="101">
        <f t="shared" si="19"/>
        <v>91.172306951331848</v>
      </c>
    </row>
    <row r="644" spans="6:10" ht="15" x14ac:dyDescent="0.2">
      <c r="F644" s="49">
        <v>44159</v>
      </c>
      <c r="G644" s="50">
        <v>8.375</v>
      </c>
      <c r="H644" s="139">
        <v>6.2708056654129498</v>
      </c>
      <c r="I644" s="139">
        <f t="shared" ref="I644:I707" si="20">H644*$B$5</f>
        <v>7524.9667984955395</v>
      </c>
      <c r="J644" s="101">
        <f t="shared" ref="J644:J707" si="21">I644-($G$3*$B$5)</f>
        <v>207.36673898626759</v>
      </c>
    </row>
    <row r="645" spans="6:10" ht="15" x14ac:dyDescent="0.2">
      <c r="F645" s="49">
        <v>44158</v>
      </c>
      <c r="G645" s="50">
        <v>8.1409997940063406</v>
      </c>
      <c r="H645" s="139">
        <v>6.0495048705394758</v>
      </c>
      <c r="I645" s="139">
        <f t="shared" si="20"/>
        <v>7259.4058446473709</v>
      </c>
      <c r="J645" s="101">
        <f t="shared" si="21"/>
        <v>-58.194214861900946</v>
      </c>
    </row>
    <row r="646" spans="6:10" ht="15" x14ac:dyDescent="0.2">
      <c r="F646" s="49">
        <v>44155</v>
      </c>
      <c r="G646" s="50">
        <v>8.2060003280639595</v>
      </c>
      <c r="H646" s="139">
        <v>6.1054358991441759</v>
      </c>
      <c r="I646" s="139">
        <f t="shared" si="20"/>
        <v>7326.5230789730113</v>
      </c>
      <c r="J646" s="101">
        <f t="shared" si="21"/>
        <v>8.9230194637393652</v>
      </c>
    </row>
    <row r="647" spans="6:10" ht="15" x14ac:dyDescent="0.2">
      <c r="F647" s="49">
        <v>44154</v>
      </c>
      <c r="G647" s="50">
        <v>8.19600009918212</v>
      </c>
      <c r="H647" s="139">
        <v>6.1668371050517941</v>
      </c>
      <c r="I647" s="139">
        <f t="shared" si="20"/>
        <v>7400.2045260621526</v>
      </c>
      <c r="J647" s="101">
        <f t="shared" si="21"/>
        <v>82.604466552880695</v>
      </c>
    </row>
    <row r="648" spans="6:10" ht="15" x14ac:dyDescent="0.2">
      <c r="F648" s="49">
        <v>44153</v>
      </c>
      <c r="G648" s="50">
        <v>8.1040000915527308</v>
      </c>
      <c r="H648" s="139">
        <v>6.07546789264675</v>
      </c>
      <c r="I648" s="139">
        <f t="shared" si="20"/>
        <v>7290.5614711761</v>
      </c>
      <c r="J648" s="101">
        <f t="shared" si="21"/>
        <v>-27.038588333171901</v>
      </c>
    </row>
    <row r="649" spans="6:10" ht="15" x14ac:dyDescent="0.2">
      <c r="F649" s="49">
        <v>44152</v>
      </c>
      <c r="G649" s="50">
        <v>8.1339998245239205</v>
      </c>
      <c r="H649" s="139">
        <v>6.1303225117785223</v>
      </c>
      <c r="I649" s="139">
        <f t="shared" si="20"/>
        <v>7356.3870141342268</v>
      </c>
      <c r="J649" s="101">
        <f t="shared" si="21"/>
        <v>38.786954624954888</v>
      </c>
    </row>
    <row r="650" spans="6:10" ht="15" x14ac:dyDescent="0.2">
      <c r="F650" s="49">
        <v>44151</v>
      </c>
      <c r="G650" s="50">
        <v>8.0909996032714808</v>
      </c>
      <c r="H650" s="139">
        <v>6.1297367872975181</v>
      </c>
      <c r="I650" s="139">
        <f t="shared" si="20"/>
        <v>7355.6841447570214</v>
      </c>
      <c r="J650" s="101">
        <f t="shared" si="21"/>
        <v>38.084085247749499</v>
      </c>
    </row>
    <row r="651" spans="6:10" ht="15" x14ac:dyDescent="0.2">
      <c r="F651" s="49">
        <v>44148</v>
      </c>
      <c r="G651" s="50">
        <v>8.0489997863769496</v>
      </c>
      <c r="H651" s="139">
        <v>6.0414425603728468</v>
      </c>
      <c r="I651" s="139">
        <f t="shared" si="20"/>
        <v>7249.7310724474164</v>
      </c>
      <c r="J651" s="101">
        <f t="shared" si="21"/>
        <v>-67.868987061855478</v>
      </c>
    </row>
    <row r="652" spans="6:10" ht="15" x14ac:dyDescent="0.2">
      <c r="F652" s="49">
        <v>44147</v>
      </c>
      <c r="G652" s="50">
        <v>8.1239995956420898</v>
      </c>
      <c r="H652" s="139">
        <v>6.0598378739365737</v>
      </c>
      <c r="I652" s="139">
        <f t="shared" si="20"/>
        <v>7271.8054487238887</v>
      </c>
      <c r="J652" s="101">
        <f t="shared" si="21"/>
        <v>-45.794610785383156</v>
      </c>
    </row>
    <row r="653" spans="6:10" ht="15" x14ac:dyDescent="0.2">
      <c r="F653" s="49">
        <v>44146</v>
      </c>
      <c r="G653" s="50">
        <v>8.1750001907348597</v>
      </c>
      <c r="H653" s="139">
        <v>6.1965090266014773</v>
      </c>
      <c r="I653" s="139">
        <f t="shared" si="20"/>
        <v>7435.8108319217727</v>
      </c>
      <c r="J653" s="101">
        <f t="shared" si="21"/>
        <v>118.21077241250077</v>
      </c>
    </row>
    <row r="654" spans="6:10" ht="15" x14ac:dyDescent="0.2">
      <c r="F654" s="49">
        <v>44145</v>
      </c>
      <c r="G654" s="50">
        <v>8.0439996719360298</v>
      </c>
      <c r="H654" s="139">
        <v>6.085126128210244</v>
      </c>
      <c r="I654" s="139">
        <f t="shared" si="20"/>
        <v>7302.1513538522931</v>
      </c>
      <c r="J654" s="101">
        <f t="shared" si="21"/>
        <v>-15.448705656978746</v>
      </c>
    </row>
    <row r="655" spans="6:10" ht="15" x14ac:dyDescent="0.2">
      <c r="F655" s="49">
        <v>44144</v>
      </c>
      <c r="G655" s="50">
        <v>8.0609998703002894</v>
      </c>
      <c r="H655" s="139">
        <v>6.3552593295773949</v>
      </c>
      <c r="I655" s="139">
        <f t="shared" si="20"/>
        <v>7626.3111954928736</v>
      </c>
      <c r="J655" s="101">
        <f t="shared" si="21"/>
        <v>308.71113598360171</v>
      </c>
    </row>
    <row r="656" spans="6:10" ht="15" x14ac:dyDescent="0.2">
      <c r="F656" s="49">
        <v>44141</v>
      </c>
      <c r="G656" s="50">
        <v>7.7280001640319798</v>
      </c>
      <c r="H656" s="139">
        <v>6.1766235066052255</v>
      </c>
      <c r="I656" s="139">
        <f t="shared" si="20"/>
        <v>7411.9482079262707</v>
      </c>
      <c r="J656" s="101">
        <f t="shared" si="21"/>
        <v>94.348148416998811</v>
      </c>
    </row>
    <row r="657" spans="6:10" ht="15" x14ac:dyDescent="0.2">
      <c r="F657" s="49">
        <v>44140</v>
      </c>
      <c r="G657" s="50">
        <v>7.6290001869201598</v>
      </c>
      <c r="H657" s="139">
        <v>6.3094469421885471</v>
      </c>
      <c r="I657" s="139">
        <f t="shared" si="20"/>
        <v>7571.3363306262563</v>
      </c>
      <c r="J657" s="101">
        <f t="shared" si="21"/>
        <v>253.73627111698443</v>
      </c>
    </row>
    <row r="658" spans="6:10" ht="15" x14ac:dyDescent="0.2">
      <c r="F658" s="49">
        <v>44139</v>
      </c>
      <c r="G658" s="50">
        <v>7.3689999580383301</v>
      </c>
      <c r="H658" s="139">
        <v>6.2905093281346813</v>
      </c>
      <c r="I658" s="139">
        <f t="shared" si="20"/>
        <v>7548.6111937616179</v>
      </c>
      <c r="J658" s="101">
        <f t="shared" si="21"/>
        <v>231.01113425234598</v>
      </c>
    </row>
    <row r="659" spans="6:10" ht="15" x14ac:dyDescent="0.2">
      <c r="F659" s="49">
        <v>44138</v>
      </c>
      <c r="G659" s="50">
        <v>7.1399998664855904</v>
      </c>
      <c r="H659" s="139">
        <v>6.2248573822676949</v>
      </c>
      <c r="I659" s="139">
        <f t="shared" si="20"/>
        <v>7469.8288587212337</v>
      </c>
      <c r="J659" s="101">
        <f t="shared" si="21"/>
        <v>152.22879921196181</v>
      </c>
    </row>
    <row r="660" spans="6:10" ht="15" x14ac:dyDescent="0.2">
      <c r="F660" s="49">
        <v>44137</v>
      </c>
      <c r="G660" s="50">
        <v>6.9930000305175701</v>
      </c>
      <c r="H660" s="139">
        <v>6.2266619667901786</v>
      </c>
      <c r="I660" s="139">
        <f t="shared" si="20"/>
        <v>7471.9943601482146</v>
      </c>
      <c r="J660" s="101">
        <f t="shared" si="21"/>
        <v>154.3943006389427</v>
      </c>
    </row>
    <row r="661" spans="6:10" ht="15" x14ac:dyDescent="0.2">
      <c r="F661" s="49">
        <v>44134</v>
      </c>
      <c r="G661" s="50">
        <v>6.8470001220703098</v>
      </c>
      <c r="H661" s="139">
        <v>6.0315677215957741</v>
      </c>
      <c r="I661" s="139">
        <f t="shared" si="20"/>
        <v>7237.8812659149289</v>
      </c>
      <c r="J661" s="101">
        <f t="shared" si="21"/>
        <v>-79.718793594342969</v>
      </c>
    </row>
    <row r="662" spans="6:10" ht="15" x14ac:dyDescent="0.2">
      <c r="F662" s="49">
        <v>44133</v>
      </c>
      <c r="G662" s="50">
        <v>6.9219999313354403</v>
      </c>
      <c r="H662" s="139">
        <v>6.0322832351878004</v>
      </c>
      <c r="I662" s="139">
        <f t="shared" si="20"/>
        <v>7238.7398822253608</v>
      </c>
      <c r="J662" s="101">
        <f t="shared" si="21"/>
        <v>-78.860177283911071</v>
      </c>
    </row>
    <row r="663" spans="6:10" ht="15" x14ac:dyDescent="0.2">
      <c r="F663" s="49">
        <v>44132</v>
      </c>
      <c r="G663" s="50">
        <v>6.9970002174377397</v>
      </c>
      <c r="H663" s="139">
        <v>5.7573452666323215</v>
      </c>
      <c r="I663" s="139">
        <f t="shared" si="20"/>
        <v>6908.8143199587857</v>
      </c>
      <c r="J663" s="101">
        <f t="shared" si="21"/>
        <v>-408.78573955048614</v>
      </c>
    </row>
    <row r="664" spans="6:10" ht="15" x14ac:dyDescent="0.2">
      <c r="F664" s="49">
        <v>44131</v>
      </c>
      <c r="G664" s="50">
        <v>7.3990001678466797</v>
      </c>
      <c r="H664" s="139">
        <v>6.0332361189475296</v>
      </c>
      <c r="I664" s="139">
        <f t="shared" si="20"/>
        <v>7239.8833427370355</v>
      </c>
      <c r="J664" s="101">
        <f t="shared" si="21"/>
        <v>-77.716716772236396</v>
      </c>
    </row>
    <row r="665" spans="6:10" ht="15" x14ac:dyDescent="0.2">
      <c r="F665" s="49">
        <v>44130</v>
      </c>
      <c r="G665" s="50">
        <v>7.4780001640319798</v>
      </c>
      <c r="H665" s="139">
        <v>6.021019594595689</v>
      </c>
      <c r="I665" s="139">
        <f t="shared" si="20"/>
        <v>7225.2235135148267</v>
      </c>
      <c r="J665" s="101">
        <f t="shared" si="21"/>
        <v>-92.376545994445223</v>
      </c>
    </row>
    <row r="666" spans="6:10" ht="15" x14ac:dyDescent="0.2">
      <c r="F666" s="49">
        <v>44127</v>
      </c>
      <c r="G666" s="50">
        <v>7.5729999542236301</v>
      </c>
      <c r="H666" s="139">
        <v>6.1864075760977153</v>
      </c>
      <c r="I666" s="139">
        <f t="shared" si="20"/>
        <v>7423.6890913172583</v>
      </c>
      <c r="J666" s="101">
        <f t="shared" si="21"/>
        <v>106.08903180798643</v>
      </c>
    </row>
    <row r="667" spans="6:10" ht="15" x14ac:dyDescent="0.2">
      <c r="F667" s="49">
        <v>44126</v>
      </c>
      <c r="G667" s="50">
        <v>7.4640002250671298</v>
      </c>
      <c r="H667" s="139">
        <v>6.0216828299091931</v>
      </c>
      <c r="I667" s="139">
        <f t="shared" si="20"/>
        <v>7226.0193958910313</v>
      </c>
      <c r="J667" s="101">
        <f t="shared" si="21"/>
        <v>-91.580663618240578</v>
      </c>
    </row>
    <row r="668" spans="6:10" ht="15" x14ac:dyDescent="0.2">
      <c r="F668" s="49">
        <v>44125</v>
      </c>
      <c r="G668" s="50">
        <v>7.55800008773803</v>
      </c>
      <c r="H668" s="139">
        <v>6.055387464477227</v>
      </c>
      <c r="I668" s="139">
        <f t="shared" si="20"/>
        <v>7266.464957372672</v>
      </c>
      <c r="J668" s="101">
        <f t="shared" si="21"/>
        <v>-51.135102136599926</v>
      </c>
    </row>
    <row r="669" spans="6:10" ht="15" x14ac:dyDescent="0.2">
      <c r="F669" s="49">
        <v>44124</v>
      </c>
      <c r="G669" s="50">
        <v>7.61100006103515</v>
      </c>
      <c r="H669" s="139">
        <v>6.2022420565648471</v>
      </c>
      <c r="I669" s="139">
        <f t="shared" si="20"/>
        <v>7442.6904678778164</v>
      </c>
      <c r="J669" s="101">
        <f t="shared" si="21"/>
        <v>125.09040836854456</v>
      </c>
    </row>
    <row r="670" spans="6:10" ht="15" x14ac:dyDescent="0.2">
      <c r="F670" s="49">
        <v>44123</v>
      </c>
      <c r="G670" s="50">
        <v>7.4819998741149902</v>
      </c>
      <c r="H670" s="139">
        <v>6.0549561409917567</v>
      </c>
      <c r="I670" s="139">
        <f t="shared" si="20"/>
        <v>7265.9473691901085</v>
      </c>
      <c r="J670" s="101">
        <f t="shared" si="21"/>
        <v>-51.652690319163412</v>
      </c>
    </row>
    <row r="671" spans="6:10" ht="15" x14ac:dyDescent="0.2">
      <c r="F671" s="49">
        <v>44120</v>
      </c>
      <c r="G671" s="50">
        <v>7.5349998474120996</v>
      </c>
      <c r="H671" s="139">
        <v>6.1573662225634829</v>
      </c>
      <c r="I671" s="139">
        <f t="shared" si="20"/>
        <v>7388.8394670761791</v>
      </c>
      <c r="J671" s="101">
        <f t="shared" si="21"/>
        <v>71.239407566907175</v>
      </c>
    </row>
    <row r="672" spans="6:10" ht="15" x14ac:dyDescent="0.2">
      <c r="F672" s="49">
        <v>44119</v>
      </c>
      <c r="G672" s="50">
        <v>7.4619998931884703</v>
      </c>
      <c r="H672" s="139">
        <v>5.8560667945581031</v>
      </c>
      <c r="I672" s="139">
        <f t="shared" si="20"/>
        <v>7027.2801534697237</v>
      </c>
      <c r="J672" s="101">
        <f t="shared" si="21"/>
        <v>-290.31990603954819</v>
      </c>
    </row>
    <row r="673" spans="6:10" ht="15" x14ac:dyDescent="0.2">
      <c r="F673" s="49">
        <v>44118</v>
      </c>
      <c r="G673" s="50">
        <v>7.7639999389648402</v>
      </c>
      <c r="H673" s="139">
        <v>6.1468913975167663</v>
      </c>
      <c r="I673" s="139">
        <f t="shared" si="20"/>
        <v>7376.2696770201192</v>
      </c>
      <c r="J673" s="101">
        <f t="shared" si="21"/>
        <v>58.669617510847274</v>
      </c>
    </row>
    <row r="674" spans="6:10" ht="15" x14ac:dyDescent="0.2">
      <c r="F674" s="49">
        <v>44117</v>
      </c>
      <c r="G674" s="50">
        <v>7.7020001411437899</v>
      </c>
      <c r="H674" s="139">
        <v>6.1544745422135865</v>
      </c>
      <c r="I674" s="139">
        <f t="shared" si="20"/>
        <v>7385.3694506563033</v>
      </c>
      <c r="J674" s="101">
        <f t="shared" si="21"/>
        <v>67.769391147031456</v>
      </c>
    </row>
    <row r="675" spans="6:10" ht="15" x14ac:dyDescent="0.2">
      <c r="F675" s="49">
        <v>44116</v>
      </c>
      <c r="G675" s="50">
        <v>7.6310000419616699</v>
      </c>
      <c r="H675" s="139">
        <v>6.214985827612348</v>
      </c>
      <c r="I675" s="139">
        <f t="shared" si="20"/>
        <v>7457.9829931348177</v>
      </c>
      <c r="J675" s="101">
        <f t="shared" si="21"/>
        <v>140.38293362554577</v>
      </c>
    </row>
    <row r="676" spans="6:10" ht="15" x14ac:dyDescent="0.2">
      <c r="F676" s="49">
        <v>44113</v>
      </c>
      <c r="G676" s="50">
        <v>7.48600006103515</v>
      </c>
      <c r="H676" s="139">
        <v>6.0186884736552679</v>
      </c>
      <c r="I676" s="139">
        <f t="shared" si="20"/>
        <v>7222.4261683863215</v>
      </c>
      <c r="J676" s="101">
        <f t="shared" si="21"/>
        <v>-95.173891122950408</v>
      </c>
    </row>
    <row r="677" spans="6:10" ht="15" x14ac:dyDescent="0.2">
      <c r="F677" s="49">
        <v>44112</v>
      </c>
      <c r="G677" s="50">
        <v>7.5840001106262198</v>
      </c>
      <c r="H677" s="139">
        <v>6.0996086509434324</v>
      </c>
      <c r="I677" s="139">
        <f t="shared" si="20"/>
        <v>7319.5303811321191</v>
      </c>
      <c r="J677" s="101">
        <f t="shared" si="21"/>
        <v>1.9303216228472593</v>
      </c>
    </row>
    <row r="678" spans="6:10" ht="15" x14ac:dyDescent="0.2">
      <c r="F678" s="49">
        <v>44111</v>
      </c>
      <c r="G678" s="50">
        <v>7.5819997787475497</v>
      </c>
      <c r="H678" s="139">
        <v>6.2709350455642623</v>
      </c>
      <c r="I678" s="139">
        <f t="shared" si="20"/>
        <v>7525.1220546771146</v>
      </c>
      <c r="J678" s="101">
        <f t="shared" si="21"/>
        <v>207.52199516784276</v>
      </c>
    </row>
    <row r="679" spans="6:10" ht="15" x14ac:dyDescent="0.2">
      <c r="F679" s="49">
        <v>44110</v>
      </c>
      <c r="G679" s="50">
        <v>7.3699998855590803</v>
      </c>
      <c r="H679" s="139">
        <v>6.0971727572492735</v>
      </c>
      <c r="I679" s="139">
        <f t="shared" si="20"/>
        <v>7316.6073086991282</v>
      </c>
      <c r="J679" s="101">
        <f t="shared" si="21"/>
        <v>-0.99275081014366151</v>
      </c>
    </row>
    <row r="680" spans="6:10" ht="15" x14ac:dyDescent="0.2">
      <c r="F680" s="49">
        <v>44109</v>
      </c>
      <c r="G680" s="50">
        <v>7.3709998130798304</v>
      </c>
      <c r="H680" s="139">
        <v>6.042001555363572</v>
      </c>
      <c r="I680" s="139">
        <f t="shared" si="20"/>
        <v>7250.4018664362866</v>
      </c>
      <c r="J680" s="101">
        <f t="shared" si="21"/>
        <v>-67.198193072985305</v>
      </c>
    </row>
    <row r="681" spans="6:10" ht="15" x14ac:dyDescent="0.2">
      <c r="F681" s="49">
        <v>44106</v>
      </c>
      <c r="G681" s="50">
        <v>7.4390001296996999</v>
      </c>
      <c r="H681" s="139">
        <v>6.0906270480770326</v>
      </c>
      <c r="I681" s="139">
        <f t="shared" si="20"/>
        <v>7308.7524576924388</v>
      </c>
      <c r="J681" s="101">
        <f t="shared" si="21"/>
        <v>-8.8476018168330484</v>
      </c>
    </row>
    <row r="682" spans="6:10" ht="15" x14ac:dyDescent="0.2">
      <c r="F682" s="49">
        <v>44105</v>
      </c>
      <c r="G682" s="50">
        <v>7.4479999542236301</v>
      </c>
      <c r="H682" s="139">
        <v>6.093907612948386</v>
      </c>
      <c r="I682" s="139">
        <f t="shared" si="20"/>
        <v>7312.6891355380631</v>
      </c>
      <c r="J682" s="101">
        <f t="shared" si="21"/>
        <v>-4.9109239712088311</v>
      </c>
    </row>
    <row r="683" spans="6:10" ht="15" x14ac:dyDescent="0.2">
      <c r="F683" s="49">
        <v>44104</v>
      </c>
      <c r="G683" s="50">
        <v>7.4530000686645499</v>
      </c>
      <c r="H683" s="139">
        <v>6.0702447791330911</v>
      </c>
      <c r="I683" s="139">
        <f t="shared" si="20"/>
        <v>7284.2937349597096</v>
      </c>
      <c r="J683" s="101">
        <f t="shared" si="21"/>
        <v>-33.306324549562305</v>
      </c>
    </row>
    <row r="684" spans="6:10" ht="15" x14ac:dyDescent="0.2">
      <c r="F684" s="49">
        <v>44103</v>
      </c>
      <c r="G684" s="50">
        <v>7.4869999885559002</v>
      </c>
      <c r="H684" s="139">
        <v>6.1126784158159397</v>
      </c>
      <c r="I684" s="139">
        <f t="shared" si="20"/>
        <v>7335.2140989791278</v>
      </c>
      <c r="J684" s="101">
        <f t="shared" si="21"/>
        <v>17.614039469855925</v>
      </c>
    </row>
    <row r="685" spans="6:10" ht="15" x14ac:dyDescent="0.2">
      <c r="F685" s="49">
        <v>44102</v>
      </c>
      <c r="G685" s="50">
        <v>7.4689998626708896</v>
      </c>
      <c r="H685" s="139">
        <v>6.2117228174817516</v>
      </c>
      <c r="I685" s="139">
        <f t="shared" si="20"/>
        <v>7454.0673809781019</v>
      </c>
      <c r="J685" s="101">
        <f t="shared" si="21"/>
        <v>136.46732146883005</v>
      </c>
    </row>
    <row r="686" spans="6:10" ht="15" x14ac:dyDescent="0.2">
      <c r="F686" s="49">
        <v>44099</v>
      </c>
      <c r="G686" s="50">
        <v>7.3309998512268004</v>
      </c>
      <c r="H686" s="139">
        <v>6.0822160575980444</v>
      </c>
      <c r="I686" s="139">
        <f t="shared" si="20"/>
        <v>7298.6592691176529</v>
      </c>
      <c r="J686" s="101">
        <f t="shared" si="21"/>
        <v>-18.940790391618975</v>
      </c>
    </row>
    <row r="687" spans="6:10" ht="15" x14ac:dyDescent="0.2">
      <c r="F687" s="49">
        <v>44098</v>
      </c>
      <c r="G687" s="50">
        <v>7.3499999046325604</v>
      </c>
      <c r="H687" s="139">
        <v>6.0016942565965721</v>
      </c>
      <c r="I687" s="139">
        <f t="shared" si="20"/>
        <v>7202.0331079158868</v>
      </c>
      <c r="J687" s="101">
        <f t="shared" si="21"/>
        <v>-115.56695159338506</v>
      </c>
    </row>
    <row r="688" spans="6:10" ht="15" x14ac:dyDescent="0.2">
      <c r="F688" s="49">
        <v>44097</v>
      </c>
      <c r="G688" s="50">
        <v>7.4670000076293901</v>
      </c>
      <c r="H688" s="139">
        <v>6.1760803287516852</v>
      </c>
      <c r="I688" s="139">
        <f t="shared" si="20"/>
        <v>7411.2963945020219</v>
      </c>
      <c r="J688" s="101">
        <f t="shared" si="21"/>
        <v>93.696334992750053</v>
      </c>
    </row>
    <row r="689" spans="6:10" ht="15" x14ac:dyDescent="0.2">
      <c r="F689" s="49">
        <v>44096</v>
      </c>
      <c r="G689" s="50">
        <v>7.3720002174377397</v>
      </c>
      <c r="H689" s="139">
        <v>6.1896760697665467</v>
      </c>
      <c r="I689" s="139">
        <f t="shared" si="20"/>
        <v>7427.6112837198561</v>
      </c>
      <c r="J689" s="101">
        <f t="shared" si="21"/>
        <v>110.01122421058426</v>
      </c>
    </row>
    <row r="690" spans="6:10" ht="15" x14ac:dyDescent="0.2">
      <c r="F690" s="49">
        <v>44095</v>
      </c>
      <c r="G690" s="50">
        <v>7.2620000839233398</v>
      </c>
      <c r="H690" s="139">
        <v>5.9980580002670081</v>
      </c>
      <c r="I690" s="139">
        <f t="shared" si="20"/>
        <v>7197.6696003204097</v>
      </c>
      <c r="J690" s="101">
        <f t="shared" si="21"/>
        <v>-119.93045918886219</v>
      </c>
    </row>
    <row r="691" spans="6:10" ht="15" x14ac:dyDescent="0.2">
      <c r="F691" s="49">
        <v>44092</v>
      </c>
      <c r="G691" s="50">
        <v>7.3819999694824201</v>
      </c>
      <c r="H691" s="139">
        <v>6.092220370800054</v>
      </c>
      <c r="I691" s="139">
        <f t="shared" si="20"/>
        <v>7310.6644449600644</v>
      </c>
      <c r="J691" s="101">
        <f t="shared" si="21"/>
        <v>-6.9356145492074575</v>
      </c>
    </row>
    <row r="692" spans="6:10" ht="15" x14ac:dyDescent="0.2">
      <c r="F692" s="49">
        <v>44091</v>
      </c>
      <c r="G692" s="50">
        <v>7.3889999389648402</v>
      </c>
      <c r="H692" s="139">
        <v>5.9673645683716572</v>
      </c>
      <c r="I692" s="139">
        <f t="shared" si="20"/>
        <v>7160.8374820459885</v>
      </c>
      <c r="J692" s="101">
        <f t="shared" si="21"/>
        <v>-156.76257746328338</v>
      </c>
    </row>
    <row r="693" spans="6:10" ht="15" x14ac:dyDescent="0.2">
      <c r="F693" s="49">
        <v>44090</v>
      </c>
      <c r="G693" s="50">
        <v>7.5489997863769496</v>
      </c>
      <c r="H693" s="139">
        <v>6.0417152278687327</v>
      </c>
      <c r="I693" s="139">
        <f t="shared" si="20"/>
        <v>7250.0582734424788</v>
      </c>
      <c r="J693" s="101">
        <f t="shared" si="21"/>
        <v>-67.541786066793065</v>
      </c>
    </row>
    <row r="694" spans="6:10" ht="15" x14ac:dyDescent="0.2">
      <c r="F694" s="49">
        <v>44089</v>
      </c>
      <c r="G694" s="50">
        <v>7.6189999580383301</v>
      </c>
      <c r="H694" s="139">
        <v>6.1413737042026106</v>
      </c>
      <c r="I694" s="139">
        <f t="shared" si="20"/>
        <v>7369.6484450431326</v>
      </c>
      <c r="J694" s="101">
        <f t="shared" si="21"/>
        <v>52.04838553386071</v>
      </c>
    </row>
    <row r="695" spans="6:10" ht="15" x14ac:dyDescent="0.2">
      <c r="F695" s="49">
        <v>44088</v>
      </c>
      <c r="G695" s="50">
        <v>7.5650000572204501</v>
      </c>
      <c r="H695" s="139">
        <v>6.049026418912443</v>
      </c>
      <c r="I695" s="139">
        <f t="shared" si="20"/>
        <v>7258.8317026949317</v>
      </c>
      <c r="J695" s="101">
        <f t="shared" si="21"/>
        <v>-58.768356814340223</v>
      </c>
    </row>
    <row r="696" spans="6:10" ht="15" x14ac:dyDescent="0.2">
      <c r="F696" s="49">
        <v>44085</v>
      </c>
      <c r="G696" s="50">
        <v>7.6259999275207502</v>
      </c>
      <c r="H696" s="139">
        <v>6.135699029910346</v>
      </c>
      <c r="I696" s="139">
        <f t="shared" si="20"/>
        <v>7362.8388358924149</v>
      </c>
      <c r="J696" s="101">
        <f t="shared" si="21"/>
        <v>45.238776383142977</v>
      </c>
    </row>
    <row r="697" spans="6:10" ht="15" x14ac:dyDescent="0.2">
      <c r="F697" s="49">
        <v>44084</v>
      </c>
      <c r="G697" s="50">
        <v>7.5789999961853001</v>
      </c>
      <c r="H697" s="139">
        <v>6.0555051250703373</v>
      </c>
      <c r="I697" s="139">
        <f t="shared" si="20"/>
        <v>7266.6061500844044</v>
      </c>
      <c r="J697" s="101">
        <f t="shared" si="21"/>
        <v>-50.993909424867525</v>
      </c>
    </row>
    <row r="698" spans="6:10" ht="15" x14ac:dyDescent="0.2">
      <c r="F698" s="49">
        <v>44083</v>
      </c>
      <c r="G698" s="50">
        <v>7.6319999694824201</v>
      </c>
      <c r="H698" s="139">
        <v>6.2255677845174358</v>
      </c>
      <c r="I698" s="139">
        <f t="shared" si="20"/>
        <v>7470.6813414209228</v>
      </c>
      <c r="J698" s="101">
        <f t="shared" si="21"/>
        <v>153.08128191165088</v>
      </c>
    </row>
    <row r="699" spans="6:10" ht="15" x14ac:dyDescent="0.2">
      <c r="F699" s="49">
        <v>44082</v>
      </c>
      <c r="G699" s="50">
        <v>7.4739999771118102</v>
      </c>
      <c r="H699" s="139">
        <v>6.024201889544738</v>
      </c>
      <c r="I699" s="139">
        <f t="shared" si="20"/>
        <v>7229.0422674536858</v>
      </c>
      <c r="J699" s="101">
        <f t="shared" si="21"/>
        <v>-88.557792055586106</v>
      </c>
    </row>
    <row r="700" spans="6:10" ht="15" x14ac:dyDescent="0.2">
      <c r="F700" s="49">
        <v>44081</v>
      </c>
      <c r="G700" s="50">
        <v>7.5650000572204501</v>
      </c>
      <c r="H700" s="139">
        <v>6.2061622993898569</v>
      </c>
      <c r="I700" s="139">
        <f t="shared" si="20"/>
        <v>7447.3947592678278</v>
      </c>
      <c r="J700" s="101">
        <f t="shared" si="21"/>
        <v>129.79469975855591</v>
      </c>
    </row>
    <row r="701" spans="6:10" ht="15" x14ac:dyDescent="0.2">
      <c r="F701" s="49">
        <v>44078</v>
      </c>
      <c r="G701" s="50">
        <v>7.4320001602172798</v>
      </c>
      <c r="H701" s="139">
        <v>5.9496666056023866</v>
      </c>
      <c r="I701" s="139">
        <f t="shared" si="20"/>
        <v>7139.5999267228635</v>
      </c>
      <c r="J701" s="101">
        <f t="shared" si="21"/>
        <v>-178.00013278640836</v>
      </c>
    </row>
    <row r="702" spans="6:10" ht="15" x14ac:dyDescent="0.2">
      <c r="F702" s="49">
        <v>44077</v>
      </c>
      <c r="G702" s="50">
        <v>7.6149997711181596</v>
      </c>
      <c r="H702" s="139">
        <v>6.094797589169386</v>
      </c>
      <c r="I702" s="139">
        <f t="shared" si="20"/>
        <v>7313.7571070032627</v>
      </c>
      <c r="J702" s="101">
        <f t="shared" si="21"/>
        <v>-3.8429525060091692</v>
      </c>
    </row>
    <row r="703" spans="6:10" ht="15" x14ac:dyDescent="0.2">
      <c r="F703" s="49">
        <v>44076</v>
      </c>
      <c r="G703" s="50">
        <v>7.6189999580383301</v>
      </c>
      <c r="H703" s="139">
        <v>6.1623679171931993</v>
      </c>
      <c r="I703" s="139">
        <f t="shared" si="20"/>
        <v>7394.8415006318392</v>
      </c>
      <c r="J703" s="101">
        <f t="shared" si="21"/>
        <v>77.241441122567267</v>
      </c>
    </row>
    <row r="704" spans="6:10" ht="15" x14ac:dyDescent="0.2">
      <c r="F704" s="49">
        <v>44075</v>
      </c>
      <c r="G704" s="50">
        <v>7.5390000343322701</v>
      </c>
      <c r="H704" s="139">
        <v>6.0216385784534765</v>
      </c>
      <c r="I704" s="139">
        <f t="shared" si="20"/>
        <v>7225.966294144172</v>
      </c>
      <c r="J704" s="101">
        <f t="shared" si="21"/>
        <v>-91.633765365099862</v>
      </c>
    </row>
    <row r="705" spans="6:10" ht="15" x14ac:dyDescent="0.2">
      <c r="F705" s="49">
        <v>44074</v>
      </c>
      <c r="G705" s="50">
        <v>7.6339998245239196</v>
      </c>
      <c r="H705" s="139">
        <v>6.09800004959106</v>
      </c>
      <c r="I705" s="139">
        <f t="shared" si="20"/>
        <v>7317.6000595092719</v>
      </c>
      <c r="J705" s="101">
        <f t="shared" si="21"/>
        <v>0</v>
      </c>
    </row>
    <row r="706" spans="6:10" ht="15" x14ac:dyDescent="0.2">
      <c r="F706" s="49">
        <v>44071</v>
      </c>
      <c r="G706" s="50">
        <v>7.6339998245239196</v>
      </c>
      <c r="H706" s="139">
        <v>6.0669263276564065</v>
      </c>
      <c r="I706" s="139">
        <f t="shared" si="20"/>
        <v>7280.3115931876882</v>
      </c>
      <c r="J706" s="101">
        <f t="shared" si="21"/>
        <v>-37.288466321583655</v>
      </c>
    </row>
    <row r="707" spans="6:10" ht="15" x14ac:dyDescent="0.2">
      <c r="F707" s="49">
        <v>44070</v>
      </c>
      <c r="G707" s="50">
        <v>7.6729998588562003</v>
      </c>
      <c r="H707" s="139">
        <v>6.0190400653361156</v>
      </c>
      <c r="I707" s="139">
        <f t="shared" si="20"/>
        <v>7222.8480784033391</v>
      </c>
      <c r="J707" s="101">
        <f t="shared" si="21"/>
        <v>-94.751981105932828</v>
      </c>
    </row>
    <row r="708" spans="6:10" ht="15" x14ac:dyDescent="0.2">
      <c r="F708" s="49">
        <v>44069</v>
      </c>
      <c r="G708" s="50">
        <v>7.7729997634887598</v>
      </c>
      <c r="H708" s="139">
        <v>6.0448850809822341</v>
      </c>
      <c r="I708" s="139">
        <f t="shared" ref="I708:I771" si="22">H708*$B$5</f>
        <v>7253.8620971786813</v>
      </c>
      <c r="J708" s="101">
        <f t="shared" ref="J708:J771" si="23">I708-($G$3*$B$5)</f>
        <v>-63.737962330590562</v>
      </c>
    </row>
    <row r="709" spans="6:10" ht="15" x14ac:dyDescent="0.2">
      <c r="F709" s="49">
        <v>44068</v>
      </c>
      <c r="G709" s="50">
        <v>7.8410000801086399</v>
      </c>
      <c r="H709" s="139">
        <v>6.0484287380102684</v>
      </c>
      <c r="I709" s="139">
        <f t="shared" si="22"/>
        <v>7258.1144856123219</v>
      </c>
      <c r="J709" s="101">
        <f t="shared" si="23"/>
        <v>-59.485573896949973</v>
      </c>
    </row>
    <row r="710" spans="6:10" ht="15" x14ac:dyDescent="0.2">
      <c r="F710" s="49">
        <v>44067</v>
      </c>
      <c r="G710" s="50">
        <v>7.9050002098083496</v>
      </c>
      <c r="H710" s="139">
        <v>6.239248851626372</v>
      </c>
      <c r="I710" s="139">
        <f t="shared" si="22"/>
        <v>7487.0986219516462</v>
      </c>
      <c r="J710" s="101">
        <f t="shared" si="23"/>
        <v>169.49856244237435</v>
      </c>
    </row>
    <row r="711" spans="6:10" ht="15" x14ac:dyDescent="0.2">
      <c r="F711" s="49">
        <v>44064</v>
      </c>
      <c r="G711" s="50">
        <v>7.7239999771118102</v>
      </c>
      <c r="H711" s="139">
        <v>6.0665020752876568</v>
      </c>
      <c r="I711" s="139">
        <f t="shared" si="22"/>
        <v>7279.8024903451878</v>
      </c>
      <c r="J711" s="101">
        <f t="shared" si="23"/>
        <v>-37.797569164084052</v>
      </c>
    </row>
    <row r="712" spans="6:10" ht="15" x14ac:dyDescent="0.2">
      <c r="F712" s="49">
        <v>44063</v>
      </c>
      <c r="G712" s="50">
        <v>7.7639999389648402</v>
      </c>
      <c r="H712" s="139">
        <v>6.0347107243088933</v>
      </c>
      <c r="I712" s="139">
        <f t="shared" si="22"/>
        <v>7241.6528691706717</v>
      </c>
      <c r="J712" s="101">
        <f t="shared" si="23"/>
        <v>-75.947190338600194</v>
      </c>
    </row>
    <row r="713" spans="6:10" ht="15" x14ac:dyDescent="0.2">
      <c r="F713" s="49">
        <v>44062</v>
      </c>
      <c r="G713" s="50">
        <v>7.8449997901916504</v>
      </c>
      <c r="H713" s="139">
        <v>6.1471680809629738</v>
      </c>
      <c r="I713" s="139">
        <f t="shared" si="22"/>
        <v>7376.6016971555682</v>
      </c>
      <c r="J713" s="101">
        <f t="shared" si="23"/>
        <v>59.001637646296331</v>
      </c>
    </row>
    <row r="714" spans="6:10" ht="15" x14ac:dyDescent="0.2">
      <c r="F714" s="49">
        <v>44061</v>
      </c>
      <c r="G714" s="50">
        <v>7.78200006484985</v>
      </c>
      <c r="H714" s="139">
        <v>6.0862574197867838</v>
      </c>
      <c r="I714" s="139">
        <f t="shared" si="22"/>
        <v>7303.5089037441403</v>
      </c>
      <c r="J714" s="101">
        <f t="shared" si="23"/>
        <v>-14.091155765131589</v>
      </c>
    </row>
    <row r="715" spans="6:10" ht="15" x14ac:dyDescent="0.2">
      <c r="F715" s="49">
        <v>44060</v>
      </c>
      <c r="G715" s="50">
        <v>7.7969999313354403</v>
      </c>
      <c r="H715" s="139">
        <v>6.0195157558209083</v>
      </c>
      <c r="I715" s="139">
        <f t="shared" si="22"/>
        <v>7223.41890698509</v>
      </c>
      <c r="J715" s="101">
        <f t="shared" si="23"/>
        <v>-94.181152524181925</v>
      </c>
    </row>
    <row r="716" spans="6:10" ht="15" x14ac:dyDescent="0.2">
      <c r="F716" s="49">
        <v>44057</v>
      </c>
      <c r="G716" s="50">
        <v>7.8979997634887598</v>
      </c>
      <c r="H716" s="139">
        <v>5.9931300152227793</v>
      </c>
      <c r="I716" s="139">
        <f t="shared" si="22"/>
        <v>7191.7560182673351</v>
      </c>
      <c r="J716" s="101">
        <f t="shared" si="23"/>
        <v>-125.84404124193679</v>
      </c>
    </row>
    <row r="717" spans="6:10" ht="15" x14ac:dyDescent="0.2">
      <c r="F717" s="49">
        <v>44056</v>
      </c>
      <c r="G717" s="50">
        <v>8.0349998474121094</v>
      </c>
      <c r="H717" s="139">
        <v>6.0624343236243252</v>
      </c>
      <c r="I717" s="139">
        <f t="shared" si="22"/>
        <v>7274.9211883491898</v>
      </c>
      <c r="J717" s="101">
        <f t="shared" si="23"/>
        <v>-42.678871160082053</v>
      </c>
    </row>
    <row r="718" spans="6:10" ht="15" x14ac:dyDescent="0.2">
      <c r="F718" s="49">
        <v>44055</v>
      </c>
      <c r="G718" s="50">
        <v>8.0819997787475497</v>
      </c>
      <c r="H718" s="139">
        <v>6.1846271841758664</v>
      </c>
      <c r="I718" s="139">
        <f t="shared" si="22"/>
        <v>7421.5526210110402</v>
      </c>
      <c r="J718" s="101">
        <f t="shared" si="23"/>
        <v>103.95256150176829</v>
      </c>
    </row>
    <row r="719" spans="6:10" ht="15" x14ac:dyDescent="0.2">
      <c r="F719" s="49">
        <v>44054</v>
      </c>
      <c r="G719" s="50">
        <v>7.9679999351501403</v>
      </c>
      <c r="H719" s="139">
        <v>6.1889821645832184</v>
      </c>
      <c r="I719" s="139">
        <f t="shared" si="22"/>
        <v>7426.7785974998624</v>
      </c>
      <c r="J719" s="101">
        <f t="shared" si="23"/>
        <v>109.17853799059048</v>
      </c>
    </row>
    <row r="720" spans="6:10" ht="15" x14ac:dyDescent="0.2">
      <c r="F720" s="49">
        <v>44053</v>
      </c>
      <c r="G720" s="50">
        <v>7.8499999046325604</v>
      </c>
      <c r="H720" s="139">
        <v>6.1361831274241991</v>
      </c>
      <c r="I720" s="139">
        <f t="shared" si="22"/>
        <v>7363.4197529090388</v>
      </c>
      <c r="J720" s="101">
        <f t="shared" si="23"/>
        <v>45.819693399766948</v>
      </c>
    </row>
    <row r="721" spans="6:10" ht="15" x14ac:dyDescent="0.2">
      <c r="F721" s="49">
        <v>44050</v>
      </c>
      <c r="G721" s="50">
        <v>7.8010001182556099</v>
      </c>
      <c r="H721" s="139">
        <v>6.1505997268331933</v>
      </c>
      <c r="I721" s="139">
        <f t="shared" si="22"/>
        <v>7380.7196721998316</v>
      </c>
      <c r="J721" s="101">
        <f t="shared" si="23"/>
        <v>63.119612690559734</v>
      </c>
    </row>
    <row r="722" spans="6:10" ht="15" x14ac:dyDescent="0.2">
      <c r="F722" s="49">
        <v>44049</v>
      </c>
      <c r="G722" s="50">
        <v>7.7340002059936497</v>
      </c>
      <c r="H722" s="139">
        <v>6.0017820340996355</v>
      </c>
      <c r="I722" s="139">
        <f t="shared" si="22"/>
        <v>7202.1384409195625</v>
      </c>
      <c r="J722" s="101">
        <f t="shared" si="23"/>
        <v>-115.46161858970936</v>
      </c>
    </row>
    <row r="723" spans="6:10" ht="15" x14ac:dyDescent="0.2">
      <c r="F723" s="49">
        <v>44048</v>
      </c>
      <c r="G723" s="50">
        <v>7.8569998741149902</v>
      </c>
      <c r="H723" s="139">
        <v>6.1221071944428012</v>
      </c>
      <c r="I723" s="139">
        <f t="shared" si="22"/>
        <v>7346.5286333313616</v>
      </c>
      <c r="J723" s="101">
        <f t="shared" si="23"/>
        <v>28.928573822089675</v>
      </c>
    </row>
    <row r="724" spans="6:10" ht="15" x14ac:dyDescent="0.2">
      <c r="F724" s="49">
        <v>44047</v>
      </c>
      <c r="G724" s="50">
        <v>7.8260002136230398</v>
      </c>
      <c r="H724" s="139">
        <v>6.0777744746890754</v>
      </c>
      <c r="I724" s="139">
        <f t="shared" si="22"/>
        <v>7293.3293696268902</v>
      </c>
      <c r="J724" s="101">
        <f t="shared" si="23"/>
        <v>-24.270689882381703</v>
      </c>
    </row>
    <row r="725" spans="6:10" ht="15" x14ac:dyDescent="0.2">
      <c r="F725" s="49">
        <v>44046</v>
      </c>
      <c r="G725" s="50">
        <v>7.8520002365112296</v>
      </c>
      <c r="H725" s="139">
        <v>6.1307057582200137</v>
      </c>
      <c r="I725" s="139">
        <f t="shared" si="22"/>
        <v>7356.8469098640162</v>
      </c>
      <c r="J725" s="101">
        <f t="shared" si="23"/>
        <v>39.246850354744311</v>
      </c>
    </row>
    <row r="726" spans="6:10" ht="15" x14ac:dyDescent="0.2">
      <c r="F726" s="49">
        <v>44043</v>
      </c>
      <c r="G726" s="50">
        <v>7.8099999427795401</v>
      </c>
      <c r="H726" s="139">
        <v>6.1694695391925976</v>
      </c>
      <c r="I726" s="139">
        <f t="shared" si="22"/>
        <v>7403.3634470311172</v>
      </c>
      <c r="J726" s="101">
        <f t="shared" si="23"/>
        <v>85.763387521845289</v>
      </c>
    </row>
    <row r="727" spans="6:10" ht="15" x14ac:dyDescent="0.2">
      <c r="F727" s="49">
        <v>44042</v>
      </c>
      <c r="G727" s="50">
        <v>7.7189998626708896</v>
      </c>
      <c r="H727" s="139">
        <v>5.9899432814108113</v>
      </c>
      <c r="I727" s="139">
        <f t="shared" si="22"/>
        <v>7187.9319376929734</v>
      </c>
      <c r="J727" s="101">
        <f t="shared" si="23"/>
        <v>-129.66812181629848</v>
      </c>
    </row>
    <row r="728" spans="6:10" ht="15" x14ac:dyDescent="0.2">
      <c r="F728" s="49">
        <v>44041</v>
      </c>
      <c r="G728" s="50">
        <v>7.8569998741149902</v>
      </c>
      <c r="H728" s="139">
        <v>6.0739874634220365</v>
      </c>
      <c r="I728" s="139">
        <f t="shared" si="22"/>
        <v>7288.784956106444</v>
      </c>
      <c r="J728" s="101">
        <f t="shared" si="23"/>
        <v>-28.815103402827845</v>
      </c>
    </row>
    <row r="729" spans="6:10" ht="15" x14ac:dyDescent="0.2">
      <c r="F729" s="49">
        <v>44040</v>
      </c>
      <c r="G729" s="50">
        <v>7.88800001144409</v>
      </c>
      <c r="H729" s="139">
        <v>6.1026402852270225</v>
      </c>
      <c r="I729" s="139">
        <f t="shared" si="22"/>
        <v>7323.1683422724273</v>
      </c>
      <c r="J729" s="101">
        <f t="shared" si="23"/>
        <v>5.5682827631553664</v>
      </c>
    </row>
    <row r="730" spans="6:10" ht="15" x14ac:dyDescent="0.2">
      <c r="F730" s="49">
        <v>44039</v>
      </c>
      <c r="G730" s="50">
        <v>7.8819999694824201</v>
      </c>
      <c r="H730" s="139">
        <v>6.0425492801130449</v>
      </c>
      <c r="I730" s="139">
        <f t="shared" si="22"/>
        <v>7251.0591361356537</v>
      </c>
      <c r="J730" s="101">
        <f t="shared" si="23"/>
        <v>-66.54092337361817</v>
      </c>
    </row>
    <row r="731" spans="6:10" ht="15" x14ac:dyDescent="0.2">
      <c r="F731" s="49">
        <v>44036</v>
      </c>
      <c r="G731" s="50">
        <v>7.9539999961853001</v>
      </c>
      <c r="H731" s="139">
        <v>5.9742982438142365</v>
      </c>
      <c r="I731" s="139">
        <f t="shared" si="22"/>
        <v>7169.1578925770837</v>
      </c>
      <c r="J731" s="101">
        <f t="shared" si="23"/>
        <v>-148.44216693218823</v>
      </c>
    </row>
    <row r="732" spans="6:10" ht="15" x14ac:dyDescent="0.2">
      <c r="F732" s="49">
        <v>44035</v>
      </c>
      <c r="G732" s="50">
        <v>8.1169996261596609</v>
      </c>
      <c r="H732" s="139">
        <v>6.0493620513757458</v>
      </c>
      <c r="I732" s="139">
        <f t="shared" si="22"/>
        <v>7259.2344616508954</v>
      </c>
      <c r="J732" s="101">
        <f t="shared" si="23"/>
        <v>-58.365597858376532</v>
      </c>
    </row>
    <row r="733" spans="6:10" ht="15" x14ac:dyDescent="0.2">
      <c r="F733" s="49">
        <v>44034</v>
      </c>
      <c r="G733" s="50">
        <v>8.1820001602172798</v>
      </c>
      <c r="H733" s="139">
        <v>5.9594703693154916</v>
      </c>
      <c r="I733" s="139">
        <f t="shared" si="22"/>
        <v>7151.3644431785897</v>
      </c>
      <c r="J733" s="101">
        <f t="shared" si="23"/>
        <v>-166.23561633068221</v>
      </c>
    </row>
    <row r="734" spans="6:10" ht="15" x14ac:dyDescent="0.2">
      <c r="F734" s="49">
        <v>44033</v>
      </c>
      <c r="G734" s="50">
        <v>8.3699998855590803</v>
      </c>
      <c r="H734" s="139">
        <v>6.1242847578393143</v>
      </c>
      <c r="I734" s="139">
        <f t="shared" si="22"/>
        <v>7349.1417094071767</v>
      </c>
      <c r="J734" s="101">
        <f t="shared" si="23"/>
        <v>31.54164989790479</v>
      </c>
    </row>
    <row r="735" spans="6:10" ht="15" x14ac:dyDescent="0.2">
      <c r="F735" s="49">
        <v>44032</v>
      </c>
      <c r="G735" s="50">
        <v>8.3339996337890607</v>
      </c>
      <c r="H735" s="139">
        <v>6.0382932477780749</v>
      </c>
      <c r="I735" s="139">
        <f t="shared" si="22"/>
        <v>7245.9518973336899</v>
      </c>
      <c r="J735" s="101">
        <f t="shared" si="23"/>
        <v>-71.648162175582002</v>
      </c>
    </row>
    <row r="736" spans="6:10" ht="15" x14ac:dyDescent="0.2">
      <c r="F736" s="49">
        <v>44029</v>
      </c>
      <c r="G736" s="50">
        <v>8.4160003662109304</v>
      </c>
      <c r="H736" s="139">
        <v>6.2231783150969626</v>
      </c>
      <c r="I736" s="139">
        <f t="shared" si="22"/>
        <v>7467.8139781163554</v>
      </c>
      <c r="J736" s="101">
        <f t="shared" si="23"/>
        <v>150.21391860708354</v>
      </c>
    </row>
    <row r="737" spans="6:10" ht="15" x14ac:dyDescent="0.2">
      <c r="F737" s="49">
        <v>44028</v>
      </c>
      <c r="G737" s="50">
        <v>8.2449998855590803</v>
      </c>
      <c r="H737" s="139">
        <v>6.1455191994169969</v>
      </c>
      <c r="I737" s="139">
        <f t="shared" si="22"/>
        <v>7374.6230393003962</v>
      </c>
      <c r="J737" s="101">
        <f t="shared" si="23"/>
        <v>57.022979791124271</v>
      </c>
    </row>
    <row r="738" spans="6:10" ht="15" x14ac:dyDescent="0.2">
      <c r="F738" s="49">
        <v>44027</v>
      </c>
      <c r="G738" s="50">
        <v>8.1809997558593697</v>
      </c>
      <c r="H738" s="139">
        <v>6.2123640178419866</v>
      </c>
      <c r="I738" s="139">
        <f t="shared" si="22"/>
        <v>7454.8368214103839</v>
      </c>
      <c r="J738" s="101">
        <f t="shared" si="23"/>
        <v>137.236761901112</v>
      </c>
    </row>
    <row r="739" spans="6:10" ht="15" x14ac:dyDescent="0.2">
      <c r="F739" s="49">
        <v>44026</v>
      </c>
      <c r="G739" s="50">
        <v>8.0290002822875906</v>
      </c>
      <c r="H739" s="139">
        <v>6.0654293816913389</v>
      </c>
      <c r="I739" s="139">
        <f t="shared" si="22"/>
        <v>7278.5152580296071</v>
      </c>
      <c r="J739" s="101">
        <f t="shared" si="23"/>
        <v>-39.084801479664748</v>
      </c>
    </row>
    <row r="740" spans="6:10" ht="15" x14ac:dyDescent="0.2">
      <c r="F740" s="49">
        <v>44025</v>
      </c>
      <c r="G740" s="50">
        <v>8.0719995498657209</v>
      </c>
      <c r="H740" s="139">
        <v>6.1199470679860761</v>
      </c>
      <c r="I740" s="139">
        <f t="shared" si="22"/>
        <v>7343.9364815832914</v>
      </c>
      <c r="J740" s="101">
        <f t="shared" si="23"/>
        <v>26.336422074019538</v>
      </c>
    </row>
    <row r="741" spans="6:10" ht="15" x14ac:dyDescent="0.2">
      <c r="F741" s="49">
        <v>44022</v>
      </c>
      <c r="G741" s="50">
        <v>8.0430002212524396</v>
      </c>
      <c r="H741" s="139">
        <v>6.1704556111205857</v>
      </c>
      <c r="I741" s="139">
        <f t="shared" si="22"/>
        <v>7404.5467333447032</v>
      </c>
      <c r="J741" s="101">
        <f t="shared" si="23"/>
        <v>86.946673835431284</v>
      </c>
    </row>
    <row r="742" spans="6:10" ht="15" x14ac:dyDescent="0.2">
      <c r="F742" s="49">
        <v>44021</v>
      </c>
      <c r="G742" s="50">
        <v>7.9479999542236301</v>
      </c>
      <c r="H742" s="139">
        <v>5.9621883499902211</v>
      </c>
      <c r="I742" s="139">
        <f t="shared" si="22"/>
        <v>7154.6260199882654</v>
      </c>
      <c r="J742" s="101">
        <f t="shared" si="23"/>
        <v>-162.97403952100649</v>
      </c>
    </row>
    <row r="743" spans="6:10" ht="15" x14ac:dyDescent="0.2">
      <c r="F743" s="49">
        <v>44020</v>
      </c>
      <c r="G743" s="50">
        <v>8.1269998550415004</v>
      </c>
      <c r="H743" s="139">
        <v>6.2154256769695024</v>
      </c>
      <c r="I743" s="139">
        <f t="shared" si="22"/>
        <v>7458.5108123634027</v>
      </c>
      <c r="J743" s="101">
        <f t="shared" si="23"/>
        <v>140.91075285413081</v>
      </c>
    </row>
    <row r="744" spans="6:10" ht="15" x14ac:dyDescent="0.2">
      <c r="F744" s="49">
        <v>44019</v>
      </c>
      <c r="G744" s="50">
        <v>7.9720001220703098</v>
      </c>
      <c r="H744" s="139">
        <v>6.1463820469841339</v>
      </c>
      <c r="I744" s="139">
        <f t="shared" si="22"/>
        <v>7375.6584563809611</v>
      </c>
      <c r="J744" s="101">
        <f t="shared" si="23"/>
        <v>58.058396871689183</v>
      </c>
    </row>
    <row r="745" spans="6:10" ht="15" x14ac:dyDescent="0.2">
      <c r="F745" s="49">
        <v>44018</v>
      </c>
      <c r="G745" s="50">
        <v>7.9089999198913503</v>
      </c>
      <c r="H745" s="139">
        <v>6.1421070966060691</v>
      </c>
      <c r="I745" s="139">
        <f t="shared" si="22"/>
        <v>7370.5285159272826</v>
      </c>
      <c r="J745" s="101">
        <f t="shared" si="23"/>
        <v>52.928456418010683</v>
      </c>
    </row>
    <row r="746" spans="6:10" ht="15" x14ac:dyDescent="0.2">
      <c r="F746" s="49">
        <v>44015</v>
      </c>
      <c r="G746" s="50">
        <v>7.8520002365112296</v>
      </c>
      <c r="H746" s="139">
        <v>6.0377231029834864</v>
      </c>
      <c r="I746" s="139">
        <f t="shared" si="22"/>
        <v>7245.2677235801839</v>
      </c>
      <c r="J746" s="101">
        <f t="shared" si="23"/>
        <v>-72.332335929088003</v>
      </c>
    </row>
    <row r="747" spans="6:10" ht="15" x14ac:dyDescent="0.2">
      <c r="F747" s="49">
        <v>44014</v>
      </c>
      <c r="G747" s="50">
        <v>7.9299998283386204</v>
      </c>
      <c r="H747" s="139">
        <v>6.2854051472205157</v>
      </c>
      <c r="I747" s="139">
        <f t="shared" si="22"/>
        <v>7542.4861766646191</v>
      </c>
      <c r="J747" s="101">
        <f t="shared" si="23"/>
        <v>224.88611715534716</v>
      </c>
    </row>
    <row r="748" spans="6:10" ht="15" x14ac:dyDescent="0.2">
      <c r="F748" s="49">
        <v>44013</v>
      </c>
      <c r="G748" s="50">
        <v>7.6900000572204501</v>
      </c>
      <c r="H748" s="139">
        <v>6.0639971804501016</v>
      </c>
      <c r="I748" s="139">
        <f t="shared" si="22"/>
        <v>7276.7966165401222</v>
      </c>
      <c r="J748" s="101">
        <f t="shared" si="23"/>
        <v>-40.803442969149728</v>
      </c>
    </row>
    <row r="749" spans="6:10" ht="15" x14ac:dyDescent="0.2">
      <c r="F749" s="49">
        <v>44012</v>
      </c>
      <c r="G749" s="50">
        <v>7.7329998016357404</v>
      </c>
      <c r="H749" s="139">
        <v>6.0909068224927978</v>
      </c>
      <c r="I749" s="139">
        <f t="shared" si="22"/>
        <v>7309.0881869913574</v>
      </c>
      <c r="J749" s="101">
        <f t="shared" si="23"/>
        <v>-8.5118725179145258</v>
      </c>
    </row>
    <row r="750" spans="6:10" ht="15" x14ac:dyDescent="0.2">
      <c r="F750" s="49">
        <v>44011</v>
      </c>
      <c r="G750" s="50">
        <v>7.74200010299682</v>
      </c>
      <c r="H750" s="139">
        <v>6.1669136026763933</v>
      </c>
      <c r="I750" s="139">
        <f t="shared" si="22"/>
        <v>7400.2963232116717</v>
      </c>
      <c r="J750" s="101">
        <f t="shared" si="23"/>
        <v>82.696263702399847</v>
      </c>
    </row>
    <row r="751" spans="6:10" ht="15" x14ac:dyDescent="0.2">
      <c r="F751" s="49">
        <v>44008</v>
      </c>
      <c r="G751" s="50">
        <v>7.6550002098083496</v>
      </c>
      <c r="H751" s="139">
        <v>6.0582996157223974</v>
      </c>
      <c r="I751" s="139">
        <f t="shared" si="22"/>
        <v>7269.9595388668768</v>
      </c>
      <c r="J751" s="101">
        <f t="shared" si="23"/>
        <v>-47.640520642395131</v>
      </c>
    </row>
    <row r="752" spans="6:10" ht="15" x14ac:dyDescent="0.2">
      <c r="F752" s="49">
        <v>44007</v>
      </c>
      <c r="G752" s="50">
        <v>7.7049999237060502</v>
      </c>
      <c r="H752" s="139">
        <v>6.1138492964261051</v>
      </c>
      <c r="I752" s="139">
        <f t="shared" si="22"/>
        <v>7336.6191557113261</v>
      </c>
      <c r="J752" s="101">
        <f t="shared" si="23"/>
        <v>19.019096202054243</v>
      </c>
    </row>
    <row r="753" spans="6:10" ht="15" x14ac:dyDescent="0.2">
      <c r="F753" s="49">
        <v>44006</v>
      </c>
      <c r="G753" s="50">
        <v>7.6849999427795401</v>
      </c>
      <c r="H753" s="139">
        <v>5.9925883752668501</v>
      </c>
      <c r="I753" s="139">
        <f t="shared" si="22"/>
        <v>7191.1060503202198</v>
      </c>
      <c r="J753" s="101">
        <f t="shared" si="23"/>
        <v>-126.49400918905212</v>
      </c>
    </row>
    <row r="754" spans="6:10" ht="15" x14ac:dyDescent="0.2">
      <c r="F754" s="49">
        <v>44005</v>
      </c>
      <c r="G754" s="50">
        <v>7.8189997673034597</v>
      </c>
      <c r="H754" s="139">
        <v>6.3042205752312404</v>
      </c>
      <c r="I754" s="139">
        <f t="shared" si="22"/>
        <v>7565.0646902774888</v>
      </c>
      <c r="J754" s="101">
        <f t="shared" si="23"/>
        <v>247.46463076821692</v>
      </c>
    </row>
    <row r="755" spans="6:10" ht="15" x14ac:dyDescent="0.2">
      <c r="F755" s="49">
        <v>44004</v>
      </c>
      <c r="G755" s="50">
        <v>7.5590000152587802</v>
      </c>
      <c r="H755" s="139">
        <v>6.0218393630116038</v>
      </c>
      <c r="I755" s="139">
        <f t="shared" si="22"/>
        <v>7226.2072356139242</v>
      </c>
      <c r="J755" s="101">
        <f t="shared" si="23"/>
        <v>-91.392823895347647</v>
      </c>
    </row>
    <row r="756" spans="6:10" ht="15" x14ac:dyDescent="0.2">
      <c r="F756" s="49">
        <v>44001</v>
      </c>
      <c r="G756" s="50">
        <v>7.6539998054504297</v>
      </c>
      <c r="H756" s="139">
        <v>6.2447523498595086</v>
      </c>
      <c r="I756" s="139">
        <f t="shared" si="22"/>
        <v>7493.7028198314101</v>
      </c>
      <c r="J756" s="101">
        <f t="shared" si="23"/>
        <v>176.10276032213824</v>
      </c>
    </row>
    <row r="757" spans="6:10" ht="15" x14ac:dyDescent="0.2">
      <c r="F757" s="49">
        <v>44000</v>
      </c>
      <c r="G757" s="50">
        <v>7.4720001220703098</v>
      </c>
      <c r="H757" s="139">
        <v>6.0524683028539918</v>
      </c>
      <c r="I757" s="139">
        <f t="shared" si="22"/>
        <v>7262.9619634247902</v>
      </c>
      <c r="J757" s="101">
        <f t="shared" si="23"/>
        <v>-54.638096084481731</v>
      </c>
    </row>
    <row r="758" spans="6:10" ht="15" x14ac:dyDescent="0.2">
      <c r="F758" s="49">
        <v>43999</v>
      </c>
      <c r="G758" s="50">
        <v>7.5279998779296804</v>
      </c>
      <c r="H758" s="139">
        <v>6.0697140035284649</v>
      </c>
      <c r="I758" s="139">
        <f t="shared" si="22"/>
        <v>7283.6568042341578</v>
      </c>
      <c r="J758" s="101">
        <f t="shared" si="23"/>
        <v>-33.943255275114097</v>
      </c>
    </row>
    <row r="759" spans="6:10" ht="15" x14ac:dyDescent="0.2">
      <c r="F759" s="49">
        <v>43998</v>
      </c>
      <c r="G759" s="50">
        <v>7.5630002021789497</v>
      </c>
      <c r="H759" s="139">
        <v>6.2647430413707257</v>
      </c>
      <c r="I759" s="139">
        <f t="shared" si="22"/>
        <v>7517.6916496448712</v>
      </c>
      <c r="J759" s="101">
        <f t="shared" si="23"/>
        <v>200.09159013559929</v>
      </c>
    </row>
    <row r="760" spans="6:10" ht="15" x14ac:dyDescent="0.2">
      <c r="F760" s="49">
        <v>43997</v>
      </c>
      <c r="G760" s="50">
        <v>7.3590002059936497</v>
      </c>
      <c r="H760" s="139">
        <v>6.1096124764241599</v>
      </c>
      <c r="I760" s="139">
        <f t="shared" si="22"/>
        <v>7331.5349717089921</v>
      </c>
      <c r="J760" s="101">
        <f t="shared" si="23"/>
        <v>13.934912199720202</v>
      </c>
    </row>
    <row r="761" spans="6:10" ht="15" x14ac:dyDescent="0.2">
      <c r="F761" s="49">
        <v>43994</v>
      </c>
      <c r="G761" s="50">
        <v>7.3449997901916504</v>
      </c>
      <c r="H761" s="139">
        <v>6.1079705661521047</v>
      </c>
      <c r="I761" s="139">
        <f t="shared" si="22"/>
        <v>7329.5646793825254</v>
      </c>
      <c r="J761" s="101">
        <f t="shared" si="23"/>
        <v>11.964619873253469</v>
      </c>
    </row>
    <row r="762" spans="6:10" ht="15" x14ac:dyDescent="0.2">
      <c r="F762" s="49">
        <v>43993</v>
      </c>
      <c r="G762" s="50">
        <v>7.3330001831054599</v>
      </c>
      <c r="H762" s="139">
        <v>5.942822387564739</v>
      </c>
      <c r="I762" s="139">
        <f t="shared" si="22"/>
        <v>7131.3868650776867</v>
      </c>
      <c r="J762" s="101">
        <f t="shared" si="23"/>
        <v>-186.21319443158518</v>
      </c>
    </row>
    <row r="763" spans="6:10" ht="15" x14ac:dyDescent="0.2">
      <c r="F763" s="49">
        <v>43992</v>
      </c>
      <c r="G763" s="50">
        <v>7.5219998359680096</v>
      </c>
      <c r="H763" s="139">
        <v>6.0769584701107453</v>
      </c>
      <c r="I763" s="139">
        <f t="shared" si="22"/>
        <v>7292.350164132894</v>
      </c>
      <c r="J763" s="101">
        <f t="shared" si="23"/>
        <v>-25.249895376377935</v>
      </c>
    </row>
    <row r="764" spans="6:10" ht="15" x14ac:dyDescent="0.2">
      <c r="F764" s="49">
        <v>43991</v>
      </c>
      <c r="G764" s="50">
        <v>7.5479998588562003</v>
      </c>
      <c r="H764" s="139">
        <v>6.0609496079542593</v>
      </c>
      <c r="I764" s="139">
        <f t="shared" si="22"/>
        <v>7273.1395295451111</v>
      </c>
      <c r="J764" s="101">
        <f t="shared" si="23"/>
        <v>-44.460529964160742</v>
      </c>
    </row>
    <row r="765" spans="6:10" ht="15" x14ac:dyDescent="0.2">
      <c r="F765" s="49">
        <v>43990</v>
      </c>
      <c r="G765" s="50">
        <v>7.5939998626708896</v>
      </c>
      <c r="H765" s="139">
        <v>6.1520398812386414</v>
      </c>
      <c r="I765" s="139">
        <f t="shared" si="22"/>
        <v>7382.4478574863697</v>
      </c>
      <c r="J765" s="101">
        <f t="shared" si="23"/>
        <v>64.847797977097798</v>
      </c>
    </row>
    <row r="766" spans="6:10" ht="15" x14ac:dyDescent="0.2">
      <c r="F766" s="49">
        <v>43987</v>
      </c>
      <c r="G766" s="50">
        <v>7.5269999504089302</v>
      </c>
      <c r="H766" s="139">
        <v>6.0931410511508597</v>
      </c>
      <c r="I766" s="139">
        <f t="shared" si="22"/>
        <v>7311.7692613810314</v>
      </c>
      <c r="J766" s="101">
        <f t="shared" si="23"/>
        <v>-5.8307981282405308</v>
      </c>
    </row>
    <row r="767" spans="6:10" ht="15" x14ac:dyDescent="0.2">
      <c r="F767" s="49">
        <v>43986</v>
      </c>
      <c r="G767" s="50">
        <v>7.5329999923706001</v>
      </c>
      <c r="H767" s="139">
        <v>6.1386103714661173</v>
      </c>
      <c r="I767" s="139">
        <f t="shared" si="22"/>
        <v>7366.3324457593408</v>
      </c>
      <c r="J767" s="101">
        <f t="shared" si="23"/>
        <v>48.732386250068885</v>
      </c>
    </row>
    <row r="768" spans="6:10" ht="15" x14ac:dyDescent="0.2">
      <c r="F768" s="49">
        <v>43985</v>
      </c>
      <c r="G768" s="50">
        <v>7.4829998016357404</v>
      </c>
      <c r="H768" s="139">
        <v>6.3483585424668911</v>
      </c>
      <c r="I768" s="139">
        <f t="shared" si="22"/>
        <v>7618.0302509602698</v>
      </c>
      <c r="J768" s="101">
        <f t="shared" si="23"/>
        <v>300.43019145099788</v>
      </c>
    </row>
    <row r="769" spans="6:10" ht="15" x14ac:dyDescent="0.2">
      <c r="F769" s="49">
        <v>43984</v>
      </c>
      <c r="G769" s="50">
        <v>7.1820001602172798</v>
      </c>
      <c r="H769" s="139">
        <v>6.2562645149301925</v>
      </c>
      <c r="I769" s="139">
        <f t="shared" si="22"/>
        <v>7507.5174179162314</v>
      </c>
      <c r="J769" s="101">
        <f t="shared" si="23"/>
        <v>189.91735840695947</v>
      </c>
    </row>
    <row r="770" spans="6:10" ht="15" x14ac:dyDescent="0.2">
      <c r="F770" s="49">
        <v>43983</v>
      </c>
      <c r="G770" s="50">
        <v>6.9980001449584899</v>
      </c>
      <c r="H770" s="139">
        <v>6.1954999107919697</v>
      </c>
      <c r="I770" s="139">
        <f t="shared" si="22"/>
        <v>7434.5998929503639</v>
      </c>
      <c r="J770" s="101">
        <f t="shared" si="23"/>
        <v>116.99983344109205</v>
      </c>
    </row>
    <row r="771" spans="6:10" ht="15" x14ac:dyDescent="0.2">
      <c r="F771" s="49">
        <v>43980</v>
      </c>
      <c r="G771" s="50">
        <v>6.8870000839233398</v>
      </c>
      <c r="H771" s="139">
        <v>6.1451096542287909</v>
      </c>
      <c r="I771" s="139">
        <f t="shared" si="22"/>
        <v>7374.1315850745486</v>
      </c>
      <c r="J771" s="101">
        <f t="shared" si="23"/>
        <v>56.531525565276752</v>
      </c>
    </row>
    <row r="772" spans="6:10" ht="15" x14ac:dyDescent="0.2">
      <c r="F772" s="49">
        <v>43979</v>
      </c>
      <c r="G772" s="50">
        <v>6.8340001106262198</v>
      </c>
      <c r="H772" s="139">
        <v>6.3438102906874416</v>
      </c>
      <c r="I772" s="139">
        <f t="shared" ref="I772:I835" si="24">H772*$B$5</f>
        <v>7612.5723488249296</v>
      </c>
      <c r="J772" s="101">
        <f t="shared" ref="J772:J835" si="25">I772-($G$3*$B$5)</f>
        <v>294.97228931565769</v>
      </c>
    </row>
    <row r="773" spans="6:10" ht="15" x14ac:dyDescent="0.2">
      <c r="F773" s="49">
        <v>43978</v>
      </c>
      <c r="G773" s="50">
        <v>6.5640001296996999</v>
      </c>
      <c r="H773" s="139">
        <v>6.1511848373709057</v>
      </c>
      <c r="I773" s="139">
        <f t="shared" si="24"/>
        <v>7381.4218048450866</v>
      </c>
      <c r="J773" s="101">
        <f t="shared" si="25"/>
        <v>63.82174533581474</v>
      </c>
    </row>
    <row r="774" spans="6:10" ht="15" x14ac:dyDescent="0.2">
      <c r="F774" s="49">
        <v>43977</v>
      </c>
      <c r="G774" s="50">
        <v>6.5069999694824201</v>
      </c>
      <c r="H774" s="139">
        <v>6.1026876812339914</v>
      </c>
      <c r="I774" s="139">
        <f t="shared" si="24"/>
        <v>7323.22521748079</v>
      </c>
      <c r="J774" s="101">
        <f t="shared" si="25"/>
        <v>5.6251579715180924</v>
      </c>
    </row>
    <row r="775" spans="6:10" ht="15" x14ac:dyDescent="0.2">
      <c r="F775" s="49">
        <v>43976</v>
      </c>
      <c r="G775" s="50">
        <v>6.5019998550415004</v>
      </c>
      <c r="H775" s="139">
        <v>6.208729206904402</v>
      </c>
      <c r="I775" s="139">
        <f t="shared" si="24"/>
        <v>7450.4750482852824</v>
      </c>
      <c r="J775" s="101">
        <f t="shared" si="25"/>
        <v>132.87498877601047</v>
      </c>
    </row>
    <row r="776" spans="6:10" ht="15" x14ac:dyDescent="0.2">
      <c r="F776" s="49">
        <v>43973</v>
      </c>
      <c r="G776" s="50">
        <v>6.3850002288818297</v>
      </c>
      <c r="H776" s="139">
        <v>6.1449782872711101</v>
      </c>
      <c r="I776" s="139">
        <f t="shared" si="24"/>
        <v>7373.9739447253323</v>
      </c>
      <c r="J776" s="101">
        <f t="shared" si="25"/>
        <v>56.373885216060444</v>
      </c>
    </row>
    <row r="777" spans="6:10" ht="15" x14ac:dyDescent="0.2">
      <c r="F777" s="49">
        <v>43972</v>
      </c>
      <c r="G777" s="50">
        <v>6.3359999656677202</v>
      </c>
      <c r="H777" s="139">
        <v>6.1842639789906251</v>
      </c>
      <c r="I777" s="139">
        <f t="shared" si="24"/>
        <v>7421.1167747887503</v>
      </c>
      <c r="J777" s="101">
        <f t="shared" si="25"/>
        <v>103.51671527947838</v>
      </c>
    </row>
    <row r="778" spans="6:10" ht="15" x14ac:dyDescent="0.2">
      <c r="F778" s="49">
        <v>43971</v>
      </c>
      <c r="G778" s="50">
        <v>6.2470002174377397</v>
      </c>
      <c r="H778" s="139">
        <v>6.2984406198934302</v>
      </c>
      <c r="I778" s="139">
        <f t="shared" si="24"/>
        <v>7558.1287438721165</v>
      </c>
      <c r="J778" s="101">
        <f t="shared" si="25"/>
        <v>240.52868436284461</v>
      </c>
    </row>
    <row r="779" spans="6:10" ht="15" x14ac:dyDescent="0.2">
      <c r="F779" s="49">
        <v>43970</v>
      </c>
      <c r="G779" s="50">
        <v>6.04500007629394</v>
      </c>
      <c r="H779" s="139">
        <v>6.2161545856686224</v>
      </c>
      <c r="I779" s="139">
        <f t="shared" si="24"/>
        <v>7459.3855028023472</v>
      </c>
      <c r="J779" s="101">
        <f t="shared" si="25"/>
        <v>141.78544329307533</v>
      </c>
    </row>
    <row r="780" spans="6:10" ht="15" x14ac:dyDescent="0.2">
      <c r="F780" s="49">
        <v>43969</v>
      </c>
      <c r="G780" s="50">
        <v>5.9289999008178702</v>
      </c>
      <c r="H780" s="139">
        <v>6.2881206329574715</v>
      </c>
      <c r="I780" s="139">
        <f t="shared" si="24"/>
        <v>7545.7447595489657</v>
      </c>
      <c r="J780" s="101">
        <f t="shared" si="25"/>
        <v>228.14470003969382</v>
      </c>
    </row>
    <row r="781" spans="6:10" ht="15" x14ac:dyDescent="0.2">
      <c r="F781" s="49">
        <v>43966</v>
      </c>
      <c r="G781" s="50">
        <v>5.7470002174377397</v>
      </c>
      <c r="H781" s="139">
        <v>6.0483324022540979</v>
      </c>
      <c r="I781" s="139">
        <f t="shared" si="24"/>
        <v>7257.9988827049174</v>
      </c>
      <c r="J781" s="101">
        <f t="shared" si="25"/>
        <v>-59.601176804354509</v>
      </c>
    </row>
    <row r="782" spans="6:10" ht="15" x14ac:dyDescent="0.2">
      <c r="F782" s="49">
        <v>43965</v>
      </c>
      <c r="G782" s="50">
        <v>5.7940001487731898</v>
      </c>
      <c r="H782" s="139">
        <v>5.8404013553765948</v>
      </c>
      <c r="I782" s="139">
        <f t="shared" si="24"/>
        <v>7008.4816264519141</v>
      </c>
      <c r="J782" s="101">
        <f t="shared" si="25"/>
        <v>-309.11843305735783</v>
      </c>
    </row>
    <row r="783" spans="6:10" ht="15" x14ac:dyDescent="0.2">
      <c r="F783" s="49">
        <v>43964</v>
      </c>
      <c r="G783" s="50">
        <v>6.0440001487731898</v>
      </c>
      <c r="H783" s="139">
        <v>5.9969399016906442</v>
      </c>
      <c r="I783" s="139">
        <f t="shared" si="24"/>
        <v>7196.3278820287733</v>
      </c>
      <c r="J783" s="101">
        <f t="shared" si="25"/>
        <v>-121.27217748049861</v>
      </c>
    </row>
    <row r="784" spans="6:10" ht="15" x14ac:dyDescent="0.2">
      <c r="F784" s="49">
        <v>43963</v>
      </c>
      <c r="G784" s="50">
        <v>6.1449999809265101</v>
      </c>
      <c r="H784" s="139">
        <v>6.1628465265600756</v>
      </c>
      <c r="I784" s="139">
        <f t="shared" si="24"/>
        <v>7395.4158318720911</v>
      </c>
      <c r="J784" s="101">
        <f t="shared" si="25"/>
        <v>77.815772362819189</v>
      </c>
    </row>
    <row r="785" spans="6:10" ht="15" x14ac:dyDescent="0.2">
      <c r="F785" s="49">
        <v>43962</v>
      </c>
      <c r="G785" s="50">
        <v>6.0799999237060502</v>
      </c>
      <c r="H785" s="139">
        <v>6.007406840470451</v>
      </c>
      <c r="I785" s="139">
        <f t="shared" si="24"/>
        <v>7208.8882085645409</v>
      </c>
      <c r="J785" s="101">
        <f t="shared" si="25"/>
        <v>-108.71185094473094</v>
      </c>
    </row>
    <row r="786" spans="6:10" ht="15" x14ac:dyDescent="0.2">
      <c r="F786" s="49">
        <v>43959</v>
      </c>
      <c r="G786" s="50">
        <v>6.1710000038146902</v>
      </c>
      <c r="H786" s="139">
        <v>6.0713776935395556</v>
      </c>
      <c r="I786" s="139">
        <f t="shared" si="24"/>
        <v>7285.6532322474668</v>
      </c>
      <c r="J786" s="101">
        <f t="shared" si="25"/>
        <v>-31.946827261805083</v>
      </c>
    </row>
    <row r="787" spans="6:10" ht="15" x14ac:dyDescent="0.2">
      <c r="F787" s="49">
        <v>43958</v>
      </c>
      <c r="G787" s="50">
        <v>6.1979999542236301</v>
      </c>
      <c r="H787" s="139">
        <v>6.2122072151616292</v>
      </c>
      <c r="I787" s="139">
        <f t="shared" si="24"/>
        <v>7454.6486581939553</v>
      </c>
      <c r="J787" s="101">
        <f t="shared" si="25"/>
        <v>137.04859868468338</v>
      </c>
    </row>
    <row r="788" spans="6:10" ht="15" x14ac:dyDescent="0.2">
      <c r="F788" s="49">
        <v>43957</v>
      </c>
      <c r="G788" s="50">
        <v>6.0830001831054599</v>
      </c>
      <c r="H788" s="139">
        <v>6.0909868535376877</v>
      </c>
      <c r="I788" s="139">
        <f t="shared" si="24"/>
        <v>7309.1842242452249</v>
      </c>
      <c r="J788" s="101">
        <f t="shared" si="25"/>
        <v>-8.4158352640470184</v>
      </c>
    </row>
    <row r="789" spans="6:10" ht="15" x14ac:dyDescent="0.2">
      <c r="F789" s="49">
        <v>43956</v>
      </c>
      <c r="G789" s="50">
        <v>6.0900001525878897</v>
      </c>
      <c r="H789" s="139">
        <v>6.1725514807499735</v>
      </c>
      <c r="I789" s="139">
        <f t="shared" si="24"/>
        <v>7407.0617768999682</v>
      </c>
      <c r="J789" s="101">
        <f t="shared" si="25"/>
        <v>89.461717390696322</v>
      </c>
    </row>
    <row r="790" spans="6:10" ht="15" x14ac:dyDescent="0.2">
      <c r="F790" s="49">
        <v>43955</v>
      </c>
      <c r="G790" s="50">
        <v>6.0159997940063397</v>
      </c>
      <c r="H790" s="139">
        <v>5.8789817883103845</v>
      </c>
      <c r="I790" s="139">
        <f t="shared" si="24"/>
        <v>7054.7781459724611</v>
      </c>
      <c r="J790" s="101">
        <f t="shared" si="25"/>
        <v>-262.82191353681083</v>
      </c>
    </row>
    <row r="791" spans="6:10" ht="15" x14ac:dyDescent="0.2">
      <c r="F791" s="49">
        <v>43952</v>
      </c>
      <c r="G791" s="50">
        <v>6.23600006103515</v>
      </c>
      <c r="H791" s="139">
        <v>6.100934620530345</v>
      </c>
      <c r="I791" s="139">
        <f t="shared" si="24"/>
        <v>7321.121544636414</v>
      </c>
      <c r="J791" s="101">
        <f t="shared" si="25"/>
        <v>3.5214851271421139</v>
      </c>
    </row>
    <row r="792" spans="6:10" ht="15" x14ac:dyDescent="0.2">
      <c r="F792" s="49">
        <v>43951</v>
      </c>
      <c r="G792" s="50">
        <v>6.2329998016357404</v>
      </c>
      <c r="H792" s="139">
        <v>6.1284039617247155</v>
      </c>
      <c r="I792" s="139">
        <f t="shared" si="24"/>
        <v>7354.0847540696586</v>
      </c>
      <c r="J792" s="101">
        <f t="shared" si="25"/>
        <v>36.484694560386743</v>
      </c>
    </row>
    <row r="793" spans="6:10" ht="15" x14ac:dyDescent="0.2">
      <c r="F793" s="49">
        <v>43950</v>
      </c>
      <c r="G793" s="50">
        <v>6.2020001411437899</v>
      </c>
      <c r="H793" s="139">
        <v>6.1572810809333287</v>
      </c>
      <c r="I793" s="139">
        <f t="shared" si="24"/>
        <v>7388.7372971199948</v>
      </c>
      <c r="J793" s="101">
        <f t="shared" si="25"/>
        <v>71.137237610722877</v>
      </c>
    </row>
    <row r="794" spans="6:10" ht="15" x14ac:dyDescent="0.2">
      <c r="F794" s="49">
        <v>43949</v>
      </c>
      <c r="G794" s="50">
        <v>6.1420001983642498</v>
      </c>
      <c r="H794" s="139">
        <v>6.2071911807047622</v>
      </c>
      <c r="I794" s="139">
        <f t="shared" si="24"/>
        <v>7448.6294168457143</v>
      </c>
      <c r="J794" s="101">
        <f t="shared" si="25"/>
        <v>131.02935733644244</v>
      </c>
    </row>
    <row r="795" spans="6:10" ht="15" x14ac:dyDescent="0.2">
      <c r="F795" s="49">
        <v>43948</v>
      </c>
      <c r="G795" s="50">
        <v>6.0329999923706001</v>
      </c>
      <c r="H795" s="139">
        <v>6.2504965497728371</v>
      </c>
      <c r="I795" s="139">
        <f t="shared" si="24"/>
        <v>7500.5958597274048</v>
      </c>
      <c r="J795" s="101">
        <f t="shared" si="25"/>
        <v>182.9958002181329</v>
      </c>
    </row>
    <row r="796" spans="6:10" ht="15" x14ac:dyDescent="0.2">
      <c r="F796" s="49">
        <v>43945</v>
      </c>
      <c r="G796" s="50">
        <v>5.8839998245239196</v>
      </c>
      <c r="H796" s="139">
        <v>6.0033917324699262</v>
      </c>
      <c r="I796" s="139">
        <f t="shared" si="24"/>
        <v>7204.0700789639113</v>
      </c>
      <c r="J796" s="101">
        <f t="shared" si="25"/>
        <v>-113.52998054536056</v>
      </c>
    </row>
    <row r="797" spans="6:10" ht="15" x14ac:dyDescent="0.2">
      <c r="F797" s="49">
        <v>43944</v>
      </c>
      <c r="G797" s="50">
        <v>5.9759998321533203</v>
      </c>
      <c r="H797" s="139">
        <v>6.1061687335440809</v>
      </c>
      <c r="I797" s="139">
        <f t="shared" si="24"/>
        <v>7327.4024802528966</v>
      </c>
      <c r="J797" s="101">
        <f t="shared" si="25"/>
        <v>9.8024207436246797</v>
      </c>
    </row>
    <row r="798" spans="6:10" ht="15" x14ac:dyDescent="0.2">
      <c r="F798" s="49">
        <v>43943</v>
      </c>
      <c r="G798" s="50">
        <v>5.9679999351501403</v>
      </c>
      <c r="H798" s="139">
        <v>6.0067259467764966</v>
      </c>
      <c r="I798" s="139">
        <f t="shared" si="24"/>
        <v>7208.0711361317963</v>
      </c>
      <c r="J798" s="101">
        <f t="shared" si="25"/>
        <v>-109.52892337747562</v>
      </c>
    </row>
    <row r="799" spans="6:10" ht="15" x14ac:dyDescent="0.2">
      <c r="F799" s="49">
        <v>43942</v>
      </c>
      <c r="G799" s="50">
        <v>6.05800008773803</v>
      </c>
      <c r="H799" s="139">
        <v>5.9971715298227233</v>
      </c>
      <c r="I799" s="139">
        <f t="shared" si="24"/>
        <v>7196.605835787268</v>
      </c>
      <c r="J799" s="101">
        <f t="shared" si="25"/>
        <v>-120.99422372200388</v>
      </c>
    </row>
    <row r="800" spans="6:10" ht="15" x14ac:dyDescent="0.2">
      <c r="F800" s="49">
        <v>43941</v>
      </c>
      <c r="G800" s="50">
        <v>6.1589999198913503</v>
      </c>
      <c r="H800" s="139">
        <v>6.0388818518002925</v>
      </c>
      <c r="I800" s="139">
        <f t="shared" si="24"/>
        <v>7246.6582221603512</v>
      </c>
      <c r="J800" s="101">
        <f t="shared" si="25"/>
        <v>-70.941837348920672</v>
      </c>
    </row>
    <row r="801" spans="6:10" ht="15" x14ac:dyDescent="0.2">
      <c r="F801" s="49">
        <v>43938</v>
      </c>
      <c r="G801" s="50">
        <v>6.2189998626708896</v>
      </c>
      <c r="H801" s="139">
        <v>6.014251079472662</v>
      </c>
      <c r="I801" s="139">
        <f t="shared" si="24"/>
        <v>7217.1012953671943</v>
      </c>
      <c r="J801" s="101">
        <f t="shared" si="25"/>
        <v>-100.49876414207756</v>
      </c>
    </row>
    <row r="802" spans="6:10" ht="15" x14ac:dyDescent="0.2">
      <c r="F802" s="49">
        <v>43937</v>
      </c>
      <c r="G802" s="50">
        <v>6.3049998283386204</v>
      </c>
      <c r="H802" s="139">
        <v>6.1699937528593738</v>
      </c>
      <c r="I802" s="139">
        <f t="shared" si="24"/>
        <v>7403.9925034312482</v>
      </c>
      <c r="J802" s="101">
        <f t="shared" si="25"/>
        <v>86.392443921976337</v>
      </c>
    </row>
    <row r="803" spans="6:10" ht="15" x14ac:dyDescent="0.2">
      <c r="F803" s="49">
        <v>43936</v>
      </c>
      <c r="G803" s="50">
        <v>6.2309999465942303</v>
      </c>
      <c r="H803" s="139">
        <v>5.8807407819680053</v>
      </c>
      <c r="I803" s="139">
        <f t="shared" si="24"/>
        <v>7056.8889383616061</v>
      </c>
      <c r="J803" s="101">
        <f t="shared" si="25"/>
        <v>-260.71112114766584</v>
      </c>
    </row>
    <row r="804" spans="6:10" ht="15" x14ac:dyDescent="0.2">
      <c r="F804" s="49">
        <v>43935</v>
      </c>
      <c r="G804" s="50">
        <v>6.4569997787475497</v>
      </c>
      <c r="H804" s="139">
        <v>6.101778552047004</v>
      </c>
      <c r="I804" s="139">
        <f t="shared" si="24"/>
        <v>7322.1342624564049</v>
      </c>
      <c r="J804" s="101">
        <f t="shared" si="25"/>
        <v>4.5342029471330534</v>
      </c>
    </row>
    <row r="805" spans="6:10" ht="15" x14ac:dyDescent="0.2">
      <c r="F805" s="49">
        <v>43934</v>
      </c>
      <c r="G805" s="50">
        <v>6.4530000686645499</v>
      </c>
      <c r="H805" s="139">
        <v>6.09800004959106</v>
      </c>
      <c r="I805" s="139">
        <f t="shared" si="24"/>
        <v>7317.6000595092719</v>
      </c>
      <c r="J805" s="101">
        <f t="shared" si="25"/>
        <v>0</v>
      </c>
    </row>
    <row r="806" spans="6:10" ht="15" x14ac:dyDescent="0.2">
      <c r="F806" s="49">
        <v>43931</v>
      </c>
      <c r="G806" s="50">
        <v>6.4530000686645499</v>
      </c>
      <c r="H806" s="139">
        <v>6.09800004959106</v>
      </c>
      <c r="I806" s="139">
        <f t="shared" si="24"/>
        <v>7317.6000595092719</v>
      </c>
      <c r="J806" s="101">
        <f t="shared" si="25"/>
        <v>0</v>
      </c>
    </row>
    <row r="807" spans="6:10" ht="15" x14ac:dyDescent="0.2">
      <c r="F807" s="49">
        <v>43930</v>
      </c>
      <c r="G807" s="50">
        <v>6.4530000686645499</v>
      </c>
      <c r="H807" s="139">
        <v>6.2666280337388294</v>
      </c>
      <c r="I807" s="139">
        <f t="shared" si="24"/>
        <v>7519.9536404865948</v>
      </c>
      <c r="J807" s="101">
        <f t="shared" si="25"/>
        <v>202.35358097732296</v>
      </c>
    </row>
    <row r="808" spans="6:10" ht="15" x14ac:dyDescent="0.2">
      <c r="F808" s="49">
        <v>43929</v>
      </c>
      <c r="G808" s="50">
        <v>6.2769999504089302</v>
      </c>
      <c r="H808" s="139">
        <v>6.0505819571927724</v>
      </c>
      <c r="I808" s="139">
        <f t="shared" si="24"/>
        <v>7260.6983486313266</v>
      </c>
      <c r="J808" s="101">
        <f t="shared" si="25"/>
        <v>-56.901710877945334</v>
      </c>
    </row>
    <row r="809" spans="6:10" ht="15" x14ac:dyDescent="0.2">
      <c r="F809" s="49">
        <v>43928</v>
      </c>
      <c r="G809" s="50">
        <v>6.3260002136230398</v>
      </c>
      <c r="H809" s="139">
        <v>6.296892190425412</v>
      </c>
      <c r="I809" s="139">
        <f t="shared" si="24"/>
        <v>7556.2706285104941</v>
      </c>
      <c r="J809" s="101">
        <f t="shared" si="25"/>
        <v>238.67056900122225</v>
      </c>
    </row>
    <row r="810" spans="6:10" ht="15" x14ac:dyDescent="0.2">
      <c r="F810" s="49">
        <v>43927</v>
      </c>
      <c r="G810" s="50">
        <v>6.1230001449584899</v>
      </c>
      <c r="H810" s="139">
        <v>6.1189501624276437</v>
      </c>
      <c r="I810" s="139">
        <f t="shared" si="24"/>
        <v>7342.7401949131727</v>
      </c>
      <c r="J810" s="101">
        <f t="shared" si="25"/>
        <v>25.140135403900786</v>
      </c>
    </row>
    <row r="811" spans="6:10" ht="15" x14ac:dyDescent="0.2">
      <c r="F811" s="49">
        <v>43924</v>
      </c>
      <c r="G811" s="50">
        <v>6.1020002365112296</v>
      </c>
      <c r="H811" s="139">
        <v>6.0710773187143783</v>
      </c>
      <c r="I811" s="139">
        <f t="shared" si="24"/>
        <v>7285.2927824572544</v>
      </c>
      <c r="J811" s="101">
        <f t="shared" si="25"/>
        <v>-32.307277052017525</v>
      </c>
    </row>
    <row r="812" spans="6:10" ht="15" x14ac:dyDescent="0.2">
      <c r="F812" s="49">
        <v>43923</v>
      </c>
      <c r="G812" s="50">
        <v>6.1290001869201598</v>
      </c>
      <c r="H812" s="139">
        <v>6.1690533846236226</v>
      </c>
      <c r="I812" s="139">
        <f t="shared" si="24"/>
        <v>7402.8640615483473</v>
      </c>
      <c r="J812" s="101">
        <f t="shared" si="25"/>
        <v>85.264002039075422</v>
      </c>
    </row>
    <row r="813" spans="6:10" ht="15" x14ac:dyDescent="0.2">
      <c r="F813" s="49">
        <v>43922</v>
      </c>
      <c r="G813" s="50">
        <v>6.05800008773803</v>
      </c>
      <c r="H813" s="139">
        <v>5.844640113175994</v>
      </c>
      <c r="I813" s="139">
        <f t="shared" si="24"/>
        <v>7013.5681358111924</v>
      </c>
      <c r="J813" s="101">
        <f t="shared" si="25"/>
        <v>-304.03192369807948</v>
      </c>
    </row>
    <row r="814" spans="6:10" ht="15" x14ac:dyDescent="0.2">
      <c r="F814" s="49">
        <v>43921</v>
      </c>
      <c r="G814" s="50">
        <v>6.3150000572204501</v>
      </c>
      <c r="H814" s="139">
        <v>6.1212196596448498</v>
      </c>
      <c r="I814" s="139">
        <f t="shared" si="24"/>
        <v>7345.4635915738199</v>
      </c>
      <c r="J814" s="101">
        <f t="shared" si="25"/>
        <v>27.863532064548053</v>
      </c>
    </row>
    <row r="815" spans="6:10" ht="15" x14ac:dyDescent="0.2">
      <c r="F815" s="49">
        <v>43920</v>
      </c>
      <c r="G815" s="50">
        <v>6.2909998893737704</v>
      </c>
      <c r="H815" s="139">
        <v>6.2342464381514686</v>
      </c>
      <c r="I815" s="139">
        <f t="shared" si="24"/>
        <v>7481.0957257817627</v>
      </c>
      <c r="J815" s="101">
        <f t="shared" si="25"/>
        <v>163.49566627249078</v>
      </c>
    </row>
    <row r="816" spans="6:10" ht="15" x14ac:dyDescent="0.2">
      <c r="F816" s="49">
        <v>43917</v>
      </c>
      <c r="G816" s="50">
        <v>6.1519999504089302</v>
      </c>
      <c r="H816" s="139">
        <v>6.0211706657066006</v>
      </c>
      <c r="I816" s="139">
        <f t="shared" si="24"/>
        <v>7225.4047988479206</v>
      </c>
      <c r="J816" s="101">
        <f t="shared" si="25"/>
        <v>-92.195260661351313</v>
      </c>
    </row>
    <row r="817" spans="6:10" ht="15" x14ac:dyDescent="0.2">
      <c r="F817" s="49">
        <v>43916</v>
      </c>
      <c r="G817" s="50">
        <v>6.2300000190734801</v>
      </c>
      <c r="H817" s="139">
        <v>6.128419107033956</v>
      </c>
      <c r="I817" s="139">
        <f t="shared" si="24"/>
        <v>7354.1029284407468</v>
      </c>
      <c r="J817" s="101">
        <f t="shared" si="25"/>
        <v>36.50286893147495</v>
      </c>
    </row>
    <row r="818" spans="6:10" ht="15" x14ac:dyDescent="0.2">
      <c r="F818" s="49">
        <v>43915</v>
      </c>
      <c r="G818" s="50">
        <v>6.1989998817443803</v>
      </c>
      <c r="H818" s="139">
        <v>6.0236926835548932</v>
      </c>
      <c r="I818" s="139">
        <f t="shared" si="24"/>
        <v>7228.4312202658721</v>
      </c>
      <c r="J818" s="101">
        <f t="shared" si="25"/>
        <v>-89.168839243399816</v>
      </c>
    </row>
    <row r="819" spans="6:10" ht="15" x14ac:dyDescent="0.2">
      <c r="F819" s="49">
        <v>43914</v>
      </c>
      <c r="G819" s="50">
        <v>6.2750000953674299</v>
      </c>
      <c r="H819" s="139">
        <v>6.4038857826842204</v>
      </c>
      <c r="I819" s="139">
        <f t="shared" si="24"/>
        <v>7684.6629392210643</v>
      </c>
      <c r="J819" s="101">
        <f t="shared" si="25"/>
        <v>367.06287971179245</v>
      </c>
    </row>
    <row r="820" spans="6:10" ht="15" x14ac:dyDescent="0.2">
      <c r="F820" s="49">
        <v>43913</v>
      </c>
      <c r="G820" s="50">
        <v>5.9679999351501403</v>
      </c>
      <c r="H820" s="139">
        <v>6.0400346370681435</v>
      </c>
      <c r="I820" s="139">
        <f t="shared" si="24"/>
        <v>7248.0415644817722</v>
      </c>
      <c r="J820" s="101">
        <f t="shared" si="25"/>
        <v>-69.558495027499703</v>
      </c>
    </row>
    <row r="821" spans="6:10" ht="15" x14ac:dyDescent="0.2">
      <c r="F821" s="49">
        <v>43910</v>
      </c>
      <c r="G821" s="50">
        <v>6.0250000953674299</v>
      </c>
      <c r="H821" s="139">
        <v>6.3321906257188596</v>
      </c>
      <c r="I821" s="139">
        <f t="shared" si="24"/>
        <v>7598.6287508626319</v>
      </c>
      <c r="J821" s="101">
        <f t="shared" si="25"/>
        <v>281.02869135336005</v>
      </c>
    </row>
    <row r="822" spans="6:10" ht="15" x14ac:dyDescent="0.2">
      <c r="F822" s="49">
        <v>43909</v>
      </c>
      <c r="G822" s="50">
        <v>5.7979998588562003</v>
      </c>
      <c r="H822" s="139">
        <v>6.0227409222475305</v>
      </c>
      <c r="I822" s="139">
        <f t="shared" si="24"/>
        <v>7227.2891066970369</v>
      </c>
      <c r="J822" s="101">
        <f t="shared" si="25"/>
        <v>-90.310952812234973</v>
      </c>
    </row>
    <row r="823" spans="6:10" ht="15" x14ac:dyDescent="0.2">
      <c r="F823" s="49">
        <v>43908</v>
      </c>
      <c r="G823" s="50">
        <v>5.8699998855590803</v>
      </c>
      <c r="H823" s="139">
        <v>6.2303192714985993</v>
      </c>
      <c r="I823" s="139">
        <f t="shared" si="24"/>
        <v>7476.3831257983193</v>
      </c>
      <c r="J823" s="101">
        <f t="shared" si="25"/>
        <v>158.78306628904738</v>
      </c>
    </row>
    <row r="824" spans="6:10" ht="15" x14ac:dyDescent="0.2">
      <c r="F824" s="49">
        <v>43907</v>
      </c>
      <c r="G824" s="50">
        <v>5.7439999580383301</v>
      </c>
      <c r="H824" s="139">
        <v>6.3960535003360048</v>
      </c>
      <c r="I824" s="139">
        <f t="shared" si="24"/>
        <v>7675.2642004032059</v>
      </c>
      <c r="J824" s="101">
        <f t="shared" si="25"/>
        <v>357.66414089393402</v>
      </c>
    </row>
    <row r="825" spans="6:10" ht="15" x14ac:dyDescent="0.2">
      <c r="F825" s="49">
        <v>43906</v>
      </c>
      <c r="G825" s="50">
        <v>5.4699997901916504</v>
      </c>
      <c r="H825" s="139">
        <v>6.0160568894121189</v>
      </c>
      <c r="I825" s="139">
        <f t="shared" si="24"/>
        <v>7219.268267294543</v>
      </c>
      <c r="J825" s="101">
        <f t="shared" si="25"/>
        <v>-98.331792214728921</v>
      </c>
    </row>
    <row r="826" spans="6:10" ht="15" x14ac:dyDescent="0.2">
      <c r="F826" s="49">
        <v>43903</v>
      </c>
      <c r="G826" s="50">
        <v>5.5440001487731898</v>
      </c>
      <c r="H826" s="139">
        <v>6.2788438153154855</v>
      </c>
      <c r="I826" s="139">
        <f t="shared" si="24"/>
        <v>7534.6125783785828</v>
      </c>
      <c r="J826" s="101">
        <f t="shared" si="25"/>
        <v>217.01251886931095</v>
      </c>
    </row>
    <row r="827" spans="6:10" ht="15" x14ac:dyDescent="0.2">
      <c r="F827" s="49">
        <v>43902</v>
      </c>
      <c r="G827" s="50">
        <v>5.3819999694824201</v>
      </c>
      <c r="H827" s="139">
        <v>4.9199047612307263</v>
      </c>
      <c r="I827" s="139">
        <f t="shared" si="24"/>
        <v>5903.8857134768714</v>
      </c>
      <c r="J827" s="101">
        <f t="shared" si="25"/>
        <v>-1413.7143460324005</v>
      </c>
    </row>
    <row r="828" spans="6:10" ht="15" x14ac:dyDescent="0.2">
      <c r="F828" s="49">
        <v>43901</v>
      </c>
      <c r="G828" s="50">
        <v>6.5289998054504297</v>
      </c>
      <c r="H828" s="139">
        <v>5.8950052963112105</v>
      </c>
      <c r="I828" s="139">
        <f t="shared" si="24"/>
        <v>7074.0063555734523</v>
      </c>
      <c r="J828" s="101">
        <f t="shared" si="25"/>
        <v>-243.59370393581958</v>
      </c>
    </row>
    <row r="829" spans="6:10" ht="15" x14ac:dyDescent="0.2">
      <c r="F829" s="49">
        <v>43900</v>
      </c>
      <c r="G829" s="50">
        <v>6.75</v>
      </c>
      <c r="H829" s="139">
        <v>5.6136533115573126</v>
      </c>
      <c r="I829" s="139">
        <f t="shared" si="24"/>
        <v>6736.3839738687748</v>
      </c>
      <c r="J829" s="101">
        <f t="shared" si="25"/>
        <v>-581.21608564049711</v>
      </c>
    </row>
    <row r="830" spans="6:10" ht="15" x14ac:dyDescent="0.2">
      <c r="F830" s="49">
        <v>43899</v>
      </c>
      <c r="G830" s="50">
        <v>7.30800008773803</v>
      </c>
      <c r="H830" s="139">
        <v>5.6145230605795078</v>
      </c>
      <c r="I830" s="139">
        <f t="shared" si="24"/>
        <v>6737.4276726954095</v>
      </c>
      <c r="J830" s="101">
        <f t="shared" si="25"/>
        <v>-580.17238681386243</v>
      </c>
    </row>
    <row r="831" spans="6:10" ht="15" x14ac:dyDescent="0.2">
      <c r="F831" s="49">
        <v>43896</v>
      </c>
      <c r="G831" s="50">
        <v>7.9109997749328604</v>
      </c>
      <c r="H831" s="139">
        <v>5.9037942712840978</v>
      </c>
      <c r="I831" s="139">
        <f t="shared" si="24"/>
        <v>7084.5531255409178</v>
      </c>
      <c r="J831" s="101">
        <f t="shared" si="25"/>
        <v>-233.0469339683541</v>
      </c>
    </row>
    <row r="832" spans="6:10" ht="15" x14ac:dyDescent="0.2">
      <c r="F832" s="49">
        <v>43895</v>
      </c>
      <c r="G832" s="50">
        <v>8.1669998168945295</v>
      </c>
      <c r="H832" s="139">
        <v>6.1032289119349086</v>
      </c>
      <c r="I832" s="139">
        <f t="shared" si="24"/>
        <v>7323.8746943218903</v>
      </c>
      <c r="J832" s="101">
        <f t="shared" si="25"/>
        <v>6.2746348126183875</v>
      </c>
    </row>
    <row r="833" spans="6:10" ht="15" x14ac:dyDescent="0.2">
      <c r="F833" s="49">
        <v>43894</v>
      </c>
      <c r="G833" s="50">
        <v>8.1599998474121094</v>
      </c>
      <c r="H833" s="139">
        <v>6.3225384296236671</v>
      </c>
      <c r="I833" s="139">
        <f t="shared" si="24"/>
        <v>7587.0461155484008</v>
      </c>
      <c r="J833" s="101">
        <f t="shared" si="25"/>
        <v>269.44605603912896</v>
      </c>
    </row>
    <row r="834" spans="6:10" ht="15" x14ac:dyDescent="0.2">
      <c r="F834" s="49">
        <v>43893</v>
      </c>
      <c r="G834" s="50">
        <v>7.8649997711181596</v>
      </c>
      <c r="H834" s="139">
        <v>6.302993951156636</v>
      </c>
      <c r="I834" s="139">
        <f t="shared" si="24"/>
        <v>7563.5927413879635</v>
      </c>
      <c r="J834" s="101">
        <f t="shared" si="25"/>
        <v>245.99268187869166</v>
      </c>
    </row>
    <row r="835" spans="6:10" ht="15" x14ac:dyDescent="0.2">
      <c r="F835" s="49">
        <v>43892</v>
      </c>
      <c r="G835" s="50">
        <v>7.6050000190734801</v>
      </c>
      <c r="H835" s="139">
        <v>6.1132541325538448</v>
      </c>
      <c r="I835" s="139">
        <f t="shared" si="24"/>
        <v>7335.9049590646136</v>
      </c>
      <c r="J835" s="101">
        <f t="shared" si="25"/>
        <v>18.304899555341763</v>
      </c>
    </row>
    <row r="836" spans="6:10" ht="15" x14ac:dyDescent="0.2">
      <c r="F836" s="49">
        <v>43889</v>
      </c>
      <c r="G836" s="50">
        <v>7.5859999656677202</v>
      </c>
      <c r="H836" s="139">
        <v>5.826793194456827</v>
      </c>
      <c r="I836" s="139">
        <f t="shared" ref="I836:I899" si="26">H836*$B$5</f>
        <v>6992.1518333481927</v>
      </c>
      <c r="J836" s="101">
        <f t="shared" ref="J836:J899" si="27">I836-($G$3*$B$5)</f>
        <v>-325.44822616107922</v>
      </c>
    </row>
    <row r="837" spans="6:10" ht="15" x14ac:dyDescent="0.2">
      <c r="F837" s="49">
        <v>43888</v>
      </c>
      <c r="G837" s="50">
        <v>7.9310002326965297</v>
      </c>
      <c r="H837" s="139">
        <v>6.0566212290578942</v>
      </c>
      <c r="I837" s="139">
        <f t="shared" si="26"/>
        <v>7267.9454748694734</v>
      </c>
      <c r="J837" s="101">
        <f t="shared" si="27"/>
        <v>-49.654584639798486</v>
      </c>
    </row>
    <row r="838" spans="6:10" ht="15" x14ac:dyDescent="0.2">
      <c r="F838" s="49">
        <v>43887</v>
      </c>
      <c r="G838" s="50">
        <v>7.9850001335143999</v>
      </c>
      <c r="H838" s="139">
        <v>6.2362545154131581</v>
      </c>
      <c r="I838" s="139">
        <f t="shared" si="26"/>
        <v>7483.5054184957899</v>
      </c>
      <c r="J838" s="101">
        <f t="shared" si="27"/>
        <v>165.90535898651797</v>
      </c>
    </row>
    <row r="839" spans="6:10" ht="15" x14ac:dyDescent="0.2">
      <c r="F839" s="49">
        <v>43886</v>
      </c>
      <c r="G839" s="50">
        <v>7.8060002326965297</v>
      </c>
      <c r="H839" s="139">
        <v>5.9551651810157802</v>
      </c>
      <c r="I839" s="139">
        <f t="shared" si="26"/>
        <v>7146.1982172189364</v>
      </c>
      <c r="J839" s="101">
        <f t="shared" si="27"/>
        <v>-171.40184229033548</v>
      </c>
    </row>
    <row r="840" spans="6:10" ht="15" x14ac:dyDescent="0.2">
      <c r="F840" s="49">
        <v>43885</v>
      </c>
      <c r="G840" s="50">
        <v>7.9910001754760698</v>
      </c>
      <c r="H840" s="139">
        <v>5.7754916540965215</v>
      </c>
      <c r="I840" s="139">
        <f t="shared" si="26"/>
        <v>6930.5899849158259</v>
      </c>
      <c r="J840" s="101">
        <f t="shared" si="27"/>
        <v>-387.01007459344601</v>
      </c>
    </row>
    <row r="841" spans="6:10" ht="15" x14ac:dyDescent="0.2">
      <c r="F841" s="49">
        <v>43882</v>
      </c>
      <c r="G841" s="50">
        <v>8.4250001907348597</v>
      </c>
      <c r="H841" s="139">
        <v>6.0353525901238836</v>
      </c>
      <c r="I841" s="139">
        <f t="shared" si="26"/>
        <v>7242.4231081486605</v>
      </c>
      <c r="J841" s="101">
        <f t="shared" si="27"/>
        <v>-75.176951360611383</v>
      </c>
    </row>
    <row r="842" spans="6:10" ht="15" x14ac:dyDescent="0.2">
      <c r="F842" s="49">
        <v>43881</v>
      </c>
      <c r="G842" s="50">
        <v>8.5120000839233398</v>
      </c>
      <c r="H842" s="139">
        <v>6.050188867597611</v>
      </c>
      <c r="I842" s="139">
        <f t="shared" si="26"/>
        <v>7260.2266411171331</v>
      </c>
      <c r="J842" s="101">
        <f t="shared" si="27"/>
        <v>-57.373418392138774</v>
      </c>
    </row>
    <row r="843" spans="6:10" ht="15" x14ac:dyDescent="0.2">
      <c r="F843" s="49">
        <v>43880</v>
      </c>
      <c r="G843" s="50">
        <v>8.5790004730224592</v>
      </c>
      <c r="H843" s="139">
        <v>6.1558490501183174</v>
      </c>
      <c r="I843" s="139">
        <f t="shared" si="26"/>
        <v>7387.0188601419804</v>
      </c>
      <c r="J843" s="101">
        <f t="shared" si="27"/>
        <v>69.418800632708553</v>
      </c>
    </row>
    <row r="844" spans="6:10" ht="15" x14ac:dyDescent="0.2">
      <c r="F844" s="49">
        <v>43879</v>
      </c>
      <c r="G844" s="50">
        <v>8.4980001449584908</v>
      </c>
      <c r="H844" s="139">
        <v>6.178176314847426</v>
      </c>
      <c r="I844" s="139">
        <f t="shared" si="26"/>
        <v>7413.8115778169113</v>
      </c>
      <c r="J844" s="101">
        <f t="shared" si="27"/>
        <v>96.211518307639381</v>
      </c>
    </row>
    <row r="845" spans="6:10" ht="15" x14ac:dyDescent="0.2">
      <c r="F845" s="49">
        <v>43878</v>
      </c>
      <c r="G845" s="50">
        <v>8.3870000839233398</v>
      </c>
      <c r="H845" s="139">
        <v>6.1969542499882531</v>
      </c>
      <c r="I845" s="139">
        <f t="shared" si="26"/>
        <v>7436.3450999859033</v>
      </c>
      <c r="J845" s="101">
        <f t="shared" si="27"/>
        <v>118.7450404766314</v>
      </c>
    </row>
    <row r="846" spans="6:10" ht="15" x14ac:dyDescent="0.2">
      <c r="F846" s="49">
        <v>43875</v>
      </c>
      <c r="G846" s="50">
        <v>8.2519998550415004</v>
      </c>
      <c r="H846" s="139">
        <v>6.1447337286769175</v>
      </c>
      <c r="I846" s="139">
        <f t="shared" si="26"/>
        <v>7373.680474412301</v>
      </c>
      <c r="J846" s="101">
        <f t="shared" si="27"/>
        <v>56.080414903029123</v>
      </c>
    </row>
    <row r="847" spans="6:10" ht="15" x14ac:dyDescent="0.2">
      <c r="F847" s="49">
        <v>43874</v>
      </c>
      <c r="G847" s="50">
        <v>8.1890001296996999</v>
      </c>
      <c r="H847" s="139">
        <v>6.1398439220820098</v>
      </c>
      <c r="I847" s="139">
        <f t="shared" si="26"/>
        <v>7367.8127064984119</v>
      </c>
      <c r="J847" s="101">
        <f t="shared" si="27"/>
        <v>50.212646989140012</v>
      </c>
    </row>
    <row r="848" spans="6:10" ht="15" x14ac:dyDescent="0.2">
      <c r="F848" s="49">
        <v>43873</v>
      </c>
      <c r="G848" s="50">
        <v>8.1330003738403303</v>
      </c>
      <c r="H848" s="139">
        <v>6.0420240338718818</v>
      </c>
      <c r="I848" s="139">
        <f t="shared" si="26"/>
        <v>7250.4288406462583</v>
      </c>
      <c r="J848" s="101">
        <f t="shared" si="27"/>
        <v>-67.171218863013564</v>
      </c>
    </row>
    <row r="849" spans="6:10" ht="15" x14ac:dyDescent="0.2">
      <c r="F849" s="49">
        <v>43872</v>
      </c>
      <c r="G849" s="50">
        <v>8.2080001831054599</v>
      </c>
      <c r="H849" s="139">
        <v>6.115111334379244</v>
      </c>
      <c r="I849" s="139">
        <f t="shared" si="26"/>
        <v>7338.1336012550928</v>
      </c>
      <c r="J849" s="101">
        <f t="shared" si="27"/>
        <v>20.533541745820912</v>
      </c>
    </row>
    <row r="850" spans="6:10" ht="15" x14ac:dyDescent="0.2">
      <c r="F850" s="49">
        <v>43871</v>
      </c>
      <c r="G850" s="50">
        <v>8.1850004196166992</v>
      </c>
      <c r="H850" s="139">
        <v>6.1017263798943997</v>
      </c>
      <c r="I850" s="139">
        <f t="shared" si="26"/>
        <v>7322.0716558732793</v>
      </c>
      <c r="J850" s="101">
        <f t="shared" si="27"/>
        <v>4.4715963640073824</v>
      </c>
    </row>
    <row r="851" spans="6:10" ht="15" x14ac:dyDescent="0.2">
      <c r="F851" s="49">
        <v>43868</v>
      </c>
      <c r="G851" s="50">
        <v>8.1800003051757795</v>
      </c>
      <c r="H851" s="139">
        <v>6.1549212802740536</v>
      </c>
      <c r="I851" s="139">
        <f t="shared" si="26"/>
        <v>7385.9055363288644</v>
      </c>
      <c r="J851" s="101">
        <f t="shared" si="27"/>
        <v>68.305476819592513</v>
      </c>
    </row>
    <row r="852" spans="6:10" ht="15" x14ac:dyDescent="0.2">
      <c r="F852" s="49">
        <v>43867</v>
      </c>
      <c r="G852" s="50">
        <v>8.1040000915527308</v>
      </c>
      <c r="H852" s="139">
        <v>6.1319555250210769</v>
      </c>
      <c r="I852" s="139">
        <f t="shared" si="26"/>
        <v>7358.3466300252921</v>
      </c>
      <c r="J852" s="101">
        <f t="shared" si="27"/>
        <v>40.746570516020256</v>
      </c>
    </row>
    <row r="853" spans="6:10" ht="15" x14ac:dyDescent="0.2">
      <c r="F853" s="49">
        <v>43866</v>
      </c>
      <c r="G853" s="50">
        <v>8.0590000152587802</v>
      </c>
      <c r="H853" s="139">
        <v>6.1443323654518913</v>
      </c>
      <c r="I853" s="139">
        <f t="shared" si="26"/>
        <v>7373.1988385422692</v>
      </c>
      <c r="J853" s="101">
        <f t="shared" si="27"/>
        <v>55.5987790329973</v>
      </c>
    </row>
    <row r="854" spans="6:10" ht="15" x14ac:dyDescent="0.2">
      <c r="F854" s="49">
        <v>43865</v>
      </c>
      <c r="G854" s="50">
        <v>7.9980001449584899</v>
      </c>
      <c r="H854" s="139">
        <v>6.1623838393623149</v>
      </c>
      <c r="I854" s="139">
        <f t="shared" si="26"/>
        <v>7394.8606072347775</v>
      </c>
      <c r="J854" s="101">
        <f t="shared" si="27"/>
        <v>77.260547725505603</v>
      </c>
    </row>
    <row r="855" spans="6:10" ht="15" x14ac:dyDescent="0.2">
      <c r="F855" s="49">
        <v>43864</v>
      </c>
      <c r="G855" s="50">
        <v>7.9140000343322701</v>
      </c>
      <c r="H855" s="139">
        <v>6.1242545552895544</v>
      </c>
      <c r="I855" s="139">
        <f t="shared" si="26"/>
        <v>7349.1054663474652</v>
      </c>
      <c r="J855" s="101">
        <f t="shared" si="27"/>
        <v>31.505406838193267</v>
      </c>
    </row>
    <row r="856" spans="6:10" ht="15" x14ac:dyDescent="0.2">
      <c r="F856" s="49">
        <v>43861</v>
      </c>
      <c r="G856" s="50">
        <v>7.88000011444091</v>
      </c>
      <c r="H856" s="139">
        <v>5.9822529842815175</v>
      </c>
      <c r="I856" s="139">
        <f t="shared" si="26"/>
        <v>7178.7035811378209</v>
      </c>
      <c r="J856" s="101">
        <f t="shared" si="27"/>
        <v>-138.89647837145094</v>
      </c>
    </row>
    <row r="857" spans="6:10" ht="15" x14ac:dyDescent="0.2">
      <c r="F857" s="49">
        <v>43860</v>
      </c>
      <c r="G857" s="50">
        <v>8.0310001373290998</v>
      </c>
      <c r="H857" s="139">
        <v>6.1231088194308532</v>
      </c>
      <c r="I857" s="139">
        <f t="shared" si="26"/>
        <v>7347.730583317024</v>
      </c>
      <c r="J857" s="101">
        <f t="shared" si="27"/>
        <v>30.13052380775207</v>
      </c>
    </row>
    <row r="858" spans="6:10" ht="15" x14ac:dyDescent="0.2">
      <c r="F858" s="49">
        <v>43859</v>
      </c>
      <c r="G858" s="50">
        <v>7.9980001449584899</v>
      </c>
      <c r="H858" s="139">
        <v>6.210344858343678</v>
      </c>
      <c r="I858" s="139">
        <f t="shared" si="26"/>
        <v>7452.4138300124132</v>
      </c>
      <c r="J858" s="101">
        <f t="shared" si="27"/>
        <v>134.81377050314131</v>
      </c>
    </row>
    <row r="859" spans="6:10" ht="15" x14ac:dyDescent="0.2">
      <c r="F859" s="49">
        <v>43858</v>
      </c>
      <c r="G859" s="50">
        <v>7.8520002365112296</v>
      </c>
      <c r="H859" s="139">
        <v>6.2330633216638631</v>
      </c>
      <c r="I859" s="139">
        <f t="shared" si="26"/>
        <v>7479.675985996636</v>
      </c>
      <c r="J859" s="101">
        <f t="shared" si="27"/>
        <v>162.07592648736409</v>
      </c>
    </row>
    <row r="860" spans="6:10" ht="15" x14ac:dyDescent="0.2">
      <c r="F860" s="49">
        <v>43857</v>
      </c>
      <c r="G860" s="50">
        <v>7.6799998283386204</v>
      </c>
      <c r="H860" s="139">
        <v>6.0026735458177916</v>
      </c>
      <c r="I860" s="139">
        <f t="shared" si="26"/>
        <v>7203.2082549813495</v>
      </c>
      <c r="J860" s="101">
        <f t="shared" si="27"/>
        <v>-114.39180452792243</v>
      </c>
    </row>
    <row r="861" spans="6:10" ht="15" x14ac:dyDescent="0.2">
      <c r="F861" s="49">
        <v>43854</v>
      </c>
      <c r="G861" s="50">
        <v>7.8010001182556099</v>
      </c>
      <c r="H861" s="139">
        <v>6.2339558519550735</v>
      </c>
      <c r="I861" s="139">
        <f t="shared" si="26"/>
        <v>7480.7470223460878</v>
      </c>
      <c r="J861" s="101">
        <f t="shared" si="27"/>
        <v>163.14696283681587</v>
      </c>
    </row>
    <row r="862" spans="6:10" ht="15" x14ac:dyDescent="0.2">
      <c r="F862" s="49">
        <v>43853</v>
      </c>
      <c r="G862" s="50">
        <v>7.6290001869201598</v>
      </c>
      <c r="H862" s="139">
        <v>6.1550174664365249</v>
      </c>
      <c r="I862" s="139">
        <f t="shared" si="26"/>
        <v>7386.0209597238299</v>
      </c>
      <c r="J862" s="101">
        <f t="shared" si="27"/>
        <v>68.42090021455806</v>
      </c>
    </row>
    <row r="863" spans="6:10" ht="15" x14ac:dyDescent="0.2">
      <c r="F863" s="49">
        <v>43852</v>
      </c>
      <c r="G863" s="50">
        <v>7.55800008773803</v>
      </c>
      <c r="H863" s="139">
        <v>6.0706295070226197</v>
      </c>
      <c r="I863" s="139">
        <f t="shared" si="26"/>
        <v>7284.7554084271433</v>
      </c>
      <c r="J863" s="101">
        <f t="shared" si="27"/>
        <v>-32.844651082128621</v>
      </c>
    </row>
    <row r="864" spans="6:10" ht="15" x14ac:dyDescent="0.2">
      <c r="F864" s="49">
        <v>43851</v>
      </c>
      <c r="G864" s="50">
        <v>7.5920000076293901</v>
      </c>
      <c r="H864" s="139">
        <v>6.0739509480655496</v>
      </c>
      <c r="I864" s="139">
        <f t="shared" si="26"/>
        <v>7288.7411376786595</v>
      </c>
      <c r="J864" s="101">
        <f t="shared" si="27"/>
        <v>-28.858921830612417</v>
      </c>
    </row>
    <row r="865" spans="6:10" ht="15" x14ac:dyDescent="0.2">
      <c r="F865" s="49">
        <v>43850</v>
      </c>
      <c r="G865" s="50">
        <v>7.6220002174377397</v>
      </c>
      <c r="H865" s="139">
        <v>6.0343294728108319</v>
      </c>
      <c r="I865" s="139">
        <f t="shared" si="26"/>
        <v>7241.1953673729986</v>
      </c>
      <c r="J865" s="101">
        <f t="shared" si="27"/>
        <v>-76.404692136273297</v>
      </c>
    </row>
    <row r="866" spans="6:10" ht="15" x14ac:dyDescent="0.2">
      <c r="F866" s="49">
        <v>43847</v>
      </c>
      <c r="G866" s="50">
        <v>7.7020001411437899</v>
      </c>
      <c r="H866" s="139">
        <v>6.2090573759959007</v>
      </c>
      <c r="I866" s="139">
        <f t="shared" si="26"/>
        <v>7450.8688511950804</v>
      </c>
      <c r="J866" s="101">
        <f t="shared" si="27"/>
        <v>133.26879168580854</v>
      </c>
    </row>
    <row r="867" spans="6:10" ht="15" x14ac:dyDescent="0.2">
      <c r="F867" s="49">
        <v>43846</v>
      </c>
      <c r="G867" s="50">
        <v>7.5630002021789497</v>
      </c>
      <c r="H867" s="139">
        <v>6.2086540460042059</v>
      </c>
      <c r="I867" s="139">
        <f t="shared" si="26"/>
        <v>7450.3848552050467</v>
      </c>
      <c r="J867" s="101">
        <f t="shared" si="27"/>
        <v>132.78479569577485</v>
      </c>
    </row>
    <row r="868" spans="6:10" ht="15" x14ac:dyDescent="0.2">
      <c r="F868" s="49">
        <v>43845</v>
      </c>
      <c r="G868" s="50">
        <v>7.4270000457763601</v>
      </c>
      <c r="H868" s="139">
        <v>6.1202089764617753</v>
      </c>
      <c r="I868" s="139">
        <f t="shared" si="26"/>
        <v>7344.2507717541303</v>
      </c>
      <c r="J868" s="101">
        <f t="shared" si="27"/>
        <v>26.650712244858369</v>
      </c>
    </row>
    <row r="869" spans="6:10" ht="15" x14ac:dyDescent="0.2">
      <c r="F869" s="49">
        <v>43844</v>
      </c>
      <c r="G869" s="50">
        <v>7.4000000953674299</v>
      </c>
      <c r="H869" s="139">
        <v>6.0955285675270501</v>
      </c>
      <c r="I869" s="139">
        <f t="shared" si="26"/>
        <v>7314.6342810324604</v>
      </c>
      <c r="J869" s="101">
        <f t="shared" si="27"/>
        <v>-2.9657784768114652</v>
      </c>
    </row>
    <row r="870" spans="6:10" ht="15" x14ac:dyDescent="0.2">
      <c r="F870" s="49">
        <v>43843</v>
      </c>
      <c r="G870" s="50">
        <v>7.4029998779296804</v>
      </c>
      <c r="H870" s="139">
        <v>6.0569523492739892</v>
      </c>
      <c r="I870" s="139">
        <f t="shared" si="26"/>
        <v>7268.3428191287867</v>
      </c>
      <c r="J870" s="101">
        <f t="shared" si="27"/>
        <v>-49.2572403804852</v>
      </c>
    </row>
    <row r="871" spans="6:10" ht="15" x14ac:dyDescent="0.2">
      <c r="F871" s="49">
        <v>43840</v>
      </c>
      <c r="G871" s="50">
        <v>7.4530000686645499</v>
      </c>
      <c r="H871" s="139">
        <v>6.221146205495935</v>
      </c>
      <c r="I871" s="139">
        <f t="shared" si="26"/>
        <v>7465.3754465951224</v>
      </c>
      <c r="J871" s="101">
        <f t="shared" si="27"/>
        <v>147.77538708585053</v>
      </c>
    </row>
    <row r="872" spans="6:10" ht="15" x14ac:dyDescent="0.2">
      <c r="F872" s="49">
        <v>43839</v>
      </c>
      <c r="G872" s="50">
        <v>7.3039999008178702</v>
      </c>
      <c r="H872" s="139">
        <v>6.1214216501124801</v>
      </c>
      <c r="I872" s="139">
        <f t="shared" si="26"/>
        <v>7345.705980134976</v>
      </c>
      <c r="J872" s="101">
        <f t="shared" si="27"/>
        <v>28.10592062570413</v>
      </c>
    </row>
    <row r="873" spans="6:10" ht="15" x14ac:dyDescent="0.2">
      <c r="F873" s="49">
        <v>43838</v>
      </c>
      <c r="G873" s="50">
        <v>7.27600002288818</v>
      </c>
      <c r="H873" s="139">
        <v>6.1333019926296624</v>
      </c>
      <c r="I873" s="139">
        <f t="shared" si="26"/>
        <v>7359.9623911555946</v>
      </c>
      <c r="J873" s="101">
        <f t="shared" si="27"/>
        <v>42.362331646322673</v>
      </c>
    </row>
    <row r="874" spans="6:10" ht="15" x14ac:dyDescent="0.2">
      <c r="F874" s="49">
        <v>43837</v>
      </c>
      <c r="G874" s="50">
        <v>7.2340002059936497</v>
      </c>
      <c r="H874" s="139">
        <v>6.0946293706662642</v>
      </c>
      <c r="I874" s="139">
        <f t="shared" si="26"/>
        <v>7313.5552447995169</v>
      </c>
      <c r="J874" s="101">
        <f t="shared" si="27"/>
        <v>-4.0448147097549736</v>
      </c>
    </row>
    <row r="875" spans="6:10" ht="15" x14ac:dyDescent="0.2">
      <c r="F875" s="49">
        <v>43836</v>
      </c>
      <c r="G875" s="50">
        <v>7.2379999160766602</v>
      </c>
      <c r="H875" s="139">
        <v>6.1081184857668154</v>
      </c>
      <c r="I875" s="139">
        <f t="shared" si="26"/>
        <v>7329.7421829201785</v>
      </c>
      <c r="J875" s="101">
        <f t="shared" si="27"/>
        <v>12.142123410906606</v>
      </c>
    </row>
    <row r="876" spans="6:10" ht="15" x14ac:dyDescent="0.2">
      <c r="F876" s="49">
        <v>43833</v>
      </c>
      <c r="G876" s="50">
        <v>7.2259998321533203</v>
      </c>
      <c r="H876" s="139">
        <v>6.1072897192231501</v>
      </c>
      <c r="I876" s="139">
        <f t="shared" si="26"/>
        <v>7328.7476630677802</v>
      </c>
      <c r="J876" s="101">
        <f t="shared" si="27"/>
        <v>11.147603558508308</v>
      </c>
    </row>
    <row r="877" spans="6:10" ht="15" x14ac:dyDescent="0.2">
      <c r="F877" s="49">
        <v>43832</v>
      </c>
      <c r="G877" s="50">
        <v>7.2150001525878897</v>
      </c>
      <c r="H877" s="139">
        <v>6.2200752068216323</v>
      </c>
      <c r="I877" s="139">
        <f t="shared" si="26"/>
        <v>7464.0902481859584</v>
      </c>
      <c r="J877" s="101">
        <f t="shared" si="27"/>
        <v>146.49018867668656</v>
      </c>
    </row>
    <row r="878" spans="6:10" ht="15" x14ac:dyDescent="0.2">
      <c r="F878" s="49">
        <v>43831</v>
      </c>
      <c r="G878" s="50">
        <v>7.07200002670288</v>
      </c>
      <c r="H878" s="139">
        <v>6.09800004959106</v>
      </c>
      <c r="I878" s="139">
        <f t="shared" si="26"/>
        <v>7317.6000595092719</v>
      </c>
      <c r="J878" s="101">
        <f t="shared" si="27"/>
        <v>0</v>
      </c>
    </row>
    <row r="879" spans="6:10" ht="15" x14ac:dyDescent="0.2">
      <c r="F879" s="49">
        <v>43830</v>
      </c>
      <c r="G879" s="50">
        <v>7.07200002670288</v>
      </c>
      <c r="H879" s="139">
        <v>6.0919671448262376</v>
      </c>
      <c r="I879" s="139">
        <f t="shared" si="26"/>
        <v>7310.360573791485</v>
      </c>
      <c r="J879" s="101">
        <f t="shared" si="27"/>
        <v>-7.2394857177869198</v>
      </c>
    </row>
    <row r="880" spans="6:10" ht="15" x14ac:dyDescent="0.2">
      <c r="F880" s="49">
        <v>43829</v>
      </c>
      <c r="G880" s="50">
        <v>7.0789999961853001</v>
      </c>
      <c r="H880" s="139">
        <v>6.0294729143929233</v>
      </c>
      <c r="I880" s="139">
        <f t="shared" si="26"/>
        <v>7235.367497271508</v>
      </c>
      <c r="J880" s="101">
        <f t="shared" si="27"/>
        <v>-82.232562237763887</v>
      </c>
    </row>
    <row r="881" spans="6:10" ht="15" x14ac:dyDescent="0.2">
      <c r="F881" s="49">
        <v>43826</v>
      </c>
      <c r="G881" s="50">
        <v>7.1589999198913503</v>
      </c>
      <c r="H881" s="139">
        <v>6.0843863071369917</v>
      </c>
      <c r="I881" s="139">
        <f t="shared" si="26"/>
        <v>7301.26356856439</v>
      </c>
      <c r="J881" s="101">
        <f t="shared" si="27"/>
        <v>-16.336490944881916</v>
      </c>
    </row>
    <row r="882" spans="6:10" ht="15" x14ac:dyDescent="0.2">
      <c r="F882" s="49">
        <v>43825</v>
      </c>
      <c r="G882" s="50">
        <v>7.1750001907348597</v>
      </c>
      <c r="H882" s="139">
        <v>6.09800004959106</v>
      </c>
      <c r="I882" s="139">
        <f t="shared" si="26"/>
        <v>7317.6000595092719</v>
      </c>
      <c r="J882" s="101">
        <f t="shared" si="27"/>
        <v>0</v>
      </c>
    </row>
    <row r="883" spans="6:10" ht="15" x14ac:dyDescent="0.2">
      <c r="F883" s="49">
        <v>43824</v>
      </c>
      <c r="G883" s="50">
        <v>7.1750001907348597</v>
      </c>
      <c r="H883" s="139">
        <v>6.09800004959106</v>
      </c>
      <c r="I883" s="139">
        <f t="shared" si="26"/>
        <v>7317.6000595092719</v>
      </c>
      <c r="J883" s="101">
        <f t="shared" si="27"/>
        <v>0</v>
      </c>
    </row>
    <row r="884" spans="6:10" ht="15" x14ac:dyDescent="0.2">
      <c r="F884" s="49">
        <v>43823</v>
      </c>
      <c r="G884" s="50">
        <v>7.1750001907348597</v>
      </c>
      <c r="H884" s="139">
        <v>6.0827213861760185</v>
      </c>
      <c r="I884" s="139">
        <f t="shared" si="26"/>
        <v>7299.2656634112227</v>
      </c>
      <c r="J884" s="101">
        <f t="shared" si="27"/>
        <v>-18.334396098049183</v>
      </c>
    </row>
    <row r="885" spans="6:10" ht="15" x14ac:dyDescent="0.2">
      <c r="F885" s="49">
        <v>43822</v>
      </c>
      <c r="G885" s="50">
        <v>7.1929998397827104</v>
      </c>
      <c r="H885" s="139">
        <v>6.1141290114023326</v>
      </c>
      <c r="I885" s="139">
        <f t="shared" si="26"/>
        <v>7336.9548136827989</v>
      </c>
      <c r="J885" s="101">
        <f t="shared" si="27"/>
        <v>19.354754173526999</v>
      </c>
    </row>
    <row r="886" spans="6:10" ht="15" x14ac:dyDescent="0.2">
      <c r="F886" s="49">
        <v>43819</v>
      </c>
      <c r="G886" s="50">
        <v>7.1739997863769496</v>
      </c>
      <c r="H886" s="139">
        <v>6.2896842237763817</v>
      </c>
      <c r="I886" s="139">
        <f t="shared" si="26"/>
        <v>7547.6210685316582</v>
      </c>
      <c r="J886" s="101">
        <f t="shared" si="27"/>
        <v>230.02100902238635</v>
      </c>
    </row>
    <row r="887" spans="6:10" ht="15" x14ac:dyDescent="0.2">
      <c r="F887" s="49">
        <v>43818</v>
      </c>
      <c r="G887" s="50">
        <v>6.9520001411437899</v>
      </c>
      <c r="H887" s="139">
        <v>6.0316980519322314</v>
      </c>
      <c r="I887" s="139">
        <f t="shared" si="26"/>
        <v>7238.0376623186776</v>
      </c>
      <c r="J887" s="101">
        <f t="shared" si="27"/>
        <v>-79.562397190594311</v>
      </c>
    </row>
    <row r="888" spans="6:10" ht="15" x14ac:dyDescent="0.2">
      <c r="F888" s="49">
        <v>43817</v>
      </c>
      <c r="G888" s="50">
        <v>7.0279998779296804</v>
      </c>
      <c r="H888" s="139">
        <v>6.1066827348751129</v>
      </c>
      <c r="I888" s="139">
        <f t="shared" si="26"/>
        <v>7328.0192818501355</v>
      </c>
      <c r="J888" s="101">
        <f t="shared" si="27"/>
        <v>10.419222340863598</v>
      </c>
    </row>
    <row r="889" spans="6:10" ht="15" x14ac:dyDescent="0.2">
      <c r="F889" s="49">
        <v>43816</v>
      </c>
      <c r="G889" s="50">
        <v>7.0180001258850098</v>
      </c>
      <c r="H889" s="139">
        <v>6.168791243353037</v>
      </c>
      <c r="I889" s="139">
        <f t="shared" si="26"/>
        <v>7402.5494920236442</v>
      </c>
      <c r="J889" s="101">
        <f t="shared" si="27"/>
        <v>84.949432514372347</v>
      </c>
    </row>
    <row r="890" spans="6:10" ht="15" x14ac:dyDescent="0.2">
      <c r="F890" s="49">
        <v>43815</v>
      </c>
      <c r="G890" s="50">
        <v>6.9369997978210396</v>
      </c>
      <c r="H890" s="139">
        <v>6.1323799337662175</v>
      </c>
      <c r="I890" s="139">
        <f t="shared" si="26"/>
        <v>7358.8559205194606</v>
      </c>
      <c r="J890" s="101">
        <f t="shared" si="27"/>
        <v>41.25586101018871</v>
      </c>
    </row>
    <row r="891" spans="6:10" ht="15" x14ac:dyDescent="0.2">
      <c r="F891" s="49">
        <v>43812</v>
      </c>
      <c r="G891" s="50">
        <v>6.8979997634887598</v>
      </c>
      <c r="H891" s="139">
        <v>6.1263542840756946</v>
      </c>
      <c r="I891" s="139">
        <f t="shared" si="26"/>
        <v>7351.6251408908338</v>
      </c>
      <c r="J891" s="101">
        <f t="shared" si="27"/>
        <v>34.025081381561904</v>
      </c>
    </row>
    <row r="892" spans="6:10" ht="15" x14ac:dyDescent="0.2">
      <c r="F892" s="49">
        <v>43811</v>
      </c>
      <c r="G892" s="50">
        <v>6.8660001754760698</v>
      </c>
      <c r="H892" s="139">
        <v>6.1434645856595083</v>
      </c>
      <c r="I892" s="139">
        <f t="shared" si="26"/>
        <v>7372.1575027914096</v>
      </c>
      <c r="J892" s="101">
        <f t="shared" si="27"/>
        <v>54.557443282137683</v>
      </c>
    </row>
    <row r="893" spans="6:10" ht="15" x14ac:dyDescent="0.2">
      <c r="F893" s="49">
        <v>43810</v>
      </c>
      <c r="G893" s="50">
        <v>6.8150000572204501</v>
      </c>
      <c r="H893" s="139">
        <v>6.1645765850191214</v>
      </c>
      <c r="I893" s="139">
        <f t="shared" si="26"/>
        <v>7397.4919020229454</v>
      </c>
      <c r="J893" s="101">
        <f t="shared" si="27"/>
        <v>79.89184251367351</v>
      </c>
    </row>
    <row r="894" spans="6:10" ht="15" x14ac:dyDescent="0.2">
      <c r="F894" s="49">
        <v>43809</v>
      </c>
      <c r="G894" s="50">
        <v>6.7410001754760698</v>
      </c>
      <c r="H894" s="139">
        <v>6.1506947355015527</v>
      </c>
      <c r="I894" s="139">
        <f t="shared" si="26"/>
        <v>7380.8336826018631</v>
      </c>
      <c r="J894" s="101">
        <f t="shared" si="27"/>
        <v>63.233623092591188</v>
      </c>
    </row>
    <row r="895" spans="6:10" ht="15" x14ac:dyDescent="0.2">
      <c r="F895" s="49">
        <v>43808</v>
      </c>
      <c r="G895" s="50">
        <v>6.68300008773803</v>
      </c>
      <c r="H895" s="139">
        <v>6.0200287539720874</v>
      </c>
      <c r="I895" s="139">
        <f t="shared" si="26"/>
        <v>7224.0345047665051</v>
      </c>
      <c r="J895" s="101">
        <f t="shared" si="27"/>
        <v>-93.565554742766835</v>
      </c>
    </row>
    <row r="896" spans="6:10" ht="15" x14ac:dyDescent="0.2">
      <c r="F896" s="49">
        <v>43805</v>
      </c>
      <c r="G896" s="50">
        <v>6.7690000534057599</v>
      </c>
      <c r="H896" s="139">
        <v>6.1513844833517242</v>
      </c>
      <c r="I896" s="139">
        <f t="shared" si="26"/>
        <v>7381.6613800220694</v>
      </c>
      <c r="J896" s="101">
        <f t="shared" si="27"/>
        <v>64.061320512797465</v>
      </c>
    </row>
    <row r="897" spans="6:10" ht="15" x14ac:dyDescent="0.2">
      <c r="F897" s="49">
        <v>43804</v>
      </c>
      <c r="G897" s="50">
        <v>6.71000003814697</v>
      </c>
      <c r="H897" s="139">
        <v>6.0843834920966549</v>
      </c>
      <c r="I897" s="139">
        <f t="shared" si="26"/>
        <v>7301.2601905159854</v>
      </c>
      <c r="J897" s="101">
        <f t="shared" si="27"/>
        <v>-16.339868993286473</v>
      </c>
    </row>
    <row r="898" spans="6:10" ht="15" x14ac:dyDescent="0.2">
      <c r="F898" s="49">
        <v>43803</v>
      </c>
      <c r="G898" s="50">
        <v>6.7249999046325604</v>
      </c>
      <c r="H898" s="139">
        <v>6.1517353090352129</v>
      </c>
      <c r="I898" s="139">
        <f t="shared" si="26"/>
        <v>7382.0823708422558</v>
      </c>
      <c r="J898" s="101">
        <f t="shared" si="27"/>
        <v>64.482311332983954</v>
      </c>
    </row>
    <row r="899" spans="6:10" ht="15" x14ac:dyDescent="0.2">
      <c r="F899" s="49">
        <v>43802</v>
      </c>
      <c r="G899" s="50">
        <v>6.6659998893737704</v>
      </c>
      <c r="H899" s="139">
        <v>6.1383840020451812</v>
      </c>
      <c r="I899" s="139">
        <f t="shared" si="26"/>
        <v>7366.0608024542171</v>
      </c>
      <c r="J899" s="101">
        <f t="shared" si="27"/>
        <v>48.460742944945196</v>
      </c>
    </row>
    <row r="900" spans="6:10" ht="15" x14ac:dyDescent="0.2">
      <c r="F900" s="49">
        <v>43801</v>
      </c>
      <c r="G900" s="50">
        <v>6.6220002174377397</v>
      </c>
      <c r="H900" s="139">
        <v>5.8791253421679386</v>
      </c>
      <c r="I900" s="139">
        <f t="shared" ref="I900:I963" si="28">H900*$B$5</f>
        <v>7054.9504106015265</v>
      </c>
      <c r="J900" s="101">
        <f t="shared" ref="J900:J963" si="29">I900-($G$3*$B$5)</f>
        <v>-262.64964890774536</v>
      </c>
    </row>
    <row r="901" spans="6:10" ht="15" x14ac:dyDescent="0.2">
      <c r="F901" s="49">
        <v>43798</v>
      </c>
      <c r="G901" s="50">
        <v>6.8639998435974103</v>
      </c>
      <c r="H901" s="139">
        <v>6.109560253170546</v>
      </c>
      <c r="I901" s="139">
        <f t="shared" si="28"/>
        <v>7331.472303804655</v>
      </c>
      <c r="J901" s="101">
        <f t="shared" si="29"/>
        <v>13.872244295383098</v>
      </c>
    </row>
    <row r="902" spans="6:10" ht="15" x14ac:dyDescent="0.2">
      <c r="F902" s="49">
        <v>43797</v>
      </c>
      <c r="G902" s="50">
        <v>6.8509998321533203</v>
      </c>
      <c r="H902" s="139">
        <v>6.0678115167631077</v>
      </c>
      <c r="I902" s="139">
        <f t="shared" si="28"/>
        <v>7281.3738201157294</v>
      </c>
      <c r="J902" s="101">
        <f t="shared" si="29"/>
        <v>-36.226239393542528</v>
      </c>
    </row>
    <row r="903" spans="6:10" ht="15" x14ac:dyDescent="0.2">
      <c r="F903" s="49">
        <v>43796</v>
      </c>
      <c r="G903" s="50">
        <v>6.8850002288818297</v>
      </c>
      <c r="H903" s="139">
        <v>6.0918033715624054</v>
      </c>
      <c r="I903" s="139">
        <f t="shared" si="28"/>
        <v>7310.1640458748861</v>
      </c>
      <c r="J903" s="101">
        <f t="shared" si="29"/>
        <v>-7.4360136343857448</v>
      </c>
    </row>
    <row r="904" spans="6:10" ht="15" x14ac:dyDescent="0.2">
      <c r="F904" s="49">
        <v>43795</v>
      </c>
      <c r="G904" s="50">
        <v>6.8920001983642498</v>
      </c>
      <c r="H904" s="139">
        <v>6.1397281721780086</v>
      </c>
      <c r="I904" s="139">
        <f t="shared" si="28"/>
        <v>7367.6738066136104</v>
      </c>
      <c r="J904" s="101">
        <f t="shared" si="29"/>
        <v>50.073747104338509</v>
      </c>
    </row>
    <row r="905" spans="6:10" ht="15" x14ac:dyDescent="0.2">
      <c r="F905" s="49">
        <v>43794</v>
      </c>
      <c r="G905" s="50">
        <v>6.8449997901916504</v>
      </c>
      <c r="H905" s="139">
        <v>6.1787097617530398</v>
      </c>
      <c r="I905" s="139">
        <f t="shared" si="28"/>
        <v>7414.4517141036476</v>
      </c>
      <c r="J905" s="101">
        <f t="shared" si="29"/>
        <v>96.851654594375759</v>
      </c>
    </row>
    <row r="906" spans="6:10" ht="15" x14ac:dyDescent="0.2">
      <c r="F906" s="49">
        <v>43791</v>
      </c>
      <c r="G906" s="50">
        <v>6.75500011444091</v>
      </c>
      <c r="H906" s="139">
        <v>6.0799719680506952</v>
      </c>
      <c r="I906" s="139">
        <f t="shared" si="28"/>
        <v>7295.9663616608341</v>
      </c>
      <c r="J906" s="101">
        <f t="shared" si="29"/>
        <v>-21.633697848437805</v>
      </c>
    </row>
    <row r="907" spans="6:10" ht="15" x14ac:dyDescent="0.2">
      <c r="F907" s="49">
        <v>43790</v>
      </c>
      <c r="G907" s="50">
        <v>6.7750000953674299</v>
      </c>
      <c r="H907" s="139">
        <v>6.0567365762362488</v>
      </c>
      <c r="I907" s="139">
        <f t="shared" si="28"/>
        <v>7268.0838914834985</v>
      </c>
      <c r="J907" s="101">
        <f t="shared" si="29"/>
        <v>-49.516168025773368</v>
      </c>
    </row>
    <row r="908" spans="6:10" ht="15" x14ac:dyDescent="0.2">
      <c r="F908" s="49">
        <v>43789</v>
      </c>
      <c r="G908" s="50">
        <v>6.82100009918212</v>
      </c>
      <c r="H908" s="139">
        <v>6.0872813547488818</v>
      </c>
      <c r="I908" s="139">
        <f t="shared" si="28"/>
        <v>7304.7376256986581</v>
      </c>
      <c r="J908" s="101">
        <f t="shared" si="29"/>
        <v>-12.862433810613766</v>
      </c>
    </row>
    <row r="909" spans="6:10" ht="15" x14ac:dyDescent="0.2">
      <c r="F909" s="49">
        <v>43788</v>
      </c>
      <c r="G909" s="50">
        <v>6.8330001831054599</v>
      </c>
      <c r="H909" s="139">
        <v>6.0703974718566069</v>
      </c>
      <c r="I909" s="139">
        <f t="shared" si="28"/>
        <v>7284.4769662279286</v>
      </c>
      <c r="J909" s="101">
        <f t="shared" si="29"/>
        <v>-33.123093281343245</v>
      </c>
    </row>
    <row r="910" spans="6:10" ht="15" x14ac:dyDescent="0.2">
      <c r="F910" s="49">
        <v>43787</v>
      </c>
      <c r="G910" s="50">
        <v>6.8639998435974103</v>
      </c>
      <c r="H910" s="139">
        <v>6.0900093899062311</v>
      </c>
      <c r="I910" s="139">
        <f t="shared" si="28"/>
        <v>7308.0112678874775</v>
      </c>
      <c r="J910" s="101">
        <f t="shared" si="29"/>
        <v>-9.5887916217943712</v>
      </c>
    </row>
    <row r="911" spans="6:10" ht="15" x14ac:dyDescent="0.2">
      <c r="F911" s="49">
        <v>43784</v>
      </c>
      <c r="G911" s="50">
        <v>6.8730001449584899</v>
      </c>
      <c r="H911" s="139">
        <v>6.0829358404291147</v>
      </c>
      <c r="I911" s="139">
        <f t="shared" si="28"/>
        <v>7299.5230085149378</v>
      </c>
      <c r="J911" s="101">
        <f t="shared" si="29"/>
        <v>-18.077050994334058</v>
      </c>
    </row>
    <row r="912" spans="6:10" ht="15" x14ac:dyDescent="0.2">
      <c r="F912" s="49">
        <v>43783</v>
      </c>
      <c r="G912" s="50">
        <v>6.8899998664855904</v>
      </c>
      <c r="H912" s="139">
        <v>6.0503937059401043</v>
      </c>
      <c r="I912" s="139">
        <f t="shared" si="28"/>
        <v>7260.4724471281252</v>
      </c>
      <c r="J912" s="101">
        <f t="shared" si="29"/>
        <v>-57.127612381146719</v>
      </c>
    </row>
    <row r="913" spans="6:10" ht="15" x14ac:dyDescent="0.2">
      <c r="F913" s="49">
        <v>43782</v>
      </c>
      <c r="G913" s="50">
        <v>6.9439997673034597</v>
      </c>
      <c r="H913" s="139">
        <v>6.0612278209442678</v>
      </c>
      <c r="I913" s="139">
        <f t="shared" si="28"/>
        <v>7273.4733851331212</v>
      </c>
      <c r="J913" s="101">
        <f t="shared" si="29"/>
        <v>-44.126674376150731</v>
      </c>
    </row>
    <row r="914" spans="6:10" ht="15" x14ac:dyDescent="0.2">
      <c r="F914" s="49">
        <v>43781</v>
      </c>
      <c r="G914" s="50">
        <v>6.98600006103515</v>
      </c>
      <c r="H914" s="139">
        <v>6.1859195964720479</v>
      </c>
      <c r="I914" s="139">
        <f t="shared" si="28"/>
        <v>7423.1035157664573</v>
      </c>
      <c r="J914" s="101">
        <f t="shared" si="29"/>
        <v>105.50345625718546</v>
      </c>
    </row>
    <row r="915" spans="6:10" ht="15" x14ac:dyDescent="0.2">
      <c r="F915" s="49">
        <v>43780</v>
      </c>
      <c r="G915" s="50">
        <v>6.8860001564025799</v>
      </c>
      <c r="H915" s="139">
        <v>6.121957256773694</v>
      </c>
      <c r="I915" s="139">
        <f t="shared" si="28"/>
        <v>7346.3487081284329</v>
      </c>
      <c r="J915" s="101">
        <f t="shared" si="29"/>
        <v>28.748648619161031</v>
      </c>
    </row>
    <row r="916" spans="6:10" ht="15" x14ac:dyDescent="0.2">
      <c r="F916" s="49">
        <v>43777</v>
      </c>
      <c r="G916" s="50">
        <v>6.8590002059936497</v>
      </c>
      <c r="H916" s="139">
        <v>6.1713417310996279</v>
      </c>
      <c r="I916" s="139">
        <f t="shared" si="28"/>
        <v>7405.6100773195531</v>
      </c>
      <c r="J916" s="101">
        <f t="shared" si="29"/>
        <v>88.01001781028117</v>
      </c>
    </row>
    <row r="917" spans="6:10" ht="15" x14ac:dyDescent="0.2">
      <c r="F917" s="49">
        <v>43776</v>
      </c>
      <c r="G917" s="50">
        <v>6.7769999504089302</v>
      </c>
      <c r="H917" s="139">
        <v>5.983015550753179</v>
      </c>
      <c r="I917" s="139">
        <f t="shared" si="28"/>
        <v>7179.618660903815</v>
      </c>
      <c r="J917" s="101">
        <f t="shared" si="29"/>
        <v>-137.98139860545689</v>
      </c>
    </row>
    <row r="918" spans="6:10" ht="15" x14ac:dyDescent="0.2">
      <c r="F918" s="49">
        <v>43775</v>
      </c>
      <c r="G918" s="50">
        <v>6.9060001373290998</v>
      </c>
      <c r="H918" s="139">
        <v>6.0953518158704529</v>
      </c>
      <c r="I918" s="139">
        <f t="shared" si="28"/>
        <v>7314.4221790445436</v>
      </c>
      <c r="J918" s="101">
        <f t="shared" si="29"/>
        <v>-3.1778804647283323</v>
      </c>
    </row>
    <row r="919" spans="6:10" ht="15" x14ac:dyDescent="0.2">
      <c r="F919" s="49">
        <v>43774</v>
      </c>
      <c r="G919" s="50">
        <v>6.9089999198913503</v>
      </c>
      <c r="H919" s="139">
        <v>6.0610421022951284</v>
      </c>
      <c r="I919" s="139">
        <f t="shared" si="28"/>
        <v>7273.2505227541542</v>
      </c>
      <c r="J919" s="101">
        <f t="shared" si="29"/>
        <v>-44.349536755117697</v>
      </c>
    </row>
    <row r="920" spans="6:10" ht="15" x14ac:dyDescent="0.2">
      <c r="F920" s="49">
        <v>43773</v>
      </c>
      <c r="G920" s="50">
        <v>6.9510002136230398</v>
      </c>
      <c r="H920" s="139">
        <v>6.1173311763664433</v>
      </c>
      <c r="I920" s="139">
        <f t="shared" si="28"/>
        <v>7340.7974116397318</v>
      </c>
      <c r="J920" s="101">
        <f t="shared" si="29"/>
        <v>23.197352130459876</v>
      </c>
    </row>
    <row r="921" spans="6:10" ht="15" x14ac:dyDescent="0.2">
      <c r="F921" s="49">
        <v>43770</v>
      </c>
      <c r="G921" s="50">
        <v>6.9289999008178702</v>
      </c>
      <c r="H921" s="139">
        <v>6.0663993546844814</v>
      </c>
      <c r="I921" s="139">
        <f t="shared" si="28"/>
        <v>7279.6792256213776</v>
      </c>
      <c r="J921" s="101">
        <f t="shared" si="29"/>
        <v>-37.920833887894332</v>
      </c>
    </row>
    <row r="922" spans="6:10" ht="15" x14ac:dyDescent="0.2">
      <c r="F922" s="49">
        <v>43769</v>
      </c>
      <c r="G922" s="50">
        <v>6.9650001525878897</v>
      </c>
      <c r="H922" s="139">
        <v>6.1773105503452168</v>
      </c>
      <c r="I922" s="139">
        <f t="shared" si="28"/>
        <v>7412.7726604142599</v>
      </c>
      <c r="J922" s="101">
        <f t="shared" si="29"/>
        <v>95.17260090498803</v>
      </c>
    </row>
    <row r="923" spans="6:10" ht="15" x14ac:dyDescent="0.2">
      <c r="F923" s="49">
        <v>43768</v>
      </c>
      <c r="G923" s="50">
        <v>6.875</v>
      </c>
      <c r="H923" s="139">
        <v>6.1095417390665272</v>
      </c>
      <c r="I923" s="139">
        <f t="shared" si="28"/>
        <v>7331.4500868798323</v>
      </c>
      <c r="J923" s="101">
        <f t="shared" si="29"/>
        <v>13.850027370560383</v>
      </c>
    </row>
    <row r="924" spans="6:10" ht="15" x14ac:dyDescent="0.2">
      <c r="F924" s="49">
        <v>43767</v>
      </c>
      <c r="G924" s="50">
        <v>6.8619999885559002</v>
      </c>
      <c r="H924" s="139">
        <v>6.0811387529058658</v>
      </c>
      <c r="I924" s="139">
        <f t="shared" si="28"/>
        <v>7297.3665034870392</v>
      </c>
      <c r="J924" s="101">
        <f t="shared" si="29"/>
        <v>-20.233556022232733</v>
      </c>
    </row>
    <row r="925" spans="6:10" ht="15" x14ac:dyDescent="0.2">
      <c r="F925" s="49">
        <v>43766</v>
      </c>
      <c r="G925" s="50">
        <v>6.8810000419616699</v>
      </c>
      <c r="H925" s="139">
        <v>6.1157500088223271</v>
      </c>
      <c r="I925" s="139">
        <f t="shared" si="28"/>
        <v>7338.9000105867926</v>
      </c>
      <c r="J925" s="101">
        <f t="shared" si="29"/>
        <v>21.299951077520745</v>
      </c>
    </row>
    <row r="926" spans="6:10" ht="15" x14ac:dyDescent="0.2">
      <c r="F926" s="49">
        <v>43763</v>
      </c>
      <c r="G926" s="50">
        <v>6.86100006103515</v>
      </c>
      <c r="H926" s="139">
        <v>6.1113464012916685</v>
      </c>
      <c r="I926" s="139">
        <f t="shared" si="28"/>
        <v>7333.6156815500026</v>
      </c>
      <c r="J926" s="101">
        <f t="shared" si="29"/>
        <v>16.015622040730705</v>
      </c>
    </row>
    <row r="927" spans="6:10" ht="15" x14ac:dyDescent="0.2">
      <c r="F927" s="49">
        <v>43762</v>
      </c>
      <c r="G927" s="50">
        <v>6.8460001945495597</v>
      </c>
      <c r="H927" s="139">
        <v>6.2076503617097751</v>
      </c>
      <c r="I927" s="139">
        <f t="shared" si="28"/>
        <v>7449.1804340517301</v>
      </c>
      <c r="J927" s="101">
        <f t="shared" si="29"/>
        <v>131.58037454245823</v>
      </c>
    </row>
    <row r="928" spans="6:10" ht="15" x14ac:dyDescent="0.2">
      <c r="F928" s="49">
        <v>43761</v>
      </c>
      <c r="G928" s="50">
        <v>6.7239999771118102</v>
      </c>
      <c r="H928" s="139">
        <v>5.9892409018638135</v>
      </c>
      <c r="I928" s="139">
        <f t="shared" si="28"/>
        <v>7187.0890822365764</v>
      </c>
      <c r="J928" s="101">
        <f t="shared" si="29"/>
        <v>-130.51097727269553</v>
      </c>
    </row>
    <row r="929" spans="6:10" ht="15" x14ac:dyDescent="0.2">
      <c r="F929" s="49">
        <v>43760</v>
      </c>
      <c r="G929" s="50">
        <v>6.8449997901916504</v>
      </c>
      <c r="H929" s="139">
        <v>6.1221010402537672</v>
      </c>
      <c r="I929" s="139">
        <f t="shared" si="28"/>
        <v>7346.5212483045207</v>
      </c>
      <c r="J929" s="101">
        <f t="shared" si="29"/>
        <v>28.921188795248781</v>
      </c>
    </row>
    <row r="930" spans="6:10" ht="15" x14ac:dyDescent="0.2">
      <c r="F930" s="49">
        <v>43759</v>
      </c>
      <c r="G930" s="50">
        <v>6.8179998397827104</v>
      </c>
      <c r="H930" s="139">
        <v>6.1392817425297137</v>
      </c>
      <c r="I930" s="139">
        <f t="shared" si="28"/>
        <v>7367.1380910356565</v>
      </c>
      <c r="J930" s="101">
        <f t="shared" si="29"/>
        <v>49.538031526384657</v>
      </c>
    </row>
    <row r="931" spans="6:10" ht="15" x14ac:dyDescent="0.2">
      <c r="F931" s="49">
        <v>43756</v>
      </c>
      <c r="G931" s="50">
        <v>6.7719998359680096</v>
      </c>
      <c r="H931" s="139">
        <v>6.0943990544625457</v>
      </c>
      <c r="I931" s="139">
        <f t="shared" si="28"/>
        <v>7313.2788653550551</v>
      </c>
      <c r="J931" s="101">
        <f t="shared" si="29"/>
        <v>-4.3211941542167551</v>
      </c>
    </row>
    <row r="932" spans="6:10" ht="15" x14ac:dyDescent="0.2">
      <c r="F932" s="49">
        <v>43755</v>
      </c>
      <c r="G932" s="50">
        <v>6.77600002288818</v>
      </c>
      <c r="H932" s="139">
        <v>6.0540618103172106</v>
      </c>
      <c r="I932" s="139">
        <f t="shared" si="28"/>
        <v>7264.8741723806525</v>
      </c>
      <c r="J932" s="101">
        <f t="shared" si="29"/>
        <v>-52.725887128619433</v>
      </c>
    </row>
    <row r="933" spans="6:10" ht="15" x14ac:dyDescent="0.2">
      <c r="F933" s="49">
        <v>43754</v>
      </c>
      <c r="G933" s="50">
        <v>6.8249998092651296</v>
      </c>
      <c r="H933" s="139">
        <v>6.0659190842999848</v>
      </c>
      <c r="I933" s="139">
        <f t="shared" si="28"/>
        <v>7279.1029011599821</v>
      </c>
      <c r="J933" s="101">
        <f t="shared" si="29"/>
        <v>-38.497158349289748</v>
      </c>
    </row>
    <row r="934" spans="6:10" ht="15" x14ac:dyDescent="0.2">
      <c r="F934" s="49">
        <v>43753</v>
      </c>
      <c r="G934" s="50">
        <v>6.86100006103515</v>
      </c>
      <c r="H934" s="139">
        <v>6.1417073398404938</v>
      </c>
      <c r="I934" s="139">
        <f t="shared" si="28"/>
        <v>7370.0488078085928</v>
      </c>
      <c r="J934" s="101">
        <f t="shared" si="29"/>
        <v>52.448748299320869</v>
      </c>
    </row>
    <row r="935" spans="6:10" ht="15" x14ac:dyDescent="0.2">
      <c r="F935" s="49">
        <v>43752</v>
      </c>
      <c r="G935" s="50">
        <v>6.8119997978210396</v>
      </c>
      <c r="H935" s="139">
        <v>6.1402194994788539</v>
      </c>
      <c r="I935" s="139">
        <f t="shared" si="28"/>
        <v>7368.2633993746249</v>
      </c>
      <c r="J935" s="101">
        <f t="shared" si="29"/>
        <v>50.663339865353009</v>
      </c>
    </row>
    <row r="936" spans="6:10" ht="15" x14ac:dyDescent="0.2">
      <c r="F936" s="49">
        <v>43749</v>
      </c>
      <c r="G936" s="50">
        <v>6.7649998664855904</v>
      </c>
      <c r="H936" s="139">
        <v>6.0934945896960517</v>
      </c>
      <c r="I936" s="139">
        <f t="shared" si="28"/>
        <v>7312.193507635262</v>
      </c>
      <c r="J936" s="101">
        <f t="shared" si="29"/>
        <v>-5.4065518740098923</v>
      </c>
    </row>
    <row r="937" spans="6:10" ht="15" x14ac:dyDescent="0.2">
      <c r="F937" s="49">
        <v>43748</v>
      </c>
      <c r="G937" s="50">
        <v>6.7699999809265101</v>
      </c>
      <c r="H937" s="139">
        <v>6.0764204011019283</v>
      </c>
      <c r="I937" s="139">
        <f t="shared" si="28"/>
        <v>7291.7044813223138</v>
      </c>
      <c r="J937" s="101">
        <f t="shared" si="29"/>
        <v>-25.895578186958119</v>
      </c>
    </row>
    <row r="938" spans="6:10" ht="15" x14ac:dyDescent="0.2">
      <c r="F938" s="49">
        <v>43747</v>
      </c>
      <c r="G938" s="50">
        <v>6.7940001487731898</v>
      </c>
      <c r="H938" s="139">
        <v>6.0971026240290414</v>
      </c>
      <c r="I938" s="139">
        <f t="shared" si="28"/>
        <v>7316.52314883485</v>
      </c>
      <c r="J938" s="101">
        <f t="shared" si="29"/>
        <v>-1.0769106744219243</v>
      </c>
    </row>
    <row r="939" spans="6:10" ht="15" x14ac:dyDescent="0.2">
      <c r="F939" s="49">
        <v>43746</v>
      </c>
      <c r="G939" s="50">
        <v>6.79500007629394</v>
      </c>
      <c r="H939" s="139">
        <v>6.0648856819023633</v>
      </c>
      <c r="I939" s="139">
        <f t="shared" si="28"/>
        <v>7277.8628182828361</v>
      </c>
      <c r="J939" s="101">
        <f t="shared" si="29"/>
        <v>-39.737241226435799</v>
      </c>
    </row>
    <row r="940" spans="6:10" ht="15" x14ac:dyDescent="0.2">
      <c r="F940" s="49">
        <v>43745</v>
      </c>
      <c r="G940" s="50">
        <v>6.8319997787475497</v>
      </c>
      <c r="H940" s="139">
        <v>6.164410020635068</v>
      </c>
      <c r="I940" s="139">
        <f t="shared" si="28"/>
        <v>7397.2920247620814</v>
      </c>
      <c r="J940" s="101">
        <f t="shared" si="29"/>
        <v>79.691965252809496</v>
      </c>
    </row>
    <row r="941" spans="6:10" ht="15" x14ac:dyDescent="0.2">
      <c r="F941" s="49">
        <v>43742</v>
      </c>
      <c r="G941" s="50">
        <v>6.7579998970031703</v>
      </c>
      <c r="H941" s="139">
        <v>6.1980740300573496</v>
      </c>
      <c r="I941" s="139">
        <f t="shared" si="28"/>
        <v>7437.6888360688199</v>
      </c>
      <c r="J941" s="101">
        <f t="shared" si="29"/>
        <v>120.08877655954802</v>
      </c>
    </row>
    <row r="942" spans="6:10" ht="15" x14ac:dyDescent="0.2">
      <c r="F942" s="49">
        <v>43741</v>
      </c>
      <c r="G942" s="50">
        <v>6.6479997634887598</v>
      </c>
      <c r="H942" s="139">
        <v>6.0504876288482663</v>
      </c>
      <c r="I942" s="139">
        <f t="shared" si="28"/>
        <v>7260.5851546179192</v>
      </c>
      <c r="J942" s="101">
        <f t="shared" si="29"/>
        <v>-57.014904891352671</v>
      </c>
    </row>
    <row r="943" spans="6:10" ht="15" x14ac:dyDescent="0.2">
      <c r="F943" s="49">
        <v>43740</v>
      </c>
      <c r="G943" s="50">
        <v>6.6999998092651296</v>
      </c>
      <c r="H943" s="139">
        <v>5.9808137796191865</v>
      </c>
      <c r="I943" s="139">
        <f t="shared" si="28"/>
        <v>7176.9765355430236</v>
      </c>
      <c r="J943" s="101">
        <f t="shared" si="29"/>
        <v>-140.62352396624829</v>
      </c>
    </row>
    <row r="944" spans="6:10" ht="15" x14ac:dyDescent="0.2">
      <c r="F944" s="49">
        <v>43739</v>
      </c>
      <c r="G944" s="50">
        <v>6.8299999237060502</v>
      </c>
      <c r="H944" s="139">
        <v>6.0721626639944102</v>
      </c>
      <c r="I944" s="139">
        <f t="shared" si="28"/>
        <v>7286.5951967932924</v>
      </c>
      <c r="J944" s="101">
        <f t="shared" si="29"/>
        <v>-31.004862715979471</v>
      </c>
    </row>
    <row r="945" spans="6:10" ht="15" x14ac:dyDescent="0.2">
      <c r="F945" s="49">
        <v>43738</v>
      </c>
      <c r="G945" s="50">
        <v>6.8590002059936497</v>
      </c>
      <c r="H945" s="139">
        <v>6.1848536926574234</v>
      </c>
      <c r="I945" s="139">
        <f t="shared" si="28"/>
        <v>7421.8244311889084</v>
      </c>
      <c r="J945" s="101">
        <f t="shared" si="29"/>
        <v>104.22437167963653</v>
      </c>
    </row>
    <row r="946" spans="6:10" ht="15" x14ac:dyDescent="0.2">
      <c r="F946" s="49">
        <v>43735</v>
      </c>
      <c r="G946" s="50">
        <v>6.7620000839233398</v>
      </c>
      <c r="H946" s="139">
        <v>6.026279208809707</v>
      </c>
      <c r="I946" s="139">
        <f t="shared" si="28"/>
        <v>7231.5350505716488</v>
      </c>
      <c r="J946" s="101">
        <f t="shared" si="29"/>
        <v>-86.065008937623134</v>
      </c>
    </row>
    <row r="947" spans="6:10" ht="15" x14ac:dyDescent="0.2">
      <c r="F947" s="49">
        <v>43734</v>
      </c>
      <c r="G947" s="50">
        <v>6.8420000076293901</v>
      </c>
      <c r="H947" s="139">
        <v>6.2049930997918743</v>
      </c>
      <c r="I947" s="139">
        <f t="shared" si="28"/>
        <v>7445.9917197502491</v>
      </c>
      <c r="J947" s="101">
        <f t="shared" si="29"/>
        <v>128.39166024097722</v>
      </c>
    </row>
    <row r="948" spans="6:10" ht="15" x14ac:dyDescent="0.2">
      <c r="F948" s="49">
        <v>43733</v>
      </c>
      <c r="G948" s="50">
        <v>6.72300004959106</v>
      </c>
      <c r="H948" s="139">
        <v>6.0835049089940831</v>
      </c>
      <c r="I948" s="139">
        <f t="shared" si="28"/>
        <v>7300.2058907928995</v>
      </c>
      <c r="J948" s="101">
        <f t="shared" si="29"/>
        <v>-17.394168716372405</v>
      </c>
    </row>
    <row r="949" spans="6:10" ht="15" x14ac:dyDescent="0.2">
      <c r="F949" s="49">
        <v>43732</v>
      </c>
      <c r="G949" s="50">
        <v>6.7389998435974103</v>
      </c>
      <c r="H949" s="139">
        <v>6.1754042472947095</v>
      </c>
      <c r="I949" s="139">
        <f t="shared" si="28"/>
        <v>7410.4850967536513</v>
      </c>
      <c r="J949" s="101">
        <f t="shared" si="29"/>
        <v>92.885037244379419</v>
      </c>
    </row>
    <row r="950" spans="6:10" ht="15" x14ac:dyDescent="0.2">
      <c r="F950" s="49">
        <v>43731</v>
      </c>
      <c r="G950" s="50">
        <v>6.6539998054504297</v>
      </c>
      <c r="H950" s="139">
        <v>6.0205958518874114</v>
      </c>
      <c r="I950" s="139">
        <f t="shared" si="28"/>
        <v>7224.7150222648934</v>
      </c>
      <c r="J950" s="101">
        <f t="shared" si="29"/>
        <v>-92.885037244378509</v>
      </c>
    </row>
    <row r="951" spans="6:10" ht="15" x14ac:dyDescent="0.2">
      <c r="F951" s="49">
        <v>43728</v>
      </c>
      <c r="G951" s="50">
        <v>6.7389998435974103</v>
      </c>
      <c r="H951" s="139">
        <v>6.1845753257433858</v>
      </c>
      <c r="I951" s="139">
        <f t="shared" si="28"/>
        <v>7421.4903908920633</v>
      </c>
      <c r="J951" s="101">
        <f t="shared" si="29"/>
        <v>103.89033138279137</v>
      </c>
    </row>
    <row r="952" spans="6:10" ht="15" x14ac:dyDescent="0.2">
      <c r="F952" s="49">
        <v>43727</v>
      </c>
      <c r="G952" s="50">
        <v>6.6440000534057599</v>
      </c>
      <c r="H952" s="139">
        <v>6.0888289711423829</v>
      </c>
      <c r="I952" s="139">
        <f t="shared" si="28"/>
        <v>7306.594765370859</v>
      </c>
      <c r="J952" s="101">
        <f t="shared" si="29"/>
        <v>-11.005294138412864</v>
      </c>
    </row>
    <row r="953" spans="6:10" ht="15" x14ac:dyDescent="0.2">
      <c r="F953" s="49">
        <v>43726</v>
      </c>
      <c r="G953" s="50">
        <v>6.6539998054504297</v>
      </c>
      <c r="H953" s="139">
        <v>6.2108433168466304</v>
      </c>
      <c r="I953" s="139">
        <f t="shared" si="28"/>
        <v>7453.0119802159561</v>
      </c>
      <c r="J953" s="101">
        <f t="shared" si="29"/>
        <v>135.41192070668421</v>
      </c>
    </row>
    <row r="954" spans="6:10" ht="15" x14ac:dyDescent="0.2">
      <c r="F954" s="49">
        <v>43725</v>
      </c>
      <c r="G954" s="50">
        <v>6.53200006484985</v>
      </c>
      <c r="H954" s="139">
        <v>6.0877394042913258</v>
      </c>
      <c r="I954" s="139">
        <f t="shared" si="28"/>
        <v>7305.2872851495913</v>
      </c>
      <c r="J954" s="101">
        <f t="shared" si="29"/>
        <v>-12.312774359680589</v>
      </c>
    </row>
    <row r="955" spans="6:10" ht="15" x14ac:dyDescent="0.2">
      <c r="F955" s="49">
        <v>43724</v>
      </c>
      <c r="G955" s="50">
        <v>6.5430002212524396</v>
      </c>
      <c r="H955" s="139">
        <v>6.0460310074831964</v>
      </c>
      <c r="I955" s="139">
        <f t="shared" si="28"/>
        <v>7255.2372089798355</v>
      </c>
      <c r="J955" s="101">
        <f t="shared" si="29"/>
        <v>-62.3628505294364</v>
      </c>
    </row>
    <row r="956" spans="6:10" ht="15" x14ac:dyDescent="0.2">
      <c r="F956" s="49">
        <v>43721</v>
      </c>
      <c r="G956" s="50">
        <v>6.5989999771118102</v>
      </c>
      <c r="H956" s="139">
        <v>6.0924580534219075</v>
      </c>
      <c r="I956" s="139">
        <f t="shared" si="28"/>
        <v>7310.9496641062888</v>
      </c>
      <c r="J956" s="101">
        <f t="shared" si="29"/>
        <v>-6.650395402983122</v>
      </c>
    </row>
    <row r="957" spans="6:10" ht="15" x14ac:dyDescent="0.2">
      <c r="F957" s="49">
        <v>43720</v>
      </c>
      <c r="G957" s="50">
        <v>6.6050000190734801</v>
      </c>
      <c r="H957" s="139">
        <v>6.2258141865700241</v>
      </c>
      <c r="I957" s="139">
        <f t="shared" si="28"/>
        <v>7470.9770238840292</v>
      </c>
      <c r="J957" s="101">
        <f t="shared" si="29"/>
        <v>153.37696437475734</v>
      </c>
    </row>
    <row r="958" spans="6:10" ht="15" x14ac:dyDescent="0.2">
      <c r="F958" s="49">
        <v>43719</v>
      </c>
      <c r="G958" s="50">
        <v>6.4679999351501403</v>
      </c>
      <c r="H958" s="139">
        <v>6.0801131471803744</v>
      </c>
      <c r="I958" s="139">
        <f t="shared" si="28"/>
        <v>7296.1357766164492</v>
      </c>
      <c r="J958" s="101">
        <f t="shared" si="29"/>
        <v>-21.464282892822666</v>
      </c>
    </row>
    <row r="959" spans="6:10" ht="15" x14ac:dyDescent="0.2">
      <c r="F959" s="49">
        <v>43718</v>
      </c>
      <c r="G959" s="50">
        <v>6.4869999885559002</v>
      </c>
      <c r="H959" s="139">
        <v>6.0717358559510597</v>
      </c>
      <c r="I959" s="139">
        <f t="shared" si="28"/>
        <v>7286.0830271412715</v>
      </c>
      <c r="J959" s="101">
        <f t="shared" si="29"/>
        <v>-31.5170323680004</v>
      </c>
    </row>
    <row r="960" spans="6:10" ht="15" x14ac:dyDescent="0.2">
      <c r="F960" s="49">
        <v>43717</v>
      </c>
      <c r="G960" s="50">
        <v>6.5149998664855904</v>
      </c>
      <c r="H960" s="139">
        <v>5.9885410405852246</v>
      </c>
      <c r="I960" s="139">
        <f t="shared" si="28"/>
        <v>7186.2492487022691</v>
      </c>
      <c r="J960" s="101">
        <f t="shared" si="29"/>
        <v>-131.35081080700274</v>
      </c>
    </row>
    <row r="961" spans="6:10" ht="15" x14ac:dyDescent="0.2">
      <c r="F961" s="49">
        <v>43714</v>
      </c>
      <c r="G961" s="50">
        <v>6.6329998970031703</v>
      </c>
      <c r="H961" s="139">
        <v>6.0823910354932753</v>
      </c>
      <c r="I961" s="139">
        <f t="shared" si="28"/>
        <v>7298.8692425919307</v>
      </c>
      <c r="J961" s="101">
        <f t="shared" si="29"/>
        <v>-18.730816917341144</v>
      </c>
    </row>
    <row r="962" spans="6:10" ht="15" x14ac:dyDescent="0.2">
      <c r="F962" s="49">
        <v>43713</v>
      </c>
      <c r="G962" s="50">
        <v>6.6500000953674299</v>
      </c>
      <c r="H962" s="139">
        <v>6.0060802462471079</v>
      </c>
      <c r="I962" s="139">
        <f t="shared" si="28"/>
        <v>7207.2962954965296</v>
      </c>
      <c r="J962" s="101">
        <f t="shared" si="29"/>
        <v>-110.30376401274225</v>
      </c>
    </row>
    <row r="963" spans="6:10" ht="15" x14ac:dyDescent="0.2">
      <c r="F963" s="49">
        <v>43712</v>
      </c>
      <c r="G963" s="50">
        <v>6.7509999275207502</v>
      </c>
      <c r="H963" s="139">
        <v>6.165211227970258</v>
      </c>
      <c r="I963" s="139">
        <f t="shared" si="28"/>
        <v>7398.2534735643094</v>
      </c>
      <c r="J963" s="101">
        <f t="shared" si="29"/>
        <v>80.653414055037501</v>
      </c>
    </row>
    <row r="964" spans="6:10" ht="15" x14ac:dyDescent="0.2">
      <c r="F964" s="49">
        <v>43711</v>
      </c>
      <c r="G964" s="50">
        <v>6.6770000457763601</v>
      </c>
      <c r="H964" s="139">
        <v>6.1172091618517932</v>
      </c>
      <c r="I964" s="139">
        <f t="shared" ref="I964:I1027" si="30">H964*$B$5</f>
        <v>7340.6509942221519</v>
      </c>
      <c r="J964" s="101">
        <f t="shared" ref="J964:J1027" si="31">I964-($G$3*$B$5)</f>
        <v>23.050934712880007</v>
      </c>
    </row>
    <row r="965" spans="6:10" ht="15" x14ac:dyDescent="0.2">
      <c r="F965" s="49">
        <v>43710</v>
      </c>
      <c r="G965" s="50">
        <v>6.6560001373290998</v>
      </c>
      <c r="H965" s="139">
        <v>6.1412125298847959</v>
      </c>
      <c r="I965" s="139">
        <f t="shared" si="30"/>
        <v>7369.4550358617553</v>
      </c>
      <c r="J965" s="101">
        <f t="shared" si="31"/>
        <v>51.854976352483391</v>
      </c>
    </row>
    <row r="966" spans="6:10" ht="15" x14ac:dyDescent="0.2">
      <c r="F966" s="49">
        <v>43707</v>
      </c>
      <c r="G966" s="50">
        <v>6.6090002059936497</v>
      </c>
      <c r="H966" s="139">
        <v>6.0970775050829813</v>
      </c>
      <c r="I966" s="139">
        <f t="shared" si="30"/>
        <v>7316.4930060995775</v>
      </c>
      <c r="J966" s="101">
        <f t="shared" si="31"/>
        <v>-1.1070534096943447</v>
      </c>
    </row>
    <row r="967" spans="6:10" ht="15" x14ac:dyDescent="0.2">
      <c r="F967" s="49">
        <v>43706</v>
      </c>
      <c r="G967" s="50">
        <v>6.6100001335143999</v>
      </c>
      <c r="H967" s="139">
        <v>6.2134818814955315</v>
      </c>
      <c r="I967" s="139">
        <f t="shared" si="30"/>
        <v>7456.1782577946378</v>
      </c>
      <c r="J967" s="101">
        <f t="shared" si="31"/>
        <v>138.57819828536594</v>
      </c>
    </row>
    <row r="968" spans="6:10" ht="15" x14ac:dyDescent="0.2">
      <c r="F968" s="49">
        <v>43705</v>
      </c>
      <c r="G968" s="50">
        <v>6.48600006103515</v>
      </c>
      <c r="H968" s="139">
        <v>6.1055260257816313</v>
      </c>
      <c r="I968" s="139">
        <f t="shared" si="30"/>
        <v>7326.6312309379573</v>
      </c>
      <c r="J968" s="101">
        <f t="shared" si="31"/>
        <v>9.0311714286854112</v>
      </c>
    </row>
    <row r="969" spans="6:10" ht="15" x14ac:dyDescent="0.2">
      <c r="F969" s="49">
        <v>43704</v>
      </c>
      <c r="G969" s="50">
        <v>6.4780001640319798</v>
      </c>
      <c r="H969" s="139">
        <v>6.2650007313037843</v>
      </c>
      <c r="I969" s="139">
        <f t="shared" si="30"/>
        <v>7518.000877564541</v>
      </c>
      <c r="J969" s="101">
        <f t="shared" si="31"/>
        <v>200.40081805526916</v>
      </c>
    </row>
    <row r="970" spans="6:10" ht="15" x14ac:dyDescent="0.2">
      <c r="F970" s="49">
        <v>43703</v>
      </c>
      <c r="G970" s="50">
        <v>6.3029999732971103</v>
      </c>
      <c r="H970" s="139">
        <v>6.0989675320305174</v>
      </c>
      <c r="I970" s="139">
        <f t="shared" si="30"/>
        <v>7318.7610384366208</v>
      </c>
      <c r="J970" s="101">
        <f t="shared" si="31"/>
        <v>1.1609789273488786</v>
      </c>
    </row>
    <row r="971" spans="6:10" ht="15" x14ac:dyDescent="0.2">
      <c r="F971" s="49">
        <v>43700</v>
      </c>
      <c r="G971" s="50">
        <v>6.3020000457763601</v>
      </c>
      <c r="H971" s="139">
        <v>6.0863994577377838</v>
      </c>
      <c r="I971" s="139">
        <f t="shared" si="30"/>
        <v>7303.6793492853403</v>
      </c>
      <c r="J971" s="101">
        <f t="shared" si="31"/>
        <v>-13.920710223931565</v>
      </c>
    </row>
    <row r="972" spans="6:10" ht="15" x14ac:dyDescent="0.2">
      <c r="F972" s="49">
        <v>43699</v>
      </c>
      <c r="G972" s="50">
        <v>6.3140001296996999</v>
      </c>
      <c r="H972" s="139">
        <v>6.1037975869552605</v>
      </c>
      <c r="I972" s="139">
        <f t="shared" si="30"/>
        <v>7324.5571043463124</v>
      </c>
      <c r="J972" s="101">
        <f t="shared" si="31"/>
        <v>6.9570448370404847</v>
      </c>
    </row>
    <row r="973" spans="6:10" ht="15" x14ac:dyDescent="0.2">
      <c r="F973" s="49">
        <v>43698</v>
      </c>
      <c r="G973" s="50">
        <v>6.30800008773803</v>
      </c>
      <c r="H973" s="139">
        <v>6.1367914916664876</v>
      </c>
      <c r="I973" s="139">
        <f t="shared" si="30"/>
        <v>7364.1497899997848</v>
      </c>
      <c r="J973" s="101">
        <f t="shared" si="31"/>
        <v>46.549730490512957</v>
      </c>
    </row>
    <row r="974" spans="6:10" ht="15" x14ac:dyDescent="0.2">
      <c r="F974" s="49">
        <v>43697</v>
      </c>
      <c r="G974" s="50">
        <v>6.2680001258850098</v>
      </c>
      <c r="H974" s="139">
        <v>6.0216229954646057</v>
      </c>
      <c r="I974" s="139">
        <f t="shared" si="30"/>
        <v>7225.9475945575268</v>
      </c>
      <c r="J974" s="101">
        <f t="shared" si="31"/>
        <v>-91.65246495174506</v>
      </c>
    </row>
    <row r="975" spans="6:10" ht="15" x14ac:dyDescent="0.2">
      <c r="F975" s="49">
        <v>43696</v>
      </c>
      <c r="G975" s="50">
        <v>6.3470001220703098</v>
      </c>
      <c r="H975" s="139">
        <v>6.1578608340914993</v>
      </c>
      <c r="I975" s="139">
        <f t="shared" si="30"/>
        <v>7389.4330009097994</v>
      </c>
      <c r="J975" s="101">
        <f t="shared" si="31"/>
        <v>71.832941400527488</v>
      </c>
    </row>
    <row r="976" spans="6:10" ht="15" x14ac:dyDescent="0.2">
      <c r="F976" s="49">
        <v>43693</v>
      </c>
      <c r="G976" s="50">
        <v>6.2849998474120996</v>
      </c>
      <c r="H976" s="139">
        <v>6.3718459966634349</v>
      </c>
      <c r="I976" s="139">
        <f t="shared" si="30"/>
        <v>7646.215195996122</v>
      </c>
      <c r="J976" s="101">
        <f t="shared" si="31"/>
        <v>328.61513648685013</v>
      </c>
    </row>
    <row r="977" spans="6:10" ht="15" x14ac:dyDescent="0.2">
      <c r="F977" s="49">
        <v>43692</v>
      </c>
      <c r="G977" s="50">
        <v>6.0089998245239196</v>
      </c>
      <c r="H977" s="139">
        <v>6.1469064348442144</v>
      </c>
      <c r="I977" s="139">
        <f t="shared" si="30"/>
        <v>7376.287721813057</v>
      </c>
      <c r="J977" s="101">
        <f t="shared" si="31"/>
        <v>58.687662303785146</v>
      </c>
    </row>
    <row r="978" spans="6:10" ht="15" x14ac:dyDescent="0.2">
      <c r="F978" s="49">
        <v>43691</v>
      </c>
      <c r="G978" s="50">
        <v>5.9609999656677202</v>
      </c>
      <c r="H978" s="139">
        <v>5.9945382466359725</v>
      </c>
      <c r="I978" s="139">
        <f t="shared" si="30"/>
        <v>7193.4458959631665</v>
      </c>
      <c r="J978" s="101">
        <f t="shared" si="31"/>
        <v>-124.15416354610534</v>
      </c>
    </row>
    <row r="979" spans="6:10" ht="15" x14ac:dyDescent="0.2">
      <c r="F979" s="49">
        <v>43690</v>
      </c>
      <c r="G979" s="50">
        <v>6.0630002021789497</v>
      </c>
      <c r="H979" s="139">
        <v>6.0839355250552369</v>
      </c>
      <c r="I979" s="139">
        <f t="shared" si="30"/>
        <v>7300.7226300662842</v>
      </c>
      <c r="J979" s="101">
        <f t="shared" si="31"/>
        <v>-16.877429442987705</v>
      </c>
    </row>
    <row r="980" spans="6:10" ht="15" x14ac:dyDescent="0.2">
      <c r="F980" s="49">
        <v>43689</v>
      </c>
      <c r="G980" s="50">
        <v>6.0770001411437899</v>
      </c>
      <c r="H980" s="139">
        <v>6.1352415771159485</v>
      </c>
      <c r="I980" s="139">
        <f t="shared" si="30"/>
        <v>7362.2898925391382</v>
      </c>
      <c r="J980" s="101">
        <f t="shared" si="31"/>
        <v>44.68983302986635</v>
      </c>
    </row>
    <row r="981" spans="6:10" ht="15" x14ac:dyDescent="0.2">
      <c r="F981" s="49">
        <v>43686</v>
      </c>
      <c r="G981" s="50">
        <v>6.0399999618530202</v>
      </c>
      <c r="H981" s="139">
        <v>6.0127820185209044</v>
      </c>
      <c r="I981" s="139">
        <f t="shared" si="30"/>
        <v>7215.3384222250852</v>
      </c>
      <c r="J981" s="101">
        <f t="shared" si="31"/>
        <v>-102.26163728418669</v>
      </c>
    </row>
    <row r="982" spans="6:10" ht="15" x14ac:dyDescent="0.2">
      <c r="F982" s="49">
        <v>43685</v>
      </c>
      <c r="G982" s="50">
        <v>6.125</v>
      </c>
      <c r="H982" s="139">
        <v>6.0652337157295397</v>
      </c>
      <c r="I982" s="139">
        <f t="shared" si="30"/>
        <v>7278.2804588754479</v>
      </c>
      <c r="J982" s="101">
        <f t="shared" si="31"/>
        <v>-39.319600633823939</v>
      </c>
    </row>
    <row r="983" spans="6:10" ht="15" x14ac:dyDescent="0.2">
      <c r="F983" s="49">
        <v>43684</v>
      </c>
      <c r="G983" s="50">
        <v>6.1579999923706001</v>
      </c>
      <c r="H983" s="139">
        <v>6.0950302184488363</v>
      </c>
      <c r="I983" s="139">
        <f t="shared" si="30"/>
        <v>7314.0362621386039</v>
      </c>
      <c r="J983" s="101">
        <f t="shared" si="31"/>
        <v>-3.5637973706679986</v>
      </c>
    </row>
    <row r="984" spans="6:10" ht="15" x14ac:dyDescent="0.2">
      <c r="F984" s="49">
        <v>43683</v>
      </c>
      <c r="G984" s="50">
        <v>6.1609997749328604</v>
      </c>
      <c r="H984" s="139">
        <v>6.1616765768938659</v>
      </c>
      <c r="I984" s="139">
        <f t="shared" si="30"/>
        <v>7394.0118922726388</v>
      </c>
      <c r="J984" s="101">
        <f t="shared" si="31"/>
        <v>76.411832763366874</v>
      </c>
    </row>
    <row r="985" spans="6:10" ht="15" x14ac:dyDescent="0.2">
      <c r="F985" s="49">
        <v>43682</v>
      </c>
      <c r="G985" s="50">
        <v>6.0970001220703098</v>
      </c>
      <c r="H985" s="139">
        <v>5.9527205098540943</v>
      </c>
      <c r="I985" s="139">
        <f t="shared" si="30"/>
        <v>7143.2646118249131</v>
      </c>
      <c r="J985" s="101">
        <f t="shared" si="31"/>
        <v>-174.33544768435877</v>
      </c>
    </row>
    <row r="986" spans="6:10" ht="15" x14ac:dyDescent="0.2">
      <c r="F986" s="49">
        <v>43679</v>
      </c>
      <c r="G986" s="50">
        <v>6.2439999580383301</v>
      </c>
      <c r="H986" s="139">
        <v>6.1097308184129311</v>
      </c>
      <c r="I986" s="139">
        <f t="shared" si="30"/>
        <v>7331.6769820955169</v>
      </c>
      <c r="J986" s="101">
        <f t="shared" si="31"/>
        <v>14.076922586245018</v>
      </c>
    </row>
    <row r="987" spans="6:10" ht="15" x14ac:dyDescent="0.2">
      <c r="F987" s="49">
        <v>43678</v>
      </c>
      <c r="G987" s="50">
        <v>6.2319998741149902</v>
      </c>
      <c r="H987" s="139">
        <v>6.1481084139097133</v>
      </c>
      <c r="I987" s="139">
        <f t="shared" si="30"/>
        <v>7377.7300966916564</v>
      </c>
      <c r="J987" s="101">
        <f t="shared" si="31"/>
        <v>60.130037182384513</v>
      </c>
    </row>
    <row r="988" spans="6:10" ht="15" x14ac:dyDescent="0.2">
      <c r="F988" s="49">
        <v>43677</v>
      </c>
      <c r="G988" s="50">
        <v>6.1810002326965297</v>
      </c>
      <c r="H988" s="139">
        <v>6.1147950716658883</v>
      </c>
      <c r="I988" s="139">
        <f t="shared" si="30"/>
        <v>7337.7540859990659</v>
      </c>
      <c r="J988" s="101">
        <f t="shared" si="31"/>
        <v>20.154026489793978</v>
      </c>
    </row>
    <row r="989" spans="6:10" ht="15" x14ac:dyDescent="0.2">
      <c r="F989" s="49">
        <v>43676</v>
      </c>
      <c r="G989" s="50">
        <v>6.1640000343322701</v>
      </c>
      <c r="H989" s="139">
        <v>6.0125334303328879</v>
      </c>
      <c r="I989" s="139">
        <f t="shared" si="30"/>
        <v>7215.0401163994657</v>
      </c>
      <c r="J989" s="101">
        <f t="shared" si="31"/>
        <v>-102.55994310980623</v>
      </c>
    </row>
    <row r="990" spans="6:10" ht="15" x14ac:dyDescent="0.2">
      <c r="F990" s="49">
        <v>43675</v>
      </c>
      <c r="G990" s="50">
        <v>6.2509999275207502</v>
      </c>
      <c r="H990" s="139">
        <v>6.1351831971961772</v>
      </c>
      <c r="I990" s="139">
        <f t="shared" si="30"/>
        <v>7362.2198366354123</v>
      </c>
      <c r="J990" s="101">
        <f t="shared" si="31"/>
        <v>44.619777126140434</v>
      </c>
    </row>
    <row r="991" spans="6:10" ht="15" x14ac:dyDescent="0.2">
      <c r="F991" s="49">
        <v>43672</v>
      </c>
      <c r="G991" s="50">
        <v>6.2129998207092196</v>
      </c>
      <c r="H991" s="139">
        <v>6.0617924332425588</v>
      </c>
      <c r="I991" s="139">
        <f t="shared" si="30"/>
        <v>7274.1509198910708</v>
      </c>
      <c r="J991" s="101">
        <f t="shared" si="31"/>
        <v>-43.449139618201116</v>
      </c>
    </row>
    <row r="992" spans="6:10" ht="15" x14ac:dyDescent="0.2">
      <c r="F992" s="49">
        <v>43671</v>
      </c>
      <c r="G992" s="50">
        <v>6.25</v>
      </c>
      <c r="H992" s="139">
        <v>6.0146636506782496</v>
      </c>
      <c r="I992" s="139">
        <f t="shared" si="30"/>
        <v>7217.5963808138995</v>
      </c>
      <c r="J992" s="101">
        <f t="shared" si="31"/>
        <v>-100.0036786953724</v>
      </c>
    </row>
    <row r="993" spans="6:10" ht="15" x14ac:dyDescent="0.2">
      <c r="F993" s="49">
        <v>43670</v>
      </c>
      <c r="G993" s="50">
        <v>6.3359999656677202</v>
      </c>
      <c r="H993" s="139">
        <v>6.1676922636653106</v>
      </c>
      <c r="I993" s="139">
        <f t="shared" si="30"/>
        <v>7401.2307163983724</v>
      </c>
      <c r="J993" s="101">
        <f t="shared" si="31"/>
        <v>83.630656889100464</v>
      </c>
    </row>
    <row r="994" spans="6:10" ht="15" x14ac:dyDescent="0.2">
      <c r="F994" s="49">
        <v>43669</v>
      </c>
      <c r="G994" s="50">
        <v>6.2639999389648402</v>
      </c>
      <c r="H994" s="139">
        <v>6.1096933279526295</v>
      </c>
      <c r="I994" s="139">
        <f t="shared" si="30"/>
        <v>7331.6319935431557</v>
      </c>
      <c r="J994" s="101">
        <f t="shared" si="31"/>
        <v>14.031934033883772</v>
      </c>
    </row>
    <row r="995" spans="6:10" ht="15" x14ac:dyDescent="0.2">
      <c r="F995" s="49">
        <v>43668</v>
      </c>
      <c r="G995" s="50">
        <v>6.2519998550415004</v>
      </c>
      <c r="H995" s="139">
        <v>6.0310680973190083</v>
      </c>
      <c r="I995" s="139">
        <f t="shared" si="30"/>
        <v>7237.2817167828098</v>
      </c>
      <c r="J995" s="101">
        <f t="shared" si="31"/>
        <v>-80.318342726462106</v>
      </c>
    </row>
    <row r="996" spans="6:10" ht="15" x14ac:dyDescent="0.2">
      <c r="F996" s="49">
        <v>43665</v>
      </c>
      <c r="G996" s="50">
        <v>6.32100009918212</v>
      </c>
      <c r="H996" s="139">
        <v>5.8503410154617939</v>
      </c>
      <c r="I996" s="139">
        <f t="shared" si="30"/>
        <v>7020.4092185541522</v>
      </c>
      <c r="J996" s="101">
        <f t="shared" si="31"/>
        <v>-297.19084095511971</v>
      </c>
    </row>
    <row r="997" spans="6:10" ht="15" x14ac:dyDescent="0.2">
      <c r="F997" s="49">
        <v>43664</v>
      </c>
      <c r="G997" s="50">
        <v>6.5830001831054599</v>
      </c>
      <c r="H997" s="139">
        <v>6.1744360180063875</v>
      </c>
      <c r="I997" s="139">
        <f t="shared" si="30"/>
        <v>7409.3232216076649</v>
      </c>
      <c r="J997" s="101">
        <f t="shared" si="31"/>
        <v>91.723162098393004</v>
      </c>
    </row>
    <row r="998" spans="6:10" ht="15" x14ac:dyDescent="0.2">
      <c r="F998" s="49">
        <v>43663</v>
      </c>
      <c r="G998" s="50">
        <v>6.5009999275207502</v>
      </c>
      <c r="H998" s="139">
        <v>6.118671101839011</v>
      </c>
      <c r="I998" s="139">
        <f t="shared" si="30"/>
        <v>7342.4053222068133</v>
      </c>
      <c r="J998" s="101">
        <f t="shared" si="31"/>
        <v>24.805262697541366</v>
      </c>
    </row>
    <row r="999" spans="6:10" ht="15" x14ac:dyDescent="0.2">
      <c r="F999" s="49">
        <v>43662</v>
      </c>
      <c r="G999" s="50">
        <v>6.4790000915527299</v>
      </c>
      <c r="H999" s="139">
        <v>6.0754534026783507</v>
      </c>
      <c r="I999" s="139">
        <f t="shared" si="30"/>
        <v>7290.5440832140212</v>
      </c>
      <c r="J999" s="101">
        <f t="shared" si="31"/>
        <v>-27.05597629525073</v>
      </c>
    </row>
    <row r="1000" spans="6:10" ht="15" x14ac:dyDescent="0.2">
      <c r="F1000" s="49">
        <v>43661</v>
      </c>
      <c r="G1000" s="50">
        <v>6.5029997825622496</v>
      </c>
      <c r="H1000" s="139">
        <v>6.1356246910593066</v>
      </c>
      <c r="I1000" s="139">
        <f t="shared" si="30"/>
        <v>7362.7496292711676</v>
      </c>
      <c r="J1000" s="101">
        <f t="shared" si="31"/>
        <v>45.149569761895691</v>
      </c>
    </row>
    <row r="1001" spans="6:10" ht="15" x14ac:dyDescent="0.2">
      <c r="F1001" s="49">
        <v>43658</v>
      </c>
      <c r="G1001" s="50">
        <v>6.4629998207092196</v>
      </c>
      <c r="H1001" s="139">
        <v>6.0594373800071075</v>
      </c>
      <c r="I1001" s="139">
        <f t="shared" si="30"/>
        <v>7271.3248560085294</v>
      </c>
      <c r="J1001" s="101">
        <f t="shared" si="31"/>
        <v>-46.275203500742464</v>
      </c>
    </row>
    <row r="1002" spans="6:10" ht="15" x14ac:dyDescent="0.2">
      <c r="F1002" s="49">
        <v>43657</v>
      </c>
      <c r="G1002" s="50">
        <v>6.5040001869201598</v>
      </c>
      <c r="H1002" s="139">
        <v>6.1535695261157795</v>
      </c>
      <c r="I1002" s="139">
        <f t="shared" si="30"/>
        <v>7384.2834313389358</v>
      </c>
      <c r="J1002" s="101">
        <f t="shared" si="31"/>
        <v>66.683371829663884</v>
      </c>
    </row>
    <row r="1003" spans="6:10" ht="15" x14ac:dyDescent="0.2">
      <c r="F1003" s="49">
        <v>43656</v>
      </c>
      <c r="G1003" s="50">
        <v>6.4450001716613698</v>
      </c>
      <c r="H1003" s="139">
        <v>6.1103125595420726</v>
      </c>
      <c r="I1003" s="139">
        <f t="shared" si="30"/>
        <v>7332.3750714504868</v>
      </c>
      <c r="J1003" s="101">
        <f t="shared" si="31"/>
        <v>14.775011941214871</v>
      </c>
    </row>
    <row r="1004" spans="6:10" ht="15" x14ac:dyDescent="0.2">
      <c r="F1004" s="49">
        <v>43655</v>
      </c>
      <c r="G1004" s="50">
        <v>6.4320001602172798</v>
      </c>
      <c r="H1004" s="139">
        <v>6.1322267587005221</v>
      </c>
      <c r="I1004" s="139">
        <f t="shared" si="30"/>
        <v>7358.672110440627</v>
      </c>
      <c r="J1004" s="101">
        <f t="shared" si="31"/>
        <v>41.072050931355079</v>
      </c>
    </row>
    <row r="1005" spans="6:10" ht="15" x14ac:dyDescent="0.2">
      <c r="F1005" s="49">
        <v>43654</v>
      </c>
      <c r="G1005" s="50">
        <v>6.3959999084472603</v>
      </c>
      <c r="H1005" s="139">
        <v>6.0970467848047933</v>
      </c>
      <c r="I1005" s="139">
        <f t="shared" si="30"/>
        <v>7316.4561417657524</v>
      </c>
      <c r="J1005" s="101">
        <f t="shared" si="31"/>
        <v>-1.1439177435195234</v>
      </c>
    </row>
    <row r="1006" spans="6:10" ht="15" x14ac:dyDescent="0.2">
      <c r="F1006" s="49">
        <v>43651</v>
      </c>
      <c r="G1006" s="50">
        <v>6.3969998359680096</v>
      </c>
      <c r="H1006" s="139">
        <v>6.0609357701711648</v>
      </c>
      <c r="I1006" s="139">
        <f t="shared" si="30"/>
        <v>7273.1229242053978</v>
      </c>
      <c r="J1006" s="101">
        <f t="shared" si="31"/>
        <v>-44.477135303874093</v>
      </c>
    </row>
    <row r="1007" spans="6:10" ht="15" x14ac:dyDescent="0.2">
      <c r="F1007" s="49">
        <v>43650</v>
      </c>
      <c r="G1007" s="50">
        <v>6.4359998703002903</v>
      </c>
      <c r="H1007" s="139">
        <v>6.1322049740996736</v>
      </c>
      <c r="I1007" s="139">
        <f t="shared" si="30"/>
        <v>7358.6459689196081</v>
      </c>
      <c r="J1007" s="101">
        <f t="shared" si="31"/>
        <v>41.045909410336208</v>
      </c>
    </row>
    <row r="1008" spans="6:10" ht="15" x14ac:dyDescent="0.2">
      <c r="F1008" s="49">
        <v>43649</v>
      </c>
      <c r="G1008" s="50">
        <v>6.4000000953674299</v>
      </c>
      <c r="H1008" s="139">
        <v>6.2377469596586508</v>
      </c>
      <c r="I1008" s="139">
        <f t="shared" si="30"/>
        <v>7485.2963515903812</v>
      </c>
      <c r="J1008" s="101">
        <f t="shared" si="31"/>
        <v>167.69629208110928</v>
      </c>
    </row>
    <row r="1009" spans="6:10" ht="15" x14ac:dyDescent="0.2">
      <c r="F1009" s="49">
        <v>43648</v>
      </c>
      <c r="G1009" s="50">
        <v>6.25500011444091</v>
      </c>
      <c r="H1009" s="139">
        <v>6.2032172292458556</v>
      </c>
      <c r="I1009" s="139">
        <f t="shared" si="30"/>
        <v>7443.8606750950266</v>
      </c>
      <c r="J1009" s="101">
        <f t="shared" si="31"/>
        <v>126.26061558575475</v>
      </c>
    </row>
    <row r="1010" spans="6:10" ht="15" x14ac:dyDescent="0.2">
      <c r="F1010" s="49">
        <v>43647</v>
      </c>
      <c r="G1010" s="50">
        <v>6.1479997634887598</v>
      </c>
      <c r="H1010" s="139">
        <v>6.1138904082189276</v>
      </c>
      <c r="I1010" s="139">
        <f t="shared" si="30"/>
        <v>7336.6684898627127</v>
      </c>
      <c r="J1010" s="101">
        <f t="shared" si="31"/>
        <v>19.068430353440817</v>
      </c>
    </row>
    <row r="1011" spans="6:10" ht="15" x14ac:dyDescent="0.2">
      <c r="F1011" s="49">
        <v>43644</v>
      </c>
      <c r="G1011" s="50">
        <v>6.1319999694824201</v>
      </c>
      <c r="H1011" s="139">
        <v>6.1369077011162743</v>
      </c>
      <c r="I1011" s="139">
        <f t="shared" si="30"/>
        <v>7364.2892413395293</v>
      </c>
      <c r="J1011" s="101">
        <f t="shared" si="31"/>
        <v>46.689181830257439</v>
      </c>
    </row>
    <row r="1012" spans="6:10" ht="15" x14ac:dyDescent="0.2">
      <c r="F1012" s="49">
        <v>43643</v>
      </c>
      <c r="G1012" s="50">
        <v>6.0929999351501403</v>
      </c>
      <c r="H1012" s="139">
        <v>6.0939978935945627</v>
      </c>
      <c r="I1012" s="139">
        <f t="shared" si="30"/>
        <v>7312.7974723134748</v>
      </c>
      <c r="J1012" s="101">
        <f t="shared" si="31"/>
        <v>-4.8025871957970594</v>
      </c>
    </row>
    <row r="1013" spans="6:10" ht="15" x14ac:dyDescent="0.2">
      <c r="F1013" s="49">
        <v>43642</v>
      </c>
      <c r="G1013" s="50">
        <v>6.0970001220703098</v>
      </c>
      <c r="H1013" s="139">
        <v>5.9919108391943947</v>
      </c>
      <c r="I1013" s="139">
        <f t="shared" si="30"/>
        <v>7190.2930070332741</v>
      </c>
      <c r="J1013" s="101">
        <f t="shared" si="31"/>
        <v>-127.30705247599781</v>
      </c>
    </row>
    <row r="1014" spans="6:10" ht="15" x14ac:dyDescent="0.2">
      <c r="F1014" s="49">
        <v>43641</v>
      </c>
      <c r="G1014" s="50">
        <v>6.2039999961853001</v>
      </c>
      <c r="H1014" s="139">
        <v>6.0676054473932552</v>
      </c>
      <c r="I1014" s="139">
        <f t="shared" si="30"/>
        <v>7281.126536871906</v>
      </c>
      <c r="J1014" s="101">
        <f t="shared" si="31"/>
        <v>-36.473522637365932</v>
      </c>
    </row>
    <row r="1015" spans="6:10" ht="15" x14ac:dyDescent="0.2">
      <c r="F1015" s="49">
        <v>43640</v>
      </c>
      <c r="G1015" s="50">
        <v>6.2350001335143999</v>
      </c>
      <c r="H1015" s="139">
        <v>6.1136688638048629</v>
      </c>
      <c r="I1015" s="139">
        <f t="shared" si="30"/>
        <v>7336.4026365658356</v>
      </c>
      <c r="J1015" s="101">
        <f t="shared" si="31"/>
        <v>18.802577056563678</v>
      </c>
    </row>
    <row r="1016" spans="6:10" ht="15" x14ac:dyDescent="0.2">
      <c r="F1016" s="49">
        <v>43637</v>
      </c>
      <c r="G1016" s="50">
        <v>6.2189998626708896</v>
      </c>
      <c r="H1016" s="139">
        <v>6.1373484316455107</v>
      </c>
      <c r="I1016" s="139">
        <f t="shared" si="30"/>
        <v>7364.8181179746125</v>
      </c>
      <c r="J1016" s="101">
        <f t="shared" si="31"/>
        <v>47.218058465340619</v>
      </c>
    </row>
    <row r="1017" spans="6:10" ht="15" x14ac:dyDescent="0.2">
      <c r="F1017" s="49">
        <v>43636</v>
      </c>
      <c r="G1017" s="50">
        <v>6.1789999008178702</v>
      </c>
      <c r="H1017" s="139">
        <v>6.1366108151271046</v>
      </c>
      <c r="I1017" s="139">
        <f t="shared" si="30"/>
        <v>7363.9329781525257</v>
      </c>
      <c r="J1017" s="101">
        <f t="shared" si="31"/>
        <v>46.332918643253834</v>
      </c>
    </row>
    <row r="1018" spans="6:10" ht="15" x14ac:dyDescent="0.2">
      <c r="F1018" s="49">
        <v>43635</v>
      </c>
      <c r="G1018" s="50">
        <v>6.1399998664855904</v>
      </c>
      <c r="H1018" s="139">
        <v>5.993623579784388</v>
      </c>
      <c r="I1018" s="139">
        <f t="shared" si="30"/>
        <v>7192.3482957412652</v>
      </c>
      <c r="J1018" s="101">
        <f t="shared" si="31"/>
        <v>-125.25176376800664</v>
      </c>
    </row>
    <row r="1019" spans="6:10" ht="15" x14ac:dyDescent="0.2">
      <c r="F1019" s="49">
        <v>43634</v>
      </c>
      <c r="G1019" s="50">
        <v>6.2459998130798304</v>
      </c>
      <c r="H1019" s="139">
        <v>6.2622591054150076</v>
      </c>
      <c r="I1019" s="139">
        <f t="shared" si="30"/>
        <v>7514.710926498009</v>
      </c>
      <c r="J1019" s="101">
        <f t="shared" si="31"/>
        <v>197.11086698873714</v>
      </c>
    </row>
    <row r="1020" spans="6:10" ht="15" x14ac:dyDescent="0.2">
      <c r="F1020" s="49">
        <v>43633</v>
      </c>
      <c r="G1020" s="50">
        <v>6.0799999237060502</v>
      </c>
      <c r="H1020" s="139">
        <v>6.1261476856927395</v>
      </c>
      <c r="I1020" s="139">
        <f t="shared" si="30"/>
        <v>7351.3772228312873</v>
      </c>
      <c r="J1020" s="101">
        <f t="shared" si="31"/>
        <v>33.77716332201544</v>
      </c>
    </row>
    <row r="1021" spans="6:10" ht="15" x14ac:dyDescent="0.2">
      <c r="F1021" s="49">
        <v>43630</v>
      </c>
      <c r="G1021" s="50">
        <v>6.0520000457763601</v>
      </c>
      <c r="H1021" s="139">
        <v>6.1730219891292588</v>
      </c>
      <c r="I1021" s="139">
        <f t="shared" si="30"/>
        <v>7407.6263869551103</v>
      </c>
      <c r="J1021" s="101">
        <f t="shared" si="31"/>
        <v>90.026327445838433</v>
      </c>
    </row>
    <row r="1022" spans="6:10" ht="15" x14ac:dyDescent="0.2">
      <c r="F1022" s="49">
        <v>43629</v>
      </c>
      <c r="G1022" s="50">
        <v>5.9780001640319798</v>
      </c>
      <c r="H1022" s="139">
        <v>6.168794735398488</v>
      </c>
      <c r="I1022" s="139">
        <f t="shared" si="30"/>
        <v>7402.5536824781857</v>
      </c>
      <c r="J1022" s="101">
        <f t="shared" si="31"/>
        <v>84.953622968913805</v>
      </c>
    </row>
    <row r="1023" spans="6:10" ht="15" x14ac:dyDescent="0.2">
      <c r="F1023" s="49">
        <v>43628</v>
      </c>
      <c r="G1023" s="50">
        <v>5.9089999198913503</v>
      </c>
      <c r="H1023" s="139">
        <v>6.1560665505022305</v>
      </c>
      <c r="I1023" s="139">
        <f t="shared" si="30"/>
        <v>7387.2798606026763</v>
      </c>
      <c r="J1023" s="101">
        <f t="shared" si="31"/>
        <v>69.679801093404421</v>
      </c>
    </row>
    <row r="1024" spans="6:10" ht="15" x14ac:dyDescent="0.2">
      <c r="F1024" s="49">
        <v>43627</v>
      </c>
      <c r="G1024" s="50">
        <v>5.8530001640319798</v>
      </c>
      <c r="H1024" s="139">
        <v>6.1429655879689875</v>
      </c>
      <c r="I1024" s="139">
        <f t="shared" si="30"/>
        <v>7371.5587055627848</v>
      </c>
      <c r="J1024" s="101">
        <f t="shared" si="31"/>
        <v>53.958646053512894</v>
      </c>
    </row>
    <row r="1025" spans="6:10" ht="15" x14ac:dyDescent="0.2">
      <c r="F1025" s="49">
        <v>43626</v>
      </c>
      <c r="G1025" s="50">
        <v>5.8099999427795401</v>
      </c>
      <c r="H1025" s="139">
        <v>6.0032293786372373</v>
      </c>
      <c r="I1025" s="139">
        <f t="shared" si="30"/>
        <v>7203.8752543646851</v>
      </c>
      <c r="J1025" s="101">
        <f t="shared" si="31"/>
        <v>-113.72480514458675</v>
      </c>
    </row>
    <row r="1026" spans="6:10" ht="15" x14ac:dyDescent="0.2">
      <c r="F1026" s="49">
        <v>43623</v>
      </c>
      <c r="G1026" s="50">
        <v>5.90100002288818</v>
      </c>
      <c r="H1026" s="139">
        <v>6.1980209488002478</v>
      </c>
      <c r="I1026" s="139">
        <f t="shared" si="30"/>
        <v>7437.6251385602973</v>
      </c>
      <c r="J1026" s="101">
        <f t="shared" si="31"/>
        <v>120.02507905102539</v>
      </c>
    </row>
    <row r="1027" spans="6:10" ht="15" x14ac:dyDescent="0.2">
      <c r="F1027" s="49">
        <v>43622</v>
      </c>
      <c r="G1027" s="50">
        <v>5.8049998283386204</v>
      </c>
      <c r="H1027" s="139">
        <v>6.1687910165376216</v>
      </c>
      <c r="I1027" s="139">
        <f t="shared" si="30"/>
        <v>7402.5492198451457</v>
      </c>
      <c r="J1027" s="101">
        <f t="shared" si="31"/>
        <v>84.949160335873785</v>
      </c>
    </row>
    <row r="1028" spans="6:10" ht="15" x14ac:dyDescent="0.2">
      <c r="F1028" s="49">
        <v>43621</v>
      </c>
      <c r="G1028" s="50">
        <v>5.7379999160766602</v>
      </c>
      <c r="H1028" s="139">
        <v>6.1299655904722563</v>
      </c>
      <c r="I1028" s="139">
        <f t="shared" ref="I1028:I1091" si="32">H1028*$B$5</f>
        <v>7355.9587085667072</v>
      </c>
      <c r="J1028" s="101">
        <f t="shared" ref="J1028:J1091" si="33">I1028-($G$3*$B$5)</f>
        <v>38.358649057435287</v>
      </c>
    </row>
    <row r="1029" spans="6:10" ht="15" x14ac:dyDescent="0.2">
      <c r="F1029" s="49">
        <v>43620</v>
      </c>
      <c r="G1029" s="50">
        <v>5.7080001831054599</v>
      </c>
      <c r="H1029" s="139">
        <v>6.2373953517912177</v>
      </c>
      <c r="I1029" s="139">
        <f t="shared" si="32"/>
        <v>7484.8744221494617</v>
      </c>
      <c r="J1029" s="101">
        <f t="shared" si="33"/>
        <v>167.27436264018979</v>
      </c>
    </row>
    <row r="1030" spans="6:10" ht="15" x14ac:dyDescent="0.2">
      <c r="F1030" s="49">
        <v>43619</v>
      </c>
      <c r="G1030" s="50">
        <v>5.5789999961853001</v>
      </c>
      <c r="H1030" s="139">
        <v>6.1319785398469762</v>
      </c>
      <c r="I1030" s="139">
        <f t="shared" si="32"/>
        <v>7358.3742478163713</v>
      </c>
      <c r="J1030" s="101">
        <f t="shared" si="33"/>
        <v>40.774188307099394</v>
      </c>
    </row>
    <row r="1031" spans="6:10" ht="15" x14ac:dyDescent="0.2">
      <c r="F1031" s="49">
        <v>43616</v>
      </c>
      <c r="G1031" s="50">
        <v>5.5479998588562003</v>
      </c>
      <c r="H1031" s="139">
        <v>6.111204045146482</v>
      </c>
      <c r="I1031" s="139">
        <f t="shared" si="32"/>
        <v>7333.4448541757783</v>
      </c>
      <c r="J1031" s="101">
        <f t="shared" si="33"/>
        <v>15.844794666506459</v>
      </c>
    </row>
    <row r="1032" spans="6:10" ht="15" x14ac:dyDescent="0.2">
      <c r="F1032" s="49">
        <v>43615</v>
      </c>
      <c r="G1032" s="50">
        <v>5.5359997749328604</v>
      </c>
      <c r="H1032" s="139">
        <v>5.9985768113752522</v>
      </c>
      <c r="I1032" s="139">
        <f t="shared" si="32"/>
        <v>7198.2921736503031</v>
      </c>
      <c r="J1032" s="101">
        <f t="shared" si="33"/>
        <v>-119.3078858589688</v>
      </c>
    </row>
    <row r="1033" spans="6:10" ht="15" x14ac:dyDescent="0.2">
      <c r="F1033" s="49">
        <v>43614</v>
      </c>
      <c r="G1033" s="50">
        <v>5.6269998550415004</v>
      </c>
      <c r="H1033" s="139">
        <v>5.9587212058426031</v>
      </c>
      <c r="I1033" s="139">
        <f t="shared" si="32"/>
        <v>7150.4654470111236</v>
      </c>
      <c r="J1033" s="101">
        <f t="shared" si="33"/>
        <v>-167.13461249814827</v>
      </c>
    </row>
    <row r="1034" spans="6:10" ht="15" x14ac:dyDescent="0.2">
      <c r="F1034" s="49">
        <v>43613</v>
      </c>
      <c r="G1034" s="50">
        <v>5.7569999694824201</v>
      </c>
      <c r="H1034" s="139">
        <v>6.0948229058791314</v>
      </c>
      <c r="I1034" s="139">
        <f t="shared" si="32"/>
        <v>7313.7874870549576</v>
      </c>
      <c r="J1034" s="101">
        <f t="shared" si="33"/>
        <v>-3.8125724543142496</v>
      </c>
    </row>
    <row r="1035" spans="6:10" ht="15" x14ac:dyDescent="0.2">
      <c r="F1035" s="49">
        <v>43612</v>
      </c>
      <c r="G1035" s="50">
        <v>5.7600002288818297</v>
      </c>
      <c r="H1035" s="139">
        <v>6.0663223385058176</v>
      </c>
      <c r="I1035" s="139">
        <f t="shared" si="32"/>
        <v>7279.5868062069812</v>
      </c>
      <c r="J1035" s="101">
        <f t="shared" si="33"/>
        <v>-38.01325330229065</v>
      </c>
    </row>
    <row r="1036" spans="6:10" ht="15" x14ac:dyDescent="0.2">
      <c r="F1036" s="49">
        <v>43609</v>
      </c>
      <c r="G1036" s="50">
        <v>5.7899999618530202</v>
      </c>
      <c r="H1036" s="139">
        <v>6.2020966923144334</v>
      </c>
      <c r="I1036" s="139">
        <f t="shared" si="32"/>
        <v>7442.5160307773203</v>
      </c>
      <c r="J1036" s="101">
        <f t="shared" si="33"/>
        <v>124.91597126804845</v>
      </c>
    </row>
    <row r="1037" spans="6:10" ht="15" x14ac:dyDescent="0.2">
      <c r="F1037" s="49">
        <v>43608</v>
      </c>
      <c r="G1037" s="50">
        <v>5.6919999122619602</v>
      </c>
      <c r="H1037" s="139">
        <v>6.0181748859904189</v>
      </c>
      <c r="I1037" s="139">
        <f t="shared" si="32"/>
        <v>7221.8098631885023</v>
      </c>
      <c r="J1037" s="101">
        <f t="shared" si="33"/>
        <v>-95.79019632076961</v>
      </c>
    </row>
    <row r="1038" spans="6:10" ht="15" x14ac:dyDescent="0.2">
      <c r="F1038" s="49">
        <v>43607</v>
      </c>
      <c r="G1038" s="50">
        <v>5.7670001983642498</v>
      </c>
      <c r="H1038" s="139">
        <v>6.1170630671923325</v>
      </c>
      <c r="I1038" s="139">
        <f t="shared" si="32"/>
        <v>7340.4756806307987</v>
      </c>
      <c r="J1038" s="101">
        <f t="shared" si="33"/>
        <v>22.875621121526819</v>
      </c>
    </row>
    <row r="1039" spans="6:10" ht="15" x14ac:dyDescent="0.2">
      <c r="F1039" s="49">
        <v>43606</v>
      </c>
      <c r="G1039" s="50">
        <v>5.7490000724792401</v>
      </c>
      <c r="H1039" s="139">
        <v>6.1576910391179469</v>
      </c>
      <c r="I1039" s="139">
        <f t="shared" si="32"/>
        <v>7389.2292469415361</v>
      </c>
      <c r="J1039" s="101">
        <f t="shared" si="33"/>
        <v>71.629187432264189</v>
      </c>
    </row>
    <row r="1040" spans="6:10" ht="15" x14ac:dyDescent="0.2">
      <c r="F1040" s="49">
        <v>43605</v>
      </c>
      <c r="G1040" s="50">
        <v>5.6929998397827104</v>
      </c>
      <c r="H1040" s="139">
        <v>6.1691082618857944</v>
      </c>
      <c r="I1040" s="139">
        <f t="shared" si="32"/>
        <v>7402.9299142629534</v>
      </c>
      <c r="J1040" s="101">
        <f t="shared" si="33"/>
        <v>85.329854753681502</v>
      </c>
    </row>
    <row r="1041" spans="6:10" ht="15" x14ac:dyDescent="0.2">
      <c r="F1041" s="49">
        <v>43602</v>
      </c>
      <c r="G1041" s="50">
        <v>5.6269998550415004</v>
      </c>
      <c r="H1041" s="139">
        <v>6.1295085057191905</v>
      </c>
      <c r="I1041" s="139">
        <f t="shared" si="32"/>
        <v>7355.4102068630282</v>
      </c>
      <c r="J1041" s="101">
        <f t="shared" si="33"/>
        <v>37.810147353756292</v>
      </c>
    </row>
    <row r="1042" spans="6:10" ht="15" x14ac:dyDescent="0.2">
      <c r="F1042" s="49">
        <v>43601</v>
      </c>
      <c r="G1042" s="50">
        <v>5.59800004959106</v>
      </c>
      <c r="H1042" s="139">
        <v>6.1483156755281669</v>
      </c>
      <c r="I1042" s="139">
        <f t="shared" si="32"/>
        <v>7377.9788106338001</v>
      </c>
      <c r="J1042" s="101">
        <f t="shared" si="33"/>
        <v>60.378751124528208</v>
      </c>
    </row>
    <row r="1043" spans="6:10" ht="15" x14ac:dyDescent="0.2">
      <c r="F1043" s="49">
        <v>43600</v>
      </c>
      <c r="G1043" s="50">
        <v>5.5520000457763601</v>
      </c>
      <c r="H1043" s="139">
        <v>6.1244176045764478</v>
      </c>
      <c r="I1043" s="139">
        <f t="shared" si="32"/>
        <v>7349.3011254917374</v>
      </c>
      <c r="J1043" s="101">
        <f t="shared" si="33"/>
        <v>31.701065982465479</v>
      </c>
    </row>
    <row r="1044" spans="6:10" ht="15" x14ac:dyDescent="0.2">
      <c r="F1044" s="49">
        <v>43599</v>
      </c>
      <c r="G1044" s="50">
        <v>5.5279998779296804</v>
      </c>
      <c r="H1044" s="139">
        <v>6.1167815305838733</v>
      </c>
      <c r="I1044" s="139">
        <f t="shared" si="32"/>
        <v>7340.1378367006482</v>
      </c>
      <c r="J1044" s="101">
        <f t="shared" si="33"/>
        <v>22.537777191376335</v>
      </c>
    </row>
    <row r="1045" spans="6:10" ht="15" x14ac:dyDescent="0.2">
      <c r="F1045" s="49">
        <v>43598</v>
      </c>
      <c r="G1045" s="50">
        <v>5.5110001564025799</v>
      </c>
      <c r="H1045" s="139">
        <v>6.0341580165441426</v>
      </c>
      <c r="I1045" s="139">
        <f t="shared" si="32"/>
        <v>7240.9896198529714</v>
      </c>
      <c r="J1045" s="101">
        <f t="shared" si="33"/>
        <v>-76.610439656300514</v>
      </c>
    </row>
    <row r="1046" spans="6:10" ht="15" x14ac:dyDescent="0.2">
      <c r="F1046" s="49">
        <v>43595</v>
      </c>
      <c r="G1046" s="50">
        <v>5.5689997673034597</v>
      </c>
      <c r="H1046" s="139">
        <v>6.1375474110578523</v>
      </c>
      <c r="I1046" s="139">
        <f t="shared" si="32"/>
        <v>7365.0568932694223</v>
      </c>
      <c r="J1046" s="101">
        <f t="shared" si="33"/>
        <v>47.456833760150403</v>
      </c>
    </row>
    <row r="1047" spans="6:10" ht="15" x14ac:dyDescent="0.2">
      <c r="F1047" s="49">
        <v>43594</v>
      </c>
      <c r="G1047" s="50">
        <v>5.5329999923706001</v>
      </c>
      <c r="H1047" s="139">
        <v>6.0595476972474822</v>
      </c>
      <c r="I1047" s="139">
        <f t="shared" si="32"/>
        <v>7271.4572366969787</v>
      </c>
      <c r="J1047" s="101">
        <f t="shared" si="33"/>
        <v>-46.142822812293161</v>
      </c>
    </row>
    <row r="1048" spans="6:10" ht="15" x14ac:dyDescent="0.2">
      <c r="F1048" s="49">
        <v>43593</v>
      </c>
      <c r="G1048" s="50">
        <v>5.5679998397827104</v>
      </c>
      <c r="H1048" s="139">
        <v>6.0510876876825739</v>
      </c>
      <c r="I1048" s="139">
        <f t="shared" si="32"/>
        <v>7261.3052252190882</v>
      </c>
      <c r="J1048" s="101">
        <f t="shared" si="33"/>
        <v>-56.294834290183644</v>
      </c>
    </row>
    <row r="1049" spans="6:10" ht="15" x14ac:dyDescent="0.2">
      <c r="F1049" s="49">
        <v>43592</v>
      </c>
      <c r="G1049" s="50">
        <v>5.61100006103515</v>
      </c>
      <c r="H1049" s="139">
        <v>6.1405330324370082</v>
      </c>
      <c r="I1049" s="139">
        <f t="shared" si="32"/>
        <v>7368.6396389244101</v>
      </c>
      <c r="J1049" s="101">
        <f t="shared" si="33"/>
        <v>51.039579415138178</v>
      </c>
    </row>
    <row r="1050" spans="6:10" ht="15" x14ac:dyDescent="0.2">
      <c r="F1050" s="49">
        <v>43591</v>
      </c>
      <c r="G1050" s="50">
        <v>5.57200002670288</v>
      </c>
      <c r="H1050" s="139">
        <v>6.0663449499004836</v>
      </c>
      <c r="I1050" s="139">
        <f t="shared" si="32"/>
        <v>7279.6139398805799</v>
      </c>
      <c r="J1050" s="101">
        <f t="shared" si="33"/>
        <v>-37.986119628691995</v>
      </c>
    </row>
    <row r="1051" spans="6:10" ht="15" x14ac:dyDescent="0.2">
      <c r="F1051" s="49">
        <v>43588</v>
      </c>
      <c r="G1051" s="50">
        <v>5.6009998321533203</v>
      </c>
      <c r="H1051" s="139">
        <v>6.1012668903525711</v>
      </c>
      <c r="I1051" s="139">
        <f t="shared" si="32"/>
        <v>7321.5202684230853</v>
      </c>
      <c r="J1051" s="101">
        <f t="shared" si="33"/>
        <v>3.9202089138134397</v>
      </c>
    </row>
    <row r="1052" spans="6:10" ht="15" x14ac:dyDescent="0.2">
      <c r="F1052" s="49">
        <v>43587</v>
      </c>
      <c r="G1052" s="50">
        <v>5.59800004959106</v>
      </c>
      <c r="H1052" s="139">
        <v>6.053500906196442</v>
      </c>
      <c r="I1052" s="139">
        <f t="shared" si="32"/>
        <v>7264.2010874357302</v>
      </c>
      <c r="J1052" s="101">
        <f t="shared" si="33"/>
        <v>-53.3989720735417</v>
      </c>
    </row>
    <row r="1053" spans="6:10" ht="15" x14ac:dyDescent="0.2">
      <c r="F1053" s="49">
        <v>43586</v>
      </c>
      <c r="G1053" s="50">
        <v>5.6389999389648402</v>
      </c>
      <c r="H1053" s="139">
        <v>6.1294412809361045</v>
      </c>
      <c r="I1053" s="139">
        <f t="shared" si="32"/>
        <v>7355.3295371233253</v>
      </c>
      <c r="J1053" s="101">
        <f t="shared" si="33"/>
        <v>37.729477614053394</v>
      </c>
    </row>
    <row r="1054" spans="6:10" ht="15" x14ac:dyDescent="0.2">
      <c r="F1054" s="49">
        <v>43585</v>
      </c>
      <c r="G1054" s="50">
        <v>5.6100001335143999</v>
      </c>
      <c r="H1054" s="139">
        <v>6.1525932814581274</v>
      </c>
      <c r="I1054" s="139">
        <f t="shared" si="32"/>
        <v>7383.1119377497525</v>
      </c>
      <c r="J1054" s="101">
        <f t="shared" si="33"/>
        <v>65.511878240480655</v>
      </c>
    </row>
    <row r="1055" spans="6:10" ht="15" x14ac:dyDescent="0.2">
      <c r="F1055" s="49">
        <v>43584</v>
      </c>
      <c r="G1055" s="50">
        <v>5.5599999427795401</v>
      </c>
      <c r="H1055" s="139">
        <v>6.0586435963102838</v>
      </c>
      <c r="I1055" s="139">
        <f t="shared" si="32"/>
        <v>7270.372315572341</v>
      </c>
      <c r="J1055" s="101">
        <f t="shared" si="33"/>
        <v>-47.227743936930892</v>
      </c>
    </row>
    <row r="1056" spans="6:10" ht="15" x14ac:dyDescent="0.2">
      <c r="F1056" s="49">
        <v>43581</v>
      </c>
      <c r="G1056" s="50">
        <v>5.5960001945495597</v>
      </c>
      <c r="H1056" s="139">
        <v>6.1483337313503643</v>
      </c>
      <c r="I1056" s="139">
        <f t="shared" si="32"/>
        <v>7378.0004776204369</v>
      </c>
      <c r="J1056" s="101">
        <f t="shared" si="33"/>
        <v>60.400418111164981</v>
      </c>
    </row>
    <row r="1057" spans="6:10" ht="15" x14ac:dyDescent="0.2">
      <c r="F1057" s="49">
        <v>43580</v>
      </c>
      <c r="G1057" s="50">
        <v>5.5500001907348597</v>
      </c>
      <c r="H1057" s="139">
        <v>6.1665055126348607</v>
      </c>
      <c r="I1057" s="139">
        <f t="shared" si="32"/>
        <v>7399.8066151618332</v>
      </c>
      <c r="J1057" s="101">
        <f t="shared" si="33"/>
        <v>82.206555652561292</v>
      </c>
    </row>
    <row r="1058" spans="6:10" ht="15" x14ac:dyDescent="0.2">
      <c r="F1058" s="49">
        <v>43579</v>
      </c>
      <c r="G1058" s="50">
        <v>5.4879999160766602</v>
      </c>
      <c r="H1058" s="139">
        <v>6.0548183504595618</v>
      </c>
      <c r="I1058" s="139">
        <f t="shared" si="32"/>
        <v>7265.7820205514745</v>
      </c>
      <c r="J1058" s="101">
        <f t="shared" si="33"/>
        <v>-51.818038957797398</v>
      </c>
    </row>
    <row r="1059" spans="6:10" ht="15" x14ac:dyDescent="0.2">
      <c r="F1059" s="49">
        <v>43578</v>
      </c>
      <c r="G1059" s="50">
        <v>5.5269999504089302</v>
      </c>
      <c r="H1059" s="139">
        <v>6.1002069110143013</v>
      </c>
      <c r="I1059" s="139">
        <f t="shared" si="32"/>
        <v>7320.2482932171615</v>
      </c>
      <c r="J1059" s="101">
        <f t="shared" si="33"/>
        <v>2.6482337078896308</v>
      </c>
    </row>
    <row r="1060" spans="6:10" ht="15" x14ac:dyDescent="0.2">
      <c r="F1060" s="49">
        <v>43577</v>
      </c>
      <c r="G1060" s="50">
        <v>5.5250000953674299</v>
      </c>
      <c r="H1060" s="139">
        <v>6.09800004959106</v>
      </c>
      <c r="I1060" s="139">
        <f t="shared" si="32"/>
        <v>7317.6000595092719</v>
      </c>
      <c r="J1060" s="101">
        <f t="shared" si="33"/>
        <v>0</v>
      </c>
    </row>
    <row r="1061" spans="6:10" ht="15" x14ac:dyDescent="0.2">
      <c r="F1061" s="49">
        <v>43574</v>
      </c>
      <c r="G1061" s="50">
        <v>5.5250000953674299</v>
      </c>
      <c r="H1061" s="139">
        <v>6.1079418756671426</v>
      </c>
      <c r="I1061" s="139">
        <f t="shared" si="32"/>
        <v>7329.5302508005716</v>
      </c>
      <c r="J1061" s="101">
        <f t="shared" si="33"/>
        <v>11.930191291299707</v>
      </c>
    </row>
    <row r="1062" spans="6:10" ht="15" x14ac:dyDescent="0.2">
      <c r="F1062" s="49">
        <v>43573</v>
      </c>
      <c r="G1062" s="50">
        <v>5.5159997940063397</v>
      </c>
      <c r="H1062" s="139">
        <v>6.10574350926702</v>
      </c>
      <c r="I1062" s="139">
        <f t="shared" si="32"/>
        <v>7326.8922111204238</v>
      </c>
      <c r="J1062" s="101">
        <f t="shared" si="33"/>
        <v>9.292151611151894</v>
      </c>
    </row>
    <row r="1063" spans="6:10" ht="15" x14ac:dyDescent="0.2">
      <c r="F1063" s="49">
        <v>43572</v>
      </c>
      <c r="G1063" s="50">
        <v>5.5089998245239196</v>
      </c>
      <c r="H1063" s="139">
        <v>6.1212896015472751</v>
      </c>
      <c r="I1063" s="139">
        <f t="shared" si="32"/>
        <v>7345.5475218567299</v>
      </c>
      <c r="J1063" s="101">
        <f t="shared" si="33"/>
        <v>27.947462347457986</v>
      </c>
    </row>
    <row r="1064" spans="6:10" ht="15" x14ac:dyDescent="0.2">
      <c r="F1064" s="49">
        <v>43571</v>
      </c>
      <c r="G1064" s="50">
        <v>5.4879999160766602</v>
      </c>
      <c r="H1064" s="139">
        <v>5.990067971788716</v>
      </c>
      <c r="I1064" s="139">
        <f t="shared" si="32"/>
        <v>7188.0815661464594</v>
      </c>
      <c r="J1064" s="101">
        <f t="shared" si="33"/>
        <v>-129.51849336281248</v>
      </c>
    </row>
    <row r="1065" spans="6:10" ht="15" x14ac:dyDescent="0.2">
      <c r="F1065" s="49">
        <v>43570</v>
      </c>
      <c r="G1065" s="50">
        <v>5.5859999656677202</v>
      </c>
      <c r="H1065" s="139">
        <v>6.0794698343729268</v>
      </c>
      <c r="I1065" s="139">
        <f t="shared" si="32"/>
        <v>7295.3638012475121</v>
      </c>
      <c r="J1065" s="101">
        <f t="shared" si="33"/>
        <v>-22.236258261759758</v>
      </c>
    </row>
    <row r="1066" spans="6:10" ht="15" x14ac:dyDescent="0.2">
      <c r="F1066" s="49">
        <v>43567</v>
      </c>
      <c r="G1066" s="50">
        <v>5.6030001640319798</v>
      </c>
      <c r="H1066" s="139">
        <v>6.0503002505272407</v>
      </c>
      <c r="I1066" s="139">
        <f t="shared" si="32"/>
        <v>7260.3603006326884</v>
      </c>
      <c r="J1066" s="101">
        <f t="shared" si="33"/>
        <v>-57.239758876583437</v>
      </c>
    </row>
    <row r="1067" spans="6:10" ht="15" x14ac:dyDescent="0.2">
      <c r="F1067" s="49">
        <v>43566</v>
      </c>
      <c r="G1067" s="50">
        <v>5.6469998359680096</v>
      </c>
      <c r="H1067" s="139">
        <v>6.0689132168745026</v>
      </c>
      <c r="I1067" s="139">
        <f t="shared" si="32"/>
        <v>7282.6958602494033</v>
      </c>
      <c r="J1067" s="101">
        <f t="shared" si="33"/>
        <v>-34.904199259868619</v>
      </c>
    </row>
    <row r="1068" spans="6:10" ht="15" x14ac:dyDescent="0.2">
      <c r="F1068" s="49">
        <v>43565</v>
      </c>
      <c r="G1068" s="50">
        <v>5.6739997863769496</v>
      </c>
      <c r="H1068" s="139">
        <v>6.1055277492938753</v>
      </c>
      <c r="I1068" s="139">
        <f t="shared" si="32"/>
        <v>7326.6332991526506</v>
      </c>
      <c r="J1068" s="101">
        <f t="shared" si="33"/>
        <v>9.0332396433786926</v>
      </c>
    </row>
    <row r="1069" spans="6:10" ht="15" x14ac:dyDescent="0.2">
      <c r="F1069" s="49">
        <v>43564</v>
      </c>
      <c r="G1069" s="50">
        <v>5.6669998168945304</v>
      </c>
      <c r="H1069" s="139">
        <v>6.0733006289776093</v>
      </c>
      <c r="I1069" s="139">
        <f t="shared" si="32"/>
        <v>7287.9607547731312</v>
      </c>
      <c r="J1069" s="101">
        <f t="shared" si="33"/>
        <v>-29.63930473614073</v>
      </c>
    </row>
    <row r="1070" spans="6:10" ht="15" x14ac:dyDescent="0.2">
      <c r="F1070" s="49">
        <v>43563</v>
      </c>
      <c r="G1070" s="50">
        <v>5.6900000572204501</v>
      </c>
      <c r="H1070" s="139">
        <v>6.09800004959106</v>
      </c>
      <c r="I1070" s="139">
        <f t="shared" si="32"/>
        <v>7317.6000595092719</v>
      </c>
      <c r="J1070" s="101">
        <f t="shared" si="33"/>
        <v>0</v>
      </c>
    </row>
    <row r="1071" spans="6:10" ht="15" x14ac:dyDescent="0.2">
      <c r="F1071" s="49">
        <v>43560</v>
      </c>
      <c r="G1071" s="50">
        <v>5.6900000572204501</v>
      </c>
      <c r="H1071" s="139">
        <v>6.081945773231511</v>
      </c>
      <c r="I1071" s="139">
        <f t="shared" si="32"/>
        <v>7298.3349278778132</v>
      </c>
      <c r="J1071" s="101">
        <f t="shared" si="33"/>
        <v>-19.265131631458644</v>
      </c>
    </row>
    <row r="1072" spans="6:10" ht="15" x14ac:dyDescent="0.2">
      <c r="F1072" s="49">
        <v>43559</v>
      </c>
      <c r="G1072" s="50">
        <v>5.7049999237060502</v>
      </c>
      <c r="H1072" s="139">
        <v>6.1237071164621844</v>
      </c>
      <c r="I1072" s="139">
        <f t="shared" si="32"/>
        <v>7348.4485397546214</v>
      </c>
      <c r="J1072" s="101">
        <f t="shared" si="33"/>
        <v>30.848480245349492</v>
      </c>
    </row>
    <row r="1073" spans="6:10" ht="15" x14ac:dyDescent="0.2">
      <c r="F1073" s="49">
        <v>43558</v>
      </c>
      <c r="G1073" s="50">
        <v>5.6810002326965297</v>
      </c>
      <c r="H1073" s="139">
        <v>6.1313667965948238</v>
      </c>
      <c r="I1073" s="139">
        <f t="shared" si="32"/>
        <v>7357.6401559137885</v>
      </c>
      <c r="J1073" s="101">
        <f t="shared" si="33"/>
        <v>40.040096404516589</v>
      </c>
    </row>
    <row r="1074" spans="6:10" ht="15" x14ac:dyDescent="0.2">
      <c r="F1074" s="49">
        <v>43557</v>
      </c>
      <c r="G1074" s="50">
        <v>5.6500000953674299</v>
      </c>
      <c r="H1074" s="139">
        <v>6.0818322652883605</v>
      </c>
      <c r="I1074" s="139">
        <f t="shared" si="32"/>
        <v>7298.1987183460324</v>
      </c>
      <c r="J1074" s="101">
        <f t="shared" si="33"/>
        <v>-19.401341163239522</v>
      </c>
    </row>
    <row r="1075" spans="6:10" ht="15" x14ac:dyDescent="0.2">
      <c r="F1075" s="49">
        <v>43556</v>
      </c>
      <c r="G1075" s="50">
        <v>5.6649999618530202</v>
      </c>
      <c r="H1075" s="139">
        <v>6.0561629231882179</v>
      </c>
      <c r="I1075" s="139">
        <f t="shared" si="32"/>
        <v>7267.3955078258614</v>
      </c>
      <c r="J1075" s="101">
        <f t="shared" si="33"/>
        <v>-50.2045516834105</v>
      </c>
    </row>
    <row r="1076" spans="6:10" ht="15" x14ac:dyDescent="0.2">
      <c r="F1076" s="49">
        <v>43553</v>
      </c>
      <c r="G1076" s="50">
        <v>5.7039999961853001</v>
      </c>
      <c r="H1076" s="139">
        <v>6.119419088921684</v>
      </c>
      <c r="I1076" s="139">
        <f t="shared" si="32"/>
        <v>7343.3029067060206</v>
      </c>
      <c r="J1076" s="101">
        <f t="shared" si="33"/>
        <v>25.702847196748735</v>
      </c>
    </row>
    <row r="1077" spans="6:10" ht="15" x14ac:dyDescent="0.2">
      <c r="F1077" s="49">
        <v>43552</v>
      </c>
      <c r="G1077" s="50">
        <v>5.6840000152587802</v>
      </c>
      <c r="H1077" s="139">
        <v>6.0765810102604361</v>
      </c>
      <c r="I1077" s="139">
        <f t="shared" si="32"/>
        <v>7291.8972123125232</v>
      </c>
      <c r="J1077" s="101">
        <f t="shared" si="33"/>
        <v>-25.702847196748735</v>
      </c>
    </row>
    <row r="1078" spans="6:10" ht="15" x14ac:dyDescent="0.2">
      <c r="F1078" s="49">
        <v>43551</v>
      </c>
      <c r="G1078" s="50">
        <v>5.7039999961853001</v>
      </c>
      <c r="H1078" s="139">
        <v>6.1022780470400519</v>
      </c>
      <c r="I1078" s="139">
        <f t="shared" si="32"/>
        <v>7322.733656448062</v>
      </c>
      <c r="J1078" s="101">
        <f t="shared" si="33"/>
        <v>5.1335969387901059</v>
      </c>
    </row>
    <row r="1079" spans="6:10" ht="15" x14ac:dyDescent="0.2">
      <c r="F1079" s="49">
        <v>43550</v>
      </c>
      <c r="G1079" s="50">
        <v>5.6999998092651296</v>
      </c>
      <c r="H1079" s="139">
        <v>6.182022137341777</v>
      </c>
      <c r="I1079" s="139">
        <f t="shared" si="32"/>
        <v>7418.4265648101327</v>
      </c>
      <c r="J1079" s="101">
        <f t="shared" si="33"/>
        <v>100.82650530086084</v>
      </c>
    </row>
    <row r="1080" spans="6:10" ht="15" x14ac:dyDescent="0.2">
      <c r="F1080" s="49">
        <v>43549</v>
      </c>
      <c r="G1080" s="50">
        <v>5.6220002174377397</v>
      </c>
      <c r="H1080" s="139">
        <v>6.1001701303439937</v>
      </c>
      <c r="I1080" s="139">
        <f t="shared" si="32"/>
        <v>7320.2041564127921</v>
      </c>
      <c r="J1080" s="101">
        <f t="shared" si="33"/>
        <v>2.6040969035202579</v>
      </c>
    </row>
    <row r="1081" spans="6:10" ht="15" x14ac:dyDescent="0.2">
      <c r="F1081" s="49">
        <v>43546</v>
      </c>
      <c r="G1081" s="50">
        <v>5.6199998855590803</v>
      </c>
      <c r="H1081" s="139">
        <v>6.1219178912002814</v>
      </c>
      <c r="I1081" s="139">
        <f t="shared" si="32"/>
        <v>7346.3014694403373</v>
      </c>
      <c r="J1081" s="101">
        <f t="shared" si="33"/>
        <v>28.701409931065427</v>
      </c>
    </row>
    <row r="1082" spans="6:10" ht="15" x14ac:dyDescent="0.2">
      <c r="F1082" s="49">
        <v>43545</v>
      </c>
      <c r="G1082" s="50">
        <v>5.59800004959106</v>
      </c>
      <c r="H1082" s="139">
        <v>6.1373423975405297</v>
      </c>
      <c r="I1082" s="139">
        <f t="shared" si="32"/>
        <v>7364.810877048636</v>
      </c>
      <c r="J1082" s="101">
        <f t="shared" si="33"/>
        <v>47.210817539364143</v>
      </c>
    </row>
    <row r="1083" spans="6:10" ht="15" x14ac:dyDescent="0.2">
      <c r="F1083" s="49">
        <v>43544</v>
      </c>
      <c r="G1083" s="50">
        <v>5.5619997978210396</v>
      </c>
      <c r="H1083" s="139">
        <v>6.1265724837292694</v>
      </c>
      <c r="I1083" s="139">
        <f t="shared" si="32"/>
        <v>7351.886980475123</v>
      </c>
      <c r="J1083" s="101">
        <f t="shared" si="33"/>
        <v>34.286920965851095</v>
      </c>
    </row>
    <row r="1084" spans="6:10" ht="15" x14ac:dyDescent="0.2">
      <c r="F1084" s="49">
        <v>43543</v>
      </c>
      <c r="G1084" s="50">
        <v>5.5359997749328604</v>
      </c>
      <c r="H1084" s="139">
        <v>6.1511032788432072</v>
      </c>
      <c r="I1084" s="139">
        <f t="shared" si="32"/>
        <v>7381.3239346118489</v>
      </c>
      <c r="J1084" s="101">
        <f t="shared" si="33"/>
        <v>63.72387510257704</v>
      </c>
    </row>
    <row r="1085" spans="6:10" ht="15" x14ac:dyDescent="0.2">
      <c r="F1085" s="49">
        <v>43542</v>
      </c>
      <c r="G1085" s="50">
        <v>5.4879999160766602</v>
      </c>
      <c r="H1085" s="139">
        <v>6.1269586690586513</v>
      </c>
      <c r="I1085" s="139">
        <f t="shared" si="32"/>
        <v>7352.3504028703819</v>
      </c>
      <c r="J1085" s="101">
        <f t="shared" si="33"/>
        <v>34.750343361110026</v>
      </c>
    </row>
    <row r="1086" spans="6:10" ht="15" x14ac:dyDescent="0.2">
      <c r="F1086" s="49">
        <v>43539</v>
      </c>
      <c r="G1086" s="50">
        <v>5.4619998931884703</v>
      </c>
      <c r="H1086" s="139">
        <v>6.0623781155651422</v>
      </c>
      <c r="I1086" s="139">
        <f t="shared" si="32"/>
        <v>7274.8537386781709</v>
      </c>
      <c r="J1086" s="101">
        <f t="shared" si="33"/>
        <v>-42.746320831101002</v>
      </c>
    </row>
    <row r="1087" spans="6:10" ht="15" x14ac:dyDescent="0.2">
      <c r="F1087" s="49">
        <v>43538</v>
      </c>
      <c r="G1087" s="50">
        <v>5.4939999580383301</v>
      </c>
      <c r="H1087" s="139">
        <v>6.1202392947732713</v>
      </c>
      <c r="I1087" s="139">
        <f t="shared" si="32"/>
        <v>7344.2871537279252</v>
      </c>
      <c r="J1087" s="101">
        <f t="shared" si="33"/>
        <v>26.687094218653328</v>
      </c>
    </row>
    <row r="1088" spans="6:10" ht="15" x14ac:dyDescent="0.2">
      <c r="F1088" s="49">
        <v>43537</v>
      </c>
      <c r="G1088" s="50">
        <v>5.4739999771118102</v>
      </c>
      <c r="H1088" s="139">
        <v>6.0624559787018031</v>
      </c>
      <c r="I1088" s="139">
        <f t="shared" si="32"/>
        <v>7274.9471744421635</v>
      </c>
      <c r="J1088" s="101">
        <f t="shared" si="33"/>
        <v>-42.6528850671084</v>
      </c>
    </row>
    <row r="1089" spans="6:10" ht="15" x14ac:dyDescent="0.2">
      <c r="F1089" s="49">
        <v>43536</v>
      </c>
      <c r="G1089" s="50">
        <v>5.5060000419616699</v>
      </c>
      <c r="H1089" s="139">
        <v>6.1536291835170385</v>
      </c>
      <c r="I1089" s="139">
        <f t="shared" si="32"/>
        <v>7384.355020220446</v>
      </c>
      <c r="J1089" s="101">
        <f t="shared" si="33"/>
        <v>66.754960711174135</v>
      </c>
    </row>
    <row r="1090" spans="6:10" ht="15" x14ac:dyDescent="0.2">
      <c r="F1090" s="49">
        <v>43535</v>
      </c>
      <c r="G1090" s="50">
        <v>5.4559998512268004</v>
      </c>
      <c r="H1090" s="139">
        <v>6.0534564299015479</v>
      </c>
      <c r="I1090" s="139">
        <f t="shared" si="32"/>
        <v>7264.147715881857</v>
      </c>
      <c r="J1090" s="101">
        <f t="shared" si="33"/>
        <v>-53.452343627414848</v>
      </c>
    </row>
    <row r="1091" spans="6:10" ht="15" x14ac:dyDescent="0.2">
      <c r="F1091" s="49">
        <v>43532</v>
      </c>
      <c r="G1091" s="50">
        <v>5.4959998130798304</v>
      </c>
      <c r="H1091" s="139">
        <v>6.0913464287665704</v>
      </c>
      <c r="I1091" s="139">
        <f t="shared" si="32"/>
        <v>7309.6157145198849</v>
      </c>
      <c r="J1091" s="101">
        <f t="shared" si="33"/>
        <v>-7.9843449893869547</v>
      </c>
    </row>
    <row r="1092" spans="6:10" ht="15" x14ac:dyDescent="0.2">
      <c r="F1092" s="49">
        <v>43531</v>
      </c>
      <c r="G1092" s="50">
        <v>5.5019998550415004</v>
      </c>
      <c r="H1092" s="139">
        <v>6.2347369725565036</v>
      </c>
      <c r="I1092" s="139">
        <f t="shared" ref="I1092:I1155" si="34">H1092*$B$5</f>
        <v>7481.6843670678045</v>
      </c>
      <c r="J1092" s="101">
        <f t="shared" ref="J1092:J1155" si="35">I1092-($G$3*$B$5)</f>
        <v>164.0843075585326</v>
      </c>
    </row>
    <row r="1093" spans="6:10" ht="15" x14ac:dyDescent="0.2">
      <c r="F1093" s="49">
        <v>43530</v>
      </c>
      <c r="G1093" s="50">
        <v>5.38000011444091</v>
      </c>
      <c r="H1093" s="139">
        <v>6.1412243772925148</v>
      </c>
      <c r="I1093" s="139">
        <f t="shared" si="34"/>
        <v>7369.4692527510178</v>
      </c>
      <c r="J1093" s="101">
        <f t="shared" si="35"/>
        <v>51.869193241745961</v>
      </c>
    </row>
    <row r="1094" spans="6:10" ht="15" x14ac:dyDescent="0.2">
      <c r="F1094" s="49">
        <v>43529</v>
      </c>
      <c r="G1094" s="50">
        <v>5.3420000076293901</v>
      </c>
      <c r="H1094" s="139">
        <v>6.1507373636682443</v>
      </c>
      <c r="I1094" s="139">
        <f t="shared" si="34"/>
        <v>7380.8848364018932</v>
      </c>
      <c r="J1094" s="101">
        <f t="shared" si="35"/>
        <v>63.284776892621267</v>
      </c>
    </row>
    <row r="1095" spans="6:10" ht="15" x14ac:dyDescent="0.2">
      <c r="F1095" s="49">
        <v>43528</v>
      </c>
      <c r="G1095" s="50">
        <v>5.2960000038146902</v>
      </c>
      <c r="H1095" s="139">
        <v>6.0750147444249611</v>
      </c>
      <c r="I1095" s="139">
        <f t="shared" si="34"/>
        <v>7290.0176933099538</v>
      </c>
      <c r="J1095" s="101">
        <f t="shared" si="35"/>
        <v>-27.58236619931813</v>
      </c>
    </row>
    <row r="1096" spans="6:10" ht="15" x14ac:dyDescent="0.2">
      <c r="F1096" s="49">
        <v>43525</v>
      </c>
      <c r="G1096" s="50">
        <v>5.31599998474121</v>
      </c>
      <c r="H1096" s="139">
        <v>6.1071836680416567</v>
      </c>
      <c r="I1096" s="139">
        <f t="shared" si="34"/>
        <v>7328.6204016499878</v>
      </c>
      <c r="J1096" s="101">
        <f t="shared" si="35"/>
        <v>11.020342140715911</v>
      </c>
    </row>
    <row r="1097" spans="6:10" ht="15" x14ac:dyDescent="0.2">
      <c r="F1097" s="49">
        <v>43524</v>
      </c>
      <c r="G1097" s="50">
        <v>5.30800008773803</v>
      </c>
      <c r="H1097" s="139">
        <v>6.1187143114466505</v>
      </c>
      <c r="I1097" s="139">
        <f t="shared" si="34"/>
        <v>7342.4571737359802</v>
      </c>
      <c r="J1097" s="101">
        <f t="shared" si="35"/>
        <v>24.857114226708291</v>
      </c>
    </row>
    <row r="1098" spans="6:10" ht="15" x14ac:dyDescent="0.2">
      <c r="F1098" s="49">
        <v>43523</v>
      </c>
      <c r="G1098" s="50">
        <v>5.2899999618530202</v>
      </c>
      <c r="H1098" s="139">
        <v>6.0703966408097827</v>
      </c>
      <c r="I1098" s="139">
        <f t="shared" si="34"/>
        <v>7284.4759689717393</v>
      </c>
      <c r="J1098" s="101">
        <f t="shared" si="35"/>
        <v>-33.124090537532538</v>
      </c>
    </row>
    <row r="1099" spans="6:10" ht="15" x14ac:dyDescent="0.2">
      <c r="F1099" s="49">
        <v>43522</v>
      </c>
      <c r="G1099" s="50">
        <v>5.3140001296996999</v>
      </c>
      <c r="H1099" s="139">
        <v>6.1417631552463323</v>
      </c>
      <c r="I1099" s="139">
        <f t="shared" si="34"/>
        <v>7370.1157862955988</v>
      </c>
      <c r="J1099" s="101">
        <f t="shared" si="35"/>
        <v>52.515726786326923</v>
      </c>
    </row>
    <row r="1100" spans="6:10" ht="15" x14ac:dyDescent="0.2">
      <c r="F1100" s="49">
        <v>43521</v>
      </c>
      <c r="G1100" s="50">
        <v>5.27600002288818</v>
      </c>
      <c r="H1100" s="139">
        <v>6.1095692803951049</v>
      </c>
      <c r="I1100" s="139">
        <f t="shared" si="34"/>
        <v>7331.4831364741258</v>
      </c>
      <c r="J1100" s="101">
        <f t="shared" si="35"/>
        <v>13.883076964853899</v>
      </c>
    </row>
    <row r="1101" spans="6:10" ht="15" x14ac:dyDescent="0.2">
      <c r="F1101" s="49">
        <v>43518</v>
      </c>
      <c r="G1101" s="50">
        <v>5.2659997940063397</v>
      </c>
      <c r="H1101" s="139">
        <v>6.1351684483354774</v>
      </c>
      <c r="I1101" s="139">
        <f t="shared" si="34"/>
        <v>7362.2021380025726</v>
      </c>
      <c r="J1101" s="101">
        <f t="shared" si="35"/>
        <v>44.602078493300723</v>
      </c>
    </row>
    <row r="1102" spans="6:10" ht="15" x14ac:dyDescent="0.2">
      <c r="F1102" s="49">
        <v>43517</v>
      </c>
      <c r="G1102" s="50">
        <v>5.2340002059936497</v>
      </c>
      <c r="H1102" s="139">
        <v>6.1166701083924915</v>
      </c>
      <c r="I1102" s="139">
        <f t="shared" si="34"/>
        <v>7340.00413007099</v>
      </c>
      <c r="J1102" s="101">
        <f t="shared" si="35"/>
        <v>22.404070561718072</v>
      </c>
    </row>
    <row r="1103" spans="6:10" ht="15" x14ac:dyDescent="0.2">
      <c r="F1103" s="49">
        <v>43516</v>
      </c>
      <c r="G1103" s="50">
        <v>5.2179999351501403</v>
      </c>
      <c r="H1103" s="139">
        <v>6.088658153200817</v>
      </c>
      <c r="I1103" s="139">
        <f t="shared" si="34"/>
        <v>7306.3897838409803</v>
      </c>
      <c r="J1103" s="101">
        <f t="shared" si="35"/>
        <v>-11.210275668291615</v>
      </c>
    </row>
    <row r="1104" spans="6:10" ht="15" x14ac:dyDescent="0.2">
      <c r="F1104" s="49">
        <v>43515</v>
      </c>
      <c r="G1104" s="50">
        <v>5.2259998321533203</v>
      </c>
      <c r="H1104" s="139">
        <v>6.0793585270489432</v>
      </c>
      <c r="I1104" s="139">
        <f t="shared" si="34"/>
        <v>7295.2302324587317</v>
      </c>
      <c r="J1104" s="101">
        <f t="shared" si="35"/>
        <v>-22.369827050540152</v>
      </c>
    </row>
    <row r="1105" spans="6:10" ht="15" x14ac:dyDescent="0.2">
      <c r="F1105" s="49">
        <v>43514</v>
      </c>
      <c r="G1105" s="50">
        <v>5.24200010299682</v>
      </c>
      <c r="H1105" s="139">
        <v>6.1003274726381571</v>
      </c>
      <c r="I1105" s="139">
        <f t="shared" si="34"/>
        <v>7320.3929671657888</v>
      </c>
      <c r="J1105" s="101">
        <f t="shared" si="35"/>
        <v>2.7929076565169453</v>
      </c>
    </row>
    <row r="1106" spans="6:10" ht="15" x14ac:dyDescent="0.2">
      <c r="F1106" s="49">
        <v>43511</v>
      </c>
      <c r="G1106" s="50">
        <v>5.2399997711181596</v>
      </c>
      <c r="H1106" s="139">
        <v>6.1096482842095181</v>
      </c>
      <c r="I1106" s="139">
        <f t="shared" si="34"/>
        <v>7331.5779410514215</v>
      </c>
      <c r="J1106" s="101">
        <f t="shared" si="35"/>
        <v>13.977881542149589</v>
      </c>
    </row>
    <row r="1107" spans="6:10" ht="15" x14ac:dyDescent="0.2">
      <c r="F1107" s="49">
        <v>43510</v>
      </c>
      <c r="G1107" s="50">
        <v>5.2300000190734801</v>
      </c>
      <c r="H1107" s="139">
        <v>6.133079970669348</v>
      </c>
      <c r="I1107" s="139">
        <f t="shared" si="34"/>
        <v>7359.695964803218</v>
      </c>
      <c r="J1107" s="101">
        <f t="shared" si="35"/>
        <v>42.095905293946089</v>
      </c>
    </row>
    <row r="1108" spans="6:10" ht="15" x14ac:dyDescent="0.2">
      <c r="F1108" s="49">
        <v>43509</v>
      </c>
      <c r="G1108" s="50">
        <v>5.1999998092651296</v>
      </c>
      <c r="H1108" s="139">
        <v>6.0839438554206282</v>
      </c>
      <c r="I1108" s="139">
        <f t="shared" si="34"/>
        <v>7300.7326265047541</v>
      </c>
      <c r="J1108" s="101">
        <f t="shared" si="35"/>
        <v>-16.867433004517807</v>
      </c>
    </row>
    <row r="1109" spans="6:10" ht="15" x14ac:dyDescent="0.2">
      <c r="F1109" s="49">
        <v>43508</v>
      </c>
      <c r="G1109" s="50">
        <v>5.2119998931884703</v>
      </c>
      <c r="H1109" s="139">
        <v>6.1923251215325541</v>
      </c>
      <c r="I1109" s="139">
        <f t="shared" si="34"/>
        <v>7430.7901458390652</v>
      </c>
      <c r="J1109" s="101">
        <f t="shared" si="35"/>
        <v>113.1900863297933</v>
      </c>
    </row>
    <row r="1110" spans="6:10" ht="15" x14ac:dyDescent="0.2">
      <c r="F1110" s="49">
        <v>43507</v>
      </c>
      <c r="G1110" s="50">
        <v>5.1319999694824201</v>
      </c>
      <c r="H1110" s="139">
        <v>6.1409268255679574</v>
      </c>
      <c r="I1110" s="139">
        <f t="shared" si="34"/>
        <v>7369.1121906815488</v>
      </c>
      <c r="J1110" s="101">
        <f t="shared" si="35"/>
        <v>51.512131172276895</v>
      </c>
    </row>
    <row r="1111" spans="6:10" ht="15" x14ac:dyDescent="0.2">
      <c r="F1111" s="49">
        <v>43504</v>
      </c>
      <c r="G1111" s="50">
        <v>5.0960001945495597</v>
      </c>
      <c r="H1111" s="139">
        <v>6.0242572427376775</v>
      </c>
      <c r="I1111" s="139">
        <f t="shared" si="34"/>
        <v>7229.1086912852134</v>
      </c>
      <c r="J1111" s="101">
        <f t="shared" si="35"/>
        <v>-88.491368224058533</v>
      </c>
    </row>
    <row r="1112" spans="6:10" ht="15" x14ac:dyDescent="0.2">
      <c r="F1112" s="49">
        <v>43503</v>
      </c>
      <c r="G1112" s="50">
        <v>5.1579999923706001</v>
      </c>
      <c r="H1112" s="139">
        <v>6.0814711664542891</v>
      </c>
      <c r="I1112" s="139">
        <f t="shared" si="34"/>
        <v>7297.7653997451471</v>
      </c>
      <c r="J1112" s="101">
        <f t="shared" si="35"/>
        <v>-19.834659764124808</v>
      </c>
    </row>
    <row r="1113" spans="6:10" ht="15" x14ac:dyDescent="0.2">
      <c r="F1113" s="49">
        <v>43502</v>
      </c>
      <c r="G1113" s="50">
        <v>5.1719999313354403</v>
      </c>
      <c r="H1113" s="139">
        <v>6.1003584166932159</v>
      </c>
      <c r="I1113" s="139">
        <f t="shared" si="34"/>
        <v>7320.4301000318592</v>
      </c>
      <c r="J1113" s="101">
        <f t="shared" si="35"/>
        <v>2.8300405225872964</v>
      </c>
    </row>
    <row r="1114" spans="6:10" ht="15" x14ac:dyDescent="0.2">
      <c r="F1114" s="49">
        <v>43501</v>
      </c>
      <c r="G1114" s="50">
        <v>5.17000007629394</v>
      </c>
      <c r="H1114" s="139">
        <v>6.1050811914334373</v>
      </c>
      <c r="I1114" s="139">
        <f t="shared" si="34"/>
        <v>7326.0974297201246</v>
      </c>
      <c r="J1114" s="101">
        <f t="shared" si="35"/>
        <v>8.4973702108527505</v>
      </c>
    </row>
    <row r="1115" spans="6:10" ht="15" x14ac:dyDescent="0.2">
      <c r="F1115" s="49">
        <v>43500</v>
      </c>
      <c r="G1115" s="50">
        <v>5.1640000343322701</v>
      </c>
      <c r="H1115" s="139">
        <v>6.09800004959106</v>
      </c>
      <c r="I1115" s="139">
        <f t="shared" si="34"/>
        <v>7317.6000595092719</v>
      </c>
      <c r="J1115" s="101">
        <f t="shared" si="35"/>
        <v>0</v>
      </c>
    </row>
    <row r="1116" spans="6:10" ht="15" x14ac:dyDescent="0.2">
      <c r="F1116" s="49">
        <v>43497</v>
      </c>
      <c r="G1116" s="50">
        <v>5.1640000343322701</v>
      </c>
      <c r="H1116" s="139">
        <v>6.0135648232271874</v>
      </c>
      <c r="I1116" s="139">
        <f t="shared" si="34"/>
        <v>7216.2777878726247</v>
      </c>
      <c r="J1116" s="101">
        <f t="shared" si="35"/>
        <v>-101.3222716366472</v>
      </c>
    </row>
    <row r="1117" spans="6:10" ht="15" x14ac:dyDescent="0.2">
      <c r="F1117" s="49">
        <v>43496</v>
      </c>
      <c r="G1117" s="50">
        <v>5.23600006103515</v>
      </c>
      <c r="H1117" s="139">
        <v>6.1003295846396801</v>
      </c>
      <c r="I1117" s="139">
        <f t="shared" si="34"/>
        <v>7320.3955015676165</v>
      </c>
      <c r="J1117" s="101">
        <f t="shared" si="35"/>
        <v>2.7954420583446336</v>
      </c>
    </row>
    <row r="1118" spans="6:10" ht="15" x14ac:dyDescent="0.2">
      <c r="F1118" s="49">
        <v>43495</v>
      </c>
      <c r="G1118" s="50">
        <v>5.2340002059936497</v>
      </c>
      <c r="H1118" s="139">
        <v>6.0933418690742052</v>
      </c>
      <c r="I1118" s="139">
        <f t="shared" si="34"/>
        <v>7312.0102428890459</v>
      </c>
      <c r="J1118" s="101">
        <f t="shared" si="35"/>
        <v>-5.5898166202259745</v>
      </c>
    </row>
    <row r="1119" spans="6:10" ht="15" x14ac:dyDescent="0.2">
      <c r="F1119" s="49">
        <v>43494</v>
      </c>
      <c r="G1119" s="50">
        <v>5.2379999160766602</v>
      </c>
      <c r="H1119" s="139">
        <v>6.1776827795807918</v>
      </c>
      <c r="I1119" s="139">
        <f t="shared" si="34"/>
        <v>7413.2193354969504</v>
      </c>
      <c r="J1119" s="101">
        <f t="shared" si="35"/>
        <v>95.61927598767852</v>
      </c>
    </row>
    <row r="1120" spans="6:10" ht="15" x14ac:dyDescent="0.2">
      <c r="F1120" s="49">
        <v>43493</v>
      </c>
      <c r="G1120" s="50">
        <v>5.17000007629394</v>
      </c>
      <c r="H1120" s="139">
        <v>6.0603723958886091</v>
      </c>
      <c r="I1120" s="139">
        <f t="shared" si="34"/>
        <v>7272.4468750663309</v>
      </c>
      <c r="J1120" s="101">
        <f t="shared" si="35"/>
        <v>-45.153184442940983</v>
      </c>
    </row>
    <row r="1121" spans="6:10" ht="15" x14ac:dyDescent="0.2">
      <c r="F1121" s="49">
        <v>43490</v>
      </c>
      <c r="G1121" s="50">
        <v>5.2020001411437899</v>
      </c>
      <c r="H1121" s="139">
        <v>6.154529239836152</v>
      </c>
      <c r="I1121" s="139">
        <f t="shared" si="34"/>
        <v>7385.435087803382</v>
      </c>
      <c r="J1121" s="101">
        <f t="shared" si="35"/>
        <v>67.835028294110089</v>
      </c>
    </row>
    <row r="1122" spans="6:10" ht="15" x14ac:dyDescent="0.2">
      <c r="F1122" s="49">
        <v>43489</v>
      </c>
      <c r="G1122" s="50">
        <v>5.1539998054504297</v>
      </c>
      <c r="H1122" s="139">
        <v>6.1098428362420467</v>
      </c>
      <c r="I1122" s="139">
        <f t="shared" si="34"/>
        <v>7331.8114034904556</v>
      </c>
      <c r="J1122" s="101">
        <f t="shared" si="35"/>
        <v>14.211343981183745</v>
      </c>
    </row>
    <row r="1123" spans="6:10" ht="15" x14ac:dyDescent="0.2">
      <c r="F1123" s="49">
        <v>43488</v>
      </c>
      <c r="G1123" s="50">
        <v>5.1440000534057599</v>
      </c>
      <c r="H1123" s="139">
        <v>6.0601827978078946</v>
      </c>
      <c r="I1123" s="139">
        <f t="shared" si="34"/>
        <v>7272.2193573694731</v>
      </c>
      <c r="J1123" s="101">
        <f t="shared" si="35"/>
        <v>-45.380702139798814</v>
      </c>
    </row>
    <row r="1124" spans="6:10" ht="15" x14ac:dyDescent="0.2">
      <c r="F1124" s="49">
        <v>43487</v>
      </c>
      <c r="G1124" s="50">
        <v>5.1760001182556099</v>
      </c>
      <c r="H1124" s="139">
        <v>6.1050729781805995</v>
      </c>
      <c r="I1124" s="139">
        <f t="shared" si="34"/>
        <v>7326.0875738167197</v>
      </c>
      <c r="J1124" s="101">
        <f t="shared" si="35"/>
        <v>8.4875143074477819</v>
      </c>
    </row>
    <row r="1125" spans="6:10" ht="15" x14ac:dyDescent="0.2">
      <c r="F1125" s="49">
        <v>43486</v>
      </c>
      <c r="G1125" s="50">
        <v>5.17000007629394</v>
      </c>
      <c r="H1125" s="139">
        <v>5.9327706474897477</v>
      </c>
      <c r="I1125" s="139">
        <f t="shared" si="34"/>
        <v>7119.3247769876971</v>
      </c>
      <c r="J1125" s="101">
        <f t="shared" si="35"/>
        <v>-198.27528252157481</v>
      </c>
    </row>
    <row r="1126" spans="6:10" ht="15" x14ac:dyDescent="0.2">
      <c r="F1126" s="49">
        <v>43483</v>
      </c>
      <c r="G1126" s="50">
        <v>5.3119997978210396</v>
      </c>
      <c r="H1126" s="139">
        <v>6.1672699474316559</v>
      </c>
      <c r="I1126" s="139">
        <f t="shared" si="34"/>
        <v>7400.723936917987</v>
      </c>
      <c r="J1126" s="101">
        <f t="shared" si="35"/>
        <v>83.123877408715089</v>
      </c>
    </row>
    <row r="1127" spans="6:10" ht="15" x14ac:dyDescent="0.2">
      <c r="F1127" s="49">
        <v>43482</v>
      </c>
      <c r="G1127" s="50">
        <v>5.2519998550415004</v>
      </c>
      <c r="H1127" s="139">
        <v>6.1539880377369647</v>
      </c>
      <c r="I1127" s="139">
        <f t="shared" si="34"/>
        <v>7384.785645284358</v>
      </c>
      <c r="J1127" s="101">
        <f t="shared" si="35"/>
        <v>67.185585775086111</v>
      </c>
    </row>
    <row r="1128" spans="6:10" ht="15" x14ac:dyDescent="0.2">
      <c r="F1128" s="49">
        <v>43481</v>
      </c>
      <c r="G1128" s="50">
        <v>5.2039999961853001</v>
      </c>
      <c r="H1128" s="139">
        <v>6.09800004959106</v>
      </c>
      <c r="I1128" s="139">
        <f t="shared" si="34"/>
        <v>7317.6000595092719</v>
      </c>
      <c r="J1128" s="101">
        <f t="shared" si="35"/>
        <v>0</v>
      </c>
    </row>
    <row r="1129" spans="6:10" ht="15" x14ac:dyDescent="0.2">
      <c r="F1129" s="49">
        <v>43480</v>
      </c>
      <c r="G1129" s="50">
        <v>5.2039999961853001</v>
      </c>
      <c r="H1129" s="139">
        <v>6.0816170750344245</v>
      </c>
      <c r="I1129" s="139">
        <f t="shared" si="34"/>
        <v>7297.9404900413092</v>
      </c>
      <c r="J1129" s="101">
        <f t="shared" si="35"/>
        <v>-19.659569467962683</v>
      </c>
    </row>
    <row r="1130" spans="6:10" ht="15" x14ac:dyDescent="0.2">
      <c r="F1130" s="49">
        <v>43479</v>
      </c>
      <c r="G1130" s="50">
        <v>5.2179999351501403</v>
      </c>
      <c r="H1130" s="139">
        <v>6.1355119711669746</v>
      </c>
      <c r="I1130" s="139">
        <f t="shared" si="34"/>
        <v>7362.614365400369</v>
      </c>
      <c r="J1130" s="101">
        <f t="shared" si="35"/>
        <v>45.014305891097138</v>
      </c>
    </row>
    <row r="1131" spans="6:10" ht="15" x14ac:dyDescent="0.2">
      <c r="F1131" s="49">
        <v>43476</v>
      </c>
      <c r="G1131" s="50">
        <v>5.1859998703002903</v>
      </c>
      <c r="H1131" s="139">
        <v>6.0278536347765082</v>
      </c>
      <c r="I1131" s="139">
        <f t="shared" si="34"/>
        <v>7233.4243617318098</v>
      </c>
      <c r="J1131" s="101">
        <f t="shared" si="35"/>
        <v>-84.175697777462119</v>
      </c>
    </row>
    <row r="1132" spans="6:10" ht="15" x14ac:dyDescent="0.2">
      <c r="F1132" s="49">
        <v>43475</v>
      </c>
      <c r="G1132" s="50">
        <v>5.2459998130798304</v>
      </c>
      <c r="H1132" s="139">
        <v>6.1799161049116043</v>
      </c>
      <c r="I1132" s="139">
        <f t="shared" si="34"/>
        <v>7415.8993258939254</v>
      </c>
      <c r="J1132" s="101">
        <f t="shared" si="35"/>
        <v>98.299266384653492</v>
      </c>
    </row>
    <row r="1133" spans="6:10" ht="15" x14ac:dyDescent="0.2">
      <c r="F1133" s="49">
        <v>43474</v>
      </c>
      <c r="G1133" s="50">
        <v>5.1760001182556099</v>
      </c>
      <c r="H1133" s="139">
        <v>6.076830913192186</v>
      </c>
      <c r="I1133" s="139">
        <f t="shared" si="34"/>
        <v>7292.1970958306229</v>
      </c>
      <c r="J1133" s="101">
        <f t="shared" si="35"/>
        <v>-25.40296367864903</v>
      </c>
    </row>
    <row r="1134" spans="6:10" ht="15" x14ac:dyDescent="0.2">
      <c r="F1134" s="49">
        <v>43473</v>
      </c>
      <c r="G1134" s="50">
        <v>5.1939997673034597</v>
      </c>
      <c r="H1134" s="139">
        <v>6.1427774000811661</v>
      </c>
      <c r="I1134" s="139">
        <f t="shared" si="34"/>
        <v>7371.3328800973995</v>
      </c>
      <c r="J1134" s="101">
        <f t="shared" si="35"/>
        <v>53.732820588127652</v>
      </c>
    </row>
    <row r="1135" spans="6:10" ht="15" x14ac:dyDescent="0.2">
      <c r="F1135" s="49">
        <v>43472</v>
      </c>
      <c r="G1135" s="50">
        <v>5.1560001373290998</v>
      </c>
      <c r="H1135" s="139">
        <v>6.093271427345476</v>
      </c>
      <c r="I1135" s="139">
        <f t="shared" si="34"/>
        <v>7311.9257128145709</v>
      </c>
      <c r="J1135" s="101">
        <f t="shared" si="35"/>
        <v>-5.6743466947009438</v>
      </c>
    </row>
    <row r="1136" spans="6:10" ht="15" x14ac:dyDescent="0.2">
      <c r="F1136" s="49">
        <v>43469</v>
      </c>
      <c r="G1136" s="50">
        <v>5.1599998474120996</v>
      </c>
      <c r="H1136" s="139">
        <v>6.1549909524065951</v>
      </c>
      <c r="I1136" s="139">
        <f t="shared" si="34"/>
        <v>7385.9891428879146</v>
      </c>
      <c r="J1136" s="101">
        <f t="shared" si="35"/>
        <v>68.389083378642681</v>
      </c>
    </row>
    <row r="1137" spans="6:10" ht="15" x14ac:dyDescent="0.2">
      <c r="F1137" s="49">
        <v>43468</v>
      </c>
      <c r="G1137" s="50">
        <v>5.1119999885559002</v>
      </c>
      <c r="H1137" s="139">
        <v>6.1434989168976815</v>
      </c>
      <c r="I1137" s="139">
        <f t="shared" si="34"/>
        <v>7372.1987002772175</v>
      </c>
      <c r="J1137" s="101">
        <f t="shared" si="35"/>
        <v>54.598640767945653</v>
      </c>
    </row>
    <row r="1138" spans="6:10" ht="15" x14ac:dyDescent="0.2">
      <c r="F1138" s="49">
        <v>43467</v>
      </c>
      <c r="G1138" s="50">
        <v>5.0739998817443803</v>
      </c>
      <c r="H1138" s="139">
        <v>6.1341611305707655</v>
      </c>
      <c r="I1138" s="139">
        <f t="shared" si="34"/>
        <v>7360.9933566849186</v>
      </c>
      <c r="J1138" s="101">
        <f t="shared" si="35"/>
        <v>43.393297175646694</v>
      </c>
    </row>
    <row r="1139" spans="6:10" ht="15" x14ac:dyDescent="0.2">
      <c r="F1139" s="49">
        <v>43466</v>
      </c>
      <c r="G1139" s="50">
        <v>5.0440001487731898</v>
      </c>
      <c r="H1139" s="139">
        <v>6.09800004959106</v>
      </c>
      <c r="I1139" s="139">
        <f t="shared" si="34"/>
        <v>7317.6000595092719</v>
      </c>
      <c r="J1139" s="101">
        <f t="shared" si="35"/>
        <v>0</v>
      </c>
    </row>
    <row r="1140" spans="6:10" ht="15" x14ac:dyDescent="0.2">
      <c r="F1140" s="49">
        <v>43465</v>
      </c>
      <c r="G1140" s="50">
        <v>5.0440001487731898</v>
      </c>
      <c r="H1140" s="139">
        <v>6.09800004959106</v>
      </c>
      <c r="I1140" s="139">
        <f t="shared" si="34"/>
        <v>7317.6000595092719</v>
      </c>
      <c r="J1140" s="101">
        <f t="shared" si="35"/>
        <v>0</v>
      </c>
    </row>
    <row r="1141" spans="6:10" ht="15" x14ac:dyDescent="0.2">
      <c r="F1141" s="49">
        <v>43462</v>
      </c>
      <c r="G1141" s="50">
        <v>5.0440001487731898</v>
      </c>
      <c r="H1141" s="139">
        <v>6.1599710358750803</v>
      </c>
      <c r="I1141" s="139">
        <f t="shared" si="34"/>
        <v>7391.9652430500964</v>
      </c>
      <c r="J1141" s="101">
        <f t="shared" si="35"/>
        <v>74.365183540824546</v>
      </c>
    </row>
    <row r="1142" spans="6:10" ht="15" x14ac:dyDescent="0.2">
      <c r="F1142" s="49">
        <v>43461</v>
      </c>
      <c r="G1142" s="50">
        <v>4.9930000305175701</v>
      </c>
      <c r="H1142" s="139">
        <v>5.866728979853538</v>
      </c>
      <c r="I1142" s="139">
        <f t="shared" si="34"/>
        <v>7040.074775824246</v>
      </c>
      <c r="J1142" s="101">
        <f t="shared" si="35"/>
        <v>-277.5252836850259</v>
      </c>
    </row>
    <row r="1143" spans="6:10" ht="15" x14ac:dyDescent="0.2">
      <c r="F1143" s="49">
        <v>43460</v>
      </c>
      <c r="G1143" s="50">
        <v>5.1859998703002903</v>
      </c>
      <c r="H1143" s="139">
        <v>6.09800004959106</v>
      </c>
      <c r="I1143" s="139">
        <f t="shared" si="34"/>
        <v>7317.6000595092719</v>
      </c>
      <c r="J1143" s="101">
        <f t="shared" si="35"/>
        <v>0</v>
      </c>
    </row>
    <row r="1144" spans="6:10" ht="15" x14ac:dyDescent="0.2">
      <c r="F1144" s="49">
        <v>43459</v>
      </c>
      <c r="G1144" s="50">
        <v>5.1859998703002903</v>
      </c>
      <c r="H1144" s="139">
        <v>6.09800004959106</v>
      </c>
      <c r="I1144" s="139">
        <f t="shared" si="34"/>
        <v>7317.6000595092719</v>
      </c>
      <c r="J1144" s="101">
        <f t="shared" si="35"/>
        <v>0</v>
      </c>
    </row>
    <row r="1145" spans="6:10" ht="15" x14ac:dyDescent="0.2">
      <c r="F1145" s="49">
        <v>43458</v>
      </c>
      <c r="G1145" s="50">
        <v>5.1859998703002903</v>
      </c>
      <c r="H1145" s="139">
        <v>6.1262857818426282</v>
      </c>
      <c r="I1145" s="139">
        <f t="shared" si="34"/>
        <v>7351.5429382111543</v>
      </c>
      <c r="J1145" s="101">
        <f t="shared" si="35"/>
        <v>33.942878701882364</v>
      </c>
    </row>
    <row r="1146" spans="6:10" ht="15" x14ac:dyDescent="0.2">
      <c r="F1146" s="49">
        <v>43455</v>
      </c>
      <c r="G1146" s="50">
        <v>5.1620001792907697</v>
      </c>
      <c r="H1146" s="139">
        <v>6.13592018567451</v>
      </c>
      <c r="I1146" s="139">
        <f t="shared" si="34"/>
        <v>7363.104222809412</v>
      </c>
      <c r="J1146" s="101">
        <f t="shared" si="35"/>
        <v>45.504163300140135</v>
      </c>
    </row>
    <row r="1147" spans="6:10" ht="15" x14ac:dyDescent="0.2">
      <c r="F1147" s="49">
        <v>43454</v>
      </c>
      <c r="G1147" s="50">
        <v>5.13000011444091</v>
      </c>
      <c r="H1147" s="139">
        <v>6.1265958471762652</v>
      </c>
      <c r="I1147" s="139">
        <f t="shared" si="34"/>
        <v>7351.9150166115178</v>
      </c>
      <c r="J1147" s="101">
        <f t="shared" si="35"/>
        <v>34.314957102245899</v>
      </c>
    </row>
    <row r="1148" spans="6:10" ht="15" x14ac:dyDescent="0.2">
      <c r="F1148" s="49">
        <v>43453</v>
      </c>
      <c r="G1148" s="50">
        <v>5.1059999465942303</v>
      </c>
      <c r="H1148" s="139">
        <v>6.225926308986792</v>
      </c>
      <c r="I1148" s="139">
        <f t="shared" si="34"/>
        <v>7471.11157078415</v>
      </c>
      <c r="J1148" s="101">
        <f t="shared" si="35"/>
        <v>153.5115112748781</v>
      </c>
    </row>
    <row r="1149" spans="6:10" ht="15" x14ac:dyDescent="0.2">
      <c r="F1149" s="49">
        <v>43452</v>
      </c>
      <c r="G1149" s="50">
        <v>5</v>
      </c>
      <c r="H1149" s="139">
        <v>6.0615211218485952</v>
      </c>
      <c r="I1149" s="139">
        <f t="shared" si="34"/>
        <v>7273.8253462183138</v>
      </c>
      <c r="J1149" s="101">
        <f t="shared" si="35"/>
        <v>-43.774713290958061</v>
      </c>
    </row>
    <row r="1150" spans="6:10" ht="15" x14ac:dyDescent="0.2">
      <c r="F1150" s="49">
        <v>43451</v>
      </c>
      <c r="G1150" s="50">
        <v>5.0300002098083496</v>
      </c>
      <c r="H1150" s="139">
        <v>6.0907309550521207</v>
      </c>
      <c r="I1150" s="139">
        <f t="shared" si="34"/>
        <v>7308.8771460625449</v>
      </c>
      <c r="J1150" s="101">
        <f t="shared" si="35"/>
        <v>-8.7229134467270342</v>
      </c>
    </row>
    <row r="1151" spans="6:10" ht="15" x14ac:dyDescent="0.2">
      <c r="F1151" s="49">
        <v>43448</v>
      </c>
      <c r="G1151" s="50">
        <v>5.0359997749328604</v>
      </c>
      <c r="H1151" s="139">
        <v>6.1149759268904997</v>
      </c>
      <c r="I1151" s="139">
        <f t="shared" si="34"/>
        <v>7337.9711122685994</v>
      </c>
      <c r="J1151" s="101">
        <f t="shared" si="35"/>
        <v>20.37105275932754</v>
      </c>
    </row>
    <row r="1152" spans="6:10" ht="15" x14ac:dyDescent="0.2">
      <c r="F1152" s="49">
        <v>43447</v>
      </c>
      <c r="G1152" s="50">
        <v>5.0219998359680096</v>
      </c>
      <c r="H1152" s="139">
        <v>6.1946888783062581</v>
      </c>
      <c r="I1152" s="139">
        <f t="shared" si="34"/>
        <v>7433.6266539675098</v>
      </c>
      <c r="J1152" s="101">
        <f t="shared" si="35"/>
        <v>116.02659445823792</v>
      </c>
    </row>
    <row r="1153" spans="6:10" ht="15" x14ac:dyDescent="0.2">
      <c r="F1153" s="49">
        <v>43446</v>
      </c>
      <c r="G1153" s="50">
        <v>4.9429998397827104</v>
      </c>
      <c r="H1153" s="139">
        <v>6.2390220941014771</v>
      </c>
      <c r="I1153" s="139">
        <f t="shared" si="34"/>
        <v>7486.8265129217725</v>
      </c>
      <c r="J1153" s="101">
        <f t="shared" si="35"/>
        <v>169.22645341250063</v>
      </c>
    </row>
    <row r="1154" spans="6:10" ht="15" x14ac:dyDescent="0.2">
      <c r="F1154" s="49">
        <v>43445</v>
      </c>
      <c r="G1154" s="50">
        <v>4.8299999237060502</v>
      </c>
      <c r="H1154" s="139">
        <v>6.2114126725622718</v>
      </c>
      <c r="I1154" s="139">
        <f t="shared" si="34"/>
        <v>7453.6952070747266</v>
      </c>
      <c r="J1154" s="101">
        <f t="shared" si="35"/>
        <v>136.09514756545468</v>
      </c>
    </row>
    <row r="1155" spans="6:10" ht="15" x14ac:dyDescent="0.2">
      <c r="F1155" s="49">
        <v>43444</v>
      </c>
      <c r="G1155" s="50">
        <v>4.7410001754760698</v>
      </c>
      <c r="H1155" s="139">
        <v>6.067208880378101</v>
      </c>
      <c r="I1155" s="139">
        <f t="shared" si="34"/>
        <v>7280.6506564537212</v>
      </c>
      <c r="J1155" s="101">
        <f t="shared" si="35"/>
        <v>-36.949403055550647</v>
      </c>
    </row>
    <row r="1156" spans="6:10" ht="15" x14ac:dyDescent="0.2">
      <c r="F1156" s="49">
        <v>43441</v>
      </c>
      <c r="G1156" s="50">
        <v>4.7649998664855904</v>
      </c>
      <c r="H1156" s="139">
        <v>6.1249340391380551</v>
      </c>
      <c r="I1156" s="139">
        <f t="shared" ref="I1156:I1219" si="36">H1156*$B$5</f>
        <v>7349.920846965666</v>
      </c>
      <c r="J1156" s="101">
        <f t="shared" ref="J1156:J1219" si="37">I1156-($G$3*$B$5)</f>
        <v>32.3207874563941</v>
      </c>
    </row>
    <row r="1157" spans="6:10" ht="15" x14ac:dyDescent="0.2">
      <c r="F1157" s="49">
        <v>43440</v>
      </c>
      <c r="G1157" s="50">
        <v>4.7439999580383301</v>
      </c>
      <c r="H1157" s="139">
        <v>5.9657612222374823</v>
      </c>
      <c r="I1157" s="139">
        <f t="shared" si="36"/>
        <v>7158.9134666849786</v>
      </c>
      <c r="J1157" s="101">
        <f t="shared" si="37"/>
        <v>-158.68659282429326</v>
      </c>
    </row>
    <row r="1158" spans="6:10" ht="15" x14ac:dyDescent="0.2">
      <c r="F1158" s="49">
        <v>43439</v>
      </c>
      <c r="G1158" s="50">
        <v>4.84800004959106</v>
      </c>
      <c r="H1158" s="139">
        <v>6.1637610104005418</v>
      </c>
      <c r="I1158" s="139">
        <f t="shared" si="36"/>
        <v>7396.5132124806505</v>
      </c>
      <c r="J1158" s="101">
        <f t="shared" si="37"/>
        <v>78.913152971378622</v>
      </c>
    </row>
    <row r="1159" spans="6:10" ht="15" x14ac:dyDescent="0.2">
      <c r="F1159" s="49">
        <v>43438</v>
      </c>
      <c r="G1159" s="50">
        <v>4.7960000038146902</v>
      </c>
      <c r="H1159" s="139">
        <v>6.0726234243656405</v>
      </c>
      <c r="I1159" s="139">
        <f t="shared" si="36"/>
        <v>7287.1481092387685</v>
      </c>
      <c r="J1159" s="101">
        <f t="shared" si="37"/>
        <v>-30.451950270503403</v>
      </c>
    </row>
    <row r="1160" spans="6:10" ht="15" x14ac:dyDescent="0.2">
      <c r="F1160" s="49">
        <v>43437</v>
      </c>
      <c r="G1160" s="50">
        <v>4.81599998474121</v>
      </c>
      <c r="H1160" s="139">
        <v>6.1170224598576901</v>
      </c>
      <c r="I1160" s="139">
        <f t="shared" si="36"/>
        <v>7340.4269518292285</v>
      </c>
      <c r="J1160" s="101">
        <f t="shared" si="37"/>
        <v>22.826892319956642</v>
      </c>
    </row>
    <row r="1161" spans="6:10" ht="15" x14ac:dyDescent="0.2">
      <c r="F1161" s="49">
        <v>43434</v>
      </c>
      <c r="G1161" s="50">
        <v>4.8010001182556099</v>
      </c>
      <c r="H1161" s="139">
        <v>6.1605576187049058</v>
      </c>
      <c r="I1161" s="139">
        <f t="shared" si="36"/>
        <v>7392.6691424458868</v>
      </c>
      <c r="J1161" s="101">
        <f t="shared" si="37"/>
        <v>75.069082936614905</v>
      </c>
    </row>
    <row r="1162" spans="6:10" ht="15" x14ac:dyDescent="0.2">
      <c r="F1162" s="49">
        <v>43433</v>
      </c>
      <c r="G1162" s="50">
        <v>4.7519998550415004</v>
      </c>
      <c r="H1162" s="139">
        <v>6.0685562079054511</v>
      </c>
      <c r="I1162" s="139">
        <f t="shared" si="36"/>
        <v>7282.2674494865414</v>
      </c>
      <c r="J1162" s="101">
        <f t="shared" si="37"/>
        <v>-35.332610022730478</v>
      </c>
    </row>
    <row r="1163" spans="6:10" ht="15" x14ac:dyDescent="0.2">
      <c r="F1163" s="49">
        <v>43432</v>
      </c>
      <c r="G1163" s="50">
        <v>4.7750000953674299</v>
      </c>
      <c r="H1163" s="139">
        <v>6.0903423978336315</v>
      </c>
      <c r="I1163" s="139">
        <f t="shared" si="36"/>
        <v>7308.410877400358</v>
      </c>
      <c r="J1163" s="101">
        <f t="shared" si="37"/>
        <v>-9.189182108913883</v>
      </c>
    </row>
    <row r="1164" spans="6:10" ht="15" x14ac:dyDescent="0.2">
      <c r="F1164" s="49">
        <v>43431</v>
      </c>
      <c r="G1164" s="50">
        <v>4.7810001373290998</v>
      </c>
      <c r="H1164" s="139">
        <v>6.1094904409945192</v>
      </c>
      <c r="I1164" s="139">
        <f t="shared" si="36"/>
        <v>7331.388529193423</v>
      </c>
      <c r="J1164" s="101">
        <f t="shared" si="37"/>
        <v>13.788469684151096</v>
      </c>
    </row>
    <row r="1165" spans="6:10" ht="15" x14ac:dyDescent="0.2">
      <c r="F1165" s="49">
        <v>43430</v>
      </c>
      <c r="G1165" s="50">
        <v>4.7719998359680096</v>
      </c>
      <c r="H1165" s="139">
        <v>6.1881131826738098</v>
      </c>
      <c r="I1165" s="139">
        <f t="shared" si="36"/>
        <v>7425.7358192085721</v>
      </c>
      <c r="J1165" s="101">
        <f t="shared" si="37"/>
        <v>108.13575969930025</v>
      </c>
    </row>
    <row r="1166" spans="6:10" ht="15" x14ac:dyDescent="0.2">
      <c r="F1166" s="49">
        <v>43427</v>
      </c>
      <c r="G1166" s="50">
        <v>4.7020001411437899</v>
      </c>
      <c r="H1166" s="139">
        <v>6.122691042042506</v>
      </c>
      <c r="I1166" s="139">
        <f t="shared" si="36"/>
        <v>7347.2292504510069</v>
      </c>
      <c r="J1166" s="101">
        <f t="shared" si="37"/>
        <v>29.629190941735033</v>
      </c>
    </row>
    <row r="1167" spans="6:10" ht="15" x14ac:dyDescent="0.2">
      <c r="F1167" s="49">
        <v>43426</v>
      </c>
      <c r="G1167" s="50">
        <v>4.68300008773803</v>
      </c>
      <c r="H1167" s="139">
        <v>6.118870584058163</v>
      </c>
      <c r="I1167" s="139">
        <f t="shared" si="36"/>
        <v>7342.644700869796</v>
      </c>
      <c r="J1167" s="101">
        <f t="shared" si="37"/>
        <v>25.04464136052411</v>
      </c>
    </row>
    <row r="1168" spans="6:10" ht="15" x14ac:dyDescent="0.2">
      <c r="F1168" s="49">
        <v>43425</v>
      </c>
      <c r="G1168" s="50">
        <v>4.6669998168945304</v>
      </c>
      <c r="H1168" s="139">
        <v>6.1650040235445358</v>
      </c>
      <c r="I1168" s="139">
        <f t="shared" si="36"/>
        <v>7398.0048282534426</v>
      </c>
      <c r="J1168" s="101">
        <f t="shared" si="37"/>
        <v>80.404768744170724</v>
      </c>
    </row>
    <row r="1169" spans="6:10" ht="15" x14ac:dyDescent="0.2">
      <c r="F1169" s="49">
        <v>43424</v>
      </c>
      <c r="G1169" s="50">
        <v>4.6160001754760698</v>
      </c>
      <c r="H1169" s="139">
        <v>6.1751069255854851</v>
      </c>
      <c r="I1169" s="139">
        <f t="shared" si="36"/>
        <v>7410.128310702582</v>
      </c>
      <c r="J1169" s="101">
        <f t="shared" si="37"/>
        <v>92.528251193310098</v>
      </c>
    </row>
    <row r="1170" spans="6:10" ht="15" x14ac:dyDescent="0.2">
      <c r="F1170" s="49">
        <v>43423</v>
      </c>
      <c r="G1170" s="50">
        <v>4.55800008773803</v>
      </c>
      <c r="H1170" s="139">
        <v>6.1558017284035644</v>
      </c>
      <c r="I1170" s="139">
        <f t="shared" si="36"/>
        <v>7386.9620740842774</v>
      </c>
      <c r="J1170" s="101">
        <f t="shared" si="37"/>
        <v>69.36201457500556</v>
      </c>
    </row>
    <row r="1171" spans="6:10" ht="15" x14ac:dyDescent="0.2">
      <c r="F1171" s="49">
        <v>43420</v>
      </c>
      <c r="G1171" s="50">
        <v>4.5149998664855904</v>
      </c>
      <c r="H1171" s="139">
        <v>6.1932828231146022</v>
      </c>
      <c r="I1171" s="139">
        <f t="shared" si="36"/>
        <v>7431.9393877375223</v>
      </c>
      <c r="J1171" s="101">
        <f t="shared" si="37"/>
        <v>114.33932822825045</v>
      </c>
    </row>
    <row r="1172" spans="6:10" ht="15" x14ac:dyDescent="0.2">
      <c r="F1172" s="49">
        <v>43419</v>
      </c>
      <c r="G1172" s="50">
        <v>4.4450001716613698</v>
      </c>
      <c r="H1172" s="139">
        <v>6.0447300946998697</v>
      </c>
      <c r="I1172" s="139">
        <f t="shared" si="36"/>
        <v>7253.6761136398436</v>
      </c>
      <c r="J1172" s="101">
        <f t="shared" si="37"/>
        <v>-63.92394586942828</v>
      </c>
    </row>
    <row r="1173" spans="6:10" ht="15" x14ac:dyDescent="0.2">
      <c r="F1173" s="49">
        <v>43418</v>
      </c>
      <c r="G1173" s="50">
        <v>4.4840002059936497</v>
      </c>
      <c r="H1173" s="139">
        <v>6.129359641108171</v>
      </c>
      <c r="I1173" s="139">
        <f t="shared" si="36"/>
        <v>7355.2315693298051</v>
      </c>
      <c r="J1173" s="101">
        <f t="shared" si="37"/>
        <v>37.631509820533211</v>
      </c>
    </row>
    <row r="1174" spans="6:10" ht="15" x14ac:dyDescent="0.2">
      <c r="F1174" s="49">
        <v>43417</v>
      </c>
      <c r="G1174" s="50">
        <v>4.4609999656677202</v>
      </c>
      <c r="H1174" s="139">
        <v>6.1089453906795157</v>
      </c>
      <c r="I1174" s="139">
        <f t="shared" si="36"/>
        <v>7330.7344688154189</v>
      </c>
      <c r="J1174" s="101">
        <f t="shared" si="37"/>
        <v>13.134409306147063</v>
      </c>
    </row>
    <row r="1175" spans="6:10" ht="15" x14ac:dyDescent="0.2">
      <c r="F1175" s="49">
        <v>43416</v>
      </c>
      <c r="G1175" s="50">
        <v>4.4530000686645499</v>
      </c>
      <c r="H1175" s="139">
        <v>6.0611375848668674</v>
      </c>
      <c r="I1175" s="139">
        <f t="shared" si="36"/>
        <v>7273.3651018402406</v>
      </c>
      <c r="J1175" s="101">
        <f t="shared" si="37"/>
        <v>-44.234957669031246</v>
      </c>
    </row>
    <row r="1176" spans="6:10" ht="15" x14ac:dyDescent="0.2">
      <c r="F1176" s="49">
        <v>43413</v>
      </c>
      <c r="G1176" s="50">
        <v>4.4800000190734801</v>
      </c>
      <c r="H1176" s="139">
        <v>6.1225504673670885</v>
      </c>
      <c r="I1176" s="139">
        <f t="shared" si="36"/>
        <v>7347.0605608405058</v>
      </c>
      <c r="J1176" s="101">
        <f t="shared" si="37"/>
        <v>29.4605013312339</v>
      </c>
    </row>
    <row r="1177" spans="6:10" ht="15" x14ac:dyDescent="0.2">
      <c r="F1177" s="49">
        <v>43412</v>
      </c>
      <c r="G1177" s="50">
        <v>4.4619998931884703</v>
      </c>
      <c r="H1177" s="139">
        <v>6.0584950032446319</v>
      </c>
      <c r="I1177" s="139">
        <f t="shared" si="36"/>
        <v>7270.1940038935581</v>
      </c>
      <c r="J1177" s="101">
        <f t="shared" si="37"/>
        <v>-47.40605561571374</v>
      </c>
    </row>
    <row r="1178" spans="6:10" ht="15" x14ac:dyDescent="0.2">
      <c r="F1178" s="49">
        <v>43411</v>
      </c>
      <c r="G1178" s="50">
        <v>4.4910001754760698</v>
      </c>
      <c r="H1178" s="139">
        <v>6.2062230319044716</v>
      </c>
      <c r="I1178" s="139">
        <f t="shared" si="36"/>
        <v>7447.4676382853659</v>
      </c>
      <c r="J1178" s="101">
        <f t="shared" si="37"/>
        <v>129.86757877609398</v>
      </c>
    </row>
    <row r="1179" spans="6:10" ht="15" x14ac:dyDescent="0.2">
      <c r="F1179" s="49">
        <v>43410</v>
      </c>
      <c r="G1179" s="50">
        <v>4.4120001792907697</v>
      </c>
      <c r="H1179" s="139">
        <v>6.070419749296657</v>
      </c>
      <c r="I1179" s="139">
        <f t="shared" si="36"/>
        <v>7284.5036991559882</v>
      </c>
      <c r="J1179" s="101">
        <f t="shared" si="37"/>
        <v>-33.096360353283671</v>
      </c>
    </row>
    <row r="1180" spans="6:10" ht="15" x14ac:dyDescent="0.2">
      <c r="F1180" s="49">
        <v>43409</v>
      </c>
      <c r="G1180" s="50">
        <v>4.4320001602172798</v>
      </c>
      <c r="H1180" s="139">
        <v>6.1338788893530731</v>
      </c>
      <c r="I1180" s="139">
        <f t="shared" si="36"/>
        <v>7360.6546672236882</v>
      </c>
      <c r="J1180" s="101">
        <f t="shared" si="37"/>
        <v>43.054607714416306</v>
      </c>
    </row>
    <row r="1181" spans="6:10" ht="15" x14ac:dyDescent="0.2">
      <c r="F1181" s="49">
        <v>43406</v>
      </c>
      <c r="G1181" s="50">
        <v>4.4060001373290998</v>
      </c>
      <c r="H1181" s="139">
        <v>6.1438446552299046</v>
      </c>
      <c r="I1181" s="139">
        <f t="shared" si="36"/>
        <v>7372.6135862758856</v>
      </c>
      <c r="J1181" s="101">
        <f t="shared" si="37"/>
        <v>55.013526766613722</v>
      </c>
    </row>
    <row r="1182" spans="6:10" ht="15" x14ac:dyDescent="0.2">
      <c r="F1182" s="49">
        <v>43405</v>
      </c>
      <c r="G1182" s="50">
        <v>4.3730001449584899</v>
      </c>
      <c r="H1182" s="139">
        <v>6.1526282326150588</v>
      </c>
      <c r="I1182" s="139">
        <f t="shared" si="36"/>
        <v>7383.1538791380708</v>
      </c>
      <c r="J1182" s="101">
        <f t="shared" si="37"/>
        <v>65.553819628798919</v>
      </c>
    </row>
    <row r="1183" spans="6:10" ht="15" x14ac:dyDescent="0.2">
      <c r="F1183" s="49">
        <v>43404</v>
      </c>
      <c r="G1183" s="50">
        <v>4.3340001106262198</v>
      </c>
      <c r="H1183" s="139">
        <v>6.033618451261245</v>
      </c>
      <c r="I1183" s="139">
        <f t="shared" si="36"/>
        <v>7240.3421415134935</v>
      </c>
      <c r="J1183" s="101">
        <f t="shared" si="37"/>
        <v>-77.257917995778371</v>
      </c>
    </row>
    <row r="1184" spans="6:10" ht="15" x14ac:dyDescent="0.2">
      <c r="F1184" s="49">
        <v>43403</v>
      </c>
      <c r="G1184" s="50">
        <v>4.38000011444091</v>
      </c>
      <c r="H1184" s="139">
        <v>6.0398049057661112</v>
      </c>
      <c r="I1184" s="139">
        <f t="shared" si="36"/>
        <v>7247.7658869193338</v>
      </c>
      <c r="J1184" s="101">
        <f t="shared" si="37"/>
        <v>-69.834172589938134</v>
      </c>
    </row>
    <row r="1185" spans="6:10" ht="15" x14ac:dyDescent="0.2">
      <c r="F1185" s="49">
        <v>43402</v>
      </c>
      <c r="G1185" s="50">
        <v>4.4219999313354403</v>
      </c>
      <c r="H1185" s="139">
        <v>6.2487821799801493</v>
      </c>
      <c r="I1185" s="139">
        <f t="shared" si="36"/>
        <v>7498.5386159761792</v>
      </c>
      <c r="J1185" s="101">
        <f t="shared" si="37"/>
        <v>180.93855646690736</v>
      </c>
    </row>
    <row r="1186" spans="6:10" ht="15" x14ac:dyDescent="0.2">
      <c r="F1186" s="49">
        <v>43399</v>
      </c>
      <c r="G1186" s="50">
        <v>4.3140001296996999</v>
      </c>
      <c r="H1186" s="139">
        <v>5.9472179192019698</v>
      </c>
      <c r="I1186" s="139">
        <f t="shared" si="36"/>
        <v>7136.6615030423636</v>
      </c>
      <c r="J1186" s="101">
        <f t="shared" si="37"/>
        <v>-180.93855646690827</v>
      </c>
    </row>
    <row r="1187" spans="6:10" ht="15" x14ac:dyDescent="0.2">
      <c r="F1187" s="49">
        <v>43398</v>
      </c>
      <c r="G1187" s="50">
        <v>4.4219999313354403</v>
      </c>
      <c r="H1187" s="139">
        <v>6.1395110722581814</v>
      </c>
      <c r="I1187" s="139">
        <f t="shared" si="36"/>
        <v>7367.4132867098178</v>
      </c>
      <c r="J1187" s="101">
        <f t="shared" si="37"/>
        <v>49.813227200545953</v>
      </c>
    </row>
    <row r="1188" spans="6:10" ht="15" x14ac:dyDescent="0.2">
      <c r="F1188" s="49">
        <v>43397</v>
      </c>
      <c r="G1188" s="50">
        <v>4.3920001983642498</v>
      </c>
      <c r="H1188" s="139">
        <v>6.0785929804158609</v>
      </c>
      <c r="I1188" s="139">
        <f t="shared" si="36"/>
        <v>7294.3115764990334</v>
      </c>
      <c r="J1188" s="101">
        <f t="shared" si="37"/>
        <v>-23.288483010238451</v>
      </c>
    </row>
    <row r="1189" spans="6:10" ht="15" x14ac:dyDescent="0.2">
      <c r="F1189" s="49">
        <v>43396</v>
      </c>
      <c r="G1189" s="50">
        <v>4.4060001373290998</v>
      </c>
      <c r="H1189" s="139">
        <v>6.0648740927264013</v>
      </c>
      <c r="I1189" s="139">
        <f t="shared" si="36"/>
        <v>7277.8489112716816</v>
      </c>
      <c r="J1189" s="101">
        <f t="shared" si="37"/>
        <v>-39.751148237590314</v>
      </c>
    </row>
    <row r="1190" spans="6:10" ht="15" x14ac:dyDescent="0.2">
      <c r="F1190" s="49">
        <v>43395</v>
      </c>
      <c r="G1190" s="50">
        <v>4.4299998283386204</v>
      </c>
      <c r="H1190" s="139">
        <v>6.0911211545816437</v>
      </c>
      <c r="I1190" s="139">
        <f t="shared" si="36"/>
        <v>7309.3453854979725</v>
      </c>
      <c r="J1190" s="101">
        <f t="shared" si="37"/>
        <v>-8.2546740112993575</v>
      </c>
    </row>
    <row r="1191" spans="6:10" ht="15" x14ac:dyDescent="0.2">
      <c r="F1191" s="49">
        <v>43392</v>
      </c>
      <c r="G1191" s="50">
        <v>4.4349999427795401</v>
      </c>
      <c r="H1191" s="139">
        <v>6.1449290983153784</v>
      </c>
      <c r="I1191" s="139">
        <f t="shared" si="36"/>
        <v>7373.9149179784545</v>
      </c>
      <c r="J1191" s="101">
        <f t="shared" si="37"/>
        <v>56.314858469182582</v>
      </c>
    </row>
    <row r="1192" spans="6:10" ht="15" x14ac:dyDescent="0.2">
      <c r="F1192" s="49">
        <v>43391</v>
      </c>
      <c r="G1192" s="50">
        <v>4.40100002288818</v>
      </c>
      <c r="H1192" s="139">
        <v>6.1049321177120524</v>
      </c>
      <c r="I1192" s="139">
        <f t="shared" si="36"/>
        <v>7325.918541254463</v>
      </c>
      <c r="J1192" s="101">
        <f t="shared" si="37"/>
        <v>8.3184817451910931</v>
      </c>
    </row>
    <row r="1193" spans="6:10" ht="15" x14ac:dyDescent="0.2">
      <c r="F1193" s="49">
        <v>43390</v>
      </c>
      <c r="G1193" s="50">
        <v>4.3959999084472603</v>
      </c>
      <c r="H1193" s="139">
        <v>6.0030283772794419</v>
      </c>
      <c r="I1193" s="139">
        <f t="shared" si="36"/>
        <v>7203.6340527353304</v>
      </c>
      <c r="J1193" s="101">
        <f t="shared" si="37"/>
        <v>-113.96600677394144</v>
      </c>
    </row>
    <row r="1194" spans="6:10" ht="15" x14ac:dyDescent="0.2">
      <c r="F1194" s="49">
        <v>43389</v>
      </c>
      <c r="G1194" s="50">
        <v>4.4650001525878897</v>
      </c>
      <c r="H1194" s="139">
        <v>6.3106218332759578</v>
      </c>
      <c r="I1194" s="139">
        <f t="shared" si="36"/>
        <v>7572.746199931149</v>
      </c>
      <c r="J1194" s="101">
        <f t="shared" si="37"/>
        <v>255.14614042187713</v>
      </c>
    </row>
    <row r="1195" spans="6:10" ht="15" x14ac:dyDescent="0.2">
      <c r="F1195" s="49">
        <v>43388</v>
      </c>
      <c r="G1195" s="50">
        <v>4.3119997978210396</v>
      </c>
      <c r="H1195" s="139">
        <v>6.1391499019363085</v>
      </c>
      <c r="I1195" s="139">
        <f t="shared" si="36"/>
        <v>7366.9798823235706</v>
      </c>
      <c r="J1195" s="101">
        <f t="shared" si="37"/>
        <v>49.379822814298677</v>
      </c>
    </row>
    <row r="1196" spans="6:10" ht="15" x14ac:dyDescent="0.2">
      <c r="F1196" s="49">
        <v>43385</v>
      </c>
      <c r="G1196" s="50">
        <v>4.2829999923706001</v>
      </c>
      <c r="H1196" s="139">
        <v>6.0061502421552486</v>
      </c>
      <c r="I1196" s="139">
        <f t="shared" si="36"/>
        <v>7207.3802905862985</v>
      </c>
      <c r="J1196" s="101">
        <f t="shared" si="37"/>
        <v>-110.21976892297334</v>
      </c>
    </row>
    <row r="1197" spans="6:10" ht="15" x14ac:dyDescent="0.2">
      <c r="F1197" s="49">
        <v>43384</v>
      </c>
      <c r="G1197" s="50">
        <v>4.34800004959106</v>
      </c>
      <c r="H1197" s="139">
        <v>6.0171936283371066</v>
      </c>
      <c r="I1197" s="139">
        <f t="shared" si="36"/>
        <v>7220.6323540045278</v>
      </c>
      <c r="J1197" s="101">
        <f t="shared" si="37"/>
        <v>-96.967705504744117</v>
      </c>
    </row>
    <row r="1198" spans="6:10" ht="15" x14ac:dyDescent="0.2">
      <c r="F1198" s="49">
        <v>43383</v>
      </c>
      <c r="G1198" s="50">
        <v>4.4060001373290998</v>
      </c>
      <c r="H1198" s="139">
        <v>6.0758960960991386</v>
      </c>
      <c r="I1198" s="139">
        <f t="shared" si="36"/>
        <v>7291.0753153189662</v>
      </c>
      <c r="J1198" s="101">
        <f t="shared" si="37"/>
        <v>-26.524744190305682</v>
      </c>
    </row>
    <row r="1199" spans="6:10" ht="15" x14ac:dyDescent="0.2">
      <c r="F1199" s="49">
        <v>43382</v>
      </c>
      <c r="G1199" s="50">
        <v>4.4219999313354403</v>
      </c>
      <c r="H1199" s="139">
        <v>6.1715292862447289</v>
      </c>
      <c r="I1199" s="139">
        <f t="shared" si="36"/>
        <v>7405.8351434936749</v>
      </c>
      <c r="J1199" s="101">
        <f t="shared" si="37"/>
        <v>88.235083984402991</v>
      </c>
    </row>
    <row r="1200" spans="6:10" ht="15" x14ac:dyDescent="0.2">
      <c r="F1200" s="49">
        <v>43381</v>
      </c>
      <c r="G1200" s="50">
        <v>4.3689999580383301</v>
      </c>
      <c r="H1200" s="139">
        <v>6.0299889653192578</v>
      </c>
      <c r="I1200" s="139">
        <f t="shared" si="36"/>
        <v>7235.9867583831092</v>
      </c>
      <c r="J1200" s="101">
        <f t="shared" si="37"/>
        <v>-81.613301126162696</v>
      </c>
    </row>
    <row r="1201" spans="6:10" ht="15" x14ac:dyDescent="0.2">
      <c r="F1201" s="49">
        <v>43378</v>
      </c>
      <c r="G1201" s="50">
        <v>4.4180002212524396</v>
      </c>
      <c r="H1201" s="139">
        <v>6.019828717744458</v>
      </c>
      <c r="I1201" s="139">
        <f t="shared" si="36"/>
        <v>7223.7944612933497</v>
      </c>
      <c r="J1201" s="101">
        <f t="shared" si="37"/>
        <v>-93.805598215922146</v>
      </c>
    </row>
    <row r="1202" spans="6:10" ht="15" x14ac:dyDescent="0.2">
      <c r="F1202" s="49">
        <v>43377</v>
      </c>
      <c r="G1202" s="50">
        <v>4.4749999046325604</v>
      </c>
      <c r="H1202" s="139">
        <v>6.0020090168938101</v>
      </c>
      <c r="I1202" s="139">
        <f t="shared" si="36"/>
        <v>7202.410820272572</v>
      </c>
      <c r="J1202" s="101">
        <f t="shared" si="37"/>
        <v>-115.1892392366999</v>
      </c>
    </row>
    <row r="1203" spans="6:10" ht="15" x14ac:dyDescent="0.2">
      <c r="F1203" s="49">
        <v>43376</v>
      </c>
      <c r="G1203" s="50">
        <v>4.5460000038146902</v>
      </c>
      <c r="H1203" s="139">
        <v>6.2749240224552771</v>
      </c>
      <c r="I1203" s="139">
        <f t="shared" si="36"/>
        <v>7529.9088269463327</v>
      </c>
      <c r="J1203" s="101">
        <f t="shared" si="37"/>
        <v>212.30876743706085</v>
      </c>
    </row>
    <row r="1204" spans="6:10" ht="15" x14ac:dyDescent="0.2">
      <c r="F1204" s="49">
        <v>43375</v>
      </c>
      <c r="G1204" s="50">
        <v>4.4159998893737704</v>
      </c>
      <c r="H1204" s="139">
        <v>6.1576688480195969</v>
      </c>
      <c r="I1204" s="139">
        <f t="shared" si="36"/>
        <v>7389.2026176235158</v>
      </c>
      <c r="J1204" s="101">
        <f t="shared" si="37"/>
        <v>71.602558114243948</v>
      </c>
    </row>
    <row r="1205" spans="6:10" ht="15" x14ac:dyDescent="0.2">
      <c r="F1205" s="49">
        <v>43374</v>
      </c>
      <c r="G1205" s="50">
        <v>4.3730001449584899</v>
      </c>
      <c r="H1205" s="139">
        <v>6.0452397597224907</v>
      </c>
      <c r="I1205" s="139">
        <f t="shared" si="36"/>
        <v>7254.2877116669888</v>
      </c>
      <c r="J1205" s="101">
        <f t="shared" si="37"/>
        <v>-63.312347842283089</v>
      </c>
    </row>
    <row r="1206" spans="6:10" ht="15" x14ac:dyDescent="0.2">
      <c r="F1206" s="49">
        <v>43371</v>
      </c>
      <c r="G1206" s="50">
        <v>4.4109997749328604</v>
      </c>
      <c r="H1206" s="139">
        <v>5.870061303529754</v>
      </c>
      <c r="I1206" s="139">
        <f t="shared" si="36"/>
        <v>7044.0735642357049</v>
      </c>
      <c r="J1206" s="101">
        <f t="shared" si="37"/>
        <v>-273.52649527356698</v>
      </c>
    </row>
    <row r="1207" spans="6:10" ht="15" x14ac:dyDescent="0.2">
      <c r="F1207" s="49">
        <v>43370</v>
      </c>
      <c r="G1207" s="50">
        <v>4.5789999961853001</v>
      </c>
      <c r="H1207" s="139">
        <v>6.0489237453508142</v>
      </c>
      <c r="I1207" s="139">
        <f t="shared" si="36"/>
        <v>7258.7084944209773</v>
      </c>
      <c r="J1207" s="101">
        <f t="shared" si="37"/>
        <v>-58.891565088294556</v>
      </c>
    </row>
    <row r="1208" spans="6:10" ht="15" x14ac:dyDescent="0.2">
      <c r="F1208" s="49">
        <v>43369</v>
      </c>
      <c r="G1208" s="50">
        <v>4.6160001754760698</v>
      </c>
      <c r="H1208" s="139">
        <v>6.1271332012076671</v>
      </c>
      <c r="I1208" s="139">
        <f t="shared" si="36"/>
        <v>7352.5598414492006</v>
      </c>
      <c r="J1208" s="101">
        <f t="shared" si="37"/>
        <v>34.959781939928689</v>
      </c>
    </row>
    <row r="1209" spans="6:10" ht="15" x14ac:dyDescent="0.2">
      <c r="F1209" s="49">
        <v>43368</v>
      </c>
      <c r="G1209" s="50">
        <v>4.5939998626708896</v>
      </c>
      <c r="H1209" s="139">
        <v>6.1459737739688771</v>
      </c>
      <c r="I1209" s="139">
        <f t="shared" si="36"/>
        <v>7375.1685287626524</v>
      </c>
      <c r="J1209" s="101">
        <f t="shared" si="37"/>
        <v>57.568469253380499</v>
      </c>
    </row>
    <row r="1210" spans="6:10" ht="15" x14ac:dyDescent="0.2">
      <c r="F1210" s="49">
        <v>43367</v>
      </c>
      <c r="G1210" s="50">
        <v>4.55800008773803</v>
      </c>
      <c r="H1210" s="139">
        <v>5.9853286071716605</v>
      </c>
      <c r="I1210" s="139">
        <f t="shared" si="36"/>
        <v>7182.394328605993</v>
      </c>
      <c r="J1210" s="101">
        <f t="shared" si="37"/>
        <v>-135.20573090327889</v>
      </c>
    </row>
    <row r="1211" spans="6:10" ht="15" x14ac:dyDescent="0.2">
      <c r="F1211" s="49">
        <v>43364</v>
      </c>
      <c r="G1211" s="50">
        <v>4.6430001258850098</v>
      </c>
      <c r="H1211" s="139">
        <v>6.2146867631167684</v>
      </c>
      <c r="I1211" s="139">
        <f t="shared" si="36"/>
        <v>7457.6241157401219</v>
      </c>
      <c r="J1211" s="101">
        <f t="shared" si="37"/>
        <v>140.02405623084996</v>
      </c>
    </row>
    <row r="1212" spans="6:10" ht="15" x14ac:dyDescent="0.2">
      <c r="F1212" s="49">
        <v>43363</v>
      </c>
      <c r="G1212" s="50">
        <v>4.5549998283386204</v>
      </c>
      <c r="H1212" s="139">
        <v>6.1558393375425675</v>
      </c>
      <c r="I1212" s="139">
        <f t="shared" si="36"/>
        <v>7387.0072050510807</v>
      </c>
      <c r="J1212" s="101">
        <f t="shared" si="37"/>
        <v>69.407145541808859</v>
      </c>
    </row>
    <row r="1213" spans="6:10" ht="15" x14ac:dyDescent="0.2">
      <c r="F1213" s="49">
        <v>43362</v>
      </c>
      <c r="G1213" s="50">
        <v>4.5120000839233398</v>
      </c>
      <c r="H1213" s="139">
        <v>6.0562464170886674</v>
      </c>
      <c r="I1213" s="139">
        <f t="shared" si="36"/>
        <v>7267.4957005064007</v>
      </c>
      <c r="J1213" s="101">
        <f t="shared" si="37"/>
        <v>-50.104359002871206</v>
      </c>
    </row>
    <row r="1214" spans="6:10" ht="15" x14ac:dyDescent="0.2">
      <c r="F1214" s="49">
        <v>43361</v>
      </c>
      <c r="G1214" s="50">
        <v>4.5430002212524396</v>
      </c>
      <c r="H1214" s="139">
        <v>6.0966580097875083</v>
      </c>
      <c r="I1214" s="139">
        <f t="shared" si="36"/>
        <v>7315.9896117450098</v>
      </c>
      <c r="J1214" s="101">
        <f t="shared" si="37"/>
        <v>-1.6104477642620623</v>
      </c>
    </row>
    <row r="1215" spans="6:10" ht="15" x14ac:dyDescent="0.2">
      <c r="F1215" s="49">
        <v>43360</v>
      </c>
      <c r="G1215" s="50">
        <v>4.5440001487731898</v>
      </c>
      <c r="H1215" s="139">
        <v>6.1383935024618452</v>
      </c>
      <c r="I1215" s="139">
        <f t="shared" si="36"/>
        <v>7366.0722029542139</v>
      </c>
      <c r="J1215" s="101">
        <f t="shared" si="37"/>
        <v>48.472143444942049</v>
      </c>
    </row>
    <row r="1216" spans="6:10" ht="15" x14ac:dyDescent="0.2">
      <c r="F1216" s="49">
        <v>43357</v>
      </c>
      <c r="G1216" s="50">
        <v>4.5139999389648402</v>
      </c>
      <c r="H1216" s="139">
        <v>6.1115237827039159</v>
      </c>
      <c r="I1216" s="139">
        <f t="shared" si="36"/>
        <v>7333.8285392446987</v>
      </c>
      <c r="J1216" s="101">
        <f t="shared" si="37"/>
        <v>16.228479735426845</v>
      </c>
    </row>
    <row r="1217" spans="6:10" ht="15" x14ac:dyDescent="0.2">
      <c r="F1217" s="49">
        <v>43356</v>
      </c>
      <c r="G1217" s="50">
        <v>4.5040001869201598</v>
      </c>
      <c r="H1217" s="139">
        <v>6.0213119854184489</v>
      </c>
      <c r="I1217" s="139">
        <f t="shared" si="36"/>
        <v>7225.5743825021391</v>
      </c>
      <c r="J1217" s="101">
        <f t="shared" si="37"/>
        <v>-92.025677007132799</v>
      </c>
    </row>
    <row r="1218" spans="6:10" ht="15" x14ac:dyDescent="0.2">
      <c r="F1218" s="49">
        <v>43355</v>
      </c>
      <c r="G1218" s="50">
        <v>4.5609998703002903</v>
      </c>
      <c r="H1218" s="139">
        <v>6.0779776843365383</v>
      </c>
      <c r="I1218" s="139">
        <f t="shared" si="36"/>
        <v>7293.5732212038456</v>
      </c>
      <c r="J1218" s="101">
        <f t="shared" si="37"/>
        <v>-24.026838305426281</v>
      </c>
    </row>
    <row r="1219" spans="6:10" ht="15" x14ac:dyDescent="0.2">
      <c r="F1219" s="49">
        <v>43354</v>
      </c>
      <c r="G1219" s="50">
        <v>4.5760002136230398</v>
      </c>
      <c r="H1219" s="139">
        <v>6.1273884760006725</v>
      </c>
      <c r="I1219" s="139">
        <f t="shared" si="36"/>
        <v>7352.866171200807</v>
      </c>
      <c r="J1219" s="101">
        <f t="shared" si="37"/>
        <v>35.266111691535116</v>
      </c>
    </row>
    <row r="1220" spans="6:10" ht="15" x14ac:dyDescent="0.2">
      <c r="F1220" s="49">
        <v>43353</v>
      </c>
      <c r="G1220" s="50">
        <v>4.5539999008178702</v>
      </c>
      <c r="H1220" s="139">
        <v>6.3050086988712382</v>
      </c>
      <c r="I1220" s="139">
        <f t="shared" ref="I1220:I1283" si="38">H1220*$B$5</f>
        <v>7566.0104386454859</v>
      </c>
      <c r="J1220" s="101">
        <f t="shared" ref="J1220:J1283" si="39">I1220-($G$3*$B$5)</f>
        <v>248.41037913621403</v>
      </c>
    </row>
    <row r="1221" spans="6:10" ht="15" x14ac:dyDescent="0.2">
      <c r="F1221" s="49">
        <v>43350</v>
      </c>
      <c r="G1221" s="50">
        <v>4.4019999504089302</v>
      </c>
      <c r="H1221" s="139">
        <v>6.1063174541009735</v>
      </c>
      <c r="I1221" s="139">
        <f t="shared" si="38"/>
        <v>7327.5809449211683</v>
      </c>
      <c r="J1221" s="101">
        <f t="shared" si="39"/>
        <v>9.9808854118964518</v>
      </c>
    </row>
    <row r="1222" spans="6:10" ht="15" x14ac:dyDescent="0.2">
      <c r="F1222" s="49">
        <v>43349</v>
      </c>
      <c r="G1222" s="50">
        <v>4.3959999084472603</v>
      </c>
      <c r="H1222" s="139">
        <v>6.2114086904621004</v>
      </c>
      <c r="I1222" s="139">
        <f t="shared" si="38"/>
        <v>7453.6904285545206</v>
      </c>
      <c r="J1222" s="101">
        <f t="shared" si="39"/>
        <v>136.09036904524874</v>
      </c>
    </row>
    <row r="1223" spans="6:10" ht="15" x14ac:dyDescent="0.2">
      <c r="F1223" s="49">
        <v>43348</v>
      </c>
      <c r="G1223" s="50">
        <v>4.3150000572204501</v>
      </c>
      <c r="H1223" s="139">
        <v>6.1334331725167033</v>
      </c>
      <c r="I1223" s="139">
        <f t="shared" si="38"/>
        <v>7360.1198070200444</v>
      </c>
      <c r="J1223" s="101">
        <f t="shared" si="39"/>
        <v>42.519747510772504</v>
      </c>
    </row>
    <row r="1224" spans="6:10" ht="15" x14ac:dyDescent="0.2">
      <c r="F1224" s="49">
        <v>43347</v>
      </c>
      <c r="G1224" s="50">
        <v>4.2899999618530202</v>
      </c>
      <c r="H1224" s="139">
        <v>6.1522557711629293</v>
      </c>
      <c r="I1224" s="139">
        <f t="shared" si="38"/>
        <v>7382.7069253955151</v>
      </c>
      <c r="J1224" s="101">
        <f t="shared" si="39"/>
        <v>65.106865886243213</v>
      </c>
    </row>
    <row r="1225" spans="6:10" ht="15" x14ac:dyDescent="0.2">
      <c r="F1225" s="49">
        <v>43346</v>
      </c>
      <c r="G1225" s="50">
        <v>4.2519998550415004</v>
      </c>
      <c r="H1225" s="139">
        <v>6.0836750731527616</v>
      </c>
      <c r="I1225" s="139">
        <f t="shared" si="38"/>
        <v>7300.4100877833134</v>
      </c>
      <c r="J1225" s="101">
        <f t="shared" si="39"/>
        <v>-17.189971725958458</v>
      </c>
    </row>
    <row r="1226" spans="6:10" ht="15" x14ac:dyDescent="0.2">
      <c r="F1226" s="49">
        <v>43343</v>
      </c>
      <c r="G1226" s="50">
        <v>4.2620000839233398</v>
      </c>
      <c r="H1226" s="139">
        <v>6.0212232379404167</v>
      </c>
      <c r="I1226" s="139">
        <f t="shared" si="38"/>
        <v>7225.4678855285001</v>
      </c>
      <c r="J1226" s="101">
        <f t="shared" si="39"/>
        <v>-92.132173980771768</v>
      </c>
    </row>
    <row r="1227" spans="6:10" ht="15" x14ac:dyDescent="0.2">
      <c r="F1227" s="49">
        <v>43342</v>
      </c>
      <c r="G1227" s="50">
        <v>4.31599998474121</v>
      </c>
      <c r="H1227" s="139">
        <v>6.0193872173575631</v>
      </c>
      <c r="I1227" s="139">
        <f t="shared" si="38"/>
        <v>7223.2646608290761</v>
      </c>
      <c r="J1227" s="101">
        <f t="shared" si="39"/>
        <v>-94.335398680195794</v>
      </c>
    </row>
    <row r="1228" spans="6:10" ht="15" x14ac:dyDescent="0.2">
      <c r="F1228" s="49">
        <v>43341</v>
      </c>
      <c r="G1228" s="50">
        <v>4.3720002174377397</v>
      </c>
      <c r="H1228" s="139">
        <v>6.1357766087512884</v>
      </c>
      <c r="I1228" s="139">
        <f t="shared" si="38"/>
        <v>7362.931930501546</v>
      </c>
      <c r="J1228" s="101">
        <f t="shared" si="39"/>
        <v>45.331870992274162</v>
      </c>
    </row>
    <row r="1229" spans="6:10" ht="15" x14ac:dyDescent="0.2">
      <c r="F1229" s="49">
        <v>43340</v>
      </c>
      <c r="G1229" s="50">
        <v>4.3449997901916504</v>
      </c>
      <c r="H1229" s="139">
        <v>6.0504678461884147</v>
      </c>
      <c r="I1229" s="139">
        <f t="shared" si="38"/>
        <v>7260.5614154260975</v>
      </c>
      <c r="J1229" s="101">
        <f t="shared" si="39"/>
        <v>-57.038644083174404</v>
      </c>
    </row>
    <row r="1230" spans="6:10" ht="15" x14ac:dyDescent="0.2">
      <c r="F1230" s="49">
        <v>43339</v>
      </c>
      <c r="G1230" s="50">
        <v>4.3790001869201598</v>
      </c>
      <c r="H1230" s="139">
        <v>6.0674407606663721</v>
      </c>
      <c r="I1230" s="139">
        <f t="shared" si="38"/>
        <v>7280.9289127996462</v>
      </c>
      <c r="J1230" s="101">
        <f t="shared" si="39"/>
        <v>-36.671146709625646</v>
      </c>
    </row>
    <row r="1231" spans="6:10" ht="15" x14ac:dyDescent="0.2">
      <c r="F1231" s="49">
        <v>43336</v>
      </c>
      <c r="G1231" s="50">
        <v>4.40100002288818</v>
      </c>
      <c r="H1231" s="139">
        <v>6.1188192765296598</v>
      </c>
      <c r="I1231" s="139">
        <f t="shared" si="38"/>
        <v>7342.5831318355922</v>
      </c>
      <c r="J1231" s="101">
        <f t="shared" si="39"/>
        <v>24.983072326320325</v>
      </c>
    </row>
    <row r="1232" spans="6:10" ht="15" x14ac:dyDescent="0.2">
      <c r="F1232" s="49">
        <v>43335</v>
      </c>
      <c r="G1232" s="50">
        <v>4.3860001564025799</v>
      </c>
      <c r="H1232" s="139">
        <v>6.0385072482994344</v>
      </c>
      <c r="I1232" s="139">
        <f t="shared" si="38"/>
        <v>7246.2086979593214</v>
      </c>
      <c r="J1232" s="101">
        <f t="shared" si="39"/>
        <v>-71.391361549950489</v>
      </c>
    </row>
    <row r="1233" spans="6:10" ht="15" x14ac:dyDescent="0.2">
      <c r="F1233" s="49">
        <v>43334</v>
      </c>
      <c r="G1233" s="50">
        <v>4.4289999008178702</v>
      </c>
      <c r="H1233" s="139">
        <v>6.037718068926563</v>
      </c>
      <c r="I1233" s="139">
        <f t="shared" si="38"/>
        <v>7245.2616827118754</v>
      </c>
      <c r="J1233" s="101">
        <f t="shared" si="39"/>
        <v>-72.33837679739645</v>
      </c>
    </row>
    <row r="1234" spans="6:10" ht="15" x14ac:dyDescent="0.2">
      <c r="F1234" s="49">
        <v>43333</v>
      </c>
      <c r="G1234" s="50">
        <v>4.47300004959106</v>
      </c>
      <c r="H1234" s="139">
        <v>6.1569054508936807</v>
      </c>
      <c r="I1234" s="139">
        <f t="shared" si="38"/>
        <v>7388.2865410724171</v>
      </c>
      <c r="J1234" s="101">
        <f t="shared" si="39"/>
        <v>70.686481563145207</v>
      </c>
    </row>
    <row r="1235" spans="6:10" ht="15" x14ac:dyDescent="0.2">
      <c r="F1235" s="49">
        <v>43332</v>
      </c>
      <c r="G1235" s="50">
        <v>4.4299998283386204</v>
      </c>
      <c r="H1235" s="139">
        <v>6.1117805049745817</v>
      </c>
      <c r="I1235" s="139">
        <f t="shared" si="38"/>
        <v>7334.1366059694983</v>
      </c>
      <c r="J1235" s="101">
        <f t="shared" si="39"/>
        <v>16.536546460226418</v>
      </c>
    </row>
    <row r="1236" spans="6:10" ht="15" x14ac:dyDescent="0.2">
      <c r="F1236" s="49">
        <v>43329</v>
      </c>
      <c r="G1236" s="50">
        <v>4.42000007629394</v>
      </c>
      <c r="H1236" s="139">
        <v>6.0787157263998077</v>
      </c>
      <c r="I1236" s="139">
        <f t="shared" si="38"/>
        <v>7294.4588716797689</v>
      </c>
      <c r="J1236" s="101">
        <f t="shared" si="39"/>
        <v>-23.141187829502996</v>
      </c>
    </row>
    <row r="1237" spans="6:10" ht="15" x14ac:dyDescent="0.2">
      <c r="F1237" s="49">
        <v>43328</v>
      </c>
      <c r="G1237" s="50">
        <v>4.4340000152587802</v>
      </c>
      <c r="H1237" s="139">
        <v>6.0377857129339576</v>
      </c>
      <c r="I1237" s="139">
        <f t="shared" si="38"/>
        <v>7245.3428555207493</v>
      </c>
      <c r="J1237" s="101">
        <f t="shared" si="39"/>
        <v>-72.257203988522633</v>
      </c>
    </row>
    <row r="1238" spans="6:10" ht="15" x14ac:dyDescent="0.2">
      <c r="F1238" s="49">
        <v>43327</v>
      </c>
      <c r="G1238" s="50">
        <v>4.4780001640319798</v>
      </c>
      <c r="H1238" s="139">
        <v>6.0857566702502597</v>
      </c>
      <c r="I1238" s="139">
        <f t="shared" si="38"/>
        <v>7302.9080043003114</v>
      </c>
      <c r="J1238" s="101">
        <f t="shared" si="39"/>
        <v>-14.692055208960483</v>
      </c>
    </row>
    <row r="1239" spans="6:10" ht="15" x14ac:dyDescent="0.2">
      <c r="F1239" s="49">
        <v>43326</v>
      </c>
      <c r="G1239" s="50">
        <v>4.4869999885559002</v>
      </c>
      <c r="H1239" s="139">
        <v>6.1320711148267604</v>
      </c>
      <c r="I1239" s="139">
        <f t="shared" si="38"/>
        <v>7358.4853377921127</v>
      </c>
      <c r="J1239" s="101">
        <f t="shared" si="39"/>
        <v>40.885278282840773</v>
      </c>
    </row>
    <row r="1240" spans="6:10" ht="15" x14ac:dyDescent="0.2">
      <c r="F1240" s="49">
        <v>43325</v>
      </c>
      <c r="G1240" s="50">
        <v>4.4619998931884703</v>
      </c>
      <c r="H1240" s="139">
        <v>6.1048372964627964</v>
      </c>
      <c r="I1240" s="139">
        <f t="shared" si="38"/>
        <v>7325.8047557553555</v>
      </c>
      <c r="J1240" s="101">
        <f t="shared" si="39"/>
        <v>8.2046962460835857</v>
      </c>
    </row>
    <row r="1241" spans="6:10" ht="15" x14ac:dyDescent="0.2">
      <c r="F1241" s="49">
        <v>43322</v>
      </c>
      <c r="G1241" s="50">
        <v>4.4569997787475497</v>
      </c>
      <c r="H1241" s="139">
        <v>5.9626933368808528</v>
      </c>
      <c r="I1241" s="139">
        <f t="shared" si="38"/>
        <v>7155.2320042570236</v>
      </c>
      <c r="J1241" s="101">
        <f t="shared" si="39"/>
        <v>-162.36805525224827</v>
      </c>
    </row>
    <row r="1242" spans="6:10" ht="15" x14ac:dyDescent="0.2">
      <c r="F1242" s="49">
        <v>43321</v>
      </c>
      <c r="G1242" s="50">
        <v>4.5570001602172798</v>
      </c>
      <c r="H1242" s="139">
        <v>6.0619763819678996</v>
      </c>
      <c r="I1242" s="139">
        <f t="shared" si="38"/>
        <v>7274.3716583614796</v>
      </c>
      <c r="J1242" s="101">
        <f t="shared" si="39"/>
        <v>-43.228401147792283</v>
      </c>
    </row>
    <row r="1243" spans="6:10" ht="15" x14ac:dyDescent="0.2">
      <c r="F1243" s="49">
        <v>43320</v>
      </c>
      <c r="G1243" s="50">
        <v>4.5840001106262198</v>
      </c>
      <c r="H1243" s="139">
        <v>6.0886952383331421</v>
      </c>
      <c r="I1243" s="139">
        <f t="shared" si="38"/>
        <v>7306.4342859997705</v>
      </c>
      <c r="J1243" s="101">
        <f t="shared" si="39"/>
        <v>-11.165773509501378</v>
      </c>
    </row>
    <row r="1244" spans="6:10" ht="15" x14ac:dyDescent="0.2">
      <c r="F1244" s="49">
        <v>43319</v>
      </c>
      <c r="G1244" s="50">
        <v>4.5910000801086399</v>
      </c>
      <c r="H1244" s="139">
        <v>6.1849534473686143</v>
      </c>
      <c r="I1244" s="139">
        <f t="shared" si="38"/>
        <v>7421.9441368423368</v>
      </c>
      <c r="J1244" s="101">
        <f t="shared" si="39"/>
        <v>104.34407733306489</v>
      </c>
    </row>
    <row r="1245" spans="6:10" ht="15" x14ac:dyDescent="0.2">
      <c r="F1245" s="49">
        <v>43318</v>
      </c>
      <c r="G1245" s="50">
        <v>4.52600002288818</v>
      </c>
      <c r="H1245" s="139">
        <v>6.09800004959106</v>
      </c>
      <c r="I1245" s="139">
        <f t="shared" si="38"/>
        <v>7317.6000595092719</v>
      </c>
      <c r="J1245" s="101">
        <f t="shared" si="39"/>
        <v>0</v>
      </c>
    </row>
    <row r="1246" spans="6:10" ht="15" x14ac:dyDescent="0.2">
      <c r="F1246" s="49">
        <v>43315</v>
      </c>
      <c r="G1246" s="50">
        <v>4.52600002288818</v>
      </c>
      <c r="H1246" s="139">
        <v>6.1507735312973528</v>
      </c>
      <c r="I1246" s="139">
        <f t="shared" si="38"/>
        <v>7380.9282375568237</v>
      </c>
      <c r="J1246" s="101">
        <f t="shared" si="39"/>
        <v>63.328178047551773</v>
      </c>
    </row>
    <row r="1247" spans="6:10" ht="15" x14ac:dyDescent="0.2">
      <c r="F1247" s="49">
        <v>43314</v>
      </c>
      <c r="G1247" s="50">
        <v>4.4869999885559002</v>
      </c>
      <c r="H1247" s="139">
        <v>5.9742331599703222</v>
      </c>
      <c r="I1247" s="139">
        <f t="shared" si="38"/>
        <v>7169.0797919643865</v>
      </c>
      <c r="J1247" s="101">
        <f t="shared" si="39"/>
        <v>-148.52026754488543</v>
      </c>
    </row>
    <row r="1248" spans="6:10" ht="15" x14ac:dyDescent="0.2">
      <c r="F1248" s="49">
        <v>43313</v>
      </c>
      <c r="G1248" s="50">
        <v>4.5789999961853001</v>
      </c>
      <c r="H1248" s="139">
        <v>5.855196736277664</v>
      </c>
      <c r="I1248" s="139">
        <f t="shared" si="38"/>
        <v>7026.2360835331965</v>
      </c>
      <c r="J1248" s="101">
        <f t="shared" si="39"/>
        <v>-291.36397597607538</v>
      </c>
    </row>
    <row r="1249" spans="6:10" ht="15" x14ac:dyDescent="0.2">
      <c r="F1249" s="49">
        <v>43312</v>
      </c>
      <c r="G1249" s="50">
        <v>4.7649998664855904</v>
      </c>
      <c r="H1249" s="139">
        <v>6.1713850944813347</v>
      </c>
      <c r="I1249" s="139">
        <f t="shared" si="38"/>
        <v>7405.6621133776016</v>
      </c>
      <c r="J1249" s="101">
        <f t="shared" si="39"/>
        <v>88.062053868329713</v>
      </c>
    </row>
    <row r="1250" spans="6:10" ht="15" x14ac:dyDescent="0.2">
      <c r="F1250" s="49">
        <v>43311</v>
      </c>
      <c r="G1250" s="50">
        <v>4.7080001831054599</v>
      </c>
      <c r="H1250" s="139">
        <v>6.0992959531219846</v>
      </c>
      <c r="I1250" s="139">
        <f t="shared" si="38"/>
        <v>7319.1551437463813</v>
      </c>
      <c r="J1250" s="101">
        <f t="shared" si="39"/>
        <v>1.5550842371094404</v>
      </c>
    </row>
    <row r="1251" spans="6:10" ht="15" x14ac:dyDescent="0.2">
      <c r="F1251" s="49">
        <v>43308</v>
      </c>
      <c r="G1251" s="50">
        <v>4.7069997787475497</v>
      </c>
      <c r="H1251" s="139">
        <v>6.1213636077273161</v>
      </c>
      <c r="I1251" s="139">
        <f t="shared" si="38"/>
        <v>7345.6363292727792</v>
      </c>
      <c r="J1251" s="101">
        <f t="shared" si="39"/>
        <v>28.036269763507335</v>
      </c>
    </row>
    <row r="1252" spans="6:10" ht="15" x14ac:dyDescent="0.2">
      <c r="F1252" s="49">
        <v>43307</v>
      </c>
      <c r="G1252" s="50">
        <v>4.6890001296996999</v>
      </c>
      <c r="H1252" s="139">
        <v>6.1358317514784062</v>
      </c>
      <c r="I1252" s="139">
        <f t="shared" si="38"/>
        <v>7362.9981017740874</v>
      </c>
      <c r="J1252" s="101">
        <f t="shared" si="39"/>
        <v>45.398042264815558</v>
      </c>
    </row>
    <row r="1253" spans="6:10" ht="15" x14ac:dyDescent="0.2">
      <c r="F1253" s="49">
        <v>43306</v>
      </c>
      <c r="G1253" s="50">
        <v>4.6599998474120996</v>
      </c>
      <c r="H1253" s="139">
        <v>6.0575681097126051</v>
      </c>
      <c r="I1253" s="139">
        <f t="shared" si="38"/>
        <v>7269.0817316551256</v>
      </c>
      <c r="J1253" s="101">
        <f t="shared" si="39"/>
        <v>-48.518327854146264</v>
      </c>
    </row>
    <row r="1254" spans="6:10" ht="15" x14ac:dyDescent="0.2">
      <c r="F1254" s="49">
        <v>43305</v>
      </c>
      <c r="G1254" s="50">
        <v>4.69099998474121</v>
      </c>
      <c r="H1254" s="139">
        <v>6.0526713763076803</v>
      </c>
      <c r="I1254" s="139">
        <f t="shared" si="38"/>
        <v>7263.2056515692166</v>
      </c>
      <c r="J1254" s="101">
        <f t="shared" si="39"/>
        <v>-54.394407940055316</v>
      </c>
    </row>
    <row r="1255" spans="6:10" ht="15" x14ac:dyDescent="0.2">
      <c r="F1255" s="49">
        <v>43304</v>
      </c>
      <c r="G1255" s="50">
        <v>4.7259998321533203</v>
      </c>
      <c r="H1255" s="139">
        <v>5.8663303472988959</v>
      </c>
      <c r="I1255" s="139">
        <f t="shared" si="38"/>
        <v>7039.5964167586753</v>
      </c>
      <c r="J1255" s="101">
        <f t="shared" si="39"/>
        <v>-278.00364275059655</v>
      </c>
    </row>
    <row r="1256" spans="6:10" ht="15" x14ac:dyDescent="0.2">
      <c r="F1256" s="49">
        <v>43301</v>
      </c>
      <c r="G1256" s="50">
        <v>4.9089999198913503</v>
      </c>
      <c r="H1256" s="139">
        <v>6.12289493749185</v>
      </c>
      <c r="I1256" s="139">
        <f t="shared" si="38"/>
        <v>7347.4739249902195</v>
      </c>
      <c r="J1256" s="101">
        <f t="shared" si="39"/>
        <v>29.873865480947643</v>
      </c>
    </row>
    <row r="1257" spans="6:10" ht="15" x14ac:dyDescent="0.2">
      <c r="F1257" s="49">
        <v>43300</v>
      </c>
      <c r="G1257" s="50">
        <v>4.8889999389648402</v>
      </c>
      <c r="H1257" s="139">
        <v>6.0793195103300093</v>
      </c>
      <c r="I1257" s="139">
        <f t="shared" si="38"/>
        <v>7295.1834123960107</v>
      </c>
      <c r="J1257" s="101">
        <f t="shared" si="39"/>
        <v>-22.416647113261206</v>
      </c>
    </row>
    <row r="1258" spans="6:10" ht="15" x14ac:dyDescent="0.2">
      <c r="F1258" s="49">
        <v>43299</v>
      </c>
      <c r="G1258" s="50">
        <v>4.9039998054504297</v>
      </c>
      <c r="H1258" s="139">
        <v>6.1129395435022849</v>
      </c>
      <c r="I1258" s="139">
        <f t="shared" si="38"/>
        <v>7335.5274522027421</v>
      </c>
      <c r="J1258" s="101">
        <f t="shared" si="39"/>
        <v>17.92739269347021</v>
      </c>
    </row>
    <row r="1259" spans="6:10" ht="15" x14ac:dyDescent="0.2">
      <c r="F1259" s="49">
        <v>43298</v>
      </c>
      <c r="G1259" s="50">
        <v>4.8920001983642498</v>
      </c>
      <c r="H1259" s="139">
        <v>6.1392747321948562</v>
      </c>
      <c r="I1259" s="139">
        <f t="shared" si="38"/>
        <v>7367.1296786338271</v>
      </c>
      <c r="J1259" s="101">
        <f t="shared" si="39"/>
        <v>49.529619124555211</v>
      </c>
    </row>
    <row r="1260" spans="6:10" ht="15" x14ac:dyDescent="0.2">
      <c r="F1260" s="49">
        <v>43297</v>
      </c>
      <c r="G1260" s="50">
        <v>4.8590002059936497</v>
      </c>
      <c r="H1260" s="139">
        <v>6.0817069421730716</v>
      </c>
      <c r="I1260" s="139">
        <f t="shared" si="38"/>
        <v>7298.0483306076858</v>
      </c>
      <c r="J1260" s="101">
        <f t="shared" si="39"/>
        <v>-19.551728901586102</v>
      </c>
    </row>
    <row r="1261" spans="6:10" ht="15" x14ac:dyDescent="0.2">
      <c r="F1261" s="49">
        <v>43294</v>
      </c>
      <c r="G1261" s="50">
        <v>4.8720002174377397</v>
      </c>
      <c r="H1261" s="139">
        <v>6.1344064819798909</v>
      </c>
      <c r="I1261" s="139">
        <f t="shared" si="38"/>
        <v>7361.2877783758695</v>
      </c>
      <c r="J1261" s="101">
        <f t="shared" si="39"/>
        <v>43.687718866597606</v>
      </c>
    </row>
    <row r="1262" spans="6:10" ht="15" x14ac:dyDescent="0.2">
      <c r="F1262" s="49">
        <v>43293</v>
      </c>
      <c r="G1262" s="50">
        <v>4.8429999351501403</v>
      </c>
      <c r="H1262" s="139">
        <v>6.1080813439840194</v>
      </c>
      <c r="I1262" s="139">
        <f t="shared" si="38"/>
        <v>7329.697612780823</v>
      </c>
      <c r="J1262" s="101">
        <f t="shared" si="39"/>
        <v>12.097553271551078</v>
      </c>
    </row>
    <row r="1263" spans="6:10" ht="15" x14ac:dyDescent="0.2">
      <c r="F1263" s="49">
        <v>43292</v>
      </c>
      <c r="G1263" s="50">
        <v>4.83500003814697</v>
      </c>
      <c r="H1263" s="139">
        <v>6.09800004959106</v>
      </c>
      <c r="I1263" s="139">
        <f t="shared" si="38"/>
        <v>7317.6000595092719</v>
      </c>
      <c r="J1263" s="101">
        <f t="shared" si="39"/>
        <v>0</v>
      </c>
    </row>
    <row r="1264" spans="6:10" ht="15" x14ac:dyDescent="0.2">
      <c r="F1264" s="49">
        <v>43291</v>
      </c>
      <c r="G1264" s="50">
        <v>4.83500003814697</v>
      </c>
      <c r="H1264" s="139">
        <v>6.0828840511157081</v>
      </c>
      <c r="I1264" s="139">
        <f t="shared" si="38"/>
        <v>7299.46086133885</v>
      </c>
      <c r="J1264" s="101">
        <f t="shared" si="39"/>
        <v>-18.139198170421878</v>
      </c>
    </row>
    <row r="1265" spans="6:10" ht="15" x14ac:dyDescent="0.2">
      <c r="F1265" s="49">
        <v>43290</v>
      </c>
      <c r="G1265" s="50">
        <v>4.8470001220703098</v>
      </c>
      <c r="H1265" s="139">
        <v>6.0779038945832164</v>
      </c>
      <c r="I1265" s="139">
        <f t="shared" si="38"/>
        <v>7293.48467349986</v>
      </c>
      <c r="J1265" s="101">
        <f t="shared" si="39"/>
        <v>-24.11538600941185</v>
      </c>
    </row>
    <row r="1266" spans="6:10" ht="15" x14ac:dyDescent="0.2">
      <c r="F1266" s="49">
        <v>43287</v>
      </c>
      <c r="G1266" s="50">
        <v>4.8629999160766602</v>
      </c>
      <c r="H1266" s="139">
        <v>6.1193543409640281</v>
      </c>
      <c r="I1266" s="139">
        <f t="shared" si="38"/>
        <v>7343.2252091568334</v>
      </c>
      <c r="J1266" s="101">
        <f t="shared" si="39"/>
        <v>25.625149647561557</v>
      </c>
    </row>
    <row r="1267" spans="6:10" ht="15" x14ac:dyDescent="0.2">
      <c r="F1267" s="49">
        <v>43286</v>
      </c>
      <c r="G1267" s="50">
        <v>4.8460001945495597</v>
      </c>
      <c r="H1267" s="139">
        <v>6.1194299855322276</v>
      </c>
      <c r="I1267" s="139">
        <f t="shared" si="38"/>
        <v>7343.3159826386727</v>
      </c>
      <c r="J1267" s="101">
        <f t="shared" si="39"/>
        <v>25.715923129400835</v>
      </c>
    </row>
    <row r="1268" spans="6:10" ht="15" x14ac:dyDescent="0.2">
      <c r="F1268" s="49">
        <v>43285</v>
      </c>
      <c r="G1268" s="50">
        <v>4.8289999961853001</v>
      </c>
      <c r="H1268" s="139">
        <v>6.0891669772924448</v>
      </c>
      <c r="I1268" s="139">
        <f t="shared" si="38"/>
        <v>7307.0003727509338</v>
      </c>
      <c r="J1268" s="101">
        <f t="shared" si="39"/>
        <v>-10.599686758338066</v>
      </c>
    </row>
    <row r="1269" spans="6:10" ht="15" x14ac:dyDescent="0.2">
      <c r="F1269" s="49">
        <v>43284</v>
      </c>
      <c r="G1269" s="50">
        <v>4.8359999656677202</v>
      </c>
      <c r="H1269" s="139">
        <v>6.2087021718375901</v>
      </c>
      <c r="I1269" s="139">
        <f t="shared" si="38"/>
        <v>7450.4426062051079</v>
      </c>
      <c r="J1269" s="101">
        <f t="shared" si="39"/>
        <v>132.84254669583606</v>
      </c>
    </row>
    <row r="1270" spans="6:10" ht="15" x14ac:dyDescent="0.2">
      <c r="F1270" s="49">
        <v>43283</v>
      </c>
      <c r="G1270" s="50">
        <v>4.7490000724792401</v>
      </c>
      <c r="H1270" s="139">
        <v>6.0941493654607957</v>
      </c>
      <c r="I1270" s="139">
        <f t="shared" si="38"/>
        <v>7312.9792385529545</v>
      </c>
      <c r="J1270" s="101">
        <f t="shared" si="39"/>
        <v>-4.6208209563174023</v>
      </c>
    </row>
    <row r="1271" spans="6:10" ht="15" x14ac:dyDescent="0.2">
      <c r="F1271" s="49">
        <v>43280</v>
      </c>
      <c r="G1271" s="50">
        <v>4.7519998550415004</v>
      </c>
      <c r="H1271" s="139">
        <v>6.1005669021501738</v>
      </c>
      <c r="I1271" s="139">
        <f t="shared" si="38"/>
        <v>7320.6802825802088</v>
      </c>
      <c r="J1271" s="101">
        <f t="shared" si="39"/>
        <v>3.0802230709368814</v>
      </c>
    </row>
    <row r="1272" spans="6:10" ht="15" x14ac:dyDescent="0.2">
      <c r="F1272" s="49">
        <v>43279</v>
      </c>
      <c r="G1272" s="50">
        <v>4.75</v>
      </c>
      <c r="H1272" s="139">
        <v>6.0468635297304143</v>
      </c>
      <c r="I1272" s="139">
        <f t="shared" si="38"/>
        <v>7256.236235676497</v>
      </c>
      <c r="J1272" s="101">
        <f t="shared" si="39"/>
        <v>-61.36382383277487</v>
      </c>
    </row>
    <row r="1273" spans="6:10" ht="15" x14ac:dyDescent="0.2">
      <c r="F1273" s="49">
        <v>43278</v>
      </c>
      <c r="G1273" s="50">
        <v>4.7899999618530202</v>
      </c>
      <c r="H1273" s="139">
        <v>6.1851888819819898</v>
      </c>
      <c r="I1273" s="139">
        <f t="shared" si="38"/>
        <v>7422.2266583783876</v>
      </c>
      <c r="J1273" s="101">
        <f t="shared" si="39"/>
        <v>104.6265988691157</v>
      </c>
    </row>
    <row r="1274" spans="6:10" ht="15" x14ac:dyDescent="0.2">
      <c r="F1274" s="49">
        <v>43277</v>
      </c>
      <c r="G1274" s="50">
        <v>4.7220001220703098</v>
      </c>
      <c r="H1274" s="139">
        <v>6.112222244878005</v>
      </c>
      <c r="I1274" s="139">
        <f t="shared" si="38"/>
        <v>7334.6666938536064</v>
      </c>
      <c r="J1274" s="101">
        <f t="shared" si="39"/>
        <v>17.066634344334489</v>
      </c>
    </row>
    <row r="1275" spans="6:10" ht="15" x14ac:dyDescent="0.2">
      <c r="F1275" s="49">
        <v>43276</v>
      </c>
      <c r="G1275" s="50">
        <v>4.7109999656677202</v>
      </c>
      <c r="H1275" s="139">
        <v>6.0760343072165606</v>
      </c>
      <c r="I1275" s="139">
        <f t="shared" si="38"/>
        <v>7291.2411686598725</v>
      </c>
      <c r="J1275" s="101">
        <f t="shared" si="39"/>
        <v>-26.358890849399359</v>
      </c>
    </row>
    <row r="1276" spans="6:10" ht="15" x14ac:dyDescent="0.2">
      <c r="F1276" s="49">
        <v>43273</v>
      </c>
      <c r="G1276" s="50">
        <v>4.7280001640319798</v>
      </c>
      <c r="H1276" s="139">
        <v>6.1160834403020861</v>
      </c>
      <c r="I1276" s="139">
        <f t="shared" si="38"/>
        <v>7339.3001283625035</v>
      </c>
      <c r="J1276" s="101">
        <f t="shared" si="39"/>
        <v>21.700068853231642</v>
      </c>
    </row>
    <row r="1277" spans="6:10" ht="15" x14ac:dyDescent="0.2">
      <c r="F1277" s="49">
        <v>43272</v>
      </c>
      <c r="G1277" s="50">
        <v>4.7140002250671298</v>
      </c>
      <c r="H1277" s="139">
        <v>5.9788672644630152</v>
      </c>
      <c r="I1277" s="139">
        <f t="shared" si="38"/>
        <v>7174.6407173556181</v>
      </c>
      <c r="J1277" s="101">
        <f t="shared" si="39"/>
        <v>-142.95934215365378</v>
      </c>
    </row>
    <row r="1278" spans="6:10" ht="15" x14ac:dyDescent="0.2">
      <c r="F1278" s="49">
        <v>43271</v>
      </c>
      <c r="G1278" s="50">
        <v>4.8070001602172798</v>
      </c>
      <c r="H1278" s="139">
        <v>6.0436945355059866</v>
      </c>
      <c r="I1278" s="139">
        <f t="shared" si="38"/>
        <v>7252.4334426071837</v>
      </c>
      <c r="J1278" s="101">
        <f t="shared" si="39"/>
        <v>-65.166616902088208</v>
      </c>
    </row>
    <row r="1279" spans="6:10" ht="15" x14ac:dyDescent="0.2">
      <c r="F1279" s="49">
        <v>43270</v>
      </c>
      <c r="G1279" s="50">
        <v>4.8499999046325604</v>
      </c>
      <c r="H1279" s="139">
        <v>6.1168889004427189</v>
      </c>
      <c r="I1279" s="139">
        <f t="shared" si="38"/>
        <v>7340.2666805312629</v>
      </c>
      <c r="J1279" s="101">
        <f t="shared" si="39"/>
        <v>22.666621021990977</v>
      </c>
    </row>
    <row r="1280" spans="6:10" ht="15" x14ac:dyDescent="0.2">
      <c r="F1280" s="49">
        <v>43269</v>
      </c>
      <c r="G1280" s="50">
        <v>4.83500003814697</v>
      </c>
      <c r="H1280" s="139">
        <v>6.0190567224652831</v>
      </c>
      <c r="I1280" s="139">
        <f t="shared" si="38"/>
        <v>7222.86806695834</v>
      </c>
      <c r="J1280" s="101">
        <f t="shared" si="39"/>
        <v>-94.731992550931864</v>
      </c>
    </row>
    <row r="1281" spans="6:10" ht="15" x14ac:dyDescent="0.2">
      <c r="F1281" s="49">
        <v>43266</v>
      </c>
      <c r="G1281" s="50">
        <v>4.8979997634887598</v>
      </c>
      <c r="H1281" s="139">
        <v>6.1467487573530359</v>
      </c>
      <c r="I1281" s="139">
        <f t="shared" si="38"/>
        <v>7376.098508823643</v>
      </c>
      <c r="J1281" s="101">
        <f t="shared" si="39"/>
        <v>58.498449314371101</v>
      </c>
    </row>
    <row r="1282" spans="6:10" ht="15" x14ac:dyDescent="0.2">
      <c r="F1282" s="49">
        <v>43265</v>
      </c>
      <c r="G1282" s="50">
        <v>4.8590002059936497</v>
      </c>
      <c r="H1282" s="139">
        <v>6.1813971000278647</v>
      </c>
      <c r="I1282" s="139">
        <f t="shared" si="38"/>
        <v>7417.6765200334376</v>
      </c>
      <c r="J1282" s="101">
        <f t="shared" si="39"/>
        <v>100.07646052416567</v>
      </c>
    </row>
    <row r="1283" spans="6:10" ht="15" x14ac:dyDescent="0.2">
      <c r="F1283" s="49">
        <v>43264</v>
      </c>
      <c r="G1283" s="50">
        <v>4.7930002212524396</v>
      </c>
      <c r="H1283" s="139">
        <v>6.1005455470726222</v>
      </c>
      <c r="I1283" s="139">
        <f t="shared" si="38"/>
        <v>7320.6546564871469</v>
      </c>
      <c r="J1283" s="101">
        <f t="shared" si="39"/>
        <v>3.0545969778750077</v>
      </c>
    </row>
    <row r="1284" spans="6:10" ht="15" x14ac:dyDescent="0.2">
      <c r="F1284" s="49">
        <v>43263</v>
      </c>
      <c r="G1284" s="50">
        <v>4.7909998893737704</v>
      </c>
      <c r="H1284" s="139">
        <v>6.1094658276803129</v>
      </c>
      <c r="I1284" s="139">
        <f t="shared" ref="I1284:I1347" si="40">H1284*$B$5</f>
        <v>7331.3589932163759</v>
      </c>
      <c r="J1284" s="101">
        <f t="shared" ref="J1284:J1347" si="41">I1284-($G$3*$B$5)</f>
        <v>13.758933707104006</v>
      </c>
    </row>
    <row r="1285" spans="6:10" ht="15" x14ac:dyDescent="0.2">
      <c r="F1285" s="49">
        <v>43262</v>
      </c>
      <c r="G1285" s="50">
        <v>4.78200006484985</v>
      </c>
      <c r="H1285" s="139">
        <v>6.3625206187512751</v>
      </c>
      <c r="I1285" s="139">
        <f t="shared" si="40"/>
        <v>7635.0247425015305</v>
      </c>
      <c r="J1285" s="101">
        <f t="shared" si="41"/>
        <v>317.42468299225857</v>
      </c>
    </row>
    <row r="1286" spans="6:10" ht="15" x14ac:dyDescent="0.2">
      <c r="F1286" s="49">
        <v>43259</v>
      </c>
      <c r="G1286" s="50">
        <v>4.5789999961853001</v>
      </c>
      <c r="H1286" s="139">
        <v>5.9402505075450565</v>
      </c>
      <c r="I1286" s="139">
        <f t="shared" si="40"/>
        <v>7128.3006090540675</v>
      </c>
      <c r="J1286" s="101">
        <f t="shared" si="41"/>
        <v>-189.29945045520435</v>
      </c>
    </row>
    <row r="1287" spans="6:10" ht="15" x14ac:dyDescent="0.2">
      <c r="F1287" s="49">
        <v>43258</v>
      </c>
      <c r="G1287" s="50">
        <v>4.6989998817443803</v>
      </c>
      <c r="H1287" s="139">
        <v>6.1018941794201611</v>
      </c>
      <c r="I1287" s="139">
        <f t="shared" si="40"/>
        <v>7322.273015304193</v>
      </c>
      <c r="J1287" s="101">
        <f t="shared" si="41"/>
        <v>4.6729557949211085</v>
      </c>
    </row>
    <row r="1288" spans="6:10" ht="15" x14ac:dyDescent="0.2">
      <c r="F1288" s="49">
        <v>43257</v>
      </c>
      <c r="G1288" s="50">
        <v>4.69600009918212</v>
      </c>
      <c r="H1288" s="139">
        <v>6.0449906359315717</v>
      </c>
      <c r="I1288" s="139">
        <f t="shared" si="40"/>
        <v>7253.9887631178863</v>
      </c>
      <c r="J1288" s="101">
        <f t="shared" si="41"/>
        <v>-63.611296391385622</v>
      </c>
    </row>
    <row r="1289" spans="6:10" ht="15" x14ac:dyDescent="0.2">
      <c r="F1289" s="49">
        <v>43256</v>
      </c>
      <c r="G1289" s="50">
        <v>4.7369999885559002</v>
      </c>
      <c r="H1289" s="139">
        <v>6.0072789201124621</v>
      </c>
      <c r="I1289" s="139">
        <f t="shared" si="40"/>
        <v>7208.7347041349549</v>
      </c>
      <c r="J1289" s="101">
        <f t="shared" si="41"/>
        <v>-108.86535537431701</v>
      </c>
    </row>
    <row r="1290" spans="6:10" ht="15" x14ac:dyDescent="0.2">
      <c r="F1290" s="49">
        <v>43255</v>
      </c>
      <c r="G1290" s="50">
        <v>4.80800008773803</v>
      </c>
      <c r="H1290" s="139">
        <v>6.1925840603808835</v>
      </c>
      <c r="I1290" s="139">
        <f t="shared" si="40"/>
        <v>7431.1008724570602</v>
      </c>
      <c r="J1290" s="101">
        <f t="shared" si="41"/>
        <v>113.50081294778829</v>
      </c>
    </row>
    <row r="1291" spans="6:10" ht="15" x14ac:dyDescent="0.2">
      <c r="F1291" s="49">
        <v>43252</v>
      </c>
      <c r="G1291" s="50">
        <v>4.7340002059936497</v>
      </c>
      <c r="H1291" s="139">
        <v>6.1796972263506014</v>
      </c>
      <c r="I1291" s="139">
        <f t="shared" si="40"/>
        <v>7415.6366716207212</v>
      </c>
      <c r="J1291" s="101">
        <f t="shared" si="41"/>
        <v>98.036612111449358</v>
      </c>
    </row>
    <row r="1292" spans="6:10" ht="15" x14ac:dyDescent="0.2">
      <c r="F1292" s="49">
        <v>43251</v>
      </c>
      <c r="G1292" s="50">
        <v>4.6710000038146902</v>
      </c>
      <c r="H1292" s="139">
        <v>6.0008653952916333</v>
      </c>
      <c r="I1292" s="139">
        <f t="shared" si="40"/>
        <v>7201.0384743499599</v>
      </c>
      <c r="J1292" s="101">
        <f t="shared" si="41"/>
        <v>-116.56158515931202</v>
      </c>
    </row>
    <row r="1293" spans="6:10" ht="15" x14ac:dyDescent="0.2">
      <c r="F1293" s="49">
        <v>43250</v>
      </c>
      <c r="G1293" s="50">
        <v>4.7459998130798304</v>
      </c>
      <c r="H1293" s="139">
        <v>6.2766175459227265</v>
      </c>
      <c r="I1293" s="139">
        <f t="shared" si="40"/>
        <v>7531.9410551072715</v>
      </c>
      <c r="J1293" s="101">
        <f t="shared" si="41"/>
        <v>214.34099559799961</v>
      </c>
    </row>
    <row r="1294" spans="6:10" ht="15" x14ac:dyDescent="0.2">
      <c r="F1294" s="49">
        <v>43249</v>
      </c>
      <c r="G1294" s="50">
        <v>4.6090002059936497</v>
      </c>
      <c r="H1294" s="139">
        <v>5.9658139604900358</v>
      </c>
      <c r="I1294" s="139">
        <f t="shared" si="40"/>
        <v>7158.9767525880425</v>
      </c>
      <c r="J1294" s="101">
        <f t="shared" si="41"/>
        <v>-158.62330692122941</v>
      </c>
    </row>
    <row r="1295" spans="6:10" ht="15" x14ac:dyDescent="0.2">
      <c r="F1295" s="49">
        <v>43248</v>
      </c>
      <c r="G1295" s="50">
        <v>4.71000003814697</v>
      </c>
      <c r="H1295" s="139">
        <v>6.0773203464350365</v>
      </c>
      <c r="I1295" s="139">
        <f t="shared" si="40"/>
        <v>7292.7844157220434</v>
      </c>
      <c r="J1295" s="101">
        <f t="shared" si="41"/>
        <v>-24.81564378722851</v>
      </c>
    </row>
    <row r="1296" spans="6:10" ht="15" x14ac:dyDescent="0.2">
      <c r="F1296" s="49">
        <v>43245</v>
      </c>
      <c r="G1296" s="50">
        <v>4.7259998321533203</v>
      </c>
      <c r="H1296" s="139">
        <v>5.9388075420567752</v>
      </c>
      <c r="I1296" s="139">
        <f t="shared" si="40"/>
        <v>7126.5690504681306</v>
      </c>
      <c r="J1296" s="101">
        <f t="shared" si="41"/>
        <v>-191.03100904114126</v>
      </c>
    </row>
    <row r="1297" spans="6:10" ht="15" x14ac:dyDescent="0.2">
      <c r="F1297" s="49">
        <v>43244</v>
      </c>
      <c r="G1297" s="50">
        <v>4.8509998321533203</v>
      </c>
      <c r="H1297" s="139">
        <v>6.0879513799879401</v>
      </c>
      <c r="I1297" s="139">
        <f t="shared" si="40"/>
        <v>7305.5416559855285</v>
      </c>
      <c r="J1297" s="101">
        <f t="shared" si="41"/>
        <v>-12.058403523743436</v>
      </c>
    </row>
    <row r="1298" spans="6:10" ht="15" x14ac:dyDescent="0.2">
      <c r="F1298" s="49">
        <v>43243</v>
      </c>
      <c r="G1298" s="50">
        <v>4.8590002059936497</v>
      </c>
      <c r="H1298" s="139">
        <v>6.0942365120068773</v>
      </c>
      <c r="I1298" s="139">
        <f t="shared" si="40"/>
        <v>7313.0838144082527</v>
      </c>
      <c r="J1298" s="101">
        <f t="shared" si="41"/>
        <v>-4.5162451010191944</v>
      </c>
    </row>
    <row r="1299" spans="6:10" ht="15" x14ac:dyDescent="0.2">
      <c r="F1299" s="49">
        <v>43242</v>
      </c>
      <c r="G1299" s="50">
        <v>4.8619999885559002</v>
      </c>
      <c r="H1299" s="139">
        <v>6.0704697333054964</v>
      </c>
      <c r="I1299" s="139">
        <f t="shared" si="40"/>
        <v>7284.5636799665954</v>
      </c>
      <c r="J1299" s="101">
        <f t="shared" si="41"/>
        <v>-33.036379542676514</v>
      </c>
    </row>
    <row r="1300" spans="6:10" ht="15" x14ac:dyDescent="0.2">
      <c r="F1300" s="49">
        <v>43241</v>
      </c>
      <c r="G1300" s="50">
        <v>4.8839998245239196</v>
      </c>
      <c r="H1300" s="139">
        <v>6.0842810632088726</v>
      </c>
      <c r="I1300" s="139">
        <f t="shared" si="40"/>
        <v>7301.1372758506468</v>
      </c>
      <c r="J1300" s="101">
        <f t="shared" si="41"/>
        <v>-16.462783658625085</v>
      </c>
    </row>
    <row r="1301" spans="6:10" ht="15" x14ac:dyDescent="0.2">
      <c r="F1301" s="49">
        <v>43238</v>
      </c>
      <c r="G1301" s="50">
        <v>4.8949999809265101</v>
      </c>
      <c r="H1301" s="139">
        <v>6.033562083297908</v>
      </c>
      <c r="I1301" s="139">
        <f t="shared" si="40"/>
        <v>7240.2744999574898</v>
      </c>
      <c r="J1301" s="101">
        <f t="shared" si="41"/>
        <v>-77.325559551782135</v>
      </c>
    </row>
    <row r="1302" spans="6:10" ht="15" x14ac:dyDescent="0.2">
      <c r="F1302" s="49">
        <v>43237</v>
      </c>
      <c r="G1302" s="50">
        <v>4.94700002670288</v>
      </c>
      <c r="H1302" s="139">
        <v>6.0709417150938485</v>
      </c>
      <c r="I1302" s="139">
        <f t="shared" si="40"/>
        <v>7285.1300581126179</v>
      </c>
      <c r="J1302" s="101">
        <f t="shared" si="41"/>
        <v>-32.47000139665397</v>
      </c>
    </row>
    <row r="1303" spans="6:10" ht="15" x14ac:dyDescent="0.2">
      <c r="F1303" s="49">
        <v>43236</v>
      </c>
      <c r="G1303" s="50">
        <v>4.9689998626708896</v>
      </c>
      <c r="H1303" s="139">
        <v>5.8514734117937159</v>
      </c>
      <c r="I1303" s="139">
        <f t="shared" si="40"/>
        <v>7021.7680941524595</v>
      </c>
      <c r="J1303" s="101">
        <f t="shared" si="41"/>
        <v>-295.83196535681236</v>
      </c>
    </row>
    <row r="1304" spans="6:10" ht="15" x14ac:dyDescent="0.2">
      <c r="F1304" s="49">
        <v>43235</v>
      </c>
      <c r="G1304" s="50">
        <v>5.1739997863769496</v>
      </c>
      <c r="H1304" s="139">
        <v>6.2098056359237805</v>
      </c>
      <c r="I1304" s="139">
        <f t="shared" si="40"/>
        <v>7451.7667631085369</v>
      </c>
      <c r="J1304" s="101">
        <f t="shared" si="41"/>
        <v>134.16670359926502</v>
      </c>
    </row>
    <row r="1305" spans="6:10" ht="15" x14ac:dyDescent="0.2">
      <c r="F1305" s="49">
        <v>43234</v>
      </c>
      <c r="G1305" s="50">
        <v>5.0799999237060502</v>
      </c>
      <c r="H1305" s="139">
        <v>6.1028031675933665</v>
      </c>
      <c r="I1305" s="139">
        <f t="shared" si="40"/>
        <v>7323.3638011120402</v>
      </c>
      <c r="J1305" s="101">
        <f t="shared" si="41"/>
        <v>5.7637416027682775</v>
      </c>
    </row>
    <row r="1306" spans="6:10" ht="15" x14ac:dyDescent="0.2">
      <c r="F1306" s="49">
        <v>43231</v>
      </c>
      <c r="G1306" s="50">
        <v>5.0760002136230398</v>
      </c>
      <c r="H1306" s="139">
        <v>6.1172521671787887</v>
      </c>
      <c r="I1306" s="139">
        <f t="shared" si="40"/>
        <v>7340.7026006145461</v>
      </c>
      <c r="J1306" s="101">
        <f t="shared" si="41"/>
        <v>23.102541105274213</v>
      </c>
    </row>
    <row r="1307" spans="6:10" ht="15" x14ac:dyDescent="0.2">
      <c r="F1307" s="49">
        <v>43230</v>
      </c>
      <c r="G1307" s="50">
        <v>5.0599999427795401</v>
      </c>
      <c r="H1307" s="139">
        <v>5.8755413046344369</v>
      </c>
      <c r="I1307" s="139">
        <f t="shared" si="40"/>
        <v>7050.6495655613244</v>
      </c>
      <c r="J1307" s="101">
        <f t="shared" si="41"/>
        <v>-266.95049394794751</v>
      </c>
    </row>
    <row r="1308" spans="6:10" ht="15" x14ac:dyDescent="0.2">
      <c r="F1308" s="49">
        <v>43229</v>
      </c>
      <c r="G1308" s="50">
        <v>5.2480001449584899</v>
      </c>
      <c r="H1308" s="139">
        <v>6.1073033085399713</v>
      </c>
      <c r="I1308" s="139">
        <f t="shared" si="40"/>
        <v>7328.7639702479655</v>
      </c>
      <c r="J1308" s="101">
        <f t="shared" si="41"/>
        <v>11.16391073869363</v>
      </c>
    </row>
    <row r="1309" spans="6:10" ht="15" x14ac:dyDescent="0.2">
      <c r="F1309" s="49">
        <v>43228</v>
      </c>
      <c r="G1309" s="50">
        <v>5.2399997711181596</v>
      </c>
      <c r="H1309" s="139">
        <v>5.9349481143637064</v>
      </c>
      <c r="I1309" s="139">
        <f t="shared" si="40"/>
        <v>7121.9377372364479</v>
      </c>
      <c r="J1309" s="101">
        <f t="shared" si="41"/>
        <v>-195.66232227282399</v>
      </c>
    </row>
    <row r="1310" spans="6:10" ht="15" x14ac:dyDescent="0.2">
      <c r="F1310" s="49">
        <v>43227</v>
      </c>
      <c r="G1310" s="50">
        <v>5.3819999694824201</v>
      </c>
      <c r="H1310" s="139">
        <v>6.1252539176454244</v>
      </c>
      <c r="I1310" s="139">
        <f t="shared" si="40"/>
        <v>7350.3047011745093</v>
      </c>
      <c r="J1310" s="101">
        <f t="shared" si="41"/>
        <v>32.704641665237432</v>
      </c>
    </row>
    <row r="1311" spans="6:10" ht="15" x14ac:dyDescent="0.2">
      <c r="F1311" s="49">
        <v>43224</v>
      </c>
      <c r="G1311" s="50">
        <v>5.3579998016357404</v>
      </c>
      <c r="H1311" s="139">
        <v>6.1436952386017936</v>
      </c>
      <c r="I1311" s="139">
        <f t="shared" si="40"/>
        <v>7372.4342863221518</v>
      </c>
      <c r="J1311" s="101">
        <f t="shared" si="41"/>
        <v>54.834226812879933</v>
      </c>
    </row>
    <row r="1312" spans="6:10" ht="15" x14ac:dyDescent="0.2">
      <c r="F1312" s="49">
        <v>43223</v>
      </c>
      <c r="G1312" s="50">
        <v>5.3179998397827104</v>
      </c>
      <c r="H1312" s="139">
        <v>6.0888331407189096</v>
      </c>
      <c r="I1312" s="139">
        <f t="shared" si="40"/>
        <v>7306.5997688626912</v>
      </c>
      <c r="J1312" s="101">
        <f t="shared" si="41"/>
        <v>-11.000290646580652</v>
      </c>
    </row>
    <row r="1313" spans="6:10" ht="15" x14ac:dyDescent="0.2">
      <c r="F1313" s="49">
        <v>43222</v>
      </c>
      <c r="G1313" s="50">
        <v>5.3260002136230398</v>
      </c>
      <c r="H1313" s="139">
        <v>6.1647714410110703</v>
      </c>
      <c r="I1313" s="139">
        <f t="shared" si="40"/>
        <v>7397.7257292132845</v>
      </c>
      <c r="J1313" s="101">
        <f t="shared" si="41"/>
        <v>80.12566970401258</v>
      </c>
    </row>
    <row r="1314" spans="6:10" ht="15" x14ac:dyDescent="0.2">
      <c r="F1314" s="49">
        <v>43221</v>
      </c>
      <c r="G1314" s="50">
        <v>5.2680001258850098</v>
      </c>
      <c r="H1314" s="139">
        <v>6.1142273212775855</v>
      </c>
      <c r="I1314" s="139">
        <f t="shared" si="40"/>
        <v>7337.0727855331024</v>
      </c>
      <c r="J1314" s="101">
        <f t="shared" si="41"/>
        <v>19.472726023830546</v>
      </c>
    </row>
    <row r="1315" spans="6:10" ht="15" x14ac:dyDescent="0.2">
      <c r="F1315" s="49">
        <v>43220</v>
      </c>
      <c r="G1315" s="50">
        <v>5.2540001869201598</v>
      </c>
      <c r="H1315" s="139">
        <v>6.1142711735189286</v>
      </c>
      <c r="I1315" s="139">
        <f t="shared" si="40"/>
        <v>7337.1254082227142</v>
      </c>
      <c r="J1315" s="101">
        <f t="shared" si="41"/>
        <v>19.525348713442327</v>
      </c>
    </row>
    <row r="1316" spans="6:10" ht="15" x14ac:dyDescent="0.2">
      <c r="F1316" s="49">
        <v>43217</v>
      </c>
      <c r="G1316" s="50">
        <v>5.2399997711181596</v>
      </c>
      <c r="H1316" s="139">
        <v>6.0817289256631915</v>
      </c>
      <c r="I1316" s="139">
        <f t="shared" si="40"/>
        <v>7298.0747107958296</v>
      </c>
      <c r="J1316" s="101">
        <f t="shared" si="41"/>
        <v>-19.525348713442327</v>
      </c>
    </row>
    <row r="1317" spans="6:10" ht="15" x14ac:dyDescent="0.2">
      <c r="F1317" s="49">
        <v>43216</v>
      </c>
      <c r="G1317" s="50">
        <v>5.2540001869201598</v>
      </c>
      <c r="H1317" s="139">
        <v>6.1892087314860982</v>
      </c>
      <c r="I1317" s="139">
        <f t="shared" si="40"/>
        <v>7427.0504777833175</v>
      </c>
      <c r="J1317" s="101">
        <f t="shared" si="41"/>
        <v>109.45041827404566</v>
      </c>
    </row>
    <row r="1318" spans="6:10" ht="15" x14ac:dyDescent="0.2">
      <c r="F1318" s="49">
        <v>43215</v>
      </c>
      <c r="G1318" s="50">
        <v>5.1760001182556099</v>
      </c>
      <c r="H1318" s="139">
        <v>6.0885824083961708</v>
      </c>
      <c r="I1318" s="139">
        <f t="shared" si="40"/>
        <v>7306.2988900754053</v>
      </c>
      <c r="J1318" s="101">
        <f t="shared" si="41"/>
        <v>-11.301169433866562</v>
      </c>
    </row>
    <row r="1319" spans="6:10" ht="15" x14ac:dyDescent="0.2">
      <c r="F1319" s="49">
        <v>43214</v>
      </c>
      <c r="G1319" s="50">
        <v>5.1840000152587802</v>
      </c>
      <c r="H1319" s="139">
        <v>6.1050620569852798</v>
      </c>
      <c r="I1319" s="139">
        <f t="shared" si="40"/>
        <v>7326.0744683823359</v>
      </c>
      <c r="J1319" s="101">
        <f t="shared" si="41"/>
        <v>8.4744088730640215</v>
      </c>
    </row>
    <row r="1320" spans="6:10" ht="15" x14ac:dyDescent="0.2">
      <c r="F1320" s="49">
        <v>43213</v>
      </c>
      <c r="G1320" s="50">
        <v>5.1779999732971103</v>
      </c>
      <c r="H1320" s="139">
        <v>6.1003556833917285</v>
      </c>
      <c r="I1320" s="139">
        <f t="shared" si="40"/>
        <v>7320.4268200700744</v>
      </c>
      <c r="J1320" s="101">
        <f t="shared" si="41"/>
        <v>2.8267605608025406</v>
      </c>
    </row>
    <row r="1321" spans="6:10" ht="15" x14ac:dyDescent="0.2">
      <c r="F1321" s="49">
        <v>43210</v>
      </c>
      <c r="G1321" s="50">
        <v>5.1760001182556099</v>
      </c>
      <c r="H1321" s="139">
        <v>6.0862304090850676</v>
      </c>
      <c r="I1321" s="139">
        <f t="shared" si="40"/>
        <v>7303.4764909020814</v>
      </c>
      <c r="J1321" s="101">
        <f t="shared" si="41"/>
        <v>-14.123568607190464</v>
      </c>
    </row>
    <row r="1322" spans="6:10" ht="15" x14ac:dyDescent="0.2">
      <c r="F1322" s="49">
        <v>43209</v>
      </c>
      <c r="G1322" s="50">
        <v>5.1859998703002903</v>
      </c>
      <c r="H1322" s="139">
        <v>6.0745281407137561</v>
      </c>
      <c r="I1322" s="139">
        <f t="shared" si="40"/>
        <v>7289.4337688565074</v>
      </c>
      <c r="J1322" s="101">
        <f t="shared" si="41"/>
        <v>-28.166290652764474</v>
      </c>
    </row>
    <row r="1323" spans="6:10" ht="15" x14ac:dyDescent="0.2">
      <c r="F1323" s="49">
        <v>43208</v>
      </c>
      <c r="G1323" s="50">
        <v>5.2059998512268004</v>
      </c>
      <c r="H1323" s="139">
        <v>6.1663192017201558</v>
      </c>
      <c r="I1323" s="139">
        <f t="shared" si="40"/>
        <v>7399.5830420641869</v>
      </c>
      <c r="J1323" s="101">
        <f t="shared" si="41"/>
        <v>81.982982554914997</v>
      </c>
    </row>
    <row r="1324" spans="6:10" ht="15" x14ac:dyDescent="0.2">
      <c r="F1324" s="49">
        <v>43207</v>
      </c>
      <c r="G1324" s="50">
        <v>5.1479997634887598</v>
      </c>
      <c r="H1324" s="139">
        <v>6.1670927272182725</v>
      </c>
      <c r="I1324" s="139">
        <f t="shared" si="40"/>
        <v>7400.5112726619273</v>
      </c>
      <c r="J1324" s="101">
        <f t="shared" si="41"/>
        <v>82.911213152655364</v>
      </c>
    </row>
    <row r="1325" spans="6:10" ht="15" x14ac:dyDescent="0.2">
      <c r="F1325" s="49">
        <v>43206</v>
      </c>
      <c r="G1325" s="50">
        <v>5.0900001525878897</v>
      </c>
      <c r="H1325" s="139">
        <v>6.0740863167362447</v>
      </c>
      <c r="I1325" s="139">
        <f t="shared" si="40"/>
        <v>7288.9035800834936</v>
      </c>
      <c r="J1325" s="101">
        <f t="shared" si="41"/>
        <v>-28.696479425778307</v>
      </c>
    </row>
    <row r="1326" spans="6:10" ht="15" x14ac:dyDescent="0.2">
      <c r="F1326" s="49">
        <v>43203</v>
      </c>
      <c r="G1326" s="50">
        <v>5.1100001335143999</v>
      </c>
      <c r="H1326" s="139">
        <v>6.1075541781718803</v>
      </c>
      <c r="I1326" s="139">
        <f t="shared" si="40"/>
        <v>7329.0650138062565</v>
      </c>
      <c r="J1326" s="101">
        <f t="shared" si="41"/>
        <v>11.464954296984615</v>
      </c>
    </row>
    <row r="1327" spans="6:10" ht="15" x14ac:dyDescent="0.2">
      <c r="F1327" s="49">
        <v>43202</v>
      </c>
      <c r="G1327" s="50">
        <v>5.1020002365112296</v>
      </c>
      <c r="H1327" s="139">
        <v>6.1291551839448584</v>
      </c>
      <c r="I1327" s="139">
        <f t="shared" si="40"/>
        <v>7354.9862207338301</v>
      </c>
      <c r="J1327" s="101">
        <f t="shared" si="41"/>
        <v>37.386161224558236</v>
      </c>
    </row>
    <row r="1328" spans="6:10" ht="15" x14ac:dyDescent="0.2">
      <c r="F1328" s="49">
        <v>43201</v>
      </c>
      <c r="G1328" s="50">
        <v>5.0760002136230398</v>
      </c>
      <c r="H1328" s="139">
        <v>6.1196627456062114</v>
      </c>
      <c r="I1328" s="139">
        <f t="shared" si="40"/>
        <v>7343.5952947274536</v>
      </c>
      <c r="J1328" s="101">
        <f t="shared" si="41"/>
        <v>25.995235218181733</v>
      </c>
    </row>
    <row r="1329" spans="6:10" ht="15" x14ac:dyDescent="0.2">
      <c r="F1329" s="49">
        <v>43200</v>
      </c>
      <c r="G1329" s="50">
        <v>5.05800008773803</v>
      </c>
      <c r="H1329" s="139">
        <v>6.0787409050908998</v>
      </c>
      <c r="I1329" s="139">
        <f t="shared" si="40"/>
        <v>7294.4890861090798</v>
      </c>
      <c r="J1329" s="101">
        <f t="shared" si="41"/>
        <v>-23.110973400192051</v>
      </c>
    </row>
    <row r="1330" spans="6:10" ht="15" x14ac:dyDescent="0.2">
      <c r="F1330" s="49">
        <v>43199</v>
      </c>
      <c r="G1330" s="50">
        <v>5.0739998817443803</v>
      </c>
      <c r="H1330" s="139">
        <v>6.1341611305707655</v>
      </c>
      <c r="I1330" s="139">
        <f t="shared" si="40"/>
        <v>7360.9933566849186</v>
      </c>
      <c r="J1330" s="101">
        <f t="shared" si="41"/>
        <v>43.393297175646694</v>
      </c>
    </row>
    <row r="1331" spans="6:10" ht="15" x14ac:dyDescent="0.2">
      <c r="F1331" s="49">
        <v>43196</v>
      </c>
      <c r="G1331" s="50">
        <v>5.0440001487731898</v>
      </c>
      <c r="H1331" s="139">
        <v>6.1028380386925019</v>
      </c>
      <c r="I1331" s="139">
        <f t="shared" si="40"/>
        <v>7323.4056464310024</v>
      </c>
      <c r="J1331" s="101">
        <f t="shared" si="41"/>
        <v>5.8055869217305371</v>
      </c>
    </row>
    <row r="1332" spans="6:10" ht="15" x14ac:dyDescent="0.2">
      <c r="F1332" s="49">
        <v>43195</v>
      </c>
      <c r="G1332" s="50">
        <v>5.0399999618530202</v>
      </c>
      <c r="H1332" s="139">
        <v>6.1796082720247005</v>
      </c>
      <c r="I1332" s="139">
        <f t="shared" si="40"/>
        <v>7415.5299264296409</v>
      </c>
      <c r="J1332" s="101">
        <f t="shared" si="41"/>
        <v>97.929866920369022</v>
      </c>
    </row>
    <row r="1333" spans="6:10" ht="15" x14ac:dyDescent="0.2">
      <c r="F1333" s="49">
        <v>43194</v>
      </c>
      <c r="G1333" s="50">
        <v>4.97300004959106</v>
      </c>
      <c r="H1333" s="139">
        <v>6.1324311257779689</v>
      </c>
      <c r="I1333" s="139">
        <f t="shared" si="40"/>
        <v>7358.9173509335624</v>
      </c>
      <c r="J1333" s="101">
        <f t="shared" si="41"/>
        <v>41.317291424290488</v>
      </c>
    </row>
    <row r="1334" spans="6:10" ht="15" x14ac:dyDescent="0.2">
      <c r="F1334" s="49">
        <v>43193</v>
      </c>
      <c r="G1334" s="50">
        <v>4.9450001716613698</v>
      </c>
      <c r="H1334" s="139">
        <v>6.0672490664980794</v>
      </c>
      <c r="I1334" s="139">
        <f t="shared" si="40"/>
        <v>7280.6988797976956</v>
      </c>
      <c r="J1334" s="101">
        <f t="shared" si="41"/>
        <v>-36.901179711576333</v>
      </c>
    </row>
    <row r="1335" spans="6:10" ht="15" x14ac:dyDescent="0.2">
      <c r="F1335" s="49">
        <v>43192</v>
      </c>
      <c r="G1335" s="50">
        <v>4.9699997901916504</v>
      </c>
      <c r="H1335" s="139">
        <v>6.09800004959106</v>
      </c>
      <c r="I1335" s="139">
        <f t="shared" si="40"/>
        <v>7317.6000595092719</v>
      </c>
      <c r="J1335" s="101">
        <f t="shared" si="41"/>
        <v>0</v>
      </c>
    </row>
    <row r="1336" spans="6:10" ht="15" x14ac:dyDescent="0.2">
      <c r="F1336" s="49">
        <v>43189</v>
      </c>
      <c r="G1336" s="50">
        <v>4.9699997901916504</v>
      </c>
      <c r="H1336" s="139">
        <v>6.0393880541268876</v>
      </c>
      <c r="I1336" s="139">
        <f t="shared" si="40"/>
        <v>7247.2656649522651</v>
      </c>
      <c r="J1336" s="101">
        <f t="shared" si="41"/>
        <v>-70.334394557006817</v>
      </c>
    </row>
    <row r="1337" spans="6:10" ht="15" x14ac:dyDescent="0.2">
      <c r="F1337" s="49">
        <v>43188</v>
      </c>
      <c r="G1337" s="50">
        <v>5.0180001258850098</v>
      </c>
      <c r="H1337" s="139">
        <v>6.2306776655843237</v>
      </c>
      <c r="I1337" s="139">
        <f t="shared" si="40"/>
        <v>7476.8131987011884</v>
      </c>
      <c r="J1337" s="101">
        <f t="shared" si="41"/>
        <v>159.21313919191653</v>
      </c>
    </row>
    <row r="1338" spans="6:10" ht="15" x14ac:dyDescent="0.2">
      <c r="F1338" s="49">
        <v>43187</v>
      </c>
      <c r="G1338" s="50">
        <v>4.9099998474120996</v>
      </c>
      <c r="H1338" s="139">
        <v>6.2514324430633295</v>
      </c>
      <c r="I1338" s="139">
        <f t="shared" si="40"/>
        <v>7501.718931675995</v>
      </c>
      <c r="J1338" s="101">
        <f t="shared" si="41"/>
        <v>184.11887216672312</v>
      </c>
    </row>
    <row r="1339" spans="6:10" ht="15" x14ac:dyDescent="0.2">
      <c r="F1339" s="49">
        <v>43186</v>
      </c>
      <c r="G1339" s="50">
        <v>4.7880001068115199</v>
      </c>
      <c r="H1339" s="139">
        <v>6.1043715260442255</v>
      </c>
      <c r="I1339" s="139">
        <f t="shared" si="40"/>
        <v>7325.2458312530707</v>
      </c>
      <c r="J1339" s="101">
        <f t="shared" si="41"/>
        <v>7.6457717437988322</v>
      </c>
    </row>
    <row r="1340" spans="6:10" ht="15" x14ac:dyDescent="0.2">
      <c r="F1340" s="49">
        <v>43185</v>
      </c>
      <c r="G1340" s="50">
        <v>4.7829999923706001</v>
      </c>
      <c r="H1340" s="139">
        <v>6.0194624499232008</v>
      </c>
      <c r="I1340" s="139">
        <f t="shared" si="40"/>
        <v>7223.3549399078411</v>
      </c>
      <c r="J1340" s="101">
        <f t="shared" si="41"/>
        <v>-94.245119601430815</v>
      </c>
    </row>
    <row r="1341" spans="6:10" ht="15" x14ac:dyDescent="0.2">
      <c r="F1341" s="49">
        <v>43182</v>
      </c>
      <c r="G1341" s="50">
        <v>4.8449997901916504</v>
      </c>
      <c r="H1341" s="139">
        <v>6.2187562077568064</v>
      </c>
      <c r="I1341" s="139">
        <f t="shared" si="40"/>
        <v>7462.5074493081675</v>
      </c>
      <c r="J1341" s="101">
        <f t="shared" si="41"/>
        <v>144.90738979889557</v>
      </c>
    </row>
    <row r="1342" spans="6:10" ht="15" x14ac:dyDescent="0.2">
      <c r="F1342" s="49">
        <v>43181</v>
      </c>
      <c r="G1342" s="50">
        <v>4.75</v>
      </c>
      <c r="H1342" s="139">
        <v>5.9496165974532964</v>
      </c>
      <c r="I1342" s="139">
        <f t="shared" si="40"/>
        <v>7139.5399169439561</v>
      </c>
      <c r="J1342" s="101">
        <f t="shared" si="41"/>
        <v>-178.0601425653158</v>
      </c>
    </row>
    <row r="1343" spans="6:10" ht="15" x14ac:dyDescent="0.2">
      <c r="F1343" s="49">
        <v>43180</v>
      </c>
      <c r="G1343" s="50">
        <v>4.86700010299682</v>
      </c>
      <c r="H1343" s="139">
        <v>6.101760317322336</v>
      </c>
      <c r="I1343" s="139">
        <f t="shared" si="40"/>
        <v>7322.1123807868034</v>
      </c>
      <c r="J1343" s="101">
        <f t="shared" si="41"/>
        <v>4.5123212775315551</v>
      </c>
    </row>
    <row r="1344" spans="6:10" ht="15" x14ac:dyDescent="0.2">
      <c r="F1344" s="49">
        <v>43179</v>
      </c>
      <c r="G1344" s="50">
        <v>4.8639998435974103</v>
      </c>
      <c r="H1344" s="139">
        <v>6.1030165517953918</v>
      </c>
      <c r="I1344" s="139">
        <f t="shared" si="40"/>
        <v>7323.61986215447</v>
      </c>
      <c r="J1344" s="101">
        <f t="shared" si="41"/>
        <v>6.0198026451980695</v>
      </c>
    </row>
    <row r="1345" spans="6:10" ht="15" x14ac:dyDescent="0.2">
      <c r="F1345" s="49">
        <v>43178</v>
      </c>
      <c r="G1345" s="50">
        <v>4.8600001335143999</v>
      </c>
      <c r="H1345" s="139">
        <v>6.014507285010712</v>
      </c>
      <c r="I1345" s="139">
        <f t="shared" si="40"/>
        <v>7217.4087420128544</v>
      </c>
      <c r="J1345" s="101">
        <f t="shared" si="41"/>
        <v>-100.19131749641747</v>
      </c>
    </row>
    <row r="1346" spans="6:10" ht="15" x14ac:dyDescent="0.2">
      <c r="F1346" s="49">
        <v>43175</v>
      </c>
      <c r="G1346" s="50">
        <v>4.9270000457763601</v>
      </c>
      <c r="H1346" s="139">
        <v>6.1639518884346254</v>
      </c>
      <c r="I1346" s="139">
        <f t="shared" si="40"/>
        <v>7396.7422661215505</v>
      </c>
      <c r="J1346" s="101">
        <f t="shared" si="41"/>
        <v>79.142206612278642</v>
      </c>
    </row>
    <row r="1347" spans="6:10" ht="15" x14ac:dyDescent="0.2">
      <c r="F1347" s="49">
        <v>43174</v>
      </c>
      <c r="G1347" s="50">
        <v>4.8740000724792401</v>
      </c>
      <c r="H1347" s="139">
        <v>6.1331325032120656</v>
      </c>
      <c r="I1347" s="139">
        <f t="shared" si="40"/>
        <v>7359.7590038544786</v>
      </c>
      <c r="J1347" s="101">
        <f t="shared" si="41"/>
        <v>42.158944345206692</v>
      </c>
    </row>
    <row r="1348" spans="6:10" ht="15" x14ac:dyDescent="0.2">
      <c r="F1348" s="49">
        <v>43173</v>
      </c>
      <c r="G1348" s="50">
        <v>4.8460001945495597</v>
      </c>
      <c r="H1348" s="139">
        <v>6.0778997547533038</v>
      </c>
      <c r="I1348" s="139">
        <f t="shared" ref="I1348:I1411" si="42">H1348*$B$5</f>
        <v>7293.479705703965</v>
      </c>
      <c r="J1348" s="101">
        <f t="shared" ref="J1348:J1411" si="43">I1348-($G$3*$B$5)</f>
        <v>-24.120353805306877</v>
      </c>
    </row>
    <row r="1349" spans="6:10" ht="15" x14ac:dyDescent="0.2">
      <c r="F1349" s="49">
        <v>43172</v>
      </c>
      <c r="G1349" s="50">
        <v>4.8619999885559002</v>
      </c>
      <c r="H1349" s="139">
        <v>6.1130693556873856</v>
      </c>
      <c r="I1349" s="139">
        <f t="shared" si="42"/>
        <v>7335.6832268248627</v>
      </c>
      <c r="J1349" s="101">
        <f t="shared" si="43"/>
        <v>18.083167315590799</v>
      </c>
    </row>
    <row r="1350" spans="6:10" ht="15" x14ac:dyDescent="0.2">
      <c r="F1350" s="49">
        <v>43171</v>
      </c>
      <c r="G1350" s="50">
        <v>4.8499999046325604</v>
      </c>
      <c r="H1350" s="139">
        <v>6.1371022303994298</v>
      </c>
      <c r="I1350" s="139">
        <f t="shared" si="42"/>
        <v>7364.522676479316</v>
      </c>
      <c r="J1350" s="101">
        <f t="shared" si="43"/>
        <v>46.922616970044146</v>
      </c>
    </row>
    <row r="1351" spans="6:10" ht="15" x14ac:dyDescent="0.2">
      <c r="F1351" s="49">
        <v>43168</v>
      </c>
      <c r="G1351" s="50">
        <v>4.8189997673034597</v>
      </c>
      <c r="H1351" s="139">
        <v>6.0626707211589945</v>
      </c>
      <c r="I1351" s="139">
        <f t="shared" si="42"/>
        <v>7275.2048653907932</v>
      </c>
      <c r="J1351" s="101">
        <f t="shared" si="43"/>
        <v>-42.395194118478685</v>
      </c>
    </row>
    <row r="1352" spans="6:10" ht="15" x14ac:dyDescent="0.2">
      <c r="F1352" s="49">
        <v>43167</v>
      </c>
      <c r="G1352" s="50">
        <v>4.8470001220703098</v>
      </c>
      <c r="H1352" s="139">
        <v>6.1714099299438399</v>
      </c>
      <c r="I1352" s="139">
        <f t="shared" si="42"/>
        <v>7405.691915932608</v>
      </c>
      <c r="J1352" s="101">
        <f t="shared" si="43"/>
        <v>88.091856423336139</v>
      </c>
    </row>
    <row r="1353" spans="6:10" ht="15" x14ac:dyDescent="0.2">
      <c r="F1353" s="49">
        <v>43166</v>
      </c>
      <c r="G1353" s="50">
        <v>4.7890000343322701</v>
      </c>
      <c r="H1353" s="139">
        <v>6.1916691651884603</v>
      </c>
      <c r="I1353" s="139">
        <f t="shared" si="42"/>
        <v>7430.0029982261522</v>
      </c>
      <c r="J1353" s="101">
        <f t="shared" si="43"/>
        <v>112.40293871688027</v>
      </c>
    </row>
    <row r="1354" spans="6:10" ht="15" x14ac:dyDescent="0.2">
      <c r="F1354" s="49">
        <v>43165</v>
      </c>
      <c r="G1354" s="50">
        <v>4.7160000801086399</v>
      </c>
      <c r="H1354" s="139">
        <v>6.1878795995819207</v>
      </c>
      <c r="I1354" s="139">
        <f t="shared" si="42"/>
        <v>7425.455519498305</v>
      </c>
      <c r="J1354" s="101">
        <f t="shared" si="43"/>
        <v>107.85545998903308</v>
      </c>
    </row>
    <row r="1355" spans="6:10" ht="15" x14ac:dyDescent="0.2">
      <c r="F1355" s="49">
        <v>43164</v>
      </c>
      <c r="G1355" s="50">
        <v>4.6469998359680096</v>
      </c>
      <c r="H1355" s="139">
        <v>6.0966880413377194</v>
      </c>
      <c r="I1355" s="139">
        <f t="shared" si="42"/>
        <v>7316.0256496052634</v>
      </c>
      <c r="J1355" s="101">
        <f t="shared" si="43"/>
        <v>-1.574409904008462</v>
      </c>
    </row>
    <row r="1356" spans="6:10" ht="15" x14ac:dyDescent="0.2">
      <c r="F1356" s="49">
        <v>43161</v>
      </c>
      <c r="G1356" s="50">
        <v>4.6479997634887598</v>
      </c>
      <c r="H1356" s="139">
        <v>5.9170367676353637</v>
      </c>
      <c r="I1356" s="139">
        <f t="shared" si="42"/>
        <v>7100.4441211624362</v>
      </c>
      <c r="J1356" s="101">
        <f t="shared" si="43"/>
        <v>-217.15593834683568</v>
      </c>
    </row>
    <row r="1357" spans="6:10" ht="15" x14ac:dyDescent="0.2">
      <c r="F1357" s="49">
        <v>43160</v>
      </c>
      <c r="G1357" s="50">
        <v>4.7880001068115199</v>
      </c>
      <c r="H1357" s="139">
        <v>6.0814656628691539</v>
      </c>
      <c r="I1357" s="139">
        <f t="shared" si="42"/>
        <v>7297.7587954429846</v>
      </c>
      <c r="J1357" s="101">
        <f t="shared" si="43"/>
        <v>-19.841264066287295</v>
      </c>
    </row>
    <row r="1358" spans="6:10" ht="15" x14ac:dyDescent="0.2">
      <c r="F1358" s="49">
        <v>43159</v>
      </c>
      <c r="G1358" s="50">
        <v>4.8010001182556099</v>
      </c>
      <c r="H1358" s="139">
        <v>6.0739147208846571</v>
      </c>
      <c r="I1358" s="139">
        <f t="shared" si="42"/>
        <v>7288.6976650615889</v>
      </c>
      <c r="J1358" s="101">
        <f t="shared" si="43"/>
        <v>-28.902394447683037</v>
      </c>
    </row>
    <row r="1359" spans="6:10" ht="15" x14ac:dyDescent="0.2">
      <c r="F1359" s="49">
        <v>43158</v>
      </c>
      <c r="G1359" s="50">
        <v>4.8200001716613698</v>
      </c>
      <c r="H1359" s="139">
        <v>6.1119327491792594</v>
      </c>
      <c r="I1359" s="139">
        <f t="shared" si="42"/>
        <v>7334.319299015111</v>
      </c>
      <c r="J1359" s="101">
        <f t="shared" si="43"/>
        <v>16.719239505839141</v>
      </c>
    </row>
    <row r="1360" spans="6:10" ht="15" x14ac:dyDescent="0.2">
      <c r="F1360" s="49">
        <v>43157</v>
      </c>
      <c r="G1360" s="50">
        <v>4.8090000152587802</v>
      </c>
      <c r="H1360" s="139">
        <v>6.0412035167975446</v>
      </c>
      <c r="I1360" s="139">
        <f t="shared" si="42"/>
        <v>7249.4442201570537</v>
      </c>
      <c r="J1360" s="101">
        <f t="shared" si="43"/>
        <v>-68.155839352218209</v>
      </c>
    </row>
    <row r="1361" spans="6:10" ht="15" x14ac:dyDescent="0.2">
      <c r="F1361" s="49">
        <v>43154</v>
      </c>
      <c r="G1361" s="50">
        <v>4.8540000915527299</v>
      </c>
      <c r="H1361" s="139">
        <v>6.3284308836903751</v>
      </c>
      <c r="I1361" s="139">
        <f t="shared" si="42"/>
        <v>7594.1170604284498</v>
      </c>
      <c r="J1361" s="101">
        <f t="shared" si="43"/>
        <v>276.51700091917792</v>
      </c>
    </row>
    <row r="1362" spans="6:10" ht="15" x14ac:dyDescent="0.2">
      <c r="F1362" s="49">
        <v>43153</v>
      </c>
      <c r="G1362" s="50">
        <v>4.6739997863769496</v>
      </c>
      <c r="H1362" s="139">
        <v>6.0563929788840802</v>
      </c>
      <c r="I1362" s="139">
        <f t="shared" si="42"/>
        <v>7267.6715746608961</v>
      </c>
      <c r="J1362" s="101">
        <f t="shared" si="43"/>
        <v>-49.928484848375774</v>
      </c>
    </row>
    <row r="1363" spans="6:10" ht="15" x14ac:dyDescent="0.2">
      <c r="F1363" s="49">
        <v>43152</v>
      </c>
      <c r="G1363" s="50">
        <v>4.7059998512268004</v>
      </c>
      <c r="H1363" s="139">
        <v>6.0373999960089089</v>
      </c>
      <c r="I1363" s="139">
        <f t="shared" si="42"/>
        <v>7244.879995210691</v>
      </c>
      <c r="J1363" s="101">
        <f t="shared" si="43"/>
        <v>-72.720064298580837</v>
      </c>
    </row>
    <row r="1364" spans="6:10" ht="15" x14ac:dyDescent="0.2">
      <c r="F1364" s="49">
        <v>43151</v>
      </c>
      <c r="G1364" s="50">
        <v>4.7529997825622496</v>
      </c>
      <c r="H1364" s="139">
        <v>6.0736719687668614</v>
      </c>
      <c r="I1364" s="139">
        <f t="shared" si="42"/>
        <v>7288.4063625202334</v>
      </c>
      <c r="J1364" s="101">
        <f t="shared" si="43"/>
        <v>-29.193696989038472</v>
      </c>
    </row>
    <row r="1365" spans="6:10" ht="15" x14ac:dyDescent="0.2">
      <c r="F1365" s="49">
        <v>43150</v>
      </c>
      <c r="G1365" s="50">
        <v>4.7719998359680096</v>
      </c>
      <c r="H1365" s="139">
        <v>6.0016468366661027</v>
      </c>
      <c r="I1365" s="139">
        <f t="shared" si="42"/>
        <v>7201.9762039993229</v>
      </c>
      <c r="J1365" s="101">
        <f t="shared" si="43"/>
        <v>-115.62385550994895</v>
      </c>
    </row>
    <row r="1366" spans="6:10" ht="15" x14ac:dyDescent="0.2">
      <c r="F1366" s="49">
        <v>43147</v>
      </c>
      <c r="G1366" s="50">
        <v>4.84800004959106</v>
      </c>
      <c r="H1366" s="139">
        <v>6.1854147590092845</v>
      </c>
      <c r="I1366" s="139">
        <f t="shared" si="42"/>
        <v>7422.4977108111416</v>
      </c>
      <c r="J1366" s="101">
        <f t="shared" si="43"/>
        <v>104.8976513018697</v>
      </c>
    </row>
    <row r="1367" spans="6:10" ht="15" x14ac:dyDescent="0.2">
      <c r="F1367" s="49">
        <v>43146</v>
      </c>
      <c r="G1367" s="50">
        <v>4.7789998054504297</v>
      </c>
      <c r="H1367" s="139">
        <v>6.09800004959106</v>
      </c>
      <c r="I1367" s="139">
        <f t="shared" si="42"/>
        <v>7317.6000595092719</v>
      </c>
      <c r="J1367" s="101">
        <f t="shared" si="43"/>
        <v>0</v>
      </c>
    </row>
    <row r="1368" spans="6:10" ht="15" x14ac:dyDescent="0.2">
      <c r="F1368" s="49">
        <v>43145</v>
      </c>
      <c r="G1368" s="50">
        <v>4.7789998054504297</v>
      </c>
      <c r="H1368" s="139">
        <v>6.2243473595184353</v>
      </c>
      <c r="I1368" s="139">
        <f t="shared" si="42"/>
        <v>7469.2168314221226</v>
      </c>
      <c r="J1368" s="101">
        <f t="shared" si="43"/>
        <v>151.61677191285071</v>
      </c>
    </row>
    <row r="1369" spans="6:10" ht="15" x14ac:dyDescent="0.2">
      <c r="F1369" s="49">
        <v>43144</v>
      </c>
      <c r="G1369" s="50">
        <v>4.6810002326965297</v>
      </c>
      <c r="H1369" s="139">
        <v>6.072001315073555</v>
      </c>
      <c r="I1369" s="139">
        <f t="shared" si="42"/>
        <v>7286.4015780882664</v>
      </c>
      <c r="J1369" s="101">
        <f t="shared" si="43"/>
        <v>-31.198481421005454</v>
      </c>
    </row>
    <row r="1370" spans="6:10" ht="15" x14ac:dyDescent="0.2">
      <c r="F1370" s="49">
        <v>43143</v>
      </c>
      <c r="G1370" s="50">
        <v>4.7010002136230398</v>
      </c>
      <c r="H1370" s="139">
        <v>6.1881685163875</v>
      </c>
      <c r="I1370" s="139">
        <f t="shared" si="42"/>
        <v>7425.8022196649999</v>
      </c>
      <c r="J1370" s="101">
        <f t="shared" si="43"/>
        <v>108.20216015572805</v>
      </c>
    </row>
    <row r="1371" spans="6:10" ht="15" x14ac:dyDescent="0.2">
      <c r="F1371" s="49">
        <v>43140</v>
      </c>
      <c r="G1371" s="50">
        <v>4.6319999694824201</v>
      </c>
      <c r="H1371" s="139">
        <v>6.0000540841943053</v>
      </c>
      <c r="I1371" s="139">
        <f t="shared" si="42"/>
        <v>7200.0649010331663</v>
      </c>
      <c r="J1371" s="101">
        <f t="shared" si="43"/>
        <v>-117.53515847610561</v>
      </c>
    </row>
    <row r="1372" spans="6:10" ht="15" x14ac:dyDescent="0.2">
      <c r="F1372" s="49">
        <v>43139</v>
      </c>
      <c r="G1372" s="50">
        <v>4.7069997787475497</v>
      </c>
      <c r="H1372" s="139">
        <v>5.8991759851960293</v>
      </c>
      <c r="I1372" s="139">
        <f t="shared" si="42"/>
        <v>7079.0111822352355</v>
      </c>
      <c r="J1372" s="101">
        <f t="shared" si="43"/>
        <v>-238.58887727403635</v>
      </c>
    </row>
    <row r="1373" spans="6:10" ht="15" x14ac:dyDescent="0.2">
      <c r="F1373" s="49">
        <v>43138</v>
      </c>
      <c r="G1373" s="50">
        <v>4.8629999160766602</v>
      </c>
      <c r="H1373" s="139">
        <v>6.1686288663076718</v>
      </c>
      <c r="I1373" s="139">
        <f t="shared" si="42"/>
        <v>7402.3546395692065</v>
      </c>
      <c r="J1373" s="101">
        <f t="shared" si="43"/>
        <v>84.754580059934597</v>
      </c>
    </row>
    <row r="1374" spans="6:10" ht="15" x14ac:dyDescent="0.2">
      <c r="F1374" s="49">
        <v>43137</v>
      </c>
      <c r="G1374" s="50">
        <v>4.8070001602172798</v>
      </c>
      <c r="H1374" s="139">
        <v>5.9563110440936144</v>
      </c>
      <c r="I1374" s="139">
        <f t="shared" si="42"/>
        <v>7147.573252912337</v>
      </c>
      <c r="J1374" s="101">
        <f t="shared" si="43"/>
        <v>-170.02680659693488</v>
      </c>
    </row>
    <row r="1375" spans="6:10" ht="15" x14ac:dyDescent="0.2">
      <c r="F1375" s="49">
        <v>43136</v>
      </c>
      <c r="G1375" s="50">
        <v>4.92000007629394</v>
      </c>
      <c r="H1375" s="139">
        <v>6.02041194179934</v>
      </c>
      <c r="I1375" s="139">
        <f t="shared" si="42"/>
        <v>7224.4943301592084</v>
      </c>
      <c r="J1375" s="101">
        <f t="shared" si="43"/>
        <v>-93.105729350063484</v>
      </c>
    </row>
    <row r="1376" spans="6:10" ht="15" x14ac:dyDescent="0.2">
      <c r="F1376" s="49">
        <v>43133</v>
      </c>
      <c r="G1376" s="50">
        <v>4.9829998016357404</v>
      </c>
      <c r="H1376" s="139">
        <v>6.0020812974792541</v>
      </c>
      <c r="I1376" s="139">
        <f t="shared" si="42"/>
        <v>7202.497556975105</v>
      </c>
      <c r="J1376" s="101">
        <f t="shared" si="43"/>
        <v>-115.10250253416689</v>
      </c>
    </row>
    <row r="1377" spans="6:10" ht="15" x14ac:dyDescent="0.2">
      <c r="F1377" s="49">
        <v>43132</v>
      </c>
      <c r="G1377" s="50">
        <v>5.0619997978210396</v>
      </c>
      <c r="H1377" s="139">
        <v>6.0356771225018662</v>
      </c>
      <c r="I1377" s="139">
        <f t="shared" si="42"/>
        <v>7242.8125470022396</v>
      </c>
      <c r="J1377" s="101">
        <f t="shared" si="43"/>
        <v>-74.787512507032261</v>
      </c>
    </row>
    <row r="1378" spans="6:10" ht="15" x14ac:dyDescent="0.2">
      <c r="F1378" s="49">
        <v>43131</v>
      </c>
      <c r="G1378" s="50">
        <v>5.1139998435974103</v>
      </c>
      <c r="H1378" s="139">
        <v>6.1603229766802539</v>
      </c>
      <c r="I1378" s="139">
        <f t="shared" si="42"/>
        <v>7392.3875720163051</v>
      </c>
      <c r="J1378" s="101">
        <f t="shared" si="43"/>
        <v>74.787512507033171</v>
      </c>
    </row>
    <row r="1379" spans="6:10" ht="15" x14ac:dyDescent="0.2">
      <c r="F1379" s="49">
        <v>43130</v>
      </c>
      <c r="G1379" s="50">
        <v>5.0619997978210396</v>
      </c>
      <c r="H1379" s="139">
        <v>6.0094999294100742</v>
      </c>
      <c r="I1379" s="139">
        <f t="shared" si="42"/>
        <v>7211.3999152920887</v>
      </c>
      <c r="J1379" s="101">
        <f t="shared" si="43"/>
        <v>-106.20014421718315</v>
      </c>
    </row>
    <row r="1380" spans="6:10" ht="15" x14ac:dyDescent="0.2">
      <c r="F1380" s="49">
        <v>43129</v>
      </c>
      <c r="G1380" s="50">
        <v>5.1360001564025799</v>
      </c>
      <c r="H1380" s="139">
        <v>6.0400981133721281</v>
      </c>
      <c r="I1380" s="139">
        <f t="shared" si="42"/>
        <v>7248.1177360465535</v>
      </c>
      <c r="J1380" s="101">
        <f t="shared" si="43"/>
        <v>-69.482323462718341</v>
      </c>
    </row>
    <row r="1381" spans="6:10" ht="15" x14ac:dyDescent="0.2">
      <c r="F1381" s="49">
        <v>43126</v>
      </c>
      <c r="G1381" s="50">
        <v>5.1849999427795401</v>
      </c>
      <c r="H1381" s="139">
        <v>6.1570893206092618</v>
      </c>
      <c r="I1381" s="139">
        <f t="shared" si="42"/>
        <v>7388.5071847311146</v>
      </c>
      <c r="J1381" s="101">
        <f t="shared" si="43"/>
        <v>70.907125221842762</v>
      </c>
    </row>
    <row r="1382" spans="6:10" ht="15" x14ac:dyDescent="0.2">
      <c r="F1382" s="49">
        <v>43125</v>
      </c>
      <c r="G1382" s="50">
        <v>5.1350002288818297</v>
      </c>
      <c r="H1382" s="139">
        <v>6.0271609877420413</v>
      </c>
      <c r="I1382" s="139">
        <f t="shared" si="42"/>
        <v>7232.5931852904496</v>
      </c>
      <c r="J1382" s="101">
        <f t="shared" si="43"/>
        <v>-85.006874218822304</v>
      </c>
    </row>
    <row r="1383" spans="6:10" ht="15" x14ac:dyDescent="0.2">
      <c r="F1383" s="49">
        <v>43124</v>
      </c>
      <c r="G1383" s="50">
        <v>5.1950001716613698</v>
      </c>
      <c r="H1383" s="139">
        <v>6.0221750005218588</v>
      </c>
      <c r="I1383" s="139">
        <f t="shared" si="42"/>
        <v>7226.6100006262304</v>
      </c>
      <c r="J1383" s="101">
        <f t="shared" si="43"/>
        <v>-90.990058883041456</v>
      </c>
    </row>
    <row r="1384" spans="6:10" ht="15" x14ac:dyDescent="0.2">
      <c r="F1384" s="49">
        <v>43123</v>
      </c>
      <c r="G1384" s="50">
        <v>5.2600002288818297</v>
      </c>
      <c r="H1384" s="139">
        <v>6.0806352189184585</v>
      </c>
      <c r="I1384" s="139">
        <f t="shared" si="42"/>
        <v>7296.7622627021501</v>
      </c>
      <c r="J1384" s="101">
        <f t="shared" si="43"/>
        <v>-20.837796807121777</v>
      </c>
    </row>
    <row r="1385" spans="6:10" ht="15" x14ac:dyDescent="0.2">
      <c r="F1385" s="49">
        <v>43122</v>
      </c>
      <c r="G1385" s="50">
        <v>5.2750000953674299</v>
      </c>
      <c r="H1385" s="139">
        <v>5.9834803613208676</v>
      </c>
      <c r="I1385" s="139">
        <f t="shared" si="42"/>
        <v>7180.1764335850412</v>
      </c>
      <c r="J1385" s="101">
        <f t="shared" si="43"/>
        <v>-137.42362592423069</v>
      </c>
    </row>
    <row r="1386" spans="6:10" ht="15" x14ac:dyDescent="0.2">
      <c r="F1386" s="49">
        <v>43119</v>
      </c>
      <c r="G1386" s="50">
        <v>5.375</v>
      </c>
      <c r="H1386" s="139">
        <v>6.1321309753495452</v>
      </c>
      <c r="I1386" s="139">
        <f t="shared" si="42"/>
        <v>7358.5571704194545</v>
      </c>
      <c r="J1386" s="101">
        <f t="shared" si="43"/>
        <v>40.957110910182564</v>
      </c>
    </row>
    <row r="1387" spans="6:10" ht="15" x14ac:dyDescent="0.2">
      <c r="F1387" s="49">
        <v>43118</v>
      </c>
      <c r="G1387" s="50">
        <v>5.3449997901916504</v>
      </c>
      <c r="H1387" s="139">
        <v>6.0581990726971116</v>
      </c>
      <c r="I1387" s="139">
        <f t="shared" si="42"/>
        <v>7269.838887236534</v>
      </c>
      <c r="J1387" s="101">
        <f t="shared" si="43"/>
        <v>-47.761172272737895</v>
      </c>
    </row>
    <row r="1388" spans="6:10" ht="15" x14ac:dyDescent="0.2">
      <c r="F1388" s="49">
        <v>43117</v>
      </c>
      <c r="G1388" s="50">
        <v>5.38000011444091</v>
      </c>
      <c r="H1388" s="139">
        <v>6.1093454289041516</v>
      </c>
      <c r="I1388" s="139">
        <f t="shared" si="42"/>
        <v>7331.2145146849816</v>
      </c>
      <c r="J1388" s="101">
        <f t="shared" si="43"/>
        <v>13.614455175709736</v>
      </c>
    </row>
    <row r="1389" spans="6:10" ht="15" x14ac:dyDescent="0.2">
      <c r="F1389" s="49">
        <v>43116</v>
      </c>
      <c r="G1389" s="50">
        <v>5.3699998855590803</v>
      </c>
      <c r="H1389" s="139">
        <v>6.1493160093260908</v>
      </c>
      <c r="I1389" s="139">
        <f t="shared" si="42"/>
        <v>7379.1792111913092</v>
      </c>
      <c r="J1389" s="101">
        <f t="shared" si="43"/>
        <v>61.579151682037264</v>
      </c>
    </row>
    <row r="1390" spans="6:10" ht="15" x14ac:dyDescent="0.2">
      <c r="F1390" s="49">
        <v>43115</v>
      </c>
      <c r="G1390" s="50">
        <v>5.3249998092651296</v>
      </c>
      <c r="H1390" s="139">
        <v>6.2019453751197844</v>
      </c>
      <c r="I1390" s="139">
        <f t="shared" si="42"/>
        <v>7442.3344501437414</v>
      </c>
      <c r="J1390" s="101">
        <f t="shared" si="43"/>
        <v>124.73439063446949</v>
      </c>
    </row>
    <row r="1391" spans="6:10" ht="15" x14ac:dyDescent="0.2">
      <c r="F1391" s="49">
        <v>43112</v>
      </c>
      <c r="G1391" s="50">
        <v>5.2350001335143999</v>
      </c>
      <c r="H1391" s="139">
        <v>6.0863629299614157</v>
      </c>
      <c r="I1391" s="139">
        <f t="shared" si="42"/>
        <v>7303.6355159536988</v>
      </c>
      <c r="J1391" s="101">
        <f t="shared" si="43"/>
        <v>-13.964543555573073</v>
      </c>
    </row>
    <row r="1392" spans="6:10" ht="15" x14ac:dyDescent="0.2">
      <c r="F1392" s="49">
        <v>43111</v>
      </c>
      <c r="G1392" s="50">
        <v>5.2449998855590803</v>
      </c>
      <c r="H1392" s="139">
        <v>6.1154643455196664</v>
      </c>
      <c r="I1392" s="139">
        <f t="shared" si="42"/>
        <v>7338.5572146236</v>
      </c>
      <c r="J1392" s="101">
        <f t="shared" si="43"/>
        <v>20.957155114328089</v>
      </c>
    </row>
    <row r="1393" spans="6:10" ht="15" x14ac:dyDescent="0.2">
      <c r="F1393" s="49">
        <v>43110</v>
      </c>
      <c r="G1393" s="50">
        <v>5.2300000190734801</v>
      </c>
      <c r="H1393" s="139">
        <v>6.0169236336670622</v>
      </c>
      <c r="I1393" s="139">
        <f t="shared" si="42"/>
        <v>7220.3083604004751</v>
      </c>
      <c r="J1393" s="101">
        <f t="shared" si="43"/>
        <v>-97.29169910879682</v>
      </c>
    </row>
    <row r="1394" spans="6:10" ht="15" x14ac:dyDescent="0.2">
      <c r="F1394" s="49">
        <v>43109</v>
      </c>
      <c r="G1394" s="50">
        <v>5.3000001907348597</v>
      </c>
      <c r="H1394" s="139">
        <v>6.0750320600052774</v>
      </c>
      <c r="I1394" s="139">
        <f t="shared" si="42"/>
        <v>7290.038472006333</v>
      </c>
      <c r="J1394" s="101">
        <f t="shared" si="43"/>
        <v>-27.561587502938892</v>
      </c>
    </row>
    <row r="1395" spans="6:10" ht="15" x14ac:dyDescent="0.2">
      <c r="F1395" s="49">
        <v>43108</v>
      </c>
      <c r="G1395" s="50">
        <v>5.3200001716613698</v>
      </c>
      <c r="H1395" s="139">
        <v>6.1209680391768417</v>
      </c>
      <c r="I1395" s="139">
        <f t="shared" si="42"/>
        <v>7345.1616470122099</v>
      </c>
      <c r="J1395" s="101">
        <f t="shared" si="43"/>
        <v>27.561587502937982</v>
      </c>
    </row>
    <row r="1396" spans="6:10" ht="15" x14ac:dyDescent="0.2">
      <c r="F1396" s="49">
        <v>43105</v>
      </c>
      <c r="G1396" s="50">
        <v>5.3000001907348597</v>
      </c>
      <c r="H1396" s="139">
        <v>6.1616121695864505</v>
      </c>
      <c r="I1396" s="139">
        <f t="shared" si="42"/>
        <v>7393.9346035037406</v>
      </c>
      <c r="J1396" s="101">
        <f t="shared" si="43"/>
        <v>76.334543994468731</v>
      </c>
    </row>
    <row r="1397" spans="6:10" ht="15" x14ac:dyDescent="0.2">
      <c r="F1397" s="49">
        <v>43104</v>
      </c>
      <c r="G1397" s="50">
        <v>5.2449998855590803</v>
      </c>
      <c r="H1397" s="139">
        <v>6.3109487424719264</v>
      </c>
      <c r="I1397" s="139">
        <f t="shared" si="42"/>
        <v>7573.138490966312</v>
      </c>
      <c r="J1397" s="101">
        <f t="shared" si="43"/>
        <v>255.53843145704013</v>
      </c>
    </row>
    <row r="1398" spans="6:10" ht="15" x14ac:dyDescent="0.2">
      <c r="F1398" s="49">
        <v>43103</v>
      </c>
      <c r="G1398" s="50">
        <v>5.0650000572204501</v>
      </c>
      <c r="H1398" s="139">
        <v>6.0202412038165374</v>
      </c>
      <c r="I1398" s="139">
        <f t="shared" si="42"/>
        <v>7224.2894445798447</v>
      </c>
      <c r="J1398" s="101">
        <f t="shared" si="43"/>
        <v>-93.310614929427175</v>
      </c>
    </row>
    <row r="1399" spans="6:10" ht="15" x14ac:dyDescent="0.2">
      <c r="F1399" s="49">
        <v>43102</v>
      </c>
      <c r="G1399" s="50">
        <v>5.13000011444091</v>
      </c>
      <c r="H1399" s="139">
        <v>6.09800004959106</v>
      </c>
      <c r="I1399" s="139">
        <f t="shared" si="42"/>
        <v>7317.6000595092719</v>
      </c>
      <c r="J1399" s="101">
        <f t="shared" si="43"/>
        <v>0</v>
      </c>
    </row>
    <row r="1400" spans="6:10" ht="15" x14ac:dyDescent="0.2">
      <c r="F1400" s="49">
        <v>43101</v>
      </c>
      <c r="G1400" s="50">
        <v>5.13000011444091</v>
      </c>
      <c r="H1400" s="139">
        <v>6.0861249750344646</v>
      </c>
      <c r="I1400" s="139">
        <f t="shared" si="42"/>
        <v>7303.3499700413577</v>
      </c>
      <c r="J1400" s="101">
        <f t="shared" si="43"/>
        <v>-14.250089467914222</v>
      </c>
    </row>
    <row r="1401" spans="6:10" ht="15" x14ac:dyDescent="0.2">
      <c r="F1401" s="49">
        <v>43098</v>
      </c>
      <c r="G1401" s="50">
        <v>5.1399998664855904</v>
      </c>
      <c r="H1401" s="139">
        <v>6.0389674166807179</v>
      </c>
      <c r="I1401" s="139">
        <f t="shared" si="42"/>
        <v>7246.7609000168613</v>
      </c>
      <c r="J1401" s="101">
        <f t="shared" si="43"/>
        <v>-70.839159492410545</v>
      </c>
    </row>
    <row r="1402" spans="6:10" ht="15" x14ac:dyDescent="0.2">
      <c r="F1402" s="49">
        <v>43097</v>
      </c>
      <c r="G1402" s="50">
        <v>5.1900000572204501</v>
      </c>
      <c r="H1402" s="139">
        <v>6.0337179099516538</v>
      </c>
      <c r="I1402" s="139">
        <f t="shared" si="42"/>
        <v>7240.4614919419846</v>
      </c>
      <c r="J1402" s="101">
        <f t="shared" si="43"/>
        <v>-77.138567567287282</v>
      </c>
    </row>
    <row r="1403" spans="6:10" ht="15" x14ac:dyDescent="0.2">
      <c r="F1403" s="49">
        <v>43096</v>
      </c>
      <c r="G1403" s="50">
        <v>5.2449998855590803</v>
      </c>
      <c r="H1403" s="139">
        <v>6.0516712843863818</v>
      </c>
      <c r="I1403" s="139">
        <f t="shared" si="42"/>
        <v>7262.0055412636584</v>
      </c>
      <c r="J1403" s="101">
        <f t="shared" si="43"/>
        <v>-55.594518245613472</v>
      </c>
    </row>
    <row r="1404" spans="6:10" ht="15" x14ac:dyDescent="0.2">
      <c r="F1404" s="49">
        <v>43095</v>
      </c>
      <c r="G1404" s="50">
        <v>5.2849998474120996</v>
      </c>
      <c r="H1404" s="139">
        <v>6.09800004959106</v>
      </c>
      <c r="I1404" s="139">
        <f t="shared" si="42"/>
        <v>7317.6000595092719</v>
      </c>
      <c r="J1404" s="101">
        <f t="shared" si="43"/>
        <v>0</v>
      </c>
    </row>
    <row r="1405" spans="6:10" ht="15" x14ac:dyDescent="0.2">
      <c r="F1405" s="49">
        <v>43094</v>
      </c>
      <c r="G1405" s="50">
        <v>5.2849998474120996</v>
      </c>
      <c r="H1405" s="139">
        <v>6.09800004959106</v>
      </c>
      <c r="I1405" s="139">
        <f t="shared" si="42"/>
        <v>7317.6000595092719</v>
      </c>
      <c r="J1405" s="101">
        <f t="shared" si="43"/>
        <v>0</v>
      </c>
    </row>
    <row r="1406" spans="6:10" ht="15" x14ac:dyDescent="0.2">
      <c r="F1406" s="49">
        <v>43091</v>
      </c>
      <c r="G1406" s="50">
        <v>5.2849998474120996</v>
      </c>
      <c r="H1406" s="139">
        <v>6.1037715200058873</v>
      </c>
      <c r="I1406" s="139">
        <f t="shared" si="42"/>
        <v>7324.5258240070643</v>
      </c>
      <c r="J1406" s="101">
        <f t="shared" si="43"/>
        <v>6.9257644977924429</v>
      </c>
    </row>
    <row r="1407" spans="6:10" ht="15" x14ac:dyDescent="0.2">
      <c r="F1407" s="49">
        <v>43090</v>
      </c>
      <c r="G1407" s="50">
        <v>5.2800002098083496</v>
      </c>
      <c r="H1407" s="139">
        <v>6.1037775388393651</v>
      </c>
      <c r="I1407" s="139">
        <f t="shared" si="42"/>
        <v>7324.5330466072382</v>
      </c>
      <c r="J1407" s="101">
        <f t="shared" si="43"/>
        <v>6.932987097966361</v>
      </c>
    </row>
    <row r="1408" spans="6:10" ht="15" x14ac:dyDescent="0.2">
      <c r="F1408" s="49">
        <v>43089</v>
      </c>
      <c r="G1408" s="50">
        <v>5.2750000953674299</v>
      </c>
      <c r="H1408" s="139">
        <v>6.0404716492335258</v>
      </c>
      <c r="I1408" s="139">
        <f t="shared" si="42"/>
        <v>7248.565979080231</v>
      </c>
      <c r="J1408" s="101">
        <f t="shared" si="43"/>
        <v>-69.034080429040841</v>
      </c>
    </row>
    <row r="1409" spans="6:10" ht="15" x14ac:dyDescent="0.2">
      <c r="F1409" s="49">
        <v>43088</v>
      </c>
      <c r="G1409" s="50">
        <v>5.3249998092651296</v>
      </c>
      <c r="H1409" s="139">
        <v>5.950916718168294</v>
      </c>
      <c r="I1409" s="139">
        <f t="shared" si="42"/>
        <v>7141.1000618019525</v>
      </c>
      <c r="J1409" s="101">
        <f t="shared" si="43"/>
        <v>-176.49999770731938</v>
      </c>
    </row>
    <row r="1410" spans="6:10" ht="15" x14ac:dyDescent="0.2">
      <c r="F1410" s="49">
        <v>43087</v>
      </c>
      <c r="G1410" s="50">
        <v>5.4549999237060502</v>
      </c>
      <c r="H1410" s="139">
        <v>6.239360114733012</v>
      </c>
      <c r="I1410" s="139">
        <f t="shared" si="42"/>
        <v>7487.2321376796144</v>
      </c>
      <c r="J1410" s="101">
        <f t="shared" si="43"/>
        <v>169.63207817034254</v>
      </c>
    </row>
    <row r="1411" spans="6:10" ht="15" x14ac:dyDescent="0.2">
      <c r="F1411" s="49">
        <v>43084</v>
      </c>
      <c r="G1411" s="50">
        <v>5.3299999237060502</v>
      </c>
      <c r="H1411" s="139">
        <v>6.0637733404815988</v>
      </c>
      <c r="I1411" s="139">
        <f t="shared" si="42"/>
        <v>7276.5280085779186</v>
      </c>
      <c r="J1411" s="101">
        <f t="shared" si="43"/>
        <v>-41.07205093135326</v>
      </c>
    </row>
    <row r="1412" spans="6:10" ht="15" x14ac:dyDescent="0.2">
      <c r="F1412" s="49">
        <v>43083</v>
      </c>
      <c r="G1412" s="50">
        <v>5.3600001335143999</v>
      </c>
      <c r="H1412" s="139">
        <v>6.0020554100793255</v>
      </c>
      <c r="I1412" s="139">
        <f t="shared" ref="I1412:I1475" si="44">H1412*$B$5</f>
        <v>7202.4664920951909</v>
      </c>
      <c r="J1412" s="101">
        <f t="shared" ref="J1412:J1475" si="45">I1412-($G$3*$B$5)</f>
        <v>-115.13356741408097</v>
      </c>
    </row>
    <row r="1413" spans="6:10" ht="15" x14ac:dyDescent="0.2">
      <c r="F1413" s="49">
        <v>43082</v>
      </c>
      <c r="G1413" s="50">
        <v>5.4450001716613698</v>
      </c>
      <c r="H1413" s="139">
        <v>6.0422595780770143</v>
      </c>
      <c r="I1413" s="139">
        <f t="shared" si="44"/>
        <v>7250.7114936924172</v>
      </c>
      <c r="J1413" s="101">
        <f t="shared" si="45"/>
        <v>-66.88856581685468</v>
      </c>
    </row>
    <row r="1414" spans="6:10" ht="15" x14ac:dyDescent="0.2">
      <c r="F1414" s="49">
        <v>43081</v>
      </c>
      <c r="G1414" s="50">
        <v>5.4949998855590803</v>
      </c>
      <c r="H1414" s="139">
        <v>6.0869125199515368</v>
      </c>
      <c r="I1414" s="139">
        <f t="shared" si="44"/>
        <v>7304.2950239418442</v>
      </c>
      <c r="J1414" s="101">
        <f t="shared" si="45"/>
        <v>-13.305035567427694</v>
      </c>
    </row>
    <row r="1415" spans="6:10" ht="15" x14ac:dyDescent="0.2">
      <c r="F1415" s="49">
        <v>43080</v>
      </c>
      <c r="G1415" s="50">
        <v>5.50500011444091</v>
      </c>
      <c r="H1415" s="139">
        <v>6.0209488177089474</v>
      </c>
      <c r="I1415" s="139">
        <f t="shared" si="44"/>
        <v>7225.1385812507369</v>
      </c>
      <c r="J1415" s="101">
        <f t="shared" si="45"/>
        <v>-92.461478258534953</v>
      </c>
    </row>
    <row r="1416" spans="6:10" ht="15" x14ac:dyDescent="0.2">
      <c r="F1416" s="49">
        <v>43077</v>
      </c>
      <c r="G1416" s="50">
        <v>5.5749998092651296</v>
      </c>
      <c r="H1416" s="139">
        <v>6.1419101901583906</v>
      </c>
      <c r="I1416" s="139">
        <f t="shared" si="44"/>
        <v>7370.2922281900683</v>
      </c>
      <c r="J1416" s="101">
        <f t="shared" si="45"/>
        <v>52.692168680796385</v>
      </c>
    </row>
    <row r="1417" spans="6:10" ht="15" x14ac:dyDescent="0.2">
      <c r="F1417" s="49">
        <v>43076</v>
      </c>
      <c r="G1417" s="50">
        <v>5.5349998474120996</v>
      </c>
      <c r="H1417" s="139">
        <v>6.0924938282446996</v>
      </c>
      <c r="I1417" s="139">
        <f t="shared" si="44"/>
        <v>7310.9925938936394</v>
      </c>
      <c r="J1417" s="101">
        <f t="shared" si="45"/>
        <v>-6.6074656156324636</v>
      </c>
    </row>
    <row r="1418" spans="6:10" ht="15" x14ac:dyDescent="0.2">
      <c r="F1418" s="49">
        <v>43075</v>
      </c>
      <c r="G1418" s="50">
        <v>5.5399999618530202</v>
      </c>
      <c r="H1418" s="139">
        <v>6.092498795631351</v>
      </c>
      <c r="I1418" s="139">
        <f t="shared" si="44"/>
        <v>7310.9985547576216</v>
      </c>
      <c r="J1418" s="101">
        <f t="shared" si="45"/>
        <v>-6.6015047516502818</v>
      </c>
    </row>
    <row r="1419" spans="6:10" ht="15" x14ac:dyDescent="0.2">
      <c r="F1419" s="49">
        <v>43074</v>
      </c>
      <c r="G1419" s="50">
        <v>5.54500007629394</v>
      </c>
      <c r="H1419" s="139">
        <v>6.2201864358854397</v>
      </c>
      <c r="I1419" s="139">
        <f t="shared" si="44"/>
        <v>7464.2237230625278</v>
      </c>
      <c r="J1419" s="101">
        <f t="shared" si="45"/>
        <v>146.62366355325594</v>
      </c>
    </row>
    <row r="1420" spans="6:10" ht="15" x14ac:dyDescent="0.2">
      <c r="F1420" s="49">
        <v>43073</v>
      </c>
      <c r="G1420" s="50">
        <v>5.4349999427795401</v>
      </c>
      <c r="H1420" s="139">
        <v>6.1092299768375096</v>
      </c>
      <c r="I1420" s="139">
        <f t="shared" si="44"/>
        <v>7331.0759722050116</v>
      </c>
      <c r="J1420" s="101">
        <f t="shared" si="45"/>
        <v>13.47591269573968</v>
      </c>
    </row>
    <row r="1421" spans="6:10" ht="15" x14ac:dyDescent="0.2">
      <c r="F1421" s="49">
        <v>43070</v>
      </c>
      <c r="G1421" s="50">
        <v>5.4250001907348597</v>
      </c>
      <c r="H1421" s="139">
        <v>6.0309270281607574</v>
      </c>
      <c r="I1421" s="139">
        <f t="shared" si="44"/>
        <v>7237.1124337929086</v>
      </c>
      <c r="J1421" s="101">
        <f t="shared" si="45"/>
        <v>-80.487625716363254</v>
      </c>
    </row>
    <row r="1422" spans="6:10" ht="15" x14ac:dyDescent="0.2">
      <c r="F1422" s="49">
        <v>43069</v>
      </c>
      <c r="G1422" s="50">
        <v>5.4850001335143999</v>
      </c>
      <c r="H1422" s="139">
        <v>6.1202758518040801</v>
      </c>
      <c r="I1422" s="139">
        <f t="shared" si="44"/>
        <v>7344.3310221648962</v>
      </c>
      <c r="J1422" s="101">
        <f t="shared" si="45"/>
        <v>26.730962655624353</v>
      </c>
    </row>
    <row r="1423" spans="6:10" ht="15" x14ac:dyDescent="0.2">
      <c r="F1423" s="49">
        <v>43068</v>
      </c>
      <c r="G1423" s="50">
        <v>5.4650001525878897</v>
      </c>
      <c r="H1423" s="139">
        <v>6.1822670280332179</v>
      </c>
      <c r="I1423" s="139">
        <f t="shared" si="44"/>
        <v>7418.7204336398618</v>
      </c>
      <c r="J1423" s="101">
        <f t="shared" si="45"/>
        <v>101.12037413058988</v>
      </c>
    </row>
    <row r="1424" spans="6:10" ht="15" x14ac:dyDescent="0.2">
      <c r="F1424" s="49">
        <v>43067</v>
      </c>
      <c r="G1424" s="50">
        <v>5.3899998664855904</v>
      </c>
      <c r="H1424" s="139">
        <v>6.154831450177551</v>
      </c>
      <c r="I1424" s="139">
        <f t="shared" si="44"/>
        <v>7385.7977402130609</v>
      </c>
      <c r="J1424" s="101">
        <f t="shared" si="45"/>
        <v>68.197680703789047</v>
      </c>
    </row>
    <row r="1425" spans="6:10" ht="15" x14ac:dyDescent="0.2">
      <c r="F1425" s="49">
        <v>43066</v>
      </c>
      <c r="G1425" s="50">
        <v>5.3400001525878897</v>
      </c>
      <c r="H1425" s="139">
        <v>6.0808950014228618</v>
      </c>
      <c r="I1425" s="139">
        <f t="shared" si="44"/>
        <v>7297.074001707434</v>
      </c>
      <c r="J1425" s="101">
        <f t="shared" si="45"/>
        <v>-20.526057801837851</v>
      </c>
    </row>
    <row r="1426" spans="6:10" ht="15" x14ac:dyDescent="0.2">
      <c r="F1426" s="49">
        <v>43063</v>
      </c>
      <c r="G1426" s="50">
        <v>5.3550000190734801</v>
      </c>
      <c r="H1426" s="139">
        <v>6.0582736971727664</v>
      </c>
      <c r="I1426" s="139">
        <f t="shared" si="44"/>
        <v>7269.9284366073198</v>
      </c>
      <c r="J1426" s="101">
        <f t="shared" si="45"/>
        <v>-47.671622901952105</v>
      </c>
    </row>
    <row r="1427" spans="6:10" ht="15" x14ac:dyDescent="0.2">
      <c r="F1427" s="49">
        <v>43062</v>
      </c>
      <c r="G1427" s="50">
        <v>5.3899998664855904</v>
      </c>
      <c r="H1427" s="139">
        <v>6.154831450177551</v>
      </c>
      <c r="I1427" s="139">
        <f t="shared" si="44"/>
        <v>7385.7977402130609</v>
      </c>
      <c r="J1427" s="101">
        <f t="shared" si="45"/>
        <v>68.197680703789047</v>
      </c>
    </row>
    <row r="1428" spans="6:10" ht="15" x14ac:dyDescent="0.2">
      <c r="F1428" s="49">
        <v>43061</v>
      </c>
      <c r="G1428" s="50">
        <v>5.3400001525878897</v>
      </c>
      <c r="H1428" s="139">
        <v>6.0468276359695485</v>
      </c>
      <c r="I1428" s="139">
        <f t="shared" si="44"/>
        <v>7256.1931631634579</v>
      </c>
      <c r="J1428" s="101">
        <f t="shared" si="45"/>
        <v>-61.406896345813948</v>
      </c>
    </row>
    <row r="1429" spans="6:10" ht="15" x14ac:dyDescent="0.2">
      <c r="F1429" s="49">
        <v>43060</v>
      </c>
      <c r="G1429" s="50">
        <v>5.3850002288818297</v>
      </c>
      <c r="H1429" s="139">
        <v>6.2760986743644933</v>
      </c>
      <c r="I1429" s="139">
        <f t="shared" si="44"/>
        <v>7531.3184092373922</v>
      </c>
      <c r="J1429" s="101">
        <f t="shared" si="45"/>
        <v>213.7183497281203</v>
      </c>
    </row>
    <row r="1430" spans="6:10" ht="15" x14ac:dyDescent="0.2">
      <c r="F1430" s="49">
        <v>43059</v>
      </c>
      <c r="G1430" s="50">
        <v>5.2300000190734801</v>
      </c>
      <c r="H1430" s="139">
        <v>6.0747252342249807</v>
      </c>
      <c r="I1430" s="139">
        <f t="shared" si="44"/>
        <v>7289.6702810699771</v>
      </c>
      <c r="J1430" s="101">
        <f t="shared" si="45"/>
        <v>-27.929778439294751</v>
      </c>
    </row>
    <row r="1431" spans="6:10" ht="15" x14ac:dyDescent="0.2">
      <c r="F1431" s="49">
        <v>43056</v>
      </c>
      <c r="G1431" s="50">
        <v>5.25</v>
      </c>
      <c r="H1431" s="139">
        <v>6.0574818038238538</v>
      </c>
      <c r="I1431" s="139">
        <f t="shared" si="44"/>
        <v>7268.9781645886242</v>
      </c>
      <c r="J1431" s="101">
        <f t="shared" si="45"/>
        <v>-48.621894920647719</v>
      </c>
    </row>
    <row r="1432" spans="6:10" ht="15" x14ac:dyDescent="0.2">
      <c r="F1432" s="49">
        <v>43055</v>
      </c>
      <c r="G1432" s="50">
        <v>5.2849998474120996</v>
      </c>
      <c r="H1432" s="139">
        <v>6.1037715200058873</v>
      </c>
      <c r="I1432" s="139">
        <f t="shared" si="44"/>
        <v>7324.5258240070643</v>
      </c>
      <c r="J1432" s="101">
        <f t="shared" si="45"/>
        <v>6.9257644977924429</v>
      </c>
    </row>
    <row r="1433" spans="6:10" ht="15" x14ac:dyDescent="0.2">
      <c r="F1433" s="49">
        <v>43054</v>
      </c>
      <c r="G1433" s="50">
        <v>5.2800002098083496</v>
      </c>
      <c r="H1433" s="139">
        <v>6.0922285791762327</v>
      </c>
      <c r="I1433" s="139">
        <f t="shared" si="44"/>
        <v>7310.6742950114794</v>
      </c>
      <c r="J1433" s="101">
        <f t="shared" si="45"/>
        <v>-6.9257644977924429</v>
      </c>
    </row>
    <row r="1434" spans="6:10" ht="15" x14ac:dyDescent="0.2">
      <c r="F1434" s="49">
        <v>43053</v>
      </c>
      <c r="G1434" s="50">
        <v>5.2849998474120996</v>
      </c>
      <c r="H1434" s="139">
        <v>6.1385182953582662</v>
      </c>
      <c r="I1434" s="139">
        <f t="shared" si="44"/>
        <v>7366.2219544299196</v>
      </c>
      <c r="J1434" s="101">
        <f t="shared" si="45"/>
        <v>48.621894920647719</v>
      </c>
    </row>
    <row r="1435" spans="6:10" ht="15" x14ac:dyDescent="0.2">
      <c r="F1435" s="49">
        <v>43052</v>
      </c>
      <c r="G1435" s="50">
        <v>5.25</v>
      </c>
      <c r="H1435" s="139">
        <v>6.0517152410000561</v>
      </c>
      <c r="I1435" s="139">
        <f t="shared" si="44"/>
        <v>7262.0582892000675</v>
      </c>
      <c r="J1435" s="101">
        <f t="shared" si="45"/>
        <v>-55.541770309204367</v>
      </c>
    </row>
    <row r="1436" spans="6:10" ht="15" x14ac:dyDescent="0.2">
      <c r="F1436" s="49">
        <v>43049</v>
      </c>
      <c r="G1436" s="50">
        <v>5.2899999618530202</v>
      </c>
      <c r="H1436" s="139">
        <v>6.0463460056831009</v>
      </c>
      <c r="I1436" s="139">
        <f t="shared" si="44"/>
        <v>7255.6152068197207</v>
      </c>
      <c r="J1436" s="101">
        <f t="shared" si="45"/>
        <v>-61.98485268955119</v>
      </c>
    </row>
    <row r="1437" spans="6:10" ht="15" x14ac:dyDescent="0.2">
      <c r="F1437" s="49">
        <v>43048</v>
      </c>
      <c r="G1437" s="50">
        <v>5.33500003814697</v>
      </c>
      <c r="H1437" s="139">
        <v>6.103717949347601</v>
      </c>
      <c r="I1437" s="139">
        <f t="shared" si="44"/>
        <v>7324.4615392171208</v>
      </c>
      <c r="J1437" s="101">
        <f t="shared" si="45"/>
        <v>6.8614797078489573</v>
      </c>
    </row>
    <row r="1438" spans="6:10" ht="15" x14ac:dyDescent="0.2">
      <c r="F1438" s="49">
        <v>43047</v>
      </c>
      <c r="G1438" s="50">
        <v>5.3299999237060502</v>
      </c>
      <c r="H1438" s="139">
        <v>6.0071530157153834</v>
      </c>
      <c r="I1438" s="139">
        <f t="shared" si="44"/>
        <v>7208.5836188584599</v>
      </c>
      <c r="J1438" s="101">
        <f t="shared" si="45"/>
        <v>-109.016440650812</v>
      </c>
    </row>
    <row r="1439" spans="6:10" ht="15" x14ac:dyDescent="0.2">
      <c r="F1439" s="49">
        <v>43046</v>
      </c>
      <c r="G1439" s="50">
        <v>5.4099998474120996</v>
      </c>
      <c r="H1439" s="139">
        <v>6.1205852398368261</v>
      </c>
      <c r="I1439" s="139">
        <f t="shared" si="44"/>
        <v>7344.7022878041917</v>
      </c>
      <c r="J1439" s="101">
        <f t="shared" si="45"/>
        <v>27.102228294919769</v>
      </c>
    </row>
    <row r="1440" spans="6:10" ht="15" x14ac:dyDescent="0.2">
      <c r="F1440" s="49">
        <v>43045</v>
      </c>
      <c r="G1440" s="50">
        <v>5.3899998664855904</v>
      </c>
      <c r="H1440" s="139">
        <v>6.1377264020093536</v>
      </c>
      <c r="I1440" s="139">
        <f t="shared" si="44"/>
        <v>7365.271682411224</v>
      </c>
      <c r="J1440" s="101">
        <f t="shared" si="45"/>
        <v>47.671622901952105</v>
      </c>
    </row>
    <row r="1441" spans="6:10" ht="15" x14ac:dyDescent="0.2">
      <c r="F1441" s="49">
        <v>43042</v>
      </c>
      <c r="G1441" s="50">
        <v>5.3550000190734801</v>
      </c>
      <c r="H1441" s="139">
        <v>6.080942847348461</v>
      </c>
      <c r="I1441" s="139">
        <f t="shared" si="44"/>
        <v>7297.1314168181534</v>
      </c>
      <c r="J1441" s="101">
        <f t="shared" si="45"/>
        <v>-20.468642691118475</v>
      </c>
    </row>
    <row r="1442" spans="6:10" ht="15" x14ac:dyDescent="0.2">
      <c r="F1442" s="49">
        <v>43041</v>
      </c>
      <c r="G1442" s="50">
        <v>5.3699998855590803</v>
      </c>
      <c r="H1442" s="139">
        <v>6.0809898863803458</v>
      </c>
      <c r="I1442" s="139">
        <f t="shared" si="44"/>
        <v>7297.1878636564152</v>
      </c>
      <c r="J1442" s="101">
        <f t="shared" si="45"/>
        <v>-20.412195852856712</v>
      </c>
    </row>
    <row r="1443" spans="6:10" ht="15" x14ac:dyDescent="0.2">
      <c r="F1443" s="49">
        <v>43040</v>
      </c>
      <c r="G1443" s="50">
        <v>5.3850002288818297</v>
      </c>
      <c r="H1443" s="139">
        <v>6.1606029062559928</v>
      </c>
      <c r="I1443" s="139">
        <f t="shared" si="44"/>
        <v>7392.7234875071917</v>
      </c>
      <c r="J1443" s="101">
        <f t="shared" si="45"/>
        <v>75.123427997919862</v>
      </c>
    </row>
    <row r="1444" spans="6:10" ht="15" x14ac:dyDescent="0.2">
      <c r="F1444" s="49">
        <v>43039</v>
      </c>
      <c r="G1444" s="50">
        <v>5.3299999237060502</v>
      </c>
      <c r="H1444" s="139">
        <v>6.1209248672322527</v>
      </c>
      <c r="I1444" s="139">
        <f t="shared" si="44"/>
        <v>7345.1098406787032</v>
      </c>
      <c r="J1444" s="101">
        <f t="shared" si="45"/>
        <v>27.509781169431335</v>
      </c>
    </row>
    <row r="1445" spans="6:10" ht="15" x14ac:dyDescent="0.2">
      <c r="F1445" s="49">
        <v>43038</v>
      </c>
      <c r="G1445" s="50">
        <v>5.3099999427795401</v>
      </c>
      <c r="H1445" s="139">
        <v>6.1037448825672707</v>
      </c>
      <c r="I1445" s="139">
        <f t="shared" si="44"/>
        <v>7324.4938590807251</v>
      </c>
      <c r="J1445" s="101">
        <f t="shared" si="45"/>
        <v>6.8937995714532008</v>
      </c>
    </row>
    <row r="1446" spans="6:10" ht="15" x14ac:dyDescent="0.2">
      <c r="F1446" s="49">
        <v>43035</v>
      </c>
      <c r="G1446" s="50">
        <v>5.3049998283386204</v>
      </c>
      <c r="H1446" s="139">
        <v>6.1441534915582228</v>
      </c>
      <c r="I1446" s="139">
        <f t="shared" si="44"/>
        <v>7372.9841898698669</v>
      </c>
      <c r="J1446" s="101">
        <f t="shared" si="45"/>
        <v>55.384130360595009</v>
      </c>
    </row>
    <row r="1447" spans="6:10" ht="15" x14ac:dyDescent="0.2">
      <c r="F1447" s="49">
        <v>43034</v>
      </c>
      <c r="G1447" s="50">
        <v>5.2649998664855904</v>
      </c>
      <c r="H1447" s="139">
        <v>6.2742552134743761</v>
      </c>
      <c r="I1447" s="139">
        <f t="shared" si="44"/>
        <v>7529.1062561692515</v>
      </c>
      <c r="J1447" s="101">
        <f t="shared" si="45"/>
        <v>211.50619665997965</v>
      </c>
    </row>
    <row r="1448" spans="6:10" ht="15" x14ac:dyDescent="0.2">
      <c r="F1448" s="49">
        <v>43033</v>
      </c>
      <c r="G1448" s="50">
        <v>5.1149997711181596</v>
      </c>
      <c r="H1448" s="139">
        <v>5.9916367036000695</v>
      </c>
      <c r="I1448" s="139">
        <f t="shared" si="44"/>
        <v>7189.9640443200833</v>
      </c>
      <c r="J1448" s="101">
        <f t="shared" si="45"/>
        <v>-127.63601518918858</v>
      </c>
    </row>
    <row r="1449" spans="6:10" ht="15" x14ac:dyDescent="0.2">
      <c r="F1449" s="49">
        <v>43032</v>
      </c>
      <c r="G1449" s="50">
        <v>5.2049999237060502</v>
      </c>
      <c r="H1449" s="139">
        <v>6.0862953635079027</v>
      </c>
      <c r="I1449" s="139">
        <f t="shared" si="44"/>
        <v>7303.5544362094834</v>
      </c>
      <c r="J1449" s="101">
        <f t="shared" si="45"/>
        <v>-14.045623299788531</v>
      </c>
    </row>
    <row r="1450" spans="6:10" ht="15" x14ac:dyDescent="0.2">
      <c r="F1450" s="49">
        <v>43031</v>
      </c>
      <c r="G1450" s="50">
        <v>5.2150001525878897</v>
      </c>
      <c r="H1450" s="139">
        <v>6.156748319433742</v>
      </c>
      <c r="I1450" s="139">
        <f t="shared" si="44"/>
        <v>7388.0979833204901</v>
      </c>
      <c r="J1450" s="101">
        <f t="shared" si="45"/>
        <v>70.497923811218243</v>
      </c>
    </row>
    <row r="1451" spans="6:10" ht="15" x14ac:dyDescent="0.2">
      <c r="F1451" s="49">
        <v>43028</v>
      </c>
      <c r="G1451" s="50">
        <v>5.1649999618530202</v>
      </c>
      <c r="H1451" s="139">
        <v>6.1098175896170721</v>
      </c>
      <c r="I1451" s="139">
        <f t="shared" si="44"/>
        <v>7331.7811075404861</v>
      </c>
      <c r="J1451" s="101">
        <f t="shared" si="45"/>
        <v>14.181048031214232</v>
      </c>
    </row>
    <row r="1452" spans="6:10" ht="15" x14ac:dyDescent="0.2">
      <c r="F1452" s="49">
        <v>43027</v>
      </c>
      <c r="G1452" s="50">
        <v>5.1550002098083496</v>
      </c>
      <c r="H1452" s="139">
        <v>6.0743872650136606</v>
      </c>
      <c r="I1452" s="139">
        <f t="shared" si="44"/>
        <v>7289.2647180163931</v>
      </c>
      <c r="J1452" s="101">
        <f t="shared" si="45"/>
        <v>-28.335341492878797</v>
      </c>
    </row>
    <row r="1453" spans="6:10" ht="15" x14ac:dyDescent="0.2">
      <c r="F1453" s="49">
        <v>43026</v>
      </c>
      <c r="G1453" s="50">
        <v>5.1750001907348597</v>
      </c>
      <c r="H1453" s="139">
        <v>6.0686124890928195</v>
      </c>
      <c r="I1453" s="139">
        <f t="shared" si="44"/>
        <v>7282.3349869113836</v>
      </c>
      <c r="J1453" s="101">
        <f t="shared" si="45"/>
        <v>-35.26507259788832</v>
      </c>
    </row>
    <row r="1454" spans="6:10" ht="15" x14ac:dyDescent="0.2">
      <c r="F1454" s="49">
        <v>43025</v>
      </c>
      <c r="G1454" s="50">
        <v>5.1999998092651296</v>
      </c>
      <c r="H1454" s="139">
        <v>6.1450890437071308</v>
      </c>
      <c r="I1454" s="139">
        <f t="shared" si="44"/>
        <v>7374.1068524485572</v>
      </c>
      <c r="J1454" s="101">
        <f t="shared" si="45"/>
        <v>56.506792939285333</v>
      </c>
    </row>
    <row r="1455" spans="6:10" ht="15" x14ac:dyDescent="0.2">
      <c r="F1455" s="49">
        <v>43024</v>
      </c>
      <c r="G1455" s="50">
        <v>5.1599998474120996</v>
      </c>
      <c r="H1455" s="139">
        <v>6.0920938605246171</v>
      </c>
      <c r="I1455" s="139">
        <f t="shared" si="44"/>
        <v>7310.5126326295403</v>
      </c>
      <c r="J1455" s="101">
        <f t="shared" si="45"/>
        <v>-7.0874268797315381</v>
      </c>
    </row>
    <row r="1456" spans="6:10" ht="15" x14ac:dyDescent="0.2">
      <c r="F1456" s="49">
        <v>43021</v>
      </c>
      <c r="G1456" s="50">
        <v>5.1649999618530202</v>
      </c>
      <c r="H1456" s="139">
        <v>6.0862048050396735</v>
      </c>
      <c r="I1456" s="139">
        <f t="shared" si="44"/>
        <v>7303.4457660476082</v>
      </c>
      <c r="J1456" s="101">
        <f t="shared" si="45"/>
        <v>-14.154293461663656</v>
      </c>
    </row>
    <row r="1457" spans="6:10" ht="15" x14ac:dyDescent="0.2">
      <c r="F1457" s="49">
        <v>43020</v>
      </c>
      <c r="G1457" s="50">
        <v>5.1750001907348597</v>
      </c>
      <c r="H1457" s="139">
        <v>6.0862281371169971</v>
      </c>
      <c r="I1457" s="139">
        <f t="shared" si="44"/>
        <v>7303.4737645403966</v>
      </c>
      <c r="J1457" s="101">
        <f t="shared" si="45"/>
        <v>-14.1262949688753</v>
      </c>
    </row>
    <row r="1458" spans="6:10" ht="15" x14ac:dyDescent="0.2">
      <c r="F1458" s="49">
        <v>43019</v>
      </c>
      <c r="G1458" s="50">
        <v>5.1849999427795401</v>
      </c>
      <c r="H1458" s="139">
        <v>6.1868503513555027</v>
      </c>
      <c r="I1458" s="139">
        <f t="shared" si="44"/>
        <v>7424.2204216266036</v>
      </c>
      <c r="J1458" s="101">
        <f t="shared" si="45"/>
        <v>106.62036211733175</v>
      </c>
    </row>
    <row r="1459" spans="6:10" ht="15" x14ac:dyDescent="0.2">
      <c r="F1459" s="49">
        <v>43018</v>
      </c>
      <c r="G1459" s="50">
        <v>5.1100001335143999</v>
      </c>
      <c r="H1459" s="139">
        <v>6.1579614301134065</v>
      </c>
      <c r="I1459" s="139">
        <f t="shared" si="44"/>
        <v>7389.553716136088</v>
      </c>
      <c r="J1459" s="101">
        <f t="shared" si="45"/>
        <v>71.953656626816155</v>
      </c>
    </row>
    <row r="1460" spans="6:10" ht="15" x14ac:dyDescent="0.2">
      <c r="F1460" s="49">
        <v>43017</v>
      </c>
      <c r="G1460" s="50">
        <v>5.0599999427795401</v>
      </c>
      <c r="H1460" s="139">
        <v>6.1927329707562864</v>
      </c>
      <c r="I1460" s="139">
        <f t="shared" si="44"/>
        <v>7431.2795649075433</v>
      </c>
      <c r="J1460" s="101">
        <f t="shared" si="45"/>
        <v>113.67950539827143</v>
      </c>
    </row>
    <row r="1461" spans="6:10" ht="15" x14ac:dyDescent="0.2">
      <c r="F1461" s="49">
        <v>43014</v>
      </c>
      <c r="G1461" s="50">
        <v>4.9819998741149902</v>
      </c>
      <c r="H1461" s="139">
        <v>6.0153301368421248</v>
      </c>
      <c r="I1461" s="139">
        <f t="shared" si="44"/>
        <v>7218.3961642105496</v>
      </c>
      <c r="J1461" s="101">
        <f t="shared" si="45"/>
        <v>-99.203895298722273</v>
      </c>
    </row>
    <row r="1462" spans="6:10" ht="15" x14ac:dyDescent="0.2">
      <c r="F1462" s="49">
        <v>43013</v>
      </c>
      <c r="G1462" s="50">
        <v>5.0500001907348597</v>
      </c>
      <c r="H1462" s="139">
        <v>6.1880184784450023</v>
      </c>
      <c r="I1462" s="139">
        <f t="shared" si="44"/>
        <v>7425.6221741340032</v>
      </c>
      <c r="J1462" s="101">
        <f t="shared" si="45"/>
        <v>108.02211462473133</v>
      </c>
    </row>
    <row r="1463" spans="6:10" ht="15" x14ac:dyDescent="0.2">
      <c r="F1463" s="49">
        <v>43012</v>
      </c>
      <c r="G1463" s="50">
        <v>4.9759998321533203</v>
      </c>
      <c r="H1463" s="139">
        <v>6.0079816207371186</v>
      </c>
      <c r="I1463" s="139">
        <f t="shared" si="44"/>
        <v>7209.5779448845424</v>
      </c>
      <c r="J1463" s="101">
        <f t="shared" si="45"/>
        <v>-108.02211462472951</v>
      </c>
    </row>
    <row r="1464" spans="6:10" ht="15" x14ac:dyDescent="0.2">
      <c r="F1464" s="49">
        <v>43011</v>
      </c>
      <c r="G1464" s="50">
        <v>5.0500001907348597</v>
      </c>
      <c r="H1464" s="139">
        <v>6.0558826514908226</v>
      </c>
      <c r="I1464" s="139">
        <f t="shared" si="44"/>
        <v>7267.0591817889872</v>
      </c>
      <c r="J1464" s="101">
        <f t="shared" si="45"/>
        <v>-50.540877720284698</v>
      </c>
    </row>
    <row r="1465" spans="6:10" ht="15" x14ac:dyDescent="0.2">
      <c r="F1465" s="49">
        <v>43010</v>
      </c>
      <c r="G1465" s="50">
        <v>5.08500003814697</v>
      </c>
      <c r="H1465" s="139">
        <v>6.1401174476912974</v>
      </c>
      <c r="I1465" s="139">
        <f t="shared" si="44"/>
        <v>7368.1409372295566</v>
      </c>
      <c r="J1465" s="101">
        <f t="shared" si="45"/>
        <v>50.540877720284698</v>
      </c>
    </row>
    <row r="1466" spans="6:10" ht="15" x14ac:dyDescent="0.2">
      <c r="F1466" s="49">
        <v>43007</v>
      </c>
      <c r="G1466" s="50">
        <v>5.0500001907348597</v>
      </c>
      <c r="H1466" s="139">
        <v>6.1040408023985036</v>
      </c>
      <c r="I1466" s="139">
        <f t="shared" si="44"/>
        <v>7324.8489628782045</v>
      </c>
      <c r="J1466" s="101">
        <f t="shared" si="45"/>
        <v>7.2489033689325879</v>
      </c>
    </row>
    <row r="1467" spans="6:10" ht="15" x14ac:dyDescent="0.2">
      <c r="F1467" s="49">
        <v>43006</v>
      </c>
      <c r="G1467" s="50">
        <v>5.04500007629394</v>
      </c>
      <c r="H1467" s="139">
        <v>6.0259046973874959</v>
      </c>
      <c r="I1467" s="139">
        <f t="shared" si="44"/>
        <v>7231.0856368649947</v>
      </c>
      <c r="J1467" s="101">
        <f t="shared" si="45"/>
        <v>-86.514422644277147</v>
      </c>
    </row>
    <row r="1468" spans="6:10" ht="15" x14ac:dyDescent="0.2">
      <c r="F1468" s="49">
        <v>43005</v>
      </c>
      <c r="G1468" s="50">
        <v>5.1050000190734801</v>
      </c>
      <c r="H1468" s="139">
        <v>6.0860668775410156</v>
      </c>
      <c r="I1468" s="139">
        <f t="shared" si="44"/>
        <v>7303.280253049219</v>
      </c>
      <c r="J1468" s="101">
        <f t="shared" si="45"/>
        <v>-14.31980646005286</v>
      </c>
    </row>
    <row r="1469" spans="6:10" ht="15" x14ac:dyDescent="0.2">
      <c r="F1469" s="49">
        <v>43004</v>
      </c>
      <c r="G1469" s="50">
        <v>5.1149997711181596</v>
      </c>
      <c r="H1469" s="139">
        <v>6.1218903622090153</v>
      </c>
      <c r="I1469" s="139">
        <f t="shared" si="44"/>
        <v>7346.2684346508186</v>
      </c>
      <c r="J1469" s="101">
        <f t="shared" si="45"/>
        <v>28.668375141546676</v>
      </c>
    </row>
    <row r="1470" spans="6:10" ht="15" x14ac:dyDescent="0.2">
      <c r="F1470" s="49">
        <v>43003</v>
      </c>
      <c r="G1470" s="50">
        <v>5.0949997901916504</v>
      </c>
      <c r="H1470" s="139">
        <v>6.0920185485678005</v>
      </c>
      <c r="I1470" s="139">
        <f t="shared" si="44"/>
        <v>7310.4222582813609</v>
      </c>
      <c r="J1470" s="101">
        <f t="shared" si="45"/>
        <v>-7.1778012279110044</v>
      </c>
    </row>
    <row r="1471" spans="6:10" ht="15" x14ac:dyDescent="0.2">
      <c r="F1471" s="49">
        <v>43000</v>
      </c>
      <c r="G1471" s="50">
        <v>5.0999999046325604</v>
      </c>
      <c r="H1471" s="139">
        <v>6.0622343008147208</v>
      </c>
      <c r="I1471" s="139">
        <f t="shared" si="44"/>
        <v>7274.6811609776651</v>
      </c>
      <c r="J1471" s="101">
        <f t="shared" si="45"/>
        <v>-42.918898531606828</v>
      </c>
    </row>
    <row r="1472" spans="6:10" ht="15" x14ac:dyDescent="0.2">
      <c r="F1472" s="49">
        <v>42999</v>
      </c>
      <c r="G1472" s="50">
        <v>5.13000011444091</v>
      </c>
      <c r="H1472" s="139">
        <v>6.1039465537713777</v>
      </c>
      <c r="I1472" s="139">
        <f t="shared" si="44"/>
        <v>7324.7358645256536</v>
      </c>
      <c r="J1472" s="101">
        <f t="shared" si="45"/>
        <v>7.1358050163817097</v>
      </c>
    </row>
    <row r="1473" spans="6:10" ht="15" x14ac:dyDescent="0.2">
      <c r="F1473" s="49">
        <v>42998</v>
      </c>
      <c r="G1473" s="50">
        <v>5.125</v>
      </c>
      <c r="H1473" s="139">
        <v>6.0920535454107423</v>
      </c>
      <c r="I1473" s="139">
        <f t="shared" si="44"/>
        <v>7310.4642544928911</v>
      </c>
      <c r="J1473" s="101">
        <f t="shared" si="45"/>
        <v>-7.1358050163808002</v>
      </c>
    </row>
    <row r="1474" spans="6:10" ht="15" x14ac:dyDescent="0.2">
      <c r="F1474" s="49">
        <v>42997</v>
      </c>
      <c r="G1474" s="50">
        <v>5.13000011444091</v>
      </c>
      <c r="H1474" s="139">
        <v>6.0920593385339918</v>
      </c>
      <c r="I1474" s="139">
        <f t="shared" si="44"/>
        <v>7310.4712062407898</v>
      </c>
      <c r="J1474" s="101">
        <f t="shared" si="45"/>
        <v>-7.1288532684820893</v>
      </c>
    </row>
    <row r="1475" spans="6:10" ht="15" x14ac:dyDescent="0.2">
      <c r="F1475" s="49">
        <v>42996</v>
      </c>
      <c r="G1475" s="50">
        <v>5.1350002288818297</v>
      </c>
      <c r="H1475" s="139">
        <v>6.1277610803372999</v>
      </c>
      <c r="I1475" s="139">
        <f t="shared" si="44"/>
        <v>7353.31329640476</v>
      </c>
      <c r="J1475" s="101">
        <f t="shared" si="45"/>
        <v>35.71323689548808</v>
      </c>
    </row>
    <row r="1476" spans="6:10" ht="15" x14ac:dyDescent="0.2">
      <c r="F1476" s="49">
        <v>42993</v>
      </c>
      <c r="G1476" s="50">
        <v>5.1100001335143999</v>
      </c>
      <c r="H1476" s="139">
        <v>6.0801262340822069</v>
      </c>
      <c r="I1476" s="139">
        <f t="shared" ref="I1476:I1539" si="46">H1476*$B$5</f>
        <v>7296.1514808986485</v>
      </c>
      <c r="J1476" s="101">
        <f t="shared" ref="J1476:J1539" si="47">I1476-($G$3*$B$5)</f>
        <v>-21.448578610623372</v>
      </c>
    </row>
    <row r="1477" spans="6:10" ht="15" x14ac:dyDescent="0.2">
      <c r="F1477" s="49">
        <v>42992</v>
      </c>
      <c r="G1477" s="50">
        <v>5.125</v>
      </c>
      <c r="H1477" s="139">
        <v>6.0446902461712559</v>
      </c>
      <c r="I1477" s="139">
        <f t="shared" si="46"/>
        <v>7253.6282954055068</v>
      </c>
      <c r="J1477" s="101">
        <f t="shared" si="47"/>
        <v>-63.971764103765054</v>
      </c>
    </row>
    <row r="1478" spans="6:10" ht="15" x14ac:dyDescent="0.2">
      <c r="F1478" s="49">
        <v>42991</v>
      </c>
      <c r="G1478" s="50">
        <v>5.17000007629394</v>
      </c>
      <c r="H1478" s="139">
        <v>6.0510017886889083</v>
      </c>
      <c r="I1478" s="139">
        <f t="shared" si="46"/>
        <v>7261.20214642669</v>
      </c>
      <c r="J1478" s="101">
        <f t="shared" si="47"/>
        <v>-56.397913082581908</v>
      </c>
    </row>
    <row r="1479" spans="6:10" ht="15" x14ac:dyDescent="0.2">
      <c r="F1479" s="49">
        <v>42990</v>
      </c>
      <c r="G1479" s="50">
        <v>5.21000003814697</v>
      </c>
      <c r="H1479" s="139">
        <v>6.09800004959106</v>
      </c>
      <c r="I1479" s="139">
        <f t="shared" si="46"/>
        <v>7317.6000595092719</v>
      </c>
      <c r="J1479" s="101">
        <f t="shared" si="47"/>
        <v>0</v>
      </c>
    </row>
    <row r="1480" spans="6:10" ht="15" x14ac:dyDescent="0.2">
      <c r="F1480" s="49">
        <v>42989</v>
      </c>
      <c r="G1480" s="50">
        <v>5.21000003814697</v>
      </c>
      <c r="H1480" s="139">
        <v>6.1332150239231655</v>
      </c>
      <c r="I1480" s="139">
        <f t="shared" si="46"/>
        <v>7359.8580287077984</v>
      </c>
      <c r="J1480" s="101">
        <f t="shared" si="47"/>
        <v>42.257969198526553</v>
      </c>
    </row>
    <row r="1481" spans="6:10" ht="15" x14ac:dyDescent="0.2">
      <c r="F1481" s="49">
        <v>42986</v>
      </c>
      <c r="G1481" s="50">
        <v>5.1799998283386204</v>
      </c>
      <c r="H1481" s="139">
        <v>6.086238927933656</v>
      </c>
      <c r="I1481" s="139">
        <f t="shared" si="46"/>
        <v>7303.4867135203867</v>
      </c>
      <c r="J1481" s="101">
        <f t="shared" si="47"/>
        <v>-14.113345988885158</v>
      </c>
    </row>
    <row r="1482" spans="6:10" ht="15" x14ac:dyDescent="0.2">
      <c r="F1482" s="49">
        <v>42985</v>
      </c>
      <c r="G1482" s="50">
        <v>5.1900000572204501</v>
      </c>
      <c r="H1482" s="139">
        <v>6.1333511210746199</v>
      </c>
      <c r="I1482" s="139">
        <f t="shared" si="46"/>
        <v>7360.0213452895441</v>
      </c>
      <c r="J1482" s="101">
        <f t="shared" si="47"/>
        <v>42.421285780272228</v>
      </c>
    </row>
    <row r="1483" spans="6:10" ht="15" x14ac:dyDescent="0.2">
      <c r="F1483" s="49">
        <v>42984</v>
      </c>
      <c r="G1483" s="50">
        <v>5.1599998474120996</v>
      </c>
      <c r="H1483" s="139">
        <v>6.1693224343507778</v>
      </c>
      <c r="I1483" s="139">
        <f t="shared" si="46"/>
        <v>7403.1869212209331</v>
      </c>
      <c r="J1483" s="101">
        <f t="shared" si="47"/>
        <v>85.586861711661186</v>
      </c>
    </row>
    <row r="1484" spans="6:10" ht="15" x14ac:dyDescent="0.2">
      <c r="F1484" s="49">
        <v>42983</v>
      </c>
      <c r="G1484" s="50">
        <v>5.0999999046325604</v>
      </c>
      <c r="H1484" s="139">
        <v>6.0681808049950376</v>
      </c>
      <c r="I1484" s="139">
        <f t="shared" si="46"/>
        <v>7281.8169659940449</v>
      </c>
      <c r="J1484" s="101">
        <f t="shared" si="47"/>
        <v>-35.783093515226938</v>
      </c>
    </row>
    <row r="1485" spans="6:10" ht="15" x14ac:dyDescent="0.2">
      <c r="F1485" s="49">
        <v>42982</v>
      </c>
      <c r="G1485" s="50">
        <v>5.125</v>
      </c>
      <c r="H1485" s="139">
        <v>6.1039523582040838</v>
      </c>
      <c r="I1485" s="139">
        <f t="shared" si="46"/>
        <v>7324.7428298449004</v>
      </c>
      <c r="J1485" s="101">
        <f t="shared" si="47"/>
        <v>7.1427703356284837</v>
      </c>
    </row>
    <row r="1486" spans="6:10" ht="15" x14ac:dyDescent="0.2">
      <c r="F1486" s="49">
        <v>42979</v>
      </c>
      <c r="G1486" s="50">
        <v>5.1199998855590803</v>
      </c>
      <c r="H1486" s="139">
        <v>6.1578431709010273</v>
      </c>
      <c r="I1486" s="139">
        <f t="shared" si="46"/>
        <v>7389.4118050812331</v>
      </c>
      <c r="J1486" s="101">
        <f t="shared" si="47"/>
        <v>71.811745571961183</v>
      </c>
    </row>
    <row r="1487" spans="6:10" ht="15" x14ac:dyDescent="0.2">
      <c r="F1487" s="49">
        <v>42978</v>
      </c>
      <c r="G1487" s="50">
        <v>5.0700001716613698</v>
      </c>
      <c r="H1487" s="139">
        <v>6.09800004959106</v>
      </c>
      <c r="I1487" s="139">
        <f t="shared" si="46"/>
        <v>7317.6000595092719</v>
      </c>
      <c r="J1487" s="101">
        <f t="shared" si="47"/>
        <v>0</v>
      </c>
    </row>
    <row r="1488" spans="6:10" ht="15" x14ac:dyDescent="0.2">
      <c r="F1488" s="49">
        <v>42977</v>
      </c>
      <c r="G1488" s="50">
        <v>5.0700001716613698</v>
      </c>
      <c r="H1488" s="139">
        <v>6.1160686246527414</v>
      </c>
      <c r="I1488" s="139">
        <f t="shared" si="46"/>
        <v>7339.2823495832899</v>
      </c>
      <c r="J1488" s="101">
        <f t="shared" si="47"/>
        <v>21.682290074018056</v>
      </c>
    </row>
    <row r="1489" spans="6:10" ht="15" x14ac:dyDescent="0.2">
      <c r="F1489" s="49">
        <v>42976</v>
      </c>
      <c r="G1489" s="50">
        <v>5.0549998283386204</v>
      </c>
      <c r="H1489" s="139">
        <v>6.0559235929700561</v>
      </c>
      <c r="I1489" s="139">
        <f t="shared" si="46"/>
        <v>7267.1083115640677</v>
      </c>
      <c r="J1489" s="101">
        <f t="shared" si="47"/>
        <v>-50.491747945204224</v>
      </c>
    </row>
    <row r="1490" spans="6:10" ht="15" x14ac:dyDescent="0.2">
      <c r="F1490" s="49">
        <v>42975</v>
      </c>
      <c r="G1490" s="50">
        <v>5.0900001525878897</v>
      </c>
      <c r="H1490" s="139">
        <v>6.103993307574644</v>
      </c>
      <c r="I1490" s="139">
        <f t="shared" si="46"/>
        <v>7324.7919690895724</v>
      </c>
      <c r="J1490" s="101">
        <f t="shared" si="47"/>
        <v>7.1919095803004893</v>
      </c>
    </row>
    <row r="1491" spans="6:10" ht="15" x14ac:dyDescent="0.2">
      <c r="F1491" s="49">
        <v>42972</v>
      </c>
      <c r="G1491" s="50">
        <v>5.08500003814697</v>
      </c>
      <c r="H1491" s="139">
        <v>6.0860199888630895</v>
      </c>
      <c r="I1491" s="139">
        <f t="shared" si="46"/>
        <v>7303.2239866357077</v>
      </c>
      <c r="J1491" s="101">
        <f t="shared" si="47"/>
        <v>-14.376072873564226</v>
      </c>
    </row>
    <row r="1492" spans="6:10" ht="15" x14ac:dyDescent="0.2">
      <c r="F1492" s="49">
        <v>42971</v>
      </c>
      <c r="G1492" s="50">
        <v>5.0949997901916504</v>
      </c>
      <c r="H1492" s="139">
        <v>6.2445672169798003</v>
      </c>
      <c r="I1492" s="139">
        <f t="shared" si="46"/>
        <v>7493.4806603757606</v>
      </c>
      <c r="J1492" s="101">
        <f t="shared" si="47"/>
        <v>175.88060086648875</v>
      </c>
    </row>
    <row r="1493" spans="6:10" ht="15" x14ac:dyDescent="0.2">
      <c r="F1493" s="49">
        <v>42970</v>
      </c>
      <c r="G1493" s="50">
        <v>4.9739999771118102</v>
      </c>
      <c r="H1493" s="139">
        <v>6.0418643666533987</v>
      </c>
      <c r="I1493" s="139">
        <f t="shared" si="46"/>
        <v>7250.2372399840788</v>
      </c>
      <c r="J1493" s="101">
        <f t="shared" si="47"/>
        <v>-67.362819525193117</v>
      </c>
    </row>
    <row r="1494" spans="6:10" ht="15" x14ac:dyDescent="0.2">
      <c r="F1494" s="49">
        <v>42969</v>
      </c>
      <c r="G1494" s="50">
        <v>5.0199999809265101</v>
      </c>
      <c r="H1494" s="139">
        <v>6.061666023968189</v>
      </c>
      <c r="I1494" s="139">
        <f t="shared" si="46"/>
        <v>7273.999228761827</v>
      </c>
      <c r="J1494" s="101">
        <f t="shared" si="47"/>
        <v>-43.600830747444888</v>
      </c>
    </row>
    <row r="1495" spans="6:10" ht="15" x14ac:dyDescent="0.2">
      <c r="F1495" s="49">
        <v>42968</v>
      </c>
      <c r="G1495" s="50">
        <v>5.0500001907348597</v>
      </c>
      <c r="H1495" s="139">
        <v>6.110087545183176</v>
      </c>
      <c r="I1495" s="139">
        <f t="shared" si="46"/>
        <v>7332.1050542198109</v>
      </c>
      <c r="J1495" s="101">
        <f t="shared" si="47"/>
        <v>14.504994710538995</v>
      </c>
    </row>
    <row r="1496" spans="6:10" ht="15" x14ac:dyDescent="0.2">
      <c r="F1496" s="49">
        <v>42965</v>
      </c>
      <c r="G1496" s="50">
        <v>5.0399999618530202</v>
      </c>
      <c r="H1496" s="139">
        <v>6.0738495455826529</v>
      </c>
      <c r="I1496" s="139">
        <f t="shared" si="46"/>
        <v>7288.6194546991837</v>
      </c>
      <c r="J1496" s="101">
        <f t="shared" si="47"/>
        <v>-28.980604810088153</v>
      </c>
    </row>
    <row r="1497" spans="6:10" ht="15" x14ac:dyDescent="0.2">
      <c r="F1497" s="49">
        <v>42964</v>
      </c>
      <c r="G1497" s="50">
        <v>5.0599999427795401</v>
      </c>
      <c r="H1497" s="139">
        <v>6.1161038108147947</v>
      </c>
      <c r="I1497" s="139">
        <f t="shared" si="46"/>
        <v>7339.3245729777536</v>
      </c>
      <c r="J1497" s="101">
        <f t="shared" si="47"/>
        <v>21.724513468481746</v>
      </c>
    </row>
    <row r="1498" spans="6:10" ht="15" x14ac:dyDescent="0.2">
      <c r="F1498" s="49">
        <v>42963</v>
      </c>
      <c r="G1498" s="50">
        <v>5.04500007629394</v>
      </c>
      <c r="H1498" s="139">
        <v>6.1161577173942803</v>
      </c>
      <c r="I1498" s="139">
        <f t="shared" si="46"/>
        <v>7339.3892608731367</v>
      </c>
      <c r="J1498" s="101">
        <f t="shared" si="47"/>
        <v>21.789201363864777</v>
      </c>
    </row>
    <row r="1499" spans="6:10" ht="15" x14ac:dyDescent="0.2">
      <c r="F1499" s="49">
        <v>42962</v>
      </c>
      <c r="G1499" s="50">
        <v>5.0300002098083496</v>
      </c>
      <c r="H1499" s="139">
        <v>6.0858891245725122</v>
      </c>
      <c r="I1499" s="139">
        <f t="shared" si="46"/>
        <v>7303.0669494870144</v>
      </c>
      <c r="J1499" s="101">
        <f t="shared" si="47"/>
        <v>-14.533110022257461</v>
      </c>
    </row>
    <row r="1500" spans="6:10" ht="15" x14ac:dyDescent="0.2">
      <c r="F1500" s="49">
        <v>42961</v>
      </c>
      <c r="G1500" s="50">
        <v>5.0399999618530202</v>
      </c>
      <c r="H1500" s="139">
        <v>6.2722757947375634</v>
      </c>
      <c r="I1500" s="139">
        <f t="shared" si="46"/>
        <v>7526.7309536850762</v>
      </c>
      <c r="J1500" s="101">
        <f t="shared" si="47"/>
        <v>209.13089417580431</v>
      </c>
    </row>
    <row r="1501" spans="6:10" ht="15" x14ac:dyDescent="0.2">
      <c r="F1501" s="49">
        <v>42958</v>
      </c>
      <c r="G1501" s="50">
        <v>4.8979997634887598</v>
      </c>
      <c r="H1501" s="139">
        <v>6.0582896111018076</v>
      </c>
      <c r="I1501" s="139">
        <f t="shared" si="46"/>
        <v>7269.947533322169</v>
      </c>
      <c r="J1501" s="101">
        <f t="shared" si="47"/>
        <v>-47.652526187102922</v>
      </c>
    </row>
    <row r="1502" spans="6:10" ht="15" x14ac:dyDescent="0.2">
      <c r="F1502" s="49">
        <v>42957</v>
      </c>
      <c r="G1502" s="50">
        <v>4.9299998283386204</v>
      </c>
      <c r="H1502" s="139">
        <v>6.0438169559022263</v>
      </c>
      <c r="I1502" s="139">
        <f t="shared" si="46"/>
        <v>7252.5803470826713</v>
      </c>
      <c r="J1502" s="101">
        <f t="shared" si="47"/>
        <v>-65.019712426600563</v>
      </c>
    </row>
    <row r="1503" spans="6:10" ht="15" x14ac:dyDescent="0.2">
      <c r="F1503" s="49">
        <v>42956</v>
      </c>
      <c r="G1503" s="50">
        <v>4.9739999771118102</v>
      </c>
      <c r="H1503" s="139">
        <v>6.0662076893836554</v>
      </c>
      <c r="I1503" s="139">
        <f t="shared" si="46"/>
        <v>7279.4492272603866</v>
      </c>
      <c r="J1503" s="101">
        <f t="shared" si="47"/>
        <v>-38.150832248885308</v>
      </c>
    </row>
    <row r="1504" spans="6:10" ht="15" x14ac:dyDescent="0.2">
      <c r="F1504" s="49">
        <v>42955</v>
      </c>
      <c r="G1504" s="50">
        <v>5</v>
      </c>
      <c r="H1504" s="139">
        <v>6.1175446862403247</v>
      </c>
      <c r="I1504" s="139">
        <f t="shared" si="46"/>
        <v>7341.0536234883893</v>
      </c>
      <c r="J1504" s="101">
        <f t="shared" si="47"/>
        <v>23.453563979117462</v>
      </c>
    </row>
    <row r="1505" spans="6:10" ht="15" x14ac:dyDescent="0.2">
      <c r="F1505" s="49">
        <v>42954</v>
      </c>
      <c r="G1505" s="50">
        <v>4.9840002059936497</v>
      </c>
      <c r="H1505" s="139">
        <v>6.1102477731492009</v>
      </c>
      <c r="I1505" s="139">
        <f t="shared" si="46"/>
        <v>7332.2973277790406</v>
      </c>
      <c r="J1505" s="101">
        <f t="shared" si="47"/>
        <v>14.697268269768756</v>
      </c>
    </row>
    <row r="1506" spans="6:10" ht="15" x14ac:dyDescent="0.2">
      <c r="F1506" s="49">
        <v>42951</v>
      </c>
      <c r="G1506" s="50">
        <v>4.9739999771118102</v>
      </c>
      <c r="H1506" s="139">
        <v>6.1422953665038005</v>
      </c>
      <c r="I1506" s="139">
        <f t="shared" si="46"/>
        <v>7370.7544398045602</v>
      </c>
      <c r="J1506" s="101">
        <f t="shared" si="47"/>
        <v>53.15438029528832</v>
      </c>
    </row>
    <row r="1507" spans="6:10" ht="15" x14ac:dyDescent="0.2">
      <c r="F1507" s="49">
        <v>42950</v>
      </c>
      <c r="G1507" s="50">
        <v>4.9380002021789497</v>
      </c>
      <c r="H1507" s="139">
        <v>6.1976026000426696</v>
      </c>
      <c r="I1507" s="139">
        <f t="shared" si="46"/>
        <v>7437.1231200512038</v>
      </c>
      <c r="J1507" s="101">
        <f t="shared" si="47"/>
        <v>119.52306054193195</v>
      </c>
    </row>
    <row r="1508" spans="6:10" ht="15" x14ac:dyDescent="0.2">
      <c r="F1508" s="49">
        <v>42949</v>
      </c>
      <c r="G1508" s="50">
        <v>4.8579998016357404</v>
      </c>
      <c r="H1508" s="139">
        <v>6.0804513147487835</v>
      </c>
      <c r="I1508" s="139">
        <f t="shared" si="46"/>
        <v>7296.5415776985401</v>
      </c>
      <c r="J1508" s="101">
        <f t="shared" si="47"/>
        <v>-21.058481810731791</v>
      </c>
    </row>
    <row r="1509" spans="6:10" ht="15" x14ac:dyDescent="0.2">
      <c r="F1509" s="49">
        <v>42948</v>
      </c>
      <c r="G1509" s="50">
        <v>4.8720002174377397</v>
      </c>
      <c r="H1509" s="139">
        <v>6.1331475662742996</v>
      </c>
      <c r="I1509" s="139">
        <f t="shared" si="46"/>
        <v>7359.7770795291599</v>
      </c>
      <c r="J1509" s="101">
        <f t="shared" si="47"/>
        <v>42.177020019888005</v>
      </c>
    </row>
    <row r="1510" spans="6:10" ht="15" x14ac:dyDescent="0.2">
      <c r="F1510" s="49">
        <v>42947</v>
      </c>
      <c r="G1510" s="50">
        <v>4.8439998626708896</v>
      </c>
      <c r="H1510" s="139">
        <v>6.1460255295690027</v>
      </c>
      <c r="I1510" s="139">
        <f t="shared" si="46"/>
        <v>7375.2306354828033</v>
      </c>
      <c r="J1510" s="101">
        <f t="shared" si="47"/>
        <v>57.63057597353145</v>
      </c>
    </row>
    <row r="1511" spans="6:10" ht="15" x14ac:dyDescent="0.2">
      <c r="F1511" s="49">
        <v>42944</v>
      </c>
      <c r="G1511" s="50">
        <v>4.8060002326965297</v>
      </c>
      <c r="H1511" s="139">
        <v>6.0298653897172185</v>
      </c>
      <c r="I1511" s="139">
        <f t="shared" si="46"/>
        <v>7235.838467660662</v>
      </c>
      <c r="J1511" s="101">
        <f t="shared" si="47"/>
        <v>-81.761591848609896</v>
      </c>
    </row>
    <row r="1512" spans="6:10" ht="15" x14ac:dyDescent="0.2">
      <c r="F1512" s="49">
        <v>42943</v>
      </c>
      <c r="G1512" s="50">
        <v>4.8600001335143999</v>
      </c>
      <c r="H1512" s="139">
        <v>6.1458673991557546</v>
      </c>
      <c r="I1512" s="139">
        <f t="shared" si="46"/>
        <v>7375.0408789869052</v>
      </c>
      <c r="J1512" s="101">
        <f t="shared" si="47"/>
        <v>57.44081947763334</v>
      </c>
    </row>
    <row r="1513" spans="6:10" ht="15" x14ac:dyDescent="0.2">
      <c r="F1513" s="49">
        <v>42942</v>
      </c>
      <c r="G1513" s="50">
        <v>4.82200002670288</v>
      </c>
      <c r="H1513" s="139">
        <v>6.1081252846965493</v>
      </c>
      <c r="I1513" s="139">
        <f t="shared" si="46"/>
        <v>7329.7503416358595</v>
      </c>
      <c r="J1513" s="101">
        <f t="shared" si="47"/>
        <v>12.150282126587626</v>
      </c>
    </row>
    <row r="1514" spans="6:10" ht="15" x14ac:dyDescent="0.2">
      <c r="F1514" s="49">
        <v>42941</v>
      </c>
      <c r="G1514" s="50">
        <v>4.8140001296996999</v>
      </c>
      <c r="H1514" s="139">
        <v>6.04502869613016</v>
      </c>
      <c r="I1514" s="139">
        <f t="shared" si="46"/>
        <v>7254.0344353561923</v>
      </c>
      <c r="J1514" s="101">
        <f t="shared" si="47"/>
        <v>-63.565624153079625</v>
      </c>
    </row>
    <row r="1515" spans="6:10" ht="15" x14ac:dyDescent="0.2">
      <c r="F1515" s="49">
        <v>42940</v>
      </c>
      <c r="G1515" s="50">
        <v>4.8559999465942303</v>
      </c>
      <c r="H1515" s="139">
        <v>6.0280792554163973</v>
      </c>
      <c r="I1515" s="139">
        <f t="shared" si="46"/>
        <v>7233.6951064996765</v>
      </c>
      <c r="J1515" s="101">
        <f t="shared" si="47"/>
        <v>-83.904953009595374</v>
      </c>
    </row>
    <row r="1516" spans="6:10" ht="15" x14ac:dyDescent="0.2">
      <c r="F1516" s="49">
        <v>42937</v>
      </c>
      <c r="G1516" s="50">
        <v>4.9120001792907697</v>
      </c>
      <c r="H1516" s="139">
        <v>6.0781693932667542</v>
      </c>
      <c r="I1516" s="139">
        <f t="shared" si="46"/>
        <v>7293.8032719201046</v>
      </c>
      <c r="J1516" s="101">
        <f t="shared" si="47"/>
        <v>-23.796787589167252</v>
      </c>
    </row>
    <row r="1517" spans="6:10" ht="15" x14ac:dyDescent="0.2">
      <c r="F1517" s="49">
        <v>42936</v>
      </c>
      <c r="G1517" s="50">
        <v>4.9279999732971103</v>
      </c>
      <c r="H1517" s="139">
        <v>6.0536145862091599</v>
      </c>
      <c r="I1517" s="139">
        <f t="shared" si="46"/>
        <v>7264.3375034509918</v>
      </c>
      <c r="J1517" s="101">
        <f t="shared" si="47"/>
        <v>-53.262556058280097</v>
      </c>
    </row>
    <row r="1518" spans="6:10" ht="15" x14ac:dyDescent="0.2">
      <c r="F1518" s="49">
        <v>42935</v>
      </c>
      <c r="G1518" s="50">
        <v>4.9640002250671298</v>
      </c>
      <c r="H1518" s="139">
        <v>6.1250862856687158</v>
      </c>
      <c r="I1518" s="139">
        <f t="shared" si="46"/>
        <v>7350.1035428024588</v>
      </c>
      <c r="J1518" s="101">
        <f t="shared" si="47"/>
        <v>32.503483293186946</v>
      </c>
    </row>
    <row r="1519" spans="6:10" ht="15" x14ac:dyDescent="0.2">
      <c r="F1519" s="49">
        <v>42934</v>
      </c>
      <c r="G1519" s="50">
        <v>4.9419999122619602</v>
      </c>
      <c r="H1519" s="139">
        <v>6.1054080798573045</v>
      </c>
      <c r="I1519" s="139">
        <f t="shared" si="46"/>
        <v>7326.4896958287654</v>
      </c>
      <c r="J1519" s="101">
        <f t="shared" si="47"/>
        <v>8.8896363194935475</v>
      </c>
    </row>
    <row r="1520" spans="6:10" ht="15" x14ac:dyDescent="0.2">
      <c r="F1520" s="49">
        <v>42933</v>
      </c>
      <c r="G1520" s="50">
        <v>4.9359998703002903</v>
      </c>
      <c r="H1520" s="139">
        <v>6.0856581315133251</v>
      </c>
      <c r="I1520" s="139">
        <f t="shared" si="46"/>
        <v>7302.78975781599</v>
      </c>
      <c r="J1520" s="101">
        <f t="shared" si="47"/>
        <v>-14.810301693281872</v>
      </c>
    </row>
    <row r="1521" spans="6:10" ht="15" x14ac:dyDescent="0.2">
      <c r="F1521" s="49">
        <v>42930</v>
      </c>
      <c r="G1521" s="50">
        <v>4.94600009918212</v>
      </c>
      <c r="H1521" s="139">
        <v>6.0758477013248946</v>
      </c>
      <c r="I1521" s="139">
        <f t="shared" si="46"/>
        <v>7291.0172415898733</v>
      </c>
      <c r="J1521" s="101">
        <f t="shared" si="47"/>
        <v>-26.582817919398622</v>
      </c>
    </row>
    <row r="1522" spans="6:10" ht="15" x14ac:dyDescent="0.2">
      <c r="F1522" s="49">
        <v>42929</v>
      </c>
      <c r="G1522" s="50">
        <v>4.9640002250671298</v>
      </c>
      <c r="H1522" s="139">
        <v>6.2145816089710388</v>
      </c>
      <c r="I1522" s="139">
        <f t="shared" si="46"/>
        <v>7457.4979307652466</v>
      </c>
      <c r="J1522" s="101">
        <f t="shared" si="47"/>
        <v>139.89787125597468</v>
      </c>
    </row>
    <row r="1523" spans="6:10" ht="15" x14ac:dyDescent="0.2">
      <c r="F1523" s="49">
        <v>42928</v>
      </c>
      <c r="G1523" s="50">
        <v>4.8699998855590803</v>
      </c>
      <c r="H1523" s="139">
        <v>6.1939139468325859</v>
      </c>
      <c r="I1523" s="139">
        <f t="shared" si="46"/>
        <v>7432.6967361991028</v>
      </c>
      <c r="J1523" s="101">
        <f t="shared" si="47"/>
        <v>115.09667668983093</v>
      </c>
    </row>
    <row r="1524" spans="6:10" ht="15" x14ac:dyDescent="0.2">
      <c r="F1524" s="49">
        <v>42927</v>
      </c>
      <c r="G1524" s="50">
        <v>4.7940001487731898</v>
      </c>
      <c r="H1524" s="139">
        <v>6.0726128603113247</v>
      </c>
      <c r="I1524" s="139">
        <f t="shared" si="46"/>
        <v>7287.1354323735895</v>
      </c>
      <c r="J1524" s="101">
        <f t="shared" si="47"/>
        <v>-30.464627135682349</v>
      </c>
    </row>
    <row r="1525" spans="6:10" ht="15" x14ac:dyDescent="0.2">
      <c r="F1525" s="49">
        <v>42926</v>
      </c>
      <c r="G1525" s="50">
        <v>4.8140001296996999</v>
      </c>
      <c r="H1525" s="139">
        <v>6.2079229125657598</v>
      </c>
      <c r="I1525" s="139">
        <f t="shared" si="46"/>
        <v>7449.5074950789121</v>
      </c>
      <c r="J1525" s="101">
        <f t="shared" si="47"/>
        <v>131.90743556964026</v>
      </c>
    </row>
    <row r="1526" spans="6:10" ht="15" x14ac:dyDescent="0.2">
      <c r="F1526" s="49">
        <v>42923</v>
      </c>
      <c r="G1526" s="50">
        <v>4.7280001640319798</v>
      </c>
      <c r="H1526" s="139">
        <v>6.147209203397777</v>
      </c>
      <c r="I1526" s="139">
        <f t="shared" si="46"/>
        <v>7376.6510440773327</v>
      </c>
      <c r="J1526" s="101">
        <f t="shared" si="47"/>
        <v>59.050984568060812</v>
      </c>
    </row>
    <row r="1527" spans="6:10" ht="15" x14ac:dyDescent="0.2">
      <c r="F1527" s="49">
        <v>42922</v>
      </c>
      <c r="G1527" s="50">
        <v>4.6900000572204501</v>
      </c>
      <c r="H1527" s="139">
        <v>6.0954003658633535</v>
      </c>
      <c r="I1527" s="139">
        <f t="shared" si="46"/>
        <v>7314.4804390360241</v>
      </c>
      <c r="J1527" s="101">
        <f t="shared" si="47"/>
        <v>-3.1196204732477781</v>
      </c>
    </row>
    <row r="1528" spans="6:10" ht="15" x14ac:dyDescent="0.2">
      <c r="F1528" s="49">
        <v>42921</v>
      </c>
      <c r="G1528" s="50">
        <v>4.6919999122619602</v>
      </c>
      <c r="H1528" s="139">
        <v>6.0462340819138367</v>
      </c>
      <c r="I1528" s="139">
        <f t="shared" si="46"/>
        <v>7255.4808982966042</v>
      </c>
      <c r="J1528" s="101">
        <f t="shared" si="47"/>
        <v>-62.119161212667677</v>
      </c>
    </row>
    <row r="1529" spans="6:10" ht="15" x14ac:dyDescent="0.2">
      <c r="F1529" s="49">
        <v>42920</v>
      </c>
      <c r="G1529" s="50">
        <v>4.7319998741149902</v>
      </c>
      <c r="H1529" s="139">
        <v>6.0517830837120181</v>
      </c>
      <c r="I1529" s="139">
        <f t="shared" si="46"/>
        <v>7262.1397004544215</v>
      </c>
      <c r="J1529" s="101">
        <f t="shared" si="47"/>
        <v>-55.460359054850414</v>
      </c>
    </row>
    <row r="1530" spans="6:10" ht="15" x14ac:dyDescent="0.2">
      <c r="F1530" s="49">
        <v>42919</v>
      </c>
      <c r="G1530" s="50">
        <v>4.7680001258850098</v>
      </c>
      <c r="H1530" s="139">
        <v>6.1648704528927079</v>
      </c>
      <c r="I1530" s="139">
        <f t="shared" si="46"/>
        <v>7397.8445434712494</v>
      </c>
      <c r="J1530" s="101">
        <f t="shared" si="47"/>
        <v>80.244483961977494</v>
      </c>
    </row>
    <row r="1531" spans="6:10" ht="15" x14ac:dyDescent="0.2">
      <c r="F1531" s="49">
        <v>42916</v>
      </c>
      <c r="G1531" s="50">
        <v>4.7160000801086399</v>
      </c>
      <c r="H1531" s="139">
        <v>6.0876645869417922</v>
      </c>
      <c r="I1531" s="139">
        <f t="shared" si="46"/>
        <v>7305.1975043301509</v>
      </c>
      <c r="J1531" s="101">
        <f t="shared" si="47"/>
        <v>-12.402555179121009</v>
      </c>
    </row>
    <row r="1532" spans="6:10" ht="15" x14ac:dyDescent="0.2">
      <c r="F1532" s="49">
        <v>42915</v>
      </c>
      <c r="G1532" s="50">
        <v>4.7239999771118102</v>
      </c>
      <c r="H1532" s="139">
        <v>5.9905208352145447</v>
      </c>
      <c r="I1532" s="139">
        <f t="shared" si="46"/>
        <v>7188.6250022574541</v>
      </c>
      <c r="J1532" s="101">
        <f t="shared" si="47"/>
        <v>-128.97505725181782</v>
      </c>
    </row>
    <row r="1533" spans="6:10" ht="15" x14ac:dyDescent="0.2">
      <c r="F1533" s="49">
        <v>42914</v>
      </c>
      <c r="G1533" s="50">
        <v>4.80800008773803</v>
      </c>
      <c r="H1533" s="139">
        <v>6.1056146719481328</v>
      </c>
      <c r="I1533" s="139">
        <f t="shared" si="46"/>
        <v>7326.7376063377596</v>
      </c>
      <c r="J1533" s="101">
        <f t="shared" si="47"/>
        <v>9.137546828487757</v>
      </c>
    </row>
    <row r="1534" spans="6:10" ht="15" x14ac:dyDescent="0.2">
      <c r="F1534" s="49">
        <v>42913</v>
      </c>
      <c r="G1534" s="50">
        <v>4.8020000457763601</v>
      </c>
      <c r="H1534" s="139">
        <v>5.925226417605276</v>
      </c>
      <c r="I1534" s="139">
        <f t="shared" si="46"/>
        <v>7110.2717011263312</v>
      </c>
      <c r="J1534" s="101">
        <f t="shared" si="47"/>
        <v>-207.32835838294068</v>
      </c>
    </row>
    <row r="1535" spans="6:10" ht="15" x14ac:dyDescent="0.2">
      <c r="F1535" s="49">
        <v>42912</v>
      </c>
      <c r="G1535" s="50">
        <v>4.9400000572204501</v>
      </c>
      <c r="H1535" s="139">
        <v>6.1525577356637804</v>
      </c>
      <c r="I1535" s="139">
        <f t="shared" si="46"/>
        <v>7383.0692827965368</v>
      </c>
      <c r="J1535" s="101">
        <f t="shared" si="47"/>
        <v>65.469223287264867</v>
      </c>
    </row>
    <row r="1536" spans="6:10" ht="15" x14ac:dyDescent="0.2">
      <c r="F1536" s="49">
        <v>42909</v>
      </c>
      <c r="G1536" s="50">
        <v>4.8959999084472603</v>
      </c>
      <c r="H1536" s="139">
        <v>6.0459115103068823</v>
      </c>
      <c r="I1536" s="139">
        <f t="shared" si="46"/>
        <v>7255.093812368259</v>
      </c>
      <c r="J1536" s="101">
        <f t="shared" si="47"/>
        <v>-62.506247141012864</v>
      </c>
    </row>
    <row r="1537" spans="6:10" ht="15" x14ac:dyDescent="0.2">
      <c r="F1537" s="49">
        <v>42908</v>
      </c>
      <c r="G1537" s="50">
        <v>4.9380002021789497</v>
      </c>
      <c r="H1537" s="139">
        <v>6.0537047326783195</v>
      </c>
      <c r="I1537" s="139">
        <f t="shared" si="46"/>
        <v>7264.4456792139836</v>
      </c>
      <c r="J1537" s="101">
        <f t="shared" si="47"/>
        <v>-53.15438029528832</v>
      </c>
    </row>
    <row r="1538" spans="6:10" ht="15" x14ac:dyDescent="0.2">
      <c r="F1538" s="49">
        <v>42907</v>
      </c>
      <c r="G1538" s="50">
        <v>4.9739999771118102</v>
      </c>
      <c r="H1538" s="139">
        <v>6.1695245384624391</v>
      </c>
      <c r="I1538" s="139">
        <f t="shared" si="46"/>
        <v>7403.4294461549271</v>
      </c>
      <c r="J1538" s="101">
        <f t="shared" si="47"/>
        <v>85.829386645655177</v>
      </c>
    </row>
    <row r="1539" spans="6:10" ht="15" x14ac:dyDescent="0.2">
      <c r="F1539" s="49">
        <v>42906</v>
      </c>
      <c r="G1539" s="50">
        <v>4.9159998893737704</v>
      </c>
      <c r="H1539" s="139">
        <v>6.0732416137014091</v>
      </c>
      <c r="I1539" s="139">
        <f t="shared" si="46"/>
        <v>7287.8899364416911</v>
      </c>
      <c r="J1539" s="101">
        <f t="shared" si="47"/>
        <v>-29.710123067580753</v>
      </c>
    </row>
    <row r="1540" spans="6:10" ht="15" x14ac:dyDescent="0.2">
      <c r="F1540" s="49">
        <v>42905</v>
      </c>
      <c r="G1540" s="50">
        <v>4.9359998703002903</v>
      </c>
      <c r="H1540" s="139">
        <v>6.1675783338884269</v>
      </c>
      <c r="I1540" s="139">
        <f t="shared" ref="I1540:I1603" si="48">H1540*$B$5</f>
        <v>7401.0940006661122</v>
      </c>
      <c r="J1540" s="101">
        <f t="shared" ref="J1540:J1603" si="49">I1540-($G$3*$B$5)</f>
        <v>83.493941156840265</v>
      </c>
    </row>
    <row r="1541" spans="6:10" ht="15" x14ac:dyDescent="0.2">
      <c r="F1541" s="49">
        <v>42902</v>
      </c>
      <c r="G1541" s="50">
        <v>4.88000011444091</v>
      </c>
      <c r="H1541" s="139">
        <v>6.1205344146678433</v>
      </c>
      <c r="I1541" s="139">
        <f t="shared" si="48"/>
        <v>7344.6412976014117</v>
      </c>
      <c r="J1541" s="101">
        <f t="shared" si="49"/>
        <v>27.041238092139793</v>
      </c>
    </row>
    <row r="1542" spans="6:10" ht="15" x14ac:dyDescent="0.2">
      <c r="F1542" s="49">
        <v>42901</v>
      </c>
      <c r="G1542" s="50">
        <v>4.8619999885559002</v>
      </c>
      <c r="H1542" s="139">
        <v>6.0654772769384175</v>
      </c>
      <c r="I1542" s="139">
        <f t="shared" si="48"/>
        <v>7278.5727323261008</v>
      </c>
      <c r="J1542" s="101">
        <f t="shared" si="49"/>
        <v>-39.02732718317111</v>
      </c>
    </row>
    <row r="1543" spans="6:10" ht="15" x14ac:dyDescent="0.2">
      <c r="F1543" s="49">
        <v>42900</v>
      </c>
      <c r="G1543" s="50">
        <v>4.88800001144409</v>
      </c>
      <c r="H1543" s="139">
        <v>6.1581779920656547</v>
      </c>
      <c r="I1543" s="139">
        <f t="shared" si="48"/>
        <v>7389.813590478786</v>
      </c>
      <c r="J1543" s="101">
        <f t="shared" si="49"/>
        <v>72.213530969514068</v>
      </c>
    </row>
    <row r="1544" spans="6:10" ht="15" x14ac:dyDescent="0.2">
      <c r="F1544" s="49">
        <v>42899</v>
      </c>
      <c r="G1544" s="50">
        <v>4.8400001525878897</v>
      </c>
      <c r="H1544" s="139">
        <v>6.1207209962873357</v>
      </c>
      <c r="I1544" s="139">
        <f t="shared" si="48"/>
        <v>7344.8651955448031</v>
      </c>
      <c r="J1544" s="101">
        <f t="shared" si="49"/>
        <v>27.265136035531214</v>
      </c>
    </row>
    <row r="1545" spans="6:10" ht="15" x14ac:dyDescent="0.2">
      <c r="F1545" s="49">
        <v>42898</v>
      </c>
      <c r="G1545" s="50">
        <v>4.82200002670288</v>
      </c>
      <c r="H1545" s="139">
        <v>6.00512908691387</v>
      </c>
      <c r="I1545" s="139">
        <f t="shared" si="48"/>
        <v>7206.1549042966444</v>
      </c>
      <c r="J1545" s="101">
        <f t="shared" si="49"/>
        <v>-111.44515521262747</v>
      </c>
    </row>
    <row r="1546" spans="6:10" ht="15" x14ac:dyDescent="0.2">
      <c r="F1546" s="49">
        <v>42895</v>
      </c>
      <c r="G1546" s="50">
        <v>4.8959999084472603</v>
      </c>
      <c r="H1546" s="139">
        <v>6.0905315333060148</v>
      </c>
      <c r="I1546" s="139">
        <f t="shared" si="48"/>
        <v>7308.6378399672176</v>
      </c>
      <c r="J1546" s="101">
        <f t="shared" si="49"/>
        <v>-8.9622195420542994</v>
      </c>
    </row>
    <row r="1547" spans="6:10" ht="15" x14ac:dyDescent="0.2">
      <c r="F1547" s="49">
        <v>42894</v>
      </c>
      <c r="G1547" s="50">
        <v>4.9019999504089302</v>
      </c>
      <c r="H1547" s="139">
        <v>6.195810995185532</v>
      </c>
      <c r="I1547" s="139">
        <f t="shared" si="48"/>
        <v>7434.9731942226381</v>
      </c>
      <c r="J1547" s="101">
        <f t="shared" si="49"/>
        <v>117.3731347133662</v>
      </c>
    </row>
    <row r="1548" spans="6:10" ht="15" x14ac:dyDescent="0.2">
      <c r="F1548" s="49">
        <v>42893</v>
      </c>
      <c r="G1548" s="50">
        <v>4.8239998817443803</v>
      </c>
      <c r="H1548" s="139">
        <v>6.176881761152254</v>
      </c>
      <c r="I1548" s="139">
        <f t="shared" si="48"/>
        <v>7412.2581133827043</v>
      </c>
      <c r="J1548" s="101">
        <f t="shared" si="49"/>
        <v>94.658053873432436</v>
      </c>
    </row>
    <row r="1549" spans="6:10" ht="15" x14ac:dyDescent="0.2">
      <c r="F1549" s="49">
        <v>42892</v>
      </c>
      <c r="G1549" s="50">
        <v>4.7620000839233398</v>
      </c>
      <c r="H1549" s="139">
        <v>6.1675449192082947</v>
      </c>
      <c r="I1549" s="139">
        <f t="shared" si="48"/>
        <v>7401.053903049954</v>
      </c>
      <c r="J1549" s="101">
        <f t="shared" si="49"/>
        <v>83.453843540682101</v>
      </c>
    </row>
    <row r="1550" spans="6:10" ht="15" x14ac:dyDescent="0.2">
      <c r="F1550" s="49">
        <v>42891</v>
      </c>
      <c r="G1550" s="50">
        <v>4.7080001831054599</v>
      </c>
      <c r="H1550" s="139">
        <v>6.0824774266963066</v>
      </c>
      <c r="I1550" s="139">
        <f t="shared" si="48"/>
        <v>7298.9729120355678</v>
      </c>
      <c r="J1550" s="101">
        <f t="shared" si="49"/>
        <v>-18.627147473704099</v>
      </c>
    </row>
    <row r="1551" spans="6:10" ht="15" x14ac:dyDescent="0.2">
      <c r="F1551" s="49">
        <v>42888</v>
      </c>
      <c r="G1551" s="50">
        <v>4.7199997901916504</v>
      </c>
      <c r="H1551" s="139">
        <v>6.061931890801004</v>
      </c>
      <c r="I1551" s="139">
        <f t="shared" si="48"/>
        <v>7274.3182689612049</v>
      </c>
      <c r="J1551" s="101">
        <f t="shared" si="49"/>
        <v>-43.281790548066965</v>
      </c>
    </row>
    <row r="1552" spans="6:10" ht="15" x14ac:dyDescent="0.2">
      <c r="F1552" s="49">
        <v>42887</v>
      </c>
      <c r="G1552" s="50">
        <v>4.7480001449584899</v>
      </c>
      <c r="H1552" s="139">
        <v>6.0442955962420175</v>
      </c>
      <c r="I1552" s="139">
        <f t="shared" si="48"/>
        <v>7253.154715490421</v>
      </c>
      <c r="J1552" s="101">
        <f t="shared" si="49"/>
        <v>-64.445344018850847</v>
      </c>
    </row>
    <row r="1553" spans="6:10" ht="15" x14ac:dyDescent="0.2">
      <c r="F1553" s="49">
        <v>42886</v>
      </c>
      <c r="G1553" s="50">
        <v>4.7899999618530202</v>
      </c>
      <c r="H1553" s="139">
        <v>6.1671360824048014</v>
      </c>
      <c r="I1553" s="139">
        <f t="shared" si="48"/>
        <v>7400.5632988857615</v>
      </c>
      <c r="J1553" s="101">
        <f t="shared" si="49"/>
        <v>82.963239376489582</v>
      </c>
    </row>
    <row r="1554" spans="6:10" ht="15" x14ac:dyDescent="0.2">
      <c r="F1554" s="49">
        <v>42885</v>
      </c>
      <c r="G1554" s="50">
        <v>4.73600006103515</v>
      </c>
      <c r="H1554" s="139">
        <v>6.1367507164456212</v>
      </c>
      <c r="I1554" s="139">
        <f t="shared" si="48"/>
        <v>7364.1008597347454</v>
      </c>
      <c r="J1554" s="101">
        <f t="shared" si="49"/>
        <v>46.50080022547354</v>
      </c>
    </row>
    <row r="1555" spans="6:10" ht="15" x14ac:dyDescent="0.2">
      <c r="F1555" s="49">
        <v>42884</v>
      </c>
      <c r="G1555" s="50">
        <v>4.7059998512268004</v>
      </c>
      <c r="H1555" s="139">
        <v>5.9723164580486303</v>
      </c>
      <c r="I1555" s="139">
        <f t="shared" si="48"/>
        <v>7166.7797496583562</v>
      </c>
      <c r="J1555" s="101">
        <f t="shared" si="49"/>
        <v>-150.82030985091569</v>
      </c>
    </row>
    <row r="1556" spans="6:10" ht="15" x14ac:dyDescent="0.2">
      <c r="F1556" s="49">
        <v>42881</v>
      </c>
      <c r="G1556" s="50">
        <v>4.8039999008178702</v>
      </c>
      <c r="H1556" s="139">
        <v>6.1259898757619462</v>
      </c>
      <c r="I1556" s="139">
        <f t="shared" si="48"/>
        <v>7351.1878509143353</v>
      </c>
      <c r="J1556" s="101">
        <f t="shared" si="49"/>
        <v>33.587791405063399</v>
      </c>
    </row>
    <row r="1557" spans="6:10" ht="15" x14ac:dyDescent="0.2">
      <c r="F1557" s="49">
        <v>42880</v>
      </c>
      <c r="G1557" s="50">
        <v>4.78200006484985</v>
      </c>
      <c r="H1557" s="139">
        <v>6.164673606753758</v>
      </c>
      <c r="I1557" s="139">
        <f t="shared" si="48"/>
        <v>7397.6083281045094</v>
      </c>
      <c r="J1557" s="101">
        <f t="shared" si="49"/>
        <v>80.008268595237496</v>
      </c>
    </row>
    <row r="1558" spans="6:10" ht="15" x14ac:dyDescent="0.2">
      <c r="F1558" s="49">
        <v>42879</v>
      </c>
      <c r="G1558" s="50">
        <v>4.7300000190734801</v>
      </c>
      <c r="H1558" s="139">
        <v>6.056883923548221</v>
      </c>
      <c r="I1558" s="139">
        <f t="shared" si="48"/>
        <v>7268.2607082578652</v>
      </c>
      <c r="J1558" s="101">
        <f t="shared" si="49"/>
        <v>-49.339351251406697</v>
      </c>
    </row>
    <row r="1559" spans="6:10" ht="15" x14ac:dyDescent="0.2">
      <c r="F1559" s="49">
        <v>42878</v>
      </c>
      <c r="G1559" s="50">
        <v>4.7620000839233398</v>
      </c>
      <c r="H1559" s="139">
        <v>6.1468564466529445</v>
      </c>
      <c r="I1559" s="139">
        <f t="shared" si="48"/>
        <v>7376.2277359835334</v>
      </c>
      <c r="J1559" s="101">
        <f t="shared" si="49"/>
        <v>58.627676474261534</v>
      </c>
    </row>
    <row r="1560" spans="6:10" ht="15" x14ac:dyDescent="0.2">
      <c r="F1560" s="49">
        <v>42877</v>
      </c>
      <c r="G1560" s="50">
        <v>4.7239999771118102</v>
      </c>
      <c r="H1560" s="139">
        <v>6.157670388935232</v>
      </c>
      <c r="I1560" s="139">
        <f t="shared" si="48"/>
        <v>7389.2044667222781</v>
      </c>
      <c r="J1560" s="101">
        <f t="shared" si="49"/>
        <v>71.604407213006198</v>
      </c>
    </row>
    <row r="1561" spans="6:10" ht="15" x14ac:dyDescent="0.2">
      <c r="F1561" s="49">
        <v>42874</v>
      </c>
      <c r="G1561" s="50">
        <v>4.6779999732971103</v>
      </c>
      <c r="H1561" s="139">
        <v>6.1635285489670881</v>
      </c>
      <c r="I1561" s="139">
        <f t="shared" si="48"/>
        <v>7396.2342587605053</v>
      </c>
      <c r="J1561" s="101">
        <f t="shared" si="49"/>
        <v>78.63419925123344</v>
      </c>
    </row>
    <row r="1562" spans="6:10" ht="15" x14ac:dyDescent="0.2">
      <c r="F1562" s="49">
        <v>42873</v>
      </c>
      <c r="G1562" s="50">
        <v>4.6279997825622496</v>
      </c>
      <c r="H1562" s="139">
        <v>6.1191184142176391</v>
      </c>
      <c r="I1562" s="139">
        <f t="shared" si="48"/>
        <v>7342.9420970611673</v>
      </c>
      <c r="J1562" s="101">
        <f t="shared" si="49"/>
        <v>25.342037551895373</v>
      </c>
    </row>
    <row r="1563" spans="6:10" ht="15" x14ac:dyDescent="0.2">
      <c r="F1563" s="49">
        <v>42872</v>
      </c>
      <c r="G1563" s="50">
        <v>4.6119999885559002</v>
      </c>
      <c r="H1563" s="139">
        <v>6.0035368512081906</v>
      </c>
      <c r="I1563" s="139">
        <f t="shared" si="48"/>
        <v>7204.2442214498287</v>
      </c>
      <c r="J1563" s="101">
        <f t="shared" si="49"/>
        <v>-113.35583805944316</v>
      </c>
    </row>
    <row r="1564" spans="6:10" ht="15" x14ac:dyDescent="0.2">
      <c r="F1564" s="49">
        <v>42871</v>
      </c>
      <c r="G1564" s="50">
        <v>4.6840000152587802</v>
      </c>
      <c r="H1564" s="139">
        <v>6.2669594854943664</v>
      </c>
      <c r="I1564" s="139">
        <f t="shared" si="48"/>
        <v>7520.3513825932396</v>
      </c>
      <c r="J1564" s="101">
        <f t="shared" si="49"/>
        <v>202.75132308396769</v>
      </c>
    </row>
    <row r="1565" spans="6:10" ht="15" x14ac:dyDescent="0.2">
      <c r="F1565" s="49">
        <v>42870</v>
      </c>
      <c r="G1565" s="50">
        <v>4.5560002326965297</v>
      </c>
      <c r="H1565" s="139">
        <v>6.1087176005890429</v>
      </c>
      <c r="I1565" s="139">
        <f t="shared" si="48"/>
        <v>7330.461120706851</v>
      </c>
      <c r="J1565" s="101">
        <f t="shared" si="49"/>
        <v>12.861061197579147</v>
      </c>
    </row>
    <row r="1566" spans="6:10" ht="15" x14ac:dyDescent="0.2">
      <c r="F1566" s="49">
        <v>42867</v>
      </c>
      <c r="G1566" s="50">
        <v>4.5479998588562003</v>
      </c>
      <c r="H1566" s="139">
        <v>6.0926389195109891</v>
      </c>
      <c r="I1566" s="139">
        <f t="shared" si="48"/>
        <v>7311.166703413187</v>
      </c>
      <c r="J1566" s="101">
        <f t="shared" si="49"/>
        <v>-6.4333560960849354</v>
      </c>
    </row>
    <row r="1567" spans="6:10" ht="15" x14ac:dyDescent="0.2">
      <c r="F1567" s="49">
        <v>42866</v>
      </c>
      <c r="G1567" s="50">
        <v>4.5520000457763601</v>
      </c>
      <c r="H1567" s="139">
        <v>6.0846187649784236</v>
      </c>
      <c r="I1567" s="139">
        <f t="shared" si="48"/>
        <v>7301.5425179741087</v>
      </c>
      <c r="J1567" s="101">
        <f t="shared" si="49"/>
        <v>-16.057541535163182</v>
      </c>
    </row>
    <row r="1568" spans="6:10" ht="15" x14ac:dyDescent="0.2">
      <c r="F1568" s="49">
        <v>42865</v>
      </c>
      <c r="G1568" s="50">
        <v>4.5619997978210396</v>
      </c>
      <c r="H1568" s="139">
        <v>6.0846474282303502</v>
      </c>
      <c r="I1568" s="139">
        <f t="shared" si="48"/>
        <v>7301.5769138764199</v>
      </c>
      <c r="J1568" s="101">
        <f t="shared" si="49"/>
        <v>-16.023145632851993</v>
      </c>
    </row>
    <row r="1569" spans="6:10" ht="15" x14ac:dyDescent="0.2">
      <c r="F1569" s="49">
        <v>42864</v>
      </c>
      <c r="G1569" s="50">
        <v>4.57200002670288</v>
      </c>
      <c r="H1569" s="139">
        <v>6.1274136119084179</v>
      </c>
      <c r="I1569" s="139">
        <f t="shared" si="48"/>
        <v>7352.8963342901015</v>
      </c>
      <c r="J1569" s="101">
        <f t="shared" si="49"/>
        <v>35.296274780829663</v>
      </c>
    </row>
    <row r="1570" spans="6:10" ht="15" x14ac:dyDescent="0.2">
      <c r="F1570" s="49">
        <v>42863</v>
      </c>
      <c r="G1570" s="50">
        <v>4.5500001907348597</v>
      </c>
      <c r="H1570" s="139">
        <v>6.0685864872737021</v>
      </c>
      <c r="I1570" s="139">
        <f t="shared" si="48"/>
        <v>7282.3037847284422</v>
      </c>
      <c r="J1570" s="101">
        <f t="shared" si="49"/>
        <v>-35.296274780829663</v>
      </c>
    </row>
    <row r="1571" spans="6:10" ht="15" x14ac:dyDescent="0.2">
      <c r="F1571" s="49">
        <v>42860</v>
      </c>
      <c r="G1571" s="50">
        <v>4.57200002670288</v>
      </c>
      <c r="H1571" s="139">
        <v>6.1542770648901151</v>
      </c>
      <c r="I1571" s="139">
        <f t="shared" si="48"/>
        <v>7385.1324778681383</v>
      </c>
      <c r="J1571" s="101">
        <f t="shared" si="49"/>
        <v>67.53241835886638</v>
      </c>
    </row>
    <row r="1572" spans="6:10" ht="15" x14ac:dyDescent="0.2">
      <c r="F1572" s="49">
        <v>42859</v>
      </c>
      <c r="G1572" s="50">
        <v>4.5300002098083496</v>
      </c>
      <c r="H1572" s="139">
        <v>6.2479027482685874</v>
      </c>
      <c r="I1572" s="139">
        <f t="shared" si="48"/>
        <v>7497.4832979223047</v>
      </c>
      <c r="J1572" s="101">
        <f t="shared" si="49"/>
        <v>179.88323841303281</v>
      </c>
    </row>
    <row r="1573" spans="6:10" ht="15" x14ac:dyDescent="0.2">
      <c r="F1573" s="49">
        <v>42858</v>
      </c>
      <c r="G1573" s="50">
        <v>4.42000007629394</v>
      </c>
      <c r="H1573" s="139">
        <v>6.0704695552353822</v>
      </c>
      <c r="I1573" s="139">
        <f t="shared" si="48"/>
        <v>7284.5634662824586</v>
      </c>
      <c r="J1573" s="101">
        <f t="shared" si="49"/>
        <v>-33.036593226813238</v>
      </c>
    </row>
    <row r="1574" spans="6:10" ht="15" x14ac:dyDescent="0.2">
      <c r="F1574" s="49">
        <v>42857</v>
      </c>
      <c r="G1574" s="50">
        <v>4.4400000572204501</v>
      </c>
      <c r="H1574" s="139">
        <v>6.2032841986533054</v>
      </c>
      <c r="I1574" s="139">
        <f t="shared" si="48"/>
        <v>7443.9410383839668</v>
      </c>
      <c r="J1574" s="101">
        <f t="shared" si="49"/>
        <v>126.34097887469488</v>
      </c>
    </row>
    <row r="1575" spans="6:10" ht="15" x14ac:dyDescent="0.2">
      <c r="F1575" s="49">
        <v>42856</v>
      </c>
      <c r="G1575" s="50">
        <v>4.3639998435974103</v>
      </c>
      <c r="H1575" s="139">
        <v>6.1035915750512739</v>
      </c>
      <c r="I1575" s="139">
        <f t="shared" si="48"/>
        <v>7324.3098900615287</v>
      </c>
      <c r="J1575" s="101">
        <f t="shared" si="49"/>
        <v>6.7098305522567898</v>
      </c>
    </row>
    <row r="1576" spans="6:10" ht="15" x14ac:dyDescent="0.2">
      <c r="F1576" s="49">
        <v>42853</v>
      </c>
      <c r="G1576" s="50">
        <v>4.3600001335143999</v>
      </c>
      <c r="H1576" s="139">
        <v>6.0367695023887702</v>
      </c>
      <c r="I1576" s="139">
        <f t="shared" si="48"/>
        <v>7244.123402866524</v>
      </c>
      <c r="J1576" s="101">
        <f t="shared" si="49"/>
        <v>-73.476656642747912</v>
      </c>
    </row>
    <row r="1577" spans="6:10" ht="15" x14ac:dyDescent="0.2">
      <c r="F1577" s="49">
        <v>42852</v>
      </c>
      <c r="G1577" s="50">
        <v>4.4039998054504297</v>
      </c>
      <c r="H1577" s="139">
        <v>6.1063136745942019</v>
      </c>
      <c r="I1577" s="139">
        <f t="shared" si="48"/>
        <v>7327.5764095130426</v>
      </c>
      <c r="J1577" s="101">
        <f t="shared" si="49"/>
        <v>9.9763500037706763</v>
      </c>
    </row>
    <row r="1578" spans="6:10" ht="15" x14ac:dyDescent="0.2">
      <c r="F1578" s="49">
        <v>42851</v>
      </c>
      <c r="G1578" s="50">
        <v>4.3979997634887598</v>
      </c>
      <c r="H1578" s="139">
        <v>6.0537913362399074</v>
      </c>
      <c r="I1578" s="139">
        <f t="shared" si="48"/>
        <v>7264.5496034878888</v>
      </c>
      <c r="J1578" s="101">
        <f t="shared" si="49"/>
        <v>-53.05045602138307</v>
      </c>
    </row>
    <row r="1579" spans="6:10" ht="15" x14ac:dyDescent="0.2">
      <c r="F1579" s="49">
        <v>42850</v>
      </c>
      <c r="G1579" s="50">
        <v>4.4299998283386204</v>
      </c>
      <c r="H1579" s="139">
        <v>6.1035082325382106</v>
      </c>
      <c r="I1579" s="139">
        <f t="shared" si="48"/>
        <v>7324.2098790458531</v>
      </c>
      <c r="J1579" s="101">
        <f t="shared" si="49"/>
        <v>6.6098195365811989</v>
      </c>
    </row>
    <row r="1580" spans="6:10" ht="15" x14ac:dyDescent="0.2">
      <c r="F1580" s="49">
        <v>42849</v>
      </c>
      <c r="G1580" s="50">
        <v>4.4260001182556099</v>
      </c>
      <c r="H1580" s="139">
        <v>6.3713221901838919</v>
      </c>
      <c r="I1580" s="139">
        <f t="shared" si="48"/>
        <v>7645.5866282206707</v>
      </c>
      <c r="J1580" s="101">
        <f t="shared" si="49"/>
        <v>327.98656871139883</v>
      </c>
    </row>
    <row r="1581" spans="6:10" ht="15" x14ac:dyDescent="0.2">
      <c r="F1581" s="49">
        <v>42846</v>
      </c>
      <c r="G1581" s="50">
        <v>4.2319998741149902</v>
      </c>
      <c r="H1581" s="139">
        <v>6.0663813344876072</v>
      </c>
      <c r="I1581" s="139">
        <f t="shared" si="48"/>
        <v>7279.6576013851291</v>
      </c>
      <c r="J1581" s="101">
        <f t="shared" si="49"/>
        <v>-37.942458124142831</v>
      </c>
    </row>
    <row r="1582" spans="6:10" ht="15" x14ac:dyDescent="0.2">
      <c r="F1582" s="49">
        <v>42845</v>
      </c>
      <c r="G1582" s="50">
        <v>4.2540001869201598</v>
      </c>
      <c r="H1582" s="139">
        <v>6.0608431187163765</v>
      </c>
      <c r="I1582" s="139">
        <f t="shared" si="48"/>
        <v>7273.0117424596519</v>
      </c>
      <c r="J1582" s="101">
        <f t="shared" si="49"/>
        <v>-44.588317049619945</v>
      </c>
    </row>
    <row r="1583" spans="6:10" ht="15" x14ac:dyDescent="0.2">
      <c r="F1583" s="49">
        <v>42844</v>
      </c>
      <c r="G1583" s="50">
        <v>4.2800002098083496</v>
      </c>
      <c r="H1583" s="139">
        <v>6.1380250792336621</v>
      </c>
      <c r="I1583" s="139">
        <f t="shared" si="48"/>
        <v>7365.6300950803943</v>
      </c>
      <c r="J1583" s="101">
        <f t="shared" si="49"/>
        <v>48.030035571122426</v>
      </c>
    </row>
    <row r="1584" spans="6:10" ht="15" x14ac:dyDescent="0.2">
      <c r="F1584" s="49">
        <v>42843</v>
      </c>
      <c r="G1584" s="50">
        <v>4.2519998550415004</v>
      </c>
      <c r="H1584" s="139">
        <v>5.9899670817433295</v>
      </c>
      <c r="I1584" s="139">
        <f t="shared" si="48"/>
        <v>7187.9604980919958</v>
      </c>
      <c r="J1584" s="101">
        <f t="shared" si="49"/>
        <v>-129.63956141727613</v>
      </c>
    </row>
    <row r="1585" spans="6:10" ht="15" x14ac:dyDescent="0.2">
      <c r="F1585" s="49">
        <v>42842</v>
      </c>
      <c r="G1585" s="50">
        <v>4.3280000686645499</v>
      </c>
      <c r="H1585" s="139">
        <v>6.09800004959106</v>
      </c>
      <c r="I1585" s="139">
        <f t="shared" si="48"/>
        <v>7317.6000595092719</v>
      </c>
      <c r="J1585" s="101">
        <f t="shared" si="49"/>
        <v>0</v>
      </c>
    </row>
    <row r="1586" spans="6:10" ht="15" x14ac:dyDescent="0.2">
      <c r="F1586" s="49">
        <v>42839</v>
      </c>
      <c r="G1586" s="50">
        <v>4.3280000686645499</v>
      </c>
      <c r="H1586" s="139">
        <v>6.1064597632660922</v>
      </c>
      <c r="I1586" s="139">
        <f t="shared" si="48"/>
        <v>7327.7517159193103</v>
      </c>
      <c r="J1586" s="101">
        <f t="shared" si="49"/>
        <v>10.151656410038413</v>
      </c>
    </row>
    <row r="1587" spans="6:10" ht="15" x14ac:dyDescent="0.2">
      <c r="F1587" s="49">
        <v>42838</v>
      </c>
      <c r="G1587" s="50">
        <v>4.32200002670288</v>
      </c>
      <c r="H1587" s="139">
        <v>6.013927106177162</v>
      </c>
      <c r="I1587" s="139">
        <f t="shared" si="48"/>
        <v>7216.7125274125947</v>
      </c>
      <c r="J1587" s="101">
        <f t="shared" si="49"/>
        <v>-100.88753209667721</v>
      </c>
    </row>
    <row r="1588" spans="6:10" ht="15" x14ac:dyDescent="0.2">
      <c r="F1588" s="49">
        <v>42837</v>
      </c>
      <c r="G1588" s="50">
        <v>4.3819999694824201</v>
      </c>
      <c r="H1588" s="139">
        <v>6.1314905293202679</v>
      </c>
      <c r="I1588" s="139">
        <f t="shared" si="48"/>
        <v>7357.7886351843217</v>
      </c>
      <c r="J1588" s="101">
        <f t="shared" si="49"/>
        <v>40.188575675049833</v>
      </c>
    </row>
    <row r="1589" spans="6:10" ht="15" x14ac:dyDescent="0.2">
      <c r="F1589" s="49">
        <v>42836</v>
      </c>
      <c r="G1589" s="50">
        <v>4.3579998016357404</v>
      </c>
      <c r="H1589" s="139">
        <v>6.1514048035048807</v>
      </c>
      <c r="I1589" s="139">
        <f t="shared" si="48"/>
        <v>7381.6857642058567</v>
      </c>
      <c r="J1589" s="101">
        <f t="shared" si="49"/>
        <v>64.085704696584799</v>
      </c>
    </row>
    <row r="1590" spans="6:10" ht="15" x14ac:dyDescent="0.2">
      <c r="F1590" s="49">
        <v>42835</v>
      </c>
      <c r="G1590" s="50">
        <v>4.3200001716613698</v>
      </c>
      <c r="H1590" s="139">
        <v>5.9861071112245927</v>
      </c>
      <c r="I1590" s="139">
        <f t="shared" si="48"/>
        <v>7183.3285334695111</v>
      </c>
      <c r="J1590" s="101">
        <f t="shared" si="49"/>
        <v>-134.27152603976083</v>
      </c>
    </row>
    <row r="1591" spans="6:10" ht="15" x14ac:dyDescent="0.2">
      <c r="F1591" s="49">
        <v>42832</v>
      </c>
      <c r="G1591" s="50">
        <v>4.4000000953674299</v>
      </c>
      <c r="H1591" s="139">
        <v>6.1007729580478021</v>
      </c>
      <c r="I1591" s="139">
        <f t="shared" si="48"/>
        <v>7320.9275496573628</v>
      </c>
      <c r="J1591" s="101">
        <f t="shared" si="49"/>
        <v>3.3274901480908738</v>
      </c>
    </row>
    <row r="1592" spans="6:10" ht="15" x14ac:dyDescent="0.2">
      <c r="F1592" s="49">
        <v>42831</v>
      </c>
      <c r="G1592" s="50">
        <v>4.3979997634887598</v>
      </c>
      <c r="H1592" s="139">
        <v>6.1230084834375935</v>
      </c>
      <c r="I1592" s="139">
        <f t="shared" si="48"/>
        <v>7347.6101801251125</v>
      </c>
      <c r="J1592" s="101">
        <f t="shared" si="49"/>
        <v>30.010120615840606</v>
      </c>
    </row>
    <row r="1593" spans="6:10" ht="15" x14ac:dyDescent="0.2">
      <c r="F1593" s="49">
        <v>42830</v>
      </c>
      <c r="G1593" s="50">
        <v>4.38000011444091</v>
      </c>
      <c r="H1593" s="139">
        <v>6.0757651242292683</v>
      </c>
      <c r="I1593" s="139">
        <f t="shared" si="48"/>
        <v>7290.9181490751216</v>
      </c>
      <c r="J1593" s="101">
        <f t="shared" si="49"/>
        <v>-26.681910434150268</v>
      </c>
    </row>
    <row r="1594" spans="6:10" ht="15" x14ac:dyDescent="0.2">
      <c r="F1594" s="49">
        <v>42829</v>
      </c>
      <c r="G1594" s="50">
        <v>4.3959999084472603</v>
      </c>
      <c r="H1594" s="139">
        <v>6.0786106099373987</v>
      </c>
      <c r="I1594" s="139">
        <f t="shared" si="48"/>
        <v>7294.3327319248783</v>
      </c>
      <c r="J1594" s="101">
        <f t="shared" si="49"/>
        <v>-23.26732758439357</v>
      </c>
    </row>
    <row r="1595" spans="6:10" ht="15" x14ac:dyDescent="0.2">
      <c r="F1595" s="49">
        <v>42828</v>
      </c>
      <c r="G1595" s="50">
        <v>4.4099998474120996</v>
      </c>
      <c r="H1595" s="139">
        <v>6.1229402934486847</v>
      </c>
      <c r="I1595" s="139">
        <f t="shared" si="48"/>
        <v>7347.5283521384217</v>
      </c>
      <c r="J1595" s="101">
        <f t="shared" si="49"/>
        <v>29.928292629149837</v>
      </c>
    </row>
    <row r="1596" spans="6:10" ht="15" x14ac:dyDescent="0.2">
      <c r="F1596" s="49">
        <v>42825</v>
      </c>
      <c r="G1596" s="50">
        <v>4.3920001983642498</v>
      </c>
      <c r="H1596" s="139">
        <v>6.1537917830596163</v>
      </c>
      <c r="I1596" s="139">
        <f t="shared" si="48"/>
        <v>7384.5501396715399</v>
      </c>
      <c r="J1596" s="101">
        <f t="shared" si="49"/>
        <v>66.950080162268023</v>
      </c>
    </row>
    <row r="1597" spans="6:10" ht="15" x14ac:dyDescent="0.2">
      <c r="F1597" s="49">
        <v>42824</v>
      </c>
      <c r="G1597" s="50">
        <v>4.3520002365112296</v>
      </c>
      <c r="H1597" s="139">
        <v>6.1120284419073778</v>
      </c>
      <c r="I1597" s="139">
        <f t="shared" si="48"/>
        <v>7334.4341302888533</v>
      </c>
      <c r="J1597" s="101">
        <f t="shared" si="49"/>
        <v>16.834070779581452</v>
      </c>
    </row>
    <row r="1598" spans="6:10" ht="15" x14ac:dyDescent="0.2">
      <c r="F1598" s="49">
        <v>42823</v>
      </c>
      <c r="G1598" s="50">
        <v>4.3420000076293901</v>
      </c>
      <c r="H1598" s="139">
        <v>6.1148765624245298</v>
      </c>
      <c r="I1598" s="139">
        <f t="shared" si="48"/>
        <v>7337.8518749094355</v>
      </c>
      <c r="J1598" s="101">
        <f t="shared" si="49"/>
        <v>20.25181540016365</v>
      </c>
    </row>
    <row r="1599" spans="6:10" ht="15" x14ac:dyDescent="0.2">
      <c r="F1599" s="49">
        <v>42822</v>
      </c>
      <c r="G1599" s="50">
        <v>4.3299999237060502</v>
      </c>
      <c r="H1599" s="139">
        <v>6.1574377177945294</v>
      </c>
      <c r="I1599" s="139">
        <f t="shared" si="48"/>
        <v>7388.9252613534354</v>
      </c>
      <c r="J1599" s="101">
        <f t="shared" si="49"/>
        <v>71.32520184416353</v>
      </c>
    </row>
    <row r="1600" spans="6:10" ht="15" x14ac:dyDescent="0.2">
      <c r="F1600" s="49">
        <v>42821</v>
      </c>
      <c r="G1600" s="50">
        <v>4.2880001068115199</v>
      </c>
      <c r="H1600" s="139">
        <v>6.1093873942912351</v>
      </c>
      <c r="I1600" s="139">
        <f t="shared" si="48"/>
        <v>7331.2648731494819</v>
      </c>
      <c r="J1600" s="101">
        <f t="shared" si="49"/>
        <v>13.664813640210014</v>
      </c>
    </row>
    <row r="1601" spans="6:10" ht="15" x14ac:dyDescent="0.2">
      <c r="F1601" s="49">
        <v>42818</v>
      </c>
      <c r="G1601" s="50">
        <v>4.2800002098083496</v>
      </c>
      <c r="H1601" s="139">
        <v>6.0894580569517229</v>
      </c>
      <c r="I1601" s="139">
        <f t="shared" si="48"/>
        <v>7307.3496683420672</v>
      </c>
      <c r="J1601" s="101">
        <f t="shared" si="49"/>
        <v>-10.250391167204725</v>
      </c>
    </row>
    <row r="1602" spans="6:10" ht="15" x14ac:dyDescent="0.2">
      <c r="F1602" s="49">
        <v>42817</v>
      </c>
      <c r="G1602" s="50">
        <v>4.2859997749328604</v>
      </c>
      <c r="H1602" s="139">
        <v>6.1523059504811686</v>
      </c>
      <c r="I1602" s="139">
        <f t="shared" si="48"/>
        <v>7382.7671405774026</v>
      </c>
      <c r="J1602" s="101">
        <f t="shared" si="49"/>
        <v>65.167081068130756</v>
      </c>
    </row>
    <row r="1603" spans="6:10" ht="15" x14ac:dyDescent="0.2">
      <c r="F1603" s="49">
        <v>42816</v>
      </c>
      <c r="G1603" s="50">
        <v>4.2480001449584899</v>
      </c>
      <c r="H1603" s="139">
        <v>6.1643931352785879</v>
      </c>
      <c r="I1603" s="139">
        <f t="shared" si="48"/>
        <v>7397.2717623343051</v>
      </c>
      <c r="J1603" s="101">
        <f t="shared" si="49"/>
        <v>79.671702825033208</v>
      </c>
    </row>
    <row r="1604" spans="6:10" ht="15" x14ac:dyDescent="0.2">
      <c r="F1604" s="49">
        <v>42815</v>
      </c>
      <c r="G1604" s="50">
        <v>4.2020001411437899</v>
      </c>
      <c r="H1604" s="139">
        <v>6.1096213681648353</v>
      </c>
      <c r="I1604" s="139">
        <f t="shared" ref="I1604:I1667" si="50">H1604*$B$5</f>
        <v>7331.5456417978021</v>
      </c>
      <c r="J1604" s="101">
        <f t="shared" ref="J1604:J1667" si="51">I1604-($G$3*$B$5)</f>
        <v>13.945582288530204</v>
      </c>
    </row>
    <row r="1605" spans="6:10" ht="15" x14ac:dyDescent="0.2">
      <c r="F1605" s="49">
        <v>42814</v>
      </c>
      <c r="G1605" s="50">
        <v>4.1939997673034597</v>
      </c>
      <c r="H1605" s="139">
        <v>6.10381833075646</v>
      </c>
      <c r="I1605" s="139">
        <f t="shared" si="50"/>
        <v>7324.581996907752</v>
      </c>
      <c r="J1605" s="101">
        <f t="shared" si="51"/>
        <v>6.9819373984801132</v>
      </c>
    </row>
    <row r="1606" spans="6:10" ht="15" x14ac:dyDescent="0.2">
      <c r="F1606" s="49">
        <v>42811</v>
      </c>
      <c r="G1606" s="50">
        <v>4.1900000572204501</v>
      </c>
      <c r="H1606" s="139">
        <v>6.0921817684256601</v>
      </c>
      <c r="I1606" s="139">
        <f t="shared" si="50"/>
        <v>7310.6181221107918</v>
      </c>
      <c r="J1606" s="101">
        <f t="shared" si="51"/>
        <v>-6.9819373984801132</v>
      </c>
    </row>
    <row r="1607" spans="6:10" ht="15" x14ac:dyDescent="0.2">
      <c r="F1607" s="49">
        <v>42810</v>
      </c>
      <c r="G1607" s="50">
        <v>4.1939997673034597</v>
      </c>
      <c r="H1607" s="139">
        <v>6.1564383937685179</v>
      </c>
      <c r="I1607" s="139">
        <f t="shared" si="50"/>
        <v>7387.7260725222213</v>
      </c>
      <c r="J1607" s="101">
        <f t="shared" si="51"/>
        <v>70.126013012949443</v>
      </c>
    </row>
    <row r="1608" spans="6:10" ht="15" x14ac:dyDescent="0.2">
      <c r="F1608" s="49">
        <v>42809</v>
      </c>
      <c r="G1608" s="50">
        <v>4.1539998054504297</v>
      </c>
      <c r="H1608" s="139">
        <v>6.0745570476808552</v>
      </c>
      <c r="I1608" s="139">
        <f t="shared" si="50"/>
        <v>7289.4684572170263</v>
      </c>
      <c r="J1608" s="101">
        <f t="shared" si="51"/>
        <v>-28.131602292245589</v>
      </c>
    </row>
    <row r="1609" spans="6:10" ht="15" x14ac:dyDescent="0.2">
      <c r="F1609" s="49">
        <v>42808</v>
      </c>
      <c r="G1609" s="50">
        <v>4.17000007629394</v>
      </c>
      <c r="H1609" s="139">
        <v>6.0950762624022037</v>
      </c>
      <c r="I1609" s="139">
        <f t="shared" si="50"/>
        <v>7314.0915148826443</v>
      </c>
      <c r="J1609" s="101">
        <f t="shared" si="51"/>
        <v>-3.508544626627554</v>
      </c>
    </row>
    <row r="1610" spans="6:10" ht="15" x14ac:dyDescent="0.2">
      <c r="F1610" s="49">
        <v>42807</v>
      </c>
      <c r="G1610" s="50">
        <v>4.1719999313354403</v>
      </c>
      <c r="H1610" s="139">
        <v>6.0921559811292365</v>
      </c>
      <c r="I1610" s="139">
        <f t="shared" si="50"/>
        <v>7310.5871773550834</v>
      </c>
      <c r="J1610" s="101">
        <f t="shared" si="51"/>
        <v>-7.0128821541884463</v>
      </c>
    </row>
    <row r="1611" spans="6:10" ht="15" x14ac:dyDescent="0.2">
      <c r="F1611" s="49">
        <v>42804</v>
      </c>
      <c r="G1611" s="50">
        <v>4.1760001182556099</v>
      </c>
      <c r="H1611" s="139">
        <v>6.0805020678200679</v>
      </c>
      <c r="I1611" s="139">
        <f t="shared" si="50"/>
        <v>7296.6024813840813</v>
      </c>
      <c r="J1611" s="101">
        <f t="shared" si="51"/>
        <v>-20.997578125190557</v>
      </c>
    </row>
    <row r="1612" spans="6:10" ht="15" x14ac:dyDescent="0.2">
      <c r="F1612" s="49">
        <v>42803</v>
      </c>
      <c r="G1612" s="50">
        <v>4.1880002021789497</v>
      </c>
      <c r="H1612" s="139">
        <v>6.1330463674580562</v>
      </c>
      <c r="I1612" s="139">
        <f t="shared" si="50"/>
        <v>7359.655640949667</v>
      </c>
      <c r="J1612" s="101">
        <f t="shared" si="51"/>
        <v>42.055581440395144</v>
      </c>
    </row>
    <row r="1613" spans="6:10" ht="15" x14ac:dyDescent="0.2">
      <c r="F1613" s="49">
        <v>42802</v>
      </c>
      <c r="G1613" s="50">
        <v>4.1640000343322701</v>
      </c>
      <c r="H1613" s="139">
        <v>6.1450437730121052</v>
      </c>
      <c r="I1613" s="139">
        <f t="shared" si="50"/>
        <v>7374.0525276145263</v>
      </c>
      <c r="J1613" s="101">
        <f t="shared" si="51"/>
        <v>56.452468105254411</v>
      </c>
    </row>
    <row r="1614" spans="6:10" ht="15" x14ac:dyDescent="0.2">
      <c r="F1614" s="49">
        <v>42801</v>
      </c>
      <c r="G1614" s="50">
        <v>4.1319999694824201</v>
      </c>
      <c r="H1614" s="139">
        <v>6.089151618470396</v>
      </c>
      <c r="I1614" s="139">
        <f t="shared" si="50"/>
        <v>7306.9819421644752</v>
      </c>
      <c r="J1614" s="101">
        <f t="shared" si="51"/>
        <v>-10.618117344796701</v>
      </c>
    </row>
    <row r="1615" spans="6:10" ht="15" x14ac:dyDescent="0.2">
      <c r="F1615" s="49">
        <v>42800</v>
      </c>
      <c r="G1615" s="50">
        <v>4.13800001144409</v>
      </c>
      <c r="H1615" s="139">
        <v>6.0950536575738257</v>
      </c>
      <c r="I1615" s="139">
        <f t="shared" si="50"/>
        <v>7314.0643890885904</v>
      </c>
      <c r="J1615" s="101">
        <f t="shared" si="51"/>
        <v>-3.5356704206815266</v>
      </c>
    </row>
    <row r="1616" spans="6:10" ht="15" x14ac:dyDescent="0.2">
      <c r="F1616" s="49">
        <v>42797</v>
      </c>
      <c r="G1616" s="50">
        <v>4.1399998664855904</v>
      </c>
      <c r="H1616" s="139">
        <v>6.1453175529832542</v>
      </c>
      <c r="I1616" s="139">
        <f t="shared" si="50"/>
        <v>7374.3810635799055</v>
      </c>
      <c r="J1616" s="101">
        <f t="shared" si="51"/>
        <v>56.781004070633571</v>
      </c>
    </row>
    <row r="1617" spans="6:10" ht="15" x14ac:dyDescent="0.2">
      <c r="F1617" s="49">
        <v>42796</v>
      </c>
      <c r="G1617" s="50">
        <v>4.1079998016357404</v>
      </c>
      <c r="H1617" s="139">
        <v>6.1277609408497007</v>
      </c>
      <c r="I1617" s="139">
        <f t="shared" si="50"/>
        <v>7353.3131290196407</v>
      </c>
      <c r="J1617" s="101">
        <f t="shared" si="51"/>
        <v>35.713069510368769</v>
      </c>
    </row>
    <row r="1618" spans="6:10" ht="15" x14ac:dyDescent="0.2">
      <c r="F1618" s="49">
        <v>42795</v>
      </c>
      <c r="G1618" s="50">
        <v>4.0879998207092196</v>
      </c>
      <c r="H1618" s="139">
        <v>6.118919362342476</v>
      </c>
      <c r="I1618" s="139">
        <f t="shared" si="50"/>
        <v>7342.7032348109715</v>
      </c>
      <c r="J1618" s="101">
        <f t="shared" si="51"/>
        <v>25.103175301699594</v>
      </c>
    </row>
    <row r="1619" spans="6:10" ht="15" x14ac:dyDescent="0.2">
      <c r="F1619" s="49">
        <v>42794</v>
      </c>
      <c r="G1619" s="50">
        <v>4.0739998817443803</v>
      </c>
      <c r="H1619" s="139">
        <v>6.1280099251048998</v>
      </c>
      <c r="I1619" s="139">
        <f t="shared" si="50"/>
        <v>7353.6119101258801</v>
      </c>
      <c r="J1619" s="101">
        <f t="shared" si="51"/>
        <v>36.011850616608172</v>
      </c>
    </row>
    <row r="1620" spans="6:10" ht="15" x14ac:dyDescent="0.2">
      <c r="F1620" s="49">
        <v>42793</v>
      </c>
      <c r="G1620" s="50">
        <v>4.0539999008178702</v>
      </c>
      <c r="H1620" s="139">
        <v>6.1493581723948489</v>
      </c>
      <c r="I1620" s="139">
        <f t="shared" si="50"/>
        <v>7379.2298068738191</v>
      </c>
      <c r="J1620" s="101">
        <f t="shared" si="51"/>
        <v>61.629747364547256</v>
      </c>
    </row>
    <row r="1621" spans="6:10" ht="15" x14ac:dyDescent="0.2">
      <c r="F1621" s="49">
        <v>42790</v>
      </c>
      <c r="G1621" s="50">
        <v>4.0199999809265101</v>
      </c>
      <c r="H1621" s="139">
        <v>6.1743213741012903</v>
      </c>
      <c r="I1621" s="139">
        <f t="shared" si="50"/>
        <v>7409.1856489215488</v>
      </c>
      <c r="J1621" s="101">
        <f t="shared" si="51"/>
        <v>91.585589412276931</v>
      </c>
    </row>
    <row r="1622" spans="6:10" ht="15" x14ac:dyDescent="0.2">
      <c r="F1622" s="49">
        <v>42789</v>
      </c>
      <c r="G1622" s="50">
        <v>3.9700000286102202</v>
      </c>
      <c r="H1622" s="139">
        <v>6.0826591755945252</v>
      </c>
      <c r="I1622" s="139">
        <f t="shared" si="50"/>
        <v>7299.1910107134299</v>
      </c>
      <c r="J1622" s="101">
        <f t="shared" si="51"/>
        <v>-18.409048795841954</v>
      </c>
    </row>
    <row r="1623" spans="6:10" ht="15" x14ac:dyDescent="0.2">
      <c r="F1623" s="49">
        <v>42788</v>
      </c>
      <c r="G1623" s="50">
        <v>3.9800000190734801</v>
      </c>
      <c r="H1623" s="139">
        <v>6.0643855813761709</v>
      </c>
      <c r="I1623" s="139">
        <f t="shared" si="50"/>
        <v>7277.2626976514048</v>
      </c>
      <c r="J1623" s="101">
        <f t="shared" si="51"/>
        <v>-40.337361857867108</v>
      </c>
    </row>
    <row r="1624" spans="6:10" ht="15" x14ac:dyDescent="0.2">
      <c r="F1624" s="49">
        <v>42787</v>
      </c>
      <c r="G1624" s="50">
        <v>4.0019998550415004</v>
      </c>
      <c r="H1624" s="139">
        <v>6.1102019980001252</v>
      </c>
      <c r="I1624" s="139">
        <f t="shared" si="50"/>
        <v>7332.2423976001501</v>
      </c>
      <c r="J1624" s="101">
        <f t="shared" si="51"/>
        <v>14.642338090878184</v>
      </c>
    </row>
    <row r="1625" spans="6:10" ht="15" x14ac:dyDescent="0.2">
      <c r="F1625" s="49">
        <v>42786</v>
      </c>
      <c r="G1625" s="50">
        <v>3.9939999580383301</v>
      </c>
      <c r="H1625" s="139">
        <v>6.0281690578751856</v>
      </c>
      <c r="I1625" s="139">
        <f t="shared" si="50"/>
        <v>7233.8028694502227</v>
      </c>
      <c r="J1625" s="101">
        <f t="shared" si="51"/>
        <v>-83.797190059049171</v>
      </c>
    </row>
    <row r="1626" spans="6:10" ht="15" x14ac:dyDescent="0.2">
      <c r="F1626" s="49">
        <v>42783</v>
      </c>
      <c r="G1626" s="50">
        <v>4.0399999618530202</v>
      </c>
      <c r="H1626" s="139">
        <v>6.1404103685820317</v>
      </c>
      <c r="I1626" s="139">
        <f t="shared" si="50"/>
        <v>7368.4924422984377</v>
      </c>
      <c r="J1626" s="101">
        <f t="shared" si="51"/>
        <v>50.892382789165822</v>
      </c>
    </row>
    <row r="1627" spans="6:10" ht="15" x14ac:dyDescent="0.2">
      <c r="F1627" s="49">
        <v>42782</v>
      </c>
      <c r="G1627" s="50">
        <v>4.0120000839233398</v>
      </c>
      <c r="H1627" s="139">
        <v>6.1468332421217893</v>
      </c>
      <c r="I1627" s="139">
        <f t="shared" si="50"/>
        <v>7376.1998905461469</v>
      </c>
      <c r="J1627" s="101">
        <f t="shared" si="51"/>
        <v>58.599831036875003</v>
      </c>
    </row>
    <row r="1628" spans="6:10" ht="15" x14ac:dyDescent="0.2">
      <c r="F1628" s="49">
        <v>42781</v>
      </c>
      <c r="G1628" s="50">
        <v>3.9800000190734801</v>
      </c>
      <c r="H1628" s="139">
        <v>6.0582933879745227</v>
      </c>
      <c r="I1628" s="139">
        <f t="shared" si="50"/>
        <v>7269.9520655694268</v>
      </c>
      <c r="J1628" s="101">
        <f t="shared" si="51"/>
        <v>-47.647993939845037</v>
      </c>
    </row>
    <row r="1629" spans="6:10" ht="15" x14ac:dyDescent="0.2">
      <c r="F1629" s="49">
        <v>42780</v>
      </c>
      <c r="G1629" s="50">
        <v>4.0060000419616699</v>
      </c>
      <c r="H1629" s="139">
        <v>6.0615755958139577</v>
      </c>
      <c r="I1629" s="139">
        <f t="shared" si="50"/>
        <v>7273.8907149767492</v>
      </c>
      <c r="J1629" s="101">
        <f t="shared" si="51"/>
        <v>-43.709344532522664</v>
      </c>
    </row>
    <row r="1630" spans="6:10" ht="15" x14ac:dyDescent="0.2">
      <c r="F1630" s="49">
        <v>42779</v>
      </c>
      <c r="G1630" s="50">
        <v>4.0300002098083496</v>
      </c>
      <c r="H1630" s="139">
        <v>6.1010276058117272</v>
      </c>
      <c r="I1630" s="139">
        <f t="shared" si="50"/>
        <v>7321.2331269740725</v>
      </c>
      <c r="J1630" s="101">
        <f t="shared" si="51"/>
        <v>3.6330674648006607</v>
      </c>
    </row>
    <row r="1631" spans="6:10" ht="15" x14ac:dyDescent="0.2">
      <c r="F1631" s="49">
        <v>42776</v>
      </c>
      <c r="G1631" s="50">
        <v>4.0279998779296804</v>
      </c>
      <c r="H1631" s="139">
        <v>6.0859009944259386</v>
      </c>
      <c r="I1631" s="139">
        <f t="shared" si="50"/>
        <v>7303.0811933111263</v>
      </c>
      <c r="J1631" s="101">
        <f t="shared" si="51"/>
        <v>-14.518866198145588</v>
      </c>
    </row>
    <row r="1632" spans="6:10" ht="15" x14ac:dyDescent="0.2">
      <c r="F1632" s="49">
        <v>42775</v>
      </c>
      <c r="G1632" s="50">
        <v>4.0359997749328604</v>
      </c>
      <c r="H1632" s="139">
        <v>6.2108443052534064</v>
      </c>
      <c r="I1632" s="139">
        <f t="shared" si="50"/>
        <v>7453.0131663040875</v>
      </c>
      <c r="J1632" s="101">
        <f t="shared" si="51"/>
        <v>135.41310679481558</v>
      </c>
    </row>
    <row r="1633" spans="6:10" ht="15" x14ac:dyDescent="0.2">
      <c r="F1633" s="49">
        <v>42774</v>
      </c>
      <c r="G1633" s="50">
        <v>3.9619998931884699</v>
      </c>
      <c r="H1633" s="139">
        <v>6.2318221607162645</v>
      </c>
      <c r="I1633" s="139">
        <f t="shared" si="50"/>
        <v>7478.1865928595171</v>
      </c>
      <c r="J1633" s="101">
        <f t="shared" si="51"/>
        <v>160.58653335024519</v>
      </c>
    </row>
    <row r="1634" spans="6:10" ht="15" x14ac:dyDescent="0.2">
      <c r="F1634" s="49">
        <v>42773</v>
      </c>
      <c r="G1634" s="50">
        <v>3.8759999275207502</v>
      </c>
      <c r="H1634" s="139">
        <v>6.1358758370539457</v>
      </c>
      <c r="I1634" s="139">
        <f t="shared" si="50"/>
        <v>7363.0510044647344</v>
      </c>
      <c r="J1634" s="101">
        <f t="shared" si="51"/>
        <v>45.450944955462546</v>
      </c>
    </row>
    <row r="1635" spans="6:10" ht="15" x14ac:dyDescent="0.2">
      <c r="F1635" s="49">
        <v>42772</v>
      </c>
      <c r="G1635" s="50">
        <v>3.85199999809265</v>
      </c>
      <c r="H1635" s="139">
        <v>6.0068660333553252</v>
      </c>
      <c r="I1635" s="139">
        <f t="shared" si="50"/>
        <v>7208.2392400263907</v>
      </c>
      <c r="J1635" s="101">
        <f t="shared" si="51"/>
        <v>-109.3608194828812</v>
      </c>
    </row>
    <row r="1636" spans="6:10" ht="15" x14ac:dyDescent="0.2">
      <c r="F1636" s="49">
        <v>42769</v>
      </c>
      <c r="G1636" s="50">
        <v>3.91000008583068</v>
      </c>
      <c r="H1636" s="139">
        <v>6.1073648468174202</v>
      </c>
      <c r="I1636" s="139">
        <f t="shared" si="50"/>
        <v>7328.8378161809042</v>
      </c>
      <c r="J1636" s="101">
        <f t="shared" si="51"/>
        <v>11.237756671632269</v>
      </c>
    </row>
    <row r="1637" spans="6:10" ht="15" x14ac:dyDescent="0.2">
      <c r="F1637" s="49">
        <v>42768</v>
      </c>
      <c r="G1637" s="50">
        <v>3.9040000438690101</v>
      </c>
      <c r="H1637" s="139">
        <v>6.1956205752374007</v>
      </c>
      <c r="I1637" s="139">
        <f t="shared" si="50"/>
        <v>7434.7446902848806</v>
      </c>
      <c r="J1637" s="101">
        <f t="shared" si="51"/>
        <v>117.14463077560868</v>
      </c>
    </row>
    <row r="1638" spans="6:10" ht="15" x14ac:dyDescent="0.2">
      <c r="F1638" s="49">
        <v>42767</v>
      </c>
      <c r="G1638" s="50">
        <v>3.8420000076293901</v>
      </c>
      <c r="H1638" s="139">
        <v>6.0663385338264213</v>
      </c>
      <c r="I1638" s="139">
        <f t="shared" si="50"/>
        <v>7279.6062405917055</v>
      </c>
      <c r="J1638" s="101">
        <f t="shared" si="51"/>
        <v>-37.993818917566387</v>
      </c>
    </row>
    <row r="1639" spans="6:10" ht="15" x14ac:dyDescent="0.2">
      <c r="F1639" s="49">
        <v>42766</v>
      </c>
      <c r="G1639" s="50">
        <v>3.8619999885559002</v>
      </c>
      <c r="H1639" s="139">
        <v>6.1106447850227159</v>
      </c>
      <c r="I1639" s="139">
        <f t="shared" si="50"/>
        <v>7332.7737420272588</v>
      </c>
      <c r="J1639" s="101">
        <f t="shared" si="51"/>
        <v>15.17368251798689</v>
      </c>
    </row>
    <row r="1640" spans="6:10" ht="15" x14ac:dyDescent="0.2">
      <c r="F1640" s="49">
        <v>42765</v>
      </c>
      <c r="G1640" s="50">
        <v>3.8540000915527299</v>
      </c>
      <c r="H1640" s="139">
        <v>5.9665187699478661</v>
      </c>
      <c r="I1640" s="139">
        <f t="shared" si="50"/>
        <v>7159.8225239374397</v>
      </c>
      <c r="J1640" s="101">
        <f t="shared" si="51"/>
        <v>-157.77753557183223</v>
      </c>
    </row>
    <row r="1641" spans="6:10" ht="15" x14ac:dyDescent="0.2">
      <c r="F1641" s="49">
        <v>42762</v>
      </c>
      <c r="G1641" s="50">
        <v>3.9379999637603702</v>
      </c>
      <c r="H1641" s="139">
        <v>6.0517210950221587</v>
      </c>
      <c r="I1641" s="139">
        <f t="shared" si="50"/>
        <v>7262.0653140265904</v>
      </c>
      <c r="J1641" s="101">
        <f t="shared" si="51"/>
        <v>-55.534745482681501</v>
      </c>
    </row>
    <row r="1642" spans="6:10" ht="15" x14ac:dyDescent="0.2">
      <c r="F1642" s="49">
        <v>42761</v>
      </c>
      <c r="G1642" s="50">
        <v>3.9679999351501398</v>
      </c>
      <c r="H1642" s="139">
        <v>6.0064826584138578</v>
      </c>
      <c r="I1642" s="139">
        <f t="shared" si="50"/>
        <v>7207.7791900966295</v>
      </c>
      <c r="J1642" s="101">
        <f t="shared" si="51"/>
        <v>-109.82086941264242</v>
      </c>
    </row>
    <row r="1643" spans="6:10" ht="15" x14ac:dyDescent="0.2">
      <c r="F1643" s="49">
        <v>42760</v>
      </c>
      <c r="G1643" s="50">
        <v>4.0279998779296804</v>
      </c>
      <c r="H1643" s="139">
        <v>6.058765035446549</v>
      </c>
      <c r="I1643" s="139">
        <f t="shared" si="50"/>
        <v>7270.5180425358585</v>
      </c>
      <c r="J1643" s="101">
        <f t="shared" si="51"/>
        <v>-47.082016973413374</v>
      </c>
    </row>
    <row r="1644" spans="6:10" ht="15" x14ac:dyDescent="0.2">
      <c r="F1644" s="49">
        <v>42759</v>
      </c>
      <c r="G1644" s="50">
        <v>4.0539999008178702</v>
      </c>
      <c r="H1644" s="139">
        <v>6.09800004959106</v>
      </c>
      <c r="I1644" s="139">
        <f t="shared" si="50"/>
        <v>7317.6000595092719</v>
      </c>
      <c r="J1644" s="101">
        <f t="shared" si="51"/>
        <v>0</v>
      </c>
    </row>
    <row r="1645" spans="6:10" ht="15" x14ac:dyDescent="0.2">
      <c r="F1645" s="49">
        <v>42758</v>
      </c>
      <c r="G1645" s="50">
        <v>4.0539999008178702</v>
      </c>
      <c r="H1645" s="139">
        <v>5.9464703419566032</v>
      </c>
      <c r="I1645" s="139">
        <f t="shared" si="50"/>
        <v>7135.7644103479242</v>
      </c>
      <c r="J1645" s="101">
        <f t="shared" si="51"/>
        <v>-181.83564916134765</v>
      </c>
    </row>
    <row r="1646" spans="6:10" ht="15" x14ac:dyDescent="0.2">
      <c r="F1646" s="49">
        <v>42755</v>
      </c>
      <c r="G1646" s="50">
        <v>4.1560001373290998</v>
      </c>
      <c r="H1646" s="139">
        <v>6.1510524713269747</v>
      </c>
      <c r="I1646" s="139">
        <f t="shared" si="50"/>
        <v>7381.2629655923693</v>
      </c>
      <c r="J1646" s="101">
        <f t="shared" si="51"/>
        <v>63.662906083097369</v>
      </c>
    </row>
    <row r="1647" spans="6:10" ht="15" x14ac:dyDescent="0.2">
      <c r="F1647" s="49">
        <v>42754</v>
      </c>
      <c r="G1647" s="50">
        <v>4.1199998855590803</v>
      </c>
      <c r="H1647" s="139">
        <v>6.0537577076815348</v>
      </c>
      <c r="I1647" s="139">
        <f t="shared" si="50"/>
        <v>7264.5092492178419</v>
      </c>
      <c r="J1647" s="101">
        <f t="shared" si="51"/>
        <v>-53.090810291429989</v>
      </c>
    </row>
    <row r="1648" spans="6:10" ht="15" x14ac:dyDescent="0.2">
      <c r="F1648" s="49">
        <v>42753</v>
      </c>
      <c r="G1648" s="50">
        <v>4.1500000953674299</v>
      </c>
      <c r="H1648" s="139">
        <v>6.1097664233801785</v>
      </c>
      <c r="I1648" s="139">
        <f t="shared" si="50"/>
        <v>7331.7197080562146</v>
      </c>
      <c r="J1648" s="101">
        <f t="shared" si="51"/>
        <v>14.119648546942699</v>
      </c>
    </row>
    <row r="1649" spans="6:10" ht="15" x14ac:dyDescent="0.2">
      <c r="F1649" s="49">
        <v>42752</v>
      </c>
      <c r="G1649" s="50">
        <v>4.1420001983642498</v>
      </c>
      <c r="H1649" s="139">
        <v>6.1245582248739945</v>
      </c>
      <c r="I1649" s="139">
        <f t="shared" si="50"/>
        <v>7349.4698698487937</v>
      </c>
      <c r="J1649" s="101">
        <f t="shared" si="51"/>
        <v>31.869810339521791</v>
      </c>
    </row>
    <row r="1650" spans="6:10" ht="15" x14ac:dyDescent="0.2">
      <c r="F1650" s="49">
        <v>42751</v>
      </c>
      <c r="G1650" s="50">
        <v>4.1240000724792401</v>
      </c>
      <c r="H1650" s="139">
        <v>6.0684983271180339</v>
      </c>
      <c r="I1650" s="139">
        <f t="shared" si="50"/>
        <v>7282.1979925416408</v>
      </c>
      <c r="J1650" s="101">
        <f t="shared" si="51"/>
        <v>-35.402066967631072</v>
      </c>
    </row>
    <row r="1651" spans="6:10" ht="15" x14ac:dyDescent="0.2">
      <c r="F1651" s="49">
        <v>42748</v>
      </c>
      <c r="G1651" s="50">
        <v>4.1440000534057599</v>
      </c>
      <c r="H1651" s="139">
        <v>6.0803671431656436</v>
      </c>
      <c r="I1651" s="139">
        <f t="shared" si="50"/>
        <v>7296.440571798772</v>
      </c>
      <c r="J1651" s="101">
        <f t="shared" si="51"/>
        <v>-21.159487710499889</v>
      </c>
    </row>
    <row r="1652" spans="6:10" ht="15" x14ac:dyDescent="0.2">
      <c r="F1652" s="49">
        <v>42747</v>
      </c>
      <c r="G1652" s="50">
        <v>4.1560001373290998</v>
      </c>
      <c r="H1652" s="139">
        <v>6.1480925043329595</v>
      </c>
      <c r="I1652" s="139">
        <f t="shared" si="50"/>
        <v>7377.7110051995514</v>
      </c>
      <c r="J1652" s="101">
        <f t="shared" si="51"/>
        <v>60.11094569027955</v>
      </c>
    </row>
    <row r="1653" spans="6:10" ht="15" x14ac:dyDescent="0.2">
      <c r="F1653" s="49">
        <v>42746</v>
      </c>
      <c r="G1653" s="50">
        <v>4.1220002174377397</v>
      </c>
      <c r="H1653" s="139">
        <v>6.0802738732923869</v>
      </c>
      <c r="I1653" s="139">
        <f t="shared" si="50"/>
        <v>7296.3286479508643</v>
      </c>
      <c r="J1653" s="101">
        <f t="shared" si="51"/>
        <v>-21.271411558407635</v>
      </c>
    </row>
    <row r="1654" spans="6:10" ht="15" x14ac:dyDescent="0.2">
      <c r="F1654" s="49">
        <v>42745</v>
      </c>
      <c r="G1654" s="50">
        <v>4.1339998245239196</v>
      </c>
      <c r="H1654" s="139">
        <v>6.0597679139544827</v>
      </c>
      <c r="I1654" s="139">
        <f t="shared" si="50"/>
        <v>7271.7214967453792</v>
      </c>
      <c r="J1654" s="101">
        <f t="shared" si="51"/>
        <v>-45.87856276389266</v>
      </c>
    </row>
    <row r="1655" spans="6:10" ht="15" x14ac:dyDescent="0.2">
      <c r="F1655" s="49">
        <v>42744</v>
      </c>
      <c r="G1655" s="50">
        <v>4.1599998474120996</v>
      </c>
      <c r="H1655" s="139">
        <v>6.083358650774306</v>
      </c>
      <c r="I1655" s="139">
        <f t="shared" si="50"/>
        <v>7300.0303809291672</v>
      </c>
      <c r="J1655" s="101">
        <f t="shared" si="51"/>
        <v>-17.569678580104664</v>
      </c>
    </row>
    <row r="1656" spans="6:10" ht="15" x14ac:dyDescent="0.2">
      <c r="F1656" s="49">
        <v>42741</v>
      </c>
      <c r="G1656" s="50">
        <v>4.17000007629394</v>
      </c>
      <c r="H1656" s="139">
        <v>6.109709935768759</v>
      </c>
      <c r="I1656" s="139">
        <f t="shared" si="50"/>
        <v>7331.6519229225105</v>
      </c>
      <c r="J1656" s="101">
        <f t="shared" si="51"/>
        <v>14.051863413238607</v>
      </c>
    </row>
    <row r="1657" spans="6:10" ht="15" x14ac:dyDescent="0.2">
      <c r="F1657" s="49">
        <v>42740</v>
      </c>
      <c r="G1657" s="50">
        <v>4.1620001792907697</v>
      </c>
      <c r="H1657" s="139">
        <v>6.1332659361590665</v>
      </c>
      <c r="I1657" s="139">
        <f t="shared" si="50"/>
        <v>7359.9191233908796</v>
      </c>
      <c r="J1657" s="101">
        <f t="shared" si="51"/>
        <v>42.31906388160769</v>
      </c>
    </row>
    <row r="1658" spans="6:10" ht="15" x14ac:dyDescent="0.2">
      <c r="F1658" s="49">
        <v>42739</v>
      </c>
      <c r="G1658" s="50">
        <v>4.13800001144409</v>
      </c>
      <c r="H1658" s="139">
        <v>6.0305857545838197</v>
      </c>
      <c r="I1658" s="139">
        <f t="shared" si="50"/>
        <v>7236.7029055005833</v>
      </c>
      <c r="J1658" s="101">
        <f t="shared" si="51"/>
        <v>-80.897154008688631</v>
      </c>
    </row>
    <row r="1659" spans="6:10" ht="15" x14ac:dyDescent="0.2">
      <c r="F1659" s="49">
        <v>42738</v>
      </c>
      <c r="G1659" s="50">
        <v>4.1840000152587802</v>
      </c>
      <c r="H1659" s="139">
        <v>6.0370923160871088</v>
      </c>
      <c r="I1659" s="139">
        <f t="shared" si="50"/>
        <v>7244.5107793045308</v>
      </c>
      <c r="J1659" s="101">
        <f t="shared" si="51"/>
        <v>-73.089280204741044</v>
      </c>
    </row>
    <row r="1660" spans="6:10" ht="15" x14ac:dyDescent="0.2">
      <c r="F1660" s="49">
        <v>42737</v>
      </c>
      <c r="G1660" s="50">
        <v>4.2259998321533203</v>
      </c>
      <c r="H1660" s="139">
        <v>6.1676588623844522</v>
      </c>
      <c r="I1660" s="139">
        <f t="shared" si="50"/>
        <v>7401.1906348613429</v>
      </c>
      <c r="J1660" s="101">
        <f t="shared" si="51"/>
        <v>83.590575352071028</v>
      </c>
    </row>
    <row r="1661" spans="6:10" ht="15" x14ac:dyDescent="0.2">
      <c r="F1661" s="49">
        <v>42734</v>
      </c>
      <c r="G1661" s="50">
        <v>4.1779999732971103</v>
      </c>
      <c r="H1661" s="139">
        <v>6.121397378740852</v>
      </c>
      <c r="I1661" s="139">
        <f t="shared" si="50"/>
        <v>7345.6768544890219</v>
      </c>
      <c r="J1661" s="101">
        <f t="shared" si="51"/>
        <v>28.076794979750048</v>
      </c>
    </row>
    <row r="1662" spans="6:10" ht="15" x14ac:dyDescent="0.2">
      <c r="F1662" s="49">
        <v>42733</v>
      </c>
      <c r="G1662" s="50">
        <v>4.1620001792907697</v>
      </c>
      <c r="H1662" s="139">
        <v>6.1214881988440739</v>
      </c>
      <c r="I1662" s="139">
        <f t="shared" si="50"/>
        <v>7345.7858386128883</v>
      </c>
      <c r="J1662" s="101">
        <f t="shared" si="51"/>
        <v>28.185779103616369</v>
      </c>
    </row>
    <row r="1663" spans="6:10" ht="15" x14ac:dyDescent="0.2">
      <c r="F1663" s="49">
        <v>42732</v>
      </c>
      <c r="G1663" s="50">
        <v>4.1459999084472603</v>
      </c>
      <c r="H1663" s="139">
        <v>6.0921193499968407</v>
      </c>
      <c r="I1663" s="139">
        <f t="shared" si="50"/>
        <v>7310.5432199962088</v>
      </c>
      <c r="J1663" s="101">
        <f t="shared" si="51"/>
        <v>-7.0568395130630961</v>
      </c>
    </row>
    <row r="1664" spans="6:10" ht="15" x14ac:dyDescent="0.2">
      <c r="F1664" s="49">
        <v>42731</v>
      </c>
      <c r="G1664" s="50">
        <v>4.1500000953674299</v>
      </c>
      <c r="H1664" s="139">
        <v>6.1422423915005844</v>
      </c>
      <c r="I1664" s="139">
        <f t="shared" si="50"/>
        <v>7370.690869800701</v>
      </c>
      <c r="J1664" s="101">
        <f t="shared" si="51"/>
        <v>53.090810291429079</v>
      </c>
    </row>
    <row r="1665" spans="6:10" ht="15" x14ac:dyDescent="0.2">
      <c r="F1665" s="49">
        <v>42730</v>
      </c>
      <c r="G1665" s="50">
        <v>4.1199998855590803</v>
      </c>
      <c r="H1665" s="139">
        <v>6.130649191075018</v>
      </c>
      <c r="I1665" s="139">
        <f t="shared" si="50"/>
        <v>7356.7790292900218</v>
      </c>
      <c r="J1665" s="101">
        <f t="shared" si="51"/>
        <v>39.178969780749867</v>
      </c>
    </row>
    <row r="1666" spans="6:10" ht="15" x14ac:dyDescent="0.2">
      <c r="F1666" s="49">
        <v>42727</v>
      </c>
      <c r="G1666" s="50">
        <v>4.09800004959106</v>
      </c>
      <c r="H1666" s="139">
        <v>6.1338183184918051</v>
      </c>
      <c r="I1666" s="139">
        <f t="shared" si="50"/>
        <v>7360.5819821901659</v>
      </c>
      <c r="J1666" s="101">
        <f t="shared" si="51"/>
        <v>42.981922680894058</v>
      </c>
    </row>
    <row r="1667" spans="6:10" ht="15" x14ac:dyDescent="0.2">
      <c r="F1667" s="49">
        <v>42726</v>
      </c>
      <c r="G1667" s="50">
        <v>4.0739998817443803</v>
      </c>
      <c r="H1667" s="139">
        <v>6.0621817806903158</v>
      </c>
      <c r="I1667" s="139">
        <f t="shared" si="50"/>
        <v>7274.6181368283787</v>
      </c>
      <c r="J1667" s="101">
        <f t="shared" si="51"/>
        <v>-42.981922680893149</v>
      </c>
    </row>
    <row r="1668" spans="6:10" ht="15" x14ac:dyDescent="0.2">
      <c r="F1668" s="49">
        <v>42725</v>
      </c>
      <c r="G1668" s="50">
        <v>4.09800004959106</v>
      </c>
      <c r="H1668" s="139">
        <v>6.0920505029760665</v>
      </c>
      <c r="I1668" s="139">
        <f t="shared" ref="I1668:I1731" si="52">H1668*$B$5</f>
        <v>7310.4606035712795</v>
      </c>
      <c r="J1668" s="101">
        <f t="shared" ref="J1668:J1731" si="53">I1668-($G$3*$B$5)</f>
        <v>-7.1394559379923521</v>
      </c>
    </row>
    <row r="1669" spans="6:10" ht="15" x14ac:dyDescent="0.2">
      <c r="F1669" s="49">
        <v>42724</v>
      </c>
      <c r="G1669" s="50">
        <v>4.1020002365112296</v>
      </c>
      <c r="H1669" s="139">
        <v>6.1637636523442252</v>
      </c>
      <c r="I1669" s="139">
        <f t="shared" si="52"/>
        <v>7396.5163828130699</v>
      </c>
      <c r="J1669" s="101">
        <f t="shared" si="53"/>
        <v>78.916323303797981</v>
      </c>
    </row>
    <row r="1670" spans="6:10" ht="15" x14ac:dyDescent="0.2">
      <c r="F1670" s="49">
        <v>42723</v>
      </c>
      <c r="G1670" s="50">
        <v>4.05800008773803</v>
      </c>
      <c r="H1670" s="139">
        <v>6.1371962631252464</v>
      </c>
      <c r="I1670" s="139">
        <f t="shared" si="52"/>
        <v>7364.6355157502958</v>
      </c>
      <c r="J1670" s="101">
        <f t="shared" si="53"/>
        <v>47.035456241023894</v>
      </c>
    </row>
    <row r="1671" spans="6:10" ht="15" x14ac:dyDescent="0.2">
      <c r="F1671" s="49">
        <v>42720</v>
      </c>
      <c r="G1671" s="50">
        <v>4.03200006484985</v>
      </c>
      <c r="H1671" s="139">
        <v>6.0738498334801259</v>
      </c>
      <c r="I1671" s="139">
        <f t="shared" si="52"/>
        <v>7288.6198001761513</v>
      </c>
      <c r="J1671" s="101">
        <f t="shared" si="53"/>
        <v>-28.980259333120557</v>
      </c>
    </row>
    <row r="1672" spans="6:10" ht="15" x14ac:dyDescent="0.2">
      <c r="F1672" s="49">
        <v>42719</v>
      </c>
      <c r="G1672" s="50">
        <v>4.0479998588562003</v>
      </c>
      <c r="H1672" s="139">
        <v>6.1040282834634843</v>
      </c>
      <c r="I1672" s="139">
        <f t="shared" si="52"/>
        <v>7324.8339401561807</v>
      </c>
      <c r="J1672" s="101">
        <f t="shared" si="53"/>
        <v>7.2338806469088013</v>
      </c>
    </row>
    <row r="1673" spans="6:10" ht="15" x14ac:dyDescent="0.2">
      <c r="F1673" s="49">
        <v>42718</v>
      </c>
      <c r="G1673" s="50">
        <v>4.0440001487731898</v>
      </c>
      <c r="H1673" s="139">
        <v>6.0349945980971613</v>
      </c>
      <c r="I1673" s="139">
        <f t="shared" si="52"/>
        <v>7241.9935177165935</v>
      </c>
      <c r="J1673" s="101">
        <f t="shared" si="53"/>
        <v>-75.606541792678399</v>
      </c>
    </row>
    <row r="1674" spans="6:10" ht="15" x14ac:dyDescent="0.2">
      <c r="F1674" s="49">
        <v>42717</v>
      </c>
      <c r="G1674" s="50">
        <v>4.0859999656677202</v>
      </c>
      <c r="H1674" s="139">
        <v>6.233818452814158</v>
      </c>
      <c r="I1674" s="139">
        <f t="shared" si="52"/>
        <v>7480.5821433769897</v>
      </c>
      <c r="J1674" s="101">
        <f t="shared" si="53"/>
        <v>162.98208386771785</v>
      </c>
    </row>
    <row r="1675" spans="6:10" ht="15" x14ac:dyDescent="0.2">
      <c r="F1675" s="49">
        <v>42716</v>
      </c>
      <c r="G1675" s="50">
        <v>3.99600005149841</v>
      </c>
      <c r="H1675" s="139">
        <v>6.1378064021566123</v>
      </c>
      <c r="I1675" s="139">
        <f t="shared" si="52"/>
        <v>7365.3676825879347</v>
      </c>
      <c r="J1675" s="101">
        <f t="shared" si="53"/>
        <v>47.767623078662837</v>
      </c>
    </row>
    <row r="1676" spans="6:10" ht="15" x14ac:dyDescent="0.2">
      <c r="F1676" s="49">
        <v>42713</v>
      </c>
      <c r="G1676" s="50">
        <v>3.9700000286102202</v>
      </c>
      <c r="H1676" s="139">
        <v>6.1659621133666658</v>
      </c>
      <c r="I1676" s="139">
        <f t="shared" si="52"/>
        <v>7399.1545360399987</v>
      </c>
      <c r="J1676" s="101">
        <f t="shared" si="53"/>
        <v>81.554476530726788</v>
      </c>
    </row>
    <row r="1677" spans="6:10" ht="15" x14ac:dyDescent="0.2">
      <c r="F1677" s="49">
        <v>42712</v>
      </c>
      <c r="G1677" s="50">
        <v>3.9260001182556099</v>
      </c>
      <c r="H1677" s="139">
        <v>6.116667541448618</v>
      </c>
      <c r="I1677" s="139">
        <f t="shared" si="52"/>
        <v>7340.0010497383419</v>
      </c>
      <c r="J1677" s="101">
        <f t="shared" si="53"/>
        <v>22.400990229069976</v>
      </c>
    </row>
    <row r="1678" spans="6:10" ht="15" x14ac:dyDescent="0.2">
      <c r="F1678" s="49">
        <v>42711</v>
      </c>
      <c r="G1678" s="50">
        <v>3.9140000343322701</v>
      </c>
      <c r="H1678" s="139">
        <v>6.1229791418841097</v>
      </c>
      <c r="I1678" s="139">
        <f t="shared" si="52"/>
        <v>7347.5749702609319</v>
      </c>
      <c r="J1678" s="101">
        <f t="shared" si="53"/>
        <v>29.974910751659991</v>
      </c>
    </row>
    <row r="1679" spans="6:10" ht="15" x14ac:dyDescent="0.2">
      <c r="F1679" s="49">
        <v>42710</v>
      </c>
      <c r="G1679" s="50">
        <v>3.8980000019073402</v>
      </c>
      <c r="H1679" s="139">
        <v>6.3601138319393637</v>
      </c>
      <c r="I1679" s="139">
        <f t="shared" si="52"/>
        <v>7632.1365983272362</v>
      </c>
      <c r="J1679" s="101">
        <f t="shared" si="53"/>
        <v>314.53653881796436</v>
      </c>
    </row>
    <row r="1680" spans="6:10" ht="15" x14ac:dyDescent="0.2">
      <c r="F1680" s="49">
        <v>42709</v>
      </c>
      <c r="G1680" s="50">
        <v>3.7339999675750701</v>
      </c>
      <c r="H1680" s="139">
        <v>5.962339614871591</v>
      </c>
      <c r="I1680" s="139">
        <f t="shared" si="52"/>
        <v>7154.8075378459089</v>
      </c>
      <c r="J1680" s="101">
        <f t="shared" si="53"/>
        <v>-162.792521663363</v>
      </c>
    </row>
    <row r="1681" spans="6:10" ht="15" x14ac:dyDescent="0.2">
      <c r="F1681" s="49">
        <v>42706</v>
      </c>
      <c r="G1681" s="50">
        <v>3.8180000782012899</v>
      </c>
      <c r="H1681" s="139">
        <v>6.1686839045184607</v>
      </c>
      <c r="I1681" s="139">
        <f t="shared" si="52"/>
        <v>7402.4206854221529</v>
      </c>
      <c r="J1681" s="101">
        <f t="shared" si="53"/>
        <v>84.820625912881042</v>
      </c>
    </row>
    <row r="1682" spans="6:10" ht="15" x14ac:dyDescent="0.2">
      <c r="F1682" s="49">
        <v>42705</v>
      </c>
      <c r="G1682" s="50">
        <v>3.7739999294281001</v>
      </c>
      <c r="H1682" s="139">
        <v>6.0369068272122623</v>
      </c>
      <c r="I1682" s="139">
        <f t="shared" si="52"/>
        <v>7244.2881926547152</v>
      </c>
      <c r="J1682" s="101">
        <f t="shared" si="53"/>
        <v>-73.311866854556683</v>
      </c>
    </row>
    <row r="1683" spans="6:10" ht="15" x14ac:dyDescent="0.2">
      <c r="F1683" s="49">
        <v>42704</v>
      </c>
      <c r="G1683" s="50">
        <v>3.81200003623962</v>
      </c>
      <c r="H1683" s="139">
        <v>6.1526332237254309</v>
      </c>
      <c r="I1683" s="139">
        <f t="shared" si="52"/>
        <v>7383.1598684705168</v>
      </c>
      <c r="J1683" s="101">
        <f t="shared" si="53"/>
        <v>65.559808961244926</v>
      </c>
    </row>
    <row r="1684" spans="6:10" ht="15" x14ac:dyDescent="0.2">
      <c r="F1684" s="49">
        <v>42703</v>
      </c>
      <c r="G1684" s="50">
        <v>3.7780001163482599</v>
      </c>
      <c r="H1684" s="139">
        <v>6.215335618970852</v>
      </c>
      <c r="I1684" s="139">
        <f t="shared" si="52"/>
        <v>7458.4027427650226</v>
      </c>
      <c r="J1684" s="101">
        <f t="shared" si="53"/>
        <v>140.80268325575071</v>
      </c>
    </row>
    <row r="1685" spans="6:10" ht="15" x14ac:dyDescent="0.2">
      <c r="F1685" s="49">
        <v>42702</v>
      </c>
      <c r="G1685" s="50">
        <v>3.70600008964538</v>
      </c>
      <c r="H1685" s="139">
        <v>6.0455722836035273</v>
      </c>
      <c r="I1685" s="139">
        <f t="shared" si="52"/>
        <v>7254.6867403242331</v>
      </c>
      <c r="J1685" s="101">
        <f t="shared" si="53"/>
        <v>-62.913319185038745</v>
      </c>
    </row>
    <row r="1686" spans="6:10" ht="15" x14ac:dyDescent="0.2">
      <c r="F1686" s="49">
        <v>42699</v>
      </c>
      <c r="G1686" s="50">
        <v>3.7379999160766602</v>
      </c>
      <c r="H1686" s="139">
        <v>6.127435160505792</v>
      </c>
      <c r="I1686" s="139">
        <f t="shared" si="52"/>
        <v>7352.9221926069504</v>
      </c>
      <c r="J1686" s="101">
        <f t="shared" si="53"/>
        <v>35.322133097678488</v>
      </c>
    </row>
    <row r="1687" spans="6:10" ht="15" x14ac:dyDescent="0.2">
      <c r="F1687" s="49">
        <v>42698</v>
      </c>
      <c r="G1687" s="50">
        <v>3.7200000286102202</v>
      </c>
      <c r="H1687" s="139">
        <v>6.0555278341889256</v>
      </c>
      <c r="I1687" s="139">
        <f t="shared" si="52"/>
        <v>7266.633401026711</v>
      </c>
      <c r="J1687" s="101">
        <f t="shared" si="53"/>
        <v>-50.966658482560888</v>
      </c>
    </row>
    <row r="1688" spans="6:10" ht="15" x14ac:dyDescent="0.2">
      <c r="F1688" s="49">
        <v>42697</v>
      </c>
      <c r="G1688" s="50">
        <v>3.74600005149841</v>
      </c>
      <c r="H1688" s="139">
        <v>6.0752524537948833</v>
      </c>
      <c r="I1688" s="139">
        <f t="shared" si="52"/>
        <v>7290.3029445538596</v>
      </c>
      <c r="J1688" s="101">
        <f t="shared" si="53"/>
        <v>-27.297114955412326</v>
      </c>
    </row>
    <row r="1689" spans="6:10" ht="15" x14ac:dyDescent="0.2">
      <c r="F1689" s="49">
        <v>42696</v>
      </c>
      <c r="G1689" s="50">
        <v>3.7599999904632502</v>
      </c>
      <c r="H1689" s="139">
        <v>6.2790604105133418</v>
      </c>
      <c r="I1689" s="139">
        <f t="shared" si="52"/>
        <v>7534.8724926160103</v>
      </c>
      <c r="J1689" s="101">
        <f t="shared" si="53"/>
        <v>217.27243310673839</v>
      </c>
    </row>
    <row r="1690" spans="6:10" ht="15" x14ac:dyDescent="0.2">
      <c r="F1690" s="49">
        <v>42695</v>
      </c>
      <c r="G1690" s="50">
        <v>3.6500000953674299</v>
      </c>
      <c r="H1690" s="139">
        <v>6.1247898226070969</v>
      </c>
      <c r="I1690" s="139">
        <f t="shared" si="52"/>
        <v>7349.7477871285164</v>
      </c>
      <c r="J1690" s="101">
        <f t="shared" si="53"/>
        <v>32.147727619244506</v>
      </c>
    </row>
    <row r="1691" spans="6:10" ht="15" x14ac:dyDescent="0.2">
      <c r="F1691" s="49">
        <v>42692</v>
      </c>
      <c r="G1691" s="50">
        <v>3.6340000629425</v>
      </c>
      <c r="H1691" s="139">
        <v>6.0014424533679174</v>
      </c>
      <c r="I1691" s="139">
        <f t="shared" si="52"/>
        <v>7201.7309440415011</v>
      </c>
      <c r="J1691" s="101">
        <f t="shared" si="53"/>
        <v>-115.86911546777083</v>
      </c>
    </row>
    <row r="1692" spans="6:10" ht="15" x14ac:dyDescent="0.2">
      <c r="F1692" s="49">
        <v>42691</v>
      </c>
      <c r="G1692" s="50">
        <v>3.6919999122619598</v>
      </c>
      <c r="H1692" s="139">
        <v>6.1477527951685698</v>
      </c>
      <c r="I1692" s="139">
        <f t="shared" si="52"/>
        <v>7377.303354202284</v>
      </c>
      <c r="J1692" s="101">
        <f t="shared" si="53"/>
        <v>59.70329469301214</v>
      </c>
    </row>
    <row r="1693" spans="6:10" ht="15" x14ac:dyDescent="0.2">
      <c r="F1693" s="49">
        <v>42690</v>
      </c>
      <c r="G1693" s="50">
        <v>3.6619999408721902</v>
      </c>
      <c r="H1693" s="139">
        <v>6.1046644454411343</v>
      </c>
      <c r="I1693" s="139">
        <f t="shared" si="52"/>
        <v>7325.5973345293614</v>
      </c>
      <c r="J1693" s="101">
        <f t="shared" si="53"/>
        <v>7.9972750200895462</v>
      </c>
    </row>
    <row r="1694" spans="6:10" ht="15" x14ac:dyDescent="0.2">
      <c r="F1694" s="49">
        <v>42689</v>
      </c>
      <c r="G1694" s="50">
        <v>3.6579999923706001</v>
      </c>
      <c r="H1694" s="139">
        <v>6.1954627312883677</v>
      </c>
      <c r="I1694" s="139">
        <f t="shared" si="52"/>
        <v>7434.555277546041</v>
      </c>
      <c r="J1694" s="101">
        <f t="shared" si="53"/>
        <v>116.95521803676911</v>
      </c>
    </row>
    <row r="1695" spans="6:10" ht="15" x14ac:dyDescent="0.2">
      <c r="F1695" s="49">
        <v>42688</v>
      </c>
      <c r="G1695" s="50">
        <v>3.5999999046325599</v>
      </c>
      <c r="H1695" s="139">
        <v>6.0138880496732732</v>
      </c>
      <c r="I1695" s="139">
        <f t="shared" si="52"/>
        <v>7216.6656596079274</v>
      </c>
      <c r="J1695" s="101">
        <f t="shared" si="53"/>
        <v>-100.93439990134448</v>
      </c>
    </row>
    <row r="1696" spans="6:10" ht="15" x14ac:dyDescent="0.2">
      <c r="F1696" s="49">
        <v>42685</v>
      </c>
      <c r="G1696" s="50">
        <v>3.6500000953674299</v>
      </c>
      <c r="H1696" s="139">
        <v>6.1651966589023726</v>
      </c>
      <c r="I1696" s="139">
        <f t="shared" si="52"/>
        <v>7398.2359906828469</v>
      </c>
      <c r="J1696" s="101">
        <f t="shared" si="53"/>
        <v>80.635931173575045</v>
      </c>
    </row>
    <row r="1697" spans="6:10" ht="15" x14ac:dyDescent="0.2">
      <c r="F1697" s="49">
        <v>42684</v>
      </c>
      <c r="G1697" s="50">
        <v>3.6099998950958199</v>
      </c>
      <c r="H1697" s="139">
        <v>5.9313774204651324</v>
      </c>
      <c r="I1697" s="139">
        <f t="shared" si="52"/>
        <v>7117.6529045581592</v>
      </c>
      <c r="J1697" s="101">
        <f t="shared" si="53"/>
        <v>-199.94715495111268</v>
      </c>
    </row>
    <row r="1698" spans="6:10" ht="15" x14ac:dyDescent="0.2">
      <c r="F1698" s="49">
        <v>42683</v>
      </c>
      <c r="G1698" s="50">
        <v>3.71000003814697</v>
      </c>
      <c r="H1698" s="139">
        <v>5.8531452599248297</v>
      </c>
      <c r="I1698" s="139">
        <f t="shared" si="52"/>
        <v>7023.7743119097959</v>
      </c>
      <c r="J1698" s="101">
        <f t="shared" si="53"/>
        <v>-293.82574759947602</v>
      </c>
    </row>
    <row r="1699" spans="6:10" ht="15" x14ac:dyDescent="0.2">
      <c r="F1699" s="49">
        <v>42682</v>
      </c>
      <c r="G1699" s="50">
        <v>3.8619999885559002</v>
      </c>
      <c r="H1699" s="139">
        <v>6.1169773764665933</v>
      </c>
      <c r="I1699" s="139">
        <f t="shared" si="52"/>
        <v>7340.372851759912</v>
      </c>
      <c r="J1699" s="101">
        <f t="shared" si="53"/>
        <v>22.772792250640123</v>
      </c>
    </row>
    <row r="1700" spans="6:10" ht="15" x14ac:dyDescent="0.2">
      <c r="F1700" s="49">
        <v>42681</v>
      </c>
      <c r="G1700" s="50">
        <v>3.8499999046325599</v>
      </c>
      <c r="H1700" s="139">
        <v>6.1873496271966637</v>
      </c>
      <c r="I1700" s="139">
        <f t="shared" si="52"/>
        <v>7424.8195526359968</v>
      </c>
      <c r="J1700" s="101">
        <f t="shared" si="53"/>
        <v>107.21949312672496</v>
      </c>
    </row>
    <row r="1701" spans="6:10" ht="15" x14ac:dyDescent="0.2">
      <c r="F1701" s="49">
        <v>42678</v>
      </c>
      <c r="G1701" s="50">
        <v>3.7939999103546098</v>
      </c>
      <c r="H1701" s="139">
        <v>6.043595866210361</v>
      </c>
      <c r="I1701" s="139">
        <f t="shared" si="52"/>
        <v>7252.3150394524337</v>
      </c>
      <c r="J1701" s="101">
        <f t="shared" si="53"/>
        <v>-65.285020056838221</v>
      </c>
    </row>
    <row r="1702" spans="6:10" ht="15" x14ac:dyDescent="0.2">
      <c r="F1702" s="49">
        <v>42677</v>
      </c>
      <c r="G1702" s="50">
        <v>3.8280000686645499</v>
      </c>
      <c r="H1702" s="139">
        <v>6.0630546553661553</v>
      </c>
      <c r="I1702" s="139">
        <f t="shared" si="52"/>
        <v>7275.6655864393861</v>
      </c>
      <c r="J1702" s="101">
        <f t="shared" si="53"/>
        <v>-41.934473069885826</v>
      </c>
    </row>
    <row r="1703" spans="6:10" ht="15" x14ac:dyDescent="0.2">
      <c r="F1703" s="49">
        <v>42676</v>
      </c>
      <c r="G1703" s="50">
        <v>3.8499999046325599</v>
      </c>
      <c r="H1703" s="139">
        <v>5.9881229324062639</v>
      </c>
      <c r="I1703" s="139">
        <f t="shared" si="52"/>
        <v>7185.7475188875169</v>
      </c>
      <c r="J1703" s="101">
        <f t="shared" si="53"/>
        <v>-131.852540621755</v>
      </c>
    </row>
    <row r="1704" spans="6:10" ht="15" x14ac:dyDescent="0.2">
      <c r="F1704" s="49">
        <v>42675</v>
      </c>
      <c r="G1704" s="50">
        <v>3.92000007629394</v>
      </c>
      <c r="H1704" s="139">
        <v>6.0731608614221368</v>
      </c>
      <c r="I1704" s="139">
        <f t="shared" si="52"/>
        <v>7287.7930337065645</v>
      </c>
      <c r="J1704" s="101">
        <f t="shared" si="53"/>
        <v>-29.807025802707358</v>
      </c>
    </row>
    <row r="1705" spans="6:10" ht="15" x14ac:dyDescent="0.2">
      <c r="F1705" s="49">
        <v>42674</v>
      </c>
      <c r="G1705" s="50">
        <v>3.9360001087188698</v>
      </c>
      <c r="H1705" s="139">
        <v>6.0732619972815085</v>
      </c>
      <c r="I1705" s="139">
        <f t="shared" si="52"/>
        <v>7287.9143967378104</v>
      </c>
      <c r="J1705" s="101">
        <f t="shared" si="53"/>
        <v>-29.685662771461466</v>
      </c>
    </row>
    <row r="1706" spans="6:10" ht="15" x14ac:dyDescent="0.2">
      <c r="F1706" s="49">
        <v>42671</v>
      </c>
      <c r="G1706" s="50">
        <v>3.95199990272521</v>
      </c>
      <c r="H1706" s="139">
        <v>6.1444670844090536</v>
      </c>
      <c r="I1706" s="139">
        <f t="shared" si="52"/>
        <v>7373.3605012908647</v>
      </c>
      <c r="J1706" s="101">
        <f t="shared" si="53"/>
        <v>55.760441781592817</v>
      </c>
    </row>
    <row r="1707" spans="6:10" ht="15" x14ac:dyDescent="0.2">
      <c r="F1707" s="49">
        <v>42670</v>
      </c>
      <c r="G1707" s="50">
        <v>3.9219999313354399</v>
      </c>
      <c r="H1707" s="139">
        <v>6.0484476187611849</v>
      </c>
      <c r="I1707" s="139">
        <f t="shared" si="52"/>
        <v>7258.1371425134221</v>
      </c>
      <c r="J1707" s="101">
        <f t="shared" si="53"/>
        <v>-59.46291699584981</v>
      </c>
    </row>
    <row r="1708" spans="6:10" ht="15" x14ac:dyDescent="0.2">
      <c r="F1708" s="49">
        <v>42669</v>
      </c>
      <c r="G1708" s="50">
        <v>3.9539999961853001</v>
      </c>
      <c r="H1708" s="139">
        <v>6.1849826675287547</v>
      </c>
      <c r="I1708" s="139">
        <f t="shared" si="52"/>
        <v>7421.9792010345054</v>
      </c>
      <c r="J1708" s="101">
        <f t="shared" si="53"/>
        <v>104.37914152523354</v>
      </c>
    </row>
    <row r="1709" spans="6:10" ht="15" x14ac:dyDescent="0.2">
      <c r="F1709" s="49">
        <v>42668</v>
      </c>
      <c r="G1709" s="50">
        <v>3.8980000019073402</v>
      </c>
      <c r="H1709" s="139">
        <v>6.0574608718252732</v>
      </c>
      <c r="I1709" s="139">
        <f t="shared" si="52"/>
        <v>7268.9530461903278</v>
      </c>
      <c r="J1709" s="101">
        <f t="shared" si="53"/>
        <v>-48.647013318944119</v>
      </c>
    </row>
    <row r="1710" spans="6:10" ht="15" x14ac:dyDescent="0.2">
      <c r="F1710" s="49">
        <v>42667</v>
      </c>
      <c r="G1710" s="50">
        <v>3.92400002479553</v>
      </c>
      <c r="H1710" s="139">
        <v>6.0762824920072305</v>
      </c>
      <c r="I1710" s="139">
        <f t="shared" si="52"/>
        <v>7291.5389904086769</v>
      </c>
      <c r="J1710" s="101">
        <f t="shared" si="53"/>
        <v>-26.061069100594977</v>
      </c>
    </row>
    <row r="1711" spans="6:10" ht="15" x14ac:dyDescent="0.2">
      <c r="F1711" s="49">
        <v>42664</v>
      </c>
      <c r="G1711" s="50">
        <v>3.9379999637603702</v>
      </c>
      <c r="H1711" s="139">
        <v>6.0887160446712887</v>
      </c>
      <c r="I1711" s="139">
        <f t="shared" si="52"/>
        <v>7306.4592536055461</v>
      </c>
      <c r="J1711" s="101">
        <f t="shared" si="53"/>
        <v>-11.140805903725777</v>
      </c>
    </row>
    <row r="1712" spans="6:10" ht="15" x14ac:dyDescent="0.2">
      <c r="F1712" s="49">
        <v>42663</v>
      </c>
      <c r="G1712" s="50">
        <v>3.9440000057220401</v>
      </c>
      <c r="H1712" s="139">
        <v>6.1258942057098427</v>
      </c>
      <c r="I1712" s="139">
        <f t="shared" si="52"/>
        <v>7351.0730468518113</v>
      </c>
      <c r="J1712" s="101">
        <f t="shared" si="53"/>
        <v>33.472987342539454</v>
      </c>
    </row>
    <row r="1713" spans="6:10" ht="15" x14ac:dyDescent="0.2">
      <c r="F1713" s="49">
        <v>42662</v>
      </c>
      <c r="G1713" s="50">
        <v>3.9260001182556099</v>
      </c>
      <c r="H1713" s="139">
        <v>6.1479073339804762</v>
      </c>
      <c r="I1713" s="139">
        <f t="shared" si="52"/>
        <v>7377.4888007765712</v>
      </c>
      <c r="J1713" s="101">
        <f t="shared" si="53"/>
        <v>59.888741267299338</v>
      </c>
    </row>
    <row r="1714" spans="6:10" ht="15" x14ac:dyDescent="0.2">
      <c r="F1714" s="49">
        <v>42661</v>
      </c>
      <c r="G1714" s="50">
        <v>3.8940000534057599</v>
      </c>
      <c r="H1714" s="139">
        <v>6.2086175046198209</v>
      </c>
      <c r="I1714" s="139">
        <f t="shared" si="52"/>
        <v>7450.3410055437853</v>
      </c>
      <c r="J1714" s="101">
        <f t="shared" si="53"/>
        <v>132.7409460345134</v>
      </c>
    </row>
    <row r="1715" spans="6:10" ht="15" x14ac:dyDescent="0.2">
      <c r="F1715" s="49">
        <v>42660</v>
      </c>
      <c r="G1715" s="50">
        <v>3.8239998817443799</v>
      </c>
      <c r="H1715" s="139">
        <v>6.0661895082756985</v>
      </c>
      <c r="I1715" s="139">
        <f t="shared" si="52"/>
        <v>7279.4274099308386</v>
      </c>
      <c r="J1715" s="101">
        <f t="shared" si="53"/>
        <v>-38.172649578433266</v>
      </c>
    </row>
    <row r="1716" spans="6:10" ht="15" x14ac:dyDescent="0.2">
      <c r="F1716" s="49">
        <v>42657</v>
      </c>
      <c r="G1716" s="50">
        <v>3.84400010108947</v>
      </c>
      <c r="H1716" s="139">
        <v>6.2230095296736616</v>
      </c>
      <c r="I1716" s="139">
        <f t="shared" si="52"/>
        <v>7467.6114356083935</v>
      </c>
      <c r="J1716" s="101">
        <f t="shared" si="53"/>
        <v>150.01137609912166</v>
      </c>
    </row>
    <row r="1717" spans="6:10" ht="15" x14ac:dyDescent="0.2">
      <c r="F1717" s="49">
        <v>42656</v>
      </c>
      <c r="G1717" s="50">
        <v>3.7660000324249201</v>
      </c>
      <c r="H1717" s="139">
        <v>6.1435079132603185</v>
      </c>
      <c r="I1717" s="139">
        <f t="shared" si="52"/>
        <v>7372.2094959123824</v>
      </c>
      <c r="J1717" s="101">
        <f t="shared" si="53"/>
        <v>54.609436403110521</v>
      </c>
    </row>
    <row r="1718" spans="6:10" ht="15" x14ac:dyDescent="0.2">
      <c r="F1718" s="49">
        <v>42655</v>
      </c>
      <c r="G1718" s="50">
        <v>3.7379999160766602</v>
      </c>
      <c r="H1718" s="139">
        <v>5.984861089913398</v>
      </c>
      <c r="I1718" s="139">
        <f t="shared" si="52"/>
        <v>7181.8333078960777</v>
      </c>
      <c r="J1718" s="101">
        <f t="shared" si="53"/>
        <v>-135.76675161319417</v>
      </c>
    </row>
    <row r="1719" spans="6:10" ht="15" x14ac:dyDescent="0.2">
      <c r="F1719" s="49">
        <v>42654</v>
      </c>
      <c r="G1719" s="50">
        <v>3.80800008773803</v>
      </c>
      <c r="H1719" s="139">
        <v>6.0692435609434066</v>
      </c>
      <c r="I1719" s="139">
        <f t="shared" si="52"/>
        <v>7283.0922731320879</v>
      </c>
      <c r="J1719" s="101">
        <f t="shared" si="53"/>
        <v>-34.507786377183947</v>
      </c>
    </row>
    <row r="1720" spans="6:10" ht="15" x14ac:dyDescent="0.2">
      <c r="F1720" s="49">
        <v>42653</v>
      </c>
      <c r="G1720" s="50">
        <v>3.8259999752044598</v>
      </c>
      <c r="H1720" s="139">
        <v>6.1782168631973899</v>
      </c>
      <c r="I1720" s="139">
        <f t="shared" si="52"/>
        <v>7413.860235836868</v>
      </c>
      <c r="J1720" s="101">
        <f t="shared" si="53"/>
        <v>96.260176327596128</v>
      </c>
    </row>
    <row r="1721" spans="6:10" ht="15" x14ac:dyDescent="0.2">
      <c r="F1721" s="49">
        <v>42650</v>
      </c>
      <c r="G1721" s="50">
        <v>3.77600002288818</v>
      </c>
      <c r="H1721" s="139">
        <v>6.0114113214856513</v>
      </c>
      <c r="I1721" s="139">
        <f t="shared" si="52"/>
        <v>7213.6935857827812</v>
      </c>
      <c r="J1721" s="101">
        <f t="shared" si="53"/>
        <v>-103.90647372649073</v>
      </c>
    </row>
    <row r="1722" spans="6:10" ht="15" x14ac:dyDescent="0.2">
      <c r="F1722" s="49">
        <v>42649</v>
      </c>
      <c r="G1722" s="50">
        <v>3.8299999237060498</v>
      </c>
      <c r="H1722" s="139">
        <v>6.0567435446974685</v>
      </c>
      <c r="I1722" s="139">
        <f t="shared" si="52"/>
        <v>7268.0922536369617</v>
      </c>
      <c r="J1722" s="101">
        <f t="shared" si="53"/>
        <v>-49.5078058723102</v>
      </c>
    </row>
    <row r="1723" spans="6:10" ht="15" x14ac:dyDescent="0.2">
      <c r="F1723" s="49">
        <v>42648</v>
      </c>
      <c r="G1723" s="50">
        <v>3.8559999465942298</v>
      </c>
      <c r="H1723" s="139">
        <v>5.9976189781576394</v>
      </c>
      <c r="I1723" s="139">
        <f t="shared" si="52"/>
        <v>7197.1427737891672</v>
      </c>
      <c r="J1723" s="101">
        <f t="shared" si="53"/>
        <v>-120.45728572010466</v>
      </c>
    </row>
    <row r="1724" spans="6:10" ht="15" x14ac:dyDescent="0.2">
      <c r="F1724" s="49">
        <v>42647</v>
      </c>
      <c r="G1724" s="50">
        <v>3.92000007629394</v>
      </c>
      <c r="H1724" s="139">
        <v>6.1073409387453497</v>
      </c>
      <c r="I1724" s="139">
        <f t="shared" si="52"/>
        <v>7328.8091264944196</v>
      </c>
      <c r="J1724" s="101">
        <f t="shared" si="53"/>
        <v>11.209066985147729</v>
      </c>
    </row>
    <row r="1725" spans="6:10" ht="15" x14ac:dyDescent="0.2">
      <c r="F1725" s="49">
        <v>42646</v>
      </c>
      <c r="G1725" s="50">
        <v>3.9140000343322701</v>
      </c>
      <c r="H1725" s="139">
        <v>6.032912688258337</v>
      </c>
      <c r="I1725" s="139">
        <f t="shared" si="52"/>
        <v>7239.4952259100046</v>
      </c>
      <c r="J1725" s="101">
        <f t="shared" si="53"/>
        <v>-78.104833599267295</v>
      </c>
    </row>
    <row r="1726" spans="6:10" ht="15" x14ac:dyDescent="0.2">
      <c r="F1726" s="49">
        <v>42643</v>
      </c>
      <c r="G1726" s="50">
        <v>3.95600008964538</v>
      </c>
      <c r="H1726" s="139">
        <v>6.0795308132983141</v>
      </c>
      <c r="I1726" s="139">
        <f t="shared" si="52"/>
        <v>7295.4369759579768</v>
      </c>
      <c r="J1726" s="101">
        <f t="shared" si="53"/>
        <v>-22.163083551295131</v>
      </c>
    </row>
    <row r="1727" spans="6:10" ht="15" x14ac:dyDescent="0.2">
      <c r="F1727" s="49">
        <v>42642</v>
      </c>
      <c r="G1727" s="50">
        <v>3.9679999351501398</v>
      </c>
      <c r="H1727" s="139">
        <v>6.1195531215718821</v>
      </c>
      <c r="I1727" s="139">
        <f t="shared" si="52"/>
        <v>7343.4637458862589</v>
      </c>
      <c r="J1727" s="101">
        <f t="shared" si="53"/>
        <v>25.863686376987062</v>
      </c>
    </row>
    <row r="1728" spans="6:10" ht="15" x14ac:dyDescent="0.2">
      <c r="F1728" s="49">
        <v>42641</v>
      </c>
      <c r="G1728" s="50">
        <v>3.9539999961853001</v>
      </c>
      <c r="H1728" s="139">
        <v>6.1818545397692963</v>
      </c>
      <c r="I1728" s="139">
        <f t="shared" si="52"/>
        <v>7418.2254477231554</v>
      </c>
      <c r="J1728" s="101">
        <f t="shared" si="53"/>
        <v>100.62538821388353</v>
      </c>
    </row>
    <row r="1729" spans="6:10" ht="15" x14ac:dyDescent="0.2">
      <c r="F1729" s="49">
        <v>42640</v>
      </c>
      <c r="G1729" s="50">
        <v>3.9000000953674299</v>
      </c>
      <c r="H1729" s="139">
        <v>6.0203175452700952</v>
      </c>
      <c r="I1729" s="139">
        <f t="shared" si="52"/>
        <v>7224.3810543241143</v>
      </c>
      <c r="J1729" s="101">
        <f t="shared" si="53"/>
        <v>-93.219005185157584</v>
      </c>
    </row>
    <row r="1730" spans="6:10" ht="15" x14ac:dyDescent="0.2">
      <c r="F1730" s="49">
        <v>42639</v>
      </c>
      <c r="G1730" s="50">
        <v>3.95000004768371</v>
      </c>
      <c r="H1730" s="139">
        <v>6.0672020337452697</v>
      </c>
      <c r="I1730" s="139">
        <f t="shared" si="52"/>
        <v>7280.6424404943236</v>
      </c>
      <c r="J1730" s="101">
        <f t="shared" si="53"/>
        <v>-36.95761901494825</v>
      </c>
    </row>
    <row r="1731" spans="6:10" ht="15" x14ac:dyDescent="0.2">
      <c r="F1731" s="49">
        <v>42636</v>
      </c>
      <c r="G1731" s="50">
        <v>3.9700000286102202</v>
      </c>
      <c r="H1731" s="139">
        <v>5.9883978178156969</v>
      </c>
      <c r="I1731" s="139">
        <f t="shared" si="52"/>
        <v>7186.0773813788364</v>
      </c>
      <c r="J1731" s="101">
        <f t="shared" si="53"/>
        <v>-131.52267813043545</v>
      </c>
    </row>
    <row r="1732" spans="6:10" ht="15" x14ac:dyDescent="0.2">
      <c r="F1732" s="49">
        <v>42635</v>
      </c>
      <c r="G1732" s="50">
        <v>4.0419998168945304</v>
      </c>
      <c r="H1732" s="139">
        <v>6.2755643451420289</v>
      </c>
      <c r="I1732" s="139">
        <f t="shared" ref="I1732:I1795" si="54">H1732*$B$5</f>
        <v>7530.677214170435</v>
      </c>
      <c r="J1732" s="101">
        <f t="shared" ref="J1732:J1795" si="55">I1732-($G$3*$B$5)</f>
        <v>213.07715466116315</v>
      </c>
    </row>
    <row r="1733" spans="6:10" ht="15" x14ac:dyDescent="0.2">
      <c r="F1733" s="49">
        <v>42634</v>
      </c>
      <c r="G1733" s="50">
        <v>3.9260001182556099</v>
      </c>
      <c r="H1733" s="139">
        <v>6.0855869736779482</v>
      </c>
      <c r="I1733" s="139">
        <f t="shared" si="54"/>
        <v>7302.7043684135378</v>
      </c>
      <c r="J1733" s="101">
        <f t="shared" si="55"/>
        <v>-14.895691095734037</v>
      </c>
    </row>
    <row r="1734" spans="6:10" ht="15" x14ac:dyDescent="0.2">
      <c r="F1734" s="49">
        <v>42633</v>
      </c>
      <c r="G1734" s="50">
        <v>3.9340000152587802</v>
      </c>
      <c r="H1734" s="139">
        <v>6.0763375987889754</v>
      </c>
      <c r="I1734" s="139">
        <f t="shared" si="54"/>
        <v>7291.6051185467704</v>
      </c>
      <c r="J1734" s="101">
        <f t="shared" si="55"/>
        <v>-25.99494096250146</v>
      </c>
    </row>
    <row r="1735" spans="6:10" ht="15" x14ac:dyDescent="0.2">
      <c r="F1735" s="49">
        <v>42632</v>
      </c>
      <c r="G1735" s="50">
        <v>3.9479999542236301</v>
      </c>
      <c r="H1735" s="139">
        <v>6.1757221604568624</v>
      </c>
      <c r="I1735" s="139">
        <f t="shared" si="54"/>
        <v>7410.8665925482346</v>
      </c>
      <c r="J1735" s="101">
        <f t="shared" si="55"/>
        <v>93.266533038962734</v>
      </c>
    </row>
    <row r="1736" spans="6:10" ht="15" x14ac:dyDescent="0.2">
      <c r="F1736" s="49">
        <v>42629</v>
      </c>
      <c r="G1736" s="50">
        <v>3.8980000019073402</v>
      </c>
      <c r="H1736" s="139">
        <v>6.0450414753089854</v>
      </c>
      <c r="I1736" s="139">
        <f t="shared" si="54"/>
        <v>7254.0497703707824</v>
      </c>
      <c r="J1736" s="101">
        <f t="shared" si="55"/>
        <v>-63.550289138489461</v>
      </c>
    </row>
    <row r="1737" spans="6:10" ht="15" x14ac:dyDescent="0.2">
      <c r="F1737" s="49">
        <v>42628</v>
      </c>
      <c r="G1737" s="50">
        <v>3.9319999217986998</v>
      </c>
      <c r="H1737" s="139">
        <v>6.1228645592873026</v>
      </c>
      <c r="I1737" s="139">
        <f t="shared" si="54"/>
        <v>7347.4374711447626</v>
      </c>
      <c r="J1737" s="101">
        <f t="shared" si="55"/>
        <v>29.837411635490753</v>
      </c>
    </row>
    <row r="1738" spans="6:10" ht="15" x14ac:dyDescent="0.2">
      <c r="F1738" s="49">
        <v>42627</v>
      </c>
      <c r="G1738" s="50">
        <v>3.91599988937377</v>
      </c>
      <c r="H1738" s="139">
        <v>6.0762378335664069</v>
      </c>
      <c r="I1738" s="139">
        <f t="shared" si="54"/>
        <v>7291.4854002796883</v>
      </c>
      <c r="J1738" s="101">
        <f t="shared" si="55"/>
        <v>-26.114659229583594</v>
      </c>
    </row>
    <row r="1739" spans="6:10" ht="15" x14ac:dyDescent="0.2">
      <c r="F1739" s="49">
        <v>42626</v>
      </c>
      <c r="G1739" s="50">
        <v>3.9300000667571999</v>
      </c>
      <c r="H1739" s="139">
        <v>6.0423947810385261</v>
      </c>
      <c r="I1739" s="139">
        <f t="shared" si="54"/>
        <v>7250.873737246231</v>
      </c>
      <c r="J1739" s="101">
        <f t="shared" si="55"/>
        <v>-66.726322263040856</v>
      </c>
    </row>
    <row r="1740" spans="6:10" ht="15" x14ac:dyDescent="0.2">
      <c r="F1740" s="49">
        <v>42625</v>
      </c>
      <c r="G1740" s="50">
        <v>3.9660000801086399</v>
      </c>
      <c r="H1740" s="139">
        <v>5.9913094624932395</v>
      </c>
      <c r="I1740" s="139">
        <f t="shared" si="54"/>
        <v>7189.5713549918873</v>
      </c>
      <c r="J1740" s="101">
        <f t="shared" si="55"/>
        <v>-128.02870451738454</v>
      </c>
    </row>
    <row r="1741" spans="6:10" ht="15" x14ac:dyDescent="0.2">
      <c r="F1741" s="49">
        <v>42622</v>
      </c>
      <c r="G1741" s="50">
        <v>4.0359997749328604</v>
      </c>
      <c r="H1741" s="139">
        <v>5.9961141558833031</v>
      </c>
      <c r="I1741" s="139">
        <f t="shared" si="54"/>
        <v>7195.3369870599636</v>
      </c>
      <c r="J1741" s="101">
        <f t="shared" si="55"/>
        <v>-122.26307244930831</v>
      </c>
    </row>
    <row r="1742" spans="6:10" ht="15" x14ac:dyDescent="0.2">
      <c r="F1742" s="49">
        <v>42621</v>
      </c>
      <c r="G1742" s="50">
        <v>4.1040000915527299</v>
      </c>
      <c r="H1742" s="139">
        <v>6.0476887934205719</v>
      </c>
      <c r="I1742" s="139">
        <f t="shared" si="54"/>
        <v>7257.2265521046866</v>
      </c>
      <c r="J1742" s="101">
        <f t="shared" si="55"/>
        <v>-60.373507404585325</v>
      </c>
    </row>
    <row r="1743" spans="6:10" ht="15" x14ac:dyDescent="0.2">
      <c r="F1743" s="49">
        <v>42620</v>
      </c>
      <c r="G1743" s="50">
        <v>4.13800001144409</v>
      </c>
      <c r="H1743" s="139">
        <v>6.2592686984137584</v>
      </c>
      <c r="I1743" s="139">
        <f t="shared" si="54"/>
        <v>7511.1224380965105</v>
      </c>
      <c r="J1743" s="101">
        <f t="shared" si="55"/>
        <v>193.52237858723856</v>
      </c>
    </row>
    <row r="1744" spans="6:10" ht="15" x14ac:dyDescent="0.2">
      <c r="F1744" s="49">
        <v>42619</v>
      </c>
      <c r="G1744" s="50">
        <v>4.0300002098083496</v>
      </c>
      <c r="H1744" s="139">
        <v>6.0708245008140596</v>
      </c>
      <c r="I1744" s="139">
        <f t="shared" si="54"/>
        <v>7284.9894009768714</v>
      </c>
      <c r="J1744" s="101">
        <f t="shared" si="55"/>
        <v>-32.610658532400521</v>
      </c>
    </row>
    <row r="1745" spans="6:10" ht="15" x14ac:dyDescent="0.2">
      <c r="F1745" s="49">
        <v>42618</v>
      </c>
      <c r="G1745" s="50">
        <v>4.0479998588562003</v>
      </c>
      <c r="H1745" s="139">
        <v>6.1251755983680605</v>
      </c>
      <c r="I1745" s="139">
        <f t="shared" si="54"/>
        <v>7350.2107180416724</v>
      </c>
      <c r="J1745" s="101">
        <f t="shared" si="55"/>
        <v>32.610658532400521</v>
      </c>
    </row>
    <row r="1746" spans="6:10" ht="15" x14ac:dyDescent="0.2">
      <c r="F1746" s="49">
        <v>42615</v>
      </c>
      <c r="G1746" s="50">
        <v>4.0300002098083496</v>
      </c>
      <c r="H1746" s="139">
        <v>6.2171834649816331</v>
      </c>
      <c r="I1746" s="139">
        <f t="shared" si="54"/>
        <v>7460.6201579779599</v>
      </c>
      <c r="J1746" s="101">
        <f t="shared" si="55"/>
        <v>143.02009846868805</v>
      </c>
    </row>
    <row r="1747" spans="6:10" ht="15" x14ac:dyDescent="0.2">
      <c r="F1747" s="49">
        <v>42614</v>
      </c>
      <c r="G1747" s="50">
        <v>3.95199990272521</v>
      </c>
      <c r="H1747" s="139">
        <v>6.082589390918379</v>
      </c>
      <c r="I1747" s="139">
        <f t="shared" si="54"/>
        <v>7299.1072691020545</v>
      </c>
      <c r="J1747" s="101">
        <f t="shared" si="55"/>
        <v>-18.492790407217399</v>
      </c>
    </row>
    <row r="1748" spans="6:10" ht="15" x14ac:dyDescent="0.2">
      <c r="F1748" s="49">
        <v>42613</v>
      </c>
      <c r="G1748" s="50">
        <v>3.9619998931884699</v>
      </c>
      <c r="H1748" s="139">
        <v>6.0856992822633424</v>
      </c>
      <c r="I1748" s="139">
        <f t="shared" si="54"/>
        <v>7302.8391387160109</v>
      </c>
      <c r="J1748" s="101">
        <f t="shared" si="55"/>
        <v>-14.760920793260993</v>
      </c>
    </row>
    <row r="1749" spans="6:10" ht="15" x14ac:dyDescent="0.2">
      <c r="F1749" s="49">
        <v>42612</v>
      </c>
      <c r="G1749" s="50">
        <v>3.9700000286102202</v>
      </c>
      <c r="H1749" s="139">
        <v>6.1877465411615979</v>
      </c>
      <c r="I1749" s="139">
        <f t="shared" si="54"/>
        <v>7425.2958493939177</v>
      </c>
      <c r="J1749" s="101">
        <f t="shared" si="55"/>
        <v>107.69578988464582</v>
      </c>
    </row>
    <row r="1750" spans="6:10" ht="15" x14ac:dyDescent="0.2">
      <c r="F1750" s="49">
        <v>42611</v>
      </c>
      <c r="G1750" s="50">
        <v>3.9119999408721902</v>
      </c>
      <c r="H1750" s="139">
        <v>5.9867871972703579</v>
      </c>
      <c r="I1750" s="139">
        <f t="shared" si="54"/>
        <v>7184.1446367244298</v>
      </c>
      <c r="J1750" s="101">
        <f t="shared" si="55"/>
        <v>-133.45542278484209</v>
      </c>
    </row>
    <row r="1751" spans="6:10" ht="15" x14ac:dyDescent="0.2">
      <c r="F1751" s="49">
        <v>42608</v>
      </c>
      <c r="G1751" s="50">
        <v>3.9839999675750701</v>
      </c>
      <c r="H1751" s="139">
        <v>6.1317671776689426</v>
      </c>
      <c r="I1751" s="139">
        <f t="shared" si="54"/>
        <v>7358.120613202731</v>
      </c>
      <c r="J1751" s="101">
        <f t="shared" si="55"/>
        <v>40.520553693459078</v>
      </c>
    </row>
    <row r="1752" spans="6:10" ht="15" x14ac:dyDescent="0.2">
      <c r="F1752" s="49">
        <v>42607</v>
      </c>
      <c r="G1752" s="50">
        <v>3.9619998931884699</v>
      </c>
      <c r="H1752" s="139">
        <v>6.1350511948399387</v>
      </c>
      <c r="I1752" s="139">
        <f t="shared" si="54"/>
        <v>7362.0614338079267</v>
      </c>
      <c r="J1752" s="101">
        <f t="shared" si="55"/>
        <v>44.461374298654846</v>
      </c>
    </row>
    <row r="1753" spans="6:10" ht="15" x14ac:dyDescent="0.2">
      <c r="F1753" s="49">
        <v>42606</v>
      </c>
      <c r="G1753" s="50">
        <v>3.9379999637603702</v>
      </c>
      <c r="H1753" s="139">
        <v>6.0825346740748731</v>
      </c>
      <c r="I1753" s="139">
        <f t="shared" si="54"/>
        <v>7299.0416088898473</v>
      </c>
      <c r="J1753" s="101">
        <f t="shared" si="55"/>
        <v>-18.558450619424548</v>
      </c>
    </row>
    <row r="1754" spans="6:10" ht="15" x14ac:dyDescent="0.2">
      <c r="F1754" s="49">
        <v>42605</v>
      </c>
      <c r="G1754" s="50">
        <v>3.9479999542236301</v>
      </c>
      <c r="H1754" s="139">
        <v>6.1757221604568624</v>
      </c>
      <c r="I1754" s="139">
        <f t="shared" si="54"/>
        <v>7410.8665925482346</v>
      </c>
      <c r="J1754" s="101">
        <f t="shared" si="55"/>
        <v>93.266533038962734</v>
      </c>
    </row>
    <row r="1755" spans="6:10" ht="15" x14ac:dyDescent="0.2">
      <c r="F1755" s="49">
        <v>42604</v>
      </c>
      <c r="G1755" s="50">
        <v>3.8980000019073402</v>
      </c>
      <c r="H1755" s="139">
        <v>6.1325142801177686</v>
      </c>
      <c r="I1755" s="139">
        <f t="shared" si="54"/>
        <v>7359.0171361413222</v>
      </c>
      <c r="J1755" s="101">
        <f t="shared" si="55"/>
        <v>41.417076632050339</v>
      </c>
    </row>
    <row r="1756" spans="6:10" ht="15" x14ac:dyDescent="0.2">
      <c r="F1756" s="49">
        <v>42601</v>
      </c>
      <c r="G1756" s="50">
        <v>3.8759999275207502</v>
      </c>
      <c r="H1756" s="139">
        <v>5.998132721630876</v>
      </c>
      <c r="I1756" s="139">
        <f t="shared" si="54"/>
        <v>7197.759265957051</v>
      </c>
      <c r="J1756" s="101">
        <f t="shared" si="55"/>
        <v>-119.84079355222093</v>
      </c>
    </row>
    <row r="1757" spans="6:10" ht="15" x14ac:dyDescent="0.2">
      <c r="F1757" s="49">
        <v>42600</v>
      </c>
      <c r="G1757" s="50">
        <v>3.9400000572204501</v>
      </c>
      <c r="H1757" s="139">
        <v>6.0856310361587331</v>
      </c>
      <c r="I1757" s="139">
        <f t="shared" si="54"/>
        <v>7302.7572433904797</v>
      </c>
      <c r="J1757" s="101">
        <f t="shared" si="55"/>
        <v>-14.842816118792143</v>
      </c>
    </row>
    <row r="1758" spans="6:10" ht="15" x14ac:dyDescent="0.2">
      <c r="F1758" s="49">
        <v>42599</v>
      </c>
      <c r="G1758" s="50">
        <v>3.9479999542236301</v>
      </c>
      <c r="H1758" s="139">
        <v>5.9938631543557959</v>
      </c>
      <c r="I1758" s="139">
        <f t="shared" si="54"/>
        <v>7192.6357852269548</v>
      </c>
      <c r="J1758" s="101">
        <f t="shared" si="55"/>
        <v>-124.96427428231709</v>
      </c>
    </row>
    <row r="1759" spans="6:10" ht="15" x14ac:dyDescent="0.2">
      <c r="F1759" s="49">
        <v>42598</v>
      </c>
      <c r="G1759" s="50">
        <v>4.0159997940063397</v>
      </c>
      <c r="H1759" s="139">
        <v>5.9658210257235282</v>
      </c>
      <c r="I1759" s="139">
        <f t="shared" si="54"/>
        <v>7158.9852308682339</v>
      </c>
      <c r="J1759" s="101">
        <f t="shared" si="55"/>
        <v>-158.614828641038</v>
      </c>
    </row>
    <row r="1760" spans="6:10" ht="15" x14ac:dyDescent="0.2">
      <c r="F1760" s="49">
        <v>42597</v>
      </c>
      <c r="G1760" s="50">
        <v>4.1040000915527299</v>
      </c>
      <c r="H1760" s="139">
        <v>6.086124833606795</v>
      </c>
      <c r="I1760" s="139">
        <f t="shared" si="54"/>
        <v>7303.3498003281538</v>
      </c>
      <c r="J1760" s="101">
        <f t="shared" si="55"/>
        <v>-14.250259181118054</v>
      </c>
    </row>
    <row r="1761" spans="6:10" ht="15" x14ac:dyDescent="0.2">
      <c r="F1761" s="49">
        <v>42594</v>
      </c>
      <c r="G1761" s="50">
        <v>4.1119999885559002</v>
      </c>
      <c r="H1761" s="139">
        <v>6.1039351207797967</v>
      </c>
      <c r="I1761" s="139">
        <f t="shared" si="54"/>
        <v>7324.7221449357558</v>
      </c>
      <c r="J1761" s="101">
        <f t="shared" si="55"/>
        <v>7.1220854264838636</v>
      </c>
    </row>
    <row r="1762" spans="6:10" ht="15" x14ac:dyDescent="0.2">
      <c r="F1762" s="49">
        <v>42593</v>
      </c>
      <c r="G1762" s="50">
        <v>4.1079998016357404</v>
      </c>
      <c r="H1762" s="139">
        <v>6.19676734465361</v>
      </c>
      <c r="I1762" s="139">
        <f t="shared" si="54"/>
        <v>7436.1208135843317</v>
      </c>
      <c r="J1762" s="101">
        <f t="shared" si="55"/>
        <v>118.52075407505981</v>
      </c>
    </row>
    <row r="1763" spans="6:10" ht="15" x14ac:dyDescent="0.2">
      <c r="F1763" s="49">
        <v>42592</v>
      </c>
      <c r="G1763" s="50">
        <v>4.0419998168945304</v>
      </c>
      <c r="H1763" s="139">
        <v>6.0648990777493665</v>
      </c>
      <c r="I1763" s="139">
        <f t="shared" si="54"/>
        <v>7277.8788932992402</v>
      </c>
      <c r="J1763" s="101">
        <f t="shared" si="55"/>
        <v>-39.721166210031697</v>
      </c>
    </row>
    <row r="1764" spans="6:10" ht="15" x14ac:dyDescent="0.2">
      <c r="F1764" s="49">
        <v>42591</v>
      </c>
      <c r="G1764" s="50">
        <v>4.0640001296996999</v>
      </c>
      <c r="H1764" s="139">
        <v>6.0650784974194671</v>
      </c>
      <c r="I1764" s="139">
        <f t="shared" si="54"/>
        <v>7278.0941969033602</v>
      </c>
      <c r="J1764" s="101">
        <f t="shared" si="55"/>
        <v>-39.505862605911716</v>
      </c>
    </row>
    <row r="1765" spans="6:10" ht="15" x14ac:dyDescent="0.2">
      <c r="F1765" s="49">
        <v>42590</v>
      </c>
      <c r="G1765" s="50">
        <v>4.0859999656677202</v>
      </c>
      <c r="H1765" s="139">
        <v>6.1039729053087495</v>
      </c>
      <c r="I1765" s="139">
        <f t="shared" si="54"/>
        <v>7324.7674863704997</v>
      </c>
      <c r="J1765" s="101">
        <f t="shared" si="55"/>
        <v>7.1674268612277956</v>
      </c>
    </row>
    <row r="1766" spans="6:10" ht="15" x14ac:dyDescent="0.2">
      <c r="F1766" s="49">
        <v>42587</v>
      </c>
      <c r="G1766" s="50">
        <v>4.0819997787475497</v>
      </c>
      <c r="H1766" s="139">
        <v>6.1399725023480034</v>
      </c>
      <c r="I1766" s="139">
        <f t="shared" si="54"/>
        <v>7367.9670028176042</v>
      </c>
      <c r="J1766" s="101">
        <f t="shared" si="55"/>
        <v>50.366943308332338</v>
      </c>
    </row>
    <row r="1767" spans="6:10" ht="15" x14ac:dyDescent="0.2">
      <c r="F1767" s="49">
        <v>42586</v>
      </c>
      <c r="G1767" s="50">
        <v>4.0539999008178702</v>
      </c>
      <c r="H1767" s="139">
        <v>6.1160772651297153</v>
      </c>
      <c r="I1767" s="139">
        <f t="shared" si="54"/>
        <v>7339.2927181556579</v>
      </c>
      <c r="J1767" s="101">
        <f t="shared" si="55"/>
        <v>21.692658646386008</v>
      </c>
    </row>
    <row r="1768" spans="6:10" ht="15" x14ac:dyDescent="0.2">
      <c r="F1768" s="49">
        <v>42585</v>
      </c>
      <c r="G1768" s="50">
        <v>4.0419998168945304</v>
      </c>
      <c r="H1768" s="139">
        <v>6.1070587930317943</v>
      </c>
      <c r="I1768" s="139">
        <f t="shared" si="54"/>
        <v>7328.4705516381528</v>
      </c>
      <c r="J1768" s="101">
        <f t="shared" si="55"/>
        <v>10.870492128880869</v>
      </c>
    </row>
    <row r="1769" spans="6:10" ht="15" x14ac:dyDescent="0.2">
      <c r="F1769" s="49">
        <v>42584</v>
      </c>
      <c r="G1769" s="50">
        <v>4.0359997749328604</v>
      </c>
      <c r="H1769" s="139">
        <v>5.9842389398990372</v>
      </c>
      <c r="I1769" s="139">
        <f t="shared" si="54"/>
        <v>7181.0867278788446</v>
      </c>
      <c r="J1769" s="101">
        <f t="shared" si="55"/>
        <v>-136.51333163042727</v>
      </c>
    </row>
    <row r="1770" spans="6:10" ht="15" x14ac:dyDescent="0.2">
      <c r="F1770" s="49">
        <v>42583</v>
      </c>
      <c r="G1770" s="50">
        <v>4.1119999885559002</v>
      </c>
      <c r="H1770" s="139">
        <v>6.1187970558891092</v>
      </c>
      <c r="I1770" s="139">
        <f t="shared" si="54"/>
        <v>7342.556467066931</v>
      </c>
      <c r="J1770" s="101">
        <f t="shared" si="55"/>
        <v>24.956407557659077</v>
      </c>
    </row>
    <row r="1771" spans="6:10" ht="15" x14ac:dyDescent="0.2">
      <c r="F1771" s="49">
        <v>42580</v>
      </c>
      <c r="G1771" s="50">
        <v>4.09800004959106</v>
      </c>
      <c r="H1771" s="139">
        <v>6.1849232558014275</v>
      </c>
      <c r="I1771" s="139">
        <f t="shared" si="54"/>
        <v>7421.9079069617128</v>
      </c>
      <c r="J1771" s="101">
        <f t="shared" si="55"/>
        <v>104.30784745244091</v>
      </c>
    </row>
    <row r="1772" spans="6:10" ht="15" x14ac:dyDescent="0.2">
      <c r="F1772" s="49">
        <v>42579</v>
      </c>
      <c r="G1772" s="50">
        <v>4.0399999618530202</v>
      </c>
      <c r="H1772" s="139">
        <v>6.1100871130530532</v>
      </c>
      <c r="I1772" s="139">
        <f t="shared" si="54"/>
        <v>7332.1045356636641</v>
      </c>
      <c r="J1772" s="101">
        <f t="shared" si="55"/>
        <v>14.50447615439225</v>
      </c>
    </row>
    <row r="1773" spans="6:10" ht="15" x14ac:dyDescent="0.2">
      <c r="F1773" s="49">
        <v>42578</v>
      </c>
      <c r="G1773" s="50">
        <v>4.03200006484985</v>
      </c>
      <c r="H1773" s="139">
        <v>6.1040529384777944</v>
      </c>
      <c r="I1773" s="139">
        <f t="shared" si="54"/>
        <v>7324.8635261733534</v>
      </c>
      <c r="J1773" s="101">
        <f t="shared" si="55"/>
        <v>7.263466664081534</v>
      </c>
    </row>
    <row r="1774" spans="6:10" ht="15" x14ac:dyDescent="0.2">
      <c r="F1774" s="49">
        <v>42577</v>
      </c>
      <c r="G1774" s="50">
        <v>4.0279998779296804</v>
      </c>
      <c r="H1774" s="139">
        <v>6.1283534940683166</v>
      </c>
      <c r="I1774" s="139">
        <f t="shared" si="54"/>
        <v>7354.0241928819796</v>
      </c>
      <c r="J1774" s="101">
        <f t="shared" si="55"/>
        <v>36.424133372707729</v>
      </c>
    </row>
    <row r="1775" spans="6:10" ht="15" x14ac:dyDescent="0.2">
      <c r="F1775" s="49">
        <v>42576</v>
      </c>
      <c r="G1775" s="50">
        <v>4.0079998970031703</v>
      </c>
      <c r="H1775" s="139">
        <v>6.0767368571027784</v>
      </c>
      <c r="I1775" s="139">
        <f t="shared" si="54"/>
        <v>7292.0842285233339</v>
      </c>
      <c r="J1775" s="101">
        <f t="shared" si="55"/>
        <v>-25.51583098593801</v>
      </c>
    </row>
    <row r="1776" spans="6:10" ht="15" x14ac:dyDescent="0.2">
      <c r="F1776" s="49">
        <v>42573</v>
      </c>
      <c r="G1776" s="50">
        <v>4.0219998359680096</v>
      </c>
      <c r="H1776" s="139">
        <v>6.1071038725967384</v>
      </c>
      <c r="I1776" s="139">
        <f t="shared" si="54"/>
        <v>7328.5246471160863</v>
      </c>
      <c r="J1776" s="101">
        <f t="shared" si="55"/>
        <v>10.924587606814384</v>
      </c>
    </row>
    <row r="1777" spans="6:10" ht="15" x14ac:dyDescent="0.2">
      <c r="F1777" s="49">
        <v>42572</v>
      </c>
      <c r="G1777" s="50">
        <v>4.0159997940063397</v>
      </c>
      <c r="H1777" s="139">
        <v>6.1590411798079296</v>
      </c>
      <c r="I1777" s="139">
        <f t="shared" si="54"/>
        <v>7390.8494157695159</v>
      </c>
      <c r="J1777" s="101">
        <f t="shared" si="55"/>
        <v>73.249356260243985</v>
      </c>
    </row>
    <row r="1778" spans="6:10" ht="15" x14ac:dyDescent="0.2">
      <c r="F1778" s="49">
        <v>42571</v>
      </c>
      <c r="G1778" s="50">
        <v>3.9760000705718901</v>
      </c>
      <c r="H1778" s="139">
        <v>6.1102822355567401</v>
      </c>
      <c r="I1778" s="139">
        <f t="shared" si="54"/>
        <v>7332.338682668088</v>
      </c>
      <c r="J1778" s="101">
        <f t="shared" si="55"/>
        <v>14.738623158816154</v>
      </c>
    </row>
    <row r="1779" spans="6:10" ht="15" x14ac:dyDescent="0.2">
      <c r="F1779" s="49">
        <v>42570</v>
      </c>
      <c r="G1779" s="50">
        <v>3.9679999351501398</v>
      </c>
      <c r="H1779" s="139">
        <v>6.042924528766104</v>
      </c>
      <c r="I1779" s="139">
        <f t="shared" si="54"/>
        <v>7251.5094345193247</v>
      </c>
      <c r="J1779" s="101">
        <f t="shared" si="55"/>
        <v>-66.090624989947173</v>
      </c>
    </row>
    <row r="1780" spans="6:10" ht="15" x14ac:dyDescent="0.2">
      <c r="F1780" s="49">
        <v>42569</v>
      </c>
      <c r="G1780" s="50">
        <v>4.0040001869201598</v>
      </c>
      <c r="H1780" s="139">
        <v>6.1254756317758448</v>
      </c>
      <c r="I1780" s="139">
        <f t="shared" si="54"/>
        <v>7350.5707581310135</v>
      </c>
      <c r="J1780" s="101">
        <f t="shared" si="55"/>
        <v>32.970698621741576</v>
      </c>
    </row>
    <row r="1781" spans="6:10" ht="15" x14ac:dyDescent="0.2">
      <c r="F1781" s="49">
        <v>42566</v>
      </c>
      <c r="G1781" s="50">
        <v>3.98600006103515</v>
      </c>
      <c r="H1781" s="139">
        <v>6.0918837787811109</v>
      </c>
      <c r="I1781" s="139">
        <f t="shared" si="54"/>
        <v>7310.2605345373331</v>
      </c>
      <c r="J1781" s="101">
        <f t="shared" si="55"/>
        <v>-7.3395249719387721</v>
      </c>
    </row>
    <row r="1782" spans="6:10" ht="15" x14ac:dyDescent="0.2">
      <c r="F1782" s="49">
        <v>42565</v>
      </c>
      <c r="G1782" s="50">
        <v>3.9900000095367401</v>
      </c>
      <c r="H1782" s="139">
        <v>6.1225023926234066</v>
      </c>
      <c r="I1782" s="139">
        <f t="shared" si="54"/>
        <v>7347.0028711480882</v>
      </c>
      <c r="J1782" s="101">
        <f t="shared" si="55"/>
        <v>29.402811638816274</v>
      </c>
    </row>
    <row r="1783" spans="6:10" ht="15" x14ac:dyDescent="0.2">
      <c r="F1783" s="49">
        <v>42564</v>
      </c>
      <c r="G1783" s="50">
        <v>3.9739999771118102</v>
      </c>
      <c r="H1783" s="139">
        <v>6.0765552574205834</v>
      </c>
      <c r="I1783" s="139">
        <f t="shared" si="54"/>
        <v>7291.8663089047004</v>
      </c>
      <c r="J1783" s="101">
        <f t="shared" si="55"/>
        <v>-25.733750604571469</v>
      </c>
    </row>
    <row r="1784" spans="6:10" ht="15" x14ac:dyDescent="0.2">
      <c r="F1784" s="49">
        <v>42563</v>
      </c>
      <c r="G1784" s="50">
        <v>3.9879999160766602</v>
      </c>
      <c r="H1784" s="139">
        <v>6.1225147059674407</v>
      </c>
      <c r="I1784" s="139">
        <f t="shared" si="54"/>
        <v>7347.0176471609293</v>
      </c>
      <c r="J1784" s="101">
        <f t="shared" si="55"/>
        <v>29.417587651657414</v>
      </c>
    </row>
    <row r="1785" spans="6:10" ht="15" x14ac:dyDescent="0.2">
      <c r="F1785" s="49">
        <v>42562</v>
      </c>
      <c r="G1785" s="50">
        <v>3.9719998836517298</v>
      </c>
      <c r="H1785" s="139">
        <v>6.1597211674393728</v>
      </c>
      <c r="I1785" s="139">
        <f t="shared" si="54"/>
        <v>7391.665400927247</v>
      </c>
      <c r="J1785" s="101">
        <f t="shared" si="55"/>
        <v>74.065341417975105</v>
      </c>
    </row>
    <row r="1786" spans="6:10" ht="15" x14ac:dyDescent="0.2">
      <c r="F1786" s="49">
        <v>42559</v>
      </c>
      <c r="G1786" s="50">
        <v>3.9319999217986998</v>
      </c>
      <c r="H1786" s="139">
        <v>6.1854728543998441</v>
      </c>
      <c r="I1786" s="139">
        <f t="shared" si="54"/>
        <v>7422.5674252798126</v>
      </c>
      <c r="J1786" s="101">
        <f t="shared" si="55"/>
        <v>104.96736577054071</v>
      </c>
    </row>
    <row r="1787" spans="6:10" ht="15" x14ac:dyDescent="0.2">
      <c r="F1787" s="49">
        <v>42558</v>
      </c>
      <c r="G1787" s="50">
        <v>3.8759999275207502</v>
      </c>
      <c r="H1787" s="139">
        <v>6.0885676536228628</v>
      </c>
      <c r="I1787" s="139">
        <f t="shared" si="54"/>
        <v>7306.2811843474356</v>
      </c>
      <c r="J1787" s="101">
        <f t="shared" si="55"/>
        <v>-11.318875161836331</v>
      </c>
    </row>
    <row r="1788" spans="6:10" ht="15" x14ac:dyDescent="0.2">
      <c r="F1788" s="49">
        <v>42557</v>
      </c>
      <c r="G1788" s="50">
        <v>3.8819999694824201</v>
      </c>
      <c r="H1788" s="139">
        <v>5.9890209931067346</v>
      </c>
      <c r="I1788" s="139">
        <f t="shared" si="54"/>
        <v>7186.8251917280813</v>
      </c>
      <c r="J1788" s="101">
        <f t="shared" si="55"/>
        <v>-130.77486778119055</v>
      </c>
    </row>
    <row r="1789" spans="6:10" ht="15" x14ac:dyDescent="0.2">
      <c r="F1789" s="49">
        <v>42556</v>
      </c>
      <c r="G1789" s="50">
        <v>3.95199990272521</v>
      </c>
      <c r="H1789" s="139">
        <v>6.0335352297883018</v>
      </c>
      <c r="I1789" s="139">
        <f t="shared" si="54"/>
        <v>7240.2422757459626</v>
      </c>
      <c r="J1789" s="101">
        <f t="shared" si="55"/>
        <v>-77.357783763309271</v>
      </c>
    </row>
    <row r="1790" spans="6:10" ht="15" x14ac:dyDescent="0.2">
      <c r="F1790" s="49">
        <v>42555</v>
      </c>
      <c r="G1790" s="50">
        <v>3.9939999580383301</v>
      </c>
      <c r="H1790" s="139">
        <v>6.1132870826432546</v>
      </c>
      <c r="I1790" s="139">
        <f t="shared" si="54"/>
        <v>7335.9444991719056</v>
      </c>
      <c r="J1790" s="101">
        <f t="shared" si="55"/>
        <v>18.344439662633704</v>
      </c>
    </row>
    <row r="1791" spans="6:10" ht="15" x14ac:dyDescent="0.2">
      <c r="F1791" s="49">
        <v>42552</v>
      </c>
      <c r="G1791" s="50">
        <v>3.9839999675750701</v>
      </c>
      <c r="H1791" s="139">
        <v>6.1657219608339631</v>
      </c>
      <c r="I1791" s="139">
        <f t="shared" si="54"/>
        <v>7398.8663530007561</v>
      </c>
      <c r="J1791" s="101">
        <f t="shared" si="55"/>
        <v>81.266293491484248</v>
      </c>
    </row>
    <row r="1792" spans="6:10" ht="15" x14ac:dyDescent="0.2">
      <c r="F1792" s="49">
        <v>42551</v>
      </c>
      <c r="G1792" s="50">
        <v>3.9400000572204501</v>
      </c>
      <c r="H1792" s="139">
        <v>6.1947214991993595</v>
      </c>
      <c r="I1792" s="139">
        <f t="shared" si="54"/>
        <v>7433.6657990392314</v>
      </c>
      <c r="J1792" s="101">
        <f t="shared" si="55"/>
        <v>116.0657395299595</v>
      </c>
    </row>
    <row r="1793" spans="6:10" ht="15" x14ac:dyDescent="0.2">
      <c r="F1793" s="49">
        <v>42550</v>
      </c>
      <c r="G1793" s="50">
        <v>3.8780000209808301</v>
      </c>
      <c r="H1793" s="139">
        <v>6.3189546678427106</v>
      </c>
      <c r="I1793" s="139">
        <f t="shared" si="54"/>
        <v>7582.7456014112531</v>
      </c>
      <c r="J1793" s="101">
        <f t="shared" si="55"/>
        <v>265.14554190198123</v>
      </c>
    </row>
    <row r="1794" spans="6:10" ht="15" x14ac:dyDescent="0.2">
      <c r="F1794" s="49">
        <v>42549</v>
      </c>
      <c r="G1794" s="50">
        <v>3.7400000095367401</v>
      </c>
      <c r="H1794" s="139">
        <v>6.3987844214989007</v>
      </c>
      <c r="I1794" s="139">
        <f t="shared" si="54"/>
        <v>7678.5413057986807</v>
      </c>
      <c r="J1794" s="101">
        <f t="shared" si="55"/>
        <v>360.94124628940881</v>
      </c>
    </row>
    <row r="1795" spans="6:10" ht="15" x14ac:dyDescent="0.2">
      <c r="F1795" s="49">
        <v>42548</v>
      </c>
      <c r="G1795" s="50">
        <v>3.5599999427795401</v>
      </c>
      <c r="H1795" s="139">
        <v>5.9290693368530292</v>
      </c>
      <c r="I1795" s="139">
        <f t="shared" si="54"/>
        <v>7114.8832042236354</v>
      </c>
      <c r="J1795" s="101">
        <f t="shared" si="55"/>
        <v>-202.71685528563648</v>
      </c>
    </row>
    <row r="1796" spans="6:10" ht="15" x14ac:dyDescent="0.2">
      <c r="F1796" s="49">
        <v>42545</v>
      </c>
      <c r="G1796" s="50">
        <v>3.66000008583068</v>
      </c>
      <c r="H1796" s="139">
        <v>5.6022147720685602</v>
      </c>
      <c r="I1796" s="139">
        <f t="shared" ref="I1796:I1859" si="56">H1796*$B$5</f>
        <v>6722.6577264822727</v>
      </c>
      <c r="J1796" s="101">
        <f t="shared" ref="J1796:J1859" si="57">I1796-($G$3*$B$5)</f>
        <v>-594.94233302699922</v>
      </c>
    </row>
    <row r="1797" spans="6:10" ht="15" x14ac:dyDescent="0.2">
      <c r="F1797" s="49">
        <v>42544</v>
      </c>
      <c r="G1797" s="50">
        <v>3.9700000286102202</v>
      </c>
      <c r="H1797" s="139">
        <v>6.1411611782489306</v>
      </c>
      <c r="I1797" s="139">
        <f t="shared" si="56"/>
        <v>7369.393413898717</v>
      </c>
      <c r="J1797" s="101">
        <f t="shared" si="57"/>
        <v>51.793354389445085</v>
      </c>
    </row>
    <row r="1798" spans="6:10" ht="15" x14ac:dyDescent="0.2">
      <c r="F1798" s="49">
        <v>42543</v>
      </c>
      <c r="G1798" s="50">
        <v>3.9419999122619598</v>
      </c>
      <c r="H1798" s="139">
        <v>6.0456296929752043</v>
      </c>
      <c r="I1798" s="139">
        <f t="shared" si="56"/>
        <v>7254.755631570245</v>
      </c>
      <c r="J1798" s="101">
        <f t="shared" si="57"/>
        <v>-62.8444279390269</v>
      </c>
    </row>
    <row r="1799" spans="6:10" ht="15" x14ac:dyDescent="0.2">
      <c r="F1799" s="49">
        <v>42542</v>
      </c>
      <c r="G1799" s="50">
        <v>3.9760000705718901</v>
      </c>
      <c r="H1799" s="139">
        <v>6.1410958146094554</v>
      </c>
      <c r="I1799" s="139">
        <f t="shared" si="56"/>
        <v>7369.3149775313468</v>
      </c>
      <c r="J1799" s="101">
        <f t="shared" si="57"/>
        <v>51.714918022074926</v>
      </c>
    </row>
    <row r="1800" spans="6:10" ht="15" x14ac:dyDescent="0.2">
      <c r="F1800" s="49">
        <v>42541</v>
      </c>
      <c r="G1800" s="50">
        <v>3.9479999542236301</v>
      </c>
      <c r="H1800" s="139">
        <v>5.966592357988616</v>
      </c>
      <c r="I1800" s="139">
        <f t="shared" si="56"/>
        <v>7159.9108295863389</v>
      </c>
      <c r="J1800" s="101">
        <f t="shared" si="57"/>
        <v>-157.68922992293301</v>
      </c>
    </row>
    <row r="1801" spans="6:10" ht="15" x14ac:dyDescent="0.2">
      <c r="F1801" s="49">
        <v>42538</v>
      </c>
      <c r="G1801" s="50">
        <v>4.0339999198913503</v>
      </c>
      <c r="H1801" s="139">
        <v>6.3447912094022696</v>
      </c>
      <c r="I1801" s="139">
        <f t="shared" si="56"/>
        <v>7613.7494512827234</v>
      </c>
      <c r="J1801" s="101">
        <f t="shared" si="57"/>
        <v>296.1493917734515</v>
      </c>
    </row>
    <row r="1802" spans="6:10" ht="15" x14ac:dyDescent="0.2">
      <c r="F1802" s="49">
        <v>42537</v>
      </c>
      <c r="G1802" s="50">
        <v>3.8740000724792401</v>
      </c>
      <c r="H1802" s="139">
        <v>6.0197995144823109</v>
      </c>
      <c r="I1802" s="139">
        <f t="shared" si="56"/>
        <v>7223.7594173787729</v>
      </c>
      <c r="J1802" s="101">
        <f t="shared" si="57"/>
        <v>-93.840642130498964</v>
      </c>
    </row>
    <row r="1803" spans="6:10" ht="15" x14ac:dyDescent="0.2">
      <c r="F1803" s="49">
        <v>42536</v>
      </c>
      <c r="G1803" s="50">
        <v>3.92400002479553</v>
      </c>
      <c r="H1803" s="139">
        <v>6.236311227616369</v>
      </c>
      <c r="I1803" s="139">
        <f t="shared" si="56"/>
        <v>7483.5734731396424</v>
      </c>
      <c r="J1803" s="101">
        <f t="shared" si="57"/>
        <v>165.97341363037049</v>
      </c>
    </row>
    <row r="1804" spans="6:10" ht="15" x14ac:dyDescent="0.2">
      <c r="F1804" s="49">
        <v>42535</v>
      </c>
      <c r="G1804" s="50">
        <v>3.8359999656677202</v>
      </c>
      <c r="H1804" s="139">
        <v>5.9070796860901673</v>
      </c>
      <c r="I1804" s="139">
        <f t="shared" si="56"/>
        <v>7088.4956233082012</v>
      </c>
      <c r="J1804" s="101">
        <f t="shared" si="57"/>
        <v>-229.10443620107071</v>
      </c>
    </row>
    <row r="1805" spans="6:10" ht="15" x14ac:dyDescent="0.2">
      <c r="F1805" s="49">
        <v>42534</v>
      </c>
      <c r="G1805" s="50">
        <v>3.9579999446868799</v>
      </c>
      <c r="H1805" s="139">
        <v>6.0580734041560511</v>
      </c>
      <c r="I1805" s="139">
        <f t="shared" si="56"/>
        <v>7269.6880849872614</v>
      </c>
      <c r="J1805" s="101">
        <f t="shared" si="57"/>
        <v>-47.911974522010496</v>
      </c>
    </row>
    <row r="1806" spans="6:10" ht="15" x14ac:dyDescent="0.2">
      <c r="F1806" s="49">
        <v>42531</v>
      </c>
      <c r="G1806" s="50">
        <v>3.9839999675750701</v>
      </c>
      <c r="H1806" s="139">
        <v>5.8667257721283512</v>
      </c>
      <c r="I1806" s="139">
        <f t="shared" si="56"/>
        <v>7040.0709265540218</v>
      </c>
      <c r="J1806" s="101">
        <f t="shared" si="57"/>
        <v>-277.52913295525013</v>
      </c>
    </row>
    <row r="1807" spans="6:10" ht="15" x14ac:dyDescent="0.2">
      <c r="F1807" s="49">
        <v>42530</v>
      </c>
      <c r="G1807" s="50">
        <v>4.13800001144409</v>
      </c>
      <c r="H1807" s="139">
        <v>6.1364360897772832</v>
      </c>
      <c r="I1807" s="139">
        <f t="shared" si="56"/>
        <v>7363.7233077327401</v>
      </c>
      <c r="J1807" s="101">
        <f t="shared" si="57"/>
        <v>46.123248223468181</v>
      </c>
    </row>
    <row r="1808" spans="6:10" ht="15" x14ac:dyDescent="0.2">
      <c r="F1808" s="49">
        <v>42529</v>
      </c>
      <c r="G1808" s="50">
        <v>4.1119999885559002</v>
      </c>
      <c r="H1808" s="139">
        <v>6.0891086127557443</v>
      </c>
      <c r="I1808" s="139">
        <f t="shared" si="56"/>
        <v>7306.9303353068935</v>
      </c>
      <c r="J1808" s="101">
        <f t="shared" si="57"/>
        <v>-10.669724202378347</v>
      </c>
    </row>
    <row r="1809" spans="6:10" ht="15" x14ac:dyDescent="0.2">
      <c r="F1809" s="49">
        <v>42528</v>
      </c>
      <c r="G1809" s="50">
        <v>4.1180000305175701</v>
      </c>
      <c r="H1809" s="139">
        <v>6.2025485462858505</v>
      </c>
      <c r="I1809" s="139">
        <f t="shared" si="56"/>
        <v>7443.058255543021</v>
      </c>
      <c r="J1809" s="101">
        <f t="shared" si="57"/>
        <v>125.45819603374912</v>
      </c>
    </row>
    <row r="1810" spans="6:10" ht="15" x14ac:dyDescent="0.2">
      <c r="F1810" s="49">
        <v>42527</v>
      </c>
      <c r="G1810" s="50">
        <v>4.0479998588562003</v>
      </c>
      <c r="H1810" s="139">
        <v>6.1251755983680605</v>
      </c>
      <c r="I1810" s="139">
        <f t="shared" si="56"/>
        <v>7350.2107180416724</v>
      </c>
      <c r="J1810" s="101">
        <f t="shared" si="57"/>
        <v>32.610658532400521</v>
      </c>
    </row>
    <row r="1811" spans="6:10" ht="15" x14ac:dyDescent="0.2">
      <c r="F1811" s="49">
        <v>42524</v>
      </c>
      <c r="G1811" s="50">
        <v>4.0300002098083496</v>
      </c>
      <c r="H1811" s="139">
        <v>6.0437688067746063</v>
      </c>
      <c r="I1811" s="139">
        <f t="shared" si="56"/>
        <v>7252.5225681295278</v>
      </c>
      <c r="J1811" s="101">
        <f t="shared" si="57"/>
        <v>-65.07749137974406</v>
      </c>
    </row>
    <row r="1812" spans="6:10" ht="15" x14ac:dyDescent="0.2">
      <c r="F1812" s="49">
        <v>42523</v>
      </c>
      <c r="G1812" s="50">
        <v>4.06599998474121</v>
      </c>
      <c r="H1812" s="139">
        <v>6.1310839775029375</v>
      </c>
      <c r="I1812" s="139">
        <f t="shared" si="56"/>
        <v>7357.3007730035251</v>
      </c>
      <c r="J1812" s="101">
        <f t="shared" si="57"/>
        <v>39.70071349425325</v>
      </c>
    </row>
    <row r="1813" spans="6:10" ht="15" x14ac:dyDescent="0.2">
      <c r="F1813" s="49">
        <v>42522</v>
      </c>
      <c r="G1813" s="50">
        <v>4.0440001487731898</v>
      </c>
      <c r="H1813" s="139">
        <v>6.0349945980971613</v>
      </c>
      <c r="I1813" s="139">
        <f t="shared" si="56"/>
        <v>7241.9935177165935</v>
      </c>
      <c r="J1813" s="101">
        <f t="shared" si="57"/>
        <v>-75.606541792678399</v>
      </c>
    </row>
    <row r="1814" spans="6:10" ht="15" x14ac:dyDescent="0.2">
      <c r="F1814" s="49">
        <v>42521</v>
      </c>
      <c r="G1814" s="50">
        <v>4.0859999656677202</v>
      </c>
      <c r="H1814" s="139">
        <v>6.0504287705177449</v>
      </c>
      <c r="I1814" s="139">
        <f t="shared" si="56"/>
        <v>7260.5145246212942</v>
      </c>
      <c r="J1814" s="101">
        <f t="shared" si="57"/>
        <v>-57.085534887977701</v>
      </c>
    </row>
    <row r="1815" spans="6:10" ht="15" x14ac:dyDescent="0.2">
      <c r="F1815" s="49">
        <v>42520</v>
      </c>
      <c r="G1815" s="50">
        <v>4.1180000305175701</v>
      </c>
      <c r="H1815" s="139">
        <v>6.1515441843820637</v>
      </c>
      <c r="I1815" s="139">
        <f t="shared" si="56"/>
        <v>7381.8530212584765</v>
      </c>
      <c r="J1815" s="101">
        <f t="shared" si="57"/>
        <v>64.252961749204587</v>
      </c>
    </row>
    <row r="1816" spans="6:10" ht="15" x14ac:dyDescent="0.2">
      <c r="F1816" s="49">
        <v>42517</v>
      </c>
      <c r="G1816" s="50">
        <v>4.0819997787475497</v>
      </c>
      <c r="H1816" s="139">
        <v>6.0711692136415802</v>
      </c>
      <c r="I1816" s="139">
        <f t="shared" si="56"/>
        <v>7285.4030563698961</v>
      </c>
      <c r="J1816" s="101">
        <f t="shared" si="57"/>
        <v>-32.197003139375738</v>
      </c>
    </row>
    <row r="1817" spans="6:10" ht="15" x14ac:dyDescent="0.2">
      <c r="F1817" s="49">
        <v>42516</v>
      </c>
      <c r="G1817" s="50">
        <v>4.0999999046325604</v>
      </c>
      <c r="H1817" s="139">
        <v>6.1158741500322265</v>
      </c>
      <c r="I1817" s="139">
        <f t="shared" si="56"/>
        <v>7339.0489800386713</v>
      </c>
      <c r="J1817" s="101">
        <f t="shared" si="57"/>
        <v>21.448920529399402</v>
      </c>
    </row>
    <row r="1818" spans="6:10" ht="15" x14ac:dyDescent="0.2">
      <c r="F1818" s="49">
        <v>42515</v>
      </c>
      <c r="G1818" s="50">
        <v>4.0879998207092196</v>
      </c>
      <c r="H1818" s="139">
        <v>6.1339054815532759</v>
      </c>
      <c r="I1818" s="139">
        <f t="shared" si="56"/>
        <v>7360.6865778639312</v>
      </c>
      <c r="J1818" s="101">
        <f t="shared" si="57"/>
        <v>43.086518354659347</v>
      </c>
    </row>
    <row r="1819" spans="6:10" ht="15" x14ac:dyDescent="0.2">
      <c r="F1819" s="49">
        <v>42514</v>
      </c>
      <c r="G1819" s="50">
        <v>4.0640001296996999</v>
      </c>
      <c r="H1819" s="139">
        <v>6.2530040205358342</v>
      </c>
      <c r="I1819" s="139">
        <f t="shared" si="56"/>
        <v>7503.6048246430009</v>
      </c>
      <c r="J1819" s="101">
        <f t="shared" si="57"/>
        <v>186.00476513372905</v>
      </c>
    </row>
    <row r="1820" spans="6:10" ht="15" x14ac:dyDescent="0.2">
      <c r="F1820" s="49">
        <v>42513</v>
      </c>
      <c r="G1820" s="50">
        <v>3.9619998931884699</v>
      </c>
      <c r="H1820" s="139">
        <v>6.0764900543053573</v>
      </c>
      <c r="I1820" s="139">
        <f t="shared" si="56"/>
        <v>7291.7880651664291</v>
      </c>
      <c r="J1820" s="101">
        <f t="shared" si="57"/>
        <v>-25.811994342842809</v>
      </c>
    </row>
    <row r="1821" spans="6:10" ht="15" x14ac:dyDescent="0.2">
      <c r="F1821" s="49">
        <v>42510</v>
      </c>
      <c r="G1821" s="50">
        <v>3.9760000705718901</v>
      </c>
      <c r="H1821" s="139">
        <v>6.125669562233889</v>
      </c>
      <c r="I1821" s="139">
        <f t="shared" si="56"/>
        <v>7350.803474680667</v>
      </c>
      <c r="J1821" s="101">
        <f t="shared" si="57"/>
        <v>33.203415171395136</v>
      </c>
    </row>
    <row r="1822" spans="6:10" ht="15" x14ac:dyDescent="0.2">
      <c r="F1822" s="49">
        <v>42509</v>
      </c>
      <c r="G1822" s="50">
        <v>3.9579999446868799</v>
      </c>
      <c r="H1822" s="139">
        <v>6.070330536948231</v>
      </c>
      <c r="I1822" s="139">
        <f t="shared" si="56"/>
        <v>7284.3966443378768</v>
      </c>
      <c r="J1822" s="101">
        <f t="shared" si="57"/>
        <v>-33.203415171395136</v>
      </c>
    </row>
    <row r="1823" spans="6:10" ht="15" x14ac:dyDescent="0.2">
      <c r="F1823" s="49">
        <v>42508</v>
      </c>
      <c r="G1823" s="50">
        <v>3.9760000705718901</v>
      </c>
      <c r="H1823" s="139">
        <v>6.1844979440279175</v>
      </c>
      <c r="I1823" s="139">
        <f t="shared" si="56"/>
        <v>7421.3975328335009</v>
      </c>
      <c r="J1823" s="101">
        <f t="shared" si="57"/>
        <v>103.79747332422903</v>
      </c>
    </row>
    <row r="1824" spans="6:10" ht="15" x14ac:dyDescent="0.2">
      <c r="F1824" s="49">
        <v>42507</v>
      </c>
      <c r="G1824" s="50">
        <v>3.92000007629394</v>
      </c>
      <c r="H1824" s="139">
        <v>5.9595777344157401</v>
      </c>
      <c r="I1824" s="139">
        <f t="shared" si="56"/>
        <v>7151.4932812988882</v>
      </c>
      <c r="J1824" s="101">
        <f t="shared" si="57"/>
        <v>-166.10677821038371</v>
      </c>
    </row>
    <row r="1825" spans="6:10" ht="15" x14ac:dyDescent="0.2">
      <c r="F1825" s="49">
        <v>42506</v>
      </c>
      <c r="G1825" s="50">
        <v>4.0100002288818297</v>
      </c>
      <c r="H1825" s="139">
        <v>6.09800004959106</v>
      </c>
      <c r="I1825" s="139">
        <f t="shared" si="56"/>
        <v>7317.6000595092719</v>
      </c>
      <c r="J1825" s="101">
        <f t="shared" si="57"/>
        <v>0</v>
      </c>
    </row>
    <row r="1826" spans="6:10" ht="15" x14ac:dyDescent="0.2">
      <c r="F1826" s="49">
        <v>42503</v>
      </c>
      <c r="G1826" s="50">
        <v>4.0100002288818297</v>
      </c>
      <c r="H1826" s="139">
        <v>6.1193273457219535</v>
      </c>
      <c r="I1826" s="139">
        <f t="shared" si="56"/>
        <v>7343.1928148663437</v>
      </c>
      <c r="J1826" s="101">
        <f t="shared" si="57"/>
        <v>25.592755357071837</v>
      </c>
    </row>
    <row r="1827" spans="6:10" ht="15" x14ac:dyDescent="0.2">
      <c r="F1827" s="49">
        <v>42502</v>
      </c>
      <c r="G1827" s="50">
        <v>3.99600005149841</v>
      </c>
      <c r="H1827" s="139">
        <v>6.1285971741986289</v>
      </c>
      <c r="I1827" s="139">
        <f t="shared" si="56"/>
        <v>7354.3166090383547</v>
      </c>
      <c r="J1827" s="101">
        <f t="shared" si="57"/>
        <v>36.71654952908284</v>
      </c>
    </row>
    <row r="1828" spans="6:10" ht="15" x14ac:dyDescent="0.2">
      <c r="F1828" s="49">
        <v>42501</v>
      </c>
      <c r="G1828" s="50">
        <v>3.9760000705718901</v>
      </c>
      <c r="H1828" s="139">
        <v>6.0949336386267339</v>
      </c>
      <c r="I1828" s="139">
        <f t="shared" si="56"/>
        <v>7313.9203663520802</v>
      </c>
      <c r="J1828" s="101">
        <f t="shared" si="57"/>
        <v>-3.6796931571916502</v>
      </c>
    </row>
    <row r="1829" spans="6:10" ht="15" x14ac:dyDescent="0.2">
      <c r="F1829" s="49">
        <v>42500</v>
      </c>
      <c r="G1829" s="50">
        <v>3.9779999256134002</v>
      </c>
      <c r="H1829" s="139">
        <v>6.2406861275711742</v>
      </c>
      <c r="I1829" s="139">
        <f t="shared" si="56"/>
        <v>7488.8233530854095</v>
      </c>
      <c r="J1829" s="101">
        <f t="shared" si="57"/>
        <v>171.22329357613762</v>
      </c>
    </row>
    <row r="1830" spans="6:10" ht="15" x14ac:dyDescent="0.2">
      <c r="F1830" s="49">
        <v>42499</v>
      </c>
      <c r="G1830" s="50">
        <v>3.8859999179839999</v>
      </c>
      <c r="H1830" s="139">
        <v>6.1042800930179819</v>
      </c>
      <c r="I1830" s="139">
        <f t="shared" si="56"/>
        <v>7325.1361116215785</v>
      </c>
      <c r="J1830" s="101">
        <f t="shared" si="57"/>
        <v>7.5360521123066064</v>
      </c>
    </row>
    <row r="1831" spans="6:10" ht="15" x14ac:dyDescent="0.2">
      <c r="F1831" s="49">
        <v>42496</v>
      </c>
      <c r="G1831" s="50">
        <v>3.8819999694824201</v>
      </c>
      <c r="H1831" s="139">
        <v>6.0106614796829323</v>
      </c>
      <c r="I1831" s="139">
        <f t="shared" si="56"/>
        <v>7212.7937756195188</v>
      </c>
      <c r="J1831" s="101">
        <f t="shared" si="57"/>
        <v>-104.8062838897531</v>
      </c>
    </row>
    <row r="1832" spans="6:10" ht="15" x14ac:dyDescent="0.2">
      <c r="F1832" s="49">
        <v>42495</v>
      </c>
      <c r="G1832" s="50">
        <v>3.9379999637603702</v>
      </c>
      <c r="H1832" s="139">
        <v>6.125936803493337</v>
      </c>
      <c r="I1832" s="139">
        <f t="shared" si="56"/>
        <v>7351.1241641920042</v>
      </c>
      <c r="J1832" s="101">
        <f t="shared" si="57"/>
        <v>33.524104682732286</v>
      </c>
    </row>
    <row r="1833" spans="6:10" ht="15" x14ac:dyDescent="0.2">
      <c r="F1833" s="49">
        <v>42494</v>
      </c>
      <c r="G1833" s="50">
        <v>3.92000007629394</v>
      </c>
      <c r="H1833" s="139">
        <v>6.1323200310384003</v>
      </c>
      <c r="I1833" s="139">
        <f t="shared" si="56"/>
        <v>7358.7840372460805</v>
      </c>
      <c r="J1833" s="101">
        <f t="shared" si="57"/>
        <v>41.183977736808629</v>
      </c>
    </row>
    <row r="1834" spans="6:10" ht="15" x14ac:dyDescent="0.2">
      <c r="F1834" s="49">
        <v>42493</v>
      </c>
      <c r="G1834" s="50">
        <v>3.8980000019073402</v>
      </c>
      <c r="H1834" s="139">
        <v>6.0450414753089854</v>
      </c>
      <c r="I1834" s="139">
        <f t="shared" si="56"/>
        <v>7254.0497703707824</v>
      </c>
      <c r="J1834" s="101">
        <f t="shared" si="57"/>
        <v>-63.550289138489461</v>
      </c>
    </row>
    <row r="1835" spans="6:10" ht="15" x14ac:dyDescent="0.2">
      <c r="F1835" s="49">
        <v>42492</v>
      </c>
      <c r="G1835" s="50">
        <v>3.9319999217986998</v>
      </c>
      <c r="H1835" s="139">
        <v>6.0332090675368431</v>
      </c>
      <c r="I1835" s="139">
        <f t="shared" si="56"/>
        <v>7239.8508810442117</v>
      </c>
      <c r="J1835" s="101">
        <f t="shared" si="57"/>
        <v>-77.74917846506014</v>
      </c>
    </row>
    <row r="1836" spans="6:10" ht="15" x14ac:dyDescent="0.2">
      <c r="F1836" s="49">
        <v>42489</v>
      </c>
      <c r="G1836" s="50">
        <v>3.9739999771118102</v>
      </c>
      <c r="H1836" s="139">
        <v>5.9584377257945107</v>
      </c>
      <c r="I1836" s="139">
        <f t="shared" si="56"/>
        <v>7150.1252709534128</v>
      </c>
      <c r="J1836" s="101">
        <f t="shared" si="57"/>
        <v>-167.47478855585905</v>
      </c>
    </row>
    <row r="1837" spans="6:10" ht="15" x14ac:dyDescent="0.2">
      <c r="F1837" s="49">
        <v>42488</v>
      </c>
      <c r="G1837" s="50">
        <v>4.06599998474121</v>
      </c>
      <c r="H1837" s="139">
        <v>6.2375623733876102</v>
      </c>
      <c r="I1837" s="139">
        <f t="shared" si="56"/>
        <v>7485.0748480651318</v>
      </c>
      <c r="J1837" s="101">
        <f t="shared" si="57"/>
        <v>167.47478855585996</v>
      </c>
    </row>
    <row r="1838" spans="6:10" ht="15" x14ac:dyDescent="0.2">
      <c r="F1838" s="49">
        <v>42487</v>
      </c>
      <c r="G1838" s="50">
        <v>3.9739999771118102</v>
      </c>
      <c r="H1838" s="139">
        <v>6.1658933253168664</v>
      </c>
      <c r="I1838" s="139">
        <f t="shared" si="56"/>
        <v>7399.0719903802401</v>
      </c>
      <c r="J1838" s="101">
        <f t="shared" si="57"/>
        <v>81.471930870968208</v>
      </c>
    </row>
    <row r="1839" spans="6:10" ht="15" x14ac:dyDescent="0.2">
      <c r="F1839" s="49">
        <v>42486</v>
      </c>
      <c r="G1839" s="50">
        <v>3.9300000667571999</v>
      </c>
      <c r="H1839" s="139">
        <v>6.1918175693470081</v>
      </c>
      <c r="I1839" s="139">
        <f t="shared" si="56"/>
        <v>7430.1810832164101</v>
      </c>
      <c r="J1839" s="101">
        <f t="shared" si="57"/>
        <v>112.58102370713823</v>
      </c>
    </row>
    <row r="1840" spans="6:10" ht="15" x14ac:dyDescent="0.2">
      <c r="F1840" s="49">
        <v>42485</v>
      </c>
      <c r="G1840" s="50">
        <v>3.8699998855590798</v>
      </c>
      <c r="H1840" s="139">
        <v>6.0571685436831579</v>
      </c>
      <c r="I1840" s="139">
        <f t="shared" si="56"/>
        <v>7268.6022524197897</v>
      </c>
      <c r="J1840" s="101">
        <f t="shared" si="57"/>
        <v>-48.997807089482194</v>
      </c>
    </row>
    <row r="1841" spans="6:10" ht="15" x14ac:dyDescent="0.2">
      <c r="F1841" s="49">
        <v>42482</v>
      </c>
      <c r="G1841" s="50">
        <v>3.8959999084472599</v>
      </c>
      <c r="H1841" s="139">
        <v>6.1073981511791393</v>
      </c>
      <c r="I1841" s="139">
        <f t="shared" si="56"/>
        <v>7328.8777814149671</v>
      </c>
      <c r="J1841" s="101">
        <f t="shared" si="57"/>
        <v>11.277721905695216</v>
      </c>
    </row>
    <row r="1842" spans="6:10" ht="15" x14ac:dyDescent="0.2">
      <c r="F1842" s="49">
        <v>42481</v>
      </c>
      <c r="G1842" s="50">
        <v>3.8900001049041699</v>
      </c>
      <c r="H1842" s="139">
        <v>6.0201191173319453</v>
      </c>
      <c r="I1842" s="139">
        <f t="shared" si="56"/>
        <v>7224.1429407983342</v>
      </c>
      <c r="J1842" s="101">
        <f t="shared" si="57"/>
        <v>-93.457118710937721</v>
      </c>
    </row>
    <row r="1843" spans="6:10" ht="15" x14ac:dyDescent="0.2">
      <c r="F1843" s="49">
        <v>42480</v>
      </c>
      <c r="G1843" s="50">
        <v>3.9400000572204501</v>
      </c>
      <c r="H1843" s="139">
        <v>6.1602250192650789</v>
      </c>
      <c r="I1843" s="139">
        <f t="shared" si="56"/>
        <v>7392.2700231180943</v>
      </c>
      <c r="J1843" s="101">
        <f t="shared" si="57"/>
        <v>74.6699636088224</v>
      </c>
    </row>
    <row r="1844" spans="6:10" ht="15" x14ac:dyDescent="0.2">
      <c r="F1844" s="49">
        <v>42479</v>
      </c>
      <c r="G1844" s="50">
        <v>3.9000000953674299</v>
      </c>
      <c r="H1844" s="139">
        <v>6.1199299684821078</v>
      </c>
      <c r="I1844" s="139">
        <f t="shared" si="56"/>
        <v>7343.9159621785293</v>
      </c>
      <c r="J1844" s="101">
        <f t="shared" si="57"/>
        <v>26.315902669257412</v>
      </c>
    </row>
    <row r="1845" spans="6:10" ht="15" x14ac:dyDescent="0.2">
      <c r="F1845" s="49">
        <v>42478</v>
      </c>
      <c r="G1845" s="50">
        <v>3.8859999179839999</v>
      </c>
      <c r="H1845" s="139">
        <v>6.2216442564858747</v>
      </c>
      <c r="I1845" s="139">
        <f t="shared" si="56"/>
        <v>7465.9731077830493</v>
      </c>
      <c r="J1845" s="101">
        <f t="shared" si="57"/>
        <v>148.37304827377739</v>
      </c>
    </row>
    <row r="1846" spans="6:10" ht="15" x14ac:dyDescent="0.2">
      <c r="F1846" s="49">
        <v>42475</v>
      </c>
      <c r="G1846" s="50">
        <v>3.80800008773803</v>
      </c>
      <c r="H1846" s="139">
        <v>6.0724322068322243</v>
      </c>
      <c r="I1846" s="139">
        <f t="shared" si="56"/>
        <v>7286.918648198669</v>
      </c>
      <c r="J1846" s="101">
        <f t="shared" si="57"/>
        <v>-30.681411310602925</v>
      </c>
    </row>
    <row r="1847" spans="6:10" ht="15" x14ac:dyDescent="0.2">
      <c r="F1847" s="49">
        <v>42474</v>
      </c>
      <c r="G1847" s="50">
        <v>3.8239998817443799</v>
      </c>
      <c r="H1847" s="139">
        <v>6.1203662340738134</v>
      </c>
      <c r="I1847" s="139">
        <f t="shared" si="56"/>
        <v>7344.4394808885763</v>
      </c>
      <c r="J1847" s="101">
        <f t="shared" si="57"/>
        <v>26.83942137930444</v>
      </c>
    </row>
    <row r="1848" spans="6:10" ht="15" x14ac:dyDescent="0.2">
      <c r="F1848" s="49">
        <v>42473</v>
      </c>
      <c r="G1848" s="50">
        <v>3.8099999427795401</v>
      </c>
      <c r="H1848" s="139">
        <v>6.2176040115294668</v>
      </c>
      <c r="I1848" s="139">
        <f t="shared" si="56"/>
        <v>7461.1248138353603</v>
      </c>
      <c r="J1848" s="101">
        <f t="shared" si="57"/>
        <v>143.52475432608844</v>
      </c>
    </row>
    <row r="1849" spans="6:10" ht="15" x14ac:dyDescent="0.2">
      <c r="F1849" s="49">
        <v>42472</v>
      </c>
      <c r="G1849" s="50">
        <v>3.73600006103515</v>
      </c>
      <c r="H1849" s="139">
        <v>6.0686906968994894</v>
      </c>
      <c r="I1849" s="139">
        <f t="shared" si="56"/>
        <v>7282.4288362793868</v>
      </c>
      <c r="J1849" s="101">
        <f t="shared" si="57"/>
        <v>-35.171223229885072</v>
      </c>
    </row>
    <row r="1850" spans="6:10" ht="15" x14ac:dyDescent="0.2">
      <c r="F1850" s="49">
        <v>42471</v>
      </c>
      <c r="G1850" s="50">
        <v>3.7539999485015798</v>
      </c>
      <c r="H1850" s="139">
        <v>6.1273094022826307</v>
      </c>
      <c r="I1850" s="139">
        <f t="shared" si="56"/>
        <v>7352.771282739157</v>
      </c>
      <c r="J1850" s="101">
        <f t="shared" si="57"/>
        <v>35.171223229885072</v>
      </c>
    </row>
    <row r="1851" spans="6:10" ht="15" x14ac:dyDescent="0.2">
      <c r="F1851" s="49">
        <v>42468</v>
      </c>
      <c r="G1851" s="50">
        <v>3.73600006103515</v>
      </c>
      <c r="H1851" s="139">
        <v>6.1702445430379917</v>
      </c>
      <c r="I1851" s="139">
        <f t="shared" si="56"/>
        <v>7404.2934516455898</v>
      </c>
      <c r="J1851" s="101">
        <f t="shared" si="57"/>
        <v>86.693392136317925</v>
      </c>
    </row>
    <row r="1852" spans="6:10" ht="15" x14ac:dyDescent="0.2">
      <c r="F1852" s="49">
        <v>42467</v>
      </c>
      <c r="G1852" s="50">
        <v>3.6919999122619598</v>
      </c>
      <c r="H1852" s="139">
        <v>6.09800004959106</v>
      </c>
      <c r="I1852" s="139">
        <f t="shared" si="56"/>
        <v>7317.6000595092719</v>
      </c>
      <c r="J1852" s="101">
        <f t="shared" si="57"/>
        <v>0</v>
      </c>
    </row>
    <row r="1853" spans="6:10" ht="15" x14ac:dyDescent="0.2">
      <c r="F1853" s="49">
        <v>42466</v>
      </c>
      <c r="G1853" s="50">
        <v>3.6919999122619598</v>
      </c>
      <c r="H1853" s="139">
        <v>6.0192302248818725</v>
      </c>
      <c r="I1853" s="139">
        <f t="shared" si="56"/>
        <v>7223.0762698582466</v>
      </c>
      <c r="J1853" s="101">
        <f t="shared" si="57"/>
        <v>-94.523789651025254</v>
      </c>
    </row>
    <row r="1854" spans="6:10" ht="15" x14ac:dyDescent="0.2">
      <c r="F1854" s="49">
        <v>42465</v>
      </c>
      <c r="G1854" s="50">
        <v>3.7400000095367401</v>
      </c>
      <c r="H1854" s="139">
        <v>5.9753257556373427</v>
      </c>
      <c r="I1854" s="139">
        <f t="shared" si="56"/>
        <v>7170.390906764811</v>
      </c>
      <c r="J1854" s="101">
        <f t="shared" si="57"/>
        <v>-147.20915274446088</v>
      </c>
    </row>
    <row r="1855" spans="6:10" ht="15" x14ac:dyDescent="0.2">
      <c r="F1855" s="49">
        <v>42464</v>
      </c>
      <c r="G1855" s="50">
        <v>3.81599998474121</v>
      </c>
      <c r="H1855" s="139">
        <v>5.9620970940289864</v>
      </c>
      <c r="I1855" s="139">
        <f t="shared" si="56"/>
        <v>7154.5165128347835</v>
      </c>
      <c r="J1855" s="101">
        <f t="shared" si="57"/>
        <v>-163.08354667448839</v>
      </c>
    </row>
    <row r="1856" spans="6:10" ht="15" x14ac:dyDescent="0.2">
      <c r="F1856" s="49">
        <v>42461</v>
      </c>
      <c r="G1856" s="50">
        <v>3.9019999504089302</v>
      </c>
      <c r="H1856" s="139">
        <v>6.11364797787017</v>
      </c>
      <c r="I1856" s="139">
        <f t="shared" si="56"/>
        <v>7336.3775734442042</v>
      </c>
      <c r="J1856" s="101">
        <f t="shared" si="57"/>
        <v>18.777513934932358</v>
      </c>
    </row>
    <row r="1857" spans="6:10" ht="15" x14ac:dyDescent="0.2">
      <c r="F1857" s="49">
        <v>42460</v>
      </c>
      <c r="G1857" s="50">
        <v>3.8919999599456698</v>
      </c>
      <c r="H1857" s="139">
        <v>5.9128236859477896</v>
      </c>
      <c r="I1857" s="139">
        <f t="shared" si="56"/>
        <v>7095.3884231373477</v>
      </c>
      <c r="J1857" s="101">
        <f t="shared" si="57"/>
        <v>-222.21163637192421</v>
      </c>
    </row>
    <row r="1858" spans="6:10" ht="15" x14ac:dyDescent="0.2">
      <c r="F1858" s="49">
        <v>42459</v>
      </c>
      <c r="G1858" s="50">
        <v>4.0120000839233398</v>
      </c>
      <c r="H1858" s="139">
        <v>6.1713972729331612</v>
      </c>
      <c r="I1858" s="139">
        <f t="shared" si="56"/>
        <v>7405.6767275197935</v>
      </c>
      <c r="J1858" s="101">
        <f t="shared" si="57"/>
        <v>88.076668010521644</v>
      </c>
    </row>
    <row r="1859" spans="6:10" ht="15" x14ac:dyDescent="0.2">
      <c r="F1859" s="49">
        <v>42458</v>
      </c>
      <c r="G1859" s="50">
        <v>3.9639999866485498</v>
      </c>
      <c r="H1859" s="139">
        <v>6.1816415424562949</v>
      </c>
      <c r="I1859" s="139">
        <f t="shared" si="56"/>
        <v>7417.9698509475538</v>
      </c>
      <c r="J1859" s="101">
        <f t="shared" si="57"/>
        <v>100.36979143828194</v>
      </c>
    </row>
    <row r="1860" spans="6:10" ht="15" x14ac:dyDescent="0.2">
      <c r="F1860" s="49">
        <v>42457</v>
      </c>
      <c r="G1860" s="50">
        <v>3.91000008583068</v>
      </c>
      <c r="H1860" s="139">
        <v>6.09800004959106</v>
      </c>
      <c r="I1860" s="139">
        <f t="shared" ref="I1860:I1923" si="58">H1860*$B$5</f>
        <v>7317.6000595092719</v>
      </c>
      <c r="J1860" s="101">
        <f t="shared" ref="J1860:J1923" si="59">I1860-($G$3*$B$5)</f>
        <v>0</v>
      </c>
    </row>
    <row r="1861" spans="6:10" ht="15" x14ac:dyDescent="0.2">
      <c r="F1861" s="49">
        <v>42454</v>
      </c>
      <c r="G1861" s="50">
        <v>3.91000008583068</v>
      </c>
      <c r="H1861" s="139">
        <v>6.0793138607293811</v>
      </c>
      <c r="I1861" s="139">
        <f t="shared" si="58"/>
        <v>7295.1766328752574</v>
      </c>
      <c r="J1861" s="101">
        <f t="shared" si="59"/>
        <v>-22.423426634014504</v>
      </c>
    </row>
    <row r="1862" spans="6:10" ht="15" x14ac:dyDescent="0.2">
      <c r="F1862" s="49">
        <v>42453</v>
      </c>
      <c r="G1862" s="50">
        <v>3.9219999313354399</v>
      </c>
      <c r="H1862" s="139">
        <v>6.1416909369376889</v>
      </c>
      <c r="I1862" s="139">
        <f t="shared" si="58"/>
        <v>7370.0291243252268</v>
      </c>
      <c r="J1862" s="101">
        <f t="shared" si="59"/>
        <v>52.429064815954916</v>
      </c>
    </row>
    <row r="1863" spans="6:10" ht="15" x14ac:dyDescent="0.2">
      <c r="F1863" s="49">
        <v>42452</v>
      </c>
      <c r="G1863" s="50">
        <v>3.8940000534057599</v>
      </c>
      <c r="H1863" s="139">
        <v>6.1262535798789601</v>
      </c>
      <c r="I1863" s="139">
        <f t="shared" si="58"/>
        <v>7351.5042958547519</v>
      </c>
      <c r="J1863" s="101">
        <f t="shared" si="59"/>
        <v>33.904236345480058</v>
      </c>
    </row>
    <row r="1864" spans="6:10" ht="15" x14ac:dyDescent="0.2">
      <c r="F1864" s="49">
        <v>42451</v>
      </c>
      <c r="G1864" s="50">
        <v>3.8759999275207502</v>
      </c>
      <c r="H1864" s="139">
        <v>6.0541066180445711</v>
      </c>
      <c r="I1864" s="139">
        <f t="shared" si="58"/>
        <v>7264.9279416534855</v>
      </c>
      <c r="J1864" s="101">
        <f t="shared" si="59"/>
        <v>-52.672117855786382</v>
      </c>
    </row>
    <row r="1865" spans="6:10" ht="15" x14ac:dyDescent="0.2">
      <c r="F1865" s="49">
        <v>42450</v>
      </c>
      <c r="G1865" s="50">
        <v>3.9040000438690101</v>
      </c>
      <c r="H1865" s="139">
        <v>6.0668400728450536</v>
      </c>
      <c r="I1865" s="139">
        <f t="shared" si="58"/>
        <v>7280.2080874140647</v>
      </c>
      <c r="J1865" s="101">
        <f t="shared" si="59"/>
        <v>-37.391972095207166</v>
      </c>
    </row>
    <row r="1866" spans="6:10" ht="15" x14ac:dyDescent="0.2">
      <c r="F1866" s="49">
        <v>42447</v>
      </c>
      <c r="G1866" s="50">
        <v>3.92400002479553</v>
      </c>
      <c r="H1866" s="139">
        <v>6.1011090402490273</v>
      </c>
      <c r="I1866" s="139">
        <f t="shared" si="58"/>
        <v>7321.3308482988332</v>
      </c>
      <c r="J1866" s="101">
        <f t="shared" si="59"/>
        <v>3.7307887895613021</v>
      </c>
    </row>
    <row r="1867" spans="6:10" ht="15" x14ac:dyDescent="0.2">
      <c r="F1867" s="49">
        <v>42446</v>
      </c>
      <c r="G1867" s="50">
        <v>3.9219999313354399</v>
      </c>
      <c r="H1867" s="139">
        <v>6.151094242803806</v>
      </c>
      <c r="I1867" s="139">
        <f t="shared" si="58"/>
        <v>7381.3130913645673</v>
      </c>
      <c r="J1867" s="101">
        <f t="shared" si="59"/>
        <v>63.713031855295412</v>
      </c>
    </row>
    <row r="1868" spans="6:10" ht="15" x14ac:dyDescent="0.2">
      <c r="F1868" s="49">
        <v>42445</v>
      </c>
      <c r="G1868" s="50">
        <v>3.88800001144409</v>
      </c>
      <c r="H1868" s="139">
        <v>6.1074178780446466</v>
      </c>
      <c r="I1868" s="139">
        <f t="shared" si="58"/>
        <v>7328.901453653576</v>
      </c>
      <c r="J1868" s="101">
        <f t="shared" si="59"/>
        <v>11.30139414430414</v>
      </c>
    </row>
    <row r="1869" spans="6:10" ht="15" x14ac:dyDescent="0.2">
      <c r="F1869" s="49">
        <v>42444</v>
      </c>
      <c r="G1869" s="50">
        <v>3.8819999694824201</v>
      </c>
      <c r="H1869" s="139">
        <v>6.0823118642223424</v>
      </c>
      <c r="I1869" s="139">
        <f t="shared" si="58"/>
        <v>7298.7742370668111</v>
      </c>
      <c r="J1869" s="101">
        <f t="shared" si="59"/>
        <v>-18.825822442460776</v>
      </c>
    </row>
    <row r="1870" spans="6:10" ht="15" x14ac:dyDescent="0.2">
      <c r="F1870" s="49">
        <v>42443</v>
      </c>
      <c r="G1870" s="50">
        <v>3.8919999599456698</v>
      </c>
      <c r="H1870" s="139">
        <v>6.0886064004012663</v>
      </c>
      <c r="I1870" s="139">
        <f t="shared" si="58"/>
        <v>7306.3276804815196</v>
      </c>
      <c r="J1870" s="101">
        <f t="shared" si="59"/>
        <v>-11.272379027752322</v>
      </c>
    </row>
    <row r="1871" spans="6:10" ht="15" x14ac:dyDescent="0.2">
      <c r="F1871" s="49">
        <v>42440</v>
      </c>
      <c r="G1871" s="50">
        <v>3.8980000019073402</v>
      </c>
      <c r="H1871" s="139">
        <v>6.1957720498505839</v>
      </c>
      <c r="I1871" s="139">
        <f t="shared" si="58"/>
        <v>7434.926459820701</v>
      </c>
      <c r="J1871" s="101">
        <f t="shared" si="59"/>
        <v>117.3264003114291</v>
      </c>
    </row>
    <row r="1872" spans="6:10" ht="15" x14ac:dyDescent="0.2">
      <c r="F1872" s="49">
        <v>42439</v>
      </c>
      <c r="G1872" s="50">
        <v>3.8359999656677202</v>
      </c>
      <c r="H1872" s="139">
        <v>6.1651347626745974</v>
      </c>
      <c r="I1872" s="139">
        <f t="shared" si="58"/>
        <v>7398.1617152095168</v>
      </c>
      <c r="J1872" s="101">
        <f t="shared" si="59"/>
        <v>80.561655700244955</v>
      </c>
    </row>
    <row r="1873" spans="6:10" ht="15" x14ac:dyDescent="0.2">
      <c r="F1873" s="49">
        <v>42438</v>
      </c>
      <c r="G1873" s="50">
        <v>3.7939999103546098</v>
      </c>
      <c r="H1873" s="139">
        <v>6.2873534943452416</v>
      </c>
      <c r="I1873" s="139">
        <f t="shared" si="58"/>
        <v>7544.8241932142901</v>
      </c>
      <c r="J1873" s="101">
        <f t="shared" si="59"/>
        <v>227.22413370501818</v>
      </c>
    </row>
    <row r="1874" spans="6:10" ht="15" x14ac:dyDescent="0.2">
      <c r="F1874" s="49">
        <v>42437</v>
      </c>
      <c r="G1874" s="50">
        <v>3.6779999732971098</v>
      </c>
      <c r="H1874" s="139">
        <v>6.1781060559888479</v>
      </c>
      <c r="I1874" s="139">
        <f t="shared" si="58"/>
        <v>7413.7272671866176</v>
      </c>
      <c r="J1874" s="101">
        <f t="shared" si="59"/>
        <v>96.127207677345723</v>
      </c>
    </row>
    <row r="1875" spans="6:10" ht="15" x14ac:dyDescent="0.2">
      <c r="F1875" s="49">
        <v>42436</v>
      </c>
      <c r="G1875" s="50">
        <v>3.63000011444091</v>
      </c>
      <c r="H1875" s="139">
        <v>5.945376577584855</v>
      </c>
      <c r="I1875" s="139">
        <f t="shared" si="58"/>
        <v>7134.4518931018265</v>
      </c>
      <c r="J1875" s="101">
        <f t="shared" si="59"/>
        <v>-183.14816640744539</v>
      </c>
    </row>
    <row r="1876" spans="6:10" ht="15" x14ac:dyDescent="0.2">
      <c r="F1876" s="49">
        <v>42433</v>
      </c>
      <c r="G1876" s="50">
        <v>3.7219998836517298</v>
      </c>
      <c r="H1876" s="139">
        <v>6.1407467027567293</v>
      </c>
      <c r="I1876" s="139">
        <f t="shared" si="58"/>
        <v>7368.8960433080756</v>
      </c>
      <c r="J1876" s="101">
        <f t="shared" si="59"/>
        <v>51.295983798803718</v>
      </c>
    </row>
    <row r="1877" spans="6:10" ht="15" x14ac:dyDescent="0.2">
      <c r="F1877" s="49">
        <v>42432</v>
      </c>
      <c r="G1877" s="50">
        <v>3.69600009918212</v>
      </c>
      <c r="H1877" s="139">
        <v>6.058530772555363</v>
      </c>
      <c r="I1877" s="139">
        <f t="shared" si="58"/>
        <v>7270.2369270664358</v>
      </c>
      <c r="J1877" s="101">
        <f t="shared" si="59"/>
        <v>-47.363132442836104</v>
      </c>
    </row>
    <row r="1878" spans="6:10" ht="15" x14ac:dyDescent="0.2">
      <c r="F1878" s="49">
        <v>42431</v>
      </c>
      <c r="G1878" s="50">
        <v>3.7200000286102202</v>
      </c>
      <c r="H1878" s="139">
        <v>6.1012795791345278</v>
      </c>
      <c r="I1878" s="139">
        <f t="shared" si="58"/>
        <v>7321.535494961433</v>
      </c>
      <c r="J1878" s="101">
        <f t="shared" si="59"/>
        <v>3.935435452161073</v>
      </c>
    </row>
    <row r="1879" spans="6:10" ht="15" x14ac:dyDescent="0.2">
      <c r="F1879" s="49">
        <v>42430</v>
      </c>
      <c r="G1879" s="50">
        <v>3.7179999351501398</v>
      </c>
      <c r="H1879" s="139">
        <v>6.1440972607858235</v>
      </c>
      <c r="I1879" s="139">
        <f t="shared" si="58"/>
        <v>7372.9167129429879</v>
      </c>
      <c r="J1879" s="101">
        <f t="shared" si="59"/>
        <v>55.316653433716056</v>
      </c>
    </row>
    <row r="1880" spans="6:10" ht="15" x14ac:dyDescent="0.2">
      <c r="F1880" s="49">
        <v>42429</v>
      </c>
      <c r="G1880" s="50">
        <v>3.6900000572204501</v>
      </c>
      <c r="H1880" s="139">
        <v>6.084793933913522</v>
      </c>
      <c r="I1880" s="139">
        <f t="shared" si="58"/>
        <v>7301.7527206962268</v>
      </c>
      <c r="J1880" s="101">
        <f t="shared" si="59"/>
        <v>-15.847338813045099</v>
      </c>
    </row>
    <row r="1881" spans="6:10" ht="15" x14ac:dyDescent="0.2">
      <c r="F1881" s="49">
        <v>42426</v>
      </c>
      <c r="G1881" s="50">
        <v>3.6979999542236301</v>
      </c>
      <c r="H1881" s="139">
        <v>6.1743297616082931</v>
      </c>
      <c r="I1881" s="139">
        <f t="shared" si="58"/>
        <v>7409.195713929952</v>
      </c>
      <c r="J1881" s="101">
        <f t="shared" si="59"/>
        <v>91.595654420680148</v>
      </c>
    </row>
    <row r="1882" spans="6:10" ht="15" x14ac:dyDescent="0.2">
      <c r="F1882" s="49">
        <v>42425</v>
      </c>
      <c r="G1882" s="50">
        <v>3.6519999504089302</v>
      </c>
      <c r="H1882" s="139">
        <v>6.301738183064117</v>
      </c>
      <c r="I1882" s="139">
        <f t="shared" si="58"/>
        <v>7562.0858196769404</v>
      </c>
      <c r="J1882" s="101">
        <f t="shared" si="59"/>
        <v>244.48576016766856</v>
      </c>
    </row>
    <row r="1883" spans="6:10" ht="15" x14ac:dyDescent="0.2">
      <c r="F1883" s="49">
        <v>42424</v>
      </c>
      <c r="G1883" s="50">
        <v>3.53200006484985</v>
      </c>
      <c r="H1883" s="139">
        <v>5.900944570573202</v>
      </c>
      <c r="I1883" s="139">
        <f t="shared" si="58"/>
        <v>7081.1334846878426</v>
      </c>
      <c r="J1883" s="101">
        <f t="shared" si="59"/>
        <v>-236.46657482142928</v>
      </c>
    </row>
    <row r="1884" spans="6:10" ht="15" x14ac:dyDescent="0.2">
      <c r="F1884" s="49">
        <v>42423</v>
      </c>
      <c r="G1884" s="50">
        <v>3.6480000019073402</v>
      </c>
      <c r="H1884" s="139">
        <v>5.9722636758736609</v>
      </c>
      <c r="I1884" s="139">
        <f t="shared" si="58"/>
        <v>7166.7164110483927</v>
      </c>
      <c r="J1884" s="101">
        <f t="shared" si="59"/>
        <v>-150.88364846087916</v>
      </c>
    </row>
    <row r="1885" spans="6:10" ht="15" x14ac:dyDescent="0.2">
      <c r="F1885" s="49">
        <v>42422</v>
      </c>
      <c r="G1885" s="50">
        <v>3.7239999771118102</v>
      </c>
      <c r="H1885" s="139">
        <v>6.2707219924492072</v>
      </c>
      <c r="I1885" s="139">
        <f t="shared" si="58"/>
        <v>7524.8663909390489</v>
      </c>
      <c r="J1885" s="101">
        <f t="shared" si="59"/>
        <v>207.26633142977698</v>
      </c>
    </row>
    <row r="1886" spans="6:10" ht="15" x14ac:dyDescent="0.2">
      <c r="F1886" s="49">
        <v>42419</v>
      </c>
      <c r="G1886" s="50">
        <v>3.6199998855590798</v>
      </c>
      <c r="H1886" s="139">
        <v>6.0209998406107692</v>
      </c>
      <c r="I1886" s="139">
        <f t="shared" si="58"/>
        <v>7225.199808732923</v>
      </c>
      <c r="J1886" s="101">
        <f t="shared" si="59"/>
        <v>-92.400250776348912</v>
      </c>
    </row>
    <row r="1887" spans="6:10" ht="15" x14ac:dyDescent="0.2">
      <c r="F1887" s="49">
        <v>42418</v>
      </c>
      <c r="G1887" s="50">
        <v>3.66599988937377</v>
      </c>
      <c r="H1887" s="139">
        <v>6.1179932530610888</v>
      </c>
      <c r="I1887" s="139">
        <f t="shared" si="58"/>
        <v>7341.5919036733067</v>
      </c>
      <c r="J1887" s="101">
        <f t="shared" si="59"/>
        <v>23.991844164034774</v>
      </c>
    </row>
    <row r="1888" spans="6:10" ht="15" x14ac:dyDescent="0.2">
      <c r="F1888" s="49">
        <v>42417</v>
      </c>
      <c r="G1888" s="50">
        <v>3.6540000438690101</v>
      </c>
      <c r="H1888" s="139">
        <v>6.1583768027095109</v>
      </c>
      <c r="I1888" s="139">
        <f t="shared" si="58"/>
        <v>7390.0521632514128</v>
      </c>
      <c r="J1888" s="101">
        <f t="shared" si="59"/>
        <v>72.452103742140935</v>
      </c>
    </row>
    <row r="1889" spans="6:10" ht="15" x14ac:dyDescent="0.2">
      <c r="F1889" s="49">
        <v>42416</v>
      </c>
      <c r="G1889" s="50">
        <v>3.6180000305175701</v>
      </c>
      <c r="H1889" s="139">
        <v>6.0242872134033734</v>
      </c>
      <c r="I1889" s="139">
        <f t="shared" si="58"/>
        <v>7229.1446560840477</v>
      </c>
      <c r="J1889" s="101">
        <f t="shared" si="59"/>
        <v>-88.455403425224176</v>
      </c>
    </row>
    <row r="1890" spans="6:10" ht="15" x14ac:dyDescent="0.2">
      <c r="F1890" s="49">
        <v>42415</v>
      </c>
      <c r="G1890" s="50">
        <v>3.6619999408721902</v>
      </c>
      <c r="H1890" s="139">
        <v>6.3773987050920056</v>
      </c>
      <c r="I1890" s="139">
        <f t="shared" si="58"/>
        <v>7652.8784461104069</v>
      </c>
      <c r="J1890" s="101">
        <f t="shared" si="59"/>
        <v>335.27838660113503</v>
      </c>
    </row>
    <row r="1891" spans="6:10" ht="15" x14ac:dyDescent="0.2">
      <c r="F1891" s="49">
        <v>42412</v>
      </c>
      <c r="G1891" s="50">
        <v>3.4979999065399099</v>
      </c>
      <c r="H1891" s="139">
        <v>6.2141559194882747</v>
      </c>
      <c r="I1891" s="139">
        <f t="shared" si="58"/>
        <v>7456.9871033859299</v>
      </c>
      <c r="J1891" s="101">
        <f t="shared" si="59"/>
        <v>139.38704387665803</v>
      </c>
    </row>
    <row r="1892" spans="6:10" ht="15" x14ac:dyDescent="0.2">
      <c r="F1892" s="49">
        <v>42411</v>
      </c>
      <c r="G1892" s="50">
        <v>3.4319999217986998</v>
      </c>
      <c r="H1892" s="139">
        <v>5.9297683493194562</v>
      </c>
      <c r="I1892" s="139">
        <f t="shared" si="58"/>
        <v>7115.7220191833476</v>
      </c>
      <c r="J1892" s="101">
        <f t="shared" si="59"/>
        <v>-201.8780403259243</v>
      </c>
    </row>
    <row r="1893" spans="6:10" ht="15" x14ac:dyDescent="0.2">
      <c r="F1893" s="49">
        <v>42410</v>
      </c>
      <c r="G1893" s="50">
        <v>3.5280001163482599</v>
      </c>
      <c r="H1893" s="139">
        <v>6.1396250756544877</v>
      </c>
      <c r="I1893" s="139">
        <f t="shared" si="58"/>
        <v>7367.5500907853848</v>
      </c>
      <c r="J1893" s="101">
        <f t="shared" si="59"/>
        <v>49.950031276112895</v>
      </c>
    </row>
    <row r="1894" spans="6:10" ht="15" x14ac:dyDescent="0.2">
      <c r="F1894" s="49">
        <v>42409</v>
      </c>
      <c r="G1894" s="50">
        <v>3.5039999485015798</v>
      </c>
      <c r="H1894" s="139">
        <v>6.1084508539020232</v>
      </c>
      <c r="I1894" s="139">
        <f t="shared" si="58"/>
        <v>7330.141024682428</v>
      </c>
      <c r="J1894" s="101">
        <f t="shared" si="59"/>
        <v>12.54096517315611</v>
      </c>
    </row>
    <row r="1895" spans="6:10" ht="15" x14ac:dyDescent="0.2">
      <c r="F1895" s="49">
        <v>42408</v>
      </c>
      <c r="G1895" s="50">
        <v>3.4979999065399099</v>
      </c>
      <c r="H1895" s="139">
        <v>6.0252181841343697</v>
      </c>
      <c r="I1895" s="139">
        <f t="shared" si="58"/>
        <v>7230.2618209612438</v>
      </c>
      <c r="J1895" s="101">
        <f t="shared" si="59"/>
        <v>-87.33823854802813</v>
      </c>
    </row>
    <row r="1896" spans="6:10" ht="15" x14ac:dyDescent="0.2">
      <c r="F1896" s="49">
        <v>42405</v>
      </c>
      <c r="G1896" s="50">
        <v>3.5399999618530198</v>
      </c>
      <c r="H1896" s="139">
        <v>5.8913832595468065</v>
      </c>
      <c r="I1896" s="139">
        <f t="shared" si="58"/>
        <v>7069.6599114561677</v>
      </c>
      <c r="J1896" s="101">
        <f t="shared" si="59"/>
        <v>-247.94014805310417</v>
      </c>
    </row>
    <row r="1897" spans="6:10" ht="15" x14ac:dyDescent="0.2">
      <c r="F1897" s="49">
        <v>42404</v>
      </c>
      <c r="G1897" s="50">
        <v>3.6619999408721902</v>
      </c>
      <c r="H1897" s="139">
        <v>6.1750848986026918</v>
      </c>
      <c r="I1897" s="139">
        <f t="shared" si="58"/>
        <v>7410.1018783232303</v>
      </c>
      <c r="J1897" s="101">
        <f t="shared" si="59"/>
        <v>92.50181881395838</v>
      </c>
    </row>
    <row r="1898" spans="6:10" ht="15" x14ac:dyDescent="0.2">
      <c r="F1898" s="49">
        <v>42403</v>
      </c>
      <c r="G1898" s="50">
        <v>3.6159999370574898</v>
      </c>
      <c r="H1898" s="139">
        <v>5.9810802674888208</v>
      </c>
      <c r="I1898" s="139">
        <f t="shared" si="58"/>
        <v>7177.2963209865848</v>
      </c>
      <c r="J1898" s="101">
        <f t="shared" si="59"/>
        <v>-140.30373852268713</v>
      </c>
    </row>
    <row r="1899" spans="6:10" ht="15" x14ac:dyDescent="0.2">
      <c r="F1899" s="49">
        <v>42402</v>
      </c>
      <c r="G1899" s="50">
        <v>3.6860001087188698</v>
      </c>
      <c r="H1899" s="139">
        <v>5.9767896993889824</v>
      </c>
      <c r="I1899" s="139">
        <f t="shared" si="58"/>
        <v>7172.1476392667792</v>
      </c>
      <c r="J1899" s="101">
        <f t="shared" si="59"/>
        <v>-145.45242024249274</v>
      </c>
    </row>
    <row r="1900" spans="6:10" ht="15" x14ac:dyDescent="0.2">
      <c r="F1900" s="49">
        <v>42401</v>
      </c>
      <c r="G1900" s="50">
        <v>3.7599999904632502</v>
      </c>
      <c r="H1900" s="139">
        <v>6.1240044064801937</v>
      </c>
      <c r="I1900" s="139">
        <f t="shared" si="58"/>
        <v>7348.805287776232</v>
      </c>
      <c r="J1900" s="101">
        <f t="shared" si="59"/>
        <v>31.205228266960148</v>
      </c>
    </row>
    <row r="1901" spans="6:10" ht="15" x14ac:dyDescent="0.2">
      <c r="F1901" s="49">
        <v>42398</v>
      </c>
      <c r="G1901" s="50">
        <v>3.7439999580383301</v>
      </c>
      <c r="H1901" s="139">
        <v>6.2230578205423583</v>
      </c>
      <c r="I1901" s="139">
        <f t="shared" si="58"/>
        <v>7467.6693846508297</v>
      </c>
      <c r="J1901" s="101">
        <f t="shared" si="59"/>
        <v>150.06932514155778</v>
      </c>
    </row>
    <row r="1902" spans="6:10" ht="15" x14ac:dyDescent="0.2">
      <c r="F1902" s="49">
        <v>42397</v>
      </c>
      <c r="G1902" s="50">
        <v>3.6679999828338601</v>
      </c>
      <c r="H1902" s="139">
        <v>5.9113619911677384</v>
      </c>
      <c r="I1902" s="139">
        <f t="shared" si="58"/>
        <v>7093.6343894012862</v>
      </c>
      <c r="J1902" s="101">
        <f t="shared" si="59"/>
        <v>-223.96567010798572</v>
      </c>
    </row>
    <row r="1903" spans="6:10" ht="15" x14ac:dyDescent="0.2">
      <c r="F1903" s="49">
        <v>42396</v>
      </c>
      <c r="G1903" s="50">
        <v>3.78200006484985</v>
      </c>
      <c r="H1903" s="139">
        <v>6.1465641032354688</v>
      </c>
      <c r="I1903" s="139">
        <f t="shared" si="58"/>
        <v>7375.8769238825626</v>
      </c>
      <c r="J1903" s="101">
        <f t="shared" si="59"/>
        <v>58.276864373290664</v>
      </c>
    </row>
    <row r="1904" spans="6:10" ht="15" x14ac:dyDescent="0.2">
      <c r="F1904" s="49">
        <v>42395</v>
      </c>
      <c r="G1904" s="50">
        <v>3.7520000934600799</v>
      </c>
      <c r="H1904" s="139">
        <v>6.133861273681279</v>
      </c>
      <c r="I1904" s="139">
        <f t="shared" si="58"/>
        <v>7360.6335284175348</v>
      </c>
      <c r="J1904" s="101">
        <f t="shared" si="59"/>
        <v>43.033468908262876</v>
      </c>
    </row>
    <row r="1905" spans="6:10" ht="15" x14ac:dyDescent="0.2">
      <c r="F1905" s="49">
        <v>42394</v>
      </c>
      <c r="G1905" s="50">
        <v>3.7300000190734801</v>
      </c>
      <c r="H1905" s="139">
        <v>6.0751550593284547</v>
      </c>
      <c r="I1905" s="139">
        <f t="shared" si="58"/>
        <v>7290.1860711941454</v>
      </c>
      <c r="J1905" s="101">
        <f t="shared" si="59"/>
        <v>-27.413988315126517</v>
      </c>
    </row>
    <row r="1906" spans="6:10" ht="15" x14ac:dyDescent="0.2">
      <c r="F1906" s="49">
        <v>42391</v>
      </c>
      <c r="G1906" s="50">
        <v>3.7439999580383301</v>
      </c>
      <c r="H1906" s="139">
        <v>6.2697858146430727</v>
      </c>
      <c r="I1906" s="139">
        <f t="shared" si="58"/>
        <v>7523.7429775716873</v>
      </c>
      <c r="J1906" s="101">
        <f t="shared" si="59"/>
        <v>206.14291806241545</v>
      </c>
    </row>
    <row r="1907" spans="6:10" ht="15" x14ac:dyDescent="0.2">
      <c r="F1907" s="49">
        <v>42390</v>
      </c>
      <c r="G1907" s="50">
        <v>3.6400001049041699</v>
      </c>
      <c r="H1907" s="139">
        <v>6.3267232988326176</v>
      </c>
      <c r="I1907" s="139">
        <f t="shared" si="58"/>
        <v>7592.0679585991411</v>
      </c>
      <c r="J1907" s="101">
        <f t="shared" si="59"/>
        <v>274.46789908986921</v>
      </c>
    </row>
    <row r="1908" spans="6:10" ht="15" x14ac:dyDescent="0.2">
      <c r="F1908" s="49">
        <v>42389</v>
      </c>
      <c r="G1908" s="50">
        <v>3.5060000419616699</v>
      </c>
      <c r="H1908" s="139">
        <v>5.8995067623609252</v>
      </c>
      <c r="I1908" s="139">
        <f t="shared" si="58"/>
        <v>7079.4081148331106</v>
      </c>
      <c r="J1908" s="101">
        <f t="shared" si="59"/>
        <v>-238.19194467616126</v>
      </c>
    </row>
    <row r="1909" spans="6:10" ht="15" x14ac:dyDescent="0.2">
      <c r="F1909" s="49">
        <v>42388</v>
      </c>
      <c r="G1909" s="50">
        <v>3.6219999790191602</v>
      </c>
      <c r="H1909" s="139">
        <v>6.0845458727130346</v>
      </c>
      <c r="I1909" s="139">
        <f t="shared" si="58"/>
        <v>7301.4550472556411</v>
      </c>
      <c r="J1909" s="101">
        <f t="shared" si="59"/>
        <v>-16.145012253630739</v>
      </c>
    </row>
    <row r="1910" spans="6:10" ht="15" x14ac:dyDescent="0.2">
      <c r="F1910" s="49">
        <v>42387</v>
      </c>
      <c r="G1910" s="50">
        <v>3.63000011444091</v>
      </c>
      <c r="H1910" s="139">
        <v>6.0478105146923147</v>
      </c>
      <c r="I1910" s="139">
        <f t="shared" si="58"/>
        <v>7257.3726176307773</v>
      </c>
      <c r="J1910" s="101">
        <f t="shared" si="59"/>
        <v>-60.227441878494574</v>
      </c>
    </row>
    <row r="1911" spans="6:10" ht="15" x14ac:dyDescent="0.2">
      <c r="F1911" s="49">
        <v>42384</v>
      </c>
      <c r="G1911" s="50">
        <v>3.66000008583068</v>
      </c>
      <c r="H1911" s="139">
        <v>5.9596280343043944</v>
      </c>
      <c r="I1911" s="139">
        <f t="shared" si="58"/>
        <v>7151.5536411652729</v>
      </c>
      <c r="J1911" s="101">
        <f t="shared" si="59"/>
        <v>-166.04641834399899</v>
      </c>
    </row>
    <row r="1912" spans="6:10" ht="15" x14ac:dyDescent="0.2">
      <c r="F1912" s="49">
        <v>42383</v>
      </c>
      <c r="G1912" s="50">
        <v>3.7439999580383301</v>
      </c>
      <c r="H1912" s="139">
        <v>6.0557991512885314</v>
      </c>
      <c r="I1912" s="139">
        <f t="shared" si="58"/>
        <v>7266.9589815462377</v>
      </c>
      <c r="J1912" s="101">
        <f t="shared" si="59"/>
        <v>-50.641077963034149</v>
      </c>
    </row>
    <row r="1913" spans="6:10" ht="15" x14ac:dyDescent="0.2">
      <c r="F1913" s="49">
        <v>42382</v>
      </c>
      <c r="G1913" s="50">
        <v>3.7699999809265101</v>
      </c>
      <c r="H1913" s="139">
        <v>6.1467193040104444</v>
      </c>
      <c r="I1913" s="139">
        <f t="shared" si="58"/>
        <v>7376.0631648125336</v>
      </c>
      <c r="J1913" s="101">
        <f t="shared" si="59"/>
        <v>58.463105303261727</v>
      </c>
    </row>
    <row r="1914" spans="6:10" ht="15" x14ac:dyDescent="0.2">
      <c r="F1914" s="49">
        <v>42381</v>
      </c>
      <c r="G1914" s="50">
        <v>3.7400000095367401</v>
      </c>
      <c r="H1914" s="139">
        <v>6.0687219682661224</v>
      </c>
      <c r="I1914" s="139">
        <f t="shared" si="58"/>
        <v>7282.466361919347</v>
      </c>
      <c r="J1914" s="101">
        <f t="shared" si="59"/>
        <v>-35.13369758992485</v>
      </c>
    </row>
    <row r="1915" spans="6:10" ht="15" x14ac:dyDescent="0.2">
      <c r="F1915" s="49">
        <v>42380</v>
      </c>
      <c r="G1915" s="50">
        <v>3.7579998970031698</v>
      </c>
      <c r="H1915" s="139">
        <v>6.1109950925993051</v>
      </c>
      <c r="I1915" s="139">
        <f t="shared" si="58"/>
        <v>7333.1941111191663</v>
      </c>
      <c r="J1915" s="101">
        <f t="shared" si="59"/>
        <v>15.59405160989445</v>
      </c>
    </row>
    <row r="1916" spans="6:10" ht="15" x14ac:dyDescent="0.2">
      <c r="F1916" s="49">
        <v>42377</v>
      </c>
      <c r="G1916" s="50">
        <v>3.75</v>
      </c>
      <c r="H1916" s="139">
        <v>6.0623295268813093</v>
      </c>
      <c r="I1916" s="139">
        <f t="shared" si="58"/>
        <v>7274.7954322575715</v>
      </c>
      <c r="J1916" s="101">
        <f t="shared" si="59"/>
        <v>-42.804627251700367</v>
      </c>
    </row>
    <row r="1917" spans="6:10" ht="15" x14ac:dyDescent="0.2">
      <c r="F1917" s="49">
        <v>42376</v>
      </c>
      <c r="G1917" s="50">
        <v>3.77200007438659</v>
      </c>
      <c r="H1917" s="139">
        <v>6.0947678427472614</v>
      </c>
      <c r="I1917" s="139">
        <f t="shared" si="58"/>
        <v>7313.721411296714</v>
      </c>
      <c r="J1917" s="101">
        <f t="shared" si="59"/>
        <v>-3.8786482125578914</v>
      </c>
    </row>
    <row r="1918" spans="6:10" ht="15" x14ac:dyDescent="0.2">
      <c r="F1918" s="49">
        <v>42375</v>
      </c>
      <c r="G1918" s="50">
        <v>3.7739999294281001</v>
      </c>
      <c r="H1918" s="139">
        <v>5.9732528650244197</v>
      </c>
      <c r="I1918" s="139">
        <f t="shared" si="58"/>
        <v>7167.9034380293033</v>
      </c>
      <c r="J1918" s="101">
        <f t="shared" si="59"/>
        <v>-149.6966214799686</v>
      </c>
    </row>
    <row r="1919" spans="6:10" ht="15" x14ac:dyDescent="0.2">
      <c r="F1919" s="49">
        <v>42374</v>
      </c>
      <c r="G1919" s="50">
        <v>3.85199999809265</v>
      </c>
      <c r="H1919" s="139">
        <v>6.2066106956183296</v>
      </c>
      <c r="I1919" s="139">
        <f t="shared" si="58"/>
        <v>7447.9328347419951</v>
      </c>
      <c r="J1919" s="101">
        <f t="shared" si="59"/>
        <v>130.33277523272318</v>
      </c>
    </row>
    <row r="1920" spans="6:10" ht="15" x14ac:dyDescent="0.2">
      <c r="F1920" s="49">
        <v>42373</v>
      </c>
      <c r="G1920" s="50">
        <v>3.7839999198913499</v>
      </c>
      <c r="H1920" s="139">
        <v>5.9263930347639899</v>
      </c>
      <c r="I1920" s="139">
        <f t="shared" si="58"/>
        <v>7111.6716417167881</v>
      </c>
      <c r="J1920" s="101">
        <f t="shared" si="59"/>
        <v>-205.92841779248374</v>
      </c>
    </row>
    <row r="1921" spans="6:10" ht="15" x14ac:dyDescent="0.2">
      <c r="F1921" s="49">
        <v>42370</v>
      </c>
      <c r="G1921" s="50">
        <v>3.8919999599456698</v>
      </c>
      <c r="H1921" s="139">
        <v>6.09800004959106</v>
      </c>
      <c r="I1921" s="139">
        <f t="shared" si="58"/>
        <v>7317.6000595092719</v>
      </c>
      <c r="J1921" s="101">
        <f t="shared" si="59"/>
        <v>0</v>
      </c>
    </row>
    <row r="1922" spans="6:10" ht="15" x14ac:dyDescent="0.2">
      <c r="F1922" s="49">
        <v>42369</v>
      </c>
      <c r="G1922" s="50">
        <v>3.8919999599456698</v>
      </c>
      <c r="H1922" s="139">
        <v>6.08235212131195</v>
      </c>
      <c r="I1922" s="139">
        <f t="shared" si="58"/>
        <v>7298.8225455743404</v>
      </c>
      <c r="J1922" s="101">
        <f t="shared" si="59"/>
        <v>-18.777513934931449</v>
      </c>
    </row>
    <row r="1923" spans="6:10" ht="15" x14ac:dyDescent="0.2">
      <c r="F1923" s="49">
        <v>42368</v>
      </c>
      <c r="G1923" s="50">
        <v>3.9019999504089302</v>
      </c>
      <c r="H1923" s="139">
        <v>6.082392172324699</v>
      </c>
      <c r="I1923" s="139">
        <f t="shared" si="58"/>
        <v>7298.8706067896392</v>
      </c>
      <c r="J1923" s="101">
        <f t="shared" si="59"/>
        <v>-18.729452719632718</v>
      </c>
    </row>
    <row r="1924" spans="6:10" ht="15" x14ac:dyDescent="0.2">
      <c r="F1924" s="49">
        <v>42367</v>
      </c>
      <c r="G1924" s="50">
        <v>3.9119999408721902</v>
      </c>
      <c r="H1924" s="139">
        <v>6.1323900407723757</v>
      </c>
      <c r="I1924" s="139">
        <f t="shared" ref="I1924:I1987" si="60">H1924*$B$5</f>
        <v>7358.8680489268509</v>
      </c>
      <c r="J1924" s="101">
        <f t="shared" ref="J1924:J1987" si="61">I1924-($G$3*$B$5)</f>
        <v>41.267989417578974</v>
      </c>
    </row>
    <row r="1925" spans="6:10" ht="15" x14ac:dyDescent="0.2">
      <c r="F1925" s="49">
        <v>42366</v>
      </c>
      <c r="G1925" s="50">
        <v>3.8900001049041699</v>
      </c>
      <c r="H1925" s="139">
        <v>6.0823440870059633</v>
      </c>
      <c r="I1925" s="139">
        <f t="shared" si="60"/>
        <v>7298.8129044071557</v>
      </c>
      <c r="J1925" s="101">
        <f t="shared" si="61"/>
        <v>-18.78715510211623</v>
      </c>
    </row>
    <row r="1926" spans="6:10" ht="15" x14ac:dyDescent="0.2">
      <c r="F1926" s="49">
        <v>42363</v>
      </c>
      <c r="G1926" s="50">
        <v>3.9000000953674299</v>
      </c>
      <c r="H1926" s="139">
        <v>6.09800004959106</v>
      </c>
      <c r="I1926" s="139">
        <f t="shared" si="60"/>
        <v>7317.6000595092719</v>
      </c>
      <c r="J1926" s="101">
        <f t="shared" si="61"/>
        <v>0</v>
      </c>
    </row>
    <row r="1927" spans="6:10" ht="15" x14ac:dyDescent="0.2">
      <c r="F1927" s="49">
        <v>42362</v>
      </c>
      <c r="G1927" s="50">
        <v>3.9000000953674299</v>
      </c>
      <c r="H1927" s="139">
        <v>6.1073888775893277</v>
      </c>
      <c r="I1927" s="139">
        <f t="shared" si="60"/>
        <v>7328.8666531071931</v>
      </c>
      <c r="J1927" s="101">
        <f t="shared" si="61"/>
        <v>11.266593597921201</v>
      </c>
    </row>
    <row r="1928" spans="6:10" ht="15" x14ac:dyDescent="0.2">
      <c r="F1928" s="49">
        <v>42361</v>
      </c>
      <c r="G1928" s="50">
        <v>3.8940000534057599</v>
      </c>
      <c r="H1928" s="139">
        <v>6.2181926969810846</v>
      </c>
      <c r="I1928" s="139">
        <f t="shared" si="60"/>
        <v>7461.8312363773011</v>
      </c>
      <c r="J1928" s="101">
        <f t="shared" si="61"/>
        <v>144.23117686802925</v>
      </c>
    </row>
    <row r="1929" spans="6:10" ht="15" x14ac:dyDescent="0.2">
      <c r="F1929" s="49">
        <v>42360</v>
      </c>
      <c r="G1929" s="50">
        <v>3.8180000782012899</v>
      </c>
      <c r="H1929" s="139">
        <v>5.9997707978658283</v>
      </c>
      <c r="I1929" s="139">
        <f t="shared" si="60"/>
        <v>7199.7249574389944</v>
      </c>
      <c r="J1929" s="101">
        <f t="shared" si="61"/>
        <v>-117.87510207027753</v>
      </c>
    </row>
    <row r="1930" spans="6:10" ht="15" x14ac:dyDescent="0.2">
      <c r="F1930" s="49">
        <v>42359</v>
      </c>
      <c r="G1930" s="50">
        <v>3.88000011444091</v>
      </c>
      <c r="H1930" s="139">
        <v>6.0137162936237401</v>
      </c>
      <c r="I1930" s="139">
        <f t="shared" si="60"/>
        <v>7216.4595523484877</v>
      </c>
      <c r="J1930" s="101">
        <f t="shared" si="61"/>
        <v>-101.14050716078418</v>
      </c>
    </row>
    <row r="1931" spans="6:10" ht="15" x14ac:dyDescent="0.2">
      <c r="F1931" s="49">
        <v>42356</v>
      </c>
      <c r="G1931" s="50">
        <v>3.9340000152587802</v>
      </c>
      <c r="H1931" s="139">
        <v>6.0179240810960897</v>
      </c>
      <c r="I1931" s="139">
        <f t="shared" si="60"/>
        <v>7221.5088973153079</v>
      </c>
      <c r="J1931" s="101">
        <f t="shared" si="61"/>
        <v>-96.09116219396401</v>
      </c>
    </row>
    <row r="1932" spans="6:10" ht="15" x14ac:dyDescent="0.2">
      <c r="F1932" s="49">
        <v>42355</v>
      </c>
      <c r="G1932" s="50">
        <v>3.98600006103515</v>
      </c>
      <c r="H1932" s="139">
        <v>6.2341356781497481</v>
      </c>
      <c r="I1932" s="139">
        <f t="shared" si="60"/>
        <v>7480.9628137796981</v>
      </c>
      <c r="J1932" s="101">
        <f t="shared" si="61"/>
        <v>163.36275427042619</v>
      </c>
    </row>
    <row r="1933" spans="6:10" ht="15" x14ac:dyDescent="0.2">
      <c r="F1933" s="49">
        <v>42354</v>
      </c>
      <c r="G1933" s="50">
        <v>3.8980000019073402</v>
      </c>
      <c r="H1933" s="139">
        <v>6.0917457705017446</v>
      </c>
      <c r="I1933" s="139">
        <f t="shared" si="60"/>
        <v>7310.0949246020937</v>
      </c>
      <c r="J1933" s="101">
        <f t="shared" si="61"/>
        <v>-7.505134907178217</v>
      </c>
    </row>
    <row r="1934" spans="6:10" ht="15" x14ac:dyDescent="0.2">
      <c r="F1934" s="49">
        <v>42353</v>
      </c>
      <c r="G1934" s="50">
        <v>3.9019999504089302</v>
      </c>
      <c r="H1934" s="139">
        <v>6.2691610420234358</v>
      </c>
      <c r="I1934" s="139">
        <f t="shared" si="60"/>
        <v>7522.9932504281232</v>
      </c>
      <c r="J1934" s="101">
        <f t="shared" si="61"/>
        <v>205.39319091885136</v>
      </c>
    </row>
    <row r="1935" spans="6:10" ht="15" x14ac:dyDescent="0.2">
      <c r="F1935" s="49">
        <v>42352</v>
      </c>
      <c r="G1935" s="50">
        <v>3.7939999103546098</v>
      </c>
      <c r="H1935" s="139">
        <v>5.9487573423529243</v>
      </c>
      <c r="I1935" s="139">
        <f t="shared" si="60"/>
        <v>7138.5088108235095</v>
      </c>
      <c r="J1935" s="101">
        <f t="shared" si="61"/>
        <v>-179.09124868576237</v>
      </c>
    </row>
    <row r="1936" spans="6:10" ht="15" x14ac:dyDescent="0.2">
      <c r="F1936" s="49">
        <v>42349</v>
      </c>
      <c r="G1936" s="50">
        <v>3.88800001144409</v>
      </c>
      <c r="H1936" s="139">
        <v>5.9492610348097568</v>
      </c>
      <c r="I1936" s="139">
        <f t="shared" si="60"/>
        <v>7139.1132417717081</v>
      </c>
      <c r="J1936" s="101">
        <f t="shared" si="61"/>
        <v>-178.4868177375638</v>
      </c>
    </row>
    <row r="1937" spans="6:10" ht="15" x14ac:dyDescent="0.2">
      <c r="F1937" s="49">
        <v>42348</v>
      </c>
      <c r="G1937" s="50">
        <v>3.9839999675750701</v>
      </c>
      <c r="H1937" s="139">
        <v>5.982768411497986</v>
      </c>
      <c r="I1937" s="139">
        <f t="shared" si="60"/>
        <v>7179.322093797583</v>
      </c>
      <c r="J1937" s="101">
        <f t="shared" si="61"/>
        <v>-138.27796571168892</v>
      </c>
    </row>
    <row r="1938" spans="6:10" ht="15" x14ac:dyDescent="0.2">
      <c r="F1938" s="49">
        <v>42347</v>
      </c>
      <c r="G1938" s="50">
        <v>4.0599999427795401</v>
      </c>
      <c r="H1938" s="139">
        <v>6.1857427062228751</v>
      </c>
      <c r="I1938" s="139">
        <f t="shared" si="60"/>
        <v>7422.8912474674498</v>
      </c>
      <c r="J1938" s="101">
        <f t="shared" si="61"/>
        <v>105.29118795817794</v>
      </c>
    </row>
    <row r="1939" spans="6:10" ht="15" x14ac:dyDescent="0.2">
      <c r="F1939" s="49">
        <v>42346</v>
      </c>
      <c r="G1939" s="50">
        <v>4.0019998550415004</v>
      </c>
      <c r="H1939" s="139">
        <v>5.9802917585364384</v>
      </c>
      <c r="I1939" s="139">
        <f t="shared" si="60"/>
        <v>7176.3501102437258</v>
      </c>
      <c r="J1939" s="101">
        <f t="shared" si="61"/>
        <v>-141.24994926554609</v>
      </c>
    </row>
    <row r="1940" spans="6:10" ht="15" x14ac:dyDescent="0.2">
      <c r="F1940" s="49">
        <v>42345</v>
      </c>
      <c r="G1940" s="50">
        <v>4.0799999237060502</v>
      </c>
      <c r="H1940" s="139">
        <v>6.0950117827861447</v>
      </c>
      <c r="I1940" s="139">
        <f t="shared" si="60"/>
        <v>7314.0141393433732</v>
      </c>
      <c r="J1940" s="101">
        <f t="shared" si="61"/>
        <v>-3.5859201658986422</v>
      </c>
    </row>
    <row r="1941" spans="6:10" ht="15" x14ac:dyDescent="0.2">
      <c r="F1941" s="49">
        <v>42342</v>
      </c>
      <c r="G1941" s="50">
        <v>4.0819997787475497</v>
      </c>
      <c r="H1941" s="139">
        <v>6.0563138114265849</v>
      </c>
      <c r="I1941" s="139">
        <f t="shared" si="60"/>
        <v>7267.5765737119018</v>
      </c>
      <c r="J1941" s="101">
        <f t="shared" si="61"/>
        <v>-50.023485797370085</v>
      </c>
    </row>
    <row r="1942" spans="6:10" ht="15" x14ac:dyDescent="0.2">
      <c r="F1942" s="49">
        <v>42341</v>
      </c>
      <c r="G1942" s="50">
        <v>4.1100001335143999</v>
      </c>
      <c r="H1942" s="139">
        <v>6.0154742581564022</v>
      </c>
      <c r="I1942" s="139">
        <f t="shared" si="60"/>
        <v>7218.5691097876825</v>
      </c>
      <c r="J1942" s="101">
        <f t="shared" si="61"/>
        <v>-99.030949721589423</v>
      </c>
    </row>
    <row r="1943" spans="6:10" ht="15" x14ac:dyDescent="0.2">
      <c r="F1943" s="49">
        <v>42340</v>
      </c>
      <c r="G1943" s="50">
        <v>4.1659998893737704</v>
      </c>
      <c r="H1943" s="139">
        <v>6.0717090460410406</v>
      </c>
      <c r="I1943" s="139">
        <f t="shared" si="60"/>
        <v>7286.0508552492483</v>
      </c>
      <c r="J1943" s="101">
        <f t="shared" si="61"/>
        <v>-31.549204260023544</v>
      </c>
    </row>
    <row r="1944" spans="6:10" ht="15" x14ac:dyDescent="0.2">
      <c r="F1944" s="49">
        <v>42339</v>
      </c>
      <c r="G1944" s="50">
        <v>4.1840000152587802</v>
      </c>
      <c r="H1944" s="139">
        <v>6.106751128880501</v>
      </c>
      <c r="I1944" s="139">
        <f t="shared" si="60"/>
        <v>7328.101354656601</v>
      </c>
      <c r="J1944" s="101">
        <f t="shared" si="61"/>
        <v>10.501295147329074</v>
      </c>
    </row>
    <row r="1945" spans="6:10" ht="15" x14ac:dyDescent="0.2">
      <c r="F1945" s="49">
        <v>42338</v>
      </c>
      <c r="G1945" s="50">
        <v>4.1779999732971103</v>
      </c>
      <c r="H1945" s="139">
        <v>6.121397378740852</v>
      </c>
      <c r="I1945" s="139">
        <f t="shared" si="60"/>
        <v>7345.6768544890219</v>
      </c>
      <c r="J1945" s="101">
        <f t="shared" si="61"/>
        <v>28.076794979750048</v>
      </c>
    </row>
    <row r="1946" spans="6:10" ht="15" x14ac:dyDescent="0.2">
      <c r="F1946" s="49">
        <v>42335</v>
      </c>
      <c r="G1946" s="50">
        <v>4.1620001792907697</v>
      </c>
      <c r="H1946" s="139">
        <v>6.106797419423466</v>
      </c>
      <c r="I1946" s="139">
        <f t="shared" si="60"/>
        <v>7328.1569033081596</v>
      </c>
      <c r="J1946" s="101">
        <f t="shared" si="61"/>
        <v>10.556843798887712</v>
      </c>
    </row>
    <row r="1947" spans="6:10" ht="15" x14ac:dyDescent="0.2">
      <c r="F1947" s="49">
        <v>42334</v>
      </c>
      <c r="G1947" s="50">
        <v>4.1560001373290998</v>
      </c>
      <c r="H1947" s="139">
        <v>6.118576503206568</v>
      </c>
      <c r="I1947" s="139">
        <f t="shared" si="60"/>
        <v>7342.291803847882</v>
      </c>
      <c r="J1947" s="101">
        <f t="shared" si="61"/>
        <v>24.691744338610079</v>
      </c>
    </row>
    <row r="1948" spans="6:10" ht="15" x14ac:dyDescent="0.2">
      <c r="F1948" s="49">
        <v>42333</v>
      </c>
      <c r="G1948" s="50">
        <v>4.1420001983642498</v>
      </c>
      <c r="H1948" s="139">
        <v>6.2591115963819943</v>
      </c>
      <c r="I1948" s="139">
        <f t="shared" si="60"/>
        <v>7510.9339156583928</v>
      </c>
      <c r="J1948" s="101">
        <f t="shared" si="61"/>
        <v>193.33385614912095</v>
      </c>
    </row>
    <row r="1949" spans="6:10" ht="15" x14ac:dyDescent="0.2">
      <c r="F1949" s="49">
        <v>42332</v>
      </c>
      <c r="G1949" s="50">
        <v>4.0339999198913503</v>
      </c>
      <c r="H1949" s="139">
        <v>5.9427805659202209</v>
      </c>
      <c r="I1949" s="139">
        <f t="shared" si="60"/>
        <v>7131.3366791042654</v>
      </c>
      <c r="J1949" s="101">
        <f t="shared" si="61"/>
        <v>-186.2633804050065</v>
      </c>
    </row>
    <row r="1950" spans="6:10" ht="15" x14ac:dyDescent="0.2">
      <c r="F1950" s="49">
        <v>42331</v>
      </c>
      <c r="G1950" s="50">
        <v>4.13800001144409</v>
      </c>
      <c r="H1950" s="139">
        <v>6.1453405100668395</v>
      </c>
      <c r="I1950" s="139">
        <f t="shared" si="60"/>
        <v>7374.4086120802076</v>
      </c>
      <c r="J1950" s="101">
        <f t="shared" si="61"/>
        <v>56.808552570935717</v>
      </c>
    </row>
    <row r="1951" spans="6:10" ht="15" x14ac:dyDescent="0.2">
      <c r="F1951" s="49">
        <v>42328</v>
      </c>
      <c r="G1951" s="50">
        <v>4.1059999465942303</v>
      </c>
      <c r="H1951" s="139">
        <v>6.1337483272571944</v>
      </c>
      <c r="I1951" s="139">
        <f t="shared" si="60"/>
        <v>7360.4979927086333</v>
      </c>
      <c r="J1951" s="101">
        <f t="shared" si="61"/>
        <v>42.897933199361432</v>
      </c>
    </row>
    <row r="1952" spans="6:10" ht="15" x14ac:dyDescent="0.2">
      <c r="F1952" s="49">
        <v>42327</v>
      </c>
      <c r="G1952" s="50">
        <v>4.0819997787475497</v>
      </c>
      <c r="H1952" s="139">
        <v>6.1009883163959735</v>
      </c>
      <c r="I1952" s="139">
        <f t="shared" si="60"/>
        <v>7321.1859796751678</v>
      </c>
      <c r="J1952" s="101">
        <f t="shared" si="61"/>
        <v>3.5859201658959137</v>
      </c>
    </row>
    <row r="1953" spans="6:10" ht="15" x14ac:dyDescent="0.2">
      <c r="F1953" s="49">
        <v>42326</v>
      </c>
      <c r="G1953" s="50">
        <v>4.0799999237060502</v>
      </c>
      <c r="H1953" s="139">
        <v>5.9038360741130536</v>
      </c>
      <c r="I1953" s="139">
        <f t="shared" si="60"/>
        <v>7084.6032889356638</v>
      </c>
      <c r="J1953" s="101">
        <f t="shared" si="61"/>
        <v>-232.99677057360805</v>
      </c>
    </row>
    <row r="1954" spans="6:10" ht="15" x14ac:dyDescent="0.2">
      <c r="F1954" s="49">
        <v>42325</v>
      </c>
      <c r="G1954" s="50">
        <v>4.2119998931884703</v>
      </c>
      <c r="H1954" s="139">
        <v>6.2326709251225507</v>
      </c>
      <c r="I1954" s="139">
        <f t="shared" si="60"/>
        <v>7479.2051101470606</v>
      </c>
      <c r="J1954" s="101">
        <f t="shared" si="61"/>
        <v>161.60505063778874</v>
      </c>
    </row>
    <row r="1955" spans="6:10" ht="15" x14ac:dyDescent="0.2">
      <c r="F1955" s="49">
        <v>42324</v>
      </c>
      <c r="G1955" s="50">
        <v>4.1199998855590803</v>
      </c>
      <c r="H1955" s="139">
        <v>6.148532027014971</v>
      </c>
      <c r="I1955" s="139">
        <f t="shared" si="60"/>
        <v>7378.2384324179657</v>
      </c>
      <c r="J1955" s="101">
        <f t="shared" si="61"/>
        <v>60.638372908693782</v>
      </c>
    </row>
    <row r="1956" spans="6:10" ht="15" x14ac:dyDescent="0.2">
      <c r="F1956" s="49">
        <v>42321</v>
      </c>
      <c r="G1956" s="50">
        <v>4.0859999656677202</v>
      </c>
      <c r="H1956" s="139">
        <v>6.1973034808694809</v>
      </c>
      <c r="I1956" s="139">
        <f t="shared" si="60"/>
        <v>7436.7641770433775</v>
      </c>
      <c r="J1956" s="101">
        <f t="shared" si="61"/>
        <v>119.16411753410557</v>
      </c>
    </row>
    <row r="1957" spans="6:10" ht="15" x14ac:dyDescent="0.2">
      <c r="F1957" s="49">
        <v>42320</v>
      </c>
      <c r="G1957" s="50">
        <v>4.0199999809265101</v>
      </c>
      <c r="H1957" s="139">
        <v>5.9570517586587863</v>
      </c>
      <c r="I1957" s="139">
        <f t="shared" si="60"/>
        <v>7148.4621103905438</v>
      </c>
      <c r="J1957" s="101">
        <f t="shared" si="61"/>
        <v>-169.1379491187281</v>
      </c>
    </row>
    <row r="1958" spans="6:10" ht="15" x14ac:dyDescent="0.2">
      <c r="F1958" s="49">
        <v>42319</v>
      </c>
      <c r="G1958" s="50">
        <v>4.1139998435974103</v>
      </c>
      <c r="H1958" s="139">
        <v>6.0743295558006123</v>
      </c>
      <c r="I1958" s="139">
        <f t="shared" si="60"/>
        <v>7289.1954669607348</v>
      </c>
      <c r="J1958" s="101">
        <f t="shared" si="61"/>
        <v>-28.404592548537039</v>
      </c>
    </row>
    <row r="1959" spans="6:10" ht="15" x14ac:dyDescent="0.2">
      <c r="F1959" s="49">
        <v>42318</v>
      </c>
      <c r="G1959" s="50">
        <v>4.13000011444091</v>
      </c>
      <c r="H1959" s="139">
        <v>6.1394830204804158</v>
      </c>
      <c r="I1959" s="139">
        <f t="shared" si="60"/>
        <v>7367.3796245764988</v>
      </c>
      <c r="J1959" s="101">
        <f t="shared" si="61"/>
        <v>49.77956506722694</v>
      </c>
    </row>
    <row r="1960" spans="6:10" ht="15" x14ac:dyDescent="0.2">
      <c r="F1960" s="49">
        <v>42317</v>
      </c>
      <c r="G1960" s="50">
        <v>4.1020002365112296</v>
      </c>
      <c r="H1960" s="139">
        <v>5.9831351438473739</v>
      </c>
      <c r="I1960" s="139">
        <f t="shared" si="60"/>
        <v>7179.7621726168491</v>
      </c>
      <c r="J1960" s="101">
        <f t="shared" si="61"/>
        <v>-137.83788689242283</v>
      </c>
    </row>
    <row r="1961" spans="6:10" ht="15" x14ac:dyDescent="0.2">
      <c r="F1961" s="49">
        <v>42314</v>
      </c>
      <c r="G1961" s="50">
        <v>4.1799998283386204</v>
      </c>
      <c r="H1961" s="139">
        <v>6.1684298865861331</v>
      </c>
      <c r="I1961" s="139">
        <f t="shared" si="60"/>
        <v>7402.1158639033602</v>
      </c>
      <c r="J1961" s="101">
        <f t="shared" si="61"/>
        <v>84.515804394088264</v>
      </c>
    </row>
    <row r="1962" spans="6:10" ht="15" x14ac:dyDescent="0.2">
      <c r="F1962" s="49">
        <v>42313</v>
      </c>
      <c r="G1962" s="50">
        <v>4.1319999694824201</v>
      </c>
      <c r="H1962" s="139">
        <v>5.9435383414792771</v>
      </c>
      <c r="I1962" s="139">
        <f t="shared" si="60"/>
        <v>7132.2460097751327</v>
      </c>
      <c r="J1962" s="101">
        <f t="shared" si="61"/>
        <v>-185.35404973413915</v>
      </c>
    </row>
    <row r="1963" spans="6:10" ht="15" x14ac:dyDescent="0.2">
      <c r="F1963" s="49">
        <v>42312</v>
      </c>
      <c r="G1963" s="50">
        <v>4.2379999160766602</v>
      </c>
      <c r="H1963" s="139">
        <v>6.1355263560509998</v>
      </c>
      <c r="I1963" s="139">
        <f t="shared" si="60"/>
        <v>7362.6316272611994</v>
      </c>
      <c r="J1963" s="101">
        <f t="shared" si="61"/>
        <v>45.031567751927469</v>
      </c>
    </row>
    <row r="1964" spans="6:10" ht="15" x14ac:dyDescent="0.2">
      <c r="F1964" s="49">
        <v>42311</v>
      </c>
      <c r="G1964" s="50">
        <v>4.2119998931884703</v>
      </c>
      <c r="H1964" s="139">
        <v>6.0518464705950006</v>
      </c>
      <c r="I1964" s="139">
        <f t="shared" si="60"/>
        <v>7262.2157647140011</v>
      </c>
      <c r="J1964" s="101">
        <f t="shared" si="61"/>
        <v>-55.384294795270762</v>
      </c>
    </row>
    <row r="1965" spans="6:10" ht="15" x14ac:dyDescent="0.2">
      <c r="F1965" s="49">
        <v>42310</v>
      </c>
      <c r="G1965" s="50">
        <v>4.2439999580383301</v>
      </c>
      <c r="H1965" s="139">
        <v>6.1615517656738481</v>
      </c>
      <c r="I1965" s="139">
        <f t="shared" si="60"/>
        <v>7393.8621188086181</v>
      </c>
      <c r="J1965" s="101">
        <f t="shared" si="61"/>
        <v>76.26205929934622</v>
      </c>
    </row>
    <row r="1966" spans="6:10" ht="15" x14ac:dyDescent="0.2">
      <c r="F1966" s="49">
        <v>42307</v>
      </c>
      <c r="G1966" s="50">
        <v>4.1999998092651296</v>
      </c>
      <c r="H1966" s="139">
        <v>6.1886888830355105</v>
      </c>
      <c r="I1966" s="139">
        <f t="shared" si="60"/>
        <v>7426.4266596426123</v>
      </c>
      <c r="J1966" s="101">
        <f t="shared" si="61"/>
        <v>108.82660013334043</v>
      </c>
    </row>
    <row r="1967" spans="6:10" ht="15" x14ac:dyDescent="0.2">
      <c r="F1967" s="49">
        <v>42306</v>
      </c>
      <c r="G1967" s="50">
        <v>4.13800001144409</v>
      </c>
      <c r="H1967" s="139">
        <v>5.9495098872924679</v>
      </c>
      <c r="I1967" s="139">
        <f t="shared" si="60"/>
        <v>7139.4118647509613</v>
      </c>
      <c r="J1967" s="101">
        <f t="shared" si="61"/>
        <v>-178.1881947583106</v>
      </c>
    </row>
    <row r="1968" spans="6:10" ht="15" x14ac:dyDescent="0.2">
      <c r="F1968" s="49">
        <v>42305</v>
      </c>
      <c r="G1968" s="50">
        <v>4.2399997711181596</v>
      </c>
      <c r="H1968" s="139">
        <v>6.2200216951540499</v>
      </c>
      <c r="I1968" s="139">
        <f t="shared" si="60"/>
        <v>7464.0260341848598</v>
      </c>
      <c r="J1968" s="101">
        <f t="shared" si="61"/>
        <v>146.4259746755879</v>
      </c>
    </row>
    <row r="1969" spans="6:10" ht="15" x14ac:dyDescent="0.2">
      <c r="F1969" s="49">
        <v>42304</v>
      </c>
      <c r="G1969" s="50">
        <v>4.1560001373290998</v>
      </c>
      <c r="H1969" s="139">
        <v>6.0019207409970781</v>
      </c>
      <c r="I1969" s="139">
        <f t="shared" si="60"/>
        <v>7202.3048891964936</v>
      </c>
      <c r="J1969" s="101">
        <f t="shared" si="61"/>
        <v>-115.29517031277828</v>
      </c>
    </row>
    <row r="1970" spans="6:10" ht="15" x14ac:dyDescent="0.2">
      <c r="F1970" s="49">
        <v>42303</v>
      </c>
      <c r="G1970" s="50">
        <v>4.2220001220703098</v>
      </c>
      <c r="H1970" s="139">
        <v>6.077812841120851</v>
      </c>
      <c r="I1970" s="139">
        <f t="shared" si="60"/>
        <v>7293.3754093450216</v>
      </c>
      <c r="J1970" s="101">
        <f t="shared" si="61"/>
        <v>-24.224650164250306</v>
      </c>
    </row>
    <row r="1971" spans="6:10" ht="15" x14ac:dyDescent="0.2">
      <c r="F1971" s="49">
        <v>42300</v>
      </c>
      <c r="G1971" s="50">
        <v>4.23600006103515</v>
      </c>
      <c r="H1971" s="139">
        <v>6.2230766464816405</v>
      </c>
      <c r="I1971" s="139">
        <f t="shared" si="60"/>
        <v>7467.6919757779688</v>
      </c>
      <c r="J1971" s="101">
        <f t="shared" si="61"/>
        <v>150.09191626869688</v>
      </c>
    </row>
    <row r="1972" spans="6:10" ht="15" x14ac:dyDescent="0.2">
      <c r="F1972" s="49">
        <v>42299</v>
      </c>
      <c r="G1972" s="50">
        <v>4.1500000953674299</v>
      </c>
      <c r="H1972" s="139">
        <v>6.2077164217632106</v>
      </c>
      <c r="I1972" s="139">
        <f t="shared" si="60"/>
        <v>7449.2597061158531</v>
      </c>
      <c r="J1972" s="101">
        <f t="shared" si="61"/>
        <v>131.65964660658119</v>
      </c>
    </row>
    <row r="1973" spans="6:10" ht="15" x14ac:dyDescent="0.2">
      <c r="F1973" s="49">
        <v>42298</v>
      </c>
      <c r="G1973" s="50">
        <v>4.0760002136230398</v>
      </c>
      <c r="H1973" s="139">
        <v>6.0414131370984938</v>
      </c>
      <c r="I1973" s="139">
        <f t="shared" si="60"/>
        <v>7249.6957645181928</v>
      </c>
      <c r="J1973" s="101">
        <f t="shared" si="61"/>
        <v>-67.904294991079041</v>
      </c>
    </row>
    <row r="1974" spans="6:10" ht="15" x14ac:dyDescent="0.2">
      <c r="F1974" s="49">
        <v>42297</v>
      </c>
      <c r="G1974" s="50">
        <v>4.1139998435974103</v>
      </c>
      <c r="H1974" s="139">
        <v>6.09800004959106</v>
      </c>
      <c r="I1974" s="139">
        <f t="shared" si="60"/>
        <v>7317.6000595092719</v>
      </c>
      <c r="J1974" s="101">
        <f t="shared" si="61"/>
        <v>0</v>
      </c>
    </row>
    <row r="1975" spans="6:10" ht="15" x14ac:dyDescent="0.2">
      <c r="F1975" s="49">
        <v>42296</v>
      </c>
      <c r="G1975" s="50">
        <v>4.1139998435974103</v>
      </c>
      <c r="H1975" s="139">
        <v>6.1277174302965625</v>
      </c>
      <c r="I1975" s="139">
        <f t="shared" si="60"/>
        <v>7353.2609163558745</v>
      </c>
      <c r="J1975" s="101">
        <f t="shared" si="61"/>
        <v>35.660856846602655</v>
      </c>
    </row>
    <row r="1976" spans="6:10" ht="15" x14ac:dyDescent="0.2">
      <c r="F1976" s="49">
        <v>42293</v>
      </c>
      <c r="G1976" s="50">
        <v>4.0939998626708896</v>
      </c>
      <c r="H1976" s="139">
        <v>6.09800004959106</v>
      </c>
      <c r="I1976" s="139">
        <f t="shared" si="60"/>
        <v>7317.6000595092719</v>
      </c>
      <c r="J1976" s="101">
        <f t="shared" si="61"/>
        <v>0</v>
      </c>
    </row>
    <row r="1977" spans="6:10" ht="15" x14ac:dyDescent="0.2">
      <c r="F1977" s="49">
        <v>42292</v>
      </c>
      <c r="G1977" s="50">
        <v>4.0939998626708896</v>
      </c>
      <c r="H1977" s="139">
        <v>6.1669047461608848</v>
      </c>
      <c r="I1977" s="139">
        <f t="shared" si="60"/>
        <v>7400.2856953930614</v>
      </c>
      <c r="J1977" s="101">
        <f t="shared" si="61"/>
        <v>82.685635883789473</v>
      </c>
    </row>
    <row r="1978" spans="6:10" ht="15" x14ac:dyDescent="0.2">
      <c r="F1978" s="49">
        <v>42291</v>
      </c>
      <c r="G1978" s="50">
        <v>4.0479998588562003</v>
      </c>
      <c r="H1978" s="139">
        <v>6.1070453559828728</v>
      </c>
      <c r="I1978" s="139">
        <f t="shared" si="60"/>
        <v>7328.4544271794475</v>
      </c>
      <c r="J1978" s="101">
        <f t="shared" si="61"/>
        <v>10.854367670175634</v>
      </c>
    </row>
    <row r="1979" spans="6:10" ht="15" x14ac:dyDescent="0.2">
      <c r="F1979" s="49">
        <v>42290</v>
      </c>
      <c r="G1979" s="50">
        <v>4.0419998168945304</v>
      </c>
      <c r="H1979" s="139">
        <v>6.1739030113567033</v>
      </c>
      <c r="I1979" s="139">
        <f t="shared" si="60"/>
        <v>7408.6836136280435</v>
      </c>
      <c r="J1979" s="101">
        <f t="shared" si="61"/>
        <v>91.083554118771644</v>
      </c>
    </row>
    <row r="1980" spans="6:10" ht="15" x14ac:dyDescent="0.2">
      <c r="F1980" s="49">
        <v>42289</v>
      </c>
      <c r="G1980" s="50">
        <v>3.99200010299682</v>
      </c>
      <c r="H1980" s="139">
        <v>5.9829975340007246</v>
      </c>
      <c r="I1980" s="139">
        <f t="shared" si="60"/>
        <v>7179.5970408008698</v>
      </c>
      <c r="J1980" s="101">
        <f t="shared" si="61"/>
        <v>-138.00301870840212</v>
      </c>
    </row>
    <row r="1981" spans="6:10" ht="15" x14ac:dyDescent="0.2">
      <c r="F1981" s="49">
        <v>42286</v>
      </c>
      <c r="G1981" s="50">
        <v>4.0679998397827104</v>
      </c>
      <c r="H1981" s="139">
        <v>6.209948441388752</v>
      </c>
      <c r="I1981" s="139">
        <f t="shared" si="60"/>
        <v>7451.9381296665024</v>
      </c>
      <c r="J1981" s="101">
        <f t="shared" si="61"/>
        <v>134.3380701572305</v>
      </c>
    </row>
    <row r="1982" spans="6:10" ht="15" x14ac:dyDescent="0.2">
      <c r="F1982" s="49">
        <v>42285</v>
      </c>
      <c r="G1982" s="50">
        <v>3.9939999580383301</v>
      </c>
      <c r="H1982" s="139">
        <v>5.9890502111867914</v>
      </c>
      <c r="I1982" s="139">
        <f t="shared" si="60"/>
        <v>7186.86025342415</v>
      </c>
      <c r="J1982" s="101">
        <f t="shared" si="61"/>
        <v>-130.73980608512193</v>
      </c>
    </row>
    <row r="1983" spans="6:10" ht="15" x14ac:dyDescent="0.2">
      <c r="F1983" s="49">
        <v>42284</v>
      </c>
      <c r="G1983" s="50">
        <v>4.06599998474121</v>
      </c>
      <c r="H1983" s="139">
        <v>6.1040022992612268</v>
      </c>
      <c r="I1983" s="139">
        <f t="shared" si="60"/>
        <v>7324.8027591134723</v>
      </c>
      <c r="J1983" s="101">
        <f t="shared" si="61"/>
        <v>7.2026996042004612</v>
      </c>
    </row>
    <row r="1984" spans="6:10" ht="15" x14ac:dyDescent="0.2">
      <c r="F1984" s="49">
        <v>42283</v>
      </c>
      <c r="G1984" s="50">
        <v>4.0619997978210396</v>
      </c>
      <c r="H1984" s="139">
        <v>6.1644140734376034</v>
      </c>
      <c r="I1984" s="139">
        <f t="shared" si="60"/>
        <v>7397.2968881251245</v>
      </c>
      <c r="J1984" s="101">
        <f t="shared" si="61"/>
        <v>79.69682861585261</v>
      </c>
    </row>
    <row r="1985" spans="6:10" ht="15" x14ac:dyDescent="0.2">
      <c r="F1985" s="49">
        <v>42282</v>
      </c>
      <c r="G1985" s="50">
        <v>4.0180001258850098</v>
      </c>
      <c r="H1985" s="139">
        <v>6.2330393755967064</v>
      </c>
      <c r="I1985" s="139">
        <f t="shared" si="60"/>
        <v>7479.6472507160479</v>
      </c>
      <c r="J1985" s="101">
        <f t="shared" si="61"/>
        <v>162.04719120677601</v>
      </c>
    </row>
    <row r="1986" spans="6:10" ht="15" x14ac:dyDescent="0.2">
      <c r="F1986" s="49">
        <v>42279</v>
      </c>
      <c r="G1986" s="50">
        <v>3.9300000667571999</v>
      </c>
      <c r="H1986" s="139">
        <v>6.1384771291817666</v>
      </c>
      <c r="I1986" s="139">
        <f t="shared" si="60"/>
        <v>7366.17255501812</v>
      </c>
      <c r="J1986" s="101">
        <f t="shared" si="61"/>
        <v>48.572495508848078</v>
      </c>
    </row>
    <row r="1987" spans="6:10" ht="15" x14ac:dyDescent="0.2">
      <c r="F1987" s="49">
        <v>42278</v>
      </c>
      <c r="G1987" s="50">
        <v>3.9040000438690101</v>
      </c>
      <c r="H1987" s="139">
        <v>5.9957706026846269</v>
      </c>
      <c r="I1987" s="139">
        <f t="shared" si="60"/>
        <v>7194.9247232215521</v>
      </c>
      <c r="J1987" s="101">
        <f t="shared" si="61"/>
        <v>-122.6753362877198</v>
      </c>
    </row>
    <row r="1988" spans="6:10" ht="15" x14ac:dyDescent="0.2">
      <c r="F1988" s="49">
        <v>42277</v>
      </c>
      <c r="G1988" s="50">
        <v>3.9700000286102202</v>
      </c>
      <c r="H1988" s="139">
        <v>6.2346905320757831</v>
      </c>
      <c r="I1988" s="139">
        <f t="shared" ref="I1988:I2001" si="62">H1988*$B$5</f>
        <v>7481.6286384909399</v>
      </c>
      <c r="J1988" s="101">
        <f t="shared" ref="J1988:J2001" si="63">I1988-($G$3*$B$5)</f>
        <v>164.02857898166803</v>
      </c>
    </row>
    <row r="1989" spans="6:10" ht="15" x14ac:dyDescent="0.2">
      <c r="F1989" s="49">
        <v>42276</v>
      </c>
      <c r="G1989" s="50">
        <v>3.8819999694824201</v>
      </c>
      <c r="H1989" s="139">
        <v>6.1358171141155351</v>
      </c>
      <c r="I1989" s="139">
        <f t="shared" si="62"/>
        <v>7362.9805369386422</v>
      </c>
      <c r="J1989" s="101">
        <f t="shared" si="63"/>
        <v>45.38047742937033</v>
      </c>
    </row>
    <row r="1990" spans="6:10" ht="15" x14ac:dyDescent="0.2">
      <c r="F1990" s="49">
        <v>42275</v>
      </c>
      <c r="G1990" s="50">
        <v>3.85800004005432</v>
      </c>
      <c r="H1990" s="139">
        <v>5.9666536312397316</v>
      </c>
      <c r="I1990" s="139">
        <f t="shared" si="62"/>
        <v>7159.9843574876777</v>
      </c>
      <c r="J1990" s="101">
        <f t="shared" si="63"/>
        <v>-157.61570202159419</v>
      </c>
    </row>
    <row r="1991" spans="6:10" ht="15" x14ac:dyDescent="0.2">
      <c r="F1991" s="49">
        <v>42272</v>
      </c>
      <c r="G1991" s="50">
        <v>3.9419999122619598</v>
      </c>
      <c r="H1991" s="139">
        <v>6.3249282700132143</v>
      </c>
      <c r="I1991" s="139">
        <f t="shared" si="62"/>
        <v>7589.9139240158574</v>
      </c>
      <c r="J1991" s="101">
        <f t="shared" si="63"/>
        <v>272.31386450658556</v>
      </c>
    </row>
    <row r="1992" spans="6:10" ht="15" x14ac:dyDescent="0.2">
      <c r="F1992" s="49">
        <v>42271</v>
      </c>
      <c r="G1992" s="50">
        <v>3.7980000972747798</v>
      </c>
      <c r="H1992" s="139">
        <v>5.9614601656798971</v>
      </c>
      <c r="I1992" s="139">
        <f t="shared" si="62"/>
        <v>7153.7521988158769</v>
      </c>
      <c r="J1992" s="101">
        <f t="shared" si="63"/>
        <v>-163.84786069339498</v>
      </c>
    </row>
    <row r="1993" spans="6:10" ht="15" x14ac:dyDescent="0.2">
      <c r="F1993" s="49">
        <v>42270</v>
      </c>
      <c r="G1993" s="50">
        <v>3.8840000629425</v>
      </c>
      <c r="H1993" s="139">
        <v>6.1801931753382613</v>
      </c>
      <c r="I1993" s="139">
        <f t="shared" si="62"/>
        <v>7416.2318104059132</v>
      </c>
      <c r="J1993" s="101">
        <f t="shared" si="63"/>
        <v>98.631750896641279</v>
      </c>
    </row>
    <row r="1994" spans="6:10" ht="15" x14ac:dyDescent="0.2">
      <c r="F1994" s="49">
        <v>42269</v>
      </c>
      <c r="G1994" s="50">
        <v>3.8320000171661301</v>
      </c>
      <c r="H1994" s="139">
        <v>5.8761165502649177</v>
      </c>
      <c r="I1994" s="139">
        <f t="shared" si="62"/>
        <v>7051.3398603179012</v>
      </c>
      <c r="J1994" s="101">
        <f t="shared" si="63"/>
        <v>-266.2601991913707</v>
      </c>
    </row>
    <row r="1995" spans="6:10" ht="15" x14ac:dyDescent="0.2">
      <c r="F1995" s="49">
        <v>42268</v>
      </c>
      <c r="G1995" s="50">
        <v>3.9739999771118102</v>
      </c>
      <c r="H1995" s="139">
        <v>6.1565904363110882</v>
      </c>
      <c r="I1995" s="139">
        <f t="shared" si="62"/>
        <v>7387.9085235733055</v>
      </c>
      <c r="J1995" s="101">
        <f t="shared" si="63"/>
        <v>70.308464064033615</v>
      </c>
    </row>
    <row r="1996" spans="6:10" ht="15" x14ac:dyDescent="0.2">
      <c r="F1996" s="49">
        <v>42265</v>
      </c>
      <c r="G1996" s="50">
        <v>3.9360001087188698</v>
      </c>
      <c r="H1996" s="139">
        <v>5.975300213106256</v>
      </c>
      <c r="I1996" s="139">
        <f t="shared" si="62"/>
        <v>7170.3602557275071</v>
      </c>
      <c r="J1996" s="101">
        <f t="shared" si="63"/>
        <v>-147.23980378176475</v>
      </c>
    </row>
    <row r="1997" spans="6:10" ht="15" x14ac:dyDescent="0.2">
      <c r="F1997" s="49">
        <v>42264</v>
      </c>
      <c r="G1997" s="50">
        <v>4.0159997940063397</v>
      </c>
      <c r="H1997" s="139">
        <v>6.0707292532238792</v>
      </c>
      <c r="I1997" s="139">
        <f t="shared" si="62"/>
        <v>7284.8751038686551</v>
      </c>
      <c r="J1997" s="101">
        <f t="shared" si="63"/>
        <v>-32.724955640616827</v>
      </c>
    </row>
    <row r="1998" spans="6:10" ht="15" x14ac:dyDescent="0.2">
      <c r="F1998" s="49">
        <v>42263</v>
      </c>
      <c r="G1998" s="50">
        <v>4.0339999198913503</v>
      </c>
      <c r="H1998" s="139">
        <v>6.101023882076853</v>
      </c>
      <c r="I1998" s="139">
        <f t="shared" si="62"/>
        <v>7321.228658492224</v>
      </c>
      <c r="J1998" s="101">
        <f t="shared" si="63"/>
        <v>3.6285989829520986</v>
      </c>
    </row>
    <row r="1999" spans="6:10" ht="15" x14ac:dyDescent="0.2">
      <c r="F1999" s="49">
        <v>42262</v>
      </c>
      <c r="G1999" s="50">
        <v>4.03200006484985</v>
      </c>
      <c r="H1999" s="139">
        <v>6.1496399516660212</v>
      </c>
      <c r="I1999" s="139">
        <f t="shared" si="62"/>
        <v>7379.5679419992257</v>
      </c>
      <c r="J1999" s="101">
        <f t="shared" si="63"/>
        <v>61.967882489953809</v>
      </c>
    </row>
    <row r="2000" spans="6:10" ht="15" x14ac:dyDescent="0.2">
      <c r="F2000" s="49">
        <v>42261</v>
      </c>
      <c r="G2000" s="50">
        <v>3.9979999065399099</v>
      </c>
      <c r="H2000" s="139">
        <v>6.0736445003887463</v>
      </c>
      <c r="I2000" s="139">
        <f t="shared" si="62"/>
        <v>7288.3734004664957</v>
      </c>
      <c r="J2000" s="101">
        <f t="shared" si="63"/>
        <v>-29.226659042776191</v>
      </c>
    </row>
    <row r="2001" spans="6:10" ht="15" x14ac:dyDescent="0.2">
      <c r="F2001" s="49">
        <v>42258</v>
      </c>
      <c r="G2001" s="50">
        <v>4.0139999389648402</v>
      </c>
      <c r="H2001" s="139" t="e">
        <v>#DIV/0!</v>
      </c>
      <c r="I2001" s="139" t="e">
        <f t="shared" si="62"/>
        <v>#DIV/0!</v>
      </c>
      <c r="J2001" s="101" t="e">
        <f t="shared" si="63"/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58DE5-DB49-8744-8671-454B1F3AEE33}">
  <sheetPr codeName="Bar_300"/>
  <dimension ref="A1:J2001"/>
  <sheetViews>
    <sheetView workbookViewId="0">
      <selection activeCell="C16" sqref="C16"/>
    </sheetView>
  </sheetViews>
  <sheetFormatPr baseColWidth="10" defaultRowHeight="13" x14ac:dyDescent="0.15"/>
  <cols>
    <col min="9" max="9" width="21.6640625" customWidth="1"/>
    <col min="10" max="10" width="16.83203125" style="138" customWidth="1"/>
  </cols>
  <sheetData>
    <row r="1" spans="1:10" ht="15" x14ac:dyDescent="0.2">
      <c r="A1" s="109" t="s">
        <v>84</v>
      </c>
      <c r="F1" s="54" t="str">
        <f>'Porfolio Structure Input'!D11</f>
        <v>Barclays</v>
      </c>
      <c r="G1" s="168"/>
      <c r="H1" s="159"/>
      <c r="J1"/>
    </row>
    <row r="2" spans="1:10" ht="15" x14ac:dyDescent="0.2">
      <c r="F2" s="48" t="s">
        <v>23</v>
      </c>
      <c r="G2" s="48" t="s">
        <v>24</v>
      </c>
      <c r="H2" s="48" t="s">
        <v>93</v>
      </c>
      <c r="I2" s="162" t="str">
        <f>Barclays!N2</f>
        <v>Reval portfolio in EUR</v>
      </c>
      <c r="J2" s="169" t="s">
        <v>107</v>
      </c>
    </row>
    <row r="3" spans="1:10" ht="15" x14ac:dyDescent="0.2">
      <c r="A3" s="126" t="s">
        <v>85</v>
      </c>
      <c r="B3" s="127">
        <f>F3</f>
        <v>45056</v>
      </c>
      <c r="F3" s="49">
        <v>45056</v>
      </c>
      <c r="G3" s="50">
        <v>153.21999788284299</v>
      </c>
      <c r="H3" s="50">
        <v>152.50168402122631</v>
      </c>
      <c r="I3" s="103">
        <f>$B$5*H3/'EUR GBP'!H3</f>
        <v>52547.644915114717</v>
      </c>
      <c r="J3" s="170">
        <f>I3-($G$3*$B$5/'EUR GBP'!$F$3)</f>
        <v>-314.08947530505247</v>
      </c>
    </row>
    <row r="4" spans="1:10" ht="15" x14ac:dyDescent="0.2">
      <c r="A4" s="128" t="s">
        <v>86</v>
      </c>
      <c r="B4" s="157" t="s">
        <v>45</v>
      </c>
      <c r="F4" s="49">
        <v>45055</v>
      </c>
      <c r="G4" s="50">
        <v>153.939998149871</v>
      </c>
      <c r="H4" s="50">
        <v>153.9183097313059</v>
      </c>
      <c r="I4" s="103">
        <f>$B$5*H4/'EUR GBP'!H4</f>
        <v>53326.306232510855</v>
      </c>
      <c r="J4" s="170">
        <f>I4-($G$3*$B$5/'EUR GBP'!$F$3)</f>
        <v>464.57184209108527</v>
      </c>
    </row>
    <row r="5" spans="1:10" ht="15" x14ac:dyDescent="0.2">
      <c r="A5" s="128" t="s">
        <v>87</v>
      </c>
      <c r="B5" s="129">
        <f>'Porfolio Structure Input'!C11</f>
        <v>300</v>
      </c>
      <c r="F5" s="49">
        <v>45054</v>
      </c>
      <c r="G5" s="50">
        <v>153.24000120162898</v>
      </c>
      <c r="H5" s="50">
        <v>153.48019212655703</v>
      </c>
      <c r="I5" s="103">
        <f>$B$5*H5/'EUR GBP'!H5</f>
        <v>52973.243037359854</v>
      </c>
      <c r="J5" s="170">
        <f>I5-($G$3*$B$5/'EUR GBP'!$F$3)</f>
        <v>111.50864694008487</v>
      </c>
    </row>
    <row r="6" spans="1:10" ht="15" x14ac:dyDescent="0.2">
      <c r="A6" s="130"/>
      <c r="B6" s="129"/>
      <c r="F6" s="49">
        <v>45051</v>
      </c>
      <c r="G6" s="50">
        <v>152.97999382019</v>
      </c>
      <c r="H6" s="50">
        <v>158.8716417111456</v>
      </c>
      <c r="I6" s="103">
        <f>$B$5*H6/'EUR GBP'!H6</f>
        <v>54968.660885181031</v>
      </c>
      <c r="J6" s="170">
        <f>I6-($G$3*$B$5/'EUR GBP'!$F$3)</f>
        <v>2106.926494761261</v>
      </c>
    </row>
    <row r="7" spans="1:10" ht="15" x14ac:dyDescent="0.2">
      <c r="A7" s="131"/>
      <c r="B7" s="132"/>
      <c r="F7" s="49">
        <v>45050</v>
      </c>
      <c r="G7" s="50">
        <v>147.440004348754</v>
      </c>
      <c r="H7" s="50">
        <v>147.52828989065941</v>
      </c>
      <c r="I7" s="103">
        <f>$B$5*H7/'EUR GBP'!H7</f>
        <v>51310.524178829415</v>
      </c>
      <c r="J7" s="170">
        <f>I7-($G$3*$B$5/'EUR GBP'!$F$3)</f>
        <v>-1551.2102115903544</v>
      </c>
    </row>
    <row r="8" spans="1:10" ht="15" x14ac:dyDescent="0.2">
      <c r="F8" s="49">
        <v>45049</v>
      </c>
      <c r="G8" s="50">
        <v>153.02000045776302</v>
      </c>
      <c r="H8" s="50">
        <v>151.28966117025871</v>
      </c>
      <c r="I8" s="103">
        <f>$B$5*H8/'EUR GBP'!H8</f>
        <v>52143.569959995788</v>
      </c>
      <c r="J8" s="170">
        <f>I8-($G$3*$B$5/'EUR GBP'!$F$3)</f>
        <v>-718.16443042398168</v>
      </c>
    </row>
    <row r="9" spans="1:10" ht="15" x14ac:dyDescent="0.2">
      <c r="F9" s="49">
        <v>45048</v>
      </c>
      <c r="G9" s="50">
        <v>154.960012435913</v>
      </c>
      <c r="H9" s="50">
        <v>148.43088100582332</v>
      </c>
      <c r="I9" s="103">
        <f>$B$5*H9/'EUR GBP'!H9</f>
        <v>50986.606688716856</v>
      </c>
      <c r="J9" s="170">
        <f>I9-($G$3*$B$5/'EUR GBP'!$F$3)</f>
        <v>-1875.1277017029133</v>
      </c>
    </row>
    <row r="10" spans="1:10" ht="15" x14ac:dyDescent="0.2">
      <c r="A10" s="172" t="s">
        <v>21</v>
      </c>
      <c r="B10" s="135">
        <f>PERCENTILE(J3:J502,0.01)</f>
        <v>-2937.1132424718739</v>
      </c>
      <c r="F10" s="49">
        <v>45047</v>
      </c>
      <c r="G10" s="50">
        <v>159.88000631332301</v>
      </c>
      <c r="H10" s="50">
        <v>154.14278522376736</v>
      </c>
      <c r="I10" s="103">
        <f>$B$5*H10/'EUR GBP'!H10</f>
        <v>53246.56260960261</v>
      </c>
      <c r="J10" s="170">
        <f>I10-($G$3*$B$5/'EUR GBP'!$F$3)</f>
        <v>384.82821918284026</v>
      </c>
    </row>
    <row r="11" spans="1:10" ht="15" x14ac:dyDescent="0.2">
      <c r="F11" s="49">
        <v>45044</v>
      </c>
      <c r="G11" s="50">
        <v>158.92000198364201</v>
      </c>
      <c r="H11" s="50">
        <v>150.56288531202762</v>
      </c>
      <c r="I11" s="103">
        <f>$B$5*H11/'EUR GBP'!H11</f>
        <v>52228.68675492132</v>
      </c>
      <c r="J11" s="170">
        <f>I11-($G$3*$B$5/'EUR GBP'!$F$3)</f>
        <v>-633.04763549844938</v>
      </c>
    </row>
    <row r="12" spans="1:10" ht="15" x14ac:dyDescent="0.2">
      <c r="F12" s="49">
        <v>45043</v>
      </c>
      <c r="G12" s="50">
        <v>161.69999837875301</v>
      </c>
      <c r="H12" s="50">
        <v>161.39366815988373</v>
      </c>
      <c r="I12" s="103">
        <f>$B$5*H12/'EUR GBP'!H12</f>
        <v>55837.018934850807</v>
      </c>
      <c r="J12" s="170">
        <f>I12-($G$3*$B$5/'EUR GBP'!$F$3)</f>
        <v>2975.2845444310369</v>
      </c>
    </row>
    <row r="13" spans="1:10" ht="15" x14ac:dyDescent="0.2">
      <c r="F13" s="49">
        <v>45042</v>
      </c>
      <c r="G13" s="50">
        <v>153.29999923705998</v>
      </c>
      <c r="H13" s="50">
        <v>155.19160937037802</v>
      </c>
      <c r="I13" s="103">
        <f>$B$5*H13/'EUR GBP'!H13</f>
        <v>53520.269910906354</v>
      </c>
      <c r="J13" s="170">
        <f>I13-($G$3*$B$5/'EUR GBP'!$F$3)</f>
        <v>658.53552048658457</v>
      </c>
    </row>
    <row r="14" spans="1:10" ht="15" x14ac:dyDescent="0.2">
      <c r="F14" s="49">
        <v>45041</v>
      </c>
      <c r="G14" s="50">
        <v>151.33999586105301</v>
      </c>
      <c r="H14" s="50">
        <v>150.17273416365879</v>
      </c>
      <c r="I14" s="103">
        <f>$B$5*H14/'EUR GBP'!H14</f>
        <v>51799.470060866457</v>
      </c>
      <c r="J14" s="170">
        <f>I14-($G$3*$B$5/'EUR GBP'!$F$3)</f>
        <v>-1062.2643295533126</v>
      </c>
    </row>
    <row r="15" spans="1:10" ht="15" x14ac:dyDescent="0.2">
      <c r="F15" s="49">
        <v>45040</v>
      </c>
      <c r="G15" s="50">
        <v>154.37999963760299</v>
      </c>
      <c r="H15" s="50">
        <v>154.57575865694636</v>
      </c>
      <c r="I15" s="103">
        <f>$B$5*H15/'EUR GBP'!H15</f>
        <v>53327.202369587576</v>
      </c>
      <c r="J15" s="170">
        <f>I15-($G$3*$B$5/'EUR GBP'!$F$3)</f>
        <v>465.46797916780633</v>
      </c>
    </row>
    <row r="16" spans="1:10" ht="15" x14ac:dyDescent="0.2">
      <c r="F16" s="49">
        <v>45037</v>
      </c>
      <c r="G16" s="50">
        <v>153.02000045776302</v>
      </c>
      <c r="H16" s="50">
        <v>151.58659392740239</v>
      </c>
      <c r="I16" s="103">
        <f>$B$5*H16/'EUR GBP'!H16</f>
        <v>52079.961403856236</v>
      </c>
      <c r="J16" s="170">
        <f>I16-($G$3*$B$5/'EUR GBP'!$F$3)</f>
        <v>-781.77298656353378</v>
      </c>
    </row>
    <row r="17" spans="6:10" ht="15" x14ac:dyDescent="0.2">
      <c r="F17" s="49">
        <v>45036</v>
      </c>
      <c r="G17" s="50">
        <v>154.65999841689998</v>
      </c>
      <c r="H17" s="50">
        <v>152.3506710325758</v>
      </c>
      <c r="I17" s="103">
        <f>$B$5*H17/'EUR GBP'!H17</f>
        <v>52496.84753185117</v>
      </c>
      <c r="J17" s="170">
        <f>I17-($G$3*$B$5/'EUR GBP'!$F$3)</f>
        <v>-364.88685856859956</v>
      </c>
    </row>
    <row r="18" spans="6:10" ht="15" x14ac:dyDescent="0.2">
      <c r="F18" s="49">
        <v>45035</v>
      </c>
      <c r="G18" s="50">
        <v>155.53998947143498</v>
      </c>
      <c r="H18" s="50">
        <v>153.47632962029311</v>
      </c>
      <c r="I18" s="103">
        <f>$B$5*H18/'EUR GBP'!H18</f>
        <v>53057.269892017517</v>
      </c>
      <c r="J18" s="170">
        <f>I18-($G$3*$B$5/'EUR GBP'!$F$3)</f>
        <v>195.5355015977475</v>
      </c>
    </row>
    <row r="19" spans="6:10" ht="15" x14ac:dyDescent="0.2">
      <c r="F19" s="49">
        <v>45034</v>
      </c>
      <c r="G19" s="50">
        <v>155.27999401092501</v>
      </c>
      <c r="H19" s="50">
        <v>154.05110053126552</v>
      </c>
      <c r="I19" s="103">
        <f>$B$5*H19/'EUR GBP'!H19</f>
        <v>53200.723380208197</v>
      </c>
      <c r="J19" s="170">
        <f>I19-($G$3*$B$5/'EUR GBP'!$F$3)</f>
        <v>338.98898978842772</v>
      </c>
    </row>
    <row r="20" spans="6:10" ht="15" x14ac:dyDescent="0.2">
      <c r="F20" s="49">
        <v>45033</v>
      </c>
      <c r="G20" s="50">
        <v>154.43999767303401</v>
      </c>
      <c r="H20" s="50">
        <v>149.63125693862671</v>
      </c>
      <c r="I20" s="103">
        <f>$B$5*H20/'EUR GBP'!H20</f>
        <v>51712.880576844</v>
      </c>
      <c r="J20" s="170">
        <f>I20-($G$3*$B$5/'EUR GBP'!$F$3)</f>
        <v>-1148.8538135757699</v>
      </c>
    </row>
    <row r="21" spans="6:10" ht="15" x14ac:dyDescent="0.2">
      <c r="F21" s="49">
        <v>45030</v>
      </c>
      <c r="G21" s="50">
        <v>158.10000896453801</v>
      </c>
      <c r="H21" s="50">
        <v>157.48486226320631</v>
      </c>
      <c r="I21" s="103">
        <f>$B$5*H21/'EUR GBP'!H21</f>
        <v>54248.452376881673</v>
      </c>
      <c r="J21" s="170">
        <f>I21-($G$3*$B$5/'EUR GBP'!$F$3)</f>
        <v>1386.7179864619029</v>
      </c>
    </row>
    <row r="22" spans="6:10" ht="15" x14ac:dyDescent="0.2">
      <c r="F22" s="49">
        <v>45029</v>
      </c>
      <c r="G22" s="50">
        <v>153.75999212265</v>
      </c>
      <c r="H22" s="50">
        <v>153.95917086653108</v>
      </c>
      <c r="I22" s="103">
        <f>$B$5*H22/'EUR GBP'!H22</f>
        <v>52961.872180137128</v>
      </c>
      <c r="J22" s="170">
        <f>I22-($G$3*$B$5/'EUR GBP'!$F$3)</f>
        <v>100.13778971735883</v>
      </c>
    </row>
    <row r="23" spans="6:10" ht="15" x14ac:dyDescent="0.2">
      <c r="F23" s="49">
        <v>45028</v>
      </c>
      <c r="G23" s="50">
        <v>153.02000045776302</v>
      </c>
      <c r="H23" s="50">
        <v>153.30012474662053</v>
      </c>
      <c r="I23" s="103">
        <f>$B$5*H23/'EUR GBP'!H23</f>
        <v>52724.457785485363</v>
      </c>
      <c r="J23" s="170">
        <f>I23-($G$3*$B$5/'EUR GBP'!$F$3)</f>
        <v>-137.27660493440635</v>
      </c>
    </row>
    <row r="24" spans="6:10" ht="15" x14ac:dyDescent="0.2">
      <c r="F24" s="49">
        <v>45027</v>
      </c>
      <c r="G24" s="50">
        <v>152.939999103546</v>
      </c>
      <c r="H24" s="50">
        <v>154.5481588470937</v>
      </c>
      <c r="I24" s="103">
        <f>$B$5*H24/'EUR GBP'!H24</f>
        <v>53271.788934332362</v>
      </c>
      <c r="J24" s="170">
        <f>I24-($G$3*$B$5/'EUR GBP'!$F$3)</f>
        <v>410.05454391259264</v>
      </c>
    </row>
    <row r="25" spans="6:10" ht="15" x14ac:dyDescent="0.2">
      <c r="F25" s="49">
        <v>45026</v>
      </c>
      <c r="G25" s="50">
        <v>151.61999464035</v>
      </c>
      <c r="H25" s="50">
        <v>153.21999788284299</v>
      </c>
      <c r="I25" s="103">
        <f>$B$5*H25/'EUR GBP'!H25</f>
        <v>52947.896149809392</v>
      </c>
      <c r="J25" s="170">
        <f>I25-($G$3*$B$5/'EUR GBP'!$F$3)</f>
        <v>86.161759389622603</v>
      </c>
    </row>
    <row r="26" spans="6:10" ht="15" x14ac:dyDescent="0.2">
      <c r="F26" s="49">
        <v>45023</v>
      </c>
      <c r="G26" s="50">
        <v>151.61999464035</v>
      </c>
      <c r="H26" s="50">
        <v>153.21999788284299</v>
      </c>
      <c r="I26" s="103">
        <f>$B$5*H26/'EUR GBP'!H26</f>
        <v>52864.614946819624</v>
      </c>
      <c r="J26" s="170">
        <f>I26-($G$3*$B$5/'EUR GBP'!$F$3)</f>
        <v>2.8805563998539583</v>
      </c>
    </row>
    <row r="27" spans="6:10" ht="15" x14ac:dyDescent="0.2">
      <c r="F27" s="49">
        <v>45022</v>
      </c>
      <c r="G27" s="50">
        <v>151.61999464035</v>
      </c>
      <c r="H27" s="50">
        <v>157.04684839659348</v>
      </c>
      <c r="I27" s="103">
        <f>$B$5*H27/'EUR GBP'!H27</f>
        <v>54052.480078996996</v>
      </c>
      <c r="J27" s="170">
        <f>I27-($G$3*$B$5/'EUR GBP'!$F$3)</f>
        <v>1190.7456885772262</v>
      </c>
    </row>
    <row r="28" spans="6:10" ht="15" x14ac:dyDescent="0.2">
      <c r="F28" s="49">
        <v>45021</v>
      </c>
      <c r="G28" s="50">
        <v>147.88000583648599</v>
      </c>
      <c r="H28" s="50">
        <v>153.40661758642585</v>
      </c>
      <c r="I28" s="103">
        <f>$B$5*H28/'EUR GBP'!H28</f>
        <v>52940.794579012385</v>
      </c>
      <c r="J28" s="170">
        <f>I28-($G$3*$B$5/'EUR GBP'!$F$3)</f>
        <v>79.060188592615305</v>
      </c>
    </row>
    <row r="29" spans="6:10" ht="15" x14ac:dyDescent="0.2">
      <c r="F29" s="49">
        <v>45020</v>
      </c>
      <c r="G29" s="50">
        <v>147.69999980926499</v>
      </c>
      <c r="H29" s="50">
        <v>152.51619735348126</v>
      </c>
      <c r="I29" s="103">
        <f>$B$5*H29/'EUR GBP'!H29</f>
        <v>52724.047210762285</v>
      </c>
      <c r="J29" s="170">
        <f>I29-($G$3*$B$5/'EUR GBP'!$F$3)</f>
        <v>-137.6871796574851</v>
      </c>
    </row>
    <row r="30" spans="6:10" ht="15" x14ac:dyDescent="0.2">
      <c r="F30" s="49">
        <v>45019</v>
      </c>
      <c r="G30" s="50">
        <v>148.380005359649</v>
      </c>
      <c r="H30" s="50">
        <v>155.71854987062864</v>
      </c>
      <c r="I30" s="103">
        <f>$B$5*H30/'EUR GBP'!H30</f>
        <v>53754.86791676547</v>
      </c>
      <c r="J30" s="170">
        <f>I30-($G$3*$B$5/'EUR GBP'!$F$3)</f>
        <v>893.13352634570037</v>
      </c>
    </row>
    <row r="31" spans="6:10" ht="15" x14ac:dyDescent="0.2">
      <c r="F31" s="49">
        <v>45016</v>
      </c>
      <c r="G31" s="50">
        <v>145.98000049590999</v>
      </c>
      <c r="H31" s="50">
        <v>154.16755214884412</v>
      </c>
      <c r="I31" s="103">
        <f>$B$5*H31/'EUR GBP'!H31</f>
        <v>53345.01506630252</v>
      </c>
      <c r="J31" s="170">
        <f>I31-($G$3*$B$5/'EUR GBP'!$F$3)</f>
        <v>483.28067588275007</v>
      </c>
    </row>
    <row r="32" spans="6:10" ht="15" x14ac:dyDescent="0.2">
      <c r="F32" s="49">
        <v>45015</v>
      </c>
      <c r="G32" s="50">
        <v>145.080006122589</v>
      </c>
      <c r="H32" s="50">
        <v>157.04830164982926</v>
      </c>
      <c r="I32" s="103">
        <f>$B$5*H32/'EUR GBP'!H32</f>
        <v>54080.233012931138</v>
      </c>
      <c r="J32" s="170">
        <f>I32-($G$3*$B$5/'EUR GBP'!$F$3)</f>
        <v>1218.498622511368</v>
      </c>
    </row>
    <row r="33" spans="6:10" ht="15" x14ac:dyDescent="0.2">
      <c r="F33" s="49">
        <v>45014</v>
      </c>
      <c r="G33" s="50">
        <v>141.499996185302</v>
      </c>
      <c r="H33" s="50">
        <v>157.72517824132743</v>
      </c>
      <c r="I33" s="103">
        <f>$B$5*H33/'EUR GBP'!H33</f>
        <v>54352.075370092731</v>
      </c>
      <c r="J33" s="170">
        <f>I33-($G$3*$B$5/'EUR GBP'!$F$3)</f>
        <v>1490.3409796729611</v>
      </c>
    </row>
    <row r="34" spans="6:10" ht="15" x14ac:dyDescent="0.2">
      <c r="F34" s="49">
        <v>45013</v>
      </c>
      <c r="G34" s="50">
        <v>137.399995326995</v>
      </c>
      <c r="H34" s="50">
        <v>153.1085194054148</v>
      </c>
      <c r="I34" s="103">
        <f>$B$5*H34/'EUR GBP'!H34</f>
        <v>52812.93716909326</v>
      </c>
      <c r="J34" s="170">
        <f>I34-($G$3*$B$5/'EUR GBP'!$F$3)</f>
        <v>-48.797221326509316</v>
      </c>
    </row>
    <row r="35" spans="6:10" ht="15" x14ac:dyDescent="0.2">
      <c r="F35" s="49">
        <v>45012</v>
      </c>
      <c r="G35" s="50">
        <v>137.5</v>
      </c>
      <c r="H35" s="50">
        <v>156.80516796927444</v>
      </c>
      <c r="I35" s="103">
        <f>$B$5*H35/'EUR GBP'!H35</f>
        <v>54212.037093584673</v>
      </c>
      <c r="J35" s="170">
        <f>I35-($G$3*$B$5/'EUR GBP'!$F$3)</f>
        <v>1350.3027031649035</v>
      </c>
    </row>
    <row r="36" spans="6:10" ht="15" x14ac:dyDescent="0.2">
      <c r="F36" s="49">
        <v>45009</v>
      </c>
      <c r="G36" s="50">
        <v>134.32000875473</v>
      </c>
      <c r="H36" s="50">
        <v>146.39323997208982</v>
      </c>
      <c r="I36" s="103">
        <f>$B$5*H36/'EUR GBP'!H36</f>
        <v>50707.86151459629</v>
      </c>
      <c r="J36" s="170">
        <f>I36-($G$3*$B$5/'EUR GBP'!$F$3)</f>
        <v>-2153.8728758234793</v>
      </c>
    </row>
    <row r="37" spans="6:10" ht="15" x14ac:dyDescent="0.2">
      <c r="F37" s="49">
        <v>45008</v>
      </c>
      <c r="G37" s="50">
        <v>140.439999103546</v>
      </c>
      <c r="H37" s="50">
        <v>150.43074954163913</v>
      </c>
      <c r="I37" s="103">
        <f>$B$5*H37/'EUR GBP'!H37</f>
        <v>51806.123499579669</v>
      </c>
      <c r="J37" s="170">
        <f>I37-($G$3*$B$5/'EUR GBP'!$F$3)</f>
        <v>-1055.6108908401002</v>
      </c>
    </row>
    <row r="38" spans="6:10" ht="15" x14ac:dyDescent="0.2">
      <c r="F38" s="49">
        <v>45007</v>
      </c>
      <c r="G38" s="50">
        <v>143.02000999450598</v>
      </c>
      <c r="H38" s="50">
        <v>152.83480762536962</v>
      </c>
      <c r="I38" s="103">
        <f>$B$5*H38/'EUR GBP'!H38</f>
        <v>52776.704848839057</v>
      </c>
      <c r="J38" s="170">
        <f>I38-($G$3*$B$5/'EUR GBP'!$F$3)</f>
        <v>-85.029541580712248</v>
      </c>
    </row>
    <row r="39" spans="6:10" ht="15" x14ac:dyDescent="0.2">
      <c r="F39" s="49">
        <v>45006</v>
      </c>
      <c r="G39" s="50">
        <v>143.38001012802098</v>
      </c>
      <c r="H39" s="50">
        <v>160.53009137544166</v>
      </c>
      <c r="I39" s="103">
        <f>$B$5*H39/'EUR GBP'!H39</f>
        <v>54879.484492596821</v>
      </c>
      <c r="J39" s="170">
        <f>I39-($G$3*$B$5/'EUR GBP'!$F$3)</f>
        <v>2017.7501021770513</v>
      </c>
    </row>
    <row r="40" spans="6:10" ht="15" x14ac:dyDescent="0.2">
      <c r="F40" s="49">
        <v>45005</v>
      </c>
      <c r="G40" s="50">
        <v>136.69999837875301</v>
      </c>
      <c r="H40" s="50">
        <v>150.22321096052465</v>
      </c>
      <c r="I40" s="103">
        <f>$B$5*H40/'EUR GBP'!H40</f>
        <v>51948.110030271833</v>
      </c>
      <c r="J40" s="170">
        <f>I40-($G$3*$B$5/'EUR GBP'!$F$3)</f>
        <v>-913.62436014793639</v>
      </c>
    </row>
    <row r="41" spans="6:10" ht="15" x14ac:dyDescent="0.2">
      <c r="F41" s="49">
        <v>45002</v>
      </c>
      <c r="G41" s="50">
        <v>139.39999341964699</v>
      </c>
      <c r="H41" s="50">
        <v>149.39906869148584</v>
      </c>
      <c r="I41" s="103">
        <f>$B$5*H41/'EUR GBP'!H41</f>
        <v>51533.163557229258</v>
      </c>
      <c r="J41" s="170">
        <f>I41-($G$3*$B$5/'EUR GBP'!$F$3)</f>
        <v>-1328.5708331905116</v>
      </c>
    </row>
    <row r="42" spans="6:10" ht="15" x14ac:dyDescent="0.2">
      <c r="F42" s="49">
        <v>45001</v>
      </c>
      <c r="G42" s="50">
        <v>142.91999340057299</v>
      </c>
      <c r="H42" s="50">
        <v>156.75540895776129</v>
      </c>
      <c r="I42" s="103">
        <f>$B$5*H42/'EUR GBP'!H42</f>
        <v>54003.141863511752</v>
      </c>
      <c r="J42" s="170">
        <f>I42-($G$3*$B$5/'EUR GBP'!$F$3)</f>
        <v>1141.407473091982</v>
      </c>
    </row>
    <row r="43" spans="6:10" ht="15" x14ac:dyDescent="0.2">
      <c r="F43" s="49">
        <v>45000</v>
      </c>
      <c r="G43" s="50">
        <v>139.660000801086</v>
      </c>
      <c r="H43" s="50">
        <v>140.0051815512947</v>
      </c>
      <c r="I43" s="103">
        <f>$B$5*H43/'EUR GBP'!H43</f>
        <v>48700.207643987713</v>
      </c>
      <c r="J43" s="170">
        <f>I43-($G$3*$B$5/'EUR GBP'!$F$3)</f>
        <v>-4161.5267464320568</v>
      </c>
    </row>
    <row r="44" spans="6:10" ht="15" x14ac:dyDescent="0.2">
      <c r="F44" s="49">
        <v>44999</v>
      </c>
      <c r="G44" s="50">
        <v>152.24000215530299</v>
      </c>
      <c r="H44" s="50">
        <v>157.11364654638007</v>
      </c>
      <c r="I44" s="103">
        <f>$B$5*H44/'EUR GBP'!H44</f>
        <v>54207.706992546962</v>
      </c>
      <c r="J44" s="170">
        <f>I44-($G$3*$B$5/'EUR GBP'!$F$3)</f>
        <v>1345.9726021271927</v>
      </c>
    </row>
    <row r="45" spans="6:10" ht="15" x14ac:dyDescent="0.2">
      <c r="F45" s="49">
        <v>44998</v>
      </c>
      <c r="G45" s="50">
        <v>148.42000007629298</v>
      </c>
      <c r="H45" s="50">
        <v>146.08000652913975</v>
      </c>
      <c r="I45" s="103">
        <f>$B$5*H45/'EUR GBP'!H45</f>
        <v>50427.119561107618</v>
      </c>
      <c r="J45" s="170">
        <f>I45-($G$3*$B$5/'EUR GBP'!$F$3)</f>
        <v>-2434.6148293121514</v>
      </c>
    </row>
    <row r="46" spans="6:10" ht="15" x14ac:dyDescent="0.2">
      <c r="F46" s="49">
        <v>44995</v>
      </c>
      <c r="G46" s="50">
        <v>155.499994754791</v>
      </c>
      <c r="H46" s="50">
        <v>145.79598523038695</v>
      </c>
      <c r="I46" s="103">
        <f>$B$5*H46/'EUR GBP'!H46</f>
        <v>50534.969572074406</v>
      </c>
      <c r="J46" s="170">
        <f>I46-($G$3*$B$5/'EUR GBP'!$F$3)</f>
        <v>-2326.7648183453639</v>
      </c>
    </row>
    <row r="47" spans="6:10" ht="15" x14ac:dyDescent="0.2">
      <c r="F47" s="49">
        <v>44994</v>
      </c>
      <c r="G47" s="50">
        <v>163.22000026702801</v>
      </c>
      <c r="H47" s="50">
        <v>148.01495810716631</v>
      </c>
      <c r="I47" s="103">
        <f>$B$5*H47/'EUR GBP'!H47</f>
        <v>51308.023246055163</v>
      </c>
      <c r="J47" s="170">
        <f>I47-($G$3*$B$5/'EUR GBP'!$F$3)</f>
        <v>-1553.7111443646063</v>
      </c>
    </row>
    <row r="48" spans="6:10" ht="15" x14ac:dyDescent="0.2">
      <c r="F48" s="49">
        <v>44993</v>
      </c>
      <c r="G48" s="50">
        <v>168.86000633239701</v>
      </c>
      <c r="H48" s="50">
        <v>153.31077771186548</v>
      </c>
      <c r="I48" s="103">
        <f>$B$5*H48/'EUR GBP'!H48</f>
        <v>52874.754945793175</v>
      </c>
      <c r="J48" s="170">
        <f>I48-($G$3*$B$5/'EUR GBP'!$F$3)</f>
        <v>13.020555373404932</v>
      </c>
    </row>
    <row r="49" spans="6:10" ht="15" x14ac:dyDescent="0.2">
      <c r="F49" s="49">
        <v>44992</v>
      </c>
      <c r="G49" s="50">
        <v>168.75998973846401</v>
      </c>
      <c r="H49" s="50">
        <v>150.12816124850016</v>
      </c>
      <c r="I49" s="103">
        <f>$B$5*H49/'EUR GBP'!H49</f>
        <v>51595.021403602288</v>
      </c>
      <c r="J49" s="170">
        <f>I49-($G$3*$B$5/'EUR GBP'!$F$3)</f>
        <v>-1266.7129868174816</v>
      </c>
    </row>
    <row r="50" spans="6:10" ht="15" x14ac:dyDescent="0.2">
      <c r="F50" s="49">
        <v>44991</v>
      </c>
      <c r="G50" s="50">
        <v>172.20000028610201</v>
      </c>
      <c r="H50" s="50">
        <v>153.86198229092557</v>
      </c>
      <c r="I50" s="103">
        <f>$B$5*H50/'EUR GBP'!H50</f>
        <v>52919.566555257734</v>
      </c>
      <c r="J50" s="170">
        <f>I50-($G$3*$B$5/'EUR GBP'!$F$3)</f>
        <v>57.832164837964228</v>
      </c>
    </row>
    <row r="51" spans="6:10" ht="15" x14ac:dyDescent="0.2">
      <c r="F51" s="49">
        <v>44988</v>
      </c>
      <c r="G51" s="50">
        <v>171.480000019073</v>
      </c>
      <c r="H51" s="50">
        <v>152.61360407949309</v>
      </c>
      <c r="I51" s="103">
        <f>$B$5*H51/'EUR GBP'!H51</f>
        <v>52789.415606024137</v>
      </c>
      <c r="J51" s="170">
        <f>I51-($G$3*$B$5/'EUR GBP'!$F$3)</f>
        <v>-72.318784395632974</v>
      </c>
    </row>
    <row r="52" spans="6:10" ht="15" x14ac:dyDescent="0.2">
      <c r="F52" s="49">
        <v>44987</v>
      </c>
      <c r="G52" s="50">
        <v>172.16000556945801</v>
      </c>
      <c r="H52" s="50">
        <v>151.02858385519826</v>
      </c>
      <c r="I52" s="103">
        <f>$B$5*H52/'EUR GBP'!H52</f>
        <v>52186.554539730423</v>
      </c>
      <c r="J52" s="170">
        <f>I52-($G$3*$B$5/'EUR GBP'!$F$3)</f>
        <v>-675.17985068934649</v>
      </c>
    </row>
    <row r="53" spans="6:10" ht="15" x14ac:dyDescent="0.2">
      <c r="F53" s="49">
        <v>44986</v>
      </c>
      <c r="G53" s="50">
        <v>174.639999866485</v>
      </c>
      <c r="H53" s="50">
        <v>153.02710221522892</v>
      </c>
      <c r="I53" s="103">
        <f>$B$5*H53/'EUR GBP'!H53</f>
        <v>52040.737644588422</v>
      </c>
      <c r="J53" s="170">
        <f>I53-($G$3*$B$5/'EUR GBP'!$F$3)</f>
        <v>-820.99674583134765</v>
      </c>
    </row>
    <row r="54" spans="6:10" ht="15" x14ac:dyDescent="0.2">
      <c r="F54" s="49">
        <v>44985</v>
      </c>
      <c r="G54" s="50">
        <v>174.86000061035099</v>
      </c>
      <c r="H54" s="50">
        <v>155.23097028821593</v>
      </c>
      <c r="I54" s="103">
        <f>$B$5*H54/'EUR GBP'!H54</f>
        <v>53891.564413598382</v>
      </c>
      <c r="J54" s="170">
        <f>I54-($G$3*$B$5/'EUR GBP'!$F$3)</f>
        <v>1029.8300231786125</v>
      </c>
    </row>
    <row r="55" spans="6:10" ht="15" x14ac:dyDescent="0.2">
      <c r="F55" s="49">
        <v>44984</v>
      </c>
      <c r="G55" s="50">
        <v>172.58000373840301</v>
      </c>
      <c r="H55" s="50">
        <v>154.61129189497524</v>
      </c>
      <c r="I55" s="103">
        <f>$B$5*H55/'EUR GBP'!H55</f>
        <v>53422.50540253795</v>
      </c>
      <c r="J55" s="170">
        <f>I55-($G$3*$B$5/'EUR GBP'!$F$3)</f>
        <v>560.77101211818081</v>
      </c>
    </row>
    <row r="56" spans="6:10" ht="15" x14ac:dyDescent="0.2">
      <c r="F56" s="49">
        <v>44981</v>
      </c>
      <c r="G56" s="50">
        <v>171.02000713348301</v>
      </c>
      <c r="H56" s="50">
        <v>152.0241495564652</v>
      </c>
      <c r="I56" s="103">
        <f>$B$5*H56/'EUR GBP'!H56</f>
        <v>52361.417649996692</v>
      </c>
      <c r="J56" s="170">
        <f>I56-($G$3*$B$5/'EUR GBP'!$F$3)</f>
        <v>-500.31674042307714</v>
      </c>
    </row>
    <row r="57" spans="6:10" ht="15" x14ac:dyDescent="0.2">
      <c r="F57" s="49">
        <v>44980</v>
      </c>
      <c r="G57" s="50">
        <v>172.36000299453701</v>
      </c>
      <c r="H57" s="50">
        <v>153.09559547589939</v>
      </c>
      <c r="I57" s="103">
        <f>$B$5*H57/'EUR GBP'!H57</f>
        <v>52775.237833417261</v>
      </c>
      <c r="J57" s="170">
        <f>I57-($G$3*$B$5/'EUR GBP'!$F$3)</f>
        <v>-86.49655700250878</v>
      </c>
    </row>
    <row r="58" spans="6:10" ht="15" x14ac:dyDescent="0.2">
      <c r="F58" s="49">
        <v>44979</v>
      </c>
      <c r="G58" s="50">
        <v>172.500002384185</v>
      </c>
      <c r="H58" s="50">
        <v>153.32661930479659</v>
      </c>
      <c r="I58" s="103">
        <f>$B$5*H58/'EUR GBP'!H58</f>
        <v>52863.091067104426</v>
      </c>
      <c r="J58" s="170">
        <f>I58-($G$3*$B$5/'EUR GBP'!$F$3)</f>
        <v>1.3566766846561222</v>
      </c>
    </row>
    <row r="59" spans="6:10" ht="15" x14ac:dyDescent="0.2">
      <c r="F59" s="49">
        <v>44978</v>
      </c>
      <c r="G59" s="50">
        <v>172.38000631332301</v>
      </c>
      <c r="H59" s="50">
        <v>150.33196297598371</v>
      </c>
      <c r="I59" s="103">
        <f>$B$5*H59/'EUR GBP'!H59</f>
        <v>52360.0926768356</v>
      </c>
      <c r="J59" s="170">
        <f>I59-($G$3*$B$5/'EUR GBP'!$F$3)</f>
        <v>-501.64171358416934</v>
      </c>
    </row>
    <row r="60" spans="6:10" ht="15" x14ac:dyDescent="0.2">
      <c r="F60" s="49">
        <v>44977</v>
      </c>
      <c r="G60" s="50">
        <v>175.66000223159699</v>
      </c>
      <c r="H60" s="50">
        <v>155.1510689291197</v>
      </c>
      <c r="I60" s="103">
        <f>$B$5*H60/'EUR GBP'!H60</f>
        <v>53545.461362944086</v>
      </c>
      <c r="J60" s="170">
        <f>I60-($G$3*$B$5/'EUR GBP'!$F$3)</f>
        <v>683.72697252431681</v>
      </c>
    </row>
    <row r="61" spans="6:10" ht="15" x14ac:dyDescent="0.2">
      <c r="F61" s="49">
        <v>44974</v>
      </c>
      <c r="G61" s="50">
        <v>173.46000671386702</v>
      </c>
      <c r="H61" s="50">
        <v>152.25142538849394</v>
      </c>
      <c r="I61" s="103">
        <f>$B$5*H61/'EUR GBP'!H61</f>
        <v>52516.104828781208</v>
      </c>
      <c r="J61" s="170">
        <f>I61-($G$3*$B$5/'EUR GBP'!$F$3)</f>
        <v>-345.62956163856143</v>
      </c>
    </row>
    <row r="62" spans="6:10" ht="15" x14ac:dyDescent="0.2">
      <c r="F62" s="49">
        <v>44973</v>
      </c>
      <c r="G62" s="50">
        <v>174.55999851226801</v>
      </c>
      <c r="H62" s="50">
        <v>154.56002189800083</v>
      </c>
      <c r="I62" s="103">
        <f>$B$5*H62/'EUR GBP'!H62</f>
        <v>53383.514566994949</v>
      </c>
      <c r="J62" s="170">
        <f>I62-($G$3*$B$5/'EUR GBP'!$F$3)</f>
        <v>521.78017657517921</v>
      </c>
    </row>
    <row r="63" spans="6:10" ht="15" x14ac:dyDescent="0.2">
      <c r="F63" s="49">
        <v>44972</v>
      </c>
      <c r="G63" s="50">
        <v>173.03999662399201</v>
      </c>
      <c r="H63" s="50">
        <v>140.74348762266789</v>
      </c>
      <c r="I63" s="103">
        <f>$B$5*H63/'EUR GBP'!H63</f>
        <v>48127.649262103449</v>
      </c>
      <c r="J63" s="170">
        <f>I63-($G$3*$B$5/'EUR GBP'!$F$3)</f>
        <v>-4734.0851283163211</v>
      </c>
    </row>
    <row r="64" spans="6:10" ht="15" x14ac:dyDescent="0.2">
      <c r="F64" s="49">
        <v>44971</v>
      </c>
      <c r="G64" s="50">
        <v>187.720000743865</v>
      </c>
      <c r="H64" s="50">
        <v>154.74572918594038</v>
      </c>
      <c r="I64" s="103">
        <f>$B$5*H64/'EUR GBP'!H64</f>
        <v>53489.554132469224</v>
      </c>
      <c r="J64" s="170">
        <f>I64-($G$3*$B$5/'EUR GBP'!$F$3)</f>
        <v>627.81974204945436</v>
      </c>
    </row>
    <row r="65" spans="6:10" ht="15" x14ac:dyDescent="0.2">
      <c r="F65" s="49">
        <v>44970</v>
      </c>
      <c r="G65" s="50">
        <v>185.86000204086298</v>
      </c>
      <c r="H65" s="50">
        <v>153.45099842066773</v>
      </c>
      <c r="I65" s="103">
        <f>$B$5*H65/'EUR GBP'!H65</f>
        <v>52997.349865308825</v>
      </c>
      <c r="J65" s="170">
        <f>I65-($G$3*$B$5/'EUR GBP'!$F$3)</f>
        <v>135.61547488905489</v>
      </c>
    </row>
    <row r="66" spans="6:10" ht="15" x14ac:dyDescent="0.2">
      <c r="F66" s="49">
        <v>44967</v>
      </c>
      <c r="G66" s="50">
        <v>185.58000326156602</v>
      </c>
      <c r="H66" s="50">
        <v>149.5973774522931</v>
      </c>
      <c r="I66" s="103">
        <f>$B$5*H66/'EUR GBP'!H66</f>
        <v>51617.018631349463</v>
      </c>
      <c r="J66" s="170">
        <f>I66-($G$3*$B$5/'EUR GBP'!$F$3)</f>
        <v>-1244.7157590703064</v>
      </c>
    </row>
    <row r="67" spans="6:10" ht="15" x14ac:dyDescent="0.2">
      <c r="F67" s="49">
        <v>44966</v>
      </c>
      <c r="G67" s="50">
        <v>190.02000093460001</v>
      </c>
      <c r="H67" s="50">
        <v>153.52671519750874</v>
      </c>
      <c r="I67" s="103">
        <f>$B$5*H67/'EUR GBP'!H67</f>
        <v>53192.365053525245</v>
      </c>
      <c r="J67" s="170">
        <f>I67-($G$3*$B$5/'EUR GBP'!$F$3)</f>
        <v>330.63066310547583</v>
      </c>
    </row>
    <row r="68" spans="6:10" ht="15" x14ac:dyDescent="0.2">
      <c r="F68" s="49">
        <v>44965</v>
      </c>
      <c r="G68" s="50">
        <v>189.63999748229901</v>
      </c>
      <c r="H68" s="50">
        <v>153.64071224581019</v>
      </c>
      <c r="I68" s="103">
        <f>$B$5*H68/'EUR GBP'!H68</f>
        <v>53148.147266215557</v>
      </c>
      <c r="J68" s="170">
        <f>I68-($G$3*$B$5/'EUR GBP'!$F$3)</f>
        <v>286.41287579578784</v>
      </c>
    </row>
    <row r="69" spans="6:10" ht="15" x14ac:dyDescent="0.2">
      <c r="F69" s="49">
        <v>44964</v>
      </c>
      <c r="G69" s="50">
        <v>189.11999464035</v>
      </c>
      <c r="H69" s="50">
        <v>155.45610268568129</v>
      </c>
      <c r="I69" s="103">
        <f>$B$5*H69/'EUR GBP'!H69</f>
        <v>53808.67449529632</v>
      </c>
      <c r="J69" s="170">
        <f>I69-($G$3*$B$5/'EUR GBP'!$F$3)</f>
        <v>946.94010487655032</v>
      </c>
    </row>
    <row r="70" spans="6:10" ht="15" x14ac:dyDescent="0.2">
      <c r="F70" s="49">
        <v>44963</v>
      </c>
      <c r="G70" s="50">
        <v>186.38000488281199</v>
      </c>
      <c r="H70" s="50">
        <v>151.61713374773007</v>
      </c>
      <c r="I70" s="103">
        <f>$B$5*H70/'EUR GBP'!H70</f>
        <v>52527.932225327299</v>
      </c>
      <c r="J70" s="170">
        <f>I70-($G$3*$B$5/'EUR GBP'!$F$3)</f>
        <v>-333.80216509247111</v>
      </c>
    </row>
    <row r="71" spans="6:10" ht="15" x14ac:dyDescent="0.2">
      <c r="F71" s="49">
        <v>44960</v>
      </c>
      <c r="G71" s="50">
        <v>188.33999633789</v>
      </c>
      <c r="H71" s="50">
        <v>153.48054318357538</v>
      </c>
      <c r="I71" s="103">
        <f>$B$5*H71/'EUR GBP'!H71</f>
        <v>52522.929264786042</v>
      </c>
      <c r="J71" s="170">
        <f>I71-($G$3*$B$5/'EUR GBP'!$F$3)</f>
        <v>-338.80512563372758</v>
      </c>
    </row>
    <row r="72" spans="6:10" ht="15" x14ac:dyDescent="0.2">
      <c r="F72" s="49">
        <v>44959</v>
      </c>
      <c r="G72" s="50">
        <v>188.02000284194901</v>
      </c>
      <c r="H72" s="50">
        <v>155.1883834776321</v>
      </c>
      <c r="I72" s="103">
        <f>$B$5*H72/'EUR GBP'!H72</f>
        <v>53314.971732356695</v>
      </c>
      <c r="J72" s="170">
        <f>I72-($G$3*$B$5/'EUR GBP'!$F$3)</f>
        <v>453.23734193692508</v>
      </c>
    </row>
    <row r="73" spans="6:10" ht="15" x14ac:dyDescent="0.2">
      <c r="F73" s="49">
        <v>44958</v>
      </c>
      <c r="G73" s="50">
        <v>185.61999797820999</v>
      </c>
      <c r="H73" s="50">
        <v>153.3190806505182</v>
      </c>
      <c r="I73" s="103">
        <f>$B$5*H73/'EUR GBP'!H73</f>
        <v>52689.038570609751</v>
      </c>
      <c r="J73" s="170">
        <f>I73-($G$3*$B$5/'EUR GBP'!$F$3)</f>
        <v>-172.69581981001829</v>
      </c>
    </row>
    <row r="74" spans="6:10" ht="15" x14ac:dyDescent="0.2">
      <c r="F74" s="49">
        <v>44957</v>
      </c>
      <c r="G74" s="50">
        <v>185.50000190734801</v>
      </c>
      <c r="H74" s="50">
        <v>152.62644049480346</v>
      </c>
      <c r="I74" s="103">
        <f>$B$5*H74/'EUR GBP'!H74</f>
        <v>52393.777106761496</v>
      </c>
      <c r="J74" s="170">
        <f>I74-($G$3*$B$5/'EUR GBP'!$F$3)</f>
        <v>-467.95728365827381</v>
      </c>
    </row>
    <row r="75" spans="6:10" ht="15" x14ac:dyDescent="0.2">
      <c r="F75" s="49">
        <v>44956</v>
      </c>
      <c r="G75" s="50">
        <v>186.22000217437699</v>
      </c>
      <c r="H75" s="50">
        <v>154.2271043748016</v>
      </c>
      <c r="I75" s="103">
        <f>$B$5*H75/'EUR GBP'!H75</f>
        <v>53148.886617055192</v>
      </c>
      <c r="J75" s="170">
        <f>I75-($G$3*$B$5/'EUR GBP'!$F$3)</f>
        <v>287.15222663542227</v>
      </c>
    </row>
    <row r="76" spans="6:10" ht="15" x14ac:dyDescent="0.2">
      <c r="F76" s="49">
        <v>44953</v>
      </c>
      <c r="G76" s="50">
        <v>185.000002384185</v>
      </c>
      <c r="H76" s="50">
        <v>153.48526103815516</v>
      </c>
      <c r="I76" s="103">
        <f>$B$5*H76/'EUR GBP'!H76</f>
        <v>53033.034816188258</v>
      </c>
      <c r="J76" s="170">
        <f>I76-($G$3*$B$5/'EUR GBP'!$F$3)</f>
        <v>171.30042576848791</v>
      </c>
    </row>
    <row r="77" spans="6:10" ht="15" x14ac:dyDescent="0.2">
      <c r="F77" s="49">
        <v>44952</v>
      </c>
      <c r="G77" s="50">
        <v>184.67999696731502</v>
      </c>
      <c r="H77" s="50">
        <v>156.62596431575889</v>
      </c>
      <c r="I77" s="103">
        <f>$B$5*H77/'EUR GBP'!H77</f>
        <v>54269.994978967094</v>
      </c>
      <c r="J77" s="170">
        <f>I77-($G$3*$B$5/'EUR GBP'!$F$3)</f>
        <v>1408.260588547324</v>
      </c>
    </row>
    <row r="78" spans="6:10" ht="15" x14ac:dyDescent="0.2">
      <c r="F78" s="49">
        <v>44951</v>
      </c>
      <c r="G78" s="50">
        <v>180.61999082565302</v>
      </c>
      <c r="H78" s="50">
        <v>153.21999788284299</v>
      </c>
      <c r="I78" s="103">
        <f>$B$5*H78/'EUR GBP'!H78</f>
        <v>52916.535578796182</v>
      </c>
      <c r="J78" s="170">
        <f>I78-($G$3*$B$5/'EUR GBP'!$F$3)</f>
        <v>54.801188376412028</v>
      </c>
    </row>
    <row r="79" spans="6:10" ht="15" x14ac:dyDescent="0.2">
      <c r="F79" s="49">
        <v>44950</v>
      </c>
      <c r="G79" s="50">
        <v>180.61999082565302</v>
      </c>
      <c r="H79" s="50">
        <v>153.88310352734231</v>
      </c>
      <c r="I79" s="103">
        <f>$B$5*H79/'EUR GBP'!H79</f>
        <v>52802.940155530203</v>
      </c>
      <c r="J79" s="170">
        <f>I79-($G$3*$B$5/'EUR GBP'!$F$3)</f>
        <v>-58.794234889566724</v>
      </c>
    </row>
    <row r="80" spans="6:10" ht="15" x14ac:dyDescent="0.2">
      <c r="F80" s="49">
        <v>44949</v>
      </c>
      <c r="G80" s="50">
        <v>179.83999252319302</v>
      </c>
      <c r="H80" s="50">
        <v>154.38309277177538</v>
      </c>
      <c r="I80" s="103">
        <f>$B$5*H80/'EUR GBP'!H80</f>
        <v>53103.002613734352</v>
      </c>
      <c r="J80" s="170">
        <f>I80-($G$3*$B$5/'EUR GBP'!$F$3)</f>
        <v>241.26822331458243</v>
      </c>
    </row>
    <row r="81" spans="6:10" ht="15" x14ac:dyDescent="0.2">
      <c r="F81" s="49">
        <v>44946</v>
      </c>
      <c r="G81" s="50">
        <v>178.47999334335302</v>
      </c>
      <c r="H81" s="50">
        <v>154.21906629867308</v>
      </c>
      <c r="I81" s="103">
        <f>$B$5*H81/'EUR GBP'!H81</f>
        <v>53048.137585520148</v>
      </c>
      <c r="J81" s="170">
        <f>I81-($G$3*$B$5/'EUR GBP'!$F$3)</f>
        <v>186.40319510037807</v>
      </c>
    </row>
    <row r="82" spans="6:10" ht="15" x14ac:dyDescent="0.2">
      <c r="F82" s="49">
        <v>44945</v>
      </c>
      <c r="G82" s="50">
        <v>177.320003509521</v>
      </c>
      <c r="H82" s="50">
        <v>149.32956597501715</v>
      </c>
      <c r="I82" s="103">
        <f>$B$5*H82/'EUR GBP'!H82</f>
        <v>51580.877922469233</v>
      </c>
      <c r="J82" s="170">
        <f>I82-($G$3*$B$5/'EUR GBP'!$F$3)</f>
        <v>-1280.8564679505362</v>
      </c>
    </row>
    <row r="83" spans="6:10" ht="15" x14ac:dyDescent="0.2">
      <c r="F83" s="49">
        <v>44944</v>
      </c>
      <c r="G83" s="50">
        <v>181.88000917434599</v>
      </c>
      <c r="H83" s="50">
        <v>154.18338172158573</v>
      </c>
      <c r="I83" s="103">
        <f>$B$5*H83/'EUR GBP'!H83</f>
        <v>53537.280457708883</v>
      </c>
      <c r="J83" s="170">
        <f>I83-($G$3*$B$5/'EUR GBP'!$F$3)</f>
        <v>675.54606728911313</v>
      </c>
    </row>
    <row r="84" spans="6:10" ht="15" x14ac:dyDescent="0.2">
      <c r="F84" s="49">
        <v>44943</v>
      </c>
      <c r="G84" s="50">
        <v>180.74001073837201</v>
      </c>
      <c r="H84" s="50">
        <v>152.10505775520696</v>
      </c>
      <c r="I84" s="103">
        <f>$B$5*H84/'EUR GBP'!H84</f>
        <v>52911.908558173112</v>
      </c>
      <c r="J84" s="170">
        <f>I84-($G$3*$B$5/'EUR GBP'!$F$3)</f>
        <v>50.174167753342772</v>
      </c>
    </row>
    <row r="85" spans="6:10" ht="15" x14ac:dyDescent="0.2">
      <c r="F85" s="49">
        <v>44942</v>
      </c>
      <c r="G85" s="50">
        <v>182.06000328063899</v>
      </c>
      <c r="H85" s="50">
        <v>154.47064841848626</v>
      </c>
      <c r="I85" s="103">
        <f>$B$5*H85/'EUR GBP'!H85</f>
        <v>53266.805228724334</v>
      </c>
      <c r="J85" s="170">
        <f>I85-($G$3*$B$5/'EUR GBP'!$F$3)</f>
        <v>405.07083830456395</v>
      </c>
    </row>
    <row r="86" spans="6:10" ht="15" x14ac:dyDescent="0.2">
      <c r="F86" s="49">
        <v>44939</v>
      </c>
      <c r="G86" s="50">
        <v>180.57999610900799</v>
      </c>
      <c r="H86" s="50">
        <v>155.7350823549323</v>
      </c>
      <c r="I86" s="103">
        <f>$B$5*H86/'EUR GBP'!H86</f>
        <v>53887.703013908911</v>
      </c>
      <c r="J86" s="170">
        <f>I86-($G$3*$B$5/'EUR GBP'!$F$3)</f>
        <v>1025.9686234891415</v>
      </c>
    </row>
    <row r="87" spans="6:10" ht="15" x14ac:dyDescent="0.2">
      <c r="F87" s="49">
        <v>44938</v>
      </c>
      <c r="G87" s="50">
        <v>177.63999700546199</v>
      </c>
      <c r="H87" s="50">
        <v>156.5155496539507</v>
      </c>
      <c r="I87" s="103">
        <f>$B$5*H87/'EUR GBP'!H87</f>
        <v>53867.571009530766</v>
      </c>
      <c r="J87" s="170">
        <f>I87-($G$3*$B$5/'EUR GBP'!$F$3)</f>
        <v>1005.8366191109963</v>
      </c>
    </row>
    <row r="88" spans="6:10" ht="15" x14ac:dyDescent="0.2">
      <c r="F88" s="49">
        <v>44937</v>
      </c>
      <c r="G88" s="50">
        <v>173.860001564025</v>
      </c>
      <c r="H88" s="50">
        <v>155.31407100447962</v>
      </c>
      <c r="I88" s="103">
        <f>$B$5*H88/'EUR GBP'!H88</f>
        <v>53350.903426026111</v>
      </c>
      <c r="J88" s="170">
        <f>I88-($G$3*$B$5/'EUR GBP'!$F$3)</f>
        <v>489.16903560634091</v>
      </c>
    </row>
    <row r="89" spans="6:10" ht="15" x14ac:dyDescent="0.2">
      <c r="F89" s="49">
        <v>44936</v>
      </c>
      <c r="G89" s="50">
        <v>171.50000333785999</v>
      </c>
      <c r="H89" s="50">
        <v>152.11615120559139</v>
      </c>
      <c r="I89" s="103">
        <f>$B$5*H89/'EUR GBP'!H89</f>
        <v>52352.592505990353</v>
      </c>
      <c r="J89" s="170">
        <f>I89-($G$3*$B$5/'EUR GBP'!$F$3)</f>
        <v>-509.14188442941668</v>
      </c>
    </row>
    <row r="90" spans="6:10" ht="15" x14ac:dyDescent="0.2">
      <c r="F90" s="49">
        <v>44935</v>
      </c>
      <c r="G90" s="50">
        <v>172.74000644683801</v>
      </c>
      <c r="H90" s="50">
        <v>153.64635666767589</v>
      </c>
      <c r="I90" s="103">
        <f>$B$5*H90/'EUR GBP'!H90</f>
        <v>52957.561433236609</v>
      </c>
      <c r="J90" s="170">
        <f>I90-($G$3*$B$5/'EUR GBP'!$F$3)</f>
        <v>95.827042816839821</v>
      </c>
    </row>
    <row r="91" spans="6:10" ht="15" x14ac:dyDescent="0.2">
      <c r="F91" s="49">
        <v>44932</v>
      </c>
      <c r="G91" s="50">
        <v>172.259998321533</v>
      </c>
      <c r="H91" s="50">
        <v>152.15632775053405</v>
      </c>
      <c r="I91" s="103">
        <f>$B$5*H91/'EUR GBP'!H91</f>
        <v>52812.464382571765</v>
      </c>
      <c r="J91" s="170">
        <f>I91-($G$3*$B$5/'EUR GBP'!$F$3)</f>
        <v>-49.270007848004752</v>
      </c>
    </row>
    <row r="92" spans="6:10" ht="15" x14ac:dyDescent="0.2">
      <c r="F92" s="49">
        <v>44931</v>
      </c>
      <c r="G92" s="50">
        <v>173.46000671386702</v>
      </c>
      <c r="H92" s="50">
        <v>158.32122822552611</v>
      </c>
      <c r="I92" s="103">
        <f>$B$5*H92/'EUR GBP'!H92</f>
        <v>54314.21583300893</v>
      </c>
      <c r="J92" s="170">
        <f>I92-($G$3*$B$5/'EUR GBP'!$F$3)</f>
        <v>1452.48144258916</v>
      </c>
    </row>
    <row r="93" spans="6:10" ht="15" x14ac:dyDescent="0.2">
      <c r="F93" s="49">
        <v>44930</v>
      </c>
      <c r="G93" s="50">
        <v>167.77999401092501</v>
      </c>
      <c r="H93" s="50">
        <v>156.59937629721881</v>
      </c>
      <c r="I93" s="103">
        <f>$B$5*H93/'EUR GBP'!H93</f>
        <v>53939.26969216048</v>
      </c>
      <c r="J93" s="170">
        <f>I93-($G$3*$B$5/'EUR GBP'!$F$3)</f>
        <v>1077.5353017407106</v>
      </c>
    </row>
    <row r="94" spans="6:10" ht="15" x14ac:dyDescent="0.2">
      <c r="F94" s="49">
        <v>44929</v>
      </c>
      <c r="G94" s="50">
        <v>164.11999464035</v>
      </c>
      <c r="H94" s="50">
        <v>158.53933985802496</v>
      </c>
      <c r="I94" s="103">
        <f>$B$5*H94/'EUR GBP'!H94</f>
        <v>55087.081124398152</v>
      </c>
      <c r="J94" s="170">
        <f>I94-($G$3*$B$5/'EUR GBP'!$F$3)</f>
        <v>2225.346733978382</v>
      </c>
    </row>
    <row r="95" spans="6:10" ht="15" x14ac:dyDescent="0.2">
      <c r="F95" s="49">
        <v>44928</v>
      </c>
      <c r="G95" s="50">
        <v>158.52000713348301</v>
      </c>
      <c r="H95" s="50">
        <v>153.21999788284299</v>
      </c>
      <c r="I95" s="103">
        <f>$B$5*H95/'EUR GBP'!H95</f>
        <v>52982.394568857737</v>
      </c>
      <c r="J95" s="170">
        <f>I95-($G$3*$B$5/'EUR GBP'!$F$3)</f>
        <v>120.66017843796726</v>
      </c>
    </row>
    <row r="96" spans="6:10" ht="15" x14ac:dyDescent="0.2">
      <c r="F96" s="49">
        <v>44925</v>
      </c>
      <c r="G96" s="50">
        <v>158.52000713348301</v>
      </c>
      <c r="H96" s="50">
        <v>152.98820513374412</v>
      </c>
      <c r="I96" s="103">
        <f>$B$5*H96/'EUR GBP'!H96</f>
        <v>52643.429345811637</v>
      </c>
      <c r="J96" s="170">
        <f>I96-($G$3*$B$5/'EUR GBP'!$F$3)</f>
        <v>-218.30504460813245</v>
      </c>
    </row>
    <row r="97" spans="6:10" ht="15" x14ac:dyDescent="0.2">
      <c r="F97" s="49">
        <v>44924</v>
      </c>
      <c r="G97" s="50">
        <v>158.75999927520701</v>
      </c>
      <c r="H97" s="50">
        <v>153.02708944233945</v>
      </c>
      <c r="I97" s="103">
        <f>$B$5*H97/'EUR GBP'!H97</f>
        <v>52640.802489099027</v>
      </c>
      <c r="J97" s="170">
        <f>I97-($G$3*$B$5/'EUR GBP'!$F$3)</f>
        <v>-220.93190132074233</v>
      </c>
    </row>
    <row r="98" spans="6:10" ht="15" x14ac:dyDescent="0.2">
      <c r="F98" s="49">
        <v>44923</v>
      </c>
      <c r="G98" s="50">
        <v>158.960008621215</v>
      </c>
      <c r="H98" s="50">
        <v>154.40047959820239</v>
      </c>
      <c r="I98" s="103">
        <f>$B$5*H98/'EUR GBP'!H98</f>
        <v>53493.881892085286</v>
      </c>
      <c r="J98" s="170">
        <f>I98-($G$3*$B$5/'EUR GBP'!$F$3)</f>
        <v>632.14750166551676</v>
      </c>
    </row>
    <row r="99" spans="6:10" ht="15" x14ac:dyDescent="0.2">
      <c r="F99" s="49">
        <v>44922</v>
      </c>
      <c r="G99" s="50">
        <v>157.740008831024</v>
      </c>
      <c r="H99" s="50">
        <v>153.21999788284299</v>
      </c>
      <c r="I99" s="103">
        <f>$B$5*H99/'EUR GBP'!H99</f>
        <v>52570.249867440594</v>
      </c>
      <c r="J99" s="170">
        <f>I99-($G$3*$B$5/'EUR GBP'!$F$3)</f>
        <v>-291.48452297917538</v>
      </c>
    </row>
    <row r="100" spans="6:10" ht="15" x14ac:dyDescent="0.2">
      <c r="F100" s="49">
        <v>44921</v>
      </c>
      <c r="G100" s="50">
        <v>157.740008831024</v>
      </c>
      <c r="H100" s="50">
        <v>153.21999788284299</v>
      </c>
      <c r="I100" s="103">
        <f>$B$5*H100/'EUR GBP'!H100</f>
        <v>52786.594411739956</v>
      </c>
      <c r="J100" s="170">
        <f>I100-($G$3*$B$5/'EUR GBP'!$F$3)</f>
        <v>-75.139978679813794</v>
      </c>
    </row>
    <row r="101" spans="6:10" ht="15" x14ac:dyDescent="0.2">
      <c r="F101" s="49">
        <v>44918</v>
      </c>
      <c r="G101" s="50">
        <v>157.740008831024</v>
      </c>
      <c r="H101" s="50">
        <v>153.62850516840723</v>
      </c>
      <c r="I101" s="103">
        <f>$B$5*H101/'EUR GBP'!H101</f>
        <v>53103.093964284053</v>
      </c>
      <c r="J101" s="170">
        <f>I101-($G$3*$B$5/'EUR GBP'!$F$3)</f>
        <v>241.35957386428345</v>
      </c>
    </row>
    <row r="102" spans="6:10" ht="15" x14ac:dyDescent="0.2">
      <c r="F102" s="49">
        <v>44917</v>
      </c>
      <c r="G102" s="50">
        <v>157.320010662078</v>
      </c>
      <c r="H102" s="50">
        <v>152.48159173735925</v>
      </c>
      <c r="I102" s="103">
        <f>$B$5*H102/'EUR GBP'!H102</f>
        <v>52319.064708628895</v>
      </c>
      <c r="J102" s="170">
        <f>I102-($G$3*$B$5/'EUR GBP'!$F$3)</f>
        <v>-542.66968179087417</v>
      </c>
    </row>
    <row r="103" spans="6:10" ht="15" x14ac:dyDescent="0.2">
      <c r="F103" s="49">
        <v>44916</v>
      </c>
      <c r="G103" s="50">
        <v>158.08000564575099</v>
      </c>
      <c r="H103" s="50">
        <v>155.05313502649668</v>
      </c>
      <c r="I103" s="103">
        <f>$B$5*H103/'EUR GBP'!H103</f>
        <v>53482.924713734334</v>
      </c>
      <c r="J103" s="170">
        <f>I103-($G$3*$B$5/'EUR GBP'!$F$3)</f>
        <v>621.19032331456401</v>
      </c>
    </row>
    <row r="104" spans="6:10" ht="15" x14ac:dyDescent="0.2">
      <c r="F104" s="49">
        <v>44915</v>
      </c>
      <c r="G104" s="50">
        <v>156.19999170303299</v>
      </c>
      <c r="H104" s="50">
        <v>154.14485114385673</v>
      </c>
      <c r="I104" s="103">
        <f>$B$5*H104/'EUR GBP'!H104</f>
        <v>52918.621322760351</v>
      </c>
      <c r="J104" s="170">
        <f>I104-($G$3*$B$5/'EUR GBP'!$F$3)</f>
        <v>56.886932340581552</v>
      </c>
    </row>
    <row r="105" spans="6:10" ht="15" x14ac:dyDescent="0.2">
      <c r="F105" s="49">
        <v>44914</v>
      </c>
      <c r="G105" s="50">
        <v>155.25999069213802</v>
      </c>
      <c r="H105" s="50">
        <v>155.08661044117207</v>
      </c>
      <c r="I105" s="103">
        <f>$B$5*H105/'EUR GBP'!H105</f>
        <v>53590.028400444877</v>
      </c>
      <c r="J105" s="170">
        <f>I105-($G$3*$B$5/'EUR GBP'!$F$3)</f>
        <v>728.29401002510713</v>
      </c>
    </row>
    <row r="106" spans="6:10" ht="15" x14ac:dyDescent="0.2">
      <c r="F106" s="49">
        <v>44911</v>
      </c>
      <c r="G106" s="50">
        <v>153.38000059127802</v>
      </c>
      <c r="H106" s="50">
        <v>150.09538417675057</v>
      </c>
      <c r="I106" s="103">
        <f>$B$5*H106/'EUR GBP'!H106</f>
        <v>51677.219904763799</v>
      </c>
      <c r="J106" s="170">
        <f>I106-($G$3*$B$5/'EUR GBP'!$F$3)</f>
        <v>-1184.5144856559709</v>
      </c>
    </row>
    <row r="107" spans="6:10" ht="15" x14ac:dyDescent="0.2">
      <c r="F107" s="49">
        <v>44910</v>
      </c>
      <c r="G107" s="50">
        <v>156.539988517761</v>
      </c>
      <c r="H107" s="50">
        <v>149.48768389007742</v>
      </c>
      <c r="I107" s="103">
        <f>$B$5*H107/'EUR GBP'!H107</f>
        <v>50793.191654623057</v>
      </c>
      <c r="J107" s="170">
        <f>I107-($G$3*$B$5/'EUR GBP'!$F$3)</f>
        <v>-2068.5427357967128</v>
      </c>
    </row>
    <row r="108" spans="6:10" ht="15" x14ac:dyDescent="0.2">
      <c r="F108" s="49">
        <v>44909</v>
      </c>
      <c r="G108" s="50">
        <v>160.399997234344</v>
      </c>
      <c r="H108" s="50">
        <v>153.16268487800079</v>
      </c>
      <c r="I108" s="103">
        <f>$B$5*H108/'EUR GBP'!H108</f>
        <v>52825.702179800734</v>
      </c>
      <c r="J108" s="170">
        <f>I108-($G$3*$B$5/'EUR GBP'!$F$3)</f>
        <v>-36.03221061903605</v>
      </c>
    </row>
    <row r="109" spans="6:10" ht="15" x14ac:dyDescent="0.2">
      <c r="F109" s="49">
        <v>44908</v>
      </c>
      <c r="G109" s="50">
        <v>160.460007190704</v>
      </c>
      <c r="H109" s="50">
        <v>155.85896584292189</v>
      </c>
      <c r="I109" s="103">
        <f>$B$5*H109/'EUR GBP'!H109</f>
        <v>53813.841012583624</v>
      </c>
      <c r="J109" s="170">
        <f>I109-($G$3*$B$5/'EUR GBP'!$F$3)</f>
        <v>952.1066221638539</v>
      </c>
    </row>
    <row r="110" spans="6:10" ht="15" x14ac:dyDescent="0.2">
      <c r="F110" s="49">
        <v>44907</v>
      </c>
      <c r="G110" s="50">
        <v>157.72000551223698</v>
      </c>
      <c r="H110" s="50">
        <v>152.13580302443293</v>
      </c>
      <c r="I110" s="103">
        <f>$B$5*H110/'EUR GBP'!H110</f>
        <v>52397.232172446042</v>
      </c>
      <c r="J110" s="170">
        <f>I110-($G$3*$B$5/'EUR GBP'!$F$3)</f>
        <v>-464.50221797372797</v>
      </c>
    </row>
    <row r="111" spans="6:10" ht="15" x14ac:dyDescent="0.2">
      <c r="F111" s="49">
        <v>44904</v>
      </c>
      <c r="G111" s="50">
        <v>158.84000062942499</v>
      </c>
      <c r="H111" s="50">
        <v>154.94670932993577</v>
      </c>
      <c r="I111" s="103">
        <f>$B$5*H111/'EUR GBP'!H111</f>
        <v>53815.975065342776</v>
      </c>
      <c r="J111" s="170">
        <f>I111-($G$3*$B$5/'EUR GBP'!$F$3)</f>
        <v>954.24067492300674</v>
      </c>
    </row>
    <row r="112" spans="6:10" ht="15" x14ac:dyDescent="0.2">
      <c r="F112" s="49">
        <v>44903</v>
      </c>
      <c r="G112" s="50">
        <v>157.06000328063899</v>
      </c>
      <c r="H112" s="50">
        <v>152.77189575829277</v>
      </c>
      <c r="I112" s="103">
        <f>$B$5*H112/'EUR GBP'!H112</f>
        <v>52597.028542870474</v>
      </c>
      <c r="J112" s="170">
        <f>I112-($G$3*$B$5/'EUR GBP'!$F$3)</f>
        <v>-264.70584754929587</v>
      </c>
    </row>
    <row r="113" spans="6:10" ht="15" x14ac:dyDescent="0.2">
      <c r="F113" s="49">
        <v>44902</v>
      </c>
      <c r="G113" s="50">
        <v>157.520008087158</v>
      </c>
      <c r="H113" s="50">
        <v>152.25037153349777</v>
      </c>
      <c r="I113" s="103">
        <f>$B$5*H113/'EUR GBP'!H113</f>
        <v>52394.970086137735</v>
      </c>
      <c r="J113" s="170">
        <f>I113-($G$3*$B$5/'EUR GBP'!$F$3)</f>
        <v>-466.76430428203457</v>
      </c>
    </row>
    <row r="114" spans="6:10" ht="15" x14ac:dyDescent="0.2">
      <c r="F114" s="49">
        <v>44901</v>
      </c>
      <c r="G114" s="50">
        <v>158.52000713348301</v>
      </c>
      <c r="H114" s="50">
        <v>155.45938456248084</v>
      </c>
      <c r="I114" s="103">
        <f>$B$5*H114/'EUR GBP'!H114</f>
        <v>53787.177161243329</v>
      </c>
      <c r="J114" s="170">
        <f>I114-($G$3*$B$5/'EUR GBP'!$F$3)</f>
        <v>925.44277082355984</v>
      </c>
    </row>
    <row r="115" spans="6:10" ht="15" x14ac:dyDescent="0.2">
      <c r="F115" s="49">
        <v>44900</v>
      </c>
      <c r="G115" s="50">
        <v>156.220006942749</v>
      </c>
      <c r="H115" s="50">
        <v>151.96969605259002</v>
      </c>
      <c r="I115" s="103">
        <f>$B$5*H115/'EUR GBP'!H115</f>
        <v>52174.80586123954</v>
      </c>
      <c r="J115" s="170">
        <f>I115-($G$3*$B$5/'EUR GBP'!$F$3)</f>
        <v>-686.92852918022982</v>
      </c>
    </row>
    <row r="116" spans="6:10" ht="15" x14ac:dyDescent="0.2">
      <c r="F116" s="49">
        <v>44897</v>
      </c>
      <c r="G116" s="50">
        <v>157.50000476837101</v>
      </c>
      <c r="H116" s="50">
        <v>151.86406577505127</v>
      </c>
      <c r="I116" s="103">
        <f>$B$5*H116/'EUR GBP'!H116</f>
        <v>52252.07891133165</v>
      </c>
      <c r="J116" s="170">
        <f>I116-($G$3*$B$5/'EUR GBP'!$F$3)</f>
        <v>-609.65547908812005</v>
      </c>
    </row>
    <row r="117" spans="6:10" ht="15" x14ac:dyDescent="0.2">
      <c r="F117" s="49">
        <v>44896</v>
      </c>
      <c r="G117" s="50">
        <v>158.89999866485499</v>
      </c>
      <c r="H117" s="50">
        <v>151.1322086882798</v>
      </c>
      <c r="I117" s="103">
        <f>$B$5*H117/'EUR GBP'!H117</f>
        <v>52729.237839622358</v>
      </c>
      <c r="J117" s="170">
        <f>I117-($G$3*$B$5/'EUR GBP'!$F$3)</f>
        <v>-132.49655079741206</v>
      </c>
    </row>
    <row r="118" spans="6:10" ht="15" x14ac:dyDescent="0.2">
      <c r="F118" s="49">
        <v>44895</v>
      </c>
      <c r="G118" s="50">
        <v>161.080002784729</v>
      </c>
      <c r="H118" s="50">
        <v>152.82101372899615</v>
      </c>
      <c r="I118" s="103">
        <f>$B$5*H118/'EUR GBP'!H118</f>
        <v>52629.731786535107</v>
      </c>
      <c r="J118" s="170">
        <f>I118-($G$3*$B$5/'EUR GBP'!$F$3)</f>
        <v>-232.00260388466268</v>
      </c>
    </row>
    <row r="119" spans="6:10" ht="15" x14ac:dyDescent="0.2">
      <c r="F119" s="49">
        <v>44894</v>
      </c>
      <c r="G119" s="50">
        <v>161.500000953674</v>
      </c>
      <c r="H119" s="50">
        <v>155.97699939758712</v>
      </c>
      <c r="I119" s="103">
        <f>$B$5*H119/'EUR GBP'!H119</f>
        <v>53858.022494193203</v>
      </c>
      <c r="J119" s="170">
        <f>I119-($G$3*$B$5/'EUR GBP'!$F$3)</f>
        <v>996.28810377343325</v>
      </c>
    </row>
    <row r="120" spans="6:10" ht="15" x14ac:dyDescent="0.2">
      <c r="F120" s="49">
        <v>44893</v>
      </c>
      <c r="G120" s="50">
        <v>158.619999885559</v>
      </c>
      <c r="H120" s="50">
        <v>153.02691928690658</v>
      </c>
      <c r="I120" s="103">
        <f>$B$5*H120/'EUR GBP'!H120</f>
        <v>52590.016696150436</v>
      </c>
      <c r="J120" s="170">
        <f>I120-($G$3*$B$5/'EUR GBP'!$F$3)</f>
        <v>-271.71769426933315</v>
      </c>
    </row>
    <row r="121" spans="6:10" ht="15" x14ac:dyDescent="0.2">
      <c r="F121" s="49">
        <v>44890</v>
      </c>
      <c r="G121" s="50">
        <v>158.82000923156701</v>
      </c>
      <c r="H121" s="50">
        <v>152.5269661038364</v>
      </c>
      <c r="I121" s="103">
        <f>$B$5*H121/'EUR GBP'!H121</f>
        <v>52443.005881345976</v>
      </c>
      <c r="J121" s="170">
        <f>I121-($G$3*$B$5/'EUR GBP'!$F$3)</f>
        <v>-418.72850907379325</v>
      </c>
    </row>
    <row r="122" spans="6:10" ht="15" x14ac:dyDescent="0.2">
      <c r="F122" s="49">
        <v>44889</v>
      </c>
      <c r="G122" s="50">
        <v>159.53999757766698</v>
      </c>
      <c r="H122" s="50">
        <v>154.70617043812183</v>
      </c>
      <c r="I122" s="103">
        <f>$B$5*H122/'EUR GBP'!H122</f>
        <v>53524.400866825927</v>
      </c>
      <c r="J122" s="170">
        <f>I122-($G$3*$B$5/'EUR GBP'!$F$3)</f>
        <v>662.66647640615702</v>
      </c>
    </row>
    <row r="123" spans="6:10" ht="15" x14ac:dyDescent="0.2">
      <c r="F123" s="49">
        <v>44888</v>
      </c>
      <c r="G123" s="50">
        <v>158.000004291534</v>
      </c>
      <c r="H123" s="50">
        <v>152.96807533573676</v>
      </c>
      <c r="I123" s="103">
        <f>$B$5*H123/'EUR GBP'!H123</f>
        <v>53130.74174320286</v>
      </c>
      <c r="J123" s="170">
        <f>I123-($G$3*$B$5/'EUR GBP'!$F$3)</f>
        <v>269.00735278309003</v>
      </c>
    </row>
    <row r="124" spans="6:10" ht="15" x14ac:dyDescent="0.2">
      <c r="F124" s="49">
        <v>44887</v>
      </c>
      <c r="G124" s="50">
        <v>158.259999752044</v>
      </c>
      <c r="H124" s="50">
        <v>154.19123391795603</v>
      </c>
      <c r="I124" s="103">
        <f>$B$5*H124/'EUR GBP'!H124</f>
        <v>53395.000048095986</v>
      </c>
      <c r="J124" s="170">
        <f>I124-($G$3*$B$5/'EUR GBP'!$F$3)</f>
        <v>533.26565767621651</v>
      </c>
    </row>
    <row r="125" spans="6:10" ht="15" x14ac:dyDescent="0.2">
      <c r="F125" s="49">
        <v>44886</v>
      </c>
      <c r="G125" s="50">
        <v>157.25998878478998</v>
      </c>
      <c r="H125" s="50">
        <v>152.77245319178587</v>
      </c>
      <c r="I125" s="103">
        <f>$B$5*H125/'EUR GBP'!H125</f>
        <v>52701.648985479864</v>
      </c>
      <c r="J125" s="170">
        <f>I125-($G$3*$B$5/'EUR GBP'!$F$3)</f>
        <v>-160.08540493990586</v>
      </c>
    </row>
    <row r="126" spans="6:10" ht="15" x14ac:dyDescent="0.2">
      <c r="F126" s="49">
        <v>44883</v>
      </c>
      <c r="G126" s="50">
        <v>157.72000551223698</v>
      </c>
      <c r="H126" s="50">
        <v>153.92105678015454</v>
      </c>
      <c r="I126" s="103">
        <f>$B$5*H126/'EUR GBP'!H126</f>
        <v>53607.414236382654</v>
      </c>
      <c r="J126" s="170">
        <f>I126-($G$3*$B$5/'EUR GBP'!$F$3)</f>
        <v>745.67984596288443</v>
      </c>
    </row>
    <row r="127" spans="6:10" ht="15" x14ac:dyDescent="0.2">
      <c r="F127" s="49">
        <v>44882</v>
      </c>
      <c r="G127" s="50">
        <v>157.000005245208</v>
      </c>
      <c r="H127" s="50">
        <v>155.79849824544158</v>
      </c>
      <c r="I127" s="103">
        <f>$B$5*H127/'EUR GBP'!H127</f>
        <v>53625.01776058723</v>
      </c>
      <c r="J127" s="170">
        <f>I127-($G$3*$B$5/'EUR GBP'!$F$3)</f>
        <v>763.28337016746082</v>
      </c>
    </row>
    <row r="128" spans="6:10" ht="15" x14ac:dyDescent="0.2">
      <c r="F128" s="49">
        <v>44881</v>
      </c>
      <c r="G128" s="50">
        <v>154.37999963760299</v>
      </c>
      <c r="H128" s="50">
        <v>151.44386849785963</v>
      </c>
      <c r="I128" s="103">
        <f>$B$5*H128/'EUR GBP'!H128</f>
        <v>52058.856637520192</v>
      </c>
      <c r="J128" s="170">
        <f>I128-($G$3*$B$5/'EUR GBP'!$F$3)</f>
        <v>-802.8777528995779</v>
      </c>
    </row>
    <row r="129" spans="6:10" ht="15" x14ac:dyDescent="0.2">
      <c r="F129" s="49">
        <v>44880</v>
      </c>
      <c r="G129" s="50">
        <v>156.179988384246</v>
      </c>
      <c r="H129" s="50">
        <v>151.69713664846049</v>
      </c>
      <c r="I129" s="103">
        <f>$B$5*H129/'EUR GBP'!H129</f>
        <v>52870.464517379107</v>
      </c>
      <c r="J129" s="170">
        <f>I129-($G$3*$B$5/'EUR GBP'!$F$3)</f>
        <v>8.7301269593372126</v>
      </c>
    </row>
    <row r="130" spans="6:10" ht="15" x14ac:dyDescent="0.2">
      <c r="F130" s="49">
        <v>44879</v>
      </c>
      <c r="G130" s="50">
        <v>157.740008831024</v>
      </c>
      <c r="H130" s="50">
        <v>152.1938188839884</v>
      </c>
      <c r="I130" s="103">
        <f>$B$5*H130/'EUR GBP'!H130</f>
        <v>52287.258297853412</v>
      </c>
      <c r="J130" s="170">
        <f>I130-($G$3*$B$5/'EUR GBP'!$F$3)</f>
        <v>-574.47609256635769</v>
      </c>
    </row>
    <row r="131" spans="6:10" ht="15" x14ac:dyDescent="0.2">
      <c r="F131" s="49">
        <v>44876</v>
      </c>
      <c r="G131" s="50">
        <v>158.80000591277999</v>
      </c>
      <c r="H131" s="50">
        <v>155.4358242673795</v>
      </c>
      <c r="I131" s="103">
        <f>$B$5*H131/'EUR GBP'!H131</f>
        <v>53306.086346449345</v>
      </c>
      <c r="J131" s="170">
        <f>I131-($G$3*$B$5/'EUR GBP'!$F$3)</f>
        <v>444.35195602957538</v>
      </c>
    </row>
    <row r="132" spans="6:10" ht="15" x14ac:dyDescent="0.2">
      <c r="F132" s="49">
        <v>44875</v>
      </c>
      <c r="G132" s="50">
        <v>156.52000904083201</v>
      </c>
      <c r="H132" s="50">
        <v>155.62737869512489</v>
      </c>
      <c r="I132" s="103">
        <f>$B$5*H132/'EUR GBP'!H132</f>
        <v>54304.808251501214</v>
      </c>
      <c r="J132" s="170">
        <f>I132-($G$3*$B$5/'EUR GBP'!$F$3)</f>
        <v>1443.0738610814442</v>
      </c>
    </row>
    <row r="133" spans="6:10" ht="15" x14ac:dyDescent="0.2">
      <c r="F133" s="49">
        <v>44874</v>
      </c>
      <c r="G133" s="50">
        <v>154.07999753952001</v>
      </c>
      <c r="H133" s="50">
        <v>153.16034634054728</v>
      </c>
      <c r="I133" s="103">
        <f>$B$5*H133/'EUR GBP'!H133</f>
        <v>52187.648745508101</v>
      </c>
      <c r="J133" s="170">
        <f>I133-($G$3*$B$5/'EUR GBP'!$F$3)</f>
        <v>-674.08564491166908</v>
      </c>
    </row>
    <row r="134" spans="6:10" ht="15" x14ac:dyDescent="0.2">
      <c r="F134" s="49">
        <v>44873</v>
      </c>
      <c r="G134" s="50">
        <v>154.139995574951</v>
      </c>
      <c r="H134" s="50">
        <v>155.03989254878772</v>
      </c>
      <c r="I134" s="103">
        <f>$B$5*H134/'EUR GBP'!H134</f>
        <v>53594.238148911354</v>
      </c>
      <c r="J134" s="170">
        <f>I134-($G$3*$B$5/'EUR GBP'!$F$3)</f>
        <v>732.50375849158445</v>
      </c>
    </row>
    <row r="135" spans="6:10" ht="15" x14ac:dyDescent="0.2">
      <c r="F135" s="49">
        <v>44872</v>
      </c>
      <c r="G135" s="50">
        <v>152.320003509521</v>
      </c>
      <c r="H135" s="50">
        <v>152.85830988516818</v>
      </c>
      <c r="I135" s="103">
        <f>$B$5*H135/'EUR GBP'!H135</f>
        <v>53048.356762226984</v>
      </c>
      <c r="J135" s="170">
        <f>I135-($G$3*$B$5/'EUR GBP'!$F$3)</f>
        <v>186.62237180721422</v>
      </c>
    </row>
    <row r="136" spans="6:10" ht="15" x14ac:dyDescent="0.2">
      <c r="F136" s="49">
        <v>44869</v>
      </c>
      <c r="G136" s="50">
        <v>152.679991722106</v>
      </c>
      <c r="H136" s="50">
        <v>157.0816824706645</v>
      </c>
      <c r="I136" s="103">
        <f>$B$5*H136/'EUR GBP'!H136</f>
        <v>53903.308515438781</v>
      </c>
      <c r="J136" s="170">
        <f>I136-($G$3*$B$5/'EUR GBP'!$F$3)</f>
        <v>1041.5741250190113</v>
      </c>
    </row>
    <row r="137" spans="6:10" ht="15" x14ac:dyDescent="0.2">
      <c r="F137" s="49">
        <v>44868</v>
      </c>
      <c r="G137" s="50">
        <v>148.88000488281199</v>
      </c>
      <c r="H137" s="50">
        <v>152.1125265009301</v>
      </c>
      <c r="I137" s="103">
        <f>$B$5*H137/'EUR GBP'!H137</f>
        <v>51792.714277066887</v>
      </c>
      <c r="J137" s="170">
        <f>I137-($G$3*$B$5/'EUR GBP'!$F$3)</f>
        <v>-1069.0201133528826</v>
      </c>
    </row>
    <row r="138" spans="6:10" ht="15" x14ac:dyDescent="0.2">
      <c r="F138" s="49">
        <v>44867</v>
      </c>
      <c r="G138" s="50">
        <v>149.960005283355</v>
      </c>
      <c r="H138" s="50">
        <v>151.89747226788276</v>
      </c>
      <c r="I138" s="103">
        <f>$B$5*H138/'EUR GBP'!H138</f>
        <v>52411.651524486297</v>
      </c>
      <c r="J138" s="170">
        <f>I138-($G$3*$B$5/'EUR GBP'!$F$3)</f>
        <v>-450.08286593347293</v>
      </c>
    </row>
    <row r="139" spans="6:10" ht="15" x14ac:dyDescent="0.2">
      <c r="F139" s="49">
        <v>44866</v>
      </c>
      <c r="G139" s="50">
        <v>151.259994506835</v>
      </c>
      <c r="H139" s="50">
        <v>156.59974888896085</v>
      </c>
      <c r="I139" s="103">
        <f>$B$5*H139/'EUR GBP'!H139</f>
        <v>53850.18363170814</v>
      </c>
      <c r="J139" s="170">
        <f>I139-($G$3*$B$5/'EUR GBP'!$F$3)</f>
        <v>988.4492412883701</v>
      </c>
    </row>
    <row r="140" spans="6:10" ht="15" x14ac:dyDescent="0.2">
      <c r="F140" s="49">
        <v>44865</v>
      </c>
      <c r="G140" s="50">
        <v>147.960007190704</v>
      </c>
      <c r="H140" s="50">
        <v>155.62046934562372</v>
      </c>
      <c r="I140" s="103">
        <f>$B$5*H140/'EUR GBP'!H140</f>
        <v>53690.133807452999</v>
      </c>
      <c r="J140" s="170">
        <f>I140-($G$3*$B$5/'EUR GBP'!$F$3)</f>
        <v>828.39941703322984</v>
      </c>
    </row>
    <row r="141" spans="6:10" ht="15" x14ac:dyDescent="0.2">
      <c r="F141" s="49">
        <v>44862</v>
      </c>
      <c r="G141" s="50">
        <v>145.660006999969</v>
      </c>
      <c r="H141" s="50">
        <v>147.96741175206409</v>
      </c>
      <c r="I141" s="103">
        <f>$B$5*H141/'EUR GBP'!H141</f>
        <v>51340.960504455368</v>
      </c>
      <c r="J141" s="170">
        <f>I141-($G$3*$B$5/'EUR GBP'!$F$3)</f>
        <v>-1520.7738859644014</v>
      </c>
    </row>
    <row r="142" spans="6:10" ht="15" x14ac:dyDescent="0.2">
      <c r="F142" s="49">
        <v>44861</v>
      </c>
      <c r="G142" s="50">
        <v>150.740003585815</v>
      </c>
      <c r="H142" s="50">
        <v>154.73178811893902</v>
      </c>
      <c r="I142" s="103">
        <f>$B$5*H142/'EUR GBP'!H142</f>
        <v>53553.435967924583</v>
      </c>
      <c r="J142" s="170">
        <f>I142-($G$3*$B$5/'EUR GBP'!$F$3)</f>
        <v>691.70157750481303</v>
      </c>
    </row>
    <row r="143" spans="6:10" ht="15" x14ac:dyDescent="0.2">
      <c r="F143" s="49">
        <v>44860</v>
      </c>
      <c r="G143" s="50">
        <v>149.259996414184</v>
      </c>
      <c r="H143" s="50">
        <v>153.05583813087358</v>
      </c>
      <c r="I143" s="103">
        <f>$B$5*H143/'EUR GBP'!H143</f>
        <v>52984.798983380526</v>
      </c>
      <c r="J143" s="170">
        <f>I143-($G$3*$B$5/'EUR GBP'!$F$3)</f>
        <v>123.06459296075627</v>
      </c>
    </row>
    <row r="144" spans="6:10" ht="15" x14ac:dyDescent="0.2">
      <c r="F144" s="49">
        <v>44859</v>
      </c>
      <c r="G144" s="50">
        <v>149.419999122619</v>
      </c>
      <c r="H144" s="50">
        <v>152.66725667555693</v>
      </c>
      <c r="I144" s="103">
        <f>$B$5*H144/'EUR GBP'!H144</f>
        <v>52951.763338878263</v>
      </c>
      <c r="J144" s="170">
        <f>I144-($G$3*$B$5/'EUR GBP'!$F$3)</f>
        <v>90.028948458493687</v>
      </c>
    </row>
    <row r="145" spans="6:10" ht="15" x14ac:dyDescent="0.2">
      <c r="F145" s="49">
        <v>44858</v>
      </c>
      <c r="G145" s="50">
        <v>149.960005283355</v>
      </c>
      <c r="H145" s="50">
        <v>158.64851090833886</v>
      </c>
      <c r="I145" s="103">
        <f>$B$5*H145/'EUR GBP'!H145</f>
        <v>54976.672244628382</v>
      </c>
      <c r="J145" s="170">
        <f>I145-($G$3*$B$5/'EUR GBP'!$F$3)</f>
        <v>2114.9378542086124</v>
      </c>
    </row>
    <row r="146" spans="6:10" ht="15" x14ac:dyDescent="0.2">
      <c r="F146" s="49">
        <v>44855</v>
      </c>
      <c r="G146" s="50">
        <v>144.74000930786099</v>
      </c>
      <c r="H146" s="50">
        <v>152.1230096132409</v>
      </c>
      <c r="I146" s="103">
        <f>$B$5*H146/'EUR GBP'!H146</f>
        <v>52011.190749518704</v>
      </c>
      <c r="J146" s="170">
        <f>I146-($G$3*$B$5/'EUR GBP'!$F$3)</f>
        <v>-850.54364090106537</v>
      </c>
    </row>
    <row r="147" spans="6:10" ht="15" x14ac:dyDescent="0.2">
      <c r="F147" s="49">
        <v>44854</v>
      </c>
      <c r="G147" s="50">
        <v>145.78000307083101</v>
      </c>
      <c r="H147" s="50">
        <v>154.88971173918304</v>
      </c>
      <c r="I147" s="103">
        <f>$B$5*H147/'EUR GBP'!H147</f>
        <v>53442.065992239681</v>
      </c>
      <c r="J147" s="170">
        <f>I147-($G$3*$B$5/'EUR GBP'!$F$3)</f>
        <v>580.33160181991116</v>
      </c>
    </row>
    <row r="148" spans="6:10" ht="15" x14ac:dyDescent="0.2">
      <c r="F148" s="49">
        <v>44853</v>
      </c>
      <c r="G148" s="50">
        <v>144.199991226196</v>
      </c>
      <c r="H148" s="50">
        <v>149.06901715883001</v>
      </c>
      <c r="I148" s="103">
        <f>$B$5*H148/'EUR GBP'!H148</f>
        <v>51456.188058691441</v>
      </c>
      <c r="J148" s="170">
        <f>I148-($G$3*$B$5/'EUR GBP'!$F$3)</f>
        <v>-1405.5463317283284</v>
      </c>
    </row>
    <row r="149" spans="6:10" ht="15" x14ac:dyDescent="0.2">
      <c r="F149" s="49">
        <v>44852</v>
      </c>
      <c r="G149" s="50">
        <v>148.16000461578301</v>
      </c>
      <c r="H149" s="50">
        <v>155.86952567585962</v>
      </c>
      <c r="I149" s="103">
        <f>$B$5*H149/'EUR GBP'!H149</f>
        <v>53079.80534396138</v>
      </c>
      <c r="J149" s="170">
        <f>I149-($G$3*$B$5/'EUR GBP'!$F$3)</f>
        <v>218.07095354160992</v>
      </c>
    </row>
    <row r="150" spans="6:10" ht="15" x14ac:dyDescent="0.2">
      <c r="F150" s="49">
        <v>44851</v>
      </c>
      <c r="G150" s="50">
        <v>145.62000036239598</v>
      </c>
      <c r="H150" s="50">
        <v>155.44567568278956</v>
      </c>
      <c r="I150" s="103">
        <f>$B$5*H150/'EUR GBP'!H150</f>
        <v>54124.968392091359</v>
      </c>
      <c r="J150" s="170">
        <f>I150-($G$3*$B$5/'EUR GBP'!$F$3)</f>
        <v>1263.2340016715898</v>
      </c>
    </row>
    <row r="151" spans="6:10" ht="15" x14ac:dyDescent="0.2">
      <c r="F151" s="49">
        <v>44848</v>
      </c>
      <c r="G151" s="50">
        <v>143.520009517669</v>
      </c>
      <c r="H151" s="50">
        <v>154.74352972204667</v>
      </c>
      <c r="I151" s="103">
        <f>$B$5*H151/'EUR GBP'!H151</f>
        <v>53280.356384819468</v>
      </c>
      <c r="J151" s="170">
        <f>I151-($G$3*$B$5/'EUR GBP'!$F$3)</f>
        <v>418.62199439969845</v>
      </c>
    </row>
    <row r="152" spans="6:10" ht="15" x14ac:dyDescent="0.2">
      <c r="F152" s="49">
        <v>44847</v>
      </c>
      <c r="G152" s="50">
        <v>142.10000038146899</v>
      </c>
      <c r="H152" s="50">
        <v>161.7787719323284</v>
      </c>
      <c r="I152" s="103">
        <f>$B$5*H152/'EUR GBP'!H152</f>
        <v>56545.929612608445</v>
      </c>
      <c r="J152" s="170">
        <f>I152-($G$3*$B$5/'EUR GBP'!$F$3)</f>
        <v>3684.195222188675</v>
      </c>
    </row>
    <row r="153" spans="6:10" ht="15" x14ac:dyDescent="0.2">
      <c r="F153" s="49">
        <v>44846</v>
      </c>
      <c r="G153" s="50">
        <v>134.38000679016099</v>
      </c>
      <c r="H153" s="50">
        <v>146.94246002877054</v>
      </c>
      <c r="I153" s="103">
        <f>$B$5*H153/'EUR GBP'!H153</f>
        <v>50683.821384783194</v>
      </c>
      <c r="J153" s="170">
        <f>I153-($G$3*$B$5/'EUR GBP'!$F$3)</f>
        <v>-2177.9130056365757</v>
      </c>
    </row>
    <row r="154" spans="6:10" ht="15" x14ac:dyDescent="0.2">
      <c r="F154" s="49">
        <v>44845</v>
      </c>
      <c r="G154" s="50">
        <v>139.99999761581401</v>
      </c>
      <c r="H154" s="50">
        <v>149.3725507073911</v>
      </c>
      <c r="I154" s="103">
        <f>$B$5*H154/'EUR GBP'!H154</f>
        <v>51675.860176668495</v>
      </c>
      <c r="J154" s="170">
        <f>I154-($G$3*$B$5/'EUR GBP'!$F$3)</f>
        <v>-1185.8742137512745</v>
      </c>
    </row>
    <row r="155" spans="6:10" ht="15" x14ac:dyDescent="0.2">
      <c r="F155" s="49">
        <v>44844</v>
      </c>
      <c r="G155" s="50">
        <v>143.55999231338501</v>
      </c>
      <c r="H155" s="50">
        <v>152.17761306730978</v>
      </c>
      <c r="I155" s="103">
        <f>$B$5*H155/'EUR GBP'!H155</f>
        <v>52556.353107109288</v>
      </c>
      <c r="J155" s="170">
        <f>I155-($G$3*$B$5/'EUR GBP'!$F$3)</f>
        <v>-305.3812833104821</v>
      </c>
    </row>
    <row r="156" spans="6:10" ht="15" x14ac:dyDescent="0.2">
      <c r="F156" s="49">
        <v>44841</v>
      </c>
      <c r="G156" s="50">
        <v>144.53998804092402</v>
      </c>
      <c r="H156" s="50">
        <v>152.66974409126962</v>
      </c>
      <c r="I156" s="103">
        <f>$B$5*H156/'EUR GBP'!H156</f>
        <v>52650.335004155029</v>
      </c>
      <c r="J156" s="170">
        <f>I156-($G$3*$B$5/'EUR GBP'!$F$3)</f>
        <v>-211.39938626474031</v>
      </c>
    </row>
    <row r="157" spans="6:10" ht="15" x14ac:dyDescent="0.2">
      <c r="F157" s="49">
        <v>44840</v>
      </c>
      <c r="G157" s="50">
        <v>145.06000280380201</v>
      </c>
      <c r="H157" s="50">
        <v>151.89485972932155</v>
      </c>
      <c r="I157" s="103">
        <f>$B$5*H157/'EUR GBP'!H157</f>
        <v>52246.685906451923</v>
      </c>
      <c r="J157" s="170">
        <f>I157-($G$3*$B$5/'EUR GBP'!$F$3)</f>
        <v>-615.04848396784655</v>
      </c>
    </row>
    <row r="158" spans="6:10" ht="15" x14ac:dyDescent="0.2">
      <c r="F158" s="49">
        <v>44839</v>
      </c>
      <c r="G158" s="50">
        <v>146.32000923156701</v>
      </c>
      <c r="H158" s="50">
        <v>148.82282249574098</v>
      </c>
      <c r="I158" s="103">
        <f>$B$5*H158/'EUR GBP'!H158</f>
        <v>51166.718114341245</v>
      </c>
      <c r="J158" s="170">
        <f>I158-($G$3*$B$5/'EUR GBP'!$F$3)</f>
        <v>-1695.0162760785242</v>
      </c>
    </row>
    <row r="159" spans="6:10" ht="15" x14ac:dyDescent="0.2">
      <c r="F159" s="49">
        <v>44838</v>
      </c>
      <c r="G159" s="50">
        <v>150.58000087738</v>
      </c>
      <c r="H159" s="50">
        <v>158.1626676848353</v>
      </c>
      <c r="I159" s="103">
        <f>$B$5*H159/'EUR GBP'!H159</f>
        <v>54370.129418794546</v>
      </c>
      <c r="J159" s="170">
        <f>I159-($G$3*$B$5/'EUR GBP'!$F$3)</f>
        <v>1508.3950283747763</v>
      </c>
    </row>
    <row r="160" spans="6:10" ht="15" x14ac:dyDescent="0.2">
      <c r="F160" s="49">
        <v>44837</v>
      </c>
      <c r="G160" s="50">
        <v>145.80000638961701</v>
      </c>
      <c r="H160" s="50">
        <v>156.06261010106041</v>
      </c>
      <c r="I160" s="103">
        <f>$B$5*H160/'EUR GBP'!H160</f>
        <v>54271.203935836609</v>
      </c>
      <c r="J160" s="170">
        <f>I160-($G$3*$B$5/'EUR GBP'!$F$3)</f>
        <v>1409.4695454168395</v>
      </c>
    </row>
    <row r="161" spans="6:10" ht="15" x14ac:dyDescent="0.2">
      <c r="F161" s="49">
        <v>44834</v>
      </c>
      <c r="G161" s="50">
        <v>143.11999082565302</v>
      </c>
      <c r="H161" s="50">
        <v>152.02560637969111</v>
      </c>
      <c r="I161" s="103">
        <f>$B$5*H161/'EUR GBP'!H161</f>
        <v>52948.231885903966</v>
      </c>
      <c r="J161" s="170">
        <f>I161-($G$3*$B$5/'EUR GBP'!$F$3)</f>
        <v>86.497495484196406</v>
      </c>
    </row>
    <row r="162" spans="6:10" ht="15" x14ac:dyDescent="0.2">
      <c r="F162" s="49">
        <v>44833</v>
      </c>
      <c r="G162" s="50">
        <v>144.240009784698</v>
      </c>
      <c r="H162" s="50">
        <v>145.85773298186984</v>
      </c>
      <c r="I162" s="103">
        <f>$B$5*H162/'EUR GBP'!H162</f>
        <v>50951.947907127789</v>
      </c>
      <c r="J162" s="170">
        <f>I162-($G$3*$B$5/'EUR GBP'!$F$3)</f>
        <v>-1909.7864832919804</v>
      </c>
    </row>
    <row r="163" spans="6:10" ht="15" x14ac:dyDescent="0.2">
      <c r="F163" s="49">
        <v>44832</v>
      </c>
      <c r="G163" s="50">
        <v>151.33999586105301</v>
      </c>
      <c r="H163" s="50">
        <v>147.00979165967308</v>
      </c>
      <c r="I163" s="103">
        <f>$B$5*H163/'EUR GBP'!H163</f>
        <v>50536.039996421961</v>
      </c>
      <c r="J163" s="170">
        <f>I163-($G$3*$B$5/'EUR GBP'!$F$3)</f>
        <v>-2325.6943939978082</v>
      </c>
    </row>
    <row r="164" spans="6:10" ht="15" x14ac:dyDescent="0.2">
      <c r="F164" s="49">
        <v>44831</v>
      </c>
      <c r="G164" s="50">
        <v>157.60000944137499</v>
      </c>
      <c r="H164" s="50">
        <v>149.62642335125454</v>
      </c>
      <c r="I164" s="103">
        <f>$B$5*H164/'EUR GBP'!H164</f>
        <v>51685.951752269117</v>
      </c>
      <c r="J164" s="170">
        <f>I164-($G$3*$B$5/'EUR GBP'!$F$3)</f>
        <v>-1175.7826381506529</v>
      </c>
    </row>
    <row r="165" spans="6:10" ht="15" x14ac:dyDescent="0.2">
      <c r="F165" s="49">
        <v>44830</v>
      </c>
      <c r="G165" s="50">
        <v>161.339998245239</v>
      </c>
      <c r="H165" s="50">
        <v>153.60033325116967</v>
      </c>
      <c r="I165" s="103">
        <f>$B$5*H165/'EUR GBP'!H165</f>
        <v>52783.342074693384</v>
      </c>
      <c r="J165" s="170">
        <f>I165-($G$3*$B$5/'EUR GBP'!$F$3)</f>
        <v>-78.392315726385277</v>
      </c>
    </row>
    <row r="166" spans="6:10" ht="15" x14ac:dyDescent="0.2">
      <c r="F166" s="49">
        <v>44827</v>
      </c>
      <c r="G166" s="50">
        <v>160.94000339508</v>
      </c>
      <c r="H166" s="50">
        <v>148.6800988867781</v>
      </c>
      <c r="I166" s="103">
        <f>$B$5*H166/'EUR GBP'!H166</f>
        <v>50196.31891659469</v>
      </c>
      <c r="J166" s="170">
        <f>I166-($G$3*$B$5/'EUR GBP'!$F$3)</f>
        <v>-2665.41547382508</v>
      </c>
    </row>
    <row r="167" spans="6:10" ht="15" x14ac:dyDescent="0.2">
      <c r="F167" s="49">
        <v>44826</v>
      </c>
      <c r="G167" s="50">
        <v>165.77999591827299</v>
      </c>
      <c r="H167" s="50">
        <v>151.78493284859229</v>
      </c>
      <c r="I167" s="103">
        <f>$B$5*H167/'EUR GBP'!H167</f>
        <v>52391.844639210503</v>
      </c>
      <c r="J167" s="170">
        <f>I167-($G$3*$B$5/'EUR GBP'!$F$3)</f>
        <v>-469.88975120926625</v>
      </c>
    </row>
    <row r="168" spans="6:10" ht="15" x14ac:dyDescent="0.2">
      <c r="F168" s="49">
        <v>44825</v>
      </c>
      <c r="G168" s="50">
        <v>167.33999252319302</v>
      </c>
      <c r="H168" s="50">
        <v>149.85118705537931</v>
      </c>
      <c r="I168" s="103">
        <f>$B$5*H168/'EUR GBP'!H168</f>
        <v>51928.365470573866</v>
      </c>
      <c r="J168" s="170">
        <f>I168-($G$3*$B$5/'EUR GBP'!$F$3)</f>
        <v>-933.36891984590329</v>
      </c>
    </row>
    <row r="169" spans="6:10" ht="15" x14ac:dyDescent="0.2">
      <c r="F169" s="49">
        <v>44824</v>
      </c>
      <c r="G169" s="50">
        <v>171.060001850128</v>
      </c>
      <c r="H169" s="50">
        <v>153.14835669426313</v>
      </c>
      <c r="I169" s="103">
        <f>$B$5*H169/'EUR GBP'!H169</f>
        <v>52953.187030149216</v>
      </c>
      <c r="J169" s="170">
        <f>I169-($G$3*$B$5/'EUR GBP'!$F$3)</f>
        <v>91.452639729446673</v>
      </c>
    </row>
    <row r="170" spans="6:10" ht="15" x14ac:dyDescent="0.2">
      <c r="F170" s="49">
        <v>44823</v>
      </c>
      <c r="G170" s="50">
        <v>171.14000320434499</v>
      </c>
      <c r="H170" s="50">
        <v>152.59457553287785</v>
      </c>
      <c r="I170" s="103">
        <f>$B$5*H170/'EUR GBP'!H170</f>
        <v>52645.009036119263</v>
      </c>
      <c r="J170" s="170">
        <f>I170-($G$3*$B$5/'EUR GBP'!$F$3)</f>
        <v>-216.7253543005063</v>
      </c>
    </row>
    <row r="171" spans="6:10" ht="15" x14ac:dyDescent="0.2">
      <c r="F171" s="49">
        <v>44820</v>
      </c>
      <c r="G171" s="50">
        <v>171.84000015258701</v>
      </c>
      <c r="H171" s="50">
        <v>153.11303089883364</v>
      </c>
      <c r="I171" s="103">
        <f>$B$5*H171/'EUR GBP'!H171</f>
        <v>52376.739475377261</v>
      </c>
      <c r="J171" s="170">
        <f>I171-($G$3*$B$5/'EUR GBP'!$F$3)</f>
        <v>-484.99491504250909</v>
      </c>
    </row>
    <row r="172" spans="6:10" ht="15" x14ac:dyDescent="0.2">
      <c r="F172" s="49">
        <v>44819</v>
      </c>
      <c r="G172" s="50">
        <v>171.96000814437801</v>
      </c>
      <c r="H172" s="50">
        <v>154.32886969141384</v>
      </c>
      <c r="I172" s="103">
        <f>$B$5*H172/'EUR GBP'!H172</f>
        <v>52841.529496822666</v>
      </c>
      <c r="J172" s="170">
        <f>I172-($G$3*$B$5/'EUR GBP'!$F$3)</f>
        <v>-20.204893597103364</v>
      </c>
    </row>
    <row r="173" spans="6:10" ht="15" x14ac:dyDescent="0.2">
      <c r="F173" s="49">
        <v>44818</v>
      </c>
      <c r="G173" s="50">
        <v>170.72000503539999</v>
      </c>
      <c r="H173" s="50">
        <v>151.41770259196545</v>
      </c>
      <c r="I173" s="103">
        <f>$B$5*H173/'EUR GBP'!H173</f>
        <v>52501.365292371069</v>
      </c>
      <c r="J173" s="170">
        <f>I173-($G$3*$B$5/'EUR GBP'!$F$3)</f>
        <v>-360.36909804870083</v>
      </c>
    </row>
    <row r="174" spans="6:10" ht="15" x14ac:dyDescent="0.2">
      <c r="F174" s="49">
        <v>44817</v>
      </c>
      <c r="G174" s="50">
        <v>172.74000644683801</v>
      </c>
      <c r="H174" s="50">
        <v>151.91283717710758</v>
      </c>
      <c r="I174" s="103">
        <f>$B$5*H174/'EUR GBP'!H174</f>
        <v>52276.397496587444</v>
      </c>
      <c r="J174" s="170">
        <f>I174-($G$3*$B$5/'EUR GBP'!$F$3)</f>
        <v>-585.33689383232559</v>
      </c>
    </row>
    <row r="175" spans="6:10" ht="15" x14ac:dyDescent="0.2">
      <c r="F175" s="49">
        <v>44816</v>
      </c>
      <c r="G175" s="50">
        <v>174.22000169754</v>
      </c>
      <c r="H175" s="50">
        <v>157.31990450961595</v>
      </c>
      <c r="I175" s="103">
        <f>$B$5*H175/'EUR GBP'!H175</f>
        <v>54370.268595639274</v>
      </c>
      <c r="J175" s="170">
        <f>I175-($G$3*$B$5/'EUR GBP'!$F$3)</f>
        <v>1508.5342052195047</v>
      </c>
    </row>
    <row r="176" spans="6:10" ht="15" x14ac:dyDescent="0.2">
      <c r="F176" s="49">
        <v>44813</v>
      </c>
      <c r="G176" s="50">
        <v>169.619989395141</v>
      </c>
      <c r="H176" s="50">
        <v>155.66019886390811</v>
      </c>
      <c r="I176" s="103">
        <f>$B$5*H176/'EUR GBP'!H176</f>
        <v>53672.685354077301</v>
      </c>
      <c r="J176" s="170">
        <f>I176-($G$3*$B$5/'EUR GBP'!$F$3)</f>
        <v>810.95096365753125</v>
      </c>
    </row>
    <row r="177" spans="6:10" ht="15" x14ac:dyDescent="0.2">
      <c r="F177" s="49">
        <v>44812</v>
      </c>
      <c r="G177" s="50">
        <v>166.93999767303401</v>
      </c>
      <c r="H177" s="50">
        <v>155.06671004196554</v>
      </c>
      <c r="I177" s="103">
        <f>$B$5*H177/'EUR GBP'!H177</f>
        <v>53567.444825891987</v>
      </c>
      <c r="J177" s="170">
        <f>I177-($G$3*$B$5/'EUR GBP'!$F$3)</f>
        <v>705.7104354722178</v>
      </c>
    </row>
    <row r="178" spans="6:10" ht="15" x14ac:dyDescent="0.2">
      <c r="F178" s="49">
        <v>44811</v>
      </c>
      <c r="G178" s="50">
        <v>164.93999958038299</v>
      </c>
      <c r="H178" s="50">
        <v>150.45820981741599</v>
      </c>
      <c r="I178" s="103">
        <f>$B$5*H178/'EUR GBP'!H178</f>
        <v>51406.052080445646</v>
      </c>
      <c r="J178" s="170">
        <f>I178-($G$3*$B$5/'EUR GBP'!$F$3)</f>
        <v>-1455.6823099741232</v>
      </c>
    </row>
    <row r="179" spans="6:10" ht="15" x14ac:dyDescent="0.2">
      <c r="F179" s="49">
        <v>44810</v>
      </c>
      <c r="G179" s="50">
        <v>167.93999671936001</v>
      </c>
      <c r="H179" s="50">
        <v>154.63150276777975</v>
      </c>
      <c r="I179" s="103">
        <f>$B$5*H179/'EUR GBP'!H179</f>
        <v>53532.731980496603</v>
      </c>
      <c r="J179" s="170">
        <f>I179-($G$3*$B$5/'EUR GBP'!$F$3)</f>
        <v>670.99759007683315</v>
      </c>
    </row>
    <row r="180" spans="6:10" ht="15" x14ac:dyDescent="0.2">
      <c r="F180" s="49">
        <v>44809</v>
      </c>
      <c r="G180" s="50">
        <v>166.39999151229802</v>
      </c>
      <c r="H180" s="50">
        <v>151.38939235115032</v>
      </c>
      <c r="I180" s="103">
        <f>$B$5*H180/'EUR GBP'!H180</f>
        <v>52437.784841986155</v>
      </c>
      <c r="J180" s="170">
        <f>I180-($G$3*$B$5/'EUR GBP'!$F$3)</f>
        <v>-423.94954843361484</v>
      </c>
    </row>
    <row r="181" spans="6:10" ht="15" x14ac:dyDescent="0.2">
      <c r="F181" s="49">
        <v>44806</v>
      </c>
      <c r="G181" s="50">
        <v>168.39998960494898</v>
      </c>
      <c r="H181" s="50">
        <v>160.16245639644092</v>
      </c>
      <c r="I181" s="103">
        <f>$B$5*H181/'EUR GBP'!H181</f>
        <v>55028.340596302238</v>
      </c>
      <c r="J181" s="170">
        <f>I181-($G$3*$B$5/'EUR GBP'!$F$3)</f>
        <v>2166.6062058824682</v>
      </c>
    </row>
    <row r="182" spans="6:10" ht="15" x14ac:dyDescent="0.2">
      <c r="F182" s="49">
        <v>44805</v>
      </c>
      <c r="G182" s="50">
        <v>160.94000339508</v>
      </c>
      <c r="H182" s="50">
        <v>149.08730514834454</v>
      </c>
      <c r="I182" s="103">
        <f>$B$5*H182/'EUR GBP'!H182</f>
        <v>51554.096262182356</v>
      </c>
      <c r="J182" s="170">
        <f>I182-($G$3*$B$5/'EUR GBP'!$F$3)</f>
        <v>-1307.6381282374132</v>
      </c>
    </row>
    <row r="183" spans="6:10" ht="15" x14ac:dyDescent="0.2">
      <c r="F183" s="49">
        <v>44804</v>
      </c>
      <c r="G183" s="50">
        <v>165.33999443054199</v>
      </c>
      <c r="H183" s="50">
        <v>153.85144498244122</v>
      </c>
      <c r="I183" s="103">
        <f>$B$5*H183/'EUR GBP'!H183</f>
        <v>52757.05742431488</v>
      </c>
      <c r="J183" s="170">
        <f>I183-($G$3*$B$5/'EUR GBP'!$F$3)</f>
        <v>-104.67696610488929</v>
      </c>
    </row>
    <row r="184" spans="6:10" ht="15" x14ac:dyDescent="0.2">
      <c r="F184" s="49">
        <v>44803</v>
      </c>
      <c r="G184" s="50">
        <v>164.660000801086</v>
      </c>
      <c r="H184" s="50">
        <v>155.62084588494221</v>
      </c>
      <c r="I184" s="103">
        <f>$B$5*H184/'EUR GBP'!H184</f>
        <v>53390.912241659098</v>
      </c>
      <c r="J184" s="170">
        <f>I184-($G$3*$B$5/'EUR GBP'!$F$3)</f>
        <v>529.17785123932845</v>
      </c>
    </row>
    <row r="185" spans="6:10" ht="15" x14ac:dyDescent="0.2">
      <c r="F185" s="49">
        <v>44802</v>
      </c>
      <c r="G185" s="50">
        <v>162.100005149841</v>
      </c>
      <c r="H185" s="50">
        <v>152.35285702890849</v>
      </c>
      <c r="I185" s="103">
        <f>$B$5*H185/'EUR GBP'!H185</f>
        <v>52286.815488832552</v>
      </c>
      <c r="J185" s="170">
        <f>I185-($G$3*$B$5/'EUR GBP'!$F$3)</f>
        <v>-574.91890158721799</v>
      </c>
    </row>
    <row r="186" spans="6:10" ht="15" x14ac:dyDescent="0.2">
      <c r="F186" s="49">
        <v>44799</v>
      </c>
      <c r="G186" s="50">
        <v>163.02000284194901</v>
      </c>
      <c r="H186" s="50">
        <v>151.40738573492456</v>
      </c>
      <c r="I186" s="103">
        <f>$B$5*H186/'EUR GBP'!H186</f>
        <v>51908.197326939138</v>
      </c>
      <c r="J186" s="170">
        <f>I186-($G$3*$B$5/'EUR GBP'!$F$3)</f>
        <v>-953.53706348063133</v>
      </c>
    </row>
    <row r="187" spans="6:10" ht="15" x14ac:dyDescent="0.2">
      <c r="F187" s="49">
        <v>44798</v>
      </c>
      <c r="G187" s="50">
        <v>164.96000289916898</v>
      </c>
      <c r="H187" s="50">
        <v>155.29600284772309</v>
      </c>
      <c r="I187" s="103">
        <f>$B$5*H187/'EUR GBP'!H187</f>
        <v>53662.648024828071</v>
      </c>
      <c r="J187" s="170">
        <f>I187-($G$3*$B$5/'EUR GBP'!$F$3)</f>
        <v>800.91363440830173</v>
      </c>
    </row>
    <row r="188" spans="6:10" ht="15" x14ac:dyDescent="0.2">
      <c r="F188" s="49">
        <v>44797</v>
      </c>
      <c r="G188" s="50">
        <v>162.74000406265202</v>
      </c>
      <c r="H188" s="50">
        <v>152.0009183892823</v>
      </c>
      <c r="I188" s="103">
        <f>$B$5*H188/'EUR GBP'!H188</f>
        <v>52270.051481463976</v>
      </c>
      <c r="J188" s="170">
        <f>I188-($G$3*$B$5/'EUR GBP'!$F$3)</f>
        <v>-591.68290895579412</v>
      </c>
    </row>
    <row r="189" spans="6:10" ht="15" x14ac:dyDescent="0.2">
      <c r="F189" s="49">
        <v>44796</v>
      </c>
      <c r="G189" s="50">
        <v>164.03999328613199</v>
      </c>
      <c r="H189" s="50">
        <v>154.19448652523431</v>
      </c>
      <c r="I189" s="103">
        <f>$B$5*H189/'EUR GBP'!H189</f>
        <v>53380.778518480874</v>
      </c>
      <c r="J189" s="170">
        <f>I189-($G$3*$B$5/'EUR GBP'!$F$3)</f>
        <v>519.04412806110486</v>
      </c>
    </row>
    <row r="190" spans="6:10" ht="15" x14ac:dyDescent="0.2">
      <c r="F190" s="49">
        <v>44795</v>
      </c>
      <c r="G190" s="50">
        <v>162.99999952316199</v>
      </c>
      <c r="H190" s="50">
        <v>150.72129131096318</v>
      </c>
      <c r="I190" s="103">
        <f>$B$5*H190/'EUR GBP'!H190</f>
        <v>52323.166070790641</v>
      </c>
      <c r="J190" s="170">
        <f>I190-($G$3*$B$5/'EUR GBP'!$F$3)</f>
        <v>-538.56831962912838</v>
      </c>
    </row>
    <row r="191" spans="6:10" ht="15" x14ac:dyDescent="0.2">
      <c r="F191" s="49">
        <v>44792</v>
      </c>
      <c r="G191" s="50">
        <v>165.67999124526901</v>
      </c>
      <c r="H191" s="50">
        <v>150.88883903882405</v>
      </c>
      <c r="I191" s="103">
        <f>$B$5*H191/'EUR GBP'!H191</f>
        <v>51644.308368212274</v>
      </c>
      <c r="J191" s="170">
        <f>I191-($G$3*$B$5/'EUR GBP'!$F$3)</f>
        <v>-1217.4260222074954</v>
      </c>
    </row>
    <row r="192" spans="6:10" ht="15" x14ac:dyDescent="0.2">
      <c r="F192" s="49">
        <v>44791</v>
      </c>
      <c r="G192" s="50">
        <v>168.219995498657</v>
      </c>
      <c r="H192" s="50">
        <v>152.56558791383077</v>
      </c>
      <c r="I192" s="103">
        <f>$B$5*H192/'EUR GBP'!H192</f>
        <v>52623.309858829336</v>
      </c>
      <c r="J192" s="170">
        <f>I192-($G$3*$B$5/'EUR GBP'!$F$3)</f>
        <v>-238.42453159043362</v>
      </c>
    </row>
    <row r="193" spans="6:10" ht="15" x14ac:dyDescent="0.2">
      <c r="F193" s="49">
        <v>44790</v>
      </c>
      <c r="G193" s="50">
        <v>168.94000768661499</v>
      </c>
      <c r="H193" s="50">
        <v>151.81165266180193</v>
      </c>
      <c r="I193" s="103">
        <f>$B$5*H193/'EUR GBP'!H193</f>
        <v>52244.177503117207</v>
      </c>
      <c r="J193" s="170">
        <f>I193-($G$3*$B$5/'EUR GBP'!$F$3)</f>
        <v>-617.55688730256225</v>
      </c>
    </row>
    <row r="194" spans="6:10" ht="15" x14ac:dyDescent="0.2">
      <c r="F194" s="49">
        <v>44789</v>
      </c>
      <c r="G194" s="50">
        <v>170.500004291534</v>
      </c>
      <c r="H194" s="50">
        <v>152.46698773593425</v>
      </c>
      <c r="I194" s="103">
        <f>$B$5*H194/'EUR GBP'!H194</f>
        <v>52745.068227175441</v>
      </c>
      <c r="J194" s="170">
        <f>I194-($G$3*$B$5/'EUR GBP'!$F$3)</f>
        <v>-116.66616324432835</v>
      </c>
    </row>
    <row r="195" spans="6:10" ht="15" x14ac:dyDescent="0.2">
      <c r="F195" s="49">
        <v>44788</v>
      </c>
      <c r="G195" s="50">
        <v>171.34000062942499</v>
      </c>
      <c r="H195" s="50">
        <v>152.13288448433275</v>
      </c>
      <c r="I195" s="103">
        <f>$B$5*H195/'EUR GBP'!H195</f>
        <v>52581.758604281706</v>
      </c>
      <c r="J195" s="170">
        <f>I195-($G$3*$B$5/'EUR GBP'!$F$3)</f>
        <v>-279.975786138064</v>
      </c>
    </row>
    <row r="196" spans="6:10" ht="15" x14ac:dyDescent="0.2">
      <c r="F196" s="49">
        <v>44785</v>
      </c>
      <c r="G196" s="50">
        <v>172.56000041961602</v>
      </c>
      <c r="H196" s="50">
        <v>156.03375176435091</v>
      </c>
      <c r="I196" s="103">
        <f>$B$5*H196/'EUR GBP'!H196</f>
        <v>53891.048460330305</v>
      </c>
      <c r="J196" s="170">
        <f>I196-($G$3*$B$5/'EUR GBP'!$F$3)</f>
        <v>1029.3140699105352</v>
      </c>
    </row>
    <row r="197" spans="6:10" ht="15" x14ac:dyDescent="0.2">
      <c r="F197" s="49">
        <v>44784</v>
      </c>
      <c r="G197" s="50">
        <v>169.42000389099098</v>
      </c>
      <c r="H197" s="50">
        <v>153.03924173204655</v>
      </c>
      <c r="I197" s="103">
        <f>$B$5*H197/'EUR GBP'!H197</f>
        <v>52691.425533474612</v>
      </c>
      <c r="J197" s="170">
        <f>I197-($G$3*$B$5/'EUR GBP'!$F$3)</f>
        <v>-170.30885694515746</v>
      </c>
    </row>
    <row r="198" spans="6:10" ht="15" x14ac:dyDescent="0.2">
      <c r="F198" s="49">
        <v>44783</v>
      </c>
      <c r="G198" s="50">
        <v>169.619989395141</v>
      </c>
      <c r="H198" s="50">
        <v>155.78874628227919</v>
      </c>
      <c r="I198" s="103">
        <f>$B$5*H198/'EUR GBP'!H198</f>
        <v>53819.685478298386</v>
      </c>
      <c r="J198" s="170">
        <f>I198-($G$3*$B$5/'EUR GBP'!$F$3)</f>
        <v>957.95108787861682</v>
      </c>
    </row>
    <row r="199" spans="6:10" ht="15" x14ac:dyDescent="0.2">
      <c r="F199" s="49">
        <v>44782</v>
      </c>
      <c r="G199" s="50">
        <v>166.799998283386</v>
      </c>
      <c r="H199" s="50">
        <v>153.29350356607011</v>
      </c>
      <c r="I199" s="103">
        <f>$B$5*H199/'EUR GBP'!H199</f>
        <v>52716.773208344392</v>
      </c>
      <c r="J199" s="170">
        <f>I199-($G$3*$B$5/'EUR GBP'!$F$3)</f>
        <v>-144.96118207537802</v>
      </c>
    </row>
    <row r="200" spans="6:10" ht="15" x14ac:dyDescent="0.2">
      <c r="F200" s="49">
        <v>44781</v>
      </c>
      <c r="G200" s="50">
        <v>166.71999692916799</v>
      </c>
      <c r="H200" s="50">
        <v>154.86465694036735</v>
      </c>
      <c r="I200" s="103">
        <f>$B$5*H200/'EUR GBP'!H200</f>
        <v>53407.568807901218</v>
      </c>
      <c r="J200" s="170">
        <f>I200-($G$3*$B$5/'EUR GBP'!$F$3)</f>
        <v>545.83441748144833</v>
      </c>
    </row>
    <row r="201" spans="6:10" ht="15" x14ac:dyDescent="0.2">
      <c r="F201" s="49">
        <v>44778</v>
      </c>
      <c r="G201" s="50">
        <v>164.93999958038299</v>
      </c>
      <c r="H201" s="50">
        <v>155.40928841230507</v>
      </c>
      <c r="I201" s="103">
        <f>$B$5*H201/'EUR GBP'!H201</f>
        <v>53654.535604074546</v>
      </c>
      <c r="J201" s="170">
        <f>I201-($G$3*$B$5/'EUR GBP'!$F$3)</f>
        <v>792.8012136547768</v>
      </c>
    </row>
    <row r="202" spans="6:10" ht="15" x14ac:dyDescent="0.2">
      <c r="F202" s="49">
        <v>44777</v>
      </c>
      <c r="G202" s="50">
        <v>162.60000467300401</v>
      </c>
      <c r="H202" s="50">
        <v>152.63687937064785</v>
      </c>
      <c r="I202" s="103">
        <f>$B$5*H202/'EUR GBP'!H202</f>
        <v>52245.818488228171</v>
      </c>
      <c r="J202" s="170">
        <f>I202-($G$3*$B$5/'EUR GBP'!$F$3)</f>
        <v>-615.91590219159843</v>
      </c>
    </row>
    <row r="203" spans="6:10" ht="15" x14ac:dyDescent="0.2">
      <c r="F203" s="49">
        <v>44776</v>
      </c>
      <c r="G203" s="50">
        <v>163.22000026702801</v>
      </c>
      <c r="H203" s="50">
        <v>155.37539566699101</v>
      </c>
      <c r="I203" s="103">
        <f>$B$5*H203/'EUR GBP'!H203</f>
        <v>53494.361437393396</v>
      </c>
      <c r="J203" s="170">
        <f>I203-($G$3*$B$5/'EUR GBP'!$F$3)</f>
        <v>632.62704697362642</v>
      </c>
    </row>
    <row r="204" spans="6:10" ht="15" x14ac:dyDescent="0.2">
      <c r="F204" s="49">
        <v>44775</v>
      </c>
      <c r="G204" s="50">
        <v>160.94000339508</v>
      </c>
      <c r="H204" s="50">
        <v>153.81139325250959</v>
      </c>
      <c r="I204" s="103">
        <f>$B$5*H204/'EUR GBP'!H204</f>
        <v>53164.982654355699</v>
      </c>
      <c r="J204" s="170">
        <f>I204-($G$3*$B$5/'EUR GBP'!$F$3)</f>
        <v>303.24826393592957</v>
      </c>
    </row>
    <row r="205" spans="6:10" ht="15" x14ac:dyDescent="0.2">
      <c r="F205" s="49">
        <v>44774</v>
      </c>
      <c r="G205" s="50">
        <v>160.320007801055</v>
      </c>
      <c r="H205" s="50">
        <v>156.03642746975663</v>
      </c>
      <c r="I205" s="103">
        <f>$B$5*H205/'EUR GBP'!H205</f>
        <v>53956.356886188682</v>
      </c>
      <c r="J205" s="170">
        <f>I205-($G$3*$B$5/'EUR GBP'!$F$3)</f>
        <v>1094.6224957689119</v>
      </c>
    </row>
    <row r="206" spans="6:10" ht="15" x14ac:dyDescent="0.2">
      <c r="F206" s="49">
        <v>44771</v>
      </c>
      <c r="G206" s="50">
        <v>157.39998817443802</v>
      </c>
      <c r="H206" s="50">
        <v>159.96630218859289</v>
      </c>
      <c r="I206" s="103">
        <f>$B$5*H206/'EUR GBP'!H206</f>
        <v>55126.363768314353</v>
      </c>
      <c r="J206" s="170">
        <f>I206-($G$3*$B$5/'EUR GBP'!$F$3)</f>
        <v>2264.6293778945837</v>
      </c>
    </row>
    <row r="207" spans="6:10" ht="15" x14ac:dyDescent="0.2">
      <c r="F207" s="49">
        <v>44770</v>
      </c>
      <c r="G207" s="50">
        <v>150.619995594024</v>
      </c>
      <c r="H207" s="50">
        <v>145.79377369781227</v>
      </c>
      <c r="I207" s="103">
        <f>$B$5*H207/'EUR GBP'!H207</f>
        <v>50523.004705394698</v>
      </c>
      <c r="J207" s="170">
        <f>I207-($G$3*$B$5/'EUR GBP'!$F$3)</f>
        <v>-2338.7296850250714</v>
      </c>
    </row>
    <row r="208" spans="6:10" ht="15" x14ac:dyDescent="0.2">
      <c r="F208" s="49">
        <v>44769</v>
      </c>
      <c r="G208" s="50">
        <v>158.10000896453801</v>
      </c>
      <c r="H208" s="50">
        <v>153.78312967701333</v>
      </c>
      <c r="I208" s="103">
        <f>$B$5*H208/'EUR GBP'!H208</f>
        <v>53062.850324510429</v>
      </c>
      <c r="J208" s="170">
        <f>I208-($G$3*$B$5/'EUR GBP'!$F$3)</f>
        <v>201.11593409065972</v>
      </c>
    </row>
    <row r="209" spans="6:10" ht="15" x14ac:dyDescent="0.2">
      <c r="F209" s="49">
        <v>44768</v>
      </c>
      <c r="G209" s="50">
        <v>157.520008087158</v>
      </c>
      <c r="H209" s="50">
        <v>150.27207647295356</v>
      </c>
      <c r="I209" s="103">
        <f>$B$5*H209/'EUR GBP'!H209</f>
        <v>52290.149017442622</v>
      </c>
      <c r="J209" s="170">
        <f>I209-($G$3*$B$5/'EUR GBP'!$F$3)</f>
        <v>-571.58537297714793</v>
      </c>
    </row>
    <row r="210" spans="6:10" ht="15" x14ac:dyDescent="0.2">
      <c r="F210" s="49">
        <v>44767</v>
      </c>
      <c r="G210" s="50">
        <v>160.58000326156602</v>
      </c>
      <c r="H210" s="50">
        <v>155.33367133766882</v>
      </c>
      <c r="I210" s="103">
        <f>$B$5*H210/'EUR GBP'!H210</f>
        <v>53674.409169255749</v>
      </c>
      <c r="J210" s="170">
        <f>I210-($G$3*$B$5/'EUR GBP'!$F$3)</f>
        <v>812.67477883597894</v>
      </c>
    </row>
    <row r="211" spans="6:10" ht="15" x14ac:dyDescent="0.2">
      <c r="F211" s="49">
        <v>44764</v>
      </c>
      <c r="G211" s="50">
        <v>158.38000774383499</v>
      </c>
      <c r="H211" s="50">
        <v>151.96749551037882</v>
      </c>
      <c r="I211" s="103">
        <f>$B$5*H211/'EUR GBP'!H211</f>
        <v>52618.258591804653</v>
      </c>
      <c r="J211" s="170">
        <f>I211-($G$3*$B$5/'EUR GBP'!$F$3)</f>
        <v>-243.47579861511622</v>
      </c>
    </row>
    <row r="212" spans="6:10" ht="15" x14ac:dyDescent="0.2">
      <c r="F212" s="49">
        <v>44763</v>
      </c>
      <c r="G212" s="50">
        <v>159.67999696731502</v>
      </c>
      <c r="H212" s="50">
        <v>154.35645760236838</v>
      </c>
      <c r="I212" s="103">
        <f>$B$5*H212/'EUR GBP'!H212</f>
        <v>53157.207417281585</v>
      </c>
      <c r="J212" s="170">
        <f>I212-($G$3*$B$5/'EUR GBP'!$F$3)</f>
        <v>295.47302686181501</v>
      </c>
    </row>
    <row r="213" spans="6:10" ht="15" x14ac:dyDescent="0.2">
      <c r="F213" s="49">
        <v>44762</v>
      </c>
      <c r="G213" s="50">
        <v>158.50000381469701</v>
      </c>
      <c r="H213" s="50">
        <v>153.35539336995814</v>
      </c>
      <c r="I213" s="103">
        <f>$B$5*H213/'EUR GBP'!H213</f>
        <v>52951.827040589764</v>
      </c>
      <c r="J213" s="170">
        <f>I213-($G$3*$B$5/'EUR GBP'!$F$3)</f>
        <v>90.092650169994158</v>
      </c>
    </row>
    <row r="214" spans="6:10" ht="15" x14ac:dyDescent="0.2">
      <c r="F214" s="49">
        <v>44761</v>
      </c>
      <c r="G214" s="50">
        <v>158.360004425048</v>
      </c>
      <c r="H214" s="50">
        <v>156.07160073124226</v>
      </c>
      <c r="I214" s="103">
        <f>$B$5*H214/'EUR GBP'!H214</f>
        <v>53584.051454064262</v>
      </c>
      <c r="J214" s="170">
        <f>I214-($G$3*$B$5/'EUR GBP'!$F$3)</f>
        <v>722.31706364449201</v>
      </c>
    </row>
    <row r="215" spans="6:10" ht="15" x14ac:dyDescent="0.2">
      <c r="F215" s="49">
        <v>44760</v>
      </c>
      <c r="G215" s="50">
        <v>155.43999671936001</v>
      </c>
      <c r="H215" s="50">
        <v>157.94468534994161</v>
      </c>
      <c r="I215" s="103">
        <f>$B$5*H215/'EUR GBP'!H215</f>
        <v>54655.310649498329</v>
      </c>
      <c r="J215" s="170">
        <f>I215-($G$3*$B$5/'EUR GBP'!$F$3)</f>
        <v>1793.5762590785598</v>
      </c>
    </row>
    <row r="216" spans="6:10" ht="15" x14ac:dyDescent="0.2">
      <c r="F216" s="49">
        <v>44757</v>
      </c>
      <c r="G216" s="50">
        <v>150.72000026702801</v>
      </c>
      <c r="H216" s="50">
        <v>158.17900439360878</v>
      </c>
      <c r="I216" s="103">
        <f>$B$5*H216/'EUR GBP'!H216</f>
        <v>54439.448768767361</v>
      </c>
      <c r="J216" s="170">
        <f>I216-($G$3*$B$5/'EUR GBP'!$F$3)</f>
        <v>1577.7143783475913</v>
      </c>
    </row>
    <row r="217" spans="6:10" ht="15" x14ac:dyDescent="0.2">
      <c r="F217" s="49">
        <v>44756</v>
      </c>
      <c r="G217" s="50">
        <v>145.920002460479</v>
      </c>
      <c r="H217" s="50">
        <v>149.56777742748469</v>
      </c>
      <c r="I217" s="103">
        <f>$B$5*H217/'EUR GBP'!H217</f>
        <v>51463.104157980022</v>
      </c>
      <c r="J217" s="170">
        <f>I217-($G$3*$B$5/'EUR GBP'!$F$3)</f>
        <v>-1398.6302324397475</v>
      </c>
    </row>
    <row r="218" spans="6:10" ht="15" x14ac:dyDescent="0.2">
      <c r="F218" s="49">
        <v>44755</v>
      </c>
      <c r="G218" s="50">
        <v>149.44000244140599</v>
      </c>
      <c r="H218" s="50">
        <v>151.18301161634096</v>
      </c>
      <c r="I218" s="103">
        <f>$B$5*H218/'EUR GBP'!H218</f>
        <v>52126.583463798037</v>
      </c>
      <c r="J218" s="170">
        <f>I218-($G$3*$B$5/'EUR GBP'!$F$3)</f>
        <v>-735.15092662173265</v>
      </c>
    </row>
    <row r="219" spans="6:10" ht="15" x14ac:dyDescent="0.2">
      <c r="F219" s="49">
        <v>44754</v>
      </c>
      <c r="G219" s="50">
        <v>151.44000053405699</v>
      </c>
      <c r="H219" s="50">
        <v>153.68611778701424</v>
      </c>
      <c r="I219" s="103">
        <f>$B$5*H219/'EUR GBP'!H219</f>
        <v>53209.609957632849</v>
      </c>
      <c r="J219" s="170">
        <f>I219-($G$3*$B$5/'EUR GBP'!$F$3)</f>
        <v>347.87556721307919</v>
      </c>
    </row>
    <row r="220" spans="6:10" ht="15" x14ac:dyDescent="0.2">
      <c r="F220" s="49">
        <v>44753</v>
      </c>
      <c r="G220" s="50">
        <v>150.97999572753901</v>
      </c>
      <c r="H220" s="50">
        <v>151.80576783792566</v>
      </c>
      <c r="I220" s="103">
        <f>$B$5*H220/'EUR GBP'!H220</f>
        <v>52232.212379226461</v>
      </c>
      <c r="J220" s="170">
        <f>I220-($G$3*$B$5/'EUR GBP'!$F$3)</f>
        <v>-629.52201119330857</v>
      </c>
    </row>
    <row r="221" spans="6:10" ht="15" x14ac:dyDescent="0.2">
      <c r="F221" s="49">
        <v>44750</v>
      </c>
      <c r="G221" s="50">
        <v>152.38000154495199</v>
      </c>
      <c r="H221" s="50">
        <v>153.80430875310941</v>
      </c>
      <c r="I221" s="103">
        <f>$B$5*H221/'EUR GBP'!H221</f>
        <v>53153.8413749889</v>
      </c>
      <c r="J221" s="170">
        <f>I221-($G$3*$B$5/'EUR GBP'!$F$3)</f>
        <v>292.10698456913087</v>
      </c>
    </row>
    <row r="222" spans="6:10" ht="15" x14ac:dyDescent="0.2">
      <c r="F222" s="49">
        <v>44749</v>
      </c>
      <c r="G222" s="50">
        <v>151.80000066757199</v>
      </c>
      <c r="H222" s="50">
        <v>157.78917608307938</v>
      </c>
      <c r="I222" s="103">
        <f>$B$5*H222/'EUR GBP'!H222</f>
        <v>54985.471321090641</v>
      </c>
      <c r="J222" s="170">
        <f>I222-($G$3*$B$5/'EUR GBP'!$F$3)</f>
        <v>2123.7369306708715</v>
      </c>
    </row>
    <row r="223" spans="6:10" ht="15" x14ac:dyDescent="0.2">
      <c r="F223" s="49">
        <v>44748</v>
      </c>
      <c r="G223" s="50">
        <v>147.33999967574999</v>
      </c>
      <c r="H223" s="50">
        <v>152.24558858618695</v>
      </c>
      <c r="I223" s="103">
        <f>$B$5*H223/'EUR GBP'!H223</f>
        <v>52748.99212828435</v>
      </c>
      <c r="J223" s="170">
        <f>I223-($G$3*$B$5/'EUR GBP'!$F$3)</f>
        <v>-112.74226213541988</v>
      </c>
    </row>
    <row r="224" spans="6:10" ht="15" x14ac:dyDescent="0.2">
      <c r="F224" s="49">
        <v>44747</v>
      </c>
      <c r="G224" s="50">
        <v>148.280000686645</v>
      </c>
      <c r="H224" s="50">
        <v>145.10995876021767</v>
      </c>
      <c r="I224" s="103">
        <f>$B$5*H224/'EUR GBP'!H224</f>
        <v>50105.976561408759</v>
      </c>
      <c r="J224" s="170">
        <f>I224-($G$3*$B$5/'EUR GBP'!$F$3)</f>
        <v>-2755.7578290110105</v>
      </c>
    </row>
    <row r="225" spans="6:10" ht="15" x14ac:dyDescent="0.2">
      <c r="F225" s="49">
        <v>44746</v>
      </c>
      <c r="G225" s="50">
        <v>156.339991092681</v>
      </c>
      <c r="H225" s="50">
        <v>157.33206253457595</v>
      </c>
      <c r="I225" s="103">
        <f>$B$5*H225/'EUR GBP'!H225</f>
        <v>54623.963443408007</v>
      </c>
      <c r="J225" s="170">
        <f>I225-($G$3*$B$5/'EUR GBP'!$F$3)</f>
        <v>1762.2290529882375</v>
      </c>
    </row>
    <row r="226" spans="6:10" ht="15" x14ac:dyDescent="0.2">
      <c r="F226" s="49">
        <v>44743</v>
      </c>
      <c r="G226" s="50">
        <v>152.19999551773</v>
      </c>
      <c r="H226" s="50">
        <v>153.15960965903227</v>
      </c>
      <c r="I226" s="103">
        <f>$B$5*H226/'EUR GBP'!H226</f>
        <v>52532.331647990119</v>
      </c>
      <c r="J226" s="170">
        <f>I226-($G$3*$B$5/'EUR GBP'!$F$3)</f>
        <v>-329.40274242965097</v>
      </c>
    </row>
    <row r="227" spans="6:10" ht="15" x14ac:dyDescent="0.2">
      <c r="F227" s="49">
        <v>44742</v>
      </c>
      <c r="G227" s="50">
        <v>152.259993553161</v>
      </c>
      <c r="H227" s="50">
        <v>148.36676950196807</v>
      </c>
      <c r="I227" s="103">
        <f>$B$5*H227/'EUR GBP'!H227</f>
        <v>51410.412228580914</v>
      </c>
      <c r="J227" s="170">
        <f>I227-($G$3*$B$5/'EUR GBP'!$F$3)</f>
        <v>-1451.3221618388561</v>
      </c>
    </row>
    <row r="228" spans="6:10" ht="15" x14ac:dyDescent="0.2">
      <c r="F228" s="49">
        <v>44741</v>
      </c>
      <c r="G228" s="50">
        <v>157.160007953643</v>
      </c>
      <c r="H228" s="50">
        <v>149.38810177370797</v>
      </c>
      <c r="I228" s="103">
        <f>$B$5*H228/'EUR GBP'!H228</f>
        <v>51397.434063826789</v>
      </c>
      <c r="J228" s="170">
        <f>I228-($G$3*$B$5/'EUR GBP'!$F$3)</f>
        <v>-1464.3003265929801</v>
      </c>
    </row>
    <row r="229" spans="6:10" ht="15" x14ac:dyDescent="0.2">
      <c r="F229" s="49">
        <v>44740</v>
      </c>
      <c r="G229" s="50">
        <v>161.140000820159</v>
      </c>
      <c r="H229" s="50">
        <v>155.05659055367238</v>
      </c>
      <c r="I229" s="103">
        <f>$B$5*H229/'EUR GBP'!H229</f>
        <v>53450.347772803994</v>
      </c>
      <c r="J229" s="170">
        <f>I229-($G$3*$B$5/'EUR GBP'!$F$3)</f>
        <v>588.61338238422468</v>
      </c>
    </row>
    <row r="230" spans="6:10" ht="15" x14ac:dyDescent="0.2">
      <c r="F230" s="49">
        <v>44739</v>
      </c>
      <c r="G230" s="50">
        <v>159.22000408172602</v>
      </c>
      <c r="H230" s="50">
        <v>153.06610198910715</v>
      </c>
      <c r="I230" s="103">
        <f>$B$5*H230/'EUR GBP'!H230</f>
        <v>52604.062327233616</v>
      </c>
      <c r="J230" s="170">
        <f>I230-($G$3*$B$5/'EUR GBP'!$F$3)</f>
        <v>-257.67206318615354</v>
      </c>
    </row>
    <row r="231" spans="6:10" ht="15" x14ac:dyDescent="0.2">
      <c r="F231" s="49">
        <v>44736</v>
      </c>
      <c r="G231" s="50">
        <v>159.38000679016099</v>
      </c>
      <c r="H231" s="50">
        <v>157.74688929818345</v>
      </c>
      <c r="I231" s="103">
        <f>$B$5*H231/'EUR GBP'!H231</f>
        <v>54404.401548434653</v>
      </c>
      <c r="J231" s="170">
        <f>I231-($G$3*$B$5/'EUR GBP'!$F$3)</f>
        <v>1542.6671580148832</v>
      </c>
    </row>
    <row r="232" spans="6:10" ht="15" x14ac:dyDescent="0.2">
      <c r="F232" s="49">
        <v>44735</v>
      </c>
      <c r="G232" s="50">
        <v>154.73999977111802</v>
      </c>
      <c r="H232" s="50">
        <v>145.79813198270992</v>
      </c>
      <c r="I232" s="103">
        <f>$B$5*H232/'EUR GBP'!H232</f>
        <v>50492.705497192866</v>
      </c>
      <c r="J232" s="170">
        <f>I232-($G$3*$B$5/'EUR GBP'!$F$3)</f>
        <v>-2369.0288932269032</v>
      </c>
    </row>
    <row r="233" spans="6:10" ht="15" x14ac:dyDescent="0.2">
      <c r="F233" s="49">
        <v>44734</v>
      </c>
      <c r="G233" s="50">
        <v>162.41999864578202</v>
      </c>
      <c r="H233" s="50">
        <v>155.00385448266942</v>
      </c>
      <c r="I233" s="103">
        <f>$B$5*H233/'EUR GBP'!H233</f>
        <v>53431.448666229269</v>
      </c>
      <c r="J233" s="170">
        <f>I233-($G$3*$B$5/'EUR GBP'!$F$3)</f>
        <v>569.71427580949967</v>
      </c>
    </row>
    <row r="234" spans="6:10" ht="15" x14ac:dyDescent="0.2">
      <c r="F234" s="49">
        <v>44733</v>
      </c>
      <c r="G234" s="50">
        <v>160.53999662399201</v>
      </c>
      <c r="H234" s="50">
        <v>152.99110812112218</v>
      </c>
      <c r="I234" s="103">
        <f>$B$5*H234/'EUR GBP'!H234</f>
        <v>52756.772500339204</v>
      </c>
      <c r="J234" s="170">
        <f>I234-($G$3*$B$5/'EUR GBP'!$F$3)</f>
        <v>-104.96189008056535</v>
      </c>
    </row>
    <row r="235" spans="6:10" ht="15" x14ac:dyDescent="0.2">
      <c r="F235" s="49">
        <v>44732</v>
      </c>
      <c r="G235" s="50">
        <v>160.780000686645</v>
      </c>
      <c r="H235" s="50">
        <v>157.19744644404378</v>
      </c>
      <c r="I235" s="103">
        <f>$B$5*H235/'EUR GBP'!H235</f>
        <v>54149.567398594707</v>
      </c>
      <c r="J235" s="170">
        <f>I235-($G$3*$B$5/'EUR GBP'!$F$3)</f>
        <v>1287.8330081749373</v>
      </c>
    </row>
    <row r="236" spans="6:10" ht="15" x14ac:dyDescent="0.2">
      <c r="F236" s="49">
        <v>44729</v>
      </c>
      <c r="G236" s="50">
        <v>156.66000843047999</v>
      </c>
      <c r="H236" s="50">
        <v>155.9036464009169</v>
      </c>
      <c r="I236" s="103">
        <f>$B$5*H236/'EUR GBP'!H236</f>
        <v>53575.567101861416</v>
      </c>
      <c r="J236" s="170">
        <f>I236-($G$3*$B$5/'EUR GBP'!$F$3)</f>
        <v>713.8327114416461</v>
      </c>
    </row>
    <row r="237" spans="6:10" ht="15" x14ac:dyDescent="0.2">
      <c r="F237" s="49">
        <v>44728</v>
      </c>
      <c r="G237" s="50">
        <v>153.939998149871</v>
      </c>
      <c r="H237" s="50">
        <v>145.7225629609172</v>
      </c>
      <c r="I237" s="103">
        <f>$B$5*H237/'EUR GBP'!H237</f>
        <v>50730.94411002886</v>
      </c>
      <c r="J237" s="170">
        <f>I237-($G$3*$B$5/'EUR GBP'!$F$3)</f>
        <v>-2130.7902803909092</v>
      </c>
    </row>
    <row r="238" spans="6:10" ht="15" x14ac:dyDescent="0.2">
      <c r="F238" s="49">
        <v>44727</v>
      </c>
      <c r="G238" s="50">
        <v>161.66000366210901</v>
      </c>
      <c r="H238" s="50">
        <v>157.79925324674338</v>
      </c>
      <c r="I238" s="103">
        <f>$B$5*H238/'EUR GBP'!H238</f>
        <v>54738.463446678441</v>
      </c>
      <c r="J238" s="170">
        <f>I238-($G$3*$B$5/'EUR GBP'!$F$3)</f>
        <v>1876.7290562586713</v>
      </c>
    </row>
    <row r="239" spans="6:10" ht="15" x14ac:dyDescent="0.2">
      <c r="F239" s="49">
        <v>44726</v>
      </c>
      <c r="G239" s="50">
        <v>156.89998865127498</v>
      </c>
      <c r="H239" s="50">
        <v>154.29796149693351</v>
      </c>
      <c r="I239" s="103">
        <f>$B$5*H239/'EUR GBP'!H239</f>
        <v>52720.926549527918</v>
      </c>
      <c r="J239" s="170">
        <f>I239-($G$3*$B$5/'EUR GBP'!$F$3)</f>
        <v>-140.80784089185181</v>
      </c>
    </row>
    <row r="240" spans="6:10" ht="15" x14ac:dyDescent="0.2">
      <c r="F240" s="49">
        <v>44725</v>
      </c>
      <c r="G240" s="50">
        <v>155.800008773803</v>
      </c>
      <c r="H240" s="50">
        <v>148.60891645317338</v>
      </c>
      <c r="I240" s="103">
        <f>$B$5*H240/'EUR GBP'!H240</f>
        <v>50915.127076132601</v>
      </c>
      <c r="J240" s="170">
        <f>I240-($G$3*$B$5/'EUR GBP'!$F$3)</f>
        <v>-1946.6073142871683</v>
      </c>
    </row>
    <row r="241" spans="6:10" ht="15" x14ac:dyDescent="0.2">
      <c r="F241" s="49">
        <v>44722</v>
      </c>
      <c r="G241" s="50">
        <v>160.559999942779</v>
      </c>
      <c r="H241" s="50">
        <v>147.69069495694535</v>
      </c>
      <c r="I241" s="103">
        <f>$B$5*H241/'EUR GBP'!H241</f>
        <v>50710.210331563962</v>
      </c>
      <c r="J241" s="170">
        <f>I241-($G$3*$B$5/'EUR GBP'!$F$3)</f>
        <v>-2151.5240588558081</v>
      </c>
    </row>
    <row r="242" spans="6:10" ht="15" x14ac:dyDescent="0.2">
      <c r="F242" s="49">
        <v>44721</v>
      </c>
      <c r="G242" s="50">
        <v>166.46000146865799</v>
      </c>
      <c r="H242" s="50">
        <v>151.24460046183205</v>
      </c>
      <c r="I242" s="103">
        <f>$B$5*H242/'EUR GBP'!H242</f>
        <v>52554.380023507656</v>
      </c>
      <c r="J242" s="170">
        <f>I242-($G$3*$B$5/'EUR GBP'!$F$3)</f>
        <v>-307.35436691211362</v>
      </c>
    </row>
    <row r="243" spans="6:10" ht="15" x14ac:dyDescent="0.2">
      <c r="F243" s="49">
        <v>44720</v>
      </c>
      <c r="G243" s="50">
        <v>168.61999034881501</v>
      </c>
      <c r="H243" s="50">
        <v>152.49476829949495</v>
      </c>
      <c r="I243" s="103">
        <f>$B$5*H243/'EUR GBP'!H243</f>
        <v>52359.142398619631</v>
      </c>
      <c r="J243" s="170">
        <f>I243-($G$3*$B$5/'EUR GBP'!$F$3)</f>
        <v>-502.5919918001382</v>
      </c>
    </row>
    <row r="244" spans="6:10" ht="15" x14ac:dyDescent="0.2">
      <c r="F244" s="49">
        <v>44719</v>
      </c>
      <c r="G244" s="50">
        <v>169.42000389099098</v>
      </c>
      <c r="H244" s="50">
        <v>150.92210757108236</v>
      </c>
      <c r="I244" s="103">
        <f>$B$5*H244/'EUR GBP'!H244</f>
        <v>52227.90483931941</v>
      </c>
      <c r="J244" s="170">
        <f>I244-($G$3*$B$5/'EUR GBP'!$F$3)</f>
        <v>-633.82955110035982</v>
      </c>
    </row>
    <row r="245" spans="6:10" ht="15" x14ac:dyDescent="0.2">
      <c r="F245" s="49">
        <v>44718</v>
      </c>
      <c r="G245" s="50">
        <v>171.97999954223599</v>
      </c>
      <c r="H245" s="50">
        <v>156.99003878181389</v>
      </c>
      <c r="I245" s="103">
        <f>$B$5*H245/'EUR GBP'!H245</f>
        <v>54326.37791183962</v>
      </c>
      <c r="J245" s="170">
        <f>I245-($G$3*$B$5/'EUR GBP'!$F$3)</f>
        <v>1464.64352141985</v>
      </c>
    </row>
    <row r="246" spans="6:10" ht="15" x14ac:dyDescent="0.2">
      <c r="F246" s="49">
        <v>44715</v>
      </c>
      <c r="G246" s="50">
        <v>167.799997329711</v>
      </c>
      <c r="H246" s="50">
        <v>153.21999788284299</v>
      </c>
      <c r="I246" s="103">
        <f>$B$5*H246/'EUR GBP'!H246</f>
        <v>52747.334757416291</v>
      </c>
      <c r="J246" s="170">
        <f>I246-($G$3*$B$5/'EUR GBP'!$F$3)</f>
        <v>-114.39963300347881</v>
      </c>
    </row>
    <row r="247" spans="6:10" ht="15" x14ac:dyDescent="0.2">
      <c r="F247" s="49">
        <v>44714</v>
      </c>
      <c r="G247" s="50">
        <v>167.799997329711</v>
      </c>
      <c r="H247" s="50">
        <v>152.43671751292644</v>
      </c>
      <c r="I247" s="103">
        <f>$B$5*H247/'EUR GBP'!H247</f>
        <v>52561.252613544188</v>
      </c>
      <c r="J247" s="170">
        <f>I247-($G$3*$B$5/'EUR GBP'!$F$3)</f>
        <v>-300.481776875582</v>
      </c>
    </row>
    <row r="248" spans="6:10" ht="15" x14ac:dyDescent="0.2">
      <c r="F248" s="49">
        <v>44713</v>
      </c>
      <c r="G248" s="50">
        <v>168.660008907318</v>
      </c>
      <c r="H248" s="50">
        <v>152.00748252127377</v>
      </c>
      <c r="I248" s="103">
        <f>$B$5*H248/'EUR GBP'!H248</f>
        <v>52221.356238581422</v>
      </c>
      <c r="J248" s="170">
        <f>I248-($G$3*$B$5/'EUR GBP'!$F$3)</f>
        <v>-640.37815183834755</v>
      </c>
    </row>
    <row r="249" spans="6:10" ht="15" x14ac:dyDescent="0.2">
      <c r="F249" s="49">
        <v>44712</v>
      </c>
      <c r="G249" s="50">
        <v>170.00000476837101</v>
      </c>
      <c r="H249" s="50">
        <v>151.49921534360408</v>
      </c>
      <c r="I249" s="103">
        <f>$B$5*H249/'EUR GBP'!H249</f>
        <v>52405.273170112094</v>
      </c>
      <c r="J249" s="170">
        <f>I249-($G$3*$B$5/'EUR GBP'!$F$3)</f>
        <v>-456.46122030767583</v>
      </c>
    </row>
    <row r="250" spans="6:10" ht="15" x14ac:dyDescent="0.2">
      <c r="F250" s="49">
        <v>44711</v>
      </c>
      <c r="G250" s="50">
        <v>171.92000150680499</v>
      </c>
      <c r="H250" s="50">
        <v>155.01290214045687</v>
      </c>
      <c r="I250" s="103">
        <f>$B$5*H250/'EUR GBP'!H250</f>
        <v>53272.451622199565</v>
      </c>
      <c r="J250" s="170">
        <f>I250-($G$3*$B$5/'EUR GBP'!$F$3)</f>
        <v>410.71723177979584</v>
      </c>
    </row>
    <row r="251" spans="6:10" ht="15" x14ac:dyDescent="0.2">
      <c r="F251" s="49">
        <v>44708</v>
      </c>
      <c r="G251" s="50">
        <v>169.920003414154</v>
      </c>
      <c r="H251" s="50">
        <v>155.30812557606941</v>
      </c>
      <c r="I251" s="103">
        <f>$B$5*H251/'EUR GBP'!H251</f>
        <v>53799.223212507794</v>
      </c>
      <c r="J251" s="170">
        <f>I251-($G$3*$B$5/'EUR GBP'!$F$3)</f>
        <v>937.48882208802388</v>
      </c>
    </row>
    <row r="252" spans="6:10" ht="15" x14ac:dyDescent="0.2">
      <c r="F252" s="49">
        <v>44707</v>
      </c>
      <c r="G252" s="50">
        <v>167.61999130248998</v>
      </c>
      <c r="H252" s="50">
        <v>156.43451528888451</v>
      </c>
      <c r="I252" s="103">
        <f>$B$5*H252/'EUR GBP'!H252</f>
        <v>53891.19461948119</v>
      </c>
      <c r="J252" s="170">
        <f>I252-($G$3*$B$5/'EUR GBP'!$F$3)</f>
        <v>1029.4602290614203</v>
      </c>
    </row>
    <row r="253" spans="6:10" ht="15" x14ac:dyDescent="0.2">
      <c r="F253" s="49">
        <v>44706</v>
      </c>
      <c r="G253" s="50">
        <v>164.139997959136</v>
      </c>
      <c r="H253" s="50">
        <v>154.47597948574654</v>
      </c>
      <c r="I253" s="103">
        <f>$B$5*H253/'EUR GBP'!H253</f>
        <v>53626.139956981984</v>
      </c>
      <c r="J253" s="170">
        <f>I253-($G$3*$B$5/'EUR GBP'!$F$3)</f>
        <v>764.40556656221452</v>
      </c>
    </row>
    <row r="254" spans="6:10" ht="15" x14ac:dyDescent="0.2">
      <c r="F254" s="49">
        <v>44705</v>
      </c>
      <c r="G254" s="50">
        <v>162.80000209808301</v>
      </c>
      <c r="H254" s="50">
        <v>158.93454437689468</v>
      </c>
      <c r="I254" s="103">
        <f>$B$5*H254/'EUR GBP'!H254</f>
        <v>54330.131702850078</v>
      </c>
      <c r="J254" s="170">
        <f>I254-($G$3*$B$5/'EUR GBP'!$F$3)</f>
        <v>1468.3973124303084</v>
      </c>
    </row>
    <row r="255" spans="6:10" ht="15" x14ac:dyDescent="0.2">
      <c r="F255" s="49">
        <v>44704</v>
      </c>
      <c r="G255" s="50">
        <v>156.83999061584399</v>
      </c>
      <c r="H255" s="50">
        <v>156.91793236158529</v>
      </c>
      <c r="I255" s="103">
        <f>$B$5*H255/'EUR GBP'!H255</f>
        <v>54025.602852230637</v>
      </c>
      <c r="J255" s="170">
        <f>I255-($G$3*$B$5/'EUR GBP'!$F$3)</f>
        <v>1163.8684618108673</v>
      </c>
    </row>
    <row r="256" spans="6:10" ht="15" x14ac:dyDescent="0.2">
      <c r="F256" s="49">
        <v>44701</v>
      </c>
      <c r="G256" s="50">
        <v>153.100001811981</v>
      </c>
      <c r="H256" s="50">
        <v>153.26004110873544</v>
      </c>
      <c r="I256" s="103">
        <f>$B$5*H256/'EUR GBP'!H256</f>
        <v>52931.230603474825</v>
      </c>
      <c r="J256" s="170">
        <f>I256-($G$3*$B$5/'EUR GBP'!$F$3)</f>
        <v>69.496213055055705</v>
      </c>
    </row>
    <row r="257" spans="6:10" ht="15" x14ac:dyDescent="0.2">
      <c r="F257" s="49">
        <v>44700</v>
      </c>
      <c r="G257" s="50">
        <v>153.05999517440699</v>
      </c>
      <c r="H257" s="50">
        <v>150.50138176781178</v>
      </c>
      <c r="I257" s="103">
        <f>$B$5*H257/'EUR GBP'!H257</f>
        <v>51862.982746610178</v>
      </c>
      <c r="J257" s="170">
        <f>I257-($G$3*$B$5/'EUR GBP'!$F$3)</f>
        <v>-998.75164380959177</v>
      </c>
    </row>
    <row r="258" spans="6:10" ht="15" x14ac:dyDescent="0.2">
      <c r="F258" s="49">
        <v>44699</v>
      </c>
      <c r="G258" s="50">
        <v>155.800008773803</v>
      </c>
      <c r="H258" s="50">
        <v>153.65333698546434</v>
      </c>
      <c r="I258" s="103">
        <f>$B$5*H258/'EUR GBP'!H258</f>
        <v>52890.325865421066</v>
      </c>
      <c r="J258" s="170">
        <f>I258-($G$3*$B$5/'EUR GBP'!$F$3)</f>
        <v>28.591475001296203</v>
      </c>
    </row>
    <row r="259" spans="6:10" ht="15" x14ac:dyDescent="0.2">
      <c r="F259" s="49">
        <v>44698</v>
      </c>
      <c r="G259" s="50">
        <v>155.359995365142</v>
      </c>
      <c r="H259" s="50">
        <v>157.05468576300595</v>
      </c>
      <c r="I259" s="103">
        <f>$B$5*H259/'EUR GBP'!H259</f>
        <v>54458.518588278515</v>
      </c>
      <c r="J259" s="170">
        <f>I259-($G$3*$B$5/'EUR GBP'!$F$3)</f>
        <v>1596.7841978587458</v>
      </c>
    </row>
    <row r="260" spans="6:10" ht="15" x14ac:dyDescent="0.2">
      <c r="F260" s="49">
        <v>44697</v>
      </c>
      <c r="G260" s="50">
        <v>151.520001888275</v>
      </c>
      <c r="H260" s="50">
        <v>155.91314529057982</v>
      </c>
      <c r="I260" s="103">
        <f>$B$5*H260/'EUR GBP'!H260</f>
        <v>53887.377635885518</v>
      </c>
      <c r="J260" s="170">
        <f>I260-($G$3*$B$5/'EUR GBP'!$F$3)</f>
        <v>1025.6432454657479</v>
      </c>
    </row>
    <row r="261" spans="6:10" ht="15" x14ac:dyDescent="0.2">
      <c r="F261" s="49">
        <v>44694</v>
      </c>
      <c r="G261" s="50">
        <v>148.88000488281199</v>
      </c>
      <c r="H261" s="50">
        <v>155.8984821245873</v>
      </c>
      <c r="I261" s="103">
        <f>$B$5*H261/'EUR GBP'!H261</f>
        <v>53841.552239479264</v>
      </c>
      <c r="J261" s="170">
        <f>I261-($G$3*$B$5/'EUR GBP'!$F$3)</f>
        <v>979.81784905949462</v>
      </c>
    </row>
    <row r="262" spans="6:10" ht="15" x14ac:dyDescent="0.2">
      <c r="F262" s="49">
        <v>44693</v>
      </c>
      <c r="G262" s="50">
        <v>146.30000591277999</v>
      </c>
      <c r="H262" s="50">
        <v>151.92682763331237</v>
      </c>
      <c r="I262" s="103">
        <f>$B$5*H262/'EUR GBP'!H262</f>
        <v>52611.528112543609</v>
      </c>
      <c r="J262" s="170">
        <f>I262-($G$3*$B$5/'EUR GBP'!$F$3)</f>
        <v>-250.20627787616104</v>
      </c>
    </row>
    <row r="263" spans="6:10" ht="15" x14ac:dyDescent="0.2">
      <c r="F263" s="49">
        <v>44692</v>
      </c>
      <c r="G263" s="50">
        <v>147.53999710082999</v>
      </c>
      <c r="H263" s="50">
        <v>156.6222151211218</v>
      </c>
      <c r="I263" s="103">
        <f>$B$5*H263/'EUR GBP'!H263</f>
        <v>54133.178890840303</v>
      </c>
      <c r="J263" s="170">
        <f>I263-($G$3*$B$5/'EUR GBP'!$F$3)</f>
        <v>1271.4445004205336</v>
      </c>
    </row>
    <row r="264" spans="6:10" ht="15" x14ac:dyDescent="0.2">
      <c r="F264" s="49">
        <v>44691</v>
      </c>
      <c r="G264" s="50">
        <v>144.300007820129</v>
      </c>
      <c r="H264" s="50">
        <v>151.02718837477536</v>
      </c>
      <c r="I264" s="103">
        <f>$B$5*H264/'EUR GBP'!H264</f>
        <v>52058.214759785667</v>
      </c>
      <c r="J264" s="170">
        <f>I264-($G$3*$B$5/'EUR GBP'!$F$3)</f>
        <v>-803.51963063410221</v>
      </c>
    </row>
    <row r="265" spans="6:10" ht="15" x14ac:dyDescent="0.2">
      <c r="F265" s="49">
        <v>44690</v>
      </c>
      <c r="G265" s="50">
        <v>146.38000726699801</v>
      </c>
      <c r="H265" s="50">
        <v>150.89309693525908</v>
      </c>
      <c r="I265" s="103">
        <f>$B$5*H265/'EUR GBP'!H265</f>
        <v>52140.32932820759</v>
      </c>
      <c r="J265" s="170">
        <f>I265-($G$3*$B$5/'EUR GBP'!$F$3)</f>
        <v>-721.40506221217947</v>
      </c>
    </row>
    <row r="266" spans="6:10" ht="15" x14ac:dyDescent="0.2">
      <c r="F266" s="49">
        <v>44687</v>
      </c>
      <c r="G266" s="50">
        <v>148.61999750137301</v>
      </c>
      <c r="H266" s="50">
        <v>151.23289329150865</v>
      </c>
      <c r="I266" s="103">
        <f>$B$5*H266/'EUR GBP'!H266</f>
        <v>51841.571545677834</v>
      </c>
      <c r="J266" s="170">
        <f>I266-($G$3*$B$5/'EUR GBP'!$F$3)</f>
        <v>-1020.1628447419353</v>
      </c>
    </row>
    <row r="267" spans="6:10" ht="15" x14ac:dyDescent="0.2">
      <c r="F267" s="49">
        <v>44686</v>
      </c>
      <c r="G267" s="50">
        <v>150.55999755859298</v>
      </c>
      <c r="H267" s="50">
        <v>152.81346384071756</v>
      </c>
      <c r="I267" s="103">
        <f>$B$5*H267/'EUR GBP'!H267</f>
        <v>52256.128606181897</v>
      </c>
      <c r="J267" s="170">
        <f>I267-($G$3*$B$5/'EUR GBP'!$F$3)</f>
        <v>-605.60578423787229</v>
      </c>
    </row>
    <row r="268" spans="6:10" ht="15" x14ac:dyDescent="0.2">
      <c r="F268" s="49">
        <v>44685</v>
      </c>
      <c r="G268" s="50">
        <v>150.960004329681</v>
      </c>
      <c r="H268" s="50">
        <v>153.26060883367819</v>
      </c>
      <c r="I268" s="103">
        <f>$B$5*H268/'EUR GBP'!H268</f>
        <v>52783.329289206042</v>
      </c>
      <c r="J268" s="170">
        <f>I268-($G$3*$B$5/'EUR GBP'!$F$3)</f>
        <v>-78.405101213727903</v>
      </c>
    </row>
    <row r="269" spans="6:10" ht="15" x14ac:dyDescent="0.2">
      <c r="F269" s="49">
        <v>44684</v>
      </c>
      <c r="G269" s="50">
        <v>150.91999769210801</v>
      </c>
      <c r="H269" s="50">
        <v>156.00663625337205</v>
      </c>
      <c r="I269" s="103">
        <f>$B$5*H269/'EUR GBP'!H269</f>
        <v>53711.487330505421</v>
      </c>
      <c r="J269" s="170">
        <f>I269-($G$3*$B$5/'EUR GBP'!$F$3)</f>
        <v>849.75294008565106</v>
      </c>
    </row>
    <row r="270" spans="6:10" ht="15" x14ac:dyDescent="0.2">
      <c r="F270" s="49">
        <v>44683</v>
      </c>
      <c r="G270" s="50">
        <v>148.19999933242701</v>
      </c>
      <c r="H270" s="50">
        <v>153.05466461528806</v>
      </c>
      <c r="I270" s="103">
        <f>$B$5*H270/'EUR GBP'!H270</f>
        <v>52777.99658023849</v>
      </c>
      <c r="J270" s="170">
        <f>I270-($G$3*$B$5/'EUR GBP'!$F$3)</f>
        <v>-83.737810181279201</v>
      </c>
    </row>
    <row r="271" spans="6:10" ht="15" x14ac:dyDescent="0.2">
      <c r="F271" s="49">
        <v>44680</v>
      </c>
      <c r="G271" s="50">
        <v>148.36000204086298</v>
      </c>
      <c r="H271" s="50">
        <v>156.03412515967787</v>
      </c>
      <c r="I271" s="103">
        <f>$B$5*H271/'EUR GBP'!H271</f>
        <v>54173.838427035975</v>
      </c>
      <c r="J271" s="170">
        <f>I271-($G$3*$B$5/'EUR GBP'!$F$3)</f>
        <v>1312.1040366162051</v>
      </c>
    </row>
    <row r="272" spans="6:10" ht="15" x14ac:dyDescent="0.2">
      <c r="F272" s="49">
        <v>44679</v>
      </c>
      <c r="G272" s="50">
        <v>145.660006999969</v>
      </c>
      <c r="H272" s="50">
        <v>157.01129634929237</v>
      </c>
      <c r="I272" s="103">
        <f>$B$5*H272/'EUR GBP'!H272</f>
        <v>53888.087758402682</v>
      </c>
      <c r="J272" s="170">
        <f>I272-($G$3*$B$5/'EUR GBP'!$F$3)</f>
        <v>1026.3533679829125</v>
      </c>
    </row>
    <row r="273" spans="6:10" ht="15" x14ac:dyDescent="0.2">
      <c r="F273" s="49">
        <v>44678</v>
      </c>
      <c r="G273" s="50">
        <v>142.10000038146899</v>
      </c>
      <c r="H273" s="50">
        <v>151.67513771204614</v>
      </c>
      <c r="I273" s="103">
        <f>$B$5*H273/'EUR GBP'!H273</f>
        <v>52515.821604783523</v>
      </c>
      <c r="J273" s="170">
        <f>I273-($G$3*$B$5/'EUR GBP'!$F$3)</f>
        <v>-345.91278563624655</v>
      </c>
    </row>
    <row r="274" spans="6:10" ht="15" x14ac:dyDescent="0.2">
      <c r="F274" s="49">
        <v>44677</v>
      </c>
      <c r="G274" s="50">
        <v>143.53998899459799</v>
      </c>
      <c r="H274" s="50">
        <v>153.36951143611245</v>
      </c>
      <c r="I274" s="103">
        <f>$B$5*H274/'EUR GBP'!H274</f>
        <v>52803.295667508515</v>
      </c>
      <c r="J274" s="170">
        <f>I274-($G$3*$B$5/'EUR GBP'!$F$3)</f>
        <v>-58.438722911254445</v>
      </c>
    </row>
    <row r="275" spans="6:10" ht="15" x14ac:dyDescent="0.2">
      <c r="F275" s="49">
        <v>44676</v>
      </c>
      <c r="G275" s="50">
        <v>143.39998960494898</v>
      </c>
      <c r="H275" s="50">
        <v>149.79663925378009</v>
      </c>
      <c r="I275" s="103">
        <f>$B$5*H275/'EUR GBP'!H275</f>
        <v>51491.561416971737</v>
      </c>
      <c r="J275" s="170">
        <f>I275-($G$3*$B$5/'EUR GBP'!$F$3)</f>
        <v>-1370.1729734480323</v>
      </c>
    </row>
    <row r="276" spans="6:10" ht="15" x14ac:dyDescent="0.2">
      <c r="F276" s="49">
        <v>44673</v>
      </c>
      <c r="G276" s="50">
        <v>146.64000272750798</v>
      </c>
      <c r="H276" s="50">
        <v>149.52429030574353</v>
      </c>
      <c r="I276" s="103">
        <f>$B$5*H276/'EUR GBP'!H276</f>
        <v>51152.485061484178</v>
      </c>
      <c r="J276" s="170">
        <f>I276-($G$3*$B$5/'EUR GBP'!$F$3)</f>
        <v>-1709.2493289355916</v>
      </c>
    </row>
    <row r="277" spans="6:10" ht="15" x14ac:dyDescent="0.2">
      <c r="F277" s="49">
        <v>44672</v>
      </c>
      <c r="G277" s="50">
        <v>150.220000743865</v>
      </c>
      <c r="H277" s="50">
        <v>153.62852504619656</v>
      </c>
      <c r="I277" s="103">
        <f>$B$5*H277/'EUR GBP'!H277</f>
        <v>53047.148508251645</v>
      </c>
      <c r="J277" s="170">
        <f>I277-($G$3*$B$5/'EUR GBP'!$F$3)</f>
        <v>185.41411783187505</v>
      </c>
    </row>
    <row r="278" spans="6:10" ht="15" x14ac:dyDescent="0.2">
      <c r="F278" s="49">
        <v>44671</v>
      </c>
      <c r="G278" s="50">
        <v>149.82000589370702</v>
      </c>
      <c r="H278" s="50">
        <v>157.42943862482178</v>
      </c>
      <c r="I278" s="103">
        <f>$B$5*H278/'EUR GBP'!H278</f>
        <v>54151.756223696109</v>
      </c>
      <c r="J278" s="170">
        <f>I278-($G$3*$B$5/'EUR GBP'!$F$3)</f>
        <v>1290.0218332763397</v>
      </c>
    </row>
    <row r="279" spans="6:10" ht="15" x14ac:dyDescent="0.2">
      <c r="F279" s="49">
        <v>44670</v>
      </c>
      <c r="G279" s="50">
        <v>145.759999752044</v>
      </c>
      <c r="H279" s="50">
        <v>153.1149110152268</v>
      </c>
      <c r="I279" s="103">
        <f>$B$5*H279/'EUR GBP'!H279</f>
        <v>52749.759551407391</v>
      </c>
      <c r="J279" s="170">
        <f>I279-($G$3*$B$5/'EUR GBP'!$F$3)</f>
        <v>-111.97483901237865</v>
      </c>
    </row>
    <row r="280" spans="6:10" ht="15" x14ac:dyDescent="0.2">
      <c r="F280" s="49">
        <v>44669</v>
      </c>
      <c r="G280" s="50">
        <v>145.860004425048</v>
      </c>
      <c r="H280" s="50">
        <v>153.21999788284299</v>
      </c>
      <c r="I280" s="103">
        <f>$B$5*H280/'EUR GBP'!H280</f>
        <v>52759.853107564486</v>
      </c>
      <c r="J280" s="170">
        <f>I280-($G$3*$B$5/'EUR GBP'!$F$3)</f>
        <v>-101.88128285528364</v>
      </c>
    </row>
    <row r="281" spans="6:10" ht="15" x14ac:dyDescent="0.2">
      <c r="F281" s="49">
        <v>44666</v>
      </c>
      <c r="G281" s="50">
        <v>145.860004425048</v>
      </c>
      <c r="H281" s="50">
        <v>154.31638231804496</v>
      </c>
      <c r="I281" s="103">
        <f>$B$5*H281/'EUR GBP'!H281</f>
        <v>53157.827621069671</v>
      </c>
      <c r="J281" s="170">
        <f>I281-($G$3*$B$5/'EUR GBP'!$F$3)</f>
        <v>296.09323064990167</v>
      </c>
    </row>
    <row r="282" spans="6:10" ht="15" x14ac:dyDescent="0.2">
      <c r="F282" s="49">
        <v>44665</v>
      </c>
      <c r="G282" s="50">
        <v>144.820010662078</v>
      </c>
      <c r="H282" s="50">
        <v>154.36692344259828</v>
      </c>
      <c r="I282" s="103">
        <f>$B$5*H282/'EUR GBP'!H282</f>
        <v>53629.637344270399</v>
      </c>
      <c r="J282" s="170">
        <f>I282-($G$3*$B$5/'EUR GBP'!$F$3)</f>
        <v>767.90295385062927</v>
      </c>
    </row>
    <row r="283" spans="6:10" ht="15" x14ac:dyDescent="0.2">
      <c r="F283" s="49">
        <v>44664</v>
      </c>
      <c r="G283" s="50">
        <v>143.74001026153499</v>
      </c>
      <c r="H283" s="50">
        <v>153.75390266918419</v>
      </c>
      <c r="I283" s="103">
        <f>$B$5*H283/'EUR GBP'!H283</f>
        <v>53175.281441225401</v>
      </c>
      <c r="J283" s="170">
        <f>I283-($G$3*$B$5/'EUR GBP'!$F$3)</f>
        <v>313.54705080563144</v>
      </c>
    </row>
    <row r="284" spans="6:10" ht="15" x14ac:dyDescent="0.2">
      <c r="F284" s="49">
        <v>44663</v>
      </c>
      <c r="G284" s="50">
        <v>143.24001073837201</v>
      </c>
      <c r="H284" s="50">
        <v>150.2957899731594</v>
      </c>
      <c r="I284" s="103">
        <f>$B$5*H284/'EUR GBP'!H284</f>
        <v>51954.683620704913</v>
      </c>
      <c r="J284" s="170">
        <f>I284-($G$3*$B$5/'EUR GBP'!$F$3)</f>
        <v>-907.05076971485687</v>
      </c>
    </row>
    <row r="285" spans="6:10" ht="15" x14ac:dyDescent="0.2">
      <c r="F285" s="49">
        <v>44662</v>
      </c>
      <c r="G285" s="50">
        <v>146.00000381469701</v>
      </c>
      <c r="H285" s="50">
        <v>154.69631385846014</v>
      </c>
      <c r="I285" s="103">
        <f>$B$5*H285/'EUR GBP'!H285</f>
        <v>53393.538183221208</v>
      </c>
      <c r="J285" s="170">
        <f>I285-($G$3*$B$5/'EUR GBP'!$F$3)</f>
        <v>531.80379280143825</v>
      </c>
    </row>
    <row r="286" spans="6:10" ht="15" x14ac:dyDescent="0.2">
      <c r="F286" s="49">
        <v>44659</v>
      </c>
      <c r="G286" s="50">
        <v>144.60000991821201</v>
      </c>
      <c r="H286" s="50">
        <v>157.64901994611503</v>
      </c>
      <c r="I286" s="103">
        <f>$B$5*H286/'EUR GBP'!H286</f>
        <v>54337.58459275635</v>
      </c>
      <c r="J286" s="170">
        <f>I286-($G$3*$B$5/'EUR GBP'!$F$3)</f>
        <v>1475.85020233658</v>
      </c>
    </row>
    <row r="287" spans="6:10" ht="15" x14ac:dyDescent="0.2">
      <c r="F287" s="49">
        <v>44658</v>
      </c>
      <c r="G287" s="50">
        <v>140.47999382019</v>
      </c>
      <c r="H287" s="50">
        <v>150.79612573953915</v>
      </c>
      <c r="I287" s="103">
        <f>$B$5*H287/'EUR GBP'!H287</f>
        <v>51972.95234963813</v>
      </c>
      <c r="J287" s="170">
        <f>I287-($G$3*$B$5/'EUR GBP'!$F$3)</f>
        <v>-888.78204078163981</v>
      </c>
    </row>
    <row r="288" spans="6:10" ht="15" x14ac:dyDescent="0.2">
      <c r="F288" s="49">
        <v>44657</v>
      </c>
      <c r="G288" s="50">
        <v>142.71999597549402</v>
      </c>
      <c r="H288" s="50">
        <v>148.85952236860052</v>
      </c>
      <c r="I288" s="103">
        <f>$B$5*H288/'EUR GBP'!H288</f>
        <v>51281.425440931482</v>
      </c>
      <c r="J288" s="170">
        <f>I288-($G$3*$B$5/'EUR GBP'!$F$3)</f>
        <v>-1580.3089494882879</v>
      </c>
    </row>
    <row r="289" spans="6:10" ht="15" x14ac:dyDescent="0.2">
      <c r="F289" s="49">
        <v>44656</v>
      </c>
      <c r="G289" s="50">
        <v>146.84000015258701</v>
      </c>
      <c r="H289" s="50">
        <v>153.63794146546186</v>
      </c>
      <c r="I289" s="103">
        <f>$B$5*H289/'EUR GBP'!H289</f>
        <v>53341.730514518378</v>
      </c>
      <c r="J289" s="170">
        <f>I289-($G$3*$B$5/'EUR GBP'!$F$3)</f>
        <v>479.99612409860856</v>
      </c>
    </row>
    <row r="290" spans="6:10" ht="15" x14ac:dyDescent="0.2">
      <c r="F290" s="49">
        <v>44655</v>
      </c>
      <c r="G290" s="50">
        <v>146.440005302429</v>
      </c>
      <c r="H290" s="50">
        <v>152.63519058650758</v>
      </c>
      <c r="I290" s="103">
        <f>$B$5*H290/'EUR GBP'!H290</f>
        <v>52892.273555136919</v>
      </c>
      <c r="J290" s="170">
        <f>I290-($G$3*$B$5/'EUR GBP'!$F$3)</f>
        <v>30.539164717149106</v>
      </c>
    </row>
    <row r="291" spans="6:10" ht="15" x14ac:dyDescent="0.2">
      <c r="F291" s="49">
        <v>44652</v>
      </c>
      <c r="G291" s="50">
        <v>147.00000286102198</v>
      </c>
      <c r="H291" s="50">
        <v>150.4722316942763</v>
      </c>
      <c r="I291" s="103">
        <f>$B$5*H291/'EUR GBP'!H291</f>
        <v>52089.846582040889</v>
      </c>
      <c r="J291" s="170">
        <f>I291-($G$3*$B$5/'EUR GBP'!$F$3)</f>
        <v>-771.88780837888044</v>
      </c>
    </row>
    <row r="292" spans="6:10" ht="15" x14ac:dyDescent="0.2">
      <c r="F292" s="49">
        <v>44651</v>
      </c>
      <c r="G292" s="50">
        <v>149.66000318527199</v>
      </c>
      <c r="H292" s="50">
        <v>150.96388355683251</v>
      </c>
      <c r="I292" s="103">
        <f>$B$5*H292/'EUR GBP'!H292</f>
        <v>52245.32453164614</v>
      </c>
      <c r="J292" s="170">
        <f>I292-($G$3*$B$5/'EUR GBP'!$F$3)</f>
        <v>-616.40985877362982</v>
      </c>
    </row>
    <row r="293" spans="6:10" ht="15" x14ac:dyDescent="0.2">
      <c r="F293" s="49">
        <v>44650</v>
      </c>
      <c r="G293" s="50">
        <v>151.88000202178898</v>
      </c>
      <c r="H293" s="50">
        <v>148.58957519090282</v>
      </c>
      <c r="I293" s="103">
        <f>$B$5*H293/'EUR GBP'!H293</f>
        <v>51121.346447140531</v>
      </c>
      <c r="J293" s="170">
        <f>I293-($G$3*$B$5/'EUR GBP'!$F$3)</f>
        <v>-1740.3879432792382</v>
      </c>
    </row>
    <row r="294" spans="6:10" ht="15" x14ac:dyDescent="0.2">
      <c r="F294" s="49">
        <v>44649</v>
      </c>
      <c r="G294" s="50">
        <v>156.539988517761</v>
      </c>
      <c r="H294" s="50">
        <v>149.27767504770458</v>
      </c>
      <c r="I294" s="103">
        <f>$B$5*H294/'EUR GBP'!H294</f>
        <v>51099.650404625878</v>
      </c>
      <c r="J294" s="170">
        <f>I294-($G$3*$B$5/'EUR GBP'!$F$3)</f>
        <v>-1762.0839857938918</v>
      </c>
    </row>
    <row r="295" spans="6:10" ht="15" x14ac:dyDescent="0.2">
      <c r="F295" s="49">
        <v>44648</v>
      </c>
      <c r="G295" s="50">
        <v>160.61999797820999</v>
      </c>
      <c r="H295" s="50">
        <v>146.66563297826721</v>
      </c>
      <c r="I295" s="103">
        <f>$B$5*H295/'EUR GBP'!H295</f>
        <v>50244.980472674593</v>
      </c>
      <c r="J295" s="170">
        <f>I295-($G$3*$B$5/'EUR GBP'!$F$3)</f>
        <v>-2616.7539177451763</v>
      </c>
    </row>
    <row r="296" spans="6:10" ht="15" x14ac:dyDescent="0.2">
      <c r="F296" s="49">
        <v>44645</v>
      </c>
      <c r="G296" s="50">
        <v>167.639994621276</v>
      </c>
      <c r="H296" s="50">
        <v>152.03639227183692</v>
      </c>
      <c r="I296" s="103">
        <f>$B$5*H296/'EUR GBP'!H296</f>
        <v>52593.318249780437</v>
      </c>
      <c r="J296" s="170">
        <f>I296-($G$3*$B$5/'EUR GBP'!$F$3)</f>
        <v>-268.4161406393323</v>
      </c>
    </row>
    <row r="297" spans="6:10" ht="15" x14ac:dyDescent="0.2">
      <c r="F297" s="49">
        <v>44644</v>
      </c>
      <c r="G297" s="50">
        <v>168.94000768661499</v>
      </c>
      <c r="H297" s="50">
        <v>151.73977622699826</v>
      </c>
      <c r="I297" s="103">
        <f>$B$5*H297/'EUR GBP'!H297</f>
        <v>52225.224044590432</v>
      </c>
      <c r="J297" s="170">
        <f>I297-($G$3*$B$5/'EUR GBP'!$F$3)</f>
        <v>-636.51034582933789</v>
      </c>
    </row>
    <row r="298" spans="6:10" ht="15" x14ac:dyDescent="0.2">
      <c r="F298" s="49">
        <v>44643</v>
      </c>
      <c r="G298" s="50">
        <v>170.58000564575099</v>
      </c>
      <c r="H298" s="50">
        <v>151.87854431901312</v>
      </c>
      <c r="I298" s="103">
        <f>$B$5*H298/'EUR GBP'!H298</f>
        <v>52304.22229045767</v>
      </c>
      <c r="J298" s="170">
        <f>I298-($G$3*$B$5/'EUR GBP'!$F$3)</f>
        <v>-557.51209996209946</v>
      </c>
    </row>
    <row r="299" spans="6:10" ht="15" x14ac:dyDescent="0.2">
      <c r="F299" s="49">
        <v>44642</v>
      </c>
      <c r="G299" s="50">
        <v>172.08000421524</v>
      </c>
      <c r="H299" s="50">
        <v>156.00541502997621</v>
      </c>
      <c r="I299" s="103">
        <f>$B$5*H299/'EUR GBP'!H299</f>
        <v>54177.273567342287</v>
      </c>
      <c r="J299" s="170">
        <f>I299-($G$3*$B$5/'EUR GBP'!$F$3)</f>
        <v>1315.5391769225171</v>
      </c>
    </row>
    <row r="300" spans="6:10" ht="15" x14ac:dyDescent="0.2">
      <c r="F300" s="49">
        <v>44641</v>
      </c>
      <c r="G300" s="50">
        <v>168.97999048232998</v>
      </c>
      <c r="H300" s="50">
        <v>151.81197365735332</v>
      </c>
      <c r="I300" s="103">
        <f>$B$5*H300/'EUR GBP'!H300</f>
        <v>52501.008779221505</v>
      </c>
      <c r="J300" s="170">
        <f>I300-($G$3*$B$5/'EUR GBP'!$F$3)</f>
        <v>-360.72561119826423</v>
      </c>
    </row>
    <row r="301" spans="6:10" ht="15" x14ac:dyDescent="0.2">
      <c r="F301" s="49">
        <v>44638</v>
      </c>
      <c r="G301" s="50">
        <v>170.539999008178</v>
      </c>
      <c r="H301" s="50">
        <v>152.96863130548837</v>
      </c>
      <c r="I301" s="103">
        <f>$B$5*H301/'EUR GBP'!H301</f>
        <v>53127.493480428449</v>
      </c>
      <c r="J301" s="170">
        <f>I301-($G$3*$B$5/'EUR GBP'!$F$3)</f>
        <v>265.75909000867978</v>
      </c>
    </row>
    <row r="302" spans="6:10" ht="15" x14ac:dyDescent="0.2">
      <c r="F302" s="49">
        <v>44637</v>
      </c>
      <c r="G302" s="50">
        <v>170.820009708404</v>
      </c>
      <c r="H302" s="50">
        <v>150.67592192646569</v>
      </c>
      <c r="I302" s="103">
        <f>$B$5*H302/'EUR GBP'!H302</f>
        <v>51680.211372915699</v>
      </c>
      <c r="J302" s="170">
        <f>I302-($G$3*$B$5/'EUR GBP'!$F$3)</f>
        <v>-1181.5230175040706</v>
      </c>
    </row>
    <row r="303" spans="6:10" ht="15" x14ac:dyDescent="0.2">
      <c r="F303" s="49">
        <v>44636</v>
      </c>
      <c r="G303" s="50">
        <v>173.679995536804</v>
      </c>
      <c r="H303" s="50">
        <v>158.60677821991069</v>
      </c>
      <c r="I303" s="103">
        <f>$B$5*H303/'EUR GBP'!H303</f>
        <v>54741.87022914007</v>
      </c>
      <c r="J303" s="170">
        <f>I303-($G$3*$B$5/'EUR GBP'!$F$3)</f>
        <v>1880.1358387202999</v>
      </c>
    </row>
    <row r="304" spans="6:10" ht="15" x14ac:dyDescent="0.2">
      <c r="F304" s="49">
        <v>44635</v>
      </c>
      <c r="G304" s="50">
        <v>167.679989337921</v>
      </c>
      <c r="H304" s="50">
        <v>151.54781198737842</v>
      </c>
      <c r="I304" s="103">
        <f>$B$5*H304/'EUR GBP'!H304</f>
        <v>52391.59734450245</v>
      </c>
      <c r="J304" s="170">
        <f>I304-($G$3*$B$5/'EUR GBP'!$F$3)</f>
        <v>-470.13704591731948</v>
      </c>
    </row>
    <row r="305" spans="6:10" ht="15" x14ac:dyDescent="0.2">
      <c r="F305" s="49">
        <v>44634</v>
      </c>
      <c r="G305" s="50">
        <v>169.52000856399502</v>
      </c>
      <c r="H305" s="50">
        <v>159.58702392311346</v>
      </c>
      <c r="I305" s="103">
        <f>$B$5*H305/'EUR GBP'!H305</f>
        <v>54827.80652498165</v>
      </c>
      <c r="J305" s="170">
        <f>I305-($G$3*$B$5/'EUR GBP'!$F$3)</f>
        <v>1966.0721345618804</v>
      </c>
    </row>
    <row r="306" spans="6:10" ht="15" x14ac:dyDescent="0.2">
      <c r="F306" s="49">
        <v>44631</v>
      </c>
      <c r="G306" s="50">
        <v>162.61999607086099</v>
      </c>
      <c r="H306" s="50">
        <v>158.08271816895314</v>
      </c>
      <c r="I306" s="103">
        <f>$B$5*H306/'EUR GBP'!H306</f>
        <v>54631.446832248308</v>
      </c>
      <c r="J306" s="170">
        <f>I306-($G$3*$B$5/'EUR GBP'!$F$3)</f>
        <v>1769.7124418285384</v>
      </c>
    </row>
    <row r="307" spans="6:10" ht="15" x14ac:dyDescent="0.2">
      <c r="F307" s="49">
        <v>44630</v>
      </c>
      <c r="G307" s="50">
        <v>157.539987564086</v>
      </c>
      <c r="H307" s="50">
        <v>149.28341959472277</v>
      </c>
      <c r="I307" s="103">
        <f>$B$5*H307/'EUR GBP'!H307</f>
        <v>51505.927050960323</v>
      </c>
      <c r="J307" s="170">
        <f>I307-($G$3*$B$5/'EUR GBP'!$F$3)</f>
        <v>-1355.8073394594467</v>
      </c>
    </row>
    <row r="308" spans="6:10" ht="15" x14ac:dyDescent="0.2">
      <c r="F308" s="49">
        <v>44629</v>
      </c>
      <c r="G308" s="50">
        <v>161.64000034332199</v>
      </c>
      <c r="H308" s="50">
        <v>160.79804193522929</v>
      </c>
      <c r="I308" s="103">
        <f>$B$5*H308/'EUR GBP'!H308</f>
        <v>54831.899315040522</v>
      </c>
      <c r="J308" s="170">
        <f>I308-($G$3*$B$5/'EUR GBP'!$F$3)</f>
        <v>1970.1649246207526</v>
      </c>
    </row>
    <row r="309" spans="6:10" ht="15" x14ac:dyDescent="0.2">
      <c r="F309" s="49">
        <v>44628</v>
      </c>
      <c r="G309" s="50">
        <v>153.83999347686702</v>
      </c>
      <c r="H309" s="50">
        <v>156.58317344375757</v>
      </c>
      <c r="I309" s="103">
        <f>$B$5*H309/'EUR GBP'!H309</f>
        <v>53925.903600852864</v>
      </c>
      <c r="J309" s="170">
        <f>I309-($G$3*$B$5/'EUR GBP'!$F$3)</f>
        <v>1064.1692104330941</v>
      </c>
    </row>
    <row r="310" spans="6:10" ht="15" x14ac:dyDescent="0.2">
      <c r="F310" s="49">
        <v>44627</v>
      </c>
      <c r="G310" s="50">
        <v>150.49999952316199</v>
      </c>
      <c r="H310" s="50">
        <v>145.84620684232641</v>
      </c>
      <c r="I310" s="103">
        <f>$B$5*H310/'EUR GBP'!H310</f>
        <v>50193.515701658973</v>
      </c>
      <c r="J310" s="170">
        <f>I310-($G$3*$B$5/'EUR GBP'!$F$3)</f>
        <v>-2668.2186887607968</v>
      </c>
    </row>
    <row r="311" spans="6:10" ht="15" x14ac:dyDescent="0.2">
      <c r="F311" s="49">
        <v>44624</v>
      </c>
      <c r="G311" s="50">
        <v>157.92000293731601</v>
      </c>
      <c r="H311" s="50">
        <v>142.95710600798748</v>
      </c>
      <c r="I311" s="103">
        <f>$B$5*H311/'EUR GBP'!H311</f>
        <v>49514.063621462177</v>
      </c>
      <c r="J311" s="170">
        <f>I311-($G$3*$B$5/'EUR GBP'!$F$3)</f>
        <v>-3347.6707689575924</v>
      </c>
    </row>
    <row r="312" spans="6:10" ht="15" x14ac:dyDescent="0.2">
      <c r="F312" s="49">
        <v>44623</v>
      </c>
      <c r="G312" s="50">
        <v>168.86000633239701</v>
      </c>
      <c r="H312" s="50">
        <v>145.95451556008373</v>
      </c>
      <c r="I312" s="103">
        <f>$B$5*H312/'EUR GBP'!H312</f>
        <v>50482.862734277493</v>
      </c>
      <c r="J312" s="170">
        <f>I312-($G$3*$B$5/'EUR GBP'!$F$3)</f>
        <v>-2378.8716561422771</v>
      </c>
    </row>
    <row r="313" spans="6:10" ht="15" x14ac:dyDescent="0.2">
      <c r="F313" s="49">
        <v>44622</v>
      </c>
      <c r="G313" s="50">
        <v>177.05999612808202</v>
      </c>
      <c r="H313" s="50">
        <v>155.2058210443534</v>
      </c>
      <c r="I313" s="103">
        <f>$B$5*H313/'EUR GBP'!H313</f>
        <v>53744.97583549306</v>
      </c>
      <c r="J313" s="170">
        <f>I313-($G$3*$B$5/'EUR GBP'!$F$3)</f>
        <v>883.24144507329038</v>
      </c>
    </row>
    <row r="314" spans="6:10" ht="15" x14ac:dyDescent="0.2">
      <c r="F314" s="49">
        <v>44621</v>
      </c>
      <c r="G314" s="50">
        <v>174.779999256134</v>
      </c>
      <c r="H314" s="50">
        <v>146.88321262623623</v>
      </c>
      <c r="I314" s="103">
        <f>$B$5*H314/'EUR GBP'!H314</f>
        <v>50843.672837279999</v>
      </c>
      <c r="J314" s="170">
        <f>I314-($G$3*$B$5/'EUR GBP'!$F$3)</f>
        <v>-2018.0615531397707</v>
      </c>
    </row>
    <row r="315" spans="6:10" ht="15" x14ac:dyDescent="0.2">
      <c r="F315" s="49">
        <v>44620</v>
      </c>
      <c r="G315" s="50">
        <v>182.160007953643</v>
      </c>
      <c r="H315" s="50">
        <v>147.91293876599795</v>
      </c>
      <c r="I315" s="103">
        <f>$B$5*H315/'EUR GBP'!H315</f>
        <v>51076.213467364803</v>
      </c>
      <c r="J315" s="170">
        <f>I315-($G$3*$B$5/'EUR GBP'!$F$3)</f>
        <v>-1785.5209230549663</v>
      </c>
    </row>
    <row r="316" spans="6:10" ht="15" x14ac:dyDescent="0.2">
      <c r="F316" s="49">
        <v>44617</v>
      </c>
      <c r="G316" s="50">
        <v>188.58000040054299</v>
      </c>
      <c r="H316" s="50">
        <v>160.52510025409418</v>
      </c>
      <c r="I316" s="103">
        <f>$B$5*H316/'EUR GBP'!H316</f>
        <v>55308.606386135623</v>
      </c>
      <c r="J316" s="170">
        <f>I316-($G$3*$B$5/'EUR GBP'!$F$3)</f>
        <v>2446.8719957158537</v>
      </c>
    </row>
    <row r="317" spans="6:10" ht="15" x14ac:dyDescent="0.2">
      <c r="F317" s="49">
        <v>44616</v>
      </c>
      <c r="G317" s="50">
        <v>179.79999780654902</v>
      </c>
      <c r="H317" s="50">
        <v>139.43995683604754</v>
      </c>
      <c r="I317" s="103">
        <f>$B$5*H317/'EUR GBP'!H317</f>
        <v>48011.947662045</v>
      </c>
      <c r="J317" s="170">
        <f>I317-($G$3*$B$5/'EUR GBP'!$F$3)</f>
        <v>-4849.7867283747692</v>
      </c>
    </row>
    <row r="318" spans="6:10" ht="15" x14ac:dyDescent="0.2">
      <c r="F318" s="49">
        <v>44615</v>
      </c>
      <c r="G318" s="50">
        <v>196.72000408172602</v>
      </c>
      <c r="H318" s="50">
        <v>157.94992499004852</v>
      </c>
      <c r="I318" s="103">
        <f>$B$5*H318/'EUR GBP'!H318</f>
        <v>54420.14710779184</v>
      </c>
      <c r="J318" s="170">
        <f>I318-($G$3*$B$5/'EUR GBP'!$F$3)</f>
        <v>1558.4127173720699</v>
      </c>
    </row>
    <row r="319" spans="6:10" ht="15" x14ac:dyDescent="0.2">
      <c r="F319" s="49">
        <v>44614</v>
      </c>
      <c r="G319" s="50">
        <v>190.74000120162898</v>
      </c>
      <c r="H319" s="50">
        <v>152.73878508977597</v>
      </c>
      <c r="I319" s="103">
        <f>$B$5*H319/'EUR GBP'!H319</f>
        <v>52642.289388750694</v>
      </c>
      <c r="J319" s="170">
        <f>I319-($G$3*$B$5/'EUR GBP'!$F$3)</f>
        <v>-219.44500166907528</v>
      </c>
    </row>
    <row r="320" spans="6:10" ht="15" x14ac:dyDescent="0.2">
      <c r="F320" s="49">
        <v>44613</v>
      </c>
      <c r="G320" s="50">
        <v>191.33999347686702</v>
      </c>
      <c r="H320" s="50">
        <v>153.39627000773271</v>
      </c>
      <c r="I320" s="103">
        <f>$B$5*H320/'EUR GBP'!H320</f>
        <v>53033.316665839433</v>
      </c>
      <c r="J320" s="170">
        <f>I320-($G$3*$B$5/'EUR GBP'!$F$3)</f>
        <v>171.58227541966335</v>
      </c>
    </row>
    <row r="321" spans="6:10" ht="15" x14ac:dyDescent="0.2">
      <c r="F321" s="49">
        <v>44610</v>
      </c>
      <c r="G321" s="50">
        <v>191.119992733001</v>
      </c>
      <c r="H321" s="50">
        <v>152.48420958800693</v>
      </c>
      <c r="I321" s="103">
        <f>$B$5*H321/'EUR GBP'!H321</f>
        <v>52598.754095608274</v>
      </c>
      <c r="J321" s="170">
        <f>I321-($G$3*$B$5/'EUR GBP'!$F$3)</f>
        <v>-262.9802948114957</v>
      </c>
    </row>
    <row r="322" spans="6:10" ht="15" x14ac:dyDescent="0.2">
      <c r="F322" s="49">
        <v>44609</v>
      </c>
      <c r="G322" s="50">
        <v>192.03999042510901</v>
      </c>
      <c r="H322" s="50">
        <v>149.98321431953147</v>
      </c>
      <c r="I322" s="103">
        <f>$B$5*H322/'EUR GBP'!H322</f>
        <v>51877.063871608843</v>
      </c>
      <c r="J322" s="170">
        <f>I322-($G$3*$B$5/'EUR GBP'!$F$3)</f>
        <v>-984.6705188109263</v>
      </c>
    </row>
    <row r="323" spans="6:10" ht="15" x14ac:dyDescent="0.2">
      <c r="F323" s="49">
        <v>44608</v>
      </c>
      <c r="G323" s="50">
        <v>196.14000320434499</v>
      </c>
      <c r="H323" s="50">
        <v>151.17144953048211</v>
      </c>
      <c r="I323" s="103">
        <f>$B$5*H323/'EUR GBP'!H323</f>
        <v>52337.159954209856</v>
      </c>
      <c r="J323" s="170">
        <f>I323-($G$3*$B$5/'EUR GBP'!$F$3)</f>
        <v>-524.57443620991398</v>
      </c>
    </row>
    <row r="324" spans="6:10" ht="15" x14ac:dyDescent="0.2">
      <c r="F324" s="49">
        <v>44607</v>
      </c>
      <c r="G324" s="50">
        <v>198.78000020980801</v>
      </c>
      <c r="H324" s="50">
        <v>157.07587964785625</v>
      </c>
      <c r="I324" s="103">
        <f>$B$5*H324/'EUR GBP'!H324</f>
        <v>53985.751084135904</v>
      </c>
      <c r="J324" s="170">
        <f>I324-($G$3*$B$5/'EUR GBP'!$F$3)</f>
        <v>1124.0166937161339</v>
      </c>
    </row>
    <row r="325" spans="6:10" ht="15" x14ac:dyDescent="0.2">
      <c r="F325" s="49">
        <v>44606</v>
      </c>
      <c r="G325" s="50">
        <v>193.839991092681</v>
      </c>
      <c r="H325" s="50">
        <v>144.75535860466425</v>
      </c>
      <c r="I325" s="103">
        <f>$B$5*H325/'EUR GBP'!H325</f>
        <v>50037.082049924589</v>
      </c>
      <c r="J325" s="170">
        <f>I325-($G$3*$B$5/'EUR GBP'!$F$3)</f>
        <v>-2824.6523404951804</v>
      </c>
    </row>
    <row r="326" spans="6:10" ht="15" x14ac:dyDescent="0.2">
      <c r="F326" s="49">
        <v>44603</v>
      </c>
      <c r="G326" s="50">
        <v>204.850006103515</v>
      </c>
      <c r="H326" s="50">
        <v>150.62423744261869</v>
      </c>
      <c r="I326" s="103">
        <f>$B$5*H326/'EUR GBP'!H326</f>
        <v>52226.817449875169</v>
      </c>
      <c r="J326" s="170">
        <f>I326-($G$3*$B$5/'EUR GBP'!$F$3)</f>
        <v>-634.91694054460095</v>
      </c>
    </row>
    <row r="327" spans="6:10" ht="15" x14ac:dyDescent="0.2">
      <c r="F327" s="49">
        <v>44602</v>
      </c>
      <c r="G327" s="50">
        <v>208.35001468658399</v>
      </c>
      <c r="H327" s="50">
        <v>152.81607414362946</v>
      </c>
      <c r="I327" s="103">
        <f>$B$5*H327/'EUR GBP'!H327</f>
        <v>52794.753123361705</v>
      </c>
      <c r="J327" s="170">
        <f>I327-($G$3*$B$5/'EUR GBP'!$F$3)</f>
        <v>-66.981267058064986</v>
      </c>
    </row>
    <row r="328" spans="6:10" ht="15" x14ac:dyDescent="0.2">
      <c r="F328" s="49">
        <v>44601</v>
      </c>
      <c r="G328" s="50">
        <v>208.89999866485499</v>
      </c>
      <c r="H328" s="50">
        <v>155.36194008515915</v>
      </c>
      <c r="I328" s="103">
        <f>$B$5*H328/'EUR GBP'!H328</f>
        <v>53529.648179524534</v>
      </c>
      <c r="J328" s="170">
        <f>I328-($G$3*$B$5/'EUR GBP'!$F$3)</f>
        <v>667.91378910476487</v>
      </c>
    </row>
    <row r="329" spans="6:10" ht="15" x14ac:dyDescent="0.2">
      <c r="F329" s="49">
        <v>44600</v>
      </c>
      <c r="G329" s="50">
        <v>205.99999427795402</v>
      </c>
      <c r="H329" s="50">
        <v>153.92823129141132</v>
      </c>
      <c r="I329" s="103">
        <f>$B$5*H329/'EUR GBP'!H329</f>
        <v>53315.567363413364</v>
      </c>
      <c r="J329" s="170">
        <f>I329-($G$3*$B$5/'EUR GBP'!$F$3)</f>
        <v>453.83297299359401</v>
      </c>
    </row>
    <row r="330" spans="6:10" ht="15" x14ac:dyDescent="0.2">
      <c r="F330" s="49">
        <v>44599</v>
      </c>
      <c r="G330" s="50">
        <v>205.04999160766602</v>
      </c>
      <c r="H330" s="50">
        <v>156.88762749042124</v>
      </c>
      <c r="I330" s="103">
        <f>$B$5*H330/'EUR GBP'!H330</f>
        <v>54117.085622063038</v>
      </c>
      <c r="J330" s="170">
        <f>I330-($G$3*$B$5/'EUR GBP'!$F$3)</f>
        <v>1255.351231643268</v>
      </c>
    </row>
    <row r="331" spans="6:10" ht="15" x14ac:dyDescent="0.2">
      <c r="F331" s="49">
        <v>44596</v>
      </c>
      <c r="G331" s="50">
        <v>200.19998550414999</v>
      </c>
      <c r="H331" s="50">
        <v>149.06743499048153</v>
      </c>
      <c r="I331" s="103">
        <f>$B$5*H331/'EUR GBP'!H331</f>
        <v>51019.452624914695</v>
      </c>
      <c r="J331" s="170">
        <f>I331-($G$3*$B$5/'EUR GBP'!$F$3)</f>
        <v>-1842.2817655050749</v>
      </c>
    </row>
    <row r="332" spans="6:10" ht="15" x14ac:dyDescent="0.2">
      <c r="F332" s="49">
        <v>44595</v>
      </c>
      <c r="G332" s="50">
        <v>205.69999217986998</v>
      </c>
      <c r="H332" s="50">
        <v>154.22888641453739</v>
      </c>
      <c r="I332" s="103">
        <f>$B$5*H332/'EUR GBP'!H332</f>
        <v>52827.727575707562</v>
      </c>
      <c r="J332" s="170">
        <f>I332-($G$3*$B$5/'EUR GBP'!$F$3)</f>
        <v>-34.006814712207415</v>
      </c>
    </row>
    <row r="333" spans="6:10" ht="15" x14ac:dyDescent="0.2">
      <c r="F333" s="49">
        <v>44594</v>
      </c>
      <c r="G333" s="50">
        <v>204.34999465942298</v>
      </c>
      <c r="H333" s="50">
        <v>155.7526142154658</v>
      </c>
      <c r="I333" s="103">
        <f>$B$5*H333/'EUR GBP'!H333</f>
        <v>53729.778348468069</v>
      </c>
      <c r="J333" s="170">
        <f>I333-($G$3*$B$5/'EUR GBP'!$F$3)</f>
        <v>868.04395804829983</v>
      </c>
    </row>
    <row r="334" spans="6:10" ht="15" x14ac:dyDescent="0.2">
      <c r="F334" s="49">
        <v>44593</v>
      </c>
      <c r="G334" s="50">
        <v>200.99999904632503</v>
      </c>
      <c r="H334" s="50">
        <v>155.66344891118956</v>
      </c>
      <c r="I334" s="103">
        <f>$B$5*H334/'EUR GBP'!H334</f>
        <v>53881.811553896383</v>
      </c>
      <c r="J334" s="170">
        <f>I334-($G$3*$B$5/'EUR GBP'!$F$3)</f>
        <v>1020.0771634766134</v>
      </c>
    </row>
    <row r="335" spans="6:10" ht="15" x14ac:dyDescent="0.2">
      <c r="F335" s="49">
        <v>44592</v>
      </c>
      <c r="G335" s="50">
        <v>197.820007801055</v>
      </c>
      <c r="H335" s="50">
        <v>153.88755626316876</v>
      </c>
      <c r="I335" s="103">
        <f>$B$5*H335/'EUR GBP'!H335</f>
        <v>52893.087595944766</v>
      </c>
      <c r="J335" s="170">
        <f>I335-($G$3*$B$5/'EUR GBP'!$F$3)</f>
        <v>31.353205524996156</v>
      </c>
    </row>
    <row r="336" spans="6:10" ht="15" x14ac:dyDescent="0.2">
      <c r="F336" s="49">
        <v>44589</v>
      </c>
      <c r="G336" s="50">
        <v>196.96000814437801</v>
      </c>
      <c r="H336" s="50">
        <v>147.16453464191727</v>
      </c>
      <c r="I336" s="103">
        <f>$B$5*H336/'EUR GBP'!H336</f>
        <v>50792.575831870294</v>
      </c>
      <c r="J336" s="170">
        <f>I336-($G$3*$B$5/'EUR GBP'!$F$3)</f>
        <v>-2069.1585585494759</v>
      </c>
    </row>
    <row r="337" spans="6:10" ht="15" x14ac:dyDescent="0.2">
      <c r="F337" s="49">
        <v>44588</v>
      </c>
      <c r="G337" s="50">
        <v>204.900002479553</v>
      </c>
      <c r="H337" s="50">
        <v>155.06310845345021</v>
      </c>
      <c r="I337" s="103">
        <f>$B$5*H337/'EUR GBP'!H337</f>
        <v>53644.05304057039</v>
      </c>
      <c r="J337" s="170">
        <f>I337-($G$3*$B$5/'EUR GBP'!$F$3)</f>
        <v>782.31865015062067</v>
      </c>
    </row>
    <row r="338" spans="6:10" ht="15" x14ac:dyDescent="0.2">
      <c r="F338" s="49">
        <v>44587</v>
      </c>
      <c r="G338" s="50">
        <v>202.449989318847</v>
      </c>
      <c r="H338" s="50">
        <v>157.80621634671454</v>
      </c>
      <c r="I338" s="103">
        <f>$B$5*H338/'EUR GBP'!H338</f>
        <v>54526.089200500137</v>
      </c>
      <c r="J338" s="170">
        <f>I338-($G$3*$B$5/'EUR GBP'!$F$3)</f>
        <v>1664.3548100803673</v>
      </c>
    </row>
    <row r="339" spans="6:10" ht="15" x14ac:dyDescent="0.2">
      <c r="F339" s="49">
        <v>44586</v>
      </c>
      <c r="G339" s="50">
        <v>196.480000019073</v>
      </c>
      <c r="H339" s="50">
        <v>158.29397223580548</v>
      </c>
      <c r="I339" s="103">
        <f>$B$5*H339/'EUR GBP'!H339</f>
        <v>54857.248931730217</v>
      </c>
      <c r="J339" s="170">
        <f>I339-($G$3*$B$5/'EUR GBP'!$F$3)</f>
        <v>1995.5145413104474</v>
      </c>
    </row>
    <row r="340" spans="6:10" ht="15" x14ac:dyDescent="0.2">
      <c r="F340" s="49">
        <v>44585</v>
      </c>
      <c r="G340" s="50">
        <v>190.079998970031</v>
      </c>
      <c r="H340" s="50">
        <v>146.16256878633678</v>
      </c>
      <c r="I340" s="103">
        <f>$B$5*H340/'EUR GBP'!H340</f>
        <v>50256.227775004932</v>
      </c>
      <c r="J340" s="170">
        <f>I340-($G$3*$B$5/'EUR GBP'!$F$3)</f>
        <v>-2605.5066154148371</v>
      </c>
    </row>
    <row r="341" spans="6:10" ht="15" x14ac:dyDescent="0.2">
      <c r="F341" s="49">
        <v>44582</v>
      </c>
      <c r="G341" s="50">
        <v>199.03999567031801</v>
      </c>
      <c r="H341" s="50">
        <v>148.40069859232369</v>
      </c>
      <c r="I341" s="103">
        <f>$B$5*H341/'EUR GBP'!H341</f>
        <v>50828.805914817742</v>
      </c>
      <c r="J341" s="170">
        <f>I341-($G$3*$B$5/'EUR GBP'!$F$3)</f>
        <v>-2032.9284756020279</v>
      </c>
    </row>
    <row r="342" spans="6:10" ht="15" x14ac:dyDescent="0.2">
      <c r="F342" s="49">
        <v>44581</v>
      </c>
      <c r="G342" s="50">
        <v>205.39999008178702</v>
      </c>
      <c r="H342" s="50">
        <v>152.10511734239682</v>
      </c>
      <c r="I342" s="103">
        <f>$B$5*H342/'EUR GBP'!H342</f>
        <v>52562.98109028241</v>
      </c>
      <c r="J342" s="170">
        <f>I342-($G$3*$B$5/'EUR GBP'!$F$3)</f>
        <v>-298.75330013735947</v>
      </c>
    </row>
    <row r="343" spans="6:10" ht="15" x14ac:dyDescent="0.2">
      <c r="F343" s="49">
        <v>44580</v>
      </c>
      <c r="G343" s="50">
        <v>206.90000057220402</v>
      </c>
      <c r="H343" s="50">
        <v>150.3587296206519</v>
      </c>
      <c r="I343" s="103">
        <f>$B$5*H343/'EUR GBP'!H343</f>
        <v>52049.785661075635</v>
      </c>
      <c r="J343" s="170">
        <f>I343-($G$3*$B$5/'EUR GBP'!$F$3)</f>
        <v>-811.94872934413434</v>
      </c>
    </row>
    <row r="344" spans="6:10" ht="15" x14ac:dyDescent="0.2">
      <c r="F344" s="49">
        <v>44579</v>
      </c>
      <c r="G344" s="50">
        <v>210.80000400543199</v>
      </c>
      <c r="H344" s="50">
        <v>150.268531001361</v>
      </c>
      <c r="I344" s="103">
        <f>$B$5*H344/'EUR GBP'!H344</f>
        <v>51865.293380070609</v>
      </c>
      <c r="J344" s="170">
        <f>I344-($G$3*$B$5/'EUR GBP'!$F$3)</f>
        <v>-996.44101034916093</v>
      </c>
    </row>
    <row r="345" spans="6:10" ht="15" x14ac:dyDescent="0.2">
      <c r="F345" s="49">
        <v>44578</v>
      </c>
      <c r="G345" s="50">
        <v>214.89999294281</v>
      </c>
      <c r="H345" s="50">
        <v>152.47319216452598</v>
      </c>
      <c r="I345" s="103">
        <f>$B$5*H345/'EUR GBP'!H345</f>
        <v>52605.647266495165</v>
      </c>
      <c r="J345" s="170">
        <f>I345-($G$3*$B$5/'EUR GBP'!$F$3)</f>
        <v>-256.08712392460438</v>
      </c>
    </row>
    <row r="346" spans="6:10" ht="15" x14ac:dyDescent="0.2">
      <c r="F346" s="49">
        <v>44575</v>
      </c>
      <c r="G346" s="50">
        <v>215.949988365173</v>
      </c>
      <c r="H346" s="50">
        <v>152.93644071751419</v>
      </c>
      <c r="I346" s="103">
        <f>$B$5*H346/'EUR GBP'!H346</f>
        <v>52698.677537492942</v>
      </c>
      <c r="J346" s="170">
        <f>I346-($G$3*$B$5/'EUR GBP'!$F$3)</f>
        <v>-163.05685292682756</v>
      </c>
    </row>
    <row r="347" spans="6:10" ht="15" x14ac:dyDescent="0.2">
      <c r="F347" s="49">
        <v>44574</v>
      </c>
      <c r="G347" s="50">
        <v>216.350007057189</v>
      </c>
      <c r="H347" s="50">
        <v>156.73010159496775</v>
      </c>
      <c r="I347" s="103">
        <f>$B$5*H347/'EUR GBP'!H347</f>
        <v>54062.343302080437</v>
      </c>
      <c r="J347" s="170">
        <f>I347-($G$3*$B$5/'EUR GBP'!$F$3)</f>
        <v>1200.6089116606672</v>
      </c>
    </row>
    <row r="348" spans="6:10" ht="15" x14ac:dyDescent="0.2">
      <c r="F348" s="49">
        <v>44573</v>
      </c>
      <c r="G348" s="50">
        <v>211.45000457763601</v>
      </c>
      <c r="H348" s="50">
        <v>156.44194020062758</v>
      </c>
      <c r="I348" s="103">
        <f>$B$5*H348/'EUR GBP'!H348</f>
        <v>53924.2057754493</v>
      </c>
      <c r="J348" s="170">
        <f>I348-($G$3*$B$5/'EUR GBP'!$F$3)</f>
        <v>1062.4713850295302</v>
      </c>
    </row>
    <row r="349" spans="6:10" ht="15" x14ac:dyDescent="0.2">
      <c r="F349" s="49">
        <v>44572</v>
      </c>
      <c r="G349" s="50">
        <v>207.05001354217498</v>
      </c>
      <c r="H349" s="50">
        <v>152.88735922039015</v>
      </c>
      <c r="I349" s="103">
        <f>$B$5*H349/'EUR GBP'!H349</f>
        <v>52814.331618042561</v>
      </c>
      <c r="J349" s="170">
        <f>I349-($G$3*$B$5/'EUR GBP'!$F$3)</f>
        <v>-47.402772377208748</v>
      </c>
    </row>
    <row r="350" spans="6:10" ht="15" x14ac:dyDescent="0.2">
      <c r="F350" s="49">
        <v>44571</v>
      </c>
      <c r="G350" s="50">
        <v>207.50000476837101</v>
      </c>
      <c r="H350" s="50">
        <v>155.41393951038702</v>
      </c>
      <c r="I350" s="103">
        <f>$B$5*H350/'EUR GBP'!H350</f>
        <v>53712.156028221172</v>
      </c>
      <c r="J350" s="170">
        <f>I350-($G$3*$B$5/'EUR GBP'!$F$3)</f>
        <v>850.42163780140254</v>
      </c>
    </row>
    <row r="351" spans="6:10" ht="15" x14ac:dyDescent="0.2">
      <c r="F351" s="49">
        <v>44568</v>
      </c>
      <c r="G351" s="50">
        <v>204.55000400543199</v>
      </c>
      <c r="H351" s="50">
        <v>157.01951223550265</v>
      </c>
      <c r="I351" s="103">
        <f>$B$5*H351/'EUR GBP'!H351</f>
        <v>54102.176442276839</v>
      </c>
      <c r="J351" s="170">
        <f>I351-($G$3*$B$5/'EUR GBP'!$F$3)</f>
        <v>1240.4420518570696</v>
      </c>
    </row>
    <row r="352" spans="6:10" ht="15" x14ac:dyDescent="0.2">
      <c r="F352" s="49">
        <v>44567</v>
      </c>
      <c r="G352" s="50">
        <v>199.53999519348099</v>
      </c>
      <c r="H352" s="50">
        <v>153.72762203062948</v>
      </c>
      <c r="I352" s="103">
        <f>$B$5*H352/'EUR GBP'!H352</f>
        <v>53080.286588569055</v>
      </c>
      <c r="J352" s="170">
        <f>I352-($G$3*$B$5/'EUR GBP'!$F$3)</f>
        <v>218.55219814928569</v>
      </c>
    </row>
    <row r="353" spans="6:10" ht="15" x14ac:dyDescent="0.2">
      <c r="F353" s="49">
        <v>44566</v>
      </c>
      <c r="G353" s="50">
        <v>198.88000488281199</v>
      </c>
      <c r="H353" s="50">
        <v>154.75306751867825</v>
      </c>
      <c r="I353" s="103">
        <f>$B$5*H353/'EUR GBP'!H353</f>
        <v>53309.150071213924</v>
      </c>
      <c r="J353" s="170">
        <f>I353-($G$3*$B$5/'EUR GBP'!$F$3)</f>
        <v>447.41568079415447</v>
      </c>
    </row>
    <row r="354" spans="6:10" ht="15" x14ac:dyDescent="0.2">
      <c r="F354" s="49">
        <v>44565</v>
      </c>
      <c r="G354" s="50">
        <v>196.899998188018</v>
      </c>
      <c r="H354" s="50">
        <v>161.12421261898885</v>
      </c>
      <c r="I354" s="103">
        <f>$B$5*H354/'EUR GBP'!H354</f>
        <v>55948.857268405904</v>
      </c>
      <c r="J354" s="170">
        <f>I354-($G$3*$B$5/'EUR GBP'!$F$3)</f>
        <v>3087.122877986134</v>
      </c>
    </row>
    <row r="355" spans="6:10" ht="15" x14ac:dyDescent="0.2">
      <c r="F355" s="49">
        <v>44564</v>
      </c>
      <c r="G355" s="50">
        <v>187.00000047683702</v>
      </c>
      <c r="H355" s="50">
        <v>153.21999788284299</v>
      </c>
      <c r="I355" s="103">
        <f>$B$5*H355/'EUR GBP'!H355</f>
        <v>52851.785460279709</v>
      </c>
      <c r="J355" s="170">
        <f>I355-($G$3*$B$5/'EUR GBP'!$F$3)</f>
        <v>-9.9489301400608383</v>
      </c>
    </row>
    <row r="356" spans="6:10" ht="15" x14ac:dyDescent="0.2">
      <c r="F356" s="49">
        <v>44561</v>
      </c>
      <c r="G356" s="50">
        <v>187.00000047683702</v>
      </c>
      <c r="H356" s="50">
        <v>151.86586357895794</v>
      </c>
      <c r="I356" s="103">
        <f>$B$5*H356/'EUR GBP'!H356</f>
        <v>52376.633780553602</v>
      </c>
      <c r="J356" s="170">
        <f>I356-($G$3*$B$5/'EUR GBP'!$F$3)</f>
        <v>-485.10060986616736</v>
      </c>
    </row>
    <row r="357" spans="6:10" ht="15" x14ac:dyDescent="0.2">
      <c r="F357" s="49">
        <v>44560</v>
      </c>
      <c r="G357" s="50">
        <v>188.66000175476</v>
      </c>
      <c r="H357" s="50">
        <v>153.44756747609264</v>
      </c>
      <c r="I357" s="103">
        <f>$B$5*H357/'EUR GBP'!H357</f>
        <v>53081.925349757985</v>
      </c>
      <c r="J357" s="170">
        <f>I357-($G$3*$B$5/'EUR GBP'!$F$3)</f>
        <v>220.19095933821518</v>
      </c>
    </row>
    <row r="358" spans="6:10" ht="15" x14ac:dyDescent="0.2">
      <c r="F358" s="49">
        <v>44559</v>
      </c>
      <c r="G358" s="50">
        <v>188.38000297546301</v>
      </c>
      <c r="H358" s="50">
        <v>153.98646721045338</v>
      </c>
      <c r="I358" s="103">
        <f>$B$5*H358/'EUR GBP'!H358</f>
        <v>53105.747541477445</v>
      </c>
      <c r="J358" s="170">
        <f>I358-($G$3*$B$5/'EUR GBP'!$F$3)</f>
        <v>244.01315105767571</v>
      </c>
    </row>
    <row r="359" spans="6:10" ht="15" x14ac:dyDescent="0.2">
      <c r="F359" s="49">
        <v>44558</v>
      </c>
      <c r="G359" s="50">
        <v>187.44000196456901</v>
      </c>
      <c r="H359" s="50">
        <v>153.21999788284299</v>
      </c>
      <c r="I359" s="103">
        <f>$B$5*H359/'EUR GBP'!H359</f>
        <v>53009.432599019572</v>
      </c>
      <c r="J359" s="170">
        <f>I359-($G$3*$B$5/'EUR GBP'!$F$3)</f>
        <v>147.69820859980246</v>
      </c>
    </row>
    <row r="360" spans="6:10" ht="15" x14ac:dyDescent="0.2">
      <c r="F360" s="49">
        <v>44557</v>
      </c>
      <c r="G360" s="50">
        <v>187.44000196456901</v>
      </c>
      <c r="H360" s="50">
        <v>153.21999788284299</v>
      </c>
      <c r="I360" s="103">
        <f>$B$5*H360/'EUR GBP'!H360</f>
        <v>52891.543071466163</v>
      </c>
      <c r="J360" s="170">
        <f>I360-($G$3*$B$5/'EUR GBP'!$F$3)</f>
        <v>29.808681046393758</v>
      </c>
    </row>
    <row r="361" spans="6:10" ht="15" x14ac:dyDescent="0.2">
      <c r="F361" s="49">
        <v>44554</v>
      </c>
      <c r="G361" s="50">
        <v>187.44000196456901</v>
      </c>
      <c r="H361" s="50">
        <v>152.73032655911717</v>
      </c>
      <c r="I361" s="103">
        <f>$B$5*H361/'EUR GBP'!H361</f>
        <v>52644.431966915283</v>
      </c>
      <c r="J361" s="170">
        <f>I361-($G$3*$B$5/'EUR GBP'!$F$3)</f>
        <v>-217.3024235044868</v>
      </c>
    </row>
    <row r="362" spans="6:10" ht="15" x14ac:dyDescent="0.2">
      <c r="F362" s="49">
        <v>44553</v>
      </c>
      <c r="G362" s="50">
        <v>188.03999423980699</v>
      </c>
      <c r="H362" s="50">
        <v>155.27072520735251</v>
      </c>
      <c r="I362" s="103">
        <f>$B$5*H362/'EUR GBP'!H362</f>
        <v>53892.292992706061</v>
      </c>
      <c r="J362" s="170">
        <f>I362-($G$3*$B$5/'EUR GBP'!$F$3)</f>
        <v>1030.5586022862917</v>
      </c>
    </row>
    <row r="363" spans="6:10" ht="15" x14ac:dyDescent="0.2">
      <c r="F363" s="49">
        <v>44552</v>
      </c>
      <c r="G363" s="50">
        <v>185.53999662399201</v>
      </c>
      <c r="H363" s="50">
        <v>155.11449663551375</v>
      </c>
      <c r="I363" s="103">
        <f>$B$5*H363/'EUR GBP'!H363</f>
        <v>53690.442796044503</v>
      </c>
      <c r="J363" s="170">
        <f>I363-($G$3*$B$5/'EUR GBP'!$F$3)</f>
        <v>828.70840562473313</v>
      </c>
    </row>
    <row r="364" spans="6:10" ht="15" x14ac:dyDescent="0.2">
      <c r="F364" s="49">
        <v>44551</v>
      </c>
      <c r="G364" s="50">
        <v>183.259999752044</v>
      </c>
      <c r="H364" s="50">
        <v>156.90937686650867</v>
      </c>
      <c r="I364" s="103">
        <f>$B$5*H364/'EUR GBP'!H364</f>
        <v>54304.608714133778</v>
      </c>
      <c r="J364" s="170">
        <f>I364-($G$3*$B$5/'EUR GBP'!$F$3)</f>
        <v>1442.8743237140079</v>
      </c>
    </row>
    <row r="365" spans="6:10" ht="15" x14ac:dyDescent="0.2">
      <c r="F365" s="49">
        <v>44550</v>
      </c>
      <c r="G365" s="50">
        <v>178.89999151229802</v>
      </c>
      <c r="H365" s="50">
        <v>151.77087980059088</v>
      </c>
      <c r="I365" s="103">
        <f>$B$5*H365/'EUR GBP'!H365</f>
        <v>52129.445148329571</v>
      </c>
      <c r="J365" s="170">
        <f>I365-($G$3*$B$5/'EUR GBP'!$F$3)</f>
        <v>-732.28924209019897</v>
      </c>
    </row>
    <row r="366" spans="6:10" ht="15" x14ac:dyDescent="0.2">
      <c r="F366" s="49">
        <v>44547</v>
      </c>
      <c r="G366" s="50">
        <v>180.60001134872402</v>
      </c>
      <c r="H366" s="50">
        <v>150.89614789195585</v>
      </c>
      <c r="I366" s="103">
        <f>$B$5*H366/'EUR GBP'!H366</f>
        <v>51945.83080955044</v>
      </c>
      <c r="J366" s="170">
        <f>I366-($G$3*$B$5/'EUR GBP'!$F$3)</f>
        <v>-915.90358086932974</v>
      </c>
    </row>
    <row r="367" spans="6:10" ht="15" x14ac:dyDescent="0.2">
      <c r="F367" s="49">
        <v>44546</v>
      </c>
      <c r="G367" s="50">
        <v>183.360004425048</v>
      </c>
      <c r="H367" s="50">
        <v>158.54238520661181</v>
      </c>
      <c r="I367" s="103">
        <f>$B$5*H367/'EUR GBP'!H367</f>
        <v>54905.957633404381</v>
      </c>
      <c r="J367" s="170">
        <f>I367-($G$3*$B$5/'EUR GBP'!$F$3)</f>
        <v>2044.2232429846117</v>
      </c>
    </row>
    <row r="368" spans="6:10" ht="15" x14ac:dyDescent="0.2">
      <c r="F368" s="49">
        <v>44545</v>
      </c>
      <c r="G368" s="50">
        <v>177.10000276565501</v>
      </c>
      <c r="H368" s="50">
        <v>150.57821979692017</v>
      </c>
      <c r="I368" s="103">
        <f>$B$5*H368/'EUR GBP'!H368</f>
        <v>51980.407477131528</v>
      </c>
      <c r="J368" s="170">
        <f>I368-($G$3*$B$5/'EUR GBP'!$F$3)</f>
        <v>-881.32691328824149</v>
      </c>
    </row>
    <row r="369" spans="6:10" ht="15" x14ac:dyDescent="0.2">
      <c r="F369" s="49">
        <v>44544</v>
      </c>
      <c r="G369" s="50">
        <v>180.179989337921</v>
      </c>
      <c r="H369" s="50">
        <v>154.44944311949126</v>
      </c>
      <c r="I369" s="103">
        <f>$B$5*H369/'EUR GBP'!H369</f>
        <v>53309.810941724842</v>
      </c>
      <c r="J369" s="170">
        <f>I369-($G$3*$B$5/'EUR GBP'!$F$3)</f>
        <v>448.07655130507192</v>
      </c>
    </row>
    <row r="370" spans="6:10" ht="15" x14ac:dyDescent="0.2">
      <c r="F370" s="49">
        <v>44543</v>
      </c>
      <c r="G370" s="50">
        <v>178.740000724792</v>
      </c>
      <c r="H370" s="50">
        <v>149.49389165834893</v>
      </c>
      <c r="I370" s="103">
        <f>$B$5*H370/'EUR GBP'!H370</f>
        <v>51701.477574812678</v>
      </c>
      <c r="J370" s="170">
        <f>I370-($G$3*$B$5/'EUR GBP'!$F$3)</f>
        <v>-1160.256815607092</v>
      </c>
    </row>
    <row r="371" spans="6:10" ht="15" x14ac:dyDescent="0.2">
      <c r="F371" s="49">
        <v>44540</v>
      </c>
      <c r="G371" s="50">
        <v>183.14000368118201</v>
      </c>
      <c r="H371" s="50">
        <v>153.3874126952559</v>
      </c>
      <c r="I371" s="103">
        <f>$B$5*H371/'EUR GBP'!H371</f>
        <v>52929.241321672474</v>
      </c>
      <c r="J371" s="170">
        <f>I371-($G$3*$B$5/'EUR GBP'!$F$3)</f>
        <v>67.506931252704817</v>
      </c>
    </row>
    <row r="372" spans="6:10" ht="15" x14ac:dyDescent="0.2">
      <c r="F372" s="49">
        <v>44539</v>
      </c>
      <c r="G372" s="50">
        <v>182.940006256103</v>
      </c>
      <c r="H372" s="50">
        <v>150.20128054776953</v>
      </c>
      <c r="I372" s="103">
        <f>$B$5*H372/'EUR GBP'!H372</f>
        <v>52004.260143847408</v>
      </c>
      <c r="J372" s="170">
        <f>I372-($G$3*$B$5/'EUR GBP'!$F$3)</f>
        <v>-857.47424657236115</v>
      </c>
    </row>
    <row r="373" spans="6:10" ht="15" x14ac:dyDescent="0.2">
      <c r="F373" s="49">
        <v>44538</v>
      </c>
      <c r="G373" s="50">
        <v>186.58000230789099</v>
      </c>
      <c r="H373" s="50">
        <v>153.00663753611224</v>
      </c>
      <c r="I373" s="103">
        <f>$B$5*H373/'EUR GBP'!H373</f>
        <v>52307.550303484568</v>
      </c>
      <c r="J373" s="170">
        <f>I373-($G$3*$B$5/'EUR GBP'!$F$3)</f>
        <v>-554.18408693520178</v>
      </c>
    </row>
    <row r="374" spans="6:10" ht="15" x14ac:dyDescent="0.2">
      <c r="F374" s="49">
        <v>44537</v>
      </c>
      <c r="G374" s="50">
        <v>186.83999776840201</v>
      </c>
      <c r="H374" s="50">
        <v>152.04363850514193</v>
      </c>
      <c r="I374" s="103">
        <f>$B$5*H374/'EUR GBP'!H374</f>
        <v>52574.023159421216</v>
      </c>
      <c r="J374" s="170">
        <f>I374-($G$3*$B$5/'EUR GBP'!$F$3)</f>
        <v>-287.71123099855322</v>
      </c>
    </row>
    <row r="375" spans="6:10" ht="15" x14ac:dyDescent="0.2">
      <c r="F375" s="49">
        <v>44536</v>
      </c>
      <c r="G375" s="50">
        <v>188.27999830245901</v>
      </c>
      <c r="H375" s="50">
        <v>154.67542902254482</v>
      </c>
      <c r="I375" s="103">
        <f>$B$5*H375/'EUR GBP'!H375</f>
        <v>53463.737653052864</v>
      </c>
      <c r="J375" s="170">
        <f>I375-($G$3*$B$5/'EUR GBP'!$F$3)</f>
        <v>602.00326263309398</v>
      </c>
    </row>
    <row r="376" spans="6:10" ht="15" x14ac:dyDescent="0.2">
      <c r="F376" s="49">
        <v>44533</v>
      </c>
      <c r="G376" s="50">
        <v>186.500000953674</v>
      </c>
      <c r="H376" s="50">
        <v>152.12305370819558</v>
      </c>
      <c r="I376" s="103">
        <f>$B$5*H376/'EUR GBP'!H376</f>
        <v>52314.474563498319</v>
      </c>
      <c r="J376" s="170">
        <f>I376-($G$3*$B$5/'EUR GBP'!$F$3)</f>
        <v>-547.25982692145044</v>
      </c>
    </row>
    <row r="377" spans="6:10" ht="15" x14ac:dyDescent="0.2">
      <c r="F377" s="49">
        <v>44532</v>
      </c>
      <c r="G377" s="50">
        <v>187.83999681472702</v>
      </c>
      <c r="H377" s="50">
        <v>152.0984526317651</v>
      </c>
      <c r="I377" s="103">
        <f>$B$5*H377/'EUR GBP'!H377</f>
        <v>52494.486221244129</v>
      </c>
      <c r="J377" s="170">
        <f>I377-($G$3*$B$5/'EUR GBP'!$F$3)</f>
        <v>-367.24816917564021</v>
      </c>
    </row>
    <row r="378" spans="6:10" ht="15" x14ac:dyDescent="0.2">
      <c r="F378" s="49">
        <v>44531</v>
      </c>
      <c r="G378" s="50">
        <v>189.21999931335401</v>
      </c>
      <c r="H378" s="50">
        <v>156.87470533471691</v>
      </c>
      <c r="I378" s="103">
        <f>$B$5*H378/'EUR GBP'!H378</f>
        <v>54175.56247039001</v>
      </c>
      <c r="J378" s="170">
        <f>I378-($G$3*$B$5/'EUR GBP'!$F$3)</f>
        <v>1313.8280799702407</v>
      </c>
    </row>
    <row r="379" spans="6:10" ht="15" x14ac:dyDescent="0.2">
      <c r="F379" s="49">
        <v>44530</v>
      </c>
      <c r="G379" s="50">
        <v>184.759998321533</v>
      </c>
      <c r="H379" s="50">
        <v>153.83489929816352</v>
      </c>
      <c r="I379" s="103">
        <f>$B$5*H379/'EUR GBP'!H379</f>
        <v>52815.192535861032</v>
      </c>
      <c r="J379" s="170">
        <f>I379-($G$3*$B$5/'EUR GBP'!$F$3)</f>
        <v>-46.541854558738123</v>
      </c>
    </row>
    <row r="380" spans="6:10" ht="15" x14ac:dyDescent="0.2">
      <c r="F380" s="49">
        <v>44529</v>
      </c>
      <c r="G380" s="50">
        <v>184.02000665664599</v>
      </c>
      <c r="H380" s="50">
        <v>154.13863890328756</v>
      </c>
      <c r="I380" s="103">
        <f>$B$5*H380/'EUR GBP'!H380</f>
        <v>53246.148835654501</v>
      </c>
      <c r="J380" s="170">
        <f>I380-($G$3*$B$5/'EUR GBP'!$F$3)</f>
        <v>384.41444523473183</v>
      </c>
    </row>
    <row r="381" spans="6:10" ht="15" x14ac:dyDescent="0.2">
      <c r="F381" s="49">
        <v>44526</v>
      </c>
      <c r="G381" s="50">
        <v>182.92000293731601</v>
      </c>
      <c r="H381" s="50">
        <v>143.18593306710605</v>
      </c>
      <c r="I381" s="103">
        <f>$B$5*H381/'EUR GBP'!H381</f>
        <v>49004.907905356755</v>
      </c>
      <c r="J381" s="170">
        <f>I381-($G$3*$B$5/'EUR GBP'!$F$3)</f>
        <v>-3856.8264850630148</v>
      </c>
    </row>
    <row r="382" spans="6:10" ht="15" x14ac:dyDescent="0.2">
      <c r="F382" s="49">
        <v>44525</v>
      </c>
      <c r="G382" s="50">
        <v>195.30000686645499</v>
      </c>
      <c r="H382" s="50">
        <v>154.82888310690592</v>
      </c>
      <c r="I382" s="103">
        <f>$B$5*H382/'EUR GBP'!H382</f>
        <v>53302.196986844458</v>
      </c>
      <c r="J382" s="170">
        <f>I382-($G$3*$B$5/'EUR GBP'!$F$3)</f>
        <v>440.46259642468794</v>
      </c>
    </row>
    <row r="383" spans="6:10" ht="15" x14ac:dyDescent="0.2">
      <c r="F383" s="49">
        <v>44524</v>
      </c>
      <c r="G383" s="50">
        <v>193.259990215301</v>
      </c>
      <c r="H383" s="50">
        <v>152.77664489506057</v>
      </c>
      <c r="I383" s="103">
        <f>$B$5*H383/'EUR GBP'!H383</f>
        <v>52874.476653262784</v>
      </c>
      <c r="J383" s="170">
        <f>I383-($G$3*$B$5/'EUR GBP'!$F$3)</f>
        <v>12.742262843014032</v>
      </c>
    </row>
    <row r="384" spans="6:10" ht="15" x14ac:dyDescent="0.2">
      <c r="F384" s="49">
        <v>44523</v>
      </c>
      <c r="G384" s="50">
        <v>193.820011615753</v>
      </c>
      <c r="H384" s="50">
        <v>152.29000922081588</v>
      </c>
      <c r="I384" s="103">
        <f>$B$5*H384/'EUR GBP'!H384</f>
        <v>52339.862900052241</v>
      </c>
      <c r="J384" s="170">
        <f>I384-($G$3*$B$5/'EUR GBP'!$F$3)</f>
        <v>-521.87149036752817</v>
      </c>
    </row>
    <row r="385" spans="6:10" ht="15" x14ac:dyDescent="0.2">
      <c r="F385" s="49">
        <v>44522</v>
      </c>
      <c r="G385" s="50">
        <v>195.00000476837101</v>
      </c>
      <c r="H385" s="50">
        <v>156.1231593588258</v>
      </c>
      <c r="I385" s="103">
        <f>$B$5*H385/'EUR GBP'!H385</f>
        <v>53964.634043743572</v>
      </c>
      <c r="J385" s="170">
        <f>I385-($G$3*$B$5/'EUR GBP'!$F$3)</f>
        <v>1102.8996533238023</v>
      </c>
    </row>
    <row r="386" spans="6:10" ht="15" x14ac:dyDescent="0.2">
      <c r="F386" s="49">
        <v>44519</v>
      </c>
      <c r="G386" s="50">
        <v>191.33999347686702</v>
      </c>
      <c r="H386" s="50">
        <v>149.89312581021633</v>
      </c>
      <c r="I386" s="103">
        <f>$B$5*H386/'EUR GBP'!H386</f>
        <v>51785.6532075168</v>
      </c>
      <c r="J386" s="170">
        <f>I386-($G$3*$B$5/'EUR GBP'!$F$3)</f>
        <v>-1076.0811829029699</v>
      </c>
    </row>
    <row r="387" spans="6:10" ht="15" x14ac:dyDescent="0.2">
      <c r="F387" s="49">
        <v>44518</v>
      </c>
      <c r="G387" s="50">
        <v>195.539999008178</v>
      </c>
      <c r="H387" s="50">
        <v>152.03356971254169</v>
      </c>
      <c r="I387" s="103">
        <f>$B$5*H387/'EUR GBP'!H387</f>
        <v>52311.977680318836</v>
      </c>
      <c r="J387" s="170">
        <f>I387-($G$3*$B$5/'EUR GBP'!$F$3)</f>
        <v>-549.75671010093356</v>
      </c>
    </row>
    <row r="388" spans="6:10" ht="15" x14ac:dyDescent="0.2">
      <c r="F388" s="49">
        <v>44517</v>
      </c>
      <c r="G388" s="50">
        <v>197.060000896453</v>
      </c>
      <c r="H388" s="50">
        <v>154.453446148967</v>
      </c>
      <c r="I388" s="103">
        <f>$B$5*H388/'EUR GBP'!H388</f>
        <v>53664.258299270332</v>
      </c>
      <c r="J388" s="170">
        <f>I388-($G$3*$B$5/'EUR GBP'!$F$3)</f>
        <v>802.52390885056229</v>
      </c>
    </row>
    <row r="389" spans="6:10" ht="15" x14ac:dyDescent="0.2">
      <c r="F389" s="49">
        <v>44516</v>
      </c>
      <c r="G389" s="50">
        <v>195.48000097274701</v>
      </c>
      <c r="H389" s="50">
        <v>152.9067872501949</v>
      </c>
      <c r="I389" s="103">
        <f>$B$5*H389/'EUR GBP'!H389</f>
        <v>53040.633010450969</v>
      </c>
      <c r="J389" s="170">
        <f>I389-($G$3*$B$5/'EUR GBP'!$F$3)</f>
        <v>178.89862003119924</v>
      </c>
    </row>
    <row r="390" spans="6:10" ht="15" x14ac:dyDescent="0.2">
      <c r="F390" s="49">
        <v>44515</v>
      </c>
      <c r="G390" s="50">
        <v>195.88000774383499</v>
      </c>
      <c r="H390" s="50">
        <v>153.6900495809453</v>
      </c>
      <c r="I390" s="103">
        <f>$B$5*H390/'EUR GBP'!H390</f>
        <v>53286.740360505355</v>
      </c>
      <c r="J390" s="170">
        <f>I390-($G$3*$B$5/'EUR GBP'!$F$3)</f>
        <v>425.00597008558543</v>
      </c>
    </row>
    <row r="391" spans="6:10" ht="15" x14ac:dyDescent="0.2">
      <c r="F391" s="49">
        <v>44512</v>
      </c>
      <c r="G391" s="50">
        <v>195.280003547668</v>
      </c>
      <c r="H391" s="50">
        <v>151.8919246079013</v>
      </c>
      <c r="I391" s="103">
        <f>$B$5*H391/'EUR GBP'!H391</f>
        <v>52528.296418192622</v>
      </c>
      <c r="J391" s="170">
        <f>I391-($G$3*$B$5/'EUR GBP'!$F$3)</f>
        <v>-333.43797222714784</v>
      </c>
    </row>
    <row r="392" spans="6:10" ht="15" x14ac:dyDescent="0.2">
      <c r="F392" s="49">
        <v>44511</v>
      </c>
      <c r="G392" s="50">
        <v>196.97999954223599</v>
      </c>
      <c r="H392" s="50">
        <v>156.53818453980051</v>
      </c>
      <c r="I392" s="103">
        <f>$B$5*H392/'EUR GBP'!H392</f>
        <v>53903.25721406364</v>
      </c>
      <c r="J392" s="170">
        <f>I392-($G$3*$B$5/'EUR GBP'!$F$3)</f>
        <v>1041.5228236438707</v>
      </c>
    </row>
    <row r="393" spans="6:10" ht="15" x14ac:dyDescent="0.2">
      <c r="F393" s="49">
        <v>44510</v>
      </c>
      <c r="G393" s="50">
        <v>192.75999069213802</v>
      </c>
      <c r="H393" s="50">
        <v>155.26850626815269</v>
      </c>
      <c r="I393" s="103">
        <f>$B$5*H393/'EUR GBP'!H393</f>
        <v>53571.259839533144</v>
      </c>
      <c r="J393" s="170">
        <f>I393-($G$3*$B$5/'EUR GBP'!$F$3)</f>
        <v>709.52544911337463</v>
      </c>
    </row>
    <row r="394" spans="6:10" ht="15" x14ac:dyDescent="0.2">
      <c r="F394" s="49">
        <v>44509</v>
      </c>
      <c r="G394" s="50">
        <v>190.19999504089299</v>
      </c>
      <c r="H394" s="50">
        <v>150.39447051803106</v>
      </c>
      <c r="I394" s="103">
        <f>$B$5*H394/'EUR GBP'!H394</f>
        <v>51860.821681418231</v>
      </c>
      <c r="J394" s="170">
        <f>I394-($G$3*$B$5/'EUR GBP'!$F$3)</f>
        <v>-1000.912709001539</v>
      </c>
    </row>
    <row r="395" spans="6:10" ht="15" x14ac:dyDescent="0.2">
      <c r="F395" s="49">
        <v>44508</v>
      </c>
      <c r="G395" s="50">
        <v>193.74001026153499</v>
      </c>
      <c r="H395" s="50">
        <v>153.98111755961895</v>
      </c>
      <c r="I395" s="103">
        <f>$B$5*H395/'EUR GBP'!H395</f>
        <v>53244.060324222177</v>
      </c>
      <c r="J395" s="170">
        <f>I395-($G$3*$B$5/'EUR GBP'!$F$3)</f>
        <v>382.32593380240723</v>
      </c>
    </row>
    <row r="396" spans="6:10" ht="15" x14ac:dyDescent="0.2">
      <c r="F396" s="49">
        <v>44505</v>
      </c>
      <c r="G396" s="50">
        <v>192.77999401092501</v>
      </c>
      <c r="H396" s="50">
        <v>153.84119183858729</v>
      </c>
      <c r="I396" s="103">
        <f>$B$5*H396/'EUR GBP'!H396</f>
        <v>53033.744497497311</v>
      </c>
      <c r="J396" s="170">
        <f>I396-($G$3*$B$5/'EUR GBP'!$F$3)</f>
        <v>172.01010707754176</v>
      </c>
    </row>
    <row r="397" spans="6:10" ht="15" x14ac:dyDescent="0.2">
      <c r="F397" s="49">
        <v>44504</v>
      </c>
      <c r="G397" s="50">
        <v>191.99999570846501</v>
      </c>
      <c r="H397" s="50">
        <v>147.3641415045424</v>
      </c>
      <c r="I397" s="103">
        <f>$B$5*H397/'EUR GBP'!H397</f>
        <v>50389.313230053798</v>
      </c>
      <c r="J397" s="170">
        <f>I397-($G$3*$B$5/'EUR GBP'!$F$3)</f>
        <v>-2472.4211603659714</v>
      </c>
    </row>
    <row r="398" spans="6:10" ht="15" x14ac:dyDescent="0.2">
      <c r="F398" s="49">
        <v>44503</v>
      </c>
      <c r="G398" s="50">
        <v>199.47999715805</v>
      </c>
      <c r="H398" s="50">
        <v>154.60884867976515</v>
      </c>
      <c r="I398" s="103">
        <f>$B$5*H398/'EUR GBP'!H398</f>
        <v>53513.446233733317</v>
      </c>
      <c r="J398" s="170">
        <f>I398-($G$3*$B$5/'EUR GBP'!$F$3)</f>
        <v>651.71184331354743</v>
      </c>
    </row>
    <row r="399" spans="6:10" ht="15" x14ac:dyDescent="0.2">
      <c r="F399" s="49">
        <v>44502</v>
      </c>
      <c r="G399" s="50">
        <v>197.679996490478</v>
      </c>
      <c r="H399" s="50">
        <v>151.31739052140952</v>
      </c>
      <c r="I399" s="103">
        <f>$B$5*H399/'EUR GBP'!H399</f>
        <v>51996.791753855454</v>
      </c>
      <c r="J399" s="170">
        <f>I399-($G$3*$B$5/'EUR GBP'!$F$3)</f>
        <v>-864.94263656431576</v>
      </c>
    </row>
    <row r="400" spans="6:10" ht="15" x14ac:dyDescent="0.2">
      <c r="F400" s="49">
        <v>44501</v>
      </c>
      <c r="G400" s="50">
        <v>200.149989128112</v>
      </c>
      <c r="H400" s="50">
        <v>151.69654649771331</v>
      </c>
      <c r="I400" s="103">
        <f>$B$5*H400/'EUR GBP'!H400</f>
        <v>52139.468129545254</v>
      </c>
      <c r="J400" s="170">
        <f>I400-($G$3*$B$5/'EUR GBP'!$F$3)</f>
        <v>-722.26626087451586</v>
      </c>
    </row>
    <row r="401" spans="6:10" ht="15" x14ac:dyDescent="0.2">
      <c r="F401" s="49">
        <v>44498</v>
      </c>
      <c r="G401" s="50">
        <v>202.14998722076399</v>
      </c>
      <c r="H401" s="50">
        <v>155.7187525951409</v>
      </c>
      <c r="I401" s="103">
        <f>$B$5*H401/'EUR GBP'!H401</f>
        <v>53841.485708348177</v>
      </c>
      <c r="J401" s="170">
        <f>I401-($G$3*$B$5/'EUR GBP'!$F$3)</f>
        <v>979.75131792840693</v>
      </c>
    </row>
    <row r="402" spans="6:10" ht="15" x14ac:dyDescent="0.2">
      <c r="F402" s="49">
        <v>44497</v>
      </c>
      <c r="G402" s="50">
        <v>198.88000488281199</v>
      </c>
      <c r="H402" s="50">
        <v>152.55887025801968</v>
      </c>
      <c r="I402" s="103">
        <f>$B$5*H402/'EUR GBP'!H402</f>
        <v>52600.306692500846</v>
      </c>
      <c r="J402" s="170">
        <f>I402-($G$3*$B$5/'EUR GBP'!$F$3)</f>
        <v>-261.42769791892351</v>
      </c>
    </row>
    <row r="403" spans="6:10" ht="15" x14ac:dyDescent="0.2">
      <c r="F403" s="49">
        <v>44496</v>
      </c>
      <c r="G403" s="50">
        <v>199.74000453948898</v>
      </c>
      <c r="H403" s="50">
        <v>150.73945476927597</v>
      </c>
      <c r="I403" s="103">
        <f>$B$5*H403/'EUR GBP'!H403</f>
        <v>51706.116907840675</v>
      </c>
      <c r="J403" s="170">
        <f>I403-($G$3*$B$5/'EUR GBP'!$F$3)</f>
        <v>-1155.6174825790949</v>
      </c>
    </row>
    <row r="404" spans="6:10" ht="15" x14ac:dyDescent="0.2">
      <c r="F404" s="49">
        <v>44495</v>
      </c>
      <c r="G404" s="50">
        <v>202.99999713897699</v>
      </c>
      <c r="H404" s="50">
        <v>155.50122889817581</v>
      </c>
      <c r="I404" s="103">
        <f>$B$5*H404/'EUR GBP'!H404</f>
        <v>53827.492553076729</v>
      </c>
      <c r="J404" s="170">
        <f>I404-($G$3*$B$5/'EUR GBP'!$F$3)</f>
        <v>965.75816265695903</v>
      </c>
    </row>
    <row r="405" spans="6:10" ht="15" x14ac:dyDescent="0.2">
      <c r="F405" s="49">
        <v>44494</v>
      </c>
      <c r="G405" s="50">
        <v>200</v>
      </c>
      <c r="H405" s="50">
        <v>153.75720619729086</v>
      </c>
      <c r="I405" s="103">
        <f>$B$5*H405/'EUR GBP'!H405</f>
        <v>53194.156758075849</v>
      </c>
      <c r="J405" s="170">
        <f>I405-($G$3*$B$5/'EUR GBP'!$F$3)</f>
        <v>332.42236765607959</v>
      </c>
    </row>
    <row r="406" spans="6:10" ht="15" x14ac:dyDescent="0.2">
      <c r="F406" s="49">
        <v>44491</v>
      </c>
      <c r="G406" s="50">
        <v>199.30000305175699</v>
      </c>
      <c r="H406" s="50">
        <v>153.85171055207326</v>
      </c>
      <c r="I406" s="103">
        <f>$B$5*H406/'EUR GBP'!H406</f>
        <v>52882.26192194366</v>
      </c>
      <c r="J406" s="170">
        <f>I406-($G$3*$B$5/'EUR GBP'!$F$3)</f>
        <v>20.527531523890502</v>
      </c>
    </row>
    <row r="407" spans="6:10" ht="15" x14ac:dyDescent="0.2">
      <c r="F407" s="49">
        <v>44490</v>
      </c>
      <c r="G407" s="50">
        <v>198.479998111724</v>
      </c>
      <c r="H407" s="50">
        <v>152.72673471404457</v>
      </c>
      <c r="I407" s="103">
        <f>$B$5*H407/'EUR GBP'!H407</f>
        <v>52719.330938050094</v>
      </c>
      <c r="J407" s="170">
        <f>I407-($G$3*$B$5/'EUR GBP'!$F$3)</f>
        <v>-142.40345236967551</v>
      </c>
    </row>
    <row r="408" spans="6:10" ht="15" x14ac:dyDescent="0.2">
      <c r="F408" s="49">
        <v>44489</v>
      </c>
      <c r="G408" s="50">
        <v>199.11999702453599</v>
      </c>
      <c r="H408" s="50">
        <v>152.69763475233597</v>
      </c>
      <c r="I408" s="103">
        <f>$B$5*H408/'EUR GBP'!H408</f>
        <v>52730.587531267876</v>
      </c>
      <c r="J408" s="170">
        <f>I408-($G$3*$B$5/'EUR GBP'!$F$3)</f>
        <v>-131.1468591518933</v>
      </c>
    </row>
    <row r="409" spans="6:10" ht="15" x14ac:dyDescent="0.2">
      <c r="F409" s="49">
        <v>44488</v>
      </c>
      <c r="G409" s="50">
        <v>199.80000257492</v>
      </c>
      <c r="H409" s="50">
        <v>153.80393328436548</v>
      </c>
      <c r="I409" s="103">
        <f>$B$5*H409/'EUR GBP'!H409</f>
        <v>53201.107002115838</v>
      </c>
      <c r="J409" s="170">
        <f>I409-($G$3*$B$5/'EUR GBP'!$F$3)</f>
        <v>339.37261169606791</v>
      </c>
    </row>
    <row r="410" spans="6:10" ht="15" x14ac:dyDescent="0.2">
      <c r="F410" s="49">
        <v>44487</v>
      </c>
      <c r="G410" s="50">
        <v>199.03999567031801</v>
      </c>
      <c r="H410" s="50">
        <v>153.99173243837294</v>
      </c>
      <c r="I410" s="103">
        <f>$B$5*H410/'EUR GBP'!H410</f>
        <v>52926.500399710858</v>
      </c>
      <c r="J410" s="170">
        <f>I410-($G$3*$B$5/'EUR GBP'!$F$3)</f>
        <v>64.766009291088267</v>
      </c>
    </row>
    <row r="411" spans="6:10" ht="15" x14ac:dyDescent="0.2">
      <c r="F411" s="49">
        <v>44484</v>
      </c>
      <c r="G411" s="50">
        <v>198.03999662399201</v>
      </c>
      <c r="H411" s="50">
        <v>155.71599668512508</v>
      </c>
      <c r="I411" s="103">
        <f>$B$5*H411/'EUR GBP'!H411</f>
        <v>53988.97451412263</v>
      </c>
      <c r="J411" s="170">
        <f>I411-($G$3*$B$5/'EUR GBP'!$F$3)</f>
        <v>1127.2401237028607</v>
      </c>
    </row>
    <row r="412" spans="6:10" ht="15" x14ac:dyDescent="0.2">
      <c r="F412" s="49">
        <v>44483</v>
      </c>
      <c r="G412" s="50">
        <v>194.84000205993598</v>
      </c>
      <c r="H412" s="50">
        <v>154.83269216903176</v>
      </c>
      <c r="I412" s="103">
        <f>$B$5*H412/'EUR GBP'!H412</f>
        <v>53546.756416396143</v>
      </c>
      <c r="J412" s="170">
        <f>I412-($G$3*$B$5/'EUR GBP'!$F$3)</f>
        <v>685.0220259763737</v>
      </c>
    </row>
    <row r="413" spans="6:10" ht="15" x14ac:dyDescent="0.2">
      <c r="F413" s="49">
        <v>44482</v>
      </c>
      <c r="G413" s="50">
        <v>192.799997329711</v>
      </c>
      <c r="H413" s="50">
        <v>150.10483039510967</v>
      </c>
      <c r="I413" s="103">
        <f>$B$5*H413/'EUR GBP'!H413</f>
        <v>51787.751741706903</v>
      </c>
      <c r="J413" s="170">
        <f>I413-($G$3*$B$5/'EUR GBP'!$F$3)</f>
        <v>-1073.9826487128666</v>
      </c>
    </row>
    <row r="414" spans="6:10" ht="15" x14ac:dyDescent="0.2">
      <c r="F414" s="49">
        <v>44481</v>
      </c>
      <c r="G414" s="50">
        <v>196.75999879837002</v>
      </c>
      <c r="H414" s="50">
        <v>152.66034608374213</v>
      </c>
      <c r="I414" s="103">
        <f>$B$5*H414/'EUR GBP'!H414</f>
        <v>52679.685736849162</v>
      </c>
      <c r="J414" s="170">
        <f>I414-($G$3*$B$5/'EUR GBP'!$F$3)</f>
        <v>-182.04865357060771</v>
      </c>
    </row>
    <row r="415" spans="6:10" ht="15" x14ac:dyDescent="0.2">
      <c r="F415" s="49">
        <v>44480</v>
      </c>
      <c r="G415" s="50">
        <v>197.479999065399</v>
      </c>
      <c r="H415" s="50">
        <v>154.99928402205541</v>
      </c>
      <c r="I415" s="103">
        <f>$B$5*H415/'EUR GBP'!H415</f>
        <v>53439.053288941635</v>
      </c>
      <c r="J415" s="170">
        <f>I415-($G$3*$B$5/'EUR GBP'!$F$3)</f>
        <v>577.31889852186578</v>
      </c>
    </row>
    <row r="416" spans="6:10" ht="15" x14ac:dyDescent="0.2">
      <c r="F416" s="49">
        <v>44477</v>
      </c>
      <c r="G416" s="50">
        <v>195.20000219344999</v>
      </c>
      <c r="H416" s="50">
        <v>153.99117171541343</v>
      </c>
      <c r="I416" s="103">
        <f>$B$5*H416/'EUR GBP'!H416</f>
        <v>53122.655641105986</v>
      </c>
      <c r="J416" s="170">
        <f>I416-($G$3*$B$5/'EUR GBP'!$F$3)</f>
        <v>260.92125068621681</v>
      </c>
    </row>
    <row r="417" spans="6:10" ht="15" x14ac:dyDescent="0.2">
      <c r="F417" s="49">
        <v>44476</v>
      </c>
      <c r="G417" s="50">
        <v>194.22000646591101</v>
      </c>
      <c r="H417" s="50">
        <v>154.71036421276239</v>
      </c>
      <c r="I417" s="103">
        <f>$B$5*H417/'EUR GBP'!H417</f>
        <v>53508.65982380262</v>
      </c>
      <c r="J417" s="170">
        <f>I417-($G$3*$B$5/'EUR GBP'!$F$3)</f>
        <v>646.92543338285031</v>
      </c>
    </row>
    <row r="418" spans="6:10" ht="15" x14ac:dyDescent="0.2">
      <c r="F418" s="49">
        <v>44475</v>
      </c>
      <c r="G418" s="50">
        <v>192.33999252319302</v>
      </c>
      <c r="H418" s="50">
        <v>151.57193493427533</v>
      </c>
      <c r="I418" s="103">
        <f>$B$5*H418/'EUR GBP'!H418</f>
        <v>52304.133356834078</v>
      </c>
      <c r="J418" s="170">
        <f>I418-($G$3*$B$5/'EUR GBP'!$F$3)</f>
        <v>-557.60103358569177</v>
      </c>
    </row>
    <row r="419" spans="6:10" ht="15" x14ac:dyDescent="0.2">
      <c r="F419" s="49">
        <v>44474</v>
      </c>
      <c r="G419" s="50">
        <v>194.42000389099098</v>
      </c>
      <c r="H419" s="50">
        <v>158.26718010275314</v>
      </c>
      <c r="I419" s="103">
        <f>$B$5*H419/'EUR GBP'!H419</f>
        <v>54830.721135975393</v>
      </c>
      <c r="J419" s="170">
        <f>I419-($G$3*$B$5/'EUR GBP'!$F$3)</f>
        <v>1968.9867455556232</v>
      </c>
    </row>
    <row r="420" spans="6:10" ht="15" x14ac:dyDescent="0.2">
      <c r="F420" s="49">
        <v>44473</v>
      </c>
      <c r="G420" s="50">
        <v>188.119995594024</v>
      </c>
      <c r="H420" s="50">
        <v>154.08578595960759</v>
      </c>
      <c r="I420" s="103">
        <f>$B$5*H420/'EUR GBP'!H420</f>
        <v>53287.782717414972</v>
      </c>
      <c r="J420" s="170">
        <f>I420-($G$3*$B$5/'EUR GBP'!$F$3)</f>
        <v>426.04832699520193</v>
      </c>
    </row>
    <row r="421" spans="6:10" ht="15" x14ac:dyDescent="0.2">
      <c r="F421" s="49">
        <v>44470</v>
      </c>
      <c r="G421" s="50">
        <v>187.05999851226801</v>
      </c>
      <c r="H421" s="50">
        <v>151.36375242957126</v>
      </c>
      <c r="I421" s="103">
        <f>$B$5*H421/'EUR GBP'!H421</f>
        <v>52406.219661762036</v>
      </c>
      <c r="J421" s="170">
        <f>I421-($G$3*$B$5/'EUR GBP'!$F$3)</f>
        <v>-455.51472865773394</v>
      </c>
    </row>
    <row r="422" spans="6:10" ht="15" x14ac:dyDescent="0.2">
      <c r="F422" s="49">
        <v>44469</v>
      </c>
      <c r="G422" s="50">
        <v>189.339995384216</v>
      </c>
      <c r="H422" s="50">
        <v>154.1941638198677</v>
      </c>
      <c r="I422" s="103">
        <f>$B$5*H422/'EUR GBP'!H422</f>
        <v>53548.031418310864</v>
      </c>
      <c r="J422" s="170">
        <f>I422-($G$3*$B$5/'EUR GBP'!$F$3)</f>
        <v>686.29702789109433</v>
      </c>
    </row>
    <row r="423" spans="6:10" ht="15" x14ac:dyDescent="0.2">
      <c r="F423" s="49">
        <v>44468</v>
      </c>
      <c r="G423" s="50">
        <v>188.139998912811</v>
      </c>
      <c r="H423" s="50">
        <v>154.1512294012575</v>
      </c>
      <c r="I423" s="103">
        <f>$B$5*H423/'EUR GBP'!H423</f>
        <v>53021.603649669756</v>
      </c>
      <c r="J423" s="170">
        <f>I423-($G$3*$B$5/'EUR GBP'!$F$3)</f>
        <v>159.8692592499865</v>
      </c>
    </row>
    <row r="424" spans="6:10" ht="15" x14ac:dyDescent="0.2">
      <c r="F424" s="49">
        <v>44467</v>
      </c>
      <c r="G424" s="50">
        <v>187.00000047683702</v>
      </c>
      <c r="H424" s="50">
        <v>152.54958886706439</v>
      </c>
      <c r="I424" s="103">
        <f>$B$5*H424/'EUR GBP'!H424</f>
        <v>52088.580389939969</v>
      </c>
      <c r="J424" s="170">
        <f>I424-($G$3*$B$5/'EUR GBP'!$F$3)</f>
        <v>-773.15400047980074</v>
      </c>
    </row>
    <row r="425" spans="6:10" ht="15" x14ac:dyDescent="0.2">
      <c r="F425" s="49">
        <v>44466</v>
      </c>
      <c r="G425" s="50">
        <v>187.82000541687</v>
      </c>
      <c r="H425" s="50">
        <v>156.33510929318248</v>
      </c>
      <c r="I425" s="103">
        <f>$B$5*H425/'EUR GBP'!H425</f>
        <v>54132.995454857395</v>
      </c>
      <c r="J425" s="170">
        <f>I425-($G$3*$B$5/'EUR GBP'!$F$3)</f>
        <v>1271.2610644376255</v>
      </c>
    </row>
    <row r="426" spans="6:10" ht="15" x14ac:dyDescent="0.2">
      <c r="F426" s="49">
        <v>44463</v>
      </c>
      <c r="G426" s="50">
        <v>184.039998054504</v>
      </c>
      <c r="H426" s="50">
        <v>153.03694864142747</v>
      </c>
      <c r="I426" s="103">
        <f>$B$5*H426/'EUR GBP'!H426</f>
        <v>52687.38691406756</v>
      </c>
      <c r="J426" s="170">
        <f>I426-($G$3*$B$5/'EUR GBP'!$F$3)</f>
        <v>-174.34747635220992</v>
      </c>
    </row>
    <row r="427" spans="6:10" ht="15" x14ac:dyDescent="0.2">
      <c r="F427" s="49">
        <v>44462</v>
      </c>
      <c r="G427" s="50">
        <v>184.25999879837002</v>
      </c>
      <c r="H427" s="50">
        <v>155.93815468806889</v>
      </c>
      <c r="I427" s="103">
        <f>$B$5*H427/'EUR GBP'!H427</f>
        <v>54130.25117203893</v>
      </c>
      <c r="J427" s="170">
        <f>I427-($G$3*$B$5/'EUR GBP'!$F$3)</f>
        <v>1268.5167816191606</v>
      </c>
    </row>
    <row r="428" spans="6:10" ht="15" x14ac:dyDescent="0.2">
      <c r="F428" s="49">
        <v>44461</v>
      </c>
      <c r="G428" s="50">
        <v>181.020009517669</v>
      </c>
      <c r="H428" s="50">
        <v>158.43716461468779</v>
      </c>
      <c r="I428" s="103">
        <f>$B$5*H428/'EUR GBP'!H428</f>
        <v>54614.804952210427</v>
      </c>
      <c r="J428" s="170">
        <f>I428-($G$3*$B$5/'EUR GBP'!$F$3)</f>
        <v>1753.0705617906569</v>
      </c>
    </row>
    <row r="429" spans="6:10" ht="15" x14ac:dyDescent="0.2">
      <c r="F429" s="49">
        <v>44460</v>
      </c>
      <c r="G429" s="50">
        <v>174.960005283355</v>
      </c>
      <c r="H429" s="50">
        <v>152.81769096604526</v>
      </c>
      <c r="I429" s="103">
        <f>$B$5*H429/'EUR GBP'!H429</f>
        <v>52637.806995762083</v>
      </c>
      <c r="J429" s="170">
        <f>I429-($G$3*$B$5/'EUR GBP'!$F$3)</f>
        <v>-223.92739465768682</v>
      </c>
    </row>
    <row r="430" spans="6:10" ht="15" x14ac:dyDescent="0.2">
      <c r="F430" s="49">
        <v>44459</v>
      </c>
      <c r="G430" s="50">
        <v>175.419998168945</v>
      </c>
      <c r="H430" s="50">
        <v>147.88125447259026</v>
      </c>
      <c r="I430" s="103">
        <f>$B$5*H430/'EUR GBP'!H430</f>
        <v>50776.654497362833</v>
      </c>
      <c r="J430" s="170">
        <f>I430-($G$3*$B$5/'EUR GBP'!$F$3)</f>
        <v>-2085.0798930569363</v>
      </c>
    </row>
    <row r="431" spans="6:10" ht="15" x14ac:dyDescent="0.2">
      <c r="F431" s="49">
        <v>44456</v>
      </c>
      <c r="G431" s="50">
        <v>181.64000511169399</v>
      </c>
      <c r="H431" s="50">
        <v>152.95029909381219</v>
      </c>
      <c r="I431" s="103">
        <f>$B$5*H431/'EUR GBP'!H431</f>
        <v>52796.593656911624</v>
      </c>
      <c r="J431" s="170">
        <f>I431-($G$3*$B$5/'EUR GBP'!$F$3)</f>
        <v>-65.140733508145786</v>
      </c>
    </row>
    <row r="432" spans="6:10" ht="15" x14ac:dyDescent="0.2">
      <c r="F432" s="49">
        <v>44455</v>
      </c>
      <c r="G432" s="50">
        <v>181.960010528564</v>
      </c>
      <c r="H432" s="50">
        <v>154.89641647451322</v>
      </c>
      <c r="I432" s="103">
        <f>$B$5*H432/'EUR GBP'!H432</f>
        <v>53457.354939156125</v>
      </c>
      <c r="J432" s="170">
        <f>I432-($G$3*$B$5/'EUR GBP'!$F$3)</f>
        <v>595.62054873635498</v>
      </c>
    </row>
    <row r="433" spans="6:10" ht="15" x14ac:dyDescent="0.2">
      <c r="F433" s="49">
        <v>44454</v>
      </c>
      <c r="G433" s="50">
        <v>179.979991912841</v>
      </c>
      <c r="H433" s="50">
        <v>152.25255868688888</v>
      </c>
      <c r="I433" s="103">
        <f>$B$5*H433/'EUR GBP'!H433</f>
        <v>52468.00078664934</v>
      </c>
      <c r="J433" s="170">
        <f>I433-($G$3*$B$5/'EUR GBP'!$F$3)</f>
        <v>-393.73360377042991</v>
      </c>
    </row>
    <row r="434" spans="6:10" ht="15" x14ac:dyDescent="0.2">
      <c r="F434" s="49">
        <v>44453</v>
      </c>
      <c r="G434" s="50">
        <v>181.11999034881501</v>
      </c>
      <c r="H434" s="50">
        <v>150.45345276654703</v>
      </c>
      <c r="I434" s="103">
        <f>$B$5*H434/'EUR GBP'!H434</f>
        <v>51858.016719654173</v>
      </c>
      <c r="J434" s="170">
        <f>I434-($G$3*$B$5/'EUR GBP'!$F$3)</f>
        <v>-1003.7176707655963</v>
      </c>
    </row>
    <row r="435" spans="6:10" ht="15" x14ac:dyDescent="0.2">
      <c r="F435" s="49">
        <v>44452</v>
      </c>
      <c r="G435" s="50">
        <v>184.42000150680499</v>
      </c>
      <c r="H435" s="50">
        <v>156.52891434537761</v>
      </c>
      <c r="I435" s="103">
        <f>$B$5*H435/'EUR GBP'!H435</f>
        <v>54083.508314699022</v>
      </c>
      <c r="J435" s="170">
        <f>I435-($G$3*$B$5/'EUR GBP'!$F$3)</f>
        <v>1221.7739242792522</v>
      </c>
    </row>
    <row r="436" spans="6:10" ht="15" x14ac:dyDescent="0.2">
      <c r="F436" s="49">
        <v>44449</v>
      </c>
      <c r="G436" s="50">
        <v>180.47999143600398</v>
      </c>
      <c r="H436" s="50">
        <v>151.29648979745187</v>
      </c>
      <c r="I436" s="103">
        <f>$B$5*H436/'EUR GBP'!H436</f>
        <v>52162.349224868281</v>
      </c>
      <c r="J436" s="170">
        <f>I436-($G$3*$B$5/'EUR GBP'!$F$3)</f>
        <v>-699.38516555148817</v>
      </c>
    </row>
    <row r="437" spans="6:10" ht="15" x14ac:dyDescent="0.2">
      <c r="F437" s="49">
        <v>44448</v>
      </c>
      <c r="G437" s="50">
        <v>182.76000022888098</v>
      </c>
      <c r="H437" s="50">
        <v>153.94270517414549</v>
      </c>
      <c r="I437" s="103">
        <f>$B$5*H437/'EUR GBP'!H437</f>
        <v>53508.42669502565</v>
      </c>
      <c r="J437" s="170">
        <f>I437-($G$3*$B$5/'EUR GBP'!$F$3)</f>
        <v>646.69230460588005</v>
      </c>
    </row>
    <row r="438" spans="6:10" ht="15" x14ac:dyDescent="0.2">
      <c r="F438" s="49">
        <v>44447</v>
      </c>
      <c r="G438" s="50">
        <v>181.89998865127498</v>
      </c>
      <c r="H438" s="50">
        <v>150.13463242340765</v>
      </c>
      <c r="I438" s="103">
        <f>$B$5*H438/'EUR GBP'!H438</f>
        <v>51771.126240400292</v>
      </c>
      <c r="J438" s="170">
        <f>I438-($G$3*$B$5/'EUR GBP'!$F$3)</f>
        <v>-1090.6081500194778</v>
      </c>
    </row>
    <row r="439" spans="6:10" ht="15" x14ac:dyDescent="0.2">
      <c r="F439" s="49">
        <v>44446</v>
      </c>
      <c r="G439" s="50">
        <v>185.60000658035202</v>
      </c>
      <c r="H439" s="50">
        <v>153.15397773145762</v>
      </c>
      <c r="I439" s="103">
        <f>$B$5*H439/'EUR GBP'!H439</f>
        <v>52748.089045655972</v>
      </c>
      <c r="J439" s="170">
        <f>I439-($G$3*$B$5/'EUR GBP'!$F$3)</f>
        <v>-113.64534476379777</v>
      </c>
    </row>
    <row r="440" spans="6:10" ht="15" x14ac:dyDescent="0.2">
      <c r="F440" s="49">
        <v>44445</v>
      </c>
      <c r="G440" s="50">
        <v>185.67999601364102</v>
      </c>
      <c r="H440" s="50">
        <v>153.83184652502851</v>
      </c>
      <c r="I440" s="103">
        <f>$B$5*H440/'EUR GBP'!H440</f>
        <v>52986.731940701917</v>
      </c>
      <c r="J440" s="170">
        <f>I440-($G$3*$B$5/'EUR GBP'!$F$3)</f>
        <v>124.99755028214713</v>
      </c>
    </row>
    <row r="441" spans="6:10" ht="15" x14ac:dyDescent="0.2">
      <c r="F441" s="49">
        <v>44442</v>
      </c>
      <c r="G441" s="50">
        <v>184.940004348754</v>
      </c>
      <c r="H441" s="50">
        <v>153.05439256764888</v>
      </c>
      <c r="I441" s="103">
        <f>$B$5*H441/'EUR GBP'!H441</f>
        <v>52880.305966470711</v>
      </c>
      <c r="J441" s="170">
        <f>I441-($G$3*$B$5/'EUR GBP'!$F$3)</f>
        <v>18.571576050941076</v>
      </c>
    </row>
    <row r="442" spans="6:10" ht="15" x14ac:dyDescent="0.2">
      <c r="F442" s="49">
        <v>44441</v>
      </c>
      <c r="G442" s="50">
        <v>185.140001773834</v>
      </c>
      <c r="H442" s="50">
        <v>154.18302373164724</v>
      </c>
      <c r="I442" s="103">
        <f>$B$5*H442/'EUR GBP'!H442</f>
        <v>53324.092191786658</v>
      </c>
      <c r="J442" s="170">
        <f>I442-($G$3*$B$5/'EUR GBP'!$F$3)</f>
        <v>462.35780136688845</v>
      </c>
    </row>
    <row r="443" spans="6:10" ht="15" x14ac:dyDescent="0.2">
      <c r="F443" s="49">
        <v>44440</v>
      </c>
      <c r="G443" s="50">
        <v>183.980000019073</v>
      </c>
      <c r="H443" s="50">
        <v>153.03688898257877</v>
      </c>
      <c r="I443" s="103">
        <f>$B$5*H443/'EUR GBP'!H443</f>
        <v>52671.534029233051</v>
      </c>
      <c r="J443" s="170">
        <f>I443-($G$3*$B$5/'EUR GBP'!$F$3)</f>
        <v>-190.20036118671851</v>
      </c>
    </row>
    <row r="444" spans="6:10" ht="15" x14ac:dyDescent="0.2">
      <c r="F444" s="49">
        <v>44439</v>
      </c>
      <c r="G444" s="50">
        <v>184.200000762939</v>
      </c>
      <c r="H444" s="50">
        <v>151.89484102667814</v>
      </c>
      <c r="I444" s="103">
        <f>$B$5*H444/'EUR GBP'!H444</f>
        <v>52392.492723654555</v>
      </c>
      <c r="J444" s="170">
        <f>I444-($G$3*$B$5/'EUR GBP'!$F$3)</f>
        <v>-469.24166676521418</v>
      </c>
    </row>
    <row r="445" spans="6:10" ht="15" x14ac:dyDescent="0.2">
      <c r="F445" s="49">
        <v>44438</v>
      </c>
      <c r="G445" s="50">
        <v>185.80000400543199</v>
      </c>
      <c r="H445" s="50">
        <v>153.53368867417637</v>
      </c>
      <c r="I445" s="103">
        <f>$B$5*H445/'EUR GBP'!H445</f>
        <v>52965.497575439877</v>
      </c>
      <c r="J445" s="170">
        <f>I445-($G$3*$B$5/'EUR GBP'!$F$3)</f>
        <v>103.7631850201069</v>
      </c>
    </row>
    <row r="446" spans="6:10" ht="15" x14ac:dyDescent="0.2">
      <c r="F446" s="49">
        <v>44435</v>
      </c>
      <c r="G446" s="50">
        <v>185.42000055313099</v>
      </c>
      <c r="H446" s="50">
        <v>154.09842934866131</v>
      </c>
      <c r="I446" s="103">
        <f>$B$5*H446/'EUR GBP'!H446</f>
        <v>53129.666383897158</v>
      </c>
      <c r="J446" s="170">
        <f>I446-($G$3*$B$5/'EUR GBP'!$F$3)</f>
        <v>267.93199347738846</v>
      </c>
    </row>
    <row r="447" spans="6:10" ht="15" x14ac:dyDescent="0.2">
      <c r="F447" s="49">
        <v>44434</v>
      </c>
      <c r="G447" s="50">
        <v>184.360003471374</v>
      </c>
      <c r="H447" s="50">
        <v>152.70558941270261</v>
      </c>
      <c r="I447" s="103">
        <f>$B$5*H447/'EUR GBP'!H447</f>
        <v>52620.329662569995</v>
      </c>
      <c r="J447" s="170">
        <f>I447-($G$3*$B$5/'EUR GBP'!$F$3)</f>
        <v>-241.40472784977464</v>
      </c>
    </row>
    <row r="448" spans="6:10" ht="15" x14ac:dyDescent="0.2">
      <c r="F448" s="49">
        <v>44433</v>
      </c>
      <c r="G448" s="50">
        <v>184.979999065399</v>
      </c>
      <c r="H448" s="50">
        <v>156.11306965910384</v>
      </c>
      <c r="I448" s="103">
        <f>$B$5*H448/'EUR GBP'!H448</f>
        <v>53895.252314311285</v>
      </c>
      <c r="J448" s="170">
        <f>I448-($G$3*$B$5/'EUR GBP'!$F$3)</f>
        <v>1033.5179238915152</v>
      </c>
    </row>
    <row r="449" spans="6:10" ht="15" x14ac:dyDescent="0.2">
      <c r="F449" s="49">
        <v>44432</v>
      </c>
      <c r="G449" s="50">
        <v>181.52000904083201</v>
      </c>
      <c r="H449" s="50">
        <v>153.67650343063207</v>
      </c>
      <c r="I449" s="103">
        <f>$B$5*H449/'EUR GBP'!H449</f>
        <v>52980.52119153001</v>
      </c>
      <c r="J449" s="170">
        <f>I449-($G$3*$B$5/'EUR GBP'!$F$3)</f>
        <v>118.78680111024005</v>
      </c>
    </row>
    <row r="450" spans="6:10" ht="15" x14ac:dyDescent="0.2">
      <c r="F450" s="49">
        <v>44431</v>
      </c>
      <c r="G450" s="50">
        <v>180.979990959167</v>
      </c>
      <c r="H450" s="50">
        <v>154.83706003457303</v>
      </c>
      <c r="I450" s="103">
        <f>$B$5*H450/'EUR GBP'!H450</f>
        <v>53545.895297798284</v>
      </c>
      <c r="J450" s="170">
        <f>I450-($G$3*$B$5/'EUR GBP'!$F$3)</f>
        <v>684.16090737851482</v>
      </c>
    </row>
    <row r="451" spans="6:10" ht="15" x14ac:dyDescent="0.2">
      <c r="F451" s="49">
        <v>44428</v>
      </c>
      <c r="G451" s="50">
        <v>179.07999753952001</v>
      </c>
      <c r="H451" s="50">
        <v>152.48594741469074</v>
      </c>
      <c r="I451" s="103">
        <f>$B$5*H451/'EUR GBP'!H451</f>
        <v>52443.459399793333</v>
      </c>
      <c r="J451" s="170">
        <f>I451-($G$3*$B$5/'EUR GBP'!$F$3)</f>
        <v>-418.27499062643619</v>
      </c>
    </row>
    <row r="452" spans="6:10" ht="15" x14ac:dyDescent="0.2">
      <c r="F452" s="49">
        <v>44427</v>
      </c>
      <c r="G452" s="50">
        <v>179.939997196197</v>
      </c>
      <c r="H452" s="50">
        <v>151.15627408665918</v>
      </c>
      <c r="I452" s="103">
        <f>$B$5*H452/'EUR GBP'!H452</f>
        <v>51915.233900058949</v>
      </c>
      <c r="J452" s="170">
        <f>I452-($G$3*$B$5/'EUR GBP'!$F$3)</f>
        <v>-946.50049036082055</v>
      </c>
    </row>
    <row r="453" spans="6:10" ht="15" x14ac:dyDescent="0.2">
      <c r="F453" s="49">
        <v>44426</v>
      </c>
      <c r="G453" s="50">
        <v>182.380008697509</v>
      </c>
      <c r="H453" s="50">
        <v>152.90109378453948</v>
      </c>
      <c r="I453" s="103">
        <f>$B$5*H453/'EUR GBP'!H453</f>
        <v>52843.774887207444</v>
      </c>
      <c r="J453" s="170">
        <f>I453-($G$3*$B$5/'EUR GBP'!$F$3)</f>
        <v>-17.959503212325217</v>
      </c>
    </row>
    <row r="454" spans="6:10" ht="15" x14ac:dyDescent="0.2">
      <c r="F454" s="49">
        <v>44425</v>
      </c>
      <c r="G454" s="50">
        <v>182.76000022888098</v>
      </c>
      <c r="H454" s="50">
        <v>153.15294204335279</v>
      </c>
      <c r="I454" s="103">
        <f>$B$5*H454/'EUR GBP'!H454</f>
        <v>52696.472662645217</v>
      </c>
      <c r="J454" s="170">
        <f>I454-($G$3*$B$5/'EUR GBP'!$F$3)</f>
        <v>-165.26172777455213</v>
      </c>
    </row>
    <row r="455" spans="6:10" ht="15" x14ac:dyDescent="0.2">
      <c r="F455" s="49">
        <v>44424</v>
      </c>
      <c r="G455" s="50">
        <v>182.84000158309902</v>
      </c>
      <c r="H455" s="50">
        <v>151.37084135240002</v>
      </c>
      <c r="I455" s="103">
        <f>$B$5*H455/'EUR GBP'!H455</f>
        <v>52270.12410718164</v>
      </c>
      <c r="J455" s="170">
        <f>I455-($G$3*$B$5/'EUR GBP'!$F$3)</f>
        <v>-591.61028323812934</v>
      </c>
    </row>
    <row r="456" spans="6:10" ht="15" x14ac:dyDescent="0.2">
      <c r="F456" s="49">
        <v>44421</v>
      </c>
      <c r="G456" s="50">
        <v>185.06000041961602</v>
      </c>
      <c r="H456" s="50">
        <v>153.68434948828164</v>
      </c>
      <c r="I456" s="103">
        <f>$B$5*H456/'EUR GBP'!H456</f>
        <v>52811.531027283178</v>
      </c>
      <c r="J456" s="170">
        <f>I456-($G$3*$B$5/'EUR GBP'!$F$3)</f>
        <v>-50.203363136592088</v>
      </c>
    </row>
    <row r="457" spans="6:10" ht="15" x14ac:dyDescent="0.2">
      <c r="F457" s="49">
        <v>44420</v>
      </c>
      <c r="G457" s="50">
        <v>184.50000286102198</v>
      </c>
      <c r="H457" s="50">
        <v>151.61731545325534</v>
      </c>
      <c r="I457" s="103">
        <f>$B$5*H457/'EUR GBP'!H457</f>
        <v>52224.765381845136</v>
      </c>
      <c r="J457" s="170">
        <f>I457-($G$3*$B$5/'EUR GBP'!$F$3)</f>
        <v>-636.96900857463334</v>
      </c>
    </row>
    <row r="458" spans="6:10" ht="15" x14ac:dyDescent="0.2">
      <c r="F458" s="49">
        <v>44419</v>
      </c>
      <c r="G458" s="50">
        <v>186.44000291824301</v>
      </c>
      <c r="H458" s="50">
        <v>154.09360977456771</v>
      </c>
      <c r="I458" s="103">
        <f>$B$5*H458/'EUR GBP'!H458</f>
        <v>53149.911725783393</v>
      </c>
      <c r="J458" s="170">
        <f>I458-($G$3*$B$5/'EUR GBP'!$F$3)</f>
        <v>288.17733536362357</v>
      </c>
    </row>
    <row r="459" spans="6:10" ht="15" x14ac:dyDescent="0.2">
      <c r="F459" s="49">
        <v>44418</v>
      </c>
      <c r="G459" s="50">
        <v>185.38000583648599</v>
      </c>
      <c r="H459" s="50">
        <v>153.9822860607793</v>
      </c>
      <c r="I459" s="103">
        <f>$B$5*H459/'EUR GBP'!H459</f>
        <v>53235.548551716427</v>
      </c>
      <c r="J459" s="170">
        <f>I459-($G$3*$B$5/'EUR GBP'!$F$3)</f>
        <v>373.8141612966574</v>
      </c>
    </row>
    <row r="460" spans="6:10" ht="15" x14ac:dyDescent="0.2">
      <c r="F460" s="49">
        <v>44417</v>
      </c>
      <c r="G460" s="50">
        <v>184.46000814437801</v>
      </c>
      <c r="H460" s="50">
        <v>154.27020151034722</v>
      </c>
      <c r="I460" s="103">
        <f>$B$5*H460/'EUR GBP'!H460</f>
        <v>53226.495652530692</v>
      </c>
      <c r="J460" s="170">
        <f>I460-($G$3*$B$5/'EUR GBP'!$F$3)</f>
        <v>364.76126211092196</v>
      </c>
    </row>
    <row r="461" spans="6:10" ht="15" x14ac:dyDescent="0.2">
      <c r="F461" s="49">
        <v>44414</v>
      </c>
      <c r="G461" s="50">
        <v>183.200001716613</v>
      </c>
      <c r="H461" s="50">
        <v>156.17556660012522</v>
      </c>
      <c r="I461" s="103">
        <f>$B$5*H461/'EUR GBP'!H461</f>
        <v>53987.764751339564</v>
      </c>
      <c r="J461" s="170">
        <f>I461-($G$3*$B$5/'EUR GBP'!$F$3)</f>
        <v>1126.0303609197945</v>
      </c>
    </row>
    <row r="462" spans="6:10" ht="15" x14ac:dyDescent="0.2">
      <c r="F462" s="49">
        <v>44413</v>
      </c>
      <c r="G462" s="50">
        <v>179.69999313354398</v>
      </c>
      <c r="H462" s="50">
        <v>154.05787144707051</v>
      </c>
      <c r="I462" s="103">
        <f>$B$5*H462/'EUR GBP'!H462</f>
        <v>53261.622499880243</v>
      </c>
      <c r="J462" s="170">
        <f>I462-($G$3*$B$5/'EUR GBP'!$F$3)</f>
        <v>399.88810946047306</v>
      </c>
    </row>
    <row r="463" spans="6:10" ht="15" x14ac:dyDescent="0.2">
      <c r="F463" s="49">
        <v>44412</v>
      </c>
      <c r="G463" s="50">
        <v>178.71999740600501</v>
      </c>
      <c r="H463" s="50">
        <v>155.50019970620701</v>
      </c>
      <c r="I463" s="103">
        <f>$B$5*H463/'EUR GBP'!H463</f>
        <v>53777.708515110382</v>
      </c>
      <c r="J463" s="170">
        <f>I463-($G$3*$B$5/'EUR GBP'!$F$3)</f>
        <v>915.97412469061237</v>
      </c>
    </row>
    <row r="464" spans="6:10" ht="15" x14ac:dyDescent="0.2">
      <c r="F464" s="49">
        <v>44411</v>
      </c>
      <c r="G464" s="50">
        <v>176.08000040054299</v>
      </c>
      <c r="H464" s="50">
        <v>153.41155620468507</v>
      </c>
      <c r="I464" s="103">
        <f>$B$5*H464/'EUR GBP'!H464</f>
        <v>52991.684874089595</v>
      </c>
      <c r="J464" s="170">
        <f>I464-($G$3*$B$5/'EUR GBP'!$F$3)</f>
        <v>129.95048366982519</v>
      </c>
    </row>
    <row r="465" spans="6:10" ht="15" x14ac:dyDescent="0.2">
      <c r="F465" s="49">
        <v>44410</v>
      </c>
      <c r="G465" s="50">
        <v>175.85999965667699</v>
      </c>
      <c r="H465" s="50">
        <v>154.0411809511584</v>
      </c>
      <c r="I465" s="103">
        <f>$B$5*H465/'EUR GBP'!H465</f>
        <v>53032.191907127461</v>
      </c>
      <c r="J465" s="170">
        <f>I465-($G$3*$B$5/'EUR GBP'!$F$3)</f>
        <v>170.45751670769096</v>
      </c>
    </row>
    <row r="466" spans="6:10" ht="15" x14ac:dyDescent="0.2">
      <c r="F466" s="49">
        <v>44407</v>
      </c>
      <c r="G466" s="50">
        <v>174.91999864578202</v>
      </c>
      <c r="H466" s="50">
        <v>152.12027023280285</v>
      </c>
      <c r="I466" s="103">
        <f>$B$5*H466/'EUR GBP'!H466</f>
        <v>52332.29867818769</v>
      </c>
      <c r="J466" s="170">
        <f>I466-($G$3*$B$5/'EUR GBP'!$F$3)</f>
        <v>-529.43571223207982</v>
      </c>
    </row>
    <row r="467" spans="6:10" ht="15" x14ac:dyDescent="0.2">
      <c r="F467" s="49">
        <v>44406</v>
      </c>
      <c r="G467" s="50">
        <v>176.17999315261801</v>
      </c>
      <c r="H467" s="50">
        <v>156.11714516717865</v>
      </c>
      <c r="I467" s="103">
        <f>$B$5*H467/'EUR GBP'!H467</f>
        <v>53881.433600609227</v>
      </c>
      <c r="J467" s="170">
        <f>I467-($G$3*$B$5/'EUR GBP'!$F$3)</f>
        <v>1019.6992101894575</v>
      </c>
    </row>
    <row r="468" spans="6:10" ht="15" x14ac:dyDescent="0.2">
      <c r="F468" s="49">
        <v>44405</v>
      </c>
      <c r="G468" s="50">
        <v>172.88000583648599</v>
      </c>
      <c r="H468" s="50">
        <v>156.08268521174617</v>
      </c>
      <c r="I468" s="103">
        <f>$B$5*H468/'EUR GBP'!H468</f>
        <v>53921.43766217438</v>
      </c>
      <c r="J468" s="170">
        <f>I468-($G$3*$B$5/'EUR GBP'!$F$3)</f>
        <v>1059.7032717546099</v>
      </c>
    </row>
    <row r="469" spans="6:10" ht="15" x14ac:dyDescent="0.2">
      <c r="F469" s="49">
        <v>44404</v>
      </c>
      <c r="G469" s="50">
        <v>169.679987430572</v>
      </c>
      <c r="H469" s="50">
        <v>153.90781024112897</v>
      </c>
      <c r="I469" s="103">
        <f>$B$5*H469/'EUR GBP'!H469</f>
        <v>53245.354396107978</v>
      </c>
      <c r="J469" s="170">
        <f>I469-($G$3*$B$5/'EUR GBP'!$F$3)</f>
        <v>383.62000568820804</v>
      </c>
    </row>
    <row r="470" spans="6:10" ht="15" x14ac:dyDescent="0.2">
      <c r="F470" s="49">
        <v>44403</v>
      </c>
      <c r="G470" s="50">
        <v>168.91999244689899</v>
      </c>
      <c r="H470" s="50">
        <v>154.73316030703916</v>
      </c>
      <c r="I470" s="103">
        <f>$B$5*H470/'EUR GBP'!H470</f>
        <v>53462.062294134172</v>
      </c>
      <c r="J470" s="170">
        <f>I470-($G$3*$B$5/'EUR GBP'!$F$3)</f>
        <v>600.32790371440205</v>
      </c>
    </row>
    <row r="471" spans="6:10" ht="15" x14ac:dyDescent="0.2">
      <c r="F471" s="49">
        <v>44400</v>
      </c>
      <c r="G471" s="50">
        <v>167.25999116897501</v>
      </c>
      <c r="H471" s="50">
        <v>155.21156219678497</v>
      </c>
      <c r="I471" s="103">
        <f>$B$5*H471/'EUR GBP'!H471</f>
        <v>53654.304844365259</v>
      </c>
      <c r="J471" s="170">
        <f>I471-($G$3*$B$5/'EUR GBP'!$F$3)</f>
        <v>792.57045394548913</v>
      </c>
    </row>
    <row r="472" spans="6:10" ht="15" x14ac:dyDescent="0.2">
      <c r="F472" s="49">
        <v>44399</v>
      </c>
      <c r="G472" s="50">
        <v>165.10000228881802</v>
      </c>
      <c r="H472" s="50">
        <v>151.55857029365731</v>
      </c>
      <c r="I472" s="103">
        <f>$B$5*H472/'EUR GBP'!H472</f>
        <v>52601.754318512962</v>
      </c>
      <c r="J472" s="170">
        <f>I472-($G$3*$B$5/'EUR GBP'!$F$3)</f>
        <v>-259.98007190680801</v>
      </c>
    </row>
    <row r="473" spans="6:10" ht="15" x14ac:dyDescent="0.2">
      <c r="F473" s="49">
        <v>44398</v>
      </c>
      <c r="G473" s="50">
        <v>166.899991035461</v>
      </c>
      <c r="H473" s="50">
        <v>156.86162451186493</v>
      </c>
      <c r="I473" s="103">
        <f>$B$5*H473/'EUR GBP'!H473</f>
        <v>54254.858533655271</v>
      </c>
      <c r="J473" s="170">
        <f>I473-($G$3*$B$5/'EUR GBP'!$F$3)</f>
        <v>1393.1241432355018</v>
      </c>
    </row>
    <row r="474" spans="6:10" ht="15" x14ac:dyDescent="0.2">
      <c r="F474" s="49">
        <v>44397</v>
      </c>
      <c r="G474" s="50">
        <v>162.97999620437599</v>
      </c>
      <c r="H474" s="50">
        <v>157.93600390054269</v>
      </c>
      <c r="I474" s="103">
        <f>$B$5*H474/'EUR GBP'!H474</f>
        <v>54435.364711685412</v>
      </c>
      <c r="J474" s="170">
        <f>I474-($G$3*$B$5/'EUR GBP'!$F$3)</f>
        <v>1573.6303212656421</v>
      </c>
    </row>
    <row r="475" spans="6:10" ht="15" x14ac:dyDescent="0.2">
      <c r="F475" s="49">
        <v>44396</v>
      </c>
      <c r="G475" s="50">
        <v>158.039999008178</v>
      </c>
      <c r="H475" s="50">
        <v>145.93099417126777</v>
      </c>
      <c r="I475" s="103">
        <f>$B$5*H475/'EUR GBP'!H475</f>
        <v>49928.768193669974</v>
      </c>
      <c r="J475" s="170">
        <f>I475-($G$3*$B$5/'EUR GBP'!$F$3)</f>
        <v>-2932.9661967497959</v>
      </c>
    </row>
    <row r="476" spans="6:10" ht="15" x14ac:dyDescent="0.2">
      <c r="F476" s="49">
        <v>44393</v>
      </c>
      <c r="G476" s="50">
        <v>165.74000120162898</v>
      </c>
      <c r="H476" s="50">
        <v>149.56606763375626</v>
      </c>
      <c r="I476" s="103">
        <f>$B$5*H476/'EUR GBP'!H476</f>
        <v>51366.867635759911</v>
      </c>
      <c r="J476" s="170">
        <f>I476-($G$3*$B$5/'EUR GBP'!$F$3)</f>
        <v>-1494.866754659859</v>
      </c>
    </row>
    <row r="477" spans="6:10" ht="15" x14ac:dyDescent="0.2">
      <c r="F477" s="49">
        <v>44392</v>
      </c>
      <c r="G477" s="50">
        <v>169.74000930786099</v>
      </c>
      <c r="H477" s="50">
        <v>151.8182600636508</v>
      </c>
      <c r="I477" s="103">
        <f>$B$5*H477/'EUR GBP'!H477</f>
        <v>52363.999702628156</v>
      </c>
      <c r="J477" s="170">
        <f>I477-($G$3*$B$5/'EUR GBP'!$F$3)</f>
        <v>-497.7346877916134</v>
      </c>
    </row>
    <row r="478" spans="6:10" ht="15" x14ac:dyDescent="0.2">
      <c r="F478" s="49">
        <v>44391</v>
      </c>
      <c r="G478" s="50">
        <v>171.30000591277999</v>
      </c>
      <c r="H478" s="50">
        <v>154.27911036127483</v>
      </c>
      <c r="I478" s="103">
        <f>$B$5*H478/'EUR GBP'!H478</f>
        <v>53345.283098132459</v>
      </c>
      <c r="J478" s="170">
        <f>I478-($G$3*$B$5/'EUR GBP'!$F$3)</f>
        <v>483.54870771268907</v>
      </c>
    </row>
    <row r="479" spans="6:10" ht="15" x14ac:dyDescent="0.2">
      <c r="F479" s="49">
        <v>44390</v>
      </c>
      <c r="G479" s="50">
        <v>170.120000839233</v>
      </c>
      <c r="H479" s="50">
        <v>151.60732893988262</v>
      </c>
      <c r="I479" s="103">
        <f>$B$5*H479/'EUR GBP'!H479</f>
        <v>52307.300392333571</v>
      </c>
      <c r="J479" s="170">
        <f>I479-($G$3*$B$5/'EUR GBP'!$F$3)</f>
        <v>-554.4339980861987</v>
      </c>
    </row>
    <row r="480" spans="6:10" ht="15" x14ac:dyDescent="0.2">
      <c r="F480" s="49">
        <v>44389</v>
      </c>
      <c r="G480" s="50">
        <v>171.92000150680499</v>
      </c>
      <c r="H480" s="50">
        <v>152.4909234945234</v>
      </c>
      <c r="I480" s="103">
        <f>$B$5*H480/'EUR GBP'!H480</f>
        <v>52831.858666502885</v>
      </c>
      <c r="J480" s="170">
        <f>I480-($G$3*$B$5/'EUR GBP'!$F$3)</f>
        <v>-29.875723916884454</v>
      </c>
    </row>
    <row r="481" spans="6:10" ht="15" x14ac:dyDescent="0.2">
      <c r="F481" s="49">
        <v>44386</v>
      </c>
      <c r="G481" s="50">
        <v>172.74000644683801</v>
      </c>
      <c r="H481" s="50">
        <v>158.94937376357802</v>
      </c>
      <c r="I481" s="103">
        <f>$B$5*H481/'EUR GBP'!H481</f>
        <v>55072.396544962445</v>
      </c>
      <c r="J481" s="170">
        <f>I481-($G$3*$B$5/'EUR GBP'!$F$3)</f>
        <v>2210.6621545426751</v>
      </c>
    </row>
    <row r="482" spans="6:10" ht="15" x14ac:dyDescent="0.2">
      <c r="F482" s="49">
        <v>44385</v>
      </c>
      <c r="G482" s="50">
        <v>166.39999151229802</v>
      </c>
      <c r="H482" s="50">
        <v>148.84482711147783</v>
      </c>
      <c r="I482" s="103">
        <f>$B$5*H482/'EUR GBP'!H482</f>
        <v>51057.651736908425</v>
      </c>
      <c r="J482" s="170">
        <f>I482-($G$3*$B$5/'EUR GBP'!$F$3)</f>
        <v>-1804.0826535113447</v>
      </c>
    </row>
    <row r="483" spans="6:10" ht="15" x14ac:dyDescent="0.2">
      <c r="F483" s="49">
        <v>44384</v>
      </c>
      <c r="G483" s="50">
        <v>171.22000455856301</v>
      </c>
      <c r="H483" s="50">
        <v>153.43492147990921</v>
      </c>
      <c r="I483" s="103">
        <f>$B$5*H483/'EUR GBP'!H483</f>
        <v>52939.822727490588</v>
      </c>
      <c r="J483" s="170">
        <f>I483-($G$3*$B$5/'EUR GBP'!$F$3)</f>
        <v>78.088337070817943</v>
      </c>
    </row>
    <row r="484" spans="6:10" ht="15" x14ac:dyDescent="0.2">
      <c r="F484" s="49">
        <v>44383</v>
      </c>
      <c r="G484" s="50">
        <v>170.98000049590999</v>
      </c>
      <c r="H484" s="50">
        <v>147.3478384504246</v>
      </c>
      <c r="I484" s="103">
        <f>$B$5*H484/'EUR GBP'!H484</f>
        <v>50866.53493480225</v>
      </c>
      <c r="J484" s="170">
        <f>I484-($G$3*$B$5/'EUR GBP'!$F$3)</f>
        <v>-1995.1994556175196</v>
      </c>
    </row>
    <row r="485" spans="6:10" ht="15" x14ac:dyDescent="0.2">
      <c r="F485" s="49">
        <v>44382</v>
      </c>
      <c r="G485" s="50">
        <v>177.66000032424901</v>
      </c>
      <c r="H485" s="50">
        <v>157.66501642116739</v>
      </c>
      <c r="I485" s="103">
        <f>$B$5*H485/'EUR GBP'!H485</f>
        <v>54543.159398794771</v>
      </c>
      <c r="J485" s="170">
        <f>I485-($G$3*$B$5/'EUR GBP'!$F$3)</f>
        <v>1681.4250083750012</v>
      </c>
    </row>
    <row r="486" spans="6:10" ht="15" x14ac:dyDescent="0.2">
      <c r="F486" s="49">
        <v>44379</v>
      </c>
      <c r="G486" s="50">
        <v>172.58000373840301</v>
      </c>
      <c r="H486" s="50">
        <v>151.20902547747002</v>
      </c>
      <c r="I486" s="103">
        <f>$B$5*H486/'EUR GBP'!H486</f>
        <v>52280.393481431194</v>
      </c>
      <c r="J486" s="170">
        <f>I486-($G$3*$B$5/'EUR GBP'!$F$3)</f>
        <v>-581.34090898857539</v>
      </c>
    </row>
    <row r="487" spans="6:10" ht="15" x14ac:dyDescent="0.2">
      <c r="F487" s="49">
        <v>44378</v>
      </c>
      <c r="G487" s="50">
        <v>174.86000061035099</v>
      </c>
      <c r="H487" s="50">
        <v>156.65811118230994</v>
      </c>
      <c r="I487" s="103">
        <f>$B$5*H487/'EUR GBP'!H487</f>
        <v>53874.917637636659</v>
      </c>
      <c r="J487" s="170">
        <f>I487-($G$3*$B$5/'EUR GBP'!$F$3)</f>
        <v>1013.1832472168899</v>
      </c>
    </row>
    <row r="488" spans="6:10" ht="15" x14ac:dyDescent="0.2">
      <c r="F488" s="49">
        <v>44377</v>
      </c>
      <c r="G488" s="50">
        <v>170.98000049590999</v>
      </c>
      <c r="H488" s="50">
        <v>151.59766029371121</v>
      </c>
      <c r="I488" s="103">
        <f>$B$5*H488/'EUR GBP'!H488</f>
        <v>52432.326385055872</v>
      </c>
      <c r="J488" s="170">
        <f>I488-($G$3*$B$5/'EUR GBP'!$F$3)</f>
        <v>-429.40800536389725</v>
      </c>
    </row>
    <row r="489" spans="6:10" ht="15" x14ac:dyDescent="0.2">
      <c r="F489" s="49">
        <v>44376</v>
      </c>
      <c r="G489" s="50">
        <v>172.800004482269</v>
      </c>
      <c r="H489" s="50">
        <v>153.85974850265026</v>
      </c>
      <c r="I489" s="103">
        <f>$B$5*H489/'EUR GBP'!H489</f>
        <v>52961.833891019684</v>
      </c>
      <c r="J489" s="170">
        <f>I489-($G$3*$B$5/'EUR GBP'!$F$3)</f>
        <v>100.09950059991388</v>
      </c>
    </row>
    <row r="490" spans="6:10" ht="15" x14ac:dyDescent="0.2">
      <c r="F490" s="49">
        <v>44375</v>
      </c>
      <c r="G490" s="50">
        <v>172.08000421524</v>
      </c>
      <c r="H490" s="50">
        <v>151.36148382695484</v>
      </c>
      <c r="I490" s="103">
        <f>$B$5*H490/'EUR GBP'!H490</f>
        <v>52235.369604448468</v>
      </c>
      <c r="J490" s="170">
        <f>I490-($G$3*$B$5/'EUR GBP'!$F$3)</f>
        <v>-626.3647859713019</v>
      </c>
    </row>
    <row r="491" spans="6:10" ht="15" x14ac:dyDescent="0.2">
      <c r="F491" s="49">
        <v>44372</v>
      </c>
      <c r="G491" s="50">
        <v>174.17999505996698</v>
      </c>
      <c r="H491" s="50">
        <v>153.44887758366411</v>
      </c>
      <c r="I491" s="103">
        <f>$B$5*H491/'EUR GBP'!H491</f>
        <v>52910.44034585209</v>
      </c>
      <c r="J491" s="170">
        <f>I491-($G$3*$B$5/'EUR GBP'!$F$3)</f>
        <v>48.705955432320479</v>
      </c>
    </row>
    <row r="492" spans="6:10" ht="15" x14ac:dyDescent="0.2">
      <c r="F492" s="49">
        <v>44371</v>
      </c>
      <c r="G492" s="50">
        <v>173.91999959945602</v>
      </c>
      <c r="H492" s="50">
        <v>153.34338417767444</v>
      </c>
      <c r="I492" s="103">
        <f>$B$5*H492/'EUR GBP'!H492</f>
        <v>52717.012094864818</v>
      </c>
      <c r="J492" s="170">
        <f>I492-($G$3*$B$5/'EUR GBP'!$F$3)</f>
        <v>-144.72229555495142</v>
      </c>
    </row>
    <row r="493" spans="6:10" ht="15" x14ac:dyDescent="0.2">
      <c r="F493" s="49">
        <v>44370</v>
      </c>
      <c r="G493" s="50">
        <v>173.78000020980801</v>
      </c>
      <c r="H493" s="50">
        <v>154.85095210438249</v>
      </c>
      <c r="I493" s="103">
        <f>$B$5*H493/'EUR GBP'!H493</f>
        <v>53408.616882371447</v>
      </c>
      <c r="J493" s="170">
        <f>I493-($G$3*$B$5/'EUR GBP'!$F$3)</f>
        <v>546.88249195167737</v>
      </c>
    </row>
    <row r="494" spans="6:10" ht="15" x14ac:dyDescent="0.2">
      <c r="F494" s="49">
        <v>44369</v>
      </c>
      <c r="G494" s="50">
        <v>171.94000482559198</v>
      </c>
      <c r="H494" s="50">
        <v>152.22517904249867</v>
      </c>
      <c r="I494" s="103">
        <f>$B$5*H494/'EUR GBP'!H494</f>
        <v>52616.938699734397</v>
      </c>
      <c r="J494" s="170">
        <f>I494-($G$3*$B$5/'EUR GBP'!$F$3)</f>
        <v>-244.79569068537239</v>
      </c>
    </row>
    <row r="495" spans="6:10" ht="15" x14ac:dyDescent="0.2">
      <c r="F495" s="49">
        <v>44368</v>
      </c>
      <c r="G495" s="50">
        <v>173.059999942779</v>
      </c>
      <c r="H495" s="50">
        <v>153.82322133787832</v>
      </c>
      <c r="I495" s="103">
        <f>$B$5*H495/'EUR GBP'!H495</f>
        <v>53194.140466232748</v>
      </c>
      <c r="J495" s="170">
        <f>I495-($G$3*$B$5/'EUR GBP'!$F$3)</f>
        <v>332.40607581297809</v>
      </c>
    </row>
    <row r="496" spans="6:10" ht="15" x14ac:dyDescent="0.2">
      <c r="F496" s="49">
        <v>44365</v>
      </c>
      <c r="G496" s="50">
        <v>172.38000631332301</v>
      </c>
      <c r="H496" s="50">
        <v>146.49028931454538</v>
      </c>
      <c r="I496" s="103">
        <f>$B$5*H496/'EUR GBP'!H496</f>
        <v>50374.751471510994</v>
      </c>
      <c r="J496" s="170">
        <f>I496-($G$3*$B$5/'EUR GBP'!$F$3)</f>
        <v>-2486.9829189087759</v>
      </c>
    </row>
    <row r="497" spans="6:10" ht="15" x14ac:dyDescent="0.2">
      <c r="F497" s="49">
        <v>44364</v>
      </c>
      <c r="G497" s="50">
        <v>180.11999130248998</v>
      </c>
      <c r="H497" s="50">
        <v>155.86267389556119</v>
      </c>
      <c r="I497" s="103">
        <f>$B$5*H497/'EUR GBP'!H497</f>
        <v>53992.132076897906</v>
      </c>
      <c r="J497" s="170">
        <f>I497-($G$3*$B$5/'EUR GBP'!$F$3)</f>
        <v>1130.3976864781362</v>
      </c>
    </row>
    <row r="498" spans="6:10" ht="15" x14ac:dyDescent="0.2">
      <c r="F498" s="49">
        <v>44363</v>
      </c>
      <c r="G498" s="50">
        <v>177.039992809295</v>
      </c>
      <c r="H498" s="50">
        <v>151.79003640661261</v>
      </c>
      <c r="I498" s="103">
        <f>$B$5*H498/'EUR GBP'!H498</f>
        <v>52461.654383496178</v>
      </c>
      <c r="J498" s="170">
        <f>I498-($G$3*$B$5/'EUR GBP'!$F$3)</f>
        <v>-400.08000692359201</v>
      </c>
    </row>
    <row r="499" spans="6:10" ht="15" x14ac:dyDescent="0.2">
      <c r="F499" s="49">
        <v>44362</v>
      </c>
      <c r="G499" s="50">
        <v>178.69999408721898</v>
      </c>
      <c r="H499" s="50">
        <v>151.65042563506563</v>
      </c>
      <c r="I499" s="103">
        <f>$B$5*H499/'EUR GBP'!H499</f>
        <v>52196.256651750606</v>
      </c>
      <c r="J499" s="170">
        <f>I499-($G$3*$B$5/'EUR GBP'!$F$3)</f>
        <v>-665.47773866916395</v>
      </c>
    </row>
    <row r="500" spans="6:10" ht="15" x14ac:dyDescent="0.2">
      <c r="F500" s="49">
        <v>44361</v>
      </c>
      <c r="G500" s="50">
        <v>180.53998947143498</v>
      </c>
      <c r="H500" s="50">
        <v>153.32186955434756</v>
      </c>
      <c r="I500" s="103">
        <f>$B$5*H500/'EUR GBP'!H500</f>
        <v>52810.299497011154</v>
      </c>
      <c r="J500" s="170">
        <f>I500-($G$3*$B$5/'EUR GBP'!$F$3)</f>
        <v>-51.434893408615608</v>
      </c>
    </row>
    <row r="501" spans="6:10" ht="15" x14ac:dyDescent="0.2">
      <c r="F501" s="49">
        <v>44358</v>
      </c>
      <c r="G501" s="50">
        <v>180.41999340057299</v>
      </c>
      <c r="H501" s="50">
        <v>154.13993429844561</v>
      </c>
      <c r="I501" s="103">
        <f>$B$5*H501/'EUR GBP'!H501</f>
        <v>53383.744538640458</v>
      </c>
      <c r="J501" s="170">
        <f>I501-($G$3*$B$5/'EUR GBP'!$F$3)</f>
        <v>522.01014822068828</v>
      </c>
    </row>
    <row r="502" spans="6:10" ht="15" x14ac:dyDescent="0.2">
      <c r="F502" s="49">
        <v>44357</v>
      </c>
      <c r="G502" s="50">
        <v>179.33999300003001</v>
      </c>
      <c r="H502" s="50">
        <v>152.23213612130809</v>
      </c>
      <c r="I502" s="103">
        <f>$B$5*H502/'EUR GBP'!H502</f>
        <v>52639.151600849567</v>
      </c>
      <c r="J502" s="170">
        <f>I502-($G$3*$B$5/'EUR GBP'!$F$3)</f>
        <v>-222.58278957020229</v>
      </c>
    </row>
    <row r="503" spans="6:10" ht="15" x14ac:dyDescent="0.2">
      <c r="F503" s="49">
        <v>44356</v>
      </c>
      <c r="G503" s="50">
        <v>180.499994754791</v>
      </c>
      <c r="H503" s="50">
        <v>149.49664116384778</v>
      </c>
      <c r="I503" s="103" t="e">
        <f>$B$5*H503/'EUR GBP'!H503</f>
        <v>#DIV/0!</v>
      </c>
      <c r="J503" s="170" t="e">
        <f>I503-($G$3*$B$5/'EUR GBP'!$F$3)</f>
        <v>#DIV/0!</v>
      </c>
    </row>
    <row r="504" spans="6:10" ht="15" x14ac:dyDescent="0.2">
      <c r="F504" s="49">
        <v>44355</v>
      </c>
      <c r="G504" s="50">
        <v>184.940004348754</v>
      </c>
      <c r="H504" s="50">
        <v>151.6375099486317</v>
      </c>
      <c r="I504" s="103" t="e">
        <f>$B$5*H504/'EUR GBP'!H504</f>
        <v>#DIV/0!</v>
      </c>
      <c r="J504" s="170" t="e">
        <f>I504-($G$3*$B$5/'EUR GBP'!$F$3)</f>
        <v>#DIV/0!</v>
      </c>
    </row>
    <row r="505" spans="6:10" ht="15" x14ac:dyDescent="0.2">
      <c r="F505" s="49">
        <v>44354</v>
      </c>
      <c r="G505" s="50">
        <v>186.86000108718801</v>
      </c>
      <c r="H505" s="50">
        <v>155.11763682034328</v>
      </c>
      <c r="I505" s="103" t="e">
        <f>$B$5*H505/'EUR GBP'!H505</f>
        <v>#DIV/0!</v>
      </c>
      <c r="J505" s="170" t="e">
        <f>I505-($G$3*$B$5/'EUR GBP'!$F$3)</f>
        <v>#DIV/0!</v>
      </c>
    </row>
    <row r="506" spans="6:10" ht="15" x14ac:dyDescent="0.2">
      <c r="F506" s="49">
        <v>44351</v>
      </c>
      <c r="G506" s="50">
        <v>184.560000896453</v>
      </c>
      <c r="H506" s="50">
        <v>151.65069513062491</v>
      </c>
      <c r="I506" s="103" t="e">
        <f>$B$5*H506/'EUR GBP'!H506</f>
        <v>#DIV/0!</v>
      </c>
      <c r="J506" s="170" t="e">
        <f>I506-($G$3*$B$5/'EUR GBP'!$F$3)</f>
        <v>#DIV/0!</v>
      </c>
    </row>
    <row r="507" spans="6:10" ht="15" x14ac:dyDescent="0.2">
      <c r="F507" s="49">
        <v>44350</v>
      </c>
      <c r="G507" s="50">
        <v>186.46000623703</v>
      </c>
      <c r="H507" s="50">
        <v>153.4338031549608</v>
      </c>
      <c r="I507" s="103" t="e">
        <f>$B$5*H507/'EUR GBP'!H507</f>
        <v>#DIV/0!</v>
      </c>
      <c r="J507" s="170" t="e">
        <f>I507-($G$3*$B$5/'EUR GBP'!$F$3)</f>
        <v>#DIV/0!</v>
      </c>
    </row>
    <row r="508" spans="6:10" ht="15" x14ac:dyDescent="0.2">
      <c r="F508" s="49">
        <v>44349</v>
      </c>
      <c r="G508" s="50">
        <v>186.19999885559</v>
      </c>
      <c r="H508" s="50">
        <v>153.28584343308114</v>
      </c>
      <c r="I508" s="103" t="e">
        <f>$B$5*H508/'EUR GBP'!H508</f>
        <v>#DIV/0!</v>
      </c>
      <c r="J508" s="170" t="e">
        <f>I508-($G$3*$B$5/'EUR GBP'!$F$3)</f>
        <v>#DIV/0!</v>
      </c>
    </row>
    <row r="509" spans="6:10" ht="15" x14ac:dyDescent="0.2">
      <c r="F509" s="49">
        <v>44348</v>
      </c>
      <c r="G509" s="50">
        <v>186.11999750137301</v>
      </c>
      <c r="H509" s="50">
        <v>155.72654112848892</v>
      </c>
      <c r="I509" s="103" t="e">
        <f>$B$5*H509/'EUR GBP'!H509</f>
        <v>#DIV/0!</v>
      </c>
      <c r="J509" s="170" t="e">
        <f>I509-($G$3*$B$5/'EUR GBP'!$F$3)</f>
        <v>#DIV/0!</v>
      </c>
    </row>
    <row r="510" spans="6:10" ht="15" x14ac:dyDescent="0.2">
      <c r="F510" s="49">
        <v>44347</v>
      </c>
      <c r="G510" s="50">
        <v>183.10000896453801</v>
      </c>
      <c r="H510" s="50">
        <v>153.00258529136022</v>
      </c>
      <c r="I510" s="103" t="e">
        <f>$B$5*H510/'EUR GBP'!H510</f>
        <v>#DIV/0!</v>
      </c>
      <c r="J510" s="170" t="e">
        <f>I510-($G$3*$B$5/'EUR GBP'!$F$3)</f>
        <v>#DIV/0!</v>
      </c>
    </row>
    <row r="511" spans="6:10" ht="15" x14ac:dyDescent="0.2">
      <c r="F511" s="49">
        <v>44344</v>
      </c>
      <c r="G511" s="50">
        <v>183.360004425048</v>
      </c>
      <c r="H511" s="50">
        <v>153.33702939942745</v>
      </c>
      <c r="I511" s="103" t="e">
        <f>$B$5*H511/'EUR GBP'!H511</f>
        <v>#DIV/0!</v>
      </c>
      <c r="J511" s="170" t="e">
        <f>I511-($G$3*$B$5/'EUR GBP'!$F$3)</f>
        <v>#DIV/0!</v>
      </c>
    </row>
    <row r="512" spans="6:10" ht="15" x14ac:dyDescent="0.2">
      <c r="F512" s="49">
        <v>44343</v>
      </c>
      <c r="G512" s="50">
        <v>183.22000503539999</v>
      </c>
      <c r="H512" s="50">
        <v>157.35630001163611</v>
      </c>
      <c r="I512" s="103" t="e">
        <f>$B$5*H512/'EUR GBP'!H512</f>
        <v>#DIV/0!</v>
      </c>
      <c r="J512" s="170" t="e">
        <f>I512-($G$3*$B$5/'EUR GBP'!$F$3)</f>
        <v>#DIV/0!</v>
      </c>
    </row>
    <row r="513" spans="6:10" ht="15" x14ac:dyDescent="0.2">
      <c r="F513" s="49">
        <v>44342</v>
      </c>
      <c r="G513" s="50">
        <v>178.33999395370398</v>
      </c>
      <c r="H513" s="50">
        <v>151.29051422835255</v>
      </c>
      <c r="I513" s="103" t="e">
        <f>$B$5*H513/'EUR GBP'!H513</f>
        <v>#DIV/0!</v>
      </c>
      <c r="J513" s="170" t="e">
        <f>I513-($G$3*$B$5/'EUR GBP'!$F$3)</f>
        <v>#DIV/0!</v>
      </c>
    </row>
    <row r="514" spans="6:10" ht="15" x14ac:dyDescent="0.2">
      <c r="F514" s="49">
        <v>44341</v>
      </c>
      <c r="G514" s="50">
        <v>180.60001134872402</v>
      </c>
      <c r="H514" s="50">
        <v>154.15609849394403</v>
      </c>
      <c r="I514" s="103" t="e">
        <f>$B$5*H514/'EUR GBP'!H514</f>
        <v>#DIV/0!</v>
      </c>
      <c r="J514" s="170" t="e">
        <f>I514-($G$3*$B$5/'EUR GBP'!$F$3)</f>
        <v>#DIV/0!</v>
      </c>
    </row>
    <row r="515" spans="6:10" ht="15" x14ac:dyDescent="0.2">
      <c r="F515" s="49">
        <v>44340</v>
      </c>
      <c r="G515" s="50">
        <v>179.49999570846501</v>
      </c>
      <c r="H515" s="50">
        <v>153.4250008305161</v>
      </c>
      <c r="I515" s="103" t="e">
        <f>$B$5*H515/'EUR GBP'!H515</f>
        <v>#DIV/0!</v>
      </c>
      <c r="J515" s="170" t="e">
        <f>I515-($G$3*$B$5/'EUR GBP'!$F$3)</f>
        <v>#DIV/0!</v>
      </c>
    </row>
    <row r="516" spans="6:10" ht="15" x14ac:dyDescent="0.2">
      <c r="F516" s="49">
        <v>44337</v>
      </c>
      <c r="G516" s="50">
        <v>179.25999164581199</v>
      </c>
      <c r="H516" s="50">
        <v>153.87097400515196</v>
      </c>
      <c r="I516" s="103" t="e">
        <f>$B$5*H516/'EUR GBP'!H516</f>
        <v>#DIV/0!</v>
      </c>
      <c r="J516" s="170" t="e">
        <f>I516-($G$3*$B$5/'EUR GBP'!$F$3)</f>
        <v>#DIV/0!</v>
      </c>
    </row>
    <row r="517" spans="6:10" ht="15" x14ac:dyDescent="0.2">
      <c r="F517" s="49">
        <v>44336</v>
      </c>
      <c r="G517" s="50">
        <v>178.49999666213901</v>
      </c>
      <c r="H517" s="50">
        <v>153.63256975790711</v>
      </c>
      <c r="I517" s="103" t="e">
        <f>$B$5*H517/'EUR GBP'!H517</f>
        <v>#DIV/0!</v>
      </c>
      <c r="J517" s="170" t="e">
        <f>I517-($G$3*$B$5/'EUR GBP'!$F$3)</f>
        <v>#DIV/0!</v>
      </c>
    </row>
    <row r="518" spans="6:10" ht="15" x14ac:dyDescent="0.2">
      <c r="F518" s="49">
        <v>44335</v>
      </c>
      <c r="G518" s="50">
        <v>178.02000045776302</v>
      </c>
      <c r="H518" s="50">
        <v>151.21910991951623</v>
      </c>
      <c r="I518" s="103" t="e">
        <f>$B$5*H518/'EUR GBP'!H518</f>
        <v>#DIV/0!</v>
      </c>
      <c r="J518" s="170" t="e">
        <f>I518-($G$3*$B$5/'EUR GBP'!$F$3)</f>
        <v>#DIV/0!</v>
      </c>
    </row>
    <row r="519" spans="6:10" ht="15" x14ac:dyDescent="0.2">
      <c r="F519" s="49">
        <v>44334</v>
      </c>
      <c r="G519" s="50">
        <v>180.359995365142</v>
      </c>
      <c r="H519" s="50">
        <v>154.2599371739409</v>
      </c>
      <c r="I519" s="103" t="e">
        <f>$B$5*H519/'EUR GBP'!H519</f>
        <v>#DIV/0!</v>
      </c>
      <c r="J519" s="170" t="e">
        <f>I519-($G$3*$B$5/'EUR GBP'!$F$3)</f>
        <v>#DIV/0!</v>
      </c>
    </row>
    <row r="520" spans="6:10" ht="15" x14ac:dyDescent="0.2">
      <c r="F520" s="49">
        <v>44333</v>
      </c>
      <c r="G520" s="50">
        <v>179.139995574951</v>
      </c>
      <c r="H520" s="50">
        <v>151.8067122293113</v>
      </c>
      <c r="I520" s="103" t="e">
        <f>$B$5*H520/'EUR GBP'!H520</f>
        <v>#DIV/0!</v>
      </c>
      <c r="J520" s="170" t="e">
        <f>I520-($G$3*$B$5/'EUR GBP'!$F$3)</f>
        <v>#DIV/0!</v>
      </c>
    </row>
    <row r="521" spans="6:10" ht="15" x14ac:dyDescent="0.2">
      <c r="F521" s="49">
        <v>44330</v>
      </c>
      <c r="G521" s="50">
        <v>180.800008773803</v>
      </c>
      <c r="H521" s="50">
        <v>154.89009303969891</v>
      </c>
      <c r="I521" s="103" t="e">
        <f>$B$5*H521/'EUR GBP'!H521</f>
        <v>#DIV/0!</v>
      </c>
      <c r="J521" s="170" t="e">
        <f>I521-($G$3*$B$5/'EUR GBP'!$F$3)</f>
        <v>#DIV/0!</v>
      </c>
    </row>
    <row r="522" spans="6:10" ht="15" x14ac:dyDescent="0.2">
      <c r="F522" s="49">
        <v>44329</v>
      </c>
      <c r="G522" s="50">
        <v>178.83999347686702</v>
      </c>
      <c r="H522" s="50">
        <v>150.43534127525476</v>
      </c>
      <c r="I522" s="103" t="e">
        <f>$B$5*H522/'EUR GBP'!H522</f>
        <v>#DIV/0!</v>
      </c>
      <c r="J522" s="170" t="e">
        <f>I522-($G$3*$B$5/'EUR GBP'!$F$3)</f>
        <v>#DIV/0!</v>
      </c>
    </row>
    <row r="523" spans="6:10" ht="15" x14ac:dyDescent="0.2">
      <c r="F523" s="49">
        <v>44328</v>
      </c>
      <c r="G523" s="50">
        <v>182.119989395141</v>
      </c>
      <c r="H523" s="50">
        <v>154.89491550810516</v>
      </c>
      <c r="I523" s="103" t="e">
        <f>$B$5*H523/'EUR GBP'!H523</f>
        <v>#DIV/0!</v>
      </c>
      <c r="J523" s="170" t="e">
        <f>I523-($G$3*$B$5/'EUR GBP'!$F$3)</f>
        <v>#DIV/0!</v>
      </c>
    </row>
    <row r="524" spans="6:10" ht="15" x14ac:dyDescent="0.2">
      <c r="F524" s="49">
        <v>44327</v>
      </c>
      <c r="G524" s="50">
        <v>180.139994621276</v>
      </c>
      <c r="H524" s="50">
        <v>149.10792466336636</v>
      </c>
      <c r="I524" s="103" t="e">
        <f>$B$5*H524/'EUR GBP'!H524</f>
        <v>#DIV/0!</v>
      </c>
      <c r="J524" s="170" t="e">
        <f>I524-($G$3*$B$5/'EUR GBP'!$F$3)</f>
        <v>#DIV/0!</v>
      </c>
    </row>
    <row r="525" spans="6:10" ht="15" x14ac:dyDescent="0.2">
      <c r="F525" s="49">
        <v>44326</v>
      </c>
      <c r="G525" s="50">
        <v>185.03999710082999</v>
      </c>
      <c r="H525" s="50">
        <v>155.82549641832765</v>
      </c>
      <c r="I525" s="103" t="e">
        <f>$B$5*H525/'EUR GBP'!H525</f>
        <v>#DIV/0!</v>
      </c>
      <c r="J525" s="170" t="e">
        <f>I525-($G$3*$B$5/'EUR GBP'!$F$3)</f>
        <v>#DIV/0!</v>
      </c>
    </row>
    <row r="526" spans="6:10" ht="15" x14ac:dyDescent="0.2">
      <c r="F526" s="49">
        <v>44323</v>
      </c>
      <c r="G526" s="50">
        <v>181.92000389099098</v>
      </c>
      <c r="H526" s="50">
        <v>157.87168390148756</v>
      </c>
      <c r="I526" s="103" t="e">
        <f>$B$5*H526/'EUR GBP'!H526</f>
        <v>#DIV/0!</v>
      </c>
      <c r="J526" s="170" t="e">
        <f>I526-($G$3*$B$5/'EUR GBP'!$F$3)</f>
        <v>#DIV/0!</v>
      </c>
    </row>
    <row r="527" spans="6:10" ht="15" x14ac:dyDescent="0.2">
      <c r="F527" s="49">
        <v>44322</v>
      </c>
      <c r="G527" s="50">
        <v>176.47999525070099</v>
      </c>
      <c r="H527" s="50">
        <v>153.56766771008625</v>
      </c>
      <c r="I527" s="103" t="e">
        <f>$B$5*H527/'EUR GBP'!H527</f>
        <v>#DIV/0!</v>
      </c>
      <c r="J527" s="170" t="e">
        <f>I527-($G$3*$B$5/'EUR GBP'!$F$3)</f>
        <v>#DIV/0!</v>
      </c>
    </row>
    <row r="528" spans="6:10" ht="15" x14ac:dyDescent="0.2">
      <c r="F528" s="49">
        <v>44321</v>
      </c>
      <c r="G528" s="50">
        <v>176.08000040054299</v>
      </c>
      <c r="H528" s="50">
        <v>158.3519910409272</v>
      </c>
      <c r="I528" s="103" t="e">
        <f>$B$5*H528/'EUR GBP'!H528</f>
        <v>#DIV/0!</v>
      </c>
      <c r="J528" s="170" t="e">
        <f>I528-($G$3*$B$5/'EUR GBP'!$F$3)</f>
        <v>#DIV/0!</v>
      </c>
    </row>
    <row r="529" spans="6:10" ht="15" x14ac:dyDescent="0.2">
      <c r="F529" s="49">
        <v>44320</v>
      </c>
      <c r="G529" s="50">
        <v>170.280003547668</v>
      </c>
      <c r="H529" s="50">
        <v>148.59353867914609</v>
      </c>
      <c r="I529" s="103" t="e">
        <f>$B$5*H529/'EUR GBP'!H529</f>
        <v>#DIV/0!</v>
      </c>
      <c r="J529" s="170" t="e">
        <f>I529-($G$3*$B$5/'EUR GBP'!$F$3)</f>
        <v>#DIV/0!</v>
      </c>
    </row>
    <row r="530" spans="6:10" ht="15" x14ac:dyDescent="0.2">
      <c r="F530" s="49">
        <v>44319</v>
      </c>
      <c r="G530" s="50">
        <v>175.49999952316199</v>
      </c>
      <c r="H530" s="50">
        <v>153.60462284228291</v>
      </c>
      <c r="I530" s="103" t="e">
        <f>$B$5*H530/'EUR GBP'!H530</f>
        <v>#DIV/0!</v>
      </c>
      <c r="J530" s="170" t="e">
        <f>I530-($G$3*$B$5/'EUR GBP'!$F$3)</f>
        <v>#DIV/0!</v>
      </c>
    </row>
    <row r="531" spans="6:10" ht="15" x14ac:dyDescent="0.2">
      <c r="F531" s="49">
        <v>44316</v>
      </c>
      <c r="G531" s="50">
        <v>175.05999803543</v>
      </c>
      <c r="H531" s="50">
        <v>141.90269129642388</v>
      </c>
      <c r="I531" s="103" t="e">
        <f>$B$5*H531/'EUR GBP'!H531</f>
        <v>#DIV/0!</v>
      </c>
      <c r="J531" s="170" t="e">
        <f>I531-($G$3*$B$5/'EUR GBP'!$F$3)</f>
        <v>#DIV/0!</v>
      </c>
    </row>
    <row r="532" spans="6:10" ht="15" x14ac:dyDescent="0.2">
      <c r="F532" s="49">
        <v>44315</v>
      </c>
      <c r="G532" s="50">
        <v>188.47999572753901</v>
      </c>
      <c r="H532" s="50">
        <v>153.1387231981638</v>
      </c>
      <c r="I532" s="103" t="e">
        <f>$B$5*H532/'EUR GBP'!H532</f>
        <v>#DIV/0!</v>
      </c>
      <c r="J532" s="170" t="e">
        <f>I532-($G$3*$B$5/'EUR GBP'!$F$3)</f>
        <v>#DIV/0!</v>
      </c>
    </row>
    <row r="533" spans="6:10" ht="15" x14ac:dyDescent="0.2">
      <c r="F533" s="49">
        <v>44314</v>
      </c>
      <c r="G533" s="50">
        <v>188.58000040054299</v>
      </c>
      <c r="H533" s="50">
        <v>154.85366140975427</v>
      </c>
      <c r="I533" s="103" t="e">
        <f>$B$5*H533/'EUR GBP'!H533</f>
        <v>#DIV/0!</v>
      </c>
      <c r="J533" s="170" t="e">
        <f>I533-($G$3*$B$5/'EUR GBP'!$F$3)</f>
        <v>#DIV/0!</v>
      </c>
    </row>
    <row r="534" spans="6:10" ht="15" x14ac:dyDescent="0.2">
      <c r="F534" s="49">
        <v>44313</v>
      </c>
      <c r="G534" s="50">
        <v>186.58000230789099</v>
      </c>
      <c r="H534" s="50">
        <v>153.77944034956903</v>
      </c>
      <c r="I534" s="103" t="e">
        <f>$B$5*H534/'EUR GBP'!H534</f>
        <v>#DIV/0!</v>
      </c>
      <c r="J534" s="170" t="e">
        <f>I534-($G$3*$B$5/'EUR GBP'!$F$3)</f>
        <v>#DIV/0!</v>
      </c>
    </row>
    <row r="535" spans="6:10" ht="15" x14ac:dyDescent="0.2">
      <c r="F535" s="49">
        <v>44312</v>
      </c>
      <c r="G535" s="50">
        <v>185.89999675750698</v>
      </c>
      <c r="H535" s="50">
        <v>156.60336347113807</v>
      </c>
      <c r="I535" s="103" t="e">
        <f>$B$5*H535/'EUR GBP'!H535</f>
        <v>#DIV/0!</v>
      </c>
      <c r="J535" s="170" t="e">
        <f>I535-($G$3*$B$5/'EUR GBP'!$F$3)</f>
        <v>#DIV/0!</v>
      </c>
    </row>
    <row r="536" spans="6:10" ht="15" x14ac:dyDescent="0.2">
      <c r="F536" s="49">
        <v>44309</v>
      </c>
      <c r="G536" s="50">
        <v>181.83999061584399</v>
      </c>
      <c r="H536" s="50">
        <v>152.83287315116755</v>
      </c>
      <c r="I536" s="103" t="e">
        <f>$B$5*H536/'EUR GBP'!H536</f>
        <v>#DIV/0!</v>
      </c>
      <c r="J536" s="170" t="e">
        <f>I536-($G$3*$B$5/'EUR GBP'!$F$3)</f>
        <v>#DIV/0!</v>
      </c>
    </row>
    <row r="537" spans="6:10" ht="15" x14ac:dyDescent="0.2">
      <c r="F537" s="49">
        <v>44308</v>
      </c>
      <c r="G537" s="50">
        <v>182.30000734329198</v>
      </c>
      <c r="H537" s="50">
        <v>154.06279343559379</v>
      </c>
      <c r="I537" s="103" t="e">
        <f>$B$5*H537/'EUR GBP'!H537</f>
        <v>#DIV/0!</v>
      </c>
      <c r="J537" s="170" t="e">
        <f>I537-($G$3*$B$5/'EUR GBP'!$F$3)</f>
        <v>#DIV/0!</v>
      </c>
    </row>
    <row r="538" spans="6:10" ht="15" x14ac:dyDescent="0.2">
      <c r="F538" s="49">
        <v>44307</v>
      </c>
      <c r="G538" s="50">
        <v>181.30000829696598</v>
      </c>
      <c r="H538" s="50">
        <v>152.20920009818468</v>
      </c>
      <c r="I538" s="103" t="e">
        <f>$B$5*H538/'EUR GBP'!H538</f>
        <v>#DIV/0!</v>
      </c>
      <c r="J538" s="170" t="e">
        <f>I538-($G$3*$B$5/'EUR GBP'!$F$3)</f>
        <v>#DIV/0!</v>
      </c>
    </row>
    <row r="539" spans="6:10" ht="15" x14ac:dyDescent="0.2">
      <c r="F539" s="49">
        <v>44306</v>
      </c>
      <c r="G539" s="50">
        <v>182.50000476837101</v>
      </c>
      <c r="H539" s="50">
        <v>149.16041171206791</v>
      </c>
      <c r="I539" s="103" t="e">
        <f>$B$5*H539/'EUR GBP'!H539</f>
        <v>#DIV/0!</v>
      </c>
      <c r="J539" s="170" t="e">
        <f>I539-($G$3*$B$5/'EUR GBP'!$F$3)</f>
        <v>#DIV/0!</v>
      </c>
    </row>
    <row r="540" spans="6:10" ht="15" x14ac:dyDescent="0.2">
      <c r="F540" s="49">
        <v>44305</v>
      </c>
      <c r="G540" s="50">
        <v>187.399995326995</v>
      </c>
      <c r="H540" s="50">
        <v>151.38324943807322</v>
      </c>
      <c r="I540" s="103" t="e">
        <f>$B$5*H540/'EUR GBP'!H540</f>
        <v>#DIV/0!</v>
      </c>
      <c r="J540" s="170" t="e">
        <f>I540-($G$3*$B$5/'EUR GBP'!$F$3)</f>
        <v>#DIV/0!</v>
      </c>
    </row>
    <row r="541" spans="6:10" ht="15" x14ac:dyDescent="0.2">
      <c r="F541" s="49">
        <v>44302</v>
      </c>
      <c r="G541" s="50">
        <v>189.660000801086</v>
      </c>
      <c r="H541" s="50">
        <v>156.71727432699524</v>
      </c>
      <c r="I541" s="103" t="e">
        <f>$B$5*H541/'EUR GBP'!H541</f>
        <v>#DIV/0!</v>
      </c>
      <c r="J541" s="170" t="e">
        <f>I541-($G$3*$B$5/'EUR GBP'!$F$3)</f>
        <v>#DIV/0!</v>
      </c>
    </row>
    <row r="542" spans="6:10" ht="15" x14ac:dyDescent="0.2">
      <c r="F542" s="49">
        <v>44301</v>
      </c>
      <c r="G542" s="50">
        <v>185.38000583648599</v>
      </c>
      <c r="H542" s="50">
        <v>150.11099556268491</v>
      </c>
      <c r="I542" s="103" t="e">
        <f>$B$5*H542/'EUR GBP'!H542</f>
        <v>#DIV/0!</v>
      </c>
      <c r="J542" s="170" t="e">
        <f>I542-($G$3*$B$5/'EUR GBP'!$F$3)</f>
        <v>#DIV/0!</v>
      </c>
    </row>
    <row r="543" spans="6:10" ht="15" x14ac:dyDescent="0.2">
      <c r="F543" s="49">
        <v>44300</v>
      </c>
      <c r="G543" s="50">
        <v>189.17999267578099</v>
      </c>
      <c r="H543" s="50">
        <v>154.91394352047416</v>
      </c>
      <c r="I543" s="103" t="e">
        <f>$B$5*H543/'EUR GBP'!H543</f>
        <v>#DIV/0!</v>
      </c>
      <c r="J543" s="170" t="e">
        <f>I543-($G$3*$B$5/'EUR GBP'!$F$3)</f>
        <v>#DIV/0!</v>
      </c>
    </row>
    <row r="544" spans="6:10" ht="15" x14ac:dyDescent="0.2">
      <c r="F544" s="49">
        <v>44299</v>
      </c>
      <c r="G544" s="50">
        <v>187.100005149841</v>
      </c>
      <c r="H544" s="50">
        <v>151.63948203719249</v>
      </c>
      <c r="I544" s="103" t="e">
        <f>$B$5*H544/'EUR GBP'!H544</f>
        <v>#DIV/0!</v>
      </c>
      <c r="J544" s="170" t="e">
        <f>I544-($G$3*$B$5/'EUR GBP'!$F$3)</f>
        <v>#DIV/0!</v>
      </c>
    </row>
    <row r="545" spans="6:10" ht="15" x14ac:dyDescent="0.2">
      <c r="F545" s="49">
        <v>44298</v>
      </c>
      <c r="G545" s="50">
        <v>189.03999328613199</v>
      </c>
      <c r="H545" s="50">
        <v>155.53932555923387</v>
      </c>
      <c r="I545" s="103" t="e">
        <f>$B$5*H545/'EUR GBP'!H545</f>
        <v>#DIV/0!</v>
      </c>
      <c r="J545" s="170" t="e">
        <f>I545-($G$3*$B$5/'EUR GBP'!$F$3)</f>
        <v>#DIV/0!</v>
      </c>
    </row>
    <row r="546" spans="6:10" ht="15" x14ac:dyDescent="0.2">
      <c r="F546" s="49">
        <v>44295</v>
      </c>
      <c r="G546" s="50">
        <v>186.19999885559</v>
      </c>
      <c r="H546" s="50">
        <v>152.25206076196301</v>
      </c>
      <c r="I546" s="103" t="e">
        <f>$B$5*H546/'EUR GBP'!H546</f>
        <v>#DIV/0!</v>
      </c>
      <c r="J546" s="170" t="e">
        <f>I546-($G$3*$B$5/'EUR GBP'!$F$3)</f>
        <v>#DIV/0!</v>
      </c>
    </row>
    <row r="547" spans="6:10" ht="15" x14ac:dyDescent="0.2">
      <c r="F547" s="49">
        <v>44294</v>
      </c>
      <c r="G547" s="50">
        <v>187.38000392913801</v>
      </c>
      <c r="H547" s="50">
        <v>152.01456498396257</v>
      </c>
      <c r="I547" s="103" t="e">
        <f>$B$5*H547/'EUR GBP'!H547</f>
        <v>#DIV/0!</v>
      </c>
      <c r="J547" s="170" t="e">
        <f>I547-($G$3*$B$5/'EUR GBP'!$F$3)</f>
        <v>#DIV/0!</v>
      </c>
    </row>
    <row r="548" spans="6:10" ht="15" x14ac:dyDescent="0.2">
      <c r="F548" s="49">
        <v>44293</v>
      </c>
      <c r="G548" s="50">
        <v>188.85999917984</v>
      </c>
      <c r="H548" s="50">
        <v>154.45814756720432</v>
      </c>
      <c r="I548" s="103" t="e">
        <f>$B$5*H548/'EUR GBP'!H548</f>
        <v>#DIV/0!</v>
      </c>
      <c r="J548" s="170" t="e">
        <f>I548-($G$3*$B$5/'EUR GBP'!$F$3)</f>
        <v>#DIV/0!</v>
      </c>
    </row>
    <row r="549" spans="6:10" ht="15" x14ac:dyDescent="0.2">
      <c r="F549" s="49">
        <v>44292</v>
      </c>
      <c r="G549" s="50">
        <v>187.339997291564</v>
      </c>
      <c r="H549" s="50">
        <v>155.97632721226438</v>
      </c>
      <c r="I549" s="103" t="e">
        <f>$B$5*H549/'EUR GBP'!H549</f>
        <v>#DIV/0!</v>
      </c>
      <c r="J549" s="170" t="e">
        <f>I549-($G$3*$B$5/'EUR GBP'!$F$3)</f>
        <v>#DIV/0!</v>
      </c>
    </row>
    <row r="550" spans="6:10" ht="15" x14ac:dyDescent="0.2">
      <c r="F550" s="49">
        <v>44291</v>
      </c>
      <c r="G550" s="50">
        <v>184.00000333785999</v>
      </c>
      <c r="H550" s="50">
        <v>153.21999788284299</v>
      </c>
      <c r="I550" s="103" t="e">
        <f>$B$5*H550/'EUR GBP'!H550</f>
        <v>#DIV/0!</v>
      </c>
      <c r="J550" s="170" t="e">
        <f>I550-($G$3*$B$5/'EUR GBP'!$F$3)</f>
        <v>#DIV/0!</v>
      </c>
    </row>
    <row r="551" spans="6:10" ht="15" x14ac:dyDescent="0.2">
      <c r="F551" s="49">
        <v>44288</v>
      </c>
      <c r="G551" s="50">
        <v>184.00000333785999</v>
      </c>
      <c r="H551" s="50">
        <v>152.95375526760236</v>
      </c>
      <c r="I551" s="103" t="e">
        <f>$B$5*H551/'EUR GBP'!H551</f>
        <v>#DIV/0!</v>
      </c>
      <c r="J551" s="170" t="e">
        <f>I551-($G$3*$B$5/'EUR GBP'!$F$3)</f>
        <v>#DIV/0!</v>
      </c>
    </row>
    <row r="552" spans="6:10" ht="15" x14ac:dyDescent="0.2">
      <c r="F552" s="49">
        <v>44287</v>
      </c>
      <c r="G552" s="50">
        <v>184.32000875473</v>
      </c>
      <c r="H552" s="50">
        <v>151.09019900174451</v>
      </c>
      <c r="I552" s="103" t="e">
        <f>$B$5*H552/'EUR GBP'!H552</f>
        <v>#DIV/0!</v>
      </c>
      <c r="J552" s="170" t="e">
        <f>I552-($G$3*$B$5/'EUR GBP'!$F$3)</f>
        <v>#DIV/0!</v>
      </c>
    </row>
    <row r="553" spans="6:10" ht="15" x14ac:dyDescent="0.2">
      <c r="F553" s="49">
        <v>44286</v>
      </c>
      <c r="G553" s="50">
        <v>186.89999580383301</v>
      </c>
      <c r="H553" s="50">
        <v>151.52423981377743</v>
      </c>
      <c r="I553" s="103" t="e">
        <f>$B$5*H553/'EUR GBP'!H553</f>
        <v>#DIV/0!</v>
      </c>
      <c r="J553" s="170" t="e">
        <f>I553-($G$3*$B$5/'EUR GBP'!$F$3)</f>
        <v>#DIV/0!</v>
      </c>
    </row>
    <row r="554" spans="6:10" ht="15" x14ac:dyDescent="0.2">
      <c r="F554" s="49">
        <v>44285</v>
      </c>
      <c r="G554" s="50">
        <v>188.97999525070099</v>
      </c>
      <c r="H554" s="50">
        <v>159.7120803040693</v>
      </c>
      <c r="I554" s="103" t="e">
        <f>$B$5*H554/'EUR GBP'!H554</f>
        <v>#DIV/0!</v>
      </c>
      <c r="J554" s="170" t="e">
        <f>I554-($G$3*$B$5/'EUR GBP'!$F$3)</f>
        <v>#DIV/0!</v>
      </c>
    </row>
    <row r="555" spans="6:10" ht="15" x14ac:dyDescent="0.2">
      <c r="F555" s="49">
        <v>44284</v>
      </c>
      <c r="G555" s="50">
        <v>181.139993667602</v>
      </c>
      <c r="H555" s="50">
        <v>151.3201653415318</v>
      </c>
      <c r="I555" s="103" t="e">
        <f>$B$5*H555/'EUR GBP'!H555</f>
        <v>#DIV/0!</v>
      </c>
      <c r="J555" s="170" t="e">
        <f>I555-($G$3*$B$5/'EUR GBP'!$F$3)</f>
        <v>#DIV/0!</v>
      </c>
    </row>
    <row r="556" spans="6:10" ht="15" x14ac:dyDescent="0.2">
      <c r="F556" s="49">
        <v>44281</v>
      </c>
      <c r="G556" s="50">
        <v>183.399999141693</v>
      </c>
      <c r="H556" s="50">
        <v>154.29312054925293</v>
      </c>
      <c r="I556" s="103" t="e">
        <f>$B$5*H556/'EUR GBP'!H556</f>
        <v>#DIV/0!</v>
      </c>
      <c r="J556" s="170" t="e">
        <f>I556-($G$3*$B$5/'EUR GBP'!$F$3)</f>
        <v>#DIV/0!</v>
      </c>
    </row>
    <row r="557" spans="6:10" ht="15" x14ac:dyDescent="0.2">
      <c r="F557" s="49">
        <v>44280</v>
      </c>
      <c r="G557" s="50">
        <v>182.119989395141</v>
      </c>
      <c r="H557" s="50">
        <v>150.68350341891951</v>
      </c>
      <c r="I557" s="103" t="e">
        <f>$B$5*H557/'EUR GBP'!H557</f>
        <v>#DIV/0!</v>
      </c>
      <c r="J557" s="170" t="e">
        <f>I557-($G$3*$B$5/'EUR GBP'!$F$3)</f>
        <v>#DIV/0!</v>
      </c>
    </row>
    <row r="558" spans="6:10" ht="15" x14ac:dyDescent="0.2">
      <c r="F558" s="49">
        <v>44279</v>
      </c>
      <c r="G558" s="50">
        <v>185.16000509262</v>
      </c>
      <c r="H558" s="50">
        <v>156.36343881554046</v>
      </c>
      <c r="I558" s="103" t="e">
        <f>$B$5*H558/'EUR GBP'!H558</f>
        <v>#DIV/0!</v>
      </c>
      <c r="J558" s="170" t="e">
        <f>I558-($G$3*$B$5/'EUR GBP'!$F$3)</f>
        <v>#DIV/0!</v>
      </c>
    </row>
    <row r="559" spans="6:10" ht="15" x14ac:dyDescent="0.2">
      <c r="F559" s="49">
        <v>44278</v>
      </c>
      <c r="G559" s="50">
        <v>181.399989128112</v>
      </c>
      <c r="H559" s="50">
        <v>152.34405279142698</v>
      </c>
      <c r="I559" s="103" t="e">
        <f>$B$5*H559/'EUR GBP'!H559</f>
        <v>#DIV/0!</v>
      </c>
      <c r="J559" s="170" t="e">
        <f>I559-($G$3*$B$5/'EUR GBP'!$F$3)</f>
        <v>#DIV/0!</v>
      </c>
    </row>
    <row r="560" spans="6:10" ht="15" x14ac:dyDescent="0.2">
      <c r="F560" s="49">
        <v>44277</v>
      </c>
      <c r="G560" s="50">
        <v>182.44000673294002</v>
      </c>
      <c r="H560" s="50">
        <v>153.74158032768176</v>
      </c>
      <c r="I560" s="103" t="e">
        <f>$B$5*H560/'EUR GBP'!H560</f>
        <v>#DIV/0!</v>
      </c>
      <c r="J560" s="170" t="e">
        <f>I560-($G$3*$B$5/'EUR GBP'!$F$3)</f>
        <v>#DIV/0!</v>
      </c>
    </row>
    <row r="561" spans="6:10" ht="15" x14ac:dyDescent="0.2">
      <c r="F561" s="49">
        <v>44274</v>
      </c>
      <c r="G561" s="50">
        <v>181.82001113891599</v>
      </c>
      <c r="H561" s="50">
        <v>151.12759846448523</v>
      </c>
      <c r="I561" s="103" t="e">
        <f>$B$5*H561/'EUR GBP'!H561</f>
        <v>#DIV/0!</v>
      </c>
      <c r="J561" s="170" t="e">
        <f>I561-($G$3*$B$5/'EUR GBP'!$F$3)</f>
        <v>#DIV/0!</v>
      </c>
    </row>
    <row r="562" spans="6:10" ht="15" x14ac:dyDescent="0.2">
      <c r="F562" s="49">
        <v>44273</v>
      </c>
      <c r="G562" s="50">
        <v>184.32000875473</v>
      </c>
      <c r="H562" s="50">
        <v>155.39669457484644</v>
      </c>
      <c r="I562" s="103" t="e">
        <f>$B$5*H562/'EUR GBP'!H562</f>
        <v>#DIV/0!</v>
      </c>
      <c r="J562" s="170" t="e">
        <f>I562-($G$3*$B$5/'EUR GBP'!$F$3)</f>
        <v>#DIV/0!</v>
      </c>
    </row>
    <row r="563" spans="6:10" ht="15" x14ac:dyDescent="0.2">
      <c r="F563" s="49">
        <v>44272</v>
      </c>
      <c r="G563" s="50">
        <v>181.72000646591101</v>
      </c>
      <c r="H563" s="50">
        <v>151.70976723413483</v>
      </c>
      <c r="I563" s="103" t="e">
        <f>$B$5*H563/'EUR GBP'!H563</f>
        <v>#DIV/0!</v>
      </c>
      <c r="J563" s="170" t="e">
        <f>I563-($G$3*$B$5/'EUR GBP'!$F$3)</f>
        <v>#DIV/0!</v>
      </c>
    </row>
    <row r="564" spans="6:10" ht="15" x14ac:dyDescent="0.2">
      <c r="F564" s="49">
        <v>44271</v>
      </c>
      <c r="G564" s="50">
        <v>183.52000713348301</v>
      </c>
      <c r="H564" s="50">
        <v>157.09234963811173</v>
      </c>
      <c r="I564" s="103" t="e">
        <f>$B$5*H564/'EUR GBP'!H564</f>
        <v>#DIV/0!</v>
      </c>
      <c r="J564" s="170" t="e">
        <f>I564-($G$3*$B$5/'EUR GBP'!$F$3)</f>
        <v>#DIV/0!</v>
      </c>
    </row>
    <row r="565" spans="6:10" ht="15" x14ac:dyDescent="0.2">
      <c r="F565" s="49">
        <v>44270</v>
      </c>
      <c r="G565" s="50">
        <v>178.939998149871</v>
      </c>
      <c r="H565" s="50">
        <v>152.63884688831655</v>
      </c>
      <c r="I565" s="103" t="e">
        <f>$B$5*H565/'EUR GBP'!H565</f>
        <v>#DIV/0!</v>
      </c>
      <c r="J565" s="170" t="e">
        <f>I565-($G$3*$B$5/'EUR GBP'!$F$3)</f>
        <v>#DIV/0!</v>
      </c>
    </row>
    <row r="566" spans="6:10" ht="15" x14ac:dyDescent="0.2">
      <c r="F566" s="49">
        <v>44267</v>
      </c>
      <c r="G566" s="50">
        <v>179.61999177932699</v>
      </c>
      <c r="H566" s="50">
        <v>158.76127750411993</v>
      </c>
      <c r="I566" s="103" t="e">
        <f>$B$5*H566/'EUR GBP'!H566</f>
        <v>#DIV/0!</v>
      </c>
      <c r="J566" s="170" t="e">
        <f>I566-($G$3*$B$5/'EUR GBP'!$F$3)</f>
        <v>#DIV/0!</v>
      </c>
    </row>
    <row r="567" spans="6:10" ht="15" x14ac:dyDescent="0.2">
      <c r="F567" s="49">
        <v>44266</v>
      </c>
      <c r="G567" s="50">
        <v>173.24000597000099</v>
      </c>
      <c r="H567" s="50">
        <v>152.63738662980279</v>
      </c>
      <c r="I567" s="103" t="e">
        <f>$B$5*H567/'EUR GBP'!H567</f>
        <v>#DIV/0!</v>
      </c>
      <c r="J567" s="170" t="e">
        <f>I567-($G$3*$B$5/'EUR GBP'!$F$3)</f>
        <v>#DIV/0!</v>
      </c>
    </row>
    <row r="568" spans="6:10" ht="15" x14ac:dyDescent="0.2">
      <c r="F568" s="49">
        <v>44265</v>
      </c>
      <c r="G568" s="50">
        <v>173.89999628067002</v>
      </c>
      <c r="H568" s="50">
        <v>152.27137261908621</v>
      </c>
      <c r="I568" s="103" t="e">
        <f>$B$5*H568/'EUR GBP'!H568</f>
        <v>#DIV/0!</v>
      </c>
      <c r="J568" s="170" t="e">
        <f>I568-($G$3*$B$5/'EUR GBP'!$F$3)</f>
        <v>#DIV/0!</v>
      </c>
    </row>
    <row r="569" spans="6:10" ht="15" x14ac:dyDescent="0.2">
      <c r="F569" s="49">
        <v>44264</v>
      </c>
      <c r="G569" s="50">
        <v>174.97999668121301</v>
      </c>
      <c r="H569" s="50">
        <v>150.68422383175431</v>
      </c>
      <c r="I569" s="103" t="e">
        <f>$B$5*H569/'EUR GBP'!H569</f>
        <v>#DIV/0!</v>
      </c>
      <c r="J569" s="170" t="e">
        <f>I569-($G$3*$B$5/'EUR GBP'!$F$3)</f>
        <v>#DIV/0!</v>
      </c>
    </row>
    <row r="570" spans="6:10" ht="15" x14ac:dyDescent="0.2">
      <c r="F570" s="49">
        <v>44263</v>
      </c>
      <c r="G570" s="50">
        <v>177.89999246597199</v>
      </c>
      <c r="H570" s="50">
        <v>157.57029503692388</v>
      </c>
      <c r="I570" s="103" t="e">
        <f>$B$5*H570/'EUR GBP'!H570</f>
        <v>#DIV/0!</v>
      </c>
      <c r="J570" s="170" t="e">
        <f>I570-($G$3*$B$5/'EUR GBP'!$F$3)</f>
        <v>#DIV/0!</v>
      </c>
    </row>
    <row r="571" spans="6:10" ht="15" x14ac:dyDescent="0.2">
      <c r="F571" s="49">
        <v>44260</v>
      </c>
      <c r="G571" s="50">
        <v>172.92000055313099</v>
      </c>
      <c r="H571" s="50">
        <v>159.34853431363885</v>
      </c>
      <c r="I571" s="103" t="e">
        <f>$B$5*H571/'EUR GBP'!H571</f>
        <v>#DIV/0!</v>
      </c>
      <c r="J571" s="170" t="e">
        <f>I571-($G$3*$B$5/'EUR GBP'!$F$3)</f>
        <v>#DIV/0!</v>
      </c>
    </row>
    <row r="572" spans="6:10" ht="15" x14ac:dyDescent="0.2">
      <c r="F572" s="49">
        <v>44259</v>
      </c>
      <c r="G572" s="50">
        <v>166.13999605178799</v>
      </c>
      <c r="H572" s="50">
        <v>150.07989986936363</v>
      </c>
      <c r="I572" s="103" t="e">
        <f>$B$5*H572/'EUR GBP'!H572</f>
        <v>#DIV/0!</v>
      </c>
      <c r="J572" s="170" t="e">
        <f>I572-($G$3*$B$5/'EUR GBP'!$F$3)</f>
        <v>#DIV/0!</v>
      </c>
    </row>
    <row r="573" spans="6:10" ht="15" x14ac:dyDescent="0.2">
      <c r="F573" s="49">
        <v>44258</v>
      </c>
      <c r="G573" s="50">
        <v>169.58000659942601</v>
      </c>
      <c r="H573" s="50">
        <v>159.50939312481125</v>
      </c>
      <c r="I573" s="103" t="e">
        <f>$B$5*H573/'EUR GBP'!H573</f>
        <v>#DIV/0!</v>
      </c>
      <c r="J573" s="170" t="e">
        <f>I573-($G$3*$B$5/'EUR GBP'!$F$3)</f>
        <v>#DIV/0!</v>
      </c>
    </row>
    <row r="574" spans="6:10" ht="15" x14ac:dyDescent="0.2">
      <c r="F574" s="49">
        <v>44257</v>
      </c>
      <c r="G574" s="50">
        <v>162.75999546051</v>
      </c>
      <c r="H574" s="50">
        <v>154.42973318457879</v>
      </c>
      <c r="I574" s="103" t="e">
        <f>$B$5*H574/'EUR GBP'!H574</f>
        <v>#DIV/0!</v>
      </c>
      <c r="J574" s="170" t="e">
        <f>I574-($G$3*$B$5/'EUR GBP'!$F$3)</f>
        <v>#DIV/0!</v>
      </c>
    </row>
    <row r="575" spans="6:10" ht="15" x14ac:dyDescent="0.2">
      <c r="F575" s="49">
        <v>44256</v>
      </c>
      <c r="G575" s="50">
        <v>161.47999763488701</v>
      </c>
      <c r="H575" s="50">
        <v>156.42237879458088</v>
      </c>
      <c r="I575" s="103" t="e">
        <f>$B$5*H575/'EUR GBP'!H575</f>
        <v>#DIV/0!</v>
      </c>
      <c r="J575" s="170" t="e">
        <f>I575-($G$3*$B$5/'EUR GBP'!$F$3)</f>
        <v>#DIV/0!</v>
      </c>
    </row>
    <row r="576" spans="6:10" ht="15" x14ac:dyDescent="0.2">
      <c r="F576" s="49">
        <v>44253</v>
      </c>
      <c r="G576" s="50">
        <v>158.14000368118201</v>
      </c>
      <c r="H576" s="50">
        <v>148.18782108525613</v>
      </c>
      <c r="I576" s="103" t="e">
        <f>$B$5*H576/'EUR GBP'!H576</f>
        <v>#DIV/0!</v>
      </c>
      <c r="J576" s="170" t="e">
        <f>I576-($G$3*$B$5/'EUR GBP'!$F$3)</f>
        <v>#DIV/0!</v>
      </c>
    </row>
    <row r="577" spans="6:10" ht="15" x14ac:dyDescent="0.2">
      <c r="F577" s="49">
        <v>44252</v>
      </c>
      <c r="G577" s="50">
        <v>163.41999769210801</v>
      </c>
      <c r="H577" s="50">
        <v>153.33254562151072</v>
      </c>
      <c r="I577" s="103" t="e">
        <f>$B$5*H577/'EUR GBP'!H577</f>
        <v>#DIV/0!</v>
      </c>
      <c r="J577" s="170" t="e">
        <f>I577-($G$3*$B$5/'EUR GBP'!$F$3)</f>
        <v>#DIV/0!</v>
      </c>
    </row>
    <row r="578" spans="6:10" ht="15" x14ac:dyDescent="0.2">
      <c r="F578" s="49">
        <v>44251</v>
      </c>
      <c r="G578" s="50">
        <v>163.300001621246</v>
      </c>
      <c r="H578" s="50">
        <v>157.11603488036263</v>
      </c>
      <c r="I578" s="103" t="e">
        <f>$B$5*H578/'EUR GBP'!H578</f>
        <v>#DIV/0!</v>
      </c>
      <c r="J578" s="170" t="e">
        <f>I578-($G$3*$B$5/'EUR GBP'!$F$3)</f>
        <v>#DIV/0!</v>
      </c>
    </row>
    <row r="579" spans="6:10" ht="15" x14ac:dyDescent="0.2">
      <c r="F579" s="49">
        <v>44250</v>
      </c>
      <c r="G579" s="50">
        <v>159.200000762939</v>
      </c>
      <c r="H579" s="50">
        <v>158.24855238769925</v>
      </c>
      <c r="I579" s="103" t="e">
        <f>$B$5*H579/'EUR GBP'!H579</f>
        <v>#DIV/0!</v>
      </c>
      <c r="J579" s="170" t="e">
        <f>I579-($G$3*$B$5/'EUR GBP'!$F$3)</f>
        <v>#DIV/0!</v>
      </c>
    </row>
    <row r="580" spans="6:10" ht="15" x14ac:dyDescent="0.2">
      <c r="F580" s="49">
        <v>44249</v>
      </c>
      <c r="G580" s="50">
        <v>154.05999422073299</v>
      </c>
      <c r="H580" s="50">
        <v>153.63827646949326</v>
      </c>
      <c r="I580" s="103" t="e">
        <f>$B$5*H580/'EUR GBP'!H580</f>
        <v>#DIV/0!</v>
      </c>
      <c r="J580" s="170" t="e">
        <f>I580-($G$3*$B$5/'EUR GBP'!$F$3)</f>
        <v>#DIV/0!</v>
      </c>
    </row>
    <row r="581" spans="6:10" ht="15" x14ac:dyDescent="0.2">
      <c r="F581" s="49">
        <v>44246</v>
      </c>
      <c r="G581" s="50">
        <v>153.63999605178799</v>
      </c>
      <c r="H581" s="50">
        <v>161.83472644521134</v>
      </c>
      <c r="I581" s="103" t="e">
        <f>$B$5*H581/'EUR GBP'!H581</f>
        <v>#DIV/0!</v>
      </c>
      <c r="J581" s="170" t="e">
        <f>I581-($G$3*$B$5/'EUR GBP'!$F$3)</f>
        <v>#DIV/0!</v>
      </c>
    </row>
    <row r="582" spans="6:10" ht="15" x14ac:dyDescent="0.2">
      <c r="F582" s="49">
        <v>44245</v>
      </c>
      <c r="G582" s="50">
        <v>145.240008831024</v>
      </c>
      <c r="H582" s="50">
        <v>143.71035379029959</v>
      </c>
      <c r="I582" s="103" t="e">
        <f>$B$5*H582/'EUR GBP'!H582</f>
        <v>#DIV/0!</v>
      </c>
      <c r="J582" s="170" t="e">
        <f>I582-($G$3*$B$5/'EUR GBP'!$F$3)</f>
        <v>#DIV/0!</v>
      </c>
    </row>
    <row r="583" spans="6:10" ht="15" x14ac:dyDescent="0.2">
      <c r="F583" s="49">
        <v>44244</v>
      </c>
      <c r="G583" s="50">
        <v>154.53999042510901</v>
      </c>
      <c r="H583" s="50">
        <v>152.58677575934999</v>
      </c>
      <c r="I583" s="103" t="e">
        <f>$B$5*H583/'EUR GBP'!H583</f>
        <v>#DIV/0!</v>
      </c>
      <c r="J583" s="170" t="e">
        <f>I583-($G$3*$B$5/'EUR GBP'!$F$3)</f>
        <v>#DIV/0!</v>
      </c>
    </row>
    <row r="584" spans="6:10" ht="15" x14ac:dyDescent="0.2">
      <c r="F584" s="49">
        <v>44243</v>
      </c>
      <c r="G584" s="50">
        <v>155.179989337921</v>
      </c>
      <c r="H584" s="50">
        <v>153.7739225014642</v>
      </c>
      <c r="I584" s="103" t="e">
        <f>$B$5*H584/'EUR GBP'!H584</f>
        <v>#DIV/0!</v>
      </c>
      <c r="J584" s="170" t="e">
        <f>I584-($G$3*$B$5/'EUR GBP'!$F$3)</f>
        <v>#DIV/0!</v>
      </c>
    </row>
    <row r="585" spans="6:10" ht="15" x14ac:dyDescent="0.2">
      <c r="F585" s="49">
        <v>44242</v>
      </c>
      <c r="G585" s="50">
        <v>154.61999177932699</v>
      </c>
      <c r="H585" s="50">
        <v>162.83004330395639</v>
      </c>
      <c r="I585" s="103" t="e">
        <f>$B$5*H585/'EUR GBP'!H585</f>
        <v>#DIV/0!</v>
      </c>
      <c r="J585" s="170" t="e">
        <f>I585-($G$3*$B$5/'EUR GBP'!$F$3)</f>
        <v>#DIV/0!</v>
      </c>
    </row>
    <row r="586" spans="6:10" ht="15" x14ac:dyDescent="0.2">
      <c r="F586" s="49">
        <v>44239</v>
      </c>
      <c r="G586" s="50">
        <v>145.22000551223698</v>
      </c>
      <c r="H586" s="50">
        <v>152.60926427531373</v>
      </c>
      <c r="I586" s="103" t="e">
        <f>$B$5*H586/'EUR GBP'!H586</f>
        <v>#DIV/0!</v>
      </c>
      <c r="J586" s="170" t="e">
        <f>I586-($G$3*$B$5/'EUR GBP'!$F$3)</f>
        <v>#DIV/0!</v>
      </c>
    </row>
    <row r="587" spans="6:10" ht="15" x14ac:dyDescent="0.2">
      <c r="F587" s="49">
        <v>44238</v>
      </c>
      <c r="G587" s="50">
        <v>145.80000638961701</v>
      </c>
      <c r="H587" s="50">
        <v>150.8011323164003</v>
      </c>
      <c r="I587" s="103" t="e">
        <f>$B$5*H587/'EUR GBP'!H587</f>
        <v>#DIV/0!</v>
      </c>
      <c r="J587" s="170" t="e">
        <f>I587-($G$3*$B$5/'EUR GBP'!$F$3)</f>
        <v>#DIV/0!</v>
      </c>
    </row>
    <row r="588" spans="6:10" ht="15" x14ac:dyDescent="0.2">
      <c r="F588" s="49">
        <v>44237</v>
      </c>
      <c r="G588" s="50">
        <v>148.11999797820999</v>
      </c>
      <c r="H588" s="50">
        <v>153.4270213246829</v>
      </c>
      <c r="I588" s="103" t="e">
        <f>$B$5*H588/'EUR GBP'!H588</f>
        <v>#DIV/0!</v>
      </c>
      <c r="J588" s="170" t="e">
        <f>I588-($G$3*$B$5/'EUR GBP'!$F$3)</f>
        <v>#DIV/0!</v>
      </c>
    </row>
    <row r="589" spans="6:10" ht="15" x14ac:dyDescent="0.2">
      <c r="F589" s="49">
        <v>44236</v>
      </c>
      <c r="G589" s="50">
        <v>147.92000055313099</v>
      </c>
      <c r="H589" s="50">
        <v>152.51724171595123</v>
      </c>
      <c r="I589" s="103" t="e">
        <f>$B$5*H589/'EUR GBP'!H589</f>
        <v>#DIV/0!</v>
      </c>
      <c r="J589" s="170" t="e">
        <f>I589-($G$3*$B$5/'EUR GBP'!$F$3)</f>
        <v>#DIV/0!</v>
      </c>
    </row>
    <row r="590" spans="6:10" ht="15" x14ac:dyDescent="0.2">
      <c r="F590" s="49">
        <v>44235</v>
      </c>
      <c r="G590" s="50">
        <v>148.600006103515</v>
      </c>
      <c r="H590" s="50">
        <v>153.86061887559239</v>
      </c>
      <c r="I590" s="103" t="e">
        <f>$B$5*H590/'EUR GBP'!H590</f>
        <v>#DIV/0!</v>
      </c>
      <c r="J590" s="170" t="e">
        <f>I590-($G$3*$B$5/'EUR GBP'!$F$3)</f>
        <v>#DIV/0!</v>
      </c>
    </row>
    <row r="591" spans="6:10" ht="15" x14ac:dyDescent="0.2">
      <c r="F591" s="49">
        <v>44232</v>
      </c>
      <c r="G591" s="50">
        <v>147.97999858856198</v>
      </c>
      <c r="H591" s="50">
        <v>155.49397518158813</v>
      </c>
      <c r="I591" s="103" t="e">
        <f>$B$5*H591/'EUR GBP'!H591</f>
        <v>#DIV/0!</v>
      </c>
      <c r="J591" s="170" t="e">
        <f>I591-($G$3*$B$5/'EUR GBP'!$F$3)</f>
        <v>#DIV/0!</v>
      </c>
    </row>
    <row r="592" spans="6:10" ht="15" x14ac:dyDescent="0.2">
      <c r="F592" s="49">
        <v>44231</v>
      </c>
      <c r="G592" s="50">
        <v>145.80000638961701</v>
      </c>
      <c r="H592" s="50">
        <v>156.81384461483077</v>
      </c>
      <c r="I592" s="103" t="e">
        <f>$B$5*H592/'EUR GBP'!H592</f>
        <v>#DIV/0!</v>
      </c>
      <c r="J592" s="170" t="e">
        <f>I592-($G$3*$B$5/'EUR GBP'!$F$3)</f>
        <v>#DIV/0!</v>
      </c>
    </row>
    <row r="593" spans="6:10" ht="15" x14ac:dyDescent="0.2">
      <c r="F593" s="49">
        <v>44230</v>
      </c>
      <c r="G593" s="50">
        <v>142.41999387741001</v>
      </c>
      <c r="H593" s="50">
        <v>155.36508561337425</v>
      </c>
      <c r="I593" s="103" t="e">
        <f>$B$5*H593/'EUR GBP'!H593</f>
        <v>#DIV/0!</v>
      </c>
      <c r="J593" s="170" t="e">
        <f>I593-($G$3*$B$5/'EUR GBP'!$F$3)</f>
        <v>#DIV/0!</v>
      </c>
    </row>
    <row r="594" spans="6:10" ht="15" x14ac:dyDescent="0.2">
      <c r="F594" s="49">
        <v>44229</v>
      </c>
      <c r="G594" s="50">
        <v>140.439999103546</v>
      </c>
      <c r="H594" s="50">
        <v>160.20655120632986</v>
      </c>
      <c r="I594" s="103" t="e">
        <f>$B$5*H594/'EUR GBP'!H594</f>
        <v>#DIV/0!</v>
      </c>
      <c r="J594" s="170" t="e">
        <f>I594-($G$3*$B$5/'EUR GBP'!$F$3)</f>
        <v>#DIV/0!</v>
      </c>
    </row>
    <row r="595" spans="6:10" ht="15" x14ac:dyDescent="0.2">
      <c r="F595" s="49">
        <v>44228</v>
      </c>
      <c r="G595" s="50">
        <v>134.17999744415201</v>
      </c>
      <c r="H595" s="50">
        <v>151.94637117289685</v>
      </c>
      <c r="I595" s="103" t="e">
        <f>$B$5*H595/'EUR GBP'!H595</f>
        <v>#DIV/0!</v>
      </c>
      <c r="J595" s="170" t="e">
        <f>I595-($G$3*$B$5/'EUR GBP'!$F$3)</f>
        <v>#DIV/0!</v>
      </c>
    </row>
    <row r="596" spans="6:10" ht="15" x14ac:dyDescent="0.2">
      <c r="F596" s="49">
        <v>44225</v>
      </c>
      <c r="G596" s="50">
        <v>135.300004482269</v>
      </c>
      <c r="H596" s="50">
        <v>152.24917652994102</v>
      </c>
      <c r="I596" s="103" t="e">
        <f>$B$5*H596/'EUR GBP'!H596</f>
        <v>#DIV/0!</v>
      </c>
      <c r="J596" s="170" t="e">
        <f>I596-($G$3*$B$5/'EUR GBP'!$F$3)</f>
        <v>#DIV/0!</v>
      </c>
    </row>
    <row r="597" spans="6:10" ht="15" x14ac:dyDescent="0.2">
      <c r="F597" s="49">
        <v>44224</v>
      </c>
      <c r="G597" s="50">
        <v>136.16000413894599</v>
      </c>
      <c r="H597" s="50">
        <v>155.46444594569112</v>
      </c>
      <c r="I597" s="103" t="e">
        <f>$B$5*H597/'EUR GBP'!H597</f>
        <v>#DIV/0!</v>
      </c>
      <c r="J597" s="170" t="e">
        <f>I597-($G$3*$B$5/'EUR GBP'!$F$3)</f>
        <v>#DIV/0!</v>
      </c>
    </row>
    <row r="598" spans="6:10" ht="15" x14ac:dyDescent="0.2">
      <c r="F598" s="49">
        <v>44223</v>
      </c>
      <c r="G598" s="50">
        <v>134.17999744415201</v>
      </c>
      <c r="H598" s="50">
        <v>147.3063674285134</v>
      </c>
      <c r="I598" s="103" t="e">
        <f>$B$5*H598/'EUR GBP'!H598</f>
        <v>#DIV/0!</v>
      </c>
      <c r="J598" s="170" t="e">
        <f>I598-($G$3*$B$5/'EUR GBP'!$F$3)</f>
        <v>#DIV/0!</v>
      </c>
    </row>
    <row r="599" spans="6:10" ht="15" x14ac:dyDescent="0.2">
      <c r="F599" s="49">
        <v>44222</v>
      </c>
      <c r="G599" s="50">
        <v>139.46000337600699</v>
      </c>
      <c r="H599" s="50">
        <v>155.65633958766631</v>
      </c>
      <c r="I599" s="103" t="e">
        <f>$B$5*H599/'EUR GBP'!H599</f>
        <v>#DIV/0!</v>
      </c>
      <c r="J599" s="170" t="e">
        <f>I599-($G$3*$B$5/'EUR GBP'!$F$3)</f>
        <v>#DIV/0!</v>
      </c>
    </row>
    <row r="600" spans="6:10" ht="15" x14ac:dyDescent="0.2">
      <c r="F600" s="49">
        <v>44221</v>
      </c>
      <c r="G600" s="50">
        <v>137.25999593734699</v>
      </c>
      <c r="H600" s="50">
        <v>147.56564557833116</v>
      </c>
      <c r="I600" s="103" t="e">
        <f>$B$5*H600/'EUR GBP'!H600</f>
        <v>#DIV/0!</v>
      </c>
      <c r="J600" s="170" t="e">
        <f>I600-($G$3*$B$5/'EUR GBP'!$F$3)</f>
        <v>#DIV/0!</v>
      </c>
    </row>
    <row r="601" spans="6:10" ht="15" x14ac:dyDescent="0.2">
      <c r="F601" s="49">
        <v>44218</v>
      </c>
      <c r="G601" s="50">
        <v>142.41999387741001</v>
      </c>
      <c r="H601" s="50">
        <v>150.68066215780817</v>
      </c>
      <c r="I601" s="103" t="e">
        <f>$B$5*H601/'EUR GBP'!H601</f>
        <v>#DIV/0!</v>
      </c>
      <c r="J601" s="170" t="e">
        <f>I601-($G$3*$B$5/'EUR GBP'!$F$3)</f>
        <v>#DIV/0!</v>
      </c>
    </row>
    <row r="602" spans="6:10" ht="15" x14ac:dyDescent="0.2">
      <c r="F602" s="49">
        <v>44217</v>
      </c>
      <c r="G602" s="50">
        <v>144.80000734329198</v>
      </c>
      <c r="H602" s="50">
        <v>152.01843328750689</v>
      </c>
      <c r="I602" s="103" t="e">
        <f>$B$5*H602/'EUR GBP'!H602</f>
        <v>#DIV/0!</v>
      </c>
      <c r="J602" s="170" t="e">
        <f>I602-($G$3*$B$5/'EUR GBP'!$F$3)</f>
        <v>#DIV/0!</v>
      </c>
    </row>
    <row r="603" spans="6:10" ht="15" x14ac:dyDescent="0.2">
      <c r="F603" s="49">
        <v>44216</v>
      </c>
      <c r="G603" s="50">
        <v>145.94000577926602</v>
      </c>
      <c r="H603" s="50">
        <v>151.48702729918347</v>
      </c>
      <c r="I603" s="103" t="e">
        <f>$B$5*H603/'EUR GBP'!H603</f>
        <v>#DIV/0!</v>
      </c>
      <c r="J603" s="170" t="e">
        <f>I603-($G$3*$B$5/'EUR GBP'!$F$3)</f>
        <v>#DIV/0!</v>
      </c>
    </row>
    <row r="604" spans="6:10" ht="15" x14ac:dyDescent="0.2">
      <c r="F604" s="49">
        <v>44215</v>
      </c>
      <c r="G604" s="50">
        <v>147.600007057189</v>
      </c>
      <c r="H604" s="50">
        <v>149.91333480741099</v>
      </c>
      <c r="I604" s="103" t="e">
        <f>$B$5*H604/'EUR GBP'!H604</f>
        <v>#DIV/0!</v>
      </c>
      <c r="J604" s="170" t="e">
        <f>I604-($G$3*$B$5/'EUR GBP'!$F$3)</f>
        <v>#DIV/0!</v>
      </c>
    </row>
    <row r="605" spans="6:10" ht="15" x14ac:dyDescent="0.2">
      <c r="F605" s="49">
        <v>44214</v>
      </c>
      <c r="G605" s="50">
        <v>150.82000494003199</v>
      </c>
      <c r="H605" s="50">
        <v>155.61587588545984</v>
      </c>
      <c r="I605" s="103" t="e">
        <f>$B$5*H605/'EUR GBP'!H605</f>
        <v>#DIV/0!</v>
      </c>
      <c r="J605" s="170" t="e">
        <f>I605-($G$3*$B$5/'EUR GBP'!$F$3)</f>
        <v>#DIV/0!</v>
      </c>
    </row>
    <row r="606" spans="6:10" ht="15" x14ac:dyDescent="0.2">
      <c r="F606" s="49">
        <v>44211</v>
      </c>
      <c r="G606" s="50">
        <v>148.479998111724</v>
      </c>
      <c r="H606" s="50">
        <v>149.14692828082227</v>
      </c>
      <c r="I606" s="103" t="e">
        <f>$B$5*H606/'EUR GBP'!H606</f>
        <v>#DIV/0!</v>
      </c>
      <c r="J606" s="170" t="e">
        <f>I606-($G$3*$B$5/'EUR GBP'!$F$3)</f>
        <v>#DIV/0!</v>
      </c>
    </row>
    <row r="607" spans="6:10" ht="15" x14ac:dyDescent="0.2">
      <c r="F607" s="49">
        <v>44210</v>
      </c>
      <c r="G607" s="50">
        <v>152.47999429702702</v>
      </c>
      <c r="H607" s="50">
        <v>152.93889824859502</v>
      </c>
      <c r="I607" s="103" t="e">
        <f>$B$5*H607/'EUR GBP'!H607</f>
        <v>#DIV/0!</v>
      </c>
      <c r="J607" s="170" t="e">
        <f>I607-($G$3*$B$5/'EUR GBP'!$F$3)</f>
        <v>#DIV/0!</v>
      </c>
    </row>
    <row r="608" spans="6:10" ht="15" x14ac:dyDescent="0.2">
      <c r="F608" s="49">
        <v>44209</v>
      </c>
      <c r="G608" s="50">
        <v>152.75999307632401</v>
      </c>
      <c r="H608" s="50">
        <v>151.38547621857887</v>
      </c>
      <c r="I608" s="103" t="e">
        <f>$B$5*H608/'EUR GBP'!H608</f>
        <v>#DIV/0!</v>
      </c>
      <c r="J608" s="170" t="e">
        <f>I608-($G$3*$B$5/'EUR GBP'!$F$3)</f>
        <v>#DIV/0!</v>
      </c>
    </row>
    <row r="609" spans="6:10" ht="15" x14ac:dyDescent="0.2">
      <c r="F609" s="49">
        <v>44208</v>
      </c>
      <c r="G609" s="50">
        <v>154.60000038146899</v>
      </c>
      <c r="H609" s="50">
        <v>156.68806961917394</v>
      </c>
      <c r="I609" s="103" t="e">
        <f>$B$5*H609/'EUR GBP'!H609</f>
        <v>#DIV/0!</v>
      </c>
      <c r="J609" s="170" t="e">
        <f>I609-($G$3*$B$5/'EUR GBP'!$F$3)</f>
        <v>#DIV/0!</v>
      </c>
    </row>
    <row r="610" spans="6:10" ht="15" x14ac:dyDescent="0.2">
      <c r="F610" s="49">
        <v>44207</v>
      </c>
      <c r="G610" s="50">
        <v>151.13999843597401</v>
      </c>
      <c r="H610" s="50">
        <v>151.5463259551413</v>
      </c>
      <c r="I610" s="103" t="e">
        <f>$B$5*H610/'EUR GBP'!H610</f>
        <v>#DIV/0!</v>
      </c>
      <c r="J610" s="170" t="e">
        <f>I610-($G$3*$B$5/'EUR GBP'!$F$3)</f>
        <v>#DIV/0!</v>
      </c>
    </row>
    <row r="611" spans="6:10" ht="15" x14ac:dyDescent="0.2">
      <c r="F611" s="49">
        <v>44204</v>
      </c>
      <c r="G611" s="50">
        <v>152.79999971389699</v>
      </c>
      <c r="H611" s="50">
        <v>149.16292960229455</v>
      </c>
      <c r="I611" s="103" t="e">
        <f>$B$5*H611/'EUR GBP'!H611</f>
        <v>#DIV/0!</v>
      </c>
      <c r="J611" s="170" t="e">
        <f>I611-($G$3*$B$5/'EUR GBP'!$F$3)</f>
        <v>#DIV/0!</v>
      </c>
    </row>
    <row r="612" spans="6:10" ht="15" x14ac:dyDescent="0.2">
      <c r="F612" s="49">
        <v>44203</v>
      </c>
      <c r="G612" s="50">
        <v>156.89998865127498</v>
      </c>
      <c r="H612" s="50">
        <v>155.04722359559975</v>
      </c>
      <c r="I612" s="103" t="e">
        <f>$B$5*H612/'EUR GBP'!H612</f>
        <v>#DIV/0!</v>
      </c>
      <c r="J612" s="170" t="e">
        <f>I612-($G$3*$B$5/'EUR GBP'!$F$3)</f>
        <v>#DIV/0!</v>
      </c>
    </row>
    <row r="613" spans="6:10" ht="15" x14ac:dyDescent="0.2">
      <c r="F613" s="49">
        <v>44202</v>
      </c>
      <c r="G613" s="50">
        <v>155.03998994827199</v>
      </c>
      <c r="H613" s="50">
        <v>165.86344395578504</v>
      </c>
      <c r="I613" s="103" t="e">
        <f>$B$5*H613/'EUR GBP'!H613</f>
        <v>#DIV/0!</v>
      </c>
      <c r="J613" s="170" t="e">
        <f>I613-($G$3*$B$5/'EUR GBP'!$F$3)</f>
        <v>#DIV/0!</v>
      </c>
    </row>
    <row r="614" spans="6:10" ht="15" x14ac:dyDescent="0.2">
      <c r="F614" s="49">
        <v>44201</v>
      </c>
      <c r="G614" s="50">
        <v>142.75999069213802</v>
      </c>
      <c r="H614" s="50">
        <v>153.32735469384599</v>
      </c>
      <c r="I614" s="103" t="e">
        <f>$B$5*H614/'EUR GBP'!H614</f>
        <v>#DIV/0!</v>
      </c>
      <c r="J614" s="170" t="e">
        <f>I614-($G$3*$B$5/'EUR GBP'!$F$3)</f>
        <v>#DIV/0!</v>
      </c>
    </row>
    <row r="615" spans="6:10" ht="15" x14ac:dyDescent="0.2">
      <c r="F615" s="49">
        <v>44200</v>
      </c>
      <c r="G615" s="50">
        <v>142.65999794006302</v>
      </c>
      <c r="H615" s="50">
        <v>148.9621423304219</v>
      </c>
      <c r="I615" s="103" t="e">
        <f>$B$5*H615/'EUR GBP'!H615</f>
        <v>#DIV/0!</v>
      </c>
      <c r="J615" s="170" t="e">
        <f>I615-($G$3*$B$5/'EUR GBP'!$F$3)</f>
        <v>#DIV/0!</v>
      </c>
    </row>
    <row r="616" spans="6:10" ht="15" x14ac:dyDescent="0.2">
      <c r="F616" s="49">
        <v>44197</v>
      </c>
      <c r="G616" s="50">
        <v>146.67999744415201</v>
      </c>
      <c r="H616" s="50">
        <v>153.21999788284299</v>
      </c>
      <c r="I616" s="103" t="e">
        <f>$B$5*H616/'EUR GBP'!H616</f>
        <v>#DIV/0!</v>
      </c>
      <c r="J616" s="170" t="e">
        <f>I616-($G$3*$B$5/'EUR GBP'!$F$3)</f>
        <v>#DIV/0!</v>
      </c>
    </row>
    <row r="617" spans="6:10" ht="15" x14ac:dyDescent="0.2">
      <c r="F617" s="49">
        <v>44196</v>
      </c>
      <c r="G617" s="50">
        <v>146.67999744415201</v>
      </c>
      <c r="H617" s="50">
        <v>150.0155211270222</v>
      </c>
      <c r="I617" s="103" t="e">
        <f>$B$5*H617/'EUR GBP'!H617</f>
        <v>#DIV/0!</v>
      </c>
      <c r="J617" s="170" t="e">
        <f>I617-($G$3*$B$5/'EUR GBP'!$F$3)</f>
        <v>#DIV/0!</v>
      </c>
    </row>
    <row r="618" spans="6:10" ht="15" x14ac:dyDescent="0.2">
      <c r="F618" s="49">
        <v>44195</v>
      </c>
      <c r="G618" s="50">
        <v>149.779999256134</v>
      </c>
      <c r="H618" s="50">
        <v>153.01554358600924</v>
      </c>
      <c r="I618" s="103" t="e">
        <f>$B$5*H618/'EUR GBP'!H618</f>
        <v>#DIV/0!</v>
      </c>
      <c r="J618" s="170" t="e">
        <f>I618-($G$3*$B$5/'EUR GBP'!$F$3)</f>
        <v>#DIV/0!</v>
      </c>
    </row>
    <row r="619" spans="6:10" ht="15" x14ac:dyDescent="0.2">
      <c r="F619" s="49">
        <v>44194</v>
      </c>
      <c r="G619" s="50">
        <v>149.97999668121301</v>
      </c>
      <c r="H619" s="50">
        <v>148.571424363136</v>
      </c>
      <c r="I619" s="103" t="e">
        <f>$B$5*H619/'EUR GBP'!H619</f>
        <v>#DIV/0!</v>
      </c>
      <c r="J619" s="170" t="e">
        <f>I619-($G$3*$B$5/'EUR GBP'!$F$3)</f>
        <v>#DIV/0!</v>
      </c>
    </row>
    <row r="620" spans="6:10" ht="15" x14ac:dyDescent="0.2">
      <c r="F620" s="49">
        <v>44193</v>
      </c>
      <c r="G620" s="50">
        <v>154.60000038146899</v>
      </c>
      <c r="H620" s="50">
        <v>153.21999788284299</v>
      </c>
      <c r="I620" s="103" t="e">
        <f>$B$5*H620/'EUR GBP'!H620</f>
        <v>#DIV/0!</v>
      </c>
      <c r="J620" s="170" t="e">
        <f>I620-($G$3*$B$5/'EUR GBP'!$F$3)</f>
        <v>#DIV/0!</v>
      </c>
    </row>
    <row r="621" spans="6:10" ht="15" x14ac:dyDescent="0.2">
      <c r="F621" s="49">
        <v>44190</v>
      </c>
      <c r="G621" s="50">
        <v>154.60000038146899</v>
      </c>
      <c r="H621" s="50">
        <v>153.21999788284299</v>
      </c>
      <c r="I621" s="103" t="e">
        <f>$B$5*H621/'EUR GBP'!H621</f>
        <v>#DIV/0!</v>
      </c>
      <c r="J621" s="170" t="e">
        <f>I621-($G$3*$B$5/'EUR GBP'!$F$3)</f>
        <v>#DIV/0!</v>
      </c>
    </row>
    <row r="622" spans="6:10" ht="15" x14ac:dyDescent="0.2">
      <c r="F622" s="49">
        <v>44189</v>
      </c>
      <c r="G622" s="50">
        <v>154.60000038146899</v>
      </c>
      <c r="H622" s="50">
        <v>156.6475298559709</v>
      </c>
      <c r="I622" s="103" t="e">
        <f>$B$5*H622/'EUR GBP'!H622</f>
        <v>#DIV/0!</v>
      </c>
      <c r="J622" s="170" t="e">
        <f>I622-($G$3*$B$5/'EUR GBP'!$F$3)</f>
        <v>#DIV/0!</v>
      </c>
    </row>
    <row r="623" spans="6:10" ht="15" x14ac:dyDescent="0.2">
      <c r="F623" s="49">
        <v>44188</v>
      </c>
      <c r="G623" s="50">
        <v>151.17999315261801</v>
      </c>
      <c r="H623" s="50">
        <v>158.33122801992766</v>
      </c>
      <c r="I623" s="103" t="e">
        <f>$B$5*H623/'EUR GBP'!H623</f>
        <v>#DIV/0!</v>
      </c>
      <c r="J623" s="170" t="e">
        <f>I623-($G$3*$B$5/'EUR GBP'!$F$3)</f>
        <v>#DIV/0!</v>
      </c>
    </row>
    <row r="624" spans="6:10" ht="15" x14ac:dyDescent="0.2">
      <c r="F624" s="49">
        <v>44187</v>
      </c>
      <c r="G624" s="50">
        <v>146.22000455856301</v>
      </c>
      <c r="H624" s="50">
        <v>159.00741287700725</v>
      </c>
      <c r="I624" s="103" t="e">
        <f>$B$5*H624/'EUR GBP'!H624</f>
        <v>#DIV/0!</v>
      </c>
      <c r="J624" s="170" t="e">
        <f>I624-($G$3*$B$5/'EUR GBP'!$F$3)</f>
        <v>#DIV/0!</v>
      </c>
    </row>
    <row r="625" spans="6:10" ht="15" x14ac:dyDescent="0.2">
      <c r="F625" s="49">
        <v>44186</v>
      </c>
      <c r="G625" s="50">
        <v>140.79999923705998</v>
      </c>
      <c r="H625" s="50">
        <v>148.71635084984791</v>
      </c>
      <c r="I625" s="103" t="e">
        <f>$B$5*H625/'EUR GBP'!H625</f>
        <v>#DIV/0!</v>
      </c>
      <c r="J625" s="170" t="e">
        <f>I625-($G$3*$B$5/'EUR GBP'!$F$3)</f>
        <v>#DIV/0!</v>
      </c>
    </row>
    <row r="626" spans="6:10" ht="15" x14ac:dyDescent="0.2">
      <c r="F626" s="49">
        <v>44183</v>
      </c>
      <c r="G626" s="50">
        <v>145.00000476837101</v>
      </c>
      <c r="H626" s="50">
        <v>152.37696795685179</v>
      </c>
      <c r="I626" s="103" t="e">
        <f>$B$5*H626/'EUR GBP'!H626</f>
        <v>#DIV/0!</v>
      </c>
      <c r="J626" s="170" t="e">
        <f>I626-($G$3*$B$5/'EUR GBP'!$F$3)</f>
        <v>#DIV/0!</v>
      </c>
    </row>
    <row r="627" spans="6:10" ht="15" x14ac:dyDescent="0.2">
      <c r="F627" s="49">
        <v>44182</v>
      </c>
      <c r="G627" s="50">
        <v>145.80000638961701</v>
      </c>
      <c r="H627" s="50">
        <v>155.20853700156152</v>
      </c>
      <c r="I627" s="103" t="e">
        <f>$B$5*H627/'EUR GBP'!H627</f>
        <v>#DIV/0!</v>
      </c>
      <c r="J627" s="170" t="e">
        <f>I627-($G$3*$B$5/'EUR GBP'!$F$3)</f>
        <v>#DIV/0!</v>
      </c>
    </row>
    <row r="628" spans="6:10" ht="15" x14ac:dyDescent="0.2">
      <c r="F628" s="49">
        <v>44181</v>
      </c>
      <c r="G628" s="50">
        <v>143.91999244689899</v>
      </c>
      <c r="H628" s="50">
        <v>155.38576503049669</v>
      </c>
      <c r="I628" s="103" t="e">
        <f>$B$5*H628/'EUR GBP'!H628</f>
        <v>#DIV/0!</v>
      </c>
      <c r="J628" s="170" t="e">
        <f>I628-($G$3*$B$5/'EUR GBP'!$F$3)</f>
        <v>#DIV/0!</v>
      </c>
    </row>
    <row r="629" spans="6:10" ht="15" x14ac:dyDescent="0.2">
      <c r="F629" s="49">
        <v>44180</v>
      </c>
      <c r="G629" s="50">
        <v>141.899991035461</v>
      </c>
      <c r="H629" s="50">
        <v>152.07966823565911</v>
      </c>
      <c r="I629" s="103" t="e">
        <f>$B$5*H629/'EUR GBP'!H629</f>
        <v>#DIV/0!</v>
      </c>
      <c r="J629" s="170" t="e">
        <f>I629-($G$3*$B$5/'EUR GBP'!$F$3)</f>
        <v>#DIV/0!</v>
      </c>
    </row>
    <row r="630" spans="6:10" ht="15" x14ac:dyDescent="0.2">
      <c r="F630" s="49">
        <v>44179</v>
      </c>
      <c r="G630" s="50">
        <v>142.96001195907499</v>
      </c>
      <c r="H630" s="50">
        <v>160.30494159078381</v>
      </c>
      <c r="I630" s="103" t="e">
        <f>$B$5*H630/'EUR GBP'!H630</f>
        <v>#DIV/0!</v>
      </c>
      <c r="J630" s="170" t="e">
        <f>I630-($G$3*$B$5/'EUR GBP'!$F$3)</f>
        <v>#DIV/0!</v>
      </c>
    </row>
    <row r="631" spans="6:10" ht="15" x14ac:dyDescent="0.2">
      <c r="F631" s="49">
        <v>44176</v>
      </c>
      <c r="G631" s="50">
        <v>136.500000953674</v>
      </c>
      <c r="H631" s="50">
        <v>147.64294424630745</v>
      </c>
      <c r="I631" s="103" t="e">
        <f>$B$5*H631/'EUR GBP'!H631</f>
        <v>#DIV/0!</v>
      </c>
      <c r="J631" s="170" t="e">
        <f>I631-($G$3*$B$5/'EUR GBP'!$F$3)</f>
        <v>#DIV/0!</v>
      </c>
    </row>
    <row r="632" spans="6:10" ht="15" x14ac:dyDescent="0.2">
      <c r="F632" s="49">
        <v>44175</v>
      </c>
      <c r="G632" s="50">
        <v>141.55999422073299</v>
      </c>
      <c r="H632" s="50">
        <v>148.17358482129552</v>
      </c>
      <c r="I632" s="103" t="e">
        <f>$B$5*H632/'EUR GBP'!H632</f>
        <v>#DIV/0!</v>
      </c>
      <c r="J632" s="170" t="e">
        <f>I632-($G$3*$B$5/'EUR GBP'!$F$3)</f>
        <v>#DIV/0!</v>
      </c>
    </row>
    <row r="633" spans="6:10" ht="15" x14ac:dyDescent="0.2">
      <c r="F633" s="49">
        <v>44174</v>
      </c>
      <c r="G633" s="50">
        <v>146.30000591277999</v>
      </c>
      <c r="H633" s="50">
        <v>153.63949873051288</v>
      </c>
      <c r="I633" s="103" t="e">
        <f>$B$5*H633/'EUR GBP'!H633</f>
        <v>#DIV/0!</v>
      </c>
      <c r="J633" s="170" t="e">
        <f>I633-($G$3*$B$5/'EUR GBP'!$F$3)</f>
        <v>#DIV/0!</v>
      </c>
    </row>
    <row r="634" spans="6:10" ht="15" x14ac:dyDescent="0.2">
      <c r="F634" s="49">
        <v>44173</v>
      </c>
      <c r="G634" s="50">
        <v>145.899999141693</v>
      </c>
      <c r="H634" s="50">
        <v>152.94718859580925</v>
      </c>
      <c r="I634" s="103" t="e">
        <f>$B$5*H634/'EUR GBP'!H634</f>
        <v>#DIV/0!</v>
      </c>
      <c r="J634" s="170" t="e">
        <f>I634-($G$3*$B$5/'EUR GBP'!$F$3)</f>
        <v>#DIV/0!</v>
      </c>
    </row>
    <row r="635" spans="6:10" ht="15" x14ac:dyDescent="0.2">
      <c r="F635" s="49">
        <v>44172</v>
      </c>
      <c r="G635" s="50">
        <v>146.16000652313198</v>
      </c>
      <c r="H635" s="50">
        <v>150.66264285530355</v>
      </c>
      <c r="I635" s="103" t="e">
        <f>$B$5*H635/'EUR GBP'!H635</f>
        <v>#DIV/0!</v>
      </c>
      <c r="J635" s="170" t="e">
        <f>I635-($G$3*$B$5/'EUR GBP'!$F$3)</f>
        <v>#DIV/0!</v>
      </c>
    </row>
    <row r="636" spans="6:10" ht="15" x14ac:dyDescent="0.2">
      <c r="F636" s="49">
        <v>44169</v>
      </c>
      <c r="G636" s="50">
        <v>148.61999750137301</v>
      </c>
      <c r="H636" s="50">
        <v>153.73634215425744</v>
      </c>
      <c r="I636" s="103" t="e">
        <f>$B$5*H636/'EUR GBP'!H636</f>
        <v>#DIV/0!</v>
      </c>
      <c r="J636" s="170" t="e">
        <f>I636-($G$3*$B$5/'EUR GBP'!$F$3)</f>
        <v>#DIV/0!</v>
      </c>
    </row>
    <row r="637" spans="6:10" ht="15" x14ac:dyDescent="0.2">
      <c r="F637" s="49">
        <v>44168</v>
      </c>
      <c r="G637" s="50">
        <v>148.11999797820999</v>
      </c>
      <c r="H637" s="50">
        <v>155.26100863896798</v>
      </c>
      <c r="I637" s="103" t="e">
        <f>$B$5*H637/'EUR GBP'!H637</f>
        <v>#DIV/0!</v>
      </c>
      <c r="J637" s="170" t="e">
        <f>I637-($G$3*$B$5/'EUR GBP'!$F$3)</f>
        <v>#DIV/0!</v>
      </c>
    </row>
    <row r="638" spans="6:10" ht="15" x14ac:dyDescent="0.2">
      <c r="F638" s="49">
        <v>44167</v>
      </c>
      <c r="G638" s="50">
        <v>146.16000652313198</v>
      </c>
      <c r="H638" s="50">
        <v>158.0764235999462</v>
      </c>
      <c r="I638" s="103" t="e">
        <f>$B$5*H638/'EUR GBP'!H638</f>
        <v>#DIV/0!</v>
      </c>
      <c r="J638" s="170" t="e">
        <f>I638-($G$3*$B$5/'EUR GBP'!$F$3)</f>
        <v>#DIV/0!</v>
      </c>
    </row>
    <row r="639" spans="6:10" ht="15" x14ac:dyDescent="0.2">
      <c r="F639" s="49">
        <v>44166</v>
      </c>
      <c r="G639" s="50">
        <v>141.600000858306</v>
      </c>
      <c r="H639" s="50">
        <v>159.40262261463545</v>
      </c>
      <c r="I639" s="103" t="e">
        <f>$B$5*H639/'EUR GBP'!H639</f>
        <v>#DIV/0!</v>
      </c>
      <c r="J639" s="170" t="e">
        <f>I639-($G$3*$B$5/'EUR GBP'!$F$3)</f>
        <v>#DIV/0!</v>
      </c>
    </row>
    <row r="640" spans="6:10" ht="15" x14ac:dyDescent="0.2">
      <c r="F640" s="49">
        <v>44165</v>
      </c>
      <c r="G640" s="50">
        <v>136.00000143051102</v>
      </c>
      <c r="H640" s="50">
        <v>149.63457109243515</v>
      </c>
      <c r="I640" s="103" t="e">
        <f>$B$5*H640/'EUR GBP'!H640</f>
        <v>#DIV/0!</v>
      </c>
      <c r="J640" s="170" t="e">
        <f>I640-($G$3*$B$5/'EUR GBP'!$F$3)</f>
        <v>#DIV/0!</v>
      </c>
    </row>
    <row r="641" spans="6:10" ht="15" x14ac:dyDescent="0.2">
      <c r="F641" s="49">
        <v>44162</v>
      </c>
      <c r="G641" s="50">
        <v>139.21999931335401</v>
      </c>
      <c r="H641" s="50">
        <v>151.27342117720693</v>
      </c>
      <c r="I641" s="103" t="e">
        <f>$B$5*H641/'EUR GBP'!H641</f>
        <v>#DIV/0!</v>
      </c>
      <c r="J641" s="170" t="e">
        <f>I641-($G$3*$B$5/'EUR GBP'!$F$3)</f>
        <v>#DIV/0!</v>
      </c>
    </row>
    <row r="642" spans="6:10" ht="15" x14ac:dyDescent="0.2">
      <c r="F642" s="49">
        <v>44161</v>
      </c>
      <c r="G642" s="50">
        <v>140.99999666213901</v>
      </c>
      <c r="H642" s="50">
        <v>150.84779482098577</v>
      </c>
      <c r="I642" s="103" t="e">
        <f>$B$5*H642/'EUR GBP'!H642</f>
        <v>#DIV/0!</v>
      </c>
      <c r="J642" s="170" t="e">
        <f>I642-($G$3*$B$5/'EUR GBP'!$F$3)</f>
        <v>#DIV/0!</v>
      </c>
    </row>
    <row r="643" spans="6:10" ht="15" x14ac:dyDescent="0.2">
      <c r="F643" s="49">
        <v>44160</v>
      </c>
      <c r="G643" s="50">
        <v>143.19999217987001</v>
      </c>
      <c r="H643" s="50">
        <v>147.58966651313747</v>
      </c>
      <c r="I643" s="103" t="e">
        <f>$B$5*H643/'EUR GBP'!H643</f>
        <v>#DIV/0!</v>
      </c>
      <c r="J643" s="170" t="e">
        <f>I643-($G$3*$B$5/'EUR GBP'!$F$3)</f>
        <v>#DIV/0!</v>
      </c>
    </row>
    <row r="644" spans="6:10" ht="15" x14ac:dyDescent="0.2">
      <c r="F644" s="49">
        <v>44159</v>
      </c>
      <c r="G644" s="50">
        <v>148.55999946594201</v>
      </c>
      <c r="H644" s="50">
        <v>162.11620552410952</v>
      </c>
      <c r="I644" s="103" t="e">
        <f>$B$5*H644/'EUR GBP'!H644</f>
        <v>#DIV/0!</v>
      </c>
      <c r="J644" s="170" t="e">
        <f>I644-($G$3*$B$5/'EUR GBP'!$F$3)</f>
        <v>#DIV/0!</v>
      </c>
    </row>
    <row r="645" spans="6:10" ht="15" x14ac:dyDescent="0.2">
      <c r="F645" s="49">
        <v>44158</v>
      </c>
      <c r="G645" s="50">
        <v>140.179991722106</v>
      </c>
      <c r="H645" s="50">
        <v>155.79925474253471</v>
      </c>
      <c r="I645" s="103" t="e">
        <f>$B$5*H645/'EUR GBP'!H645</f>
        <v>#DIV/0!</v>
      </c>
      <c r="J645" s="170" t="e">
        <f>I645-($G$3*$B$5/'EUR GBP'!$F$3)</f>
        <v>#DIV/0!</v>
      </c>
    </row>
    <row r="646" spans="6:10" ht="15" x14ac:dyDescent="0.2">
      <c r="F646" s="49">
        <v>44155</v>
      </c>
      <c r="G646" s="50">
        <v>137.83999681472702</v>
      </c>
      <c r="H646" s="50">
        <v>151.93596010237442</v>
      </c>
      <c r="I646" s="103" t="e">
        <f>$B$5*H646/'EUR GBP'!H646</f>
        <v>#DIV/0!</v>
      </c>
      <c r="J646" s="170" t="e">
        <f>I646-($G$3*$B$5/'EUR GBP'!$F$3)</f>
        <v>#DIV/0!</v>
      </c>
    </row>
    <row r="647" spans="6:10" ht="15" x14ac:dyDescent="0.2">
      <c r="F647" s="49">
        <v>44154</v>
      </c>
      <c r="G647" s="50">
        <v>138.99999856948799</v>
      </c>
      <c r="H647" s="50">
        <v>151.07457268478623</v>
      </c>
      <c r="I647" s="103" t="e">
        <f>$B$5*H647/'EUR GBP'!H647</f>
        <v>#DIV/0!</v>
      </c>
      <c r="J647" s="170" t="e">
        <f>I647-($G$3*$B$5/'EUR GBP'!$F$3)</f>
        <v>#DIV/0!</v>
      </c>
    </row>
    <row r="648" spans="6:10" ht="15" x14ac:dyDescent="0.2">
      <c r="F648" s="49">
        <v>44153</v>
      </c>
      <c r="G648" s="50">
        <v>140.96000194549501</v>
      </c>
      <c r="H648" s="50">
        <v>156.76065100495504</v>
      </c>
      <c r="I648" s="103" t="e">
        <f>$B$5*H648/'EUR GBP'!H648</f>
        <v>#DIV/0!</v>
      </c>
      <c r="J648" s="170" t="e">
        <f>I648-($G$3*$B$5/'EUR GBP'!$F$3)</f>
        <v>#DIV/0!</v>
      </c>
    </row>
    <row r="649" spans="6:10" ht="15" x14ac:dyDescent="0.2">
      <c r="F649" s="49">
        <v>44152</v>
      </c>
      <c r="G649" s="50">
        <v>137.74000406265202</v>
      </c>
      <c r="H649" s="50">
        <v>152.33267513979521</v>
      </c>
      <c r="I649" s="103" t="e">
        <f>$B$5*H649/'EUR GBP'!H649</f>
        <v>#DIV/0!</v>
      </c>
      <c r="J649" s="170" t="e">
        <f>I649-($G$3*$B$5/'EUR GBP'!$F$3)</f>
        <v>#DIV/0!</v>
      </c>
    </row>
    <row r="650" spans="6:10" ht="15" x14ac:dyDescent="0.2">
      <c r="F650" s="49">
        <v>44151</v>
      </c>
      <c r="G650" s="50">
        <v>138.539993762969</v>
      </c>
      <c r="H650" s="50">
        <v>158.27944466941045</v>
      </c>
      <c r="I650" s="103" t="e">
        <f>$B$5*H650/'EUR GBP'!H650</f>
        <v>#DIV/0!</v>
      </c>
      <c r="J650" s="170" t="e">
        <f>I650-($G$3*$B$5/'EUR GBP'!$F$3)</f>
        <v>#DIV/0!</v>
      </c>
    </row>
    <row r="651" spans="6:10" ht="15" x14ac:dyDescent="0.2">
      <c r="F651" s="49">
        <v>44148</v>
      </c>
      <c r="G651" s="50">
        <v>134.039998054504</v>
      </c>
      <c r="H651" s="50">
        <v>155.4306143516414</v>
      </c>
      <c r="I651" s="103" t="e">
        <f>$B$5*H651/'EUR GBP'!H651</f>
        <v>#DIV/0!</v>
      </c>
      <c r="J651" s="170" t="e">
        <f>I651-($G$3*$B$5/'EUR GBP'!$F$3)</f>
        <v>#DIV/0!</v>
      </c>
    </row>
    <row r="652" spans="6:10" ht="15" x14ac:dyDescent="0.2">
      <c r="F652" s="49">
        <v>44147</v>
      </c>
      <c r="G652" s="50">
        <v>132.119989395141</v>
      </c>
      <c r="H652" s="50">
        <v>148.40257225849888</v>
      </c>
      <c r="I652" s="103" t="e">
        <f>$B$5*H652/'EUR GBP'!H652</f>
        <v>#DIV/0!</v>
      </c>
      <c r="J652" s="170" t="e">
        <f>I652-($G$3*$B$5/'EUR GBP'!$F$3)</f>
        <v>#DIV/0!</v>
      </c>
    </row>
    <row r="653" spans="6:10" ht="15" x14ac:dyDescent="0.2">
      <c r="F653" s="49">
        <v>44146</v>
      </c>
      <c r="G653" s="50">
        <v>136.339998245239</v>
      </c>
      <c r="H653" s="50">
        <v>155.73538544080984</v>
      </c>
      <c r="I653" s="103" t="e">
        <f>$B$5*H653/'EUR GBP'!H653</f>
        <v>#DIV/0!</v>
      </c>
      <c r="J653" s="170" t="e">
        <f>I653-($G$3*$B$5/'EUR GBP'!$F$3)</f>
        <v>#DIV/0!</v>
      </c>
    </row>
    <row r="654" spans="6:10" ht="15" x14ac:dyDescent="0.2">
      <c r="F654" s="49">
        <v>44145</v>
      </c>
      <c r="G654" s="50">
        <v>134.11999940872099</v>
      </c>
      <c r="H654" s="50">
        <v>160.20859611701724</v>
      </c>
      <c r="I654" s="103" t="e">
        <f>$B$5*H654/'EUR GBP'!H654</f>
        <v>#DIV/0!</v>
      </c>
      <c r="J654" s="170" t="e">
        <f>I654-($G$3*$B$5/'EUR GBP'!$F$3)</f>
        <v>#DIV/0!</v>
      </c>
    </row>
    <row r="655" spans="6:10" ht="15" x14ac:dyDescent="0.2">
      <c r="F655" s="49">
        <v>44144</v>
      </c>
      <c r="G655" s="50">
        <v>128.13999652862501</v>
      </c>
      <c r="H655" s="50">
        <v>174.45028879293059</v>
      </c>
      <c r="I655" s="103" t="e">
        <f>$B$5*H655/'EUR GBP'!H655</f>
        <v>#DIV/0!</v>
      </c>
      <c r="J655" s="170" t="e">
        <f>I655-($G$3*$B$5/'EUR GBP'!$F$3)</f>
        <v>#DIV/0!</v>
      </c>
    </row>
    <row r="656" spans="6:10" ht="15" x14ac:dyDescent="0.2">
      <c r="F656" s="49">
        <v>44141</v>
      </c>
      <c r="G656" s="50">
        <v>111.559998989105</v>
      </c>
      <c r="H656" s="50">
        <v>154.4057245469611</v>
      </c>
      <c r="I656" s="103" t="e">
        <f>$B$5*H656/'EUR GBP'!H656</f>
        <v>#DIV/0!</v>
      </c>
      <c r="J656" s="170" t="e">
        <f>I656-($G$3*$B$5/'EUR GBP'!$F$3)</f>
        <v>#DIV/0!</v>
      </c>
    </row>
    <row r="657" spans="6:10" ht="15" x14ac:dyDescent="0.2">
      <c r="F657" s="49">
        <v>44140</v>
      </c>
      <c r="G657" s="50">
        <v>110.699999332427</v>
      </c>
      <c r="H657" s="50">
        <v>151.62279195595721</v>
      </c>
      <c r="I657" s="103" t="e">
        <f>$B$5*H657/'EUR GBP'!H657</f>
        <v>#DIV/0!</v>
      </c>
      <c r="J657" s="170" t="e">
        <f>I657-($G$3*$B$5/'EUR GBP'!$F$3)</f>
        <v>#DIV/0!</v>
      </c>
    </row>
    <row r="658" spans="6:10" ht="15" x14ac:dyDescent="0.2">
      <c r="F658" s="49">
        <v>44139</v>
      </c>
      <c r="G658" s="50">
        <v>111.86000108718801</v>
      </c>
      <c r="H658" s="50">
        <v>151.44959182321318</v>
      </c>
      <c r="I658" s="103" t="e">
        <f>$B$5*H658/'EUR GBP'!H658</f>
        <v>#DIV/0!</v>
      </c>
      <c r="J658" s="170" t="e">
        <f>I658-($G$3*$B$5/'EUR GBP'!$F$3)</f>
        <v>#DIV/0!</v>
      </c>
    </row>
    <row r="659" spans="6:10" ht="15" x14ac:dyDescent="0.2">
      <c r="F659" s="49">
        <v>44138</v>
      </c>
      <c r="G659" s="50">
        <v>113.16000223159699</v>
      </c>
      <c r="H659" s="50">
        <v>163.32176062371553</v>
      </c>
      <c r="I659" s="103" t="e">
        <f>$B$5*H659/'EUR GBP'!H659</f>
        <v>#DIV/0!</v>
      </c>
      <c r="J659" s="170" t="e">
        <f>I659-($G$3*$B$5/'EUR GBP'!$F$3)</f>
        <v>#DIV/0!</v>
      </c>
    </row>
    <row r="660" spans="6:10" ht="15" x14ac:dyDescent="0.2">
      <c r="F660" s="49">
        <v>44137</v>
      </c>
      <c r="G660" s="50">
        <v>105.94000816345199</v>
      </c>
      <c r="H660" s="50">
        <v>152.15347568494161</v>
      </c>
      <c r="I660" s="103" t="e">
        <f>$B$5*H660/'EUR GBP'!H660</f>
        <v>#DIV/0!</v>
      </c>
      <c r="J660" s="170" t="e">
        <f>I660-($G$3*$B$5/'EUR GBP'!$F$3)</f>
        <v>#DIV/0!</v>
      </c>
    </row>
    <row r="661" spans="6:10" ht="15" x14ac:dyDescent="0.2">
      <c r="F661" s="49">
        <v>44134</v>
      </c>
      <c r="G661" s="50">
        <v>106.679999828338</v>
      </c>
      <c r="H661" s="50">
        <v>155.9149987661967</v>
      </c>
      <c r="I661" s="103" t="e">
        <f>$B$5*H661/'EUR GBP'!H661</f>
        <v>#DIV/0!</v>
      </c>
      <c r="J661" s="170" t="e">
        <f>I661-($G$3*$B$5/'EUR GBP'!$F$3)</f>
        <v>#DIV/0!</v>
      </c>
    </row>
    <row r="662" spans="6:10" ht="15" x14ac:dyDescent="0.2">
      <c r="F662" s="49">
        <v>44133</v>
      </c>
      <c r="G662" s="50">
        <v>104.82000112533501</v>
      </c>
      <c r="H662" s="50">
        <v>154.68875768626762</v>
      </c>
      <c r="I662" s="103" t="e">
        <f>$B$5*H662/'EUR GBP'!H662</f>
        <v>#DIV/0!</v>
      </c>
      <c r="J662" s="170" t="e">
        <f>I662-($G$3*$B$5/'EUR GBP'!$F$3)</f>
        <v>#DIV/0!</v>
      </c>
    </row>
    <row r="663" spans="6:10" ht="15" x14ac:dyDescent="0.2">
      <c r="F663" s="49">
        <v>44132</v>
      </c>
      <c r="G663" s="50">
        <v>103.82000207901001</v>
      </c>
      <c r="H663" s="50">
        <v>147.34235411230225</v>
      </c>
      <c r="I663" s="103" t="e">
        <f>$B$5*H663/'EUR GBP'!H663</f>
        <v>#DIV/0!</v>
      </c>
      <c r="J663" s="170" t="e">
        <f>I663-($G$3*$B$5/'EUR GBP'!$F$3)</f>
        <v>#DIV/0!</v>
      </c>
    </row>
    <row r="664" spans="6:10" ht="15" x14ac:dyDescent="0.2">
      <c r="F664" s="49">
        <v>44131</v>
      </c>
      <c r="G664" s="50">
        <v>107.87999629974301</v>
      </c>
      <c r="H664" s="50">
        <v>148.82398794554811</v>
      </c>
      <c r="I664" s="103" t="e">
        <f>$B$5*H664/'EUR GBP'!H664</f>
        <v>#DIV/0!</v>
      </c>
      <c r="J664" s="170" t="e">
        <f>I664-($G$3*$B$5/'EUR GBP'!$F$3)</f>
        <v>#DIV/0!</v>
      </c>
    </row>
    <row r="665" spans="6:10" ht="15" x14ac:dyDescent="0.2">
      <c r="F665" s="49">
        <v>44130</v>
      </c>
      <c r="G665" s="50">
        <v>111.01999282836901</v>
      </c>
      <c r="H665" s="50">
        <v>153.2475907305591</v>
      </c>
      <c r="I665" s="103" t="e">
        <f>$B$5*H665/'EUR GBP'!H665</f>
        <v>#DIV/0!</v>
      </c>
      <c r="J665" s="170" t="e">
        <f>I665-($G$3*$B$5/'EUR GBP'!$F$3)</f>
        <v>#DIV/0!</v>
      </c>
    </row>
    <row r="666" spans="6:10" ht="15" x14ac:dyDescent="0.2">
      <c r="F666" s="49">
        <v>44127</v>
      </c>
      <c r="G666" s="50">
        <v>111.00000143051101</v>
      </c>
      <c r="H666" s="50">
        <v>164.05753831740253</v>
      </c>
      <c r="I666" s="103" t="e">
        <f>$B$5*H666/'EUR GBP'!H666</f>
        <v>#DIV/0!</v>
      </c>
      <c r="J666" s="170" t="e">
        <f>I666-($G$3*$B$5/'EUR GBP'!$F$3)</f>
        <v>#DIV/0!</v>
      </c>
    </row>
    <row r="667" spans="6:10" ht="15" x14ac:dyDescent="0.2">
      <c r="F667" s="49">
        <v>44126</v>
      </c>
      <c r="G667" s="50">
        <v>103.41999530792201</v>
      </c>
      <c r="H667" s="50">
        <v>153.39787907744102</v>
      </c>
      <c r="I667" s="103" t="e">
        <f>$B$5*H667/'EUR GBP'!H667</f>
        <v>#DIV/0!</v>
      </c>
      <c r="J667" s="170" t="e">
        <f>I667-($G$3*$B$5/'EUR GBP'!$F$3)</f>
        <v>#DIV/0!</v>
      </c>
    </row>
    <row r="668" spans="6:10" ht="15" x14ac:dyDescent="0.2">
      <c r="F668" s="49">
        <v>44125</v>
      </c>
      <c r="G668" s="50">
        <v>103.29999923705999</v>
      </c>
      <c r="H668" s="50">
        <v>151.0111198300537</v>
      </c>
      <c r="I668" s="103" t="e">
        <f>$B$5*H668/'EUR GBP'!H668</f>
        <v>#DIV/0!</v>
      </c>
      <c r="J668" s="170" t="e">
        <f>I668-($G$3*$B$5/'EUR GBP'!$F$3)</f>
        <v>#DIV/0!</v>
      </c>
    </row>
    <row r="669" spans="6:10" ht="15" x14ac:dyDescent="0.2">
      <c r="F669" s="49">
        <v>44124</v>
      </c>
      <c r="G669" s="50">
        <v>104.799997806549</v>
      </c>
      <c r="H669" s="50">
        <v>155.4882096920675</v>
      </c>
      <c r="I669" s="103" t="e">
        <f>$B$5*H669/'EUR GBP'!H669</f>
        <v>#DIV/0!</v>
      </c>
      <c r="J669" s="170" t="e">
        <f>I669-($G$3*$B$5/'EUR GBP'!$F$3)</f>
        <v>#DIV/0!</v>
      </c>
    </row>
    <row r="670" spans="6:10" ht="15" x14ac:dyDescent="0.2">
      <c r="F670" s="49">
        <v>44123</v>
      </c>
      <c r="G670" s="50">
        <v>103.26000452041599</v>
      </c>
      <c r="H670" s="50">
        <v>155.10113015164688</v>
      </c>
      <c r="I670" s="103" t="e">
        <f>$B$5*H670/'EUR GBP'!H670</f>
        <v>#DIV/0!</v>
      </c>
      <c r="J670" s="170" t="e">
        <f>I670-($G$3*$B$5/'EUR GBP'!$F$3)</f>
        <v>#DIV/0!</v>
      </c>
    </row>
    <row r="671" spans="6:10" ht="15" x14ac:dyDescent="0.2">
      <c r="F671" s="49">
        <v>44120</v>
      </c>
      <c r="G671" s="50">
        <v>101.99999809265098</v>
      </c>
      <c r="H671" s="50">
        <v>156.6991377365114</v>
      </c>
      <c r="I671" s="103" t="e">
        <f>$B$5*H671/'EUR GBP'!H671</f>
        <v>#DIV/0!</v>
      </c>
      <c r="J671" s="170" t="e">
        <f>I671-($G$3*$B$5/'EUR GBP'!$F$3)</f>
        <v>#DIV/0!</v>
      </c>
    </row>
    <row r="672" spans="6:10" ht="15" x14ac:dyDescent="0.2">
      <c r="F672" s="49">
        <v>44119</v>
      </c>
      <c r="G672" s="50">
        <v>99.7099995613098</v>
      </c>
      <c r="H672" s="50">
        <v>150.46358949328254</v>
      </c>
      <c r="I672" s="103" t="e">
        <f>$B$5*H672/'EUR GBP'!H672</f>
        <v>#DIV/0!</v>
      </c>
      <c r="J672" s="170" t="e">
        <f>I672-($G$3*$B$5/'EUR GBP'!$F$3)</f>
        <v>#DIV/0!</v>
      </c>
    </row>
    <row r="673" spans="6:10" ht="15" x14ac:dyDescent="0.2">
      <c r="F673" s="49">
        <v>44118</v>
      </c>
      <c r="G673" s="50">
        <v>101.52000188827499</v>
      </c>
      <c r="H673" s="50">
        <v>152.64754489084336</v>
      </c>
      <c r="I673" s="103" t="e">
        <f>$B$5*H673/'EUR GBP'!H673</f>
        <v>#DIV/0!</v>
      </c>
      <c r="J673" s="170" t="e">
        <f>I673-($G$3*$B$5/'EUR GBP'!$F$3)</f>
        <v>#DIV/0!</v>
      </c>
    </row>
    <row r="674" spans="6:10" ht="15" x14ac:dyDescent="0.2">
      <c r="F674" s="49">
        <v>44117</v>
      </c>
      <c r="G674" s="50">
        <v>101.900005340576</v>
      </c>
      <c r="H674" s="50">
        <v>147.06030804972974</v>
      </c>
      <c r="I674" s="103" t="e">
        <f>$B$5*H674/'EUR GBP'!H674</f>
        <v>#DIV/0!</v>
      </c>
      <c r="J674" s="170" t="e">
        <f>I674-($G$3*$B$5/'EUR GBP'!$F$3)</f>
        <v>#DIV/0!</v>
      </c>
    </row>
    <row r="675" spans="6:10" ht="15" x14ac:dyDescent="0.2">
      <c r="F675" s="49">
        <v>44116</v>
      </c>
      <c r="G675" s="50">
        <v>106.0800075531</v>
      </c>
      <c r="H675" s="50">
        <v>151.41080858452085</v>
      </c>
      <c r="I675" s="103" t="e">
        <f>$B$5*H675/'EUR GBP'!H675</f>
        <v>#DIV/0!</v>
      </c>
      <c r="J675" s="170" t="e">
        <f>I675-($G$3*$B$5/'EUR GBP'!$F$3)</f>
        <v>#DIV/0!</v>
      </c>
    </row>
    <row r="676" spans="6:10" ht="15" x14ac:dyDescent="0.2">
      <c r="F676" s="49">
        <v>44113</v>
      </c>
      <c r="G676" s="50">
        <v>107.34000205993598</v>
      </c>
      <c r="H676" s="50">
        <v>152.70698383769493</v>
      </c>
      <c r="I676" s="103" t="e">
        <f>$B$5*H676/'EUR GBP'!H676</f>
        <v>#DIV/0!</v>
      </c>
      <c r="J676" s="170" t="e">
        <f>I676-($G$3*$B$5/'EUR GBP'!$F$3)</f>
        <v>#DIV/0!</v>
      </c>
    </row>
    <row r="677" spans="6:10" ht="15" x14ac:dyDescent="0.2">
      <c r="F677" s="49">
        <v>44112</v>
      </c>
      <c r="G677" s="50">
        <v>107.70000219344999</v>
      </c>
      <c r="H677" s="50">
        <v>155.91821207081392</v>
      </c>
      <c r="I677" s="103" t="e">
        <f>$B$5*H677/'EUR GBP'!H677</f>
        <v>#DIV/0!</v>
      </c>
      <c r="J677" s="170" t="e">
        <f>I677-($G$3*$B$5/'EUR GBP'!$F$3)</f>
        <v>#DIV/0!</v>
      </c>
    </row>
    <row r="678" spans="6:10" ht="15" x14ac:dyDescent="0.2">
      <c r="F678" s="49">
        <v>44111</v>
      </c>
      <c r="G678" s="50">
        <v>105.82000017166099</v>
      </c>
      <c r="H678" s="50">
        <v>156.17309581718158</v>
      </c>
      <c r="I678" s="103" t="e">
        <f>$B$5*H678/'EUR GBP'!H678</f>
        <v>#DIV/0!</v>
      </c>
      <c r="J678" s="170" t="e">
        <f>I678-($G$3*$B$5/'EUR GBP'!$F$3)</f>
        <v>#DIV/0!</v>
      </c>
    </row>
    <row r="679" spans="6:10" ht="15" x14ac:dyDescent="0.2">
      <c r="F679" s="49">
        <v>44110</v>
      </c>
      <c r="G679" s="50">
        <v>103.79999876022299</v>
      </c>
      <c r="H679" s="50">
        <v>161.14131728073133</v>
      </c>
      <c r="I679" s="103" t="e">
        <f>$B$5*H679/'EUR GBP'!H679</f>
        <v>#DIV/0!</v>
      </c>
      <c r="J679" s="170" t="e">
        <f>I679-($G$3*$B$5/'EUR GBP'!$F$3)</f>
        <v>#DIV/0!</v>
      </c>
    </row>
    <row r="680" spans="6:10" ht="15" x14ac:dyDescent="0.2">
      <c r="F680" s="49">
        <v>44109</v>
      </c>
      <c r="G680" s="50">
        <v>98.570001125335608</v>
      </c>
      <c r="H680" s="50">
        <v>155.00237057940242</v>
      </c>
      <c r="I680" s="103" t="e">
        <f>$B$5*H680/'EUR GBP'!H680</f>
        <v>#DIV/0!</v>
      </c>
      <c r="J680" s="170" t="e">
        <f>I680-($G$3*$B$5/'EUR GBP'!$F$3)</f>
        <v>#DIV/0!</v>
      </c>
    </row>
    <row r="681" spans="6:10" ht="15" x14ac:dyDescent="0.2">
      <c r="F681" s="49">
        <v>44106</v>
      </c>
      <c r="G681" s="50">
        <v>97.430002689361501</v>
      </c>
      <c r="H681" s="50">
        <v>152.13871508928651</v>
      </c>
      <c r="I681" s="103" t="e">
        <f>$B$5*H681/'EUR GBP'!H681</f>
        <v>#DIV/0!</v>
      </c>
      <c r="J681" s="170" t="e">
        <f>I681-($G$3*$B$5/'EUR GBP'!$F$3)</f>
        <v>#DIV/0!</v>
      </c>
    </row>
    <row r="682" spans="6:10" ht="15" x14ac:dyDescent="0.2">
      <c r="F682" s="49">
        <v>44105</v>
      </c>
      <c r="G682" s="50">
        <v>98.120003938674898</v>
      </c>
      <c r="H682" s="50">
        <v>151.7127347001028</v>
      </c>
      <c r="I682" s="103" t="e">
        <f>$B$5*H682/'EUR GBP'!H682</f>
        <v>#DIV/0!</v>
      </c>
      <c r="J682" s="170" t="e">
        <f>I682-($G$3*$B$5/'EUR GBP'!$F$3)</f>
        <v>#DIV/0!</v>
      </c>
    </row>
    <row r="683" spans="6:10" ht="15" x14ac:dyDescent="0.2">
      <c r="F683" s="49">
        <v>44104</v>
      </c>
      <c r="G683" s="50">
        <v>99.089998006820608</v>
      </c>
      <c r="H683" s="50">
        <v>156.56527803427349</v>
      </c>
      <c r="I683" s="103" t="e">
        <f>$B$5*H683/'EUR GBP'!H683</f>
        <v>#DIV/0!</v>
      </c>
      <c r="J683" s="170" t="e">
        <f>I683-($G$3*$B$5/'EUR GBP'!$F$3)</f>
        <v>#DIV/0!</v>
      </c>
    </row>
    <row r="684" spans="6:10" ht="15" x14ac:dyDescent="0.2">
      <c r="F684" s="49">
        <v>44103</v>
      </c>
      <c r="G684" s="50">
        <v>96.949994564056396</v>
      </c>
      <c r="H684" s="50">
        <v>151.39759987337231</v>
      </c>
      <c r="I684" s="103" t="e">
        <f>$B$5*H684/'EUR GBP'!H684</f>
        <v>#DIV/0!</v>
      </c>
      <c r="J684" s="170" t="e">
        <f>I684-($G$3*$B$5/'EUR GBP'!$F$3)</f>
        <v>#DIV/0!</v>
      </c>
    </row>
    <row r="685" spans="6:10" ht="15" x14ac:dyDescent="0.2">
      <c r="F685" s="49">
        <v>44102</v>
      </c>
      <c r="G685" s="50">
        <v>98.110002279281602</v>
      </c>
      <c r="H685" s="50">
        <v>163.63944641374823</v>
      </c>
      <c r="I685" s="103" t="e">
        <f>$B$5*H685/'EUR GBP'!H685</f>
        <v>#DIV/0!</v>
      </c>
      <c r="J685" s="170" t="e">
        <f>I685-($G$3*$B$5/'EUR GBP'!$F$3)</f>
        <v>#DIV/0!</v>
      </c>
    </row>
    <row r="686" spans="6:10" ht="15" x14ac:dyDescent="0.2">
      <c r="F686" s="49">
        <v>44099</v>
      </c>
      <c r="G686" s="50">
        <v>91.660004854202199</v>
      </c>
      <c r="H686" s="50">
        <v>150.93037152464214</v>
      </c>
      <c r="I686" s="103" t="e">
        <f>$B$5*H686/'EUR GBP'!H686</f>
        <v>#DIV/0!</v>
      </c>
      <c r="J686" s="170" t="e">
        <f>I686-($G$3*$B$5/'EUR GBP'!$F$3)</f>
        <v>#DIV/0!</v>
      </c>
    </row>
    <row r="687" spans="6:10" ht="15" x14ac:dyDescent="0.2">
      <c r="F687" s="49">
        <v>44098</v>
      </c>
      <c r="G687" s="50">
        <v>93.040001392364502</v>
      </c>
      <c r="H687" s="50">
        <v>152.30054779641492</v>
      </c>
      <c r="I687" s="103" t="e">
        <f>$B$5*H687/'EUR GBP'!H687</f>
        <v>#DIV/0!</v>
      </c>
      <c r="J687" s="170" t="e">
        <f>I687-($G$3*$B$5/'EUR GBP'!$F$3)</f>
        <v>#DIV/0!</v>
      </c>
    </row>
    <row r="688" spans="6:10" ht="15" x14ac:dyDescent="0.2">
      <c r="F688" s="49">
        <v>44097</v>
      </c>
      <c r="G688" s="50">
        <v>93.599998950958195</v>
      </c>
      <c r="H688" s="50">
        <v>155.36296187803217</v>
      </c>
      <c r="I688" s="103" t="e">
        <f>$B$5*H688/'EUR GBP'!H688</f>
        <v>#DIV/0!</v>
      </c>
      <c r="J688" s="170" t="e">
        <f>I688-($G$3*$B$5/'EUR GBP'!$F$3)</f>
        <v>#DIV/0!</v>
      </c>
    </row>
    <row r="689" spans="6:10" ht="15" x14ac:dyDescent="0.2">
      <c r="F689" s="49">
        <v>44096</v>
      </c>
      <c r="G689" s="50">
        <v>92.300003767013507</v>
      </c>
      <c r="H689" s="50">
        <v>152.75589745330194</v>
      </c>
      <c r="I689" s="103" t="e">
        <f>$B$5*H689/'EUR GBP'!H689</f>
        <v>#DIV/0!</v>
      </c>
      <c r="J689" s="170" t="e">
        <f>I689-($G$3*$B$5/'EUR GBP'!$F$3)</f>
        <v>#DIV/0!</v>
      </c>
    </row>
    <row r="690" spans="6:10" ht="15" x14ac:dyDescent="0.2">
      <c r="F690" s="49">
        <v>44095</v>
      </c>
      <c r="G690" s="50">
        <v>92.580002546310396</v>
      </c>
      <c r="H690" s="50">
        <v>144.65907273232784</v>
      </c>
      <c r="I690" s="103" t="e">
        <f>$B$5*H690/'EUR GBP'!H690</f>
        <v>#DIV/0!</v>
      </c>
      <c r="J690" s="170" t="e">
        <f>I690-($G$3*$B$5/'EUR GBP'!$F$3)</f>
        <v>#DIV/0!</v>
      </c>
    </row>
    <row r="691" spans="6:10" ht="15" x14ac:dyDescent="0.2">
      <c r="F691" s="49">
        <v>44092</v>
      </c>
      <c r="G691" s="50">
        <v>97.900003194808903</v>
      </c>
      <c r="H691" s="50">
        <v>149.11248264027037</v>
      </c>
      <c r="I691" s="103" t="e">
        <f>$B$5*H691/'EUR GBP'!H691</f>
        <v>#DIV/0!</v>
      </c>
      <c r="J691" s="170" t="e">
        <f>I691-($G$3*$B$5/'EUR GBP'!$F$3)</f>
        <v>#DIV/0!</v>
      </c>
    </row>
    <row r="692" spans="6:10" ht="15" x14ac:dyDescent="0.2">
      <c r="F692" s="49">
        <v>44091</v>
      </c>
      <c r="G692" s="50">
        <v>100.559997558593</v>
      </c>
      <c r="H692" s="50">
        <v>150.92134946566674</v>
      </c>
      <c r="I692" s="103" t="e">
        <f>$B$5*H692/'EUR GBP'!H692</f>
        <v>#DIV/0!</v>
      </c>
      <c r="J692" s="170" t="e">
        <f>I692-($G$3*$B$5/'EUR GBP'!$F$3)</f>
        <v>#DIV/0!</v>
      </c>
    </row>
    <row r="693" spans="6:10" ht="15" x14ac:dyDescent="0.2">
      <c r="F693" s="49">
        <v>44090</v>
      </c>
      <c r="G693" s="50">
        <v>102.07999944686802</v>
      </c>
      <c r="H693" s="50">
        <v>151.84528564960652</v>
      </c>
      <c r="I693" s="103" t="e">
        <f>$B$5*H693/'EUR GBP'!H693</f>
        <v>#DIV/0!</v>
      </c>
      <c r="J693" s="170" t="e">
        <f>I693-($G$3*$B$5/'EUR GBP'!$F$3)</f>
        <v>#DIV/0!</v>
      </c>
    </row>
    <row r="694" spans="6:10" ht="15" x14ac:dyDescent="0.2">
      <c r="F694" s="49">
        <v>44089</v>
      </c>
      <c r="G694" s="50">
        <v>102.99999713897701</v>
      </c>
      <c r="H694" s="50">
        <v>152.33003756523857</v>
      </c>
      <c r="I694" s="103" t="e">
        <f>$B$5*H694/'EUR GBP'!H694</f>
        <v>#DIV/0!</v>
      </c>
      <c r="J694" s="170" t="e">
        <f>I694-($G$3*$B$5/'EUR GBP'!$F$3)</f>
        <v>#DIV/0!</v>
      </c>
    </row>
    <row r="695" spans="6:10" ht="15" x14ac:dyDescent="0.2">
      <c r="F695" s="49">
        <v>44088</v>
      </c>
      <c r="G695" s="50">
        <v>103.600001335144</v>
      </c>
      <c r="H695" s="50">
        <v>154.37794676902931</v>
      </c>
      <c r="I695" s="103" t="e">
        <f>$B$5*H695/'EUR GBP'!H695</f>
        <v>#DIV/0!</v>
      </c>
      <c r="J695" s="170" t="e">
        <f>I695-($G$3*$B$5/'EUR GBP'!$F$3)</f>
        <v>#DIV/0!</v>
      </c>
    </row>
    <row r="696" spans="6:10" ht="15" x14ac:dyDescent="0.2">
      <c r="F696" s="49">
        <v>44085</v>
      </c>
      <c r="G696" s="50">
        <v>102.820003032684</v>
      </c>
      <c r="H696" s="50">
        <v>150.59018512780349</v>
      </c>
      <c r="I696" s="103" t="e">
        <f>$B$5*H696/'EUR GBP'!H696</f>
        <v>#DIV/0!</v>
      </c>
      <c r="J696" s="170" t="e">
        <f>I696-($G$3*$B$5/'EUR GBP'!$F$3)</f>
        <v>#DIV/0!</v>
      </c>
    </row>
    <row r="697" spans="6:10" ht="15" x14ac:dyDescent="0.2">
      <c r="F697" s="49">
        <v>44084</v>
      </c>
      <c r="G697" s="50">
        <v>104.60000038146899</v>
      </c>
      <c r="H697" s="50">
        <v>154.3078212125711</v>
      </c>
      <c r="I697" s="103" t="e">
        <f>$B$5*H697/'EUR GBP'!H697</f>
        <v>#DIV/0!</v>
      </c>
      <c r="J697" s="170" t="e">
        <f>I697-($G$3*$B$5/'EUR GBP'!$F$3)</f>
        <v>#DIV/0!</v>
      </c>
    </row>
    <row r="698" spans="6:10" ht="15" x14ac:dyDescent="0.2">
      <c r="F698" s="49">
        <v>44083</v>
      </c>
      <c r="G698" s="50">
        <v>103.85999679565401</v>
      </c>
      <c r="H698" s="50">
        <v>153.27901165892618</v>
      </c>
      <c r="I698" s="103" t="e">
        <f>$B$5*H698/'EUR GBP'!H698</f>
        <v>#DIV/0!</v>
      </c>
      <c r="J698" s="170" t="e">
        <f>I698-($G$3*$B$5/'EUR GBP'!$F$3)</f>
        <v>#DIV/0!</v>
      </c>
    </row>
    <row r="699" spans="6:10" ht="15" x14ac:dyDescent="0.2">
      <c r="F699" s="49">
        <v>44082</v>
      </c>
      <c r="G699" s="50">
        <v>103.82000207901001</v>
      </c>
      <c r="H699" s="50">
        <v>148.36836809024808</v>
      </c>
      <c r="I699" s="103" t="e">
        <f>$B$5*H699/'EUR GBP'!H699</f>
        <v>#DIV/0!</v>
      </c>
      <c r="J699" s="170" t="e">
        <f>I699-($G$3*$B$5/'EUR GBP'!$F$3)</f>
        <v>#DIV/0!</v>
      </c>
    </row>
    <row r="700" spans="6:10" ht="15" x14ac:dyDescent="0.2">
      <c r="F700" s="49">
        <v>44081</v>
      </c>
      <c r="G700" s="50">
        <v>107.160007953643</v>
      </c>
      <c r="H700" s="50">
        <v>154.22417106722284</v>
      </c>
      <c r="I700" s="103" t="e">
        <f>$B$5*H700/'EUR GBP'!H700</f>
        <v>#DIV/0!</v>
      </c>
      <c r="J700" s="170" t="e">
        <f>I700-($G$3*$B$5/'EUR GBP'!$F$3)</f>
        <v>#DIV/0!</v>
      </c>
    </row>
    <row r="701" spans="6:10" ht="15" x14ac:dyDescent="0.2">
      <c r="F701" s="49">
        <v>44078</v>
      </c>
      <c r="G701" s="50">
        <v>106.45999908447199</v>
      </c>
      <c r="H701" s="50">
        <v>152.3588805858264</v>
      </c>
      <c r="I701" s="103" t="e">
        <f>$B$5*H701/'EUR GBP'!H701</f>
        <v>#DIV/0!</v>
      </c>
      <c r="J701" s="170" t="e">
        <f>I701-($G$3*$B$5/'EUR GBP'!$F$3)</f>
        <v>#DIV/0!</v>
      </c>
    </row>
    <row r="702" spans="6:10" ht="15" x14ac:dyDescent="0.2">
      <c r="F702" s="49">
        <v>44077</v>
      </c>
      <c r="G702" s="50">
        <v>107.06000328063901</v>
      </c>
      <c r="H702" s="50">
        <v>158.40157264213744</v>
      </c>
      <c r="I702" s="103" t="e">
        <f>$B$5*H702/'EUR GBP'!H702</f>
        <v>#DIV/0!</v>
      </c>
      <c r="J702" s="170" t="e">
        <f>I702-($G$3*$B$5/'EUR GBP'!$F$3)</f>
        <v>#DIV/0!</v>
      </c>
    </row>
    <row r="703" spans="6:10" ht="15" x14ac:dyDescent="0.2">
      <c r="F703" s="49">
        <v>44076</v>
      </c>
      <c r="G703" s="50">
        <v>103.49999666213901</v>
      </c>
      <c r="H703" s="50">
        <v>149.27420751367433</v>
      </c>
      <c r="I703" s="103" t="e">
        <f>$B$5*H703/'EUR GBP'!H703</f>
        <v>#DIV/0!</v>
      </c>
      <c r="J703" s="170" t="e">
        <f>I703-($G$3*$B$5/'EUR GBP'!$F$3)</f>
        <v>#DIV/0!</v>
      </c>
    </row>
    <row r="704" spans="6:10" ht="15" x14ac:dyDescent="0.2">
      <c r="F704" s="49">
        <v>44075</v>
      </c>
      <c r="G704" s="50">
        <v>106.19999170303301</v>
      </c>
      <c r="H704" s="50">
        <v>145.12728854962492</v>
      </c>
      <c r="I704" s="103" t="e">
        <f>$B$5*H704/'EUR GBP'!H704</f>
        <v>#DIV/0!</v>
      </c>
      <c r="J704" s="170" t="e">
        <f>I704-($G$3*$B$5/'EUR GBP'!$F$3)</f>
        <v>#DIV/0!</v>
      </c>
    </row>
    <row r="705" spans="6:10" ht="15" x14ac:dyDescent="0.2">
      <c r="F705" s="49">
        <v>44074</v>
      </c>
      <c r="G705" s="50">
        <v>111.95999383926301</v>
      </c>
      <c r="H705" s="50">
        <v>153.63109279739143</v>
      </c>
      <c r="I705" s="103" t="e">
        <f>$B$5*H705/'EUR GBP'!H705</f>
        <v>#DIV/0!</v>
      </c>
      <c r="J705" s="170" t="e">
        <f>I705-($G$3*$B$5/'EUR GBP'!$F$3)</f>
        <v>#DIV/0!</v>
      </c>
    </row>
    <row r="706" spans="6:10" ht="15" x14ac:dyDescent="0.2">
      <c r="F706" s="49">
        <v>44071</v>
      </c>
      <c r="G706" s="50">
        <v>111.66000366210899</v>
      </c>
      <c r="H706" s="50">
        <v>154.12834095649885</v>
      </c>
      <c r="I706" s="103" t="e">
        <f>$B$5*H706/'EUR GBP'!H706</f>
        <v>#DIV/0!</v>
      </c>
      <c r="J706" s="170" t="e">
        <f>I706-($G$3*$B$5/'EUR GBP'!$F$3)</f>
        <v>#DIV/0!</v>
      </c>
    </row>
    <row r="707" spans="6:10" ht="15" x14ac:dyDescent="0.2">
      <c r="F707" s="49">
        <v>44070</v>
      </c>
      <c r="G707" s="50">
        <v>111.00000143051101</v>
      </c>
      <c r="H707" s="50">
        <v>154.4395598036773</v>
      </c>
      <c r="I707" s="103" t="e">
        <f>$B$5*H707/'EUR GBP'!H707</f>
        <v>#DIV/0!</v>
      </c>
      <c r="J707" s="170" t="e">
        <f>I707-($G$3*$B$5/'EUR GBP'!$F$3)</f>
        <v>#DIV/0!</v>
      </c>
    </row>
    <row r="708" spans="6:10" ht="15" x14ac:dyDescent="0.2">
      <c r="F708" s="49">
        <v>44069</v>
      </c>
      <c r="G708" s="50">
        <v>110.11999845504701</v>
      </c>
      <c r="H708" s="50">
        <v>154.05712111540791</v>
      </c>
      <c r="I708" s="103" t="e">
        <f>$B$5*H708/'EUR GBP'!H708</f>
        <v>#DIV/0!</v>
      </c>
      <c r="J708" s="170" t="e">
        <f>I708-($G$3*$B$5/'EUR GBP'!$F$3)</f>
        <v>#DIV/0!</v>
      </c>
    </row>
    <row r="709" spans="6:10" ht="15" x14ac:dyDescent="0.2">
      <c r="F709" s="49">
        <v>44068</v>
      </c>
      <c r="G709" s="50">
        <v>109.51999425887999</v>
      </c>
      <c r="H709" s="50">
        <v>153.30395897053413</v>
      </c>
      <c r="I709" s="103" t="e">
        <f>$B$5*H709/'EUR GBP'!H709</f>
        <v>#DIV/0!</v>
      </c>
      <c r="J709" s="170" t="e">
        <f>I709-($G$3*$B$5/'EUR GBP'!$F$3)</f>
        <v>#DIV/0!</v>
      </c>
    </row>
    <row r="710" spans="6:10" ht="15" x14ac:dyDescent="0.2">
      <c r="F710" s="49">
        <v>44067</v>
      </c>
      <c r="G710" s="50">
        <v>109.459996223449</v>
      </c>
      <c r="H710" s="50">
        <v>154.90900506693069</v>
      </c>
      <c r="I710" s="103" t="e">
        <f>$B$5*H710/'EUR GBP'!H710</f>
        <v>#DIV/0!</v>
      </c>
      <c r="J710" s="170" t="e">
        <f>I710-($G$3*$B$5/'EUR GBP'!$F$3)</f>
        <v>#DIV/0!</v>
      </c>
    </row>
    <row r="711" spans="6:10" ht="15" x14ac:dyDescent="0.2">
      <c r="F711" s="49">
        <v>44064</v>
      </c>
      <c r="G711" s="50">
        <v>108.259999752044</v>
      </c>
      <c r="H711" s="50">
        <v>154.32792277689535</v>
      </c>
      <c r="I711" s="103" t="e">
        <f>$B$5*H711/'EUR GBP'!H711</f>
        <v>#DIV/0!</v>
      </c>
      <c r="J711" s="170" t="e">
        <f>I711-($G$3*$B$5/'EUR GBP'!$F$3)</f>
        <v>#DIV/0!</v>
      </c>
    </row>
    <row r="712" spans="6:10" ht="15" x14ac:dyDescent="0.2">
      <c r="F712" s="49">
        <v>44063</v>
      </c>
      <c r="G712" s="50">
        <v>107.48000144958401</v>
      </c>
      <c r="H712" s="50">
        <v>149.97578187300303</v>
      </c>
      <c r="I712" s="103" t="e">
        <f>$B$5*H712/'EUR GBP'!H712</f>
        <v>#DIV/0!</v>
      </c>
      <c r="J712" s="170" t="e">
        <f>I712-($G$3*$B$5/'EUR GBP'!$F$3)</f>
        <v>#DIV/0!</v>
      </c>
    </row>
    <row r="713" spans="6:10" ht="15" x14ac:dyDescent="0.2">
      <c r="F713" s="49">
        <v>44062</v>
      </c>
      <c r="G713" s="50">
        <v>109.780001640319</v>
      </c>
      <c r="H713" s="50">
        <v>155.72470222675307</v>
      </c>
      <c r="I713" s="103" t="e">
        <f>$B$5*H713/'EUR GBP'!H713</f>
        <v>#DIV/0!</v>
      </c>
      <c r="J713" s="170" t="e">
        <f>I713-($G$3*$B$5/'EUR GBP'!$F$3)</f>
        <v>#DIV/0!</v>
      </c>
    </row>
    <row r="714" spans="6:10" ht="15" x14ac:dyDescent="0.2">
      <c r="F714" s="49">
        <v>44061</v>
      </c>
      <c r="G714" s="50">
        <v>108.000004291534</v>
      </c>
      <c r="H714" s="50">
        <v>151.94846330008104</v>
      </c>
      <c r="I714" s="103" t="e">
        <f>$B$5*H714/'EUR GBP'!H714</f>
        <v>#DIV/0!</v>
      </c>
      <c r="J714" s="170" t="e">
        <f>I714-($G$3*$B$5/'EUR GBP'!$F$3)</f>
        <v>#DIV/0!</v>
      </c>
    </row>
    <row r="715" spans="6:10" ht="15" x14ac:dyDescent="0.2">
      <c r="F715" s="49">
        <v>44060</v>
      </c>
      <c r="G715" s="50">
        <v>108.899998664855</v>
      </c>
      <c r="H715" s="50">
        <v>153.36075020270047</v>
      </c>
      <c r="I715" s="103" t="e">
        <f>$B$5*H715/'EUR GBP'!H715</f>
        <v>#DIV/0!</v>
      </c>
      <c r="J715" s="170" t="e">
        <f>I715-($G$3*$B$5/'EUR GBP'!$F$3)</f>
        <v>#DIV/0!</v>
      </c>
    </row>
    <row r="716" spans="6:10" ht="15" x14ac:dyDescent="0.2">
      <c r="F716" s="49">
        <v>44057</v>
      </c>
      <c r="G716" s="50">
        <v>108.80000591278001</v>
      </c>
      <c r="H716" s="50">
        <v>153.58659720762626</v>
      </c>
      <c r="I716" s="103" t="e">
        <f>$B$5*H716/'EUR GBP'!H716</f>
        <v>#DIV/0!</v>
      </c>
      <c r="J716" s="170" t="e">
        <f>I716-($G$3*$B$5/'EUR GBP'!$F$3)</f>
        <v>#DIV/0!</v>
      </c>
    </row>
    <row r="717" spans="6:10" ht="15" x14ac:dyDescent="0.2">
      <c r="F717" s="49">
        <v>44056</v>
      </c>
      <c r="G717" s="50">
        <v>108.539998531341</v>
      </c>
      <c r="H717" s="50">
        <v>148.2478485724682</v>
      </c>
      <c r="I717" s="103" t="e">
        <f>$B$5*H717/'EUR GBP'!H717</f>
        <v>#DIV/0!</v>
      </c>
      <c r="J717" s="170" t="e">
        <f>I717-($G$3*$B$5/'EUR GBP'!$F$3)</f>
        <v>#DIV/0!</v>
      </c>
    </row>
    <row r="718" spans="6:10" ht="15" x14ac:dyDescent="0.2">
      <c r="F718" s="49">
        <v>44055</v>
      </c>
      <c r="G718" s="50">
        <v>112.12000846862699</v>
      </c>
      <c r="H718" s="50">
        <v>154.34471109195539</v>
      </c>
      <c r="I718" s="103" t="e">
        <f>$B$5*H718/'EUR GBP'!H718</f>
        <v>#DIV/0!</v>
      </c>
      <c r="J718" s="170" t="e">
        <f>I718-($G$3*$B$5/'EUR GBP'!$F$3)</f>
        <v>#DIV/0!</v>
      </c>
    </row>
    <row r="719" spans="6:10" ht="15" x14ac:dyDescent="0.2">
      <c r="F719" s="49">
        <v>44054</v>
      </c>
      <c r="G719" s="50">
        <v>111.30000352859399</v>
      </c>
      <c r="H719" s="50">
        <v>159.85953317590622</v>
      </c>
      <c r="I719" s="103" t="e">
        <f>$B$5*H719/'EUR GBP'!H719</f>
        <v>#DIV/0!</v>
      </c>
      <c r="J719" s="170" t="e">
        <f>I719-($G$3*$B$5/'EUR GBP'!$F$3)</f>
        <v>#DIV/0!</v>
      </c>
    </row>
    <row r="720" spans="6:10" ht="15" x14ac:dyDescent="0.2">
      <c r="F720" s="49">
        <v>44053</v>
      </c>
      <c r="G720" s="50">
        <v>106.580007076263</v>
      </c>
      <c r="H720" s="50">
        <v>157.32864794164337</v>
      </c>
      <c r="I720" s="103" t="e">
        <f>$B$5*H720/'EUR GBP'!H720</f>
        <v>#DIV/0!</v>
      </c>
      <c r="J720" s="170" t="e">
        <f>I720-($G$3*$B$5/'EUR GBP'!$F$3)</f>
        <v>#DIV/0!</v>
      </c>
    </row>
    <row r="721" spans="6:10" ht="15" x14ac:dyDescent="0.2">
      <c r="F721" s="49">
        <v>44050</v>
      </c>
      <c r="G721" s="50">
        <v>103.76000404357899</v>
      </c>
      <c r="H721" s="50">
        <v>150.1210036923828</v>
      </c>
      <c r="I721" s="103" t="e">
        <f>$B$5*H721/'EUR GBP'!H721</f>
        <v>#DIV/0!</v>
      </c>
      <c r="J721" s="170" t="e">
        <f>I721-($G$3*$B$5/'EUR GBP'!$F$3)</f>
        <v>#DIV/0!</v>
      </c>
    </row>
    <row r="722" spans="6:10" ht="15" x14ac:dyDescent="0.2">
      <c r="F722" s="49">
        <v>44049</v>
      </c>
      <c r="G722" s="50">
        <v>105.879998207092</v>
      </c>
      <c r="H722" s="50">
        <v>152.00921020105818</v>
      </c>
      <c r="I722" s="103" t="e">
        <f>$B$5*H722/'EUR GBP'!H722</f>
        <v>#DIV/0!</v>
      </c>
      <c r="J722" s="170" t="e">
        <f>I722-($G$3*$B$5/'EUR GBP'!$F$3)</f>
        <v>#DIV/0!</v>
      </c>
    </row>
    <row r="723" spans="6:10" ht="15" x14ac:dyDescent="0.2">
      <c r="F723" s="49">
        <v>44048</v>
      </c>
      <c r="G723" s="50">
        <v>106.720006465911</v>
      </c>
      <c r="H723" s="50">
        <v>155.47626385713573</v>
      </c>
      <c r="I723" s="103" t="e">
        <f>$B$5*H723/'EUR GBP'!H723</f>
        <v>#DIV/0!</v>
      </c>
      <c r="J723" s="170" t="e">
        <f>I723-($G$3*$B$5/'EUR GBP'!$F$3)</f>
        <v>#DIV/0!</v>
      </c>
    </row>
    <row r="724" spans="6:10" ht="15" x14ac:dyDescent="0.2">
      <c r="F724" s="49">
        <v>44047</v>
      </c>
      <c r="G724" s="50">
        <v>105.15999794006301</v>
      </c>
      <c r="H724" s="50">
        <v>155.62833274732637</v>
      </c>
      <c r="I724" s="103" t="e">
        <f>$B$5*H724/'EUR GBP'!H724</f>
        <v>#DIV/0!</v>
      </c>
      <c r="J724" s="170" t="e">
        <f>I724-($G$3*$B$5/'EUR GBP'!$F$3)</f>
        <v>#DIV/0!</v>
      </c>
    </row>
    <row r="725" spans="6:10" ht="15" x14ac:dyDescent="0.2">
      <c r="F725" s="49">
        <v>44046</v>
      </c>
      <c r="G725" s="50">
        <v>103.519999980926</v>
      </c>
      <c r="H725" s="50">
        <v>156.42060626298337</v>
      </c>
      <c r="I725" s="103" t="e">
        <f>$B$5*H725/'EUR GBP'!H725</f>
        <v>#DIV/0!</v>
      </c>
      <c r="J725" s="170" t="e">
        <f>I725-($G$3*$B$5/'EUR GBP'!$F$3)</f>
        <v>#DIV/0!</v>
      </c>
    </row>
    <row r="726" spans="6:10" ht="15" x14ac:dyDescent="0.2">
      <c r="F726" s="49">
        <v>44043</v>
      </c>
      <c r="G726" s="50">
        <v>101.380002498626</v>
      </c>
      <c r="H726" s="50">
        <v>155.68814793304648</v>
      </c>
      <c r="I726" s="103" t="e">
        <f>$B$5*H726/'EUR GBP'!H726</f>
        <v>#DIV/0!</v>
      </c>
      <c r="J726" s="170" t="e">
        <f>I726-($G$3*$B$5/'EUR GBP'!$F$3)</f>
        <v>#DIV/0!</v>
      </c>
    </row>
    <row r="727" spans="6:10" ht="15" x14ac:dyDescent="0.2">
      <c r="F727" s="49">
        <v>44042</v>
      </c>
      <c r="G727" s="50">
        <v>99.760001897811804</v>
      </c>
      <c r="H727" s="50">
        <v>144.76455407239962</v>
      </c>
      <c r="I727" s="103" t="e">
        <f>$B$5*H727/'EUR GBP'!H727</f>
        <v>#DIV/0!</v>
      </c>
      <c r="J727" s="170" t="e">
        <f>I727-($G$3*$B$5/'EUR GBP'!$F$3)</f>
        <v>#DIV/0!</v>
      </c>
    </row>
    <row r="728" spans="6:10" ht="15" x14ac:dyDescent="0.2">
      <c r="F728" s="49">
        <v>44041</v>
      </c>
      <c r="G728" s="50">
        <v>105.41999340057299</v>
      </c>
      <c r="H728" s="50">
        <v>144.4088882569749</v>
      </c>
      <c r="I728" s="103" t="e">
        <f>$B$5*H728/'EUR GBP'!H728</f>
        <v>#DIV/0!</v>
      </c>
      <c r="J728" s="170" t="e">
        <f>I728-($G$3*$B$5/'EUR GBP'!$F$3)</f>
        <v>#DIV/0!</v>
      </c>
    </row>
    <row r="729" spans="6:10" ht="15" x14ac:dyDescent="0.2">
      <c r="F729" s="49">
        <v>44040</v>
      </c>
      <c r="G729" s="50">
        <v>111.66000366210899</v>
      </c>
      <c r="H729" s="50">
        <v>153.21999788284299</v>
      </c>
      <c r="I729" s="103" t="e">
        <f>$B$5*H729/'EUR GBP'!H729</f>
        <v>#DIV/0!</v>
      </c>
      <c r="J729" s="170" t="e">
        <f>I729-($G$3*$B$5/'EUR GBP'!$F$3)</f>
        <v>#DIV/0!</v>
      </c>
    </row>
    <row r="730" spans="6:10" ht="15" x14ac:dyDescent="0.2">
      <c r="F730" s="49">
        <v>44039</v>
      </c>
      <c r="G730" s="50">
        <v>111.66000366210899</v>
      </c>
      <c r="H730" s="50">
        <v>149.50555397118839</v>
      </c>
      <c r="I730" s="103" t="e">
        <f>$B$5*H730/'EUR GBP'!H730</f>
        <v>#DIV/0!</v>
      </c>
      <c r="J730" s="170" t="e">
        <f>I730-($G$3*$B$5/'EUR GBP'!$F$3)</f>
        <v>#DIV/0!</v>
      </c>
    </row>
    <row r="731" spans="6:10" ht="15" x14ac:dyDescent="0.2">
      <c r="F731" s="49">
        <v>44036</v>
      </c>
      <c r="G731" s="50">
        <v>114.400005340576</v>
      </c>
      <c r="H731" s="50">
        <v>150.11758155073235</v>
      </c>
      <c r="I731" s="103" t="e">
        <f>$B$5*H731/'EUR GBP'!H731</f>
        <v>#DIV/0!</v>
      </c>
      <c r="J731" s="170" t="e">
        <f>I731-($G$3*$B$5/'EUR GBP'!$F$3)</f>
        <v>#DIV/0!</v>
      </c>
    </row>
    <row r="732" spans="6:10" ht="15" x14ac:dyDescent="0.2">
      <c r="F732" s="49">
        <v>44035</v>
      </c>
      <c r="G732" s="50">
        <v>116.740000247955</v>
      </c>
      <c r="H732" s="50">
        <v>151.34157423850135</v>
      </c>
      <c r="I732" s="103" t="e">
        <f>$B$5*H732/'EUR GBP'!H732</f>
        <v>#DIV/0!</v>
      </c>
      <c r="J732" s="170" t="e">
        <f>I732-($G$3*$B$5/'EUR GBP'!$F$3)</f>
        <v>#DIV/0!</v>
      </c>
    </row>
    <row r="733" spans="6:10" ht="15" x14ac:dyDescent="0.2">
      <c r="F733" s="49">
        <v>44034</v>
      </c>
      <c r="G733" s="50">
        <v>118.180000782012</v>
      </c>
      <c r="H733" s="50">
        <v>155.86156379480289</v>
      </c>
      <c r="I733" s="103" t="e">
        <f>$B$5*H733/'EUR GBP'!H733</f>
        <v>#DIV/0!</v>
      </c>
      <c r="J733" s="170" t="e">
        <f>I733-($G$3*$B$5/'EUR GBP'!$F$3)</f>
        <v>#DIV/0!</v>
      </c>
    </row>
    <row r="734" spans="6:10" ht="15" x14ac:dyDescent="0.2">
      <c r="F734" s="49">
        <v>44033</v>
      </c>
      <c r="G734" s="50">
        <v>116.159999370574</v>
      </c>
      <c r="H734" s="50">
        <v>153.27276170541836</v>
      </c>
      <c r="I734" s="103" t="e">
        <f>$B$5*H734/'EUR GBP'!H734</f>
        <v>#DIV/0!</v>
      </c>
      <c r="J734" s="170" t="e">
        <f>I734-($G$3*$B$5/'EUR GBP'!$F$3)</f>
        <v>#DIV/0!</v>
      </c>
    </row>
    <row r="735" spans="6:10" ht="15" x14ac:dyDescent="0.2">
      <c r="F735" s="49">
        <v>44032</v>
      </c>
      <c r="G735" s="50">
        <v>116.12000465393</v>
      </c>
      <c r="H735" s="50">
        <v>153.45769958284814</v>
      </c>
      <c r="I735" s="103" t="e">
        <f>$B$5*H735/'EUR GBP'!H735</f>
        <v>#DIV/0!</v>
      </c>
      <c r="J735" s="170" t="e">
        <f>I735-($G$3*$B$5/'EUR GBP'!$F$3)</f>
        <v>#DIV/0!</v>
      </c>
    </row>
    <row r="736" spans="6:10" ht="15" x14ac:dyDescent="0.2">
      <c r="F736" s="49">
        <v>44029</v>
      </c>
      <c r="G736" s="50">
        <v>115.939998626708</v>
      </c>
      <c r="H736" s="50">
        <v>149.66689786500081</v>
      </c>
      <c r="I736" s="103" t="e">
        <f>$B$5*H736/'EUR GBP'!H736</f>
        <v>#DIV/0!</v>
      </c>
      <c r="J736" s="170" t="e">
        <f>I736-($G$3*$B$5/'EUR GBP'!$F$3)</f>
        <v>#DIV/0!</v>
      </c>
    </row>
    <row r="737" spans="6:10" ht="15" x14ac:dyDescent="0.2">
      <c r="F737" s="49">
        <v>44028</v>
      </c>
      <c r="G737" s="50">
        <v>118.660008907318</v>
      </c>
      <c r="H737" s="50">
        <v>150.15192526483568</v>
      </c>
      <c r="I737" s="103" t="e">
        <f>$B$5*H737/'EUR GBP'!H737</f>
        <v>#DIV/0!</v>
      </c>
      <c r="J737" s="170" t="e">
        <f>I737-($G$3*$B$5/'EUR GBP'!$F$3)</f>
        <v>#DIV/0!</v>
      </c>
    </row>
    <row r="738" spans="6:10" ht="15" x14ac:dyDescent="0.2">
      <c r="F738" s="49">
        <v>44027</v>
      </c>
      <c r="G738" s="50">
        <v>121.060001850128</v>
      </c>
      <c r="H738" s="50">
        <v>155.30985461490451</v>
      </c>
      <c r="I738" s="103" t="e">
        <f>$B$5*H738/'EUR GBP'!H738</f>
        <v>#DIV/0!</v>
      </c>
      <c r="J738" s="170" t="e">
        <f>I738-($G$3*$B$5/'EUR GBP'!$F$3)</f>
        <v>#DIV/0!</v>
      </c>
    </row>
    <row r="739" spans="6:10" ht="15" x14ac:dyDescent="0.2">
      <c r="F739" s="49">
        <v>44026</v>
      </c>
      <c r="G739" s="50">
        <v>119.42000389099098</v>
      </c>
      <c r="H739" s="50">
        <v>152.37552362573217</v>
      </c>
      <c r="I739" s="103" t="e">
        <f>$B$5*H739/'EUR GBP'!H739</f>
        <v>#DIV/0!</v>
      </c>
      <c r="J739" s="170" t="e">
        <f>I739-($G$3*$B$5/'EUR GBP'!$F$3)</f>
        <v>#DIV/0!</v>
      </c>
    </row>
    <row r="740" spans="6:10" ht="15" x14ac:dyDescent="0.2">
      <c r="F740" s="49">
        <v>44025</v>
      </c>
      <c r="G740" s="50">
        <v>120.080006122589</v>
      </c>
      <c r="H740" s="50">
        <v>156.44364158692099</v>
      </c>
      <c r="I740" s="103" t="e">
        <f>$B$5*H740/'EUR GBP'!H740</f>
        <v>#DIV/0!</v>
      </c>
      <c r="J740" s="170" t="e">
        <f>I740-($G$3*$B$5/'EUR GBP'!$F$3)</f>
        <v>#DIV/0!</v>
      </c>
    </row>
    <row r="741" spans="6:10" ht="15" x14ac:dyDescent="0.2">
      <c r="F741" s="49">
        <v>44022</v>
      </c>
      <c r="G741" s="50">
        <v>117.579996585845</v>
      </c>
      <c r="H741" s="50">
        <v>160.15059948231809</v>
      </c>
      <c r="I741" s="103" t="e">
        <f>$B$5*H741/'EUR GBP'!H741</f>
        <v>#DIV/0!</v>
      </c>
      <c r="J741" s="170" t="e">
        <f>I741-($G$3*$B$5/'EUR GBP'!$F$3)</f>
        <v>#DIV/0!</v>
      </c>
    </row>
    <row r="742" spans="6:10" ht="15" x14ac:dyDescent="0.2">
      <c r="F742" s="49">
        <v>44021</v>
      </c>
      <c r="G742" s="50">
        <v>112.379992008209</v>
      </c>
      <c r="H742" s="50">
        <v>150.03565679174844</v>
      </c>
      <c r="I742" s="103" t="e">
        <f>$B$5*H742/'EUR GBP'!H742</f>
        <v>#DIV/0!</v>
      </c>
      <c r="J742" s="170" t="e">
        <f>I742-($G$3*$B$5/'EUR GBP'!$F$3)</f>
        <v>#DIV/0!</v>
      </c>
    </row>
    <row r="743" spans="6:10" ht="15" x14ac:dyDescent="0.2">
      <c r="F743" s="49">
        <v>44020</v>
      </c>
      <c r="G743" s="50">
        <v>114.740002155303</v>
      </c>
      <c r="H743" s="50">
        <v>152.6069666239452</v>
      </c>
      <c r="I743" s="103" t="e">
        <f>$B$5*H743/'EUR GBP'!H743</f>
        <v>#DIV/0!</v>
      </c>
      <c r="J743" s="170" t="e">
        <f>I743-($G$3*$B$5/'EUR GBP'!$F$3)</f>
        <v>#DIV/0!</v>
      </c>
    </row>
    <row r="744" spans="6:10" ht="15" x14ac:dyDescent="0.2">
      <c r="F744" s="49">
        <v>44019</v>
      </c>
      <c r="G744" s="50">
        <v>115.199995040893</v>
      </c>
      <c r="H744" s="50">
        <v>150.84444547891954</v>
      </c>
      <c r="I744" s="103" t="e">
        <f>$B$5*H744/'EUR GBP'!H744</f>
        <v>#DIV/0!</v>
      </c>
      <c r="J744" s="170" t="e">
        <f>I744-($G$3*$B$5/'EUR GBP'!$F$3)</f>
        <v>#DIV/0!</v>
      </c>
    </row>
    <row r="745" spans="6:10" ht="15" x14ac:dyDescent="0.2">
      <c r="F745" s="49">
        <v>44018</v>
      </c>
      <c r="G745" s="50">
        <v>116.99999570846499</v>
      </c>
      <c r="H745" s="50">
        <v>155.19705571978147</v>
      </c>
      <c r="I745" s="103" t="e">
        <f>$B$5*H745/'EUR GBP'!H745</f>
        <v>#DIV/0!</v>
      </c>
      <c r="J745" s="170" t="e">
        <f>I745-($G$3*$B$5/'EUR GBP'!$F$3)</f>
        <v>#DIV/0!</v>
      </c>
    </row>
    <row r="746" spans="6:10" ht="15" x14ac:dyDescent="0.2">
      <c r="F746" s="49">
        <v>44015</v>
      </c>
      <c r="G746" s="50">
        <v>115.49999713897701</v>
      </c>
      <c r="H746" s="50">
        <v>150.19884528721266</v>
      </c>
      <c r="I746" s="103" t="e">
        <f>$B$5*H746/'EUR GBP'!H746</f>
        <v>#DIV/0!</v>
      </c>
      <c r="J746" s="170" t="e">
        <f>I746-($G$3*$B$5/'EUR GBP'!$F$3)</f>
        <v>#DIV/0!</v>
      </c>
    </row>
    <row r="747" spans="6:10" ht="15" x14ac:dyDescent="0.2">
      <c r="F747" s="49">
        <v>44014</v>
      </c>
      <c r="G747" s="50">
        <v>117.799997329711</v>
      </c>
      <c r="H747" s="50">
        <v>157.65381380888951</v>
      </c>
      <c r="I747" s="103" t="e">
        <f>$B$5*H747/'EUR GBP'!H747</f>
        <v>#DIV/0!</v>
      </c>
      <c r="J747" s="170" t="e">
        <f>I747-($G$3*$B$5/'EUR GBP'!$F$3)</f>
        <v>#DIV/0!</v>
      </c>
    </row>
    <row r="748" spans="6:10" ht="15" x14ac:dyDescent="0.2">
      <c r="F748" s="49">
        <v>44013</v>
      </c>
      <c r="G748" s="50">
        <v>114.44000005721999</v>
      </c>
      <c r="H748" s="50">
        <v>153.51483321918016</v>
      </c>
      <c r="I748" s="103" t="e">
        <f>$B$5*H748/'EUR GBP'!H748</f>
        <v>#DIV/0!</v>
      </c>
      <c r="J748" s="170" t="e">
        <f>I748-($G$3*$B$5/'EUR GBP'!$F$3)</f>
        <v>#DIV/0!</v>
      </c>
    </row>
    <row r="749" spans="6:10" ht="15" x14ac:dyDescent="0.2">
      <c r="F749" s="49">
        <v>44012</v>
      </c>
      <c r="G749" s="50">
        <v>114.21999931335401</v>
      </c>
      <c r="H749" s="50">
        <v>152.47062672820738</v>
      </c>
      <c r="I749" s="103" t="e">
        <f>$B$5*H749/'EUR GBP'!H749</f>
        <v>#DIV/0!</v>
      </c>
      <c r="J749" s="170" t="e">
        <f>I749-($G$3*$B$5/'EUR GBP'!$F$3)</f>
        <v>#DIV/0!</v>
      </c>
    </row>
    <row r="750" spans="6:10" ht="15" x14ac:dyDescent="0.2">
      <c r="F750" s="49">
        <v>44011</v>
      </c>
      <c r="G750" s="50">
        <v>114.779996871948</v>
      </c>
      <c r="H750" s="50">
        <v>157.57982262503796</v>
      </c>
      <c r="I750" s="103" t="e">
        <f>$B$5*H750/'EUR GBP'!H750</f>
        <v>#DIV/0!</v>
      </c>
      <c r="J750" s="170" t="e">
        <f>I750-($G$3*$B$5/'EUR GBP'!$F$3)</f>
        <v>#DIV/0!</v>
      </c>
    </row>
    <row r="751" spans="6:10" ht="15" x14ac:dyDescent="0.2">
      <c r="F751" s="49">
        <v>44008</v>
      </c>
      <c r="G751" s="50">
        <v>111.559998989105</v>
      </c>
      <c r="H751" s="50">
        <v>152.09791254550751</v>
      </c>
      <c r="I751" s="103" t="e">
        <f>$B$5*H751/'EUR GBP'!H751</f>
        <v>#DIV/0!</v>
      </c>
      <c r="J751" s="170" t="e">
        <f>I751-($G$3*$B$5/'EUR GBP'!$F$3)</f>
        <v>#DIV/0!</v>
      </c>
    </row>
    <row r="752" spans="6:10" ht="15" x14ac:dyDescent="0.2">
      <c r="F752" s="49">
        <v>44007</v>
      </c>
      <c r="G752" s="50">
        <v>112.379992008209</v>
      </c>
      <c r="H752" s="50">
        <v>152.72995461172007</v>
      </c>
      <c r="I752" s="103" t="e">
        <f>$B$5*H752/'EUR GBP'!H752</f>
        <v>#DIV/0!</v>
      </c>
      <c r="J752" s="170" t="e">
        <f>I752-($G$3*$B$5/'EUR GBP'!$F$3)</f>
        <v>#DIV/0!</v>
      </c>
    </row>
    <row r="753" spans="6:10" ht="15" x14ac:dyDescent="0.2">
      <c r="F753" s="49">
        <v>44006</v>
      </c>
      <c r="G753" s="50">
        <v>112.73999214172301</v>
      </c>
      <c r="H753" s="50">
        <v>148.27223455965981</v>
      </c>
      <c r="I753" s="103" t="e">
        <f>$B$5*H753/'EUR GBP'!H753</f>
        <v>#DIV/0!</v>
      </c>
      <c r="J753" s="170" t="e">
        <f>I753-($G$3*$B$5/'EUR GBP'!$F$3)</f>
        <v>#DIV/0!</v>
      </c>
    </row>
    <row r="754" spans="6:10" ht="15" x14ac:dyDescent="0.2">
      <c r="F754" s="49">
        <v>44005</v>
      </c>
      <c r="G754" s="50">
        <v>116.439998149871</v>
      </c>
      <c r="H754" s="50">
        <v>155.5001774839937</v>
      </c>
      <c r="I754" s="103" t="e">
        <f>$B$5*H754/'EUR GBP'!H754</f>
        <v>#DIV/0!</v>
      </c>
      <c r="J754" s="170" t="e">
        <f>I754-($G$3*$B$5/'EUR GBP'!$F$3)</f>
        <v>#DIV/0!</v>
      </c>
    </row>
    <row r="755" spans="6:10" ht="15" x14ac:dyDescent="0.2">
      <c r="F755" s="49">
        <v>44004</v>
      </c>
      <c r="G755" s="50">
        <v>114.71999883651701</v>
      </c>
      <c r="H755" s="50">
        <v>149.55130954693024</v>
      </c>
      <c r="I755" s="103" t="e">
        <f>$B$5*H755/'EUR GBP'!H755</f>
        <v>#DIV/0!</v>
      </c>
      <c r="J755" s="170" t="e">
        <f>I755-($G$3*$B$5/'EUR GBP'!$F$3)</f>
        <v>#DIV/0!</v>
      </c>
    </row>
    <row r="756" spans="6:10" ht="15" x14ac:dyDescent="0.2">
      <c r="F756" s="49">
        <v>44001</v>
      </c>
      <c r="G756" s="50">
        <v>117.49999523162799</v>
      </c>
      <c r="H756" s="50">
        <v>151.25062616023089</v>
      </c>
      <c r="I756" s="103" t="e">
        <f>$B$5*H756/'EUR GBP'!H756</f>
        <v>#DIV/0!</v>
      </c>
      <c r="J756" s="170" t="e">
        <f>I756-($G$3*$B$5/'EUR GBP'!$F$3)</f>
        <v>#DIV/0!</v>
      </c>
    </row>
    <row r="757" spans="6:10" ht="15" x14ac:dyDescent="0.2">
      <c r="F757" s="49">
        <v>44000</v>
      </c>
      <c r="G757" s="50">
        <v>119.01999711990301</v>
      </c>
      <c r="H757" s="50">
        <v>151.68290690043466</v>
      </c>
      <c r="I757" s="103" t="e">
        <f>$B$5*H757/'EUR GBP'!H757</f>
        <v>#DIV/0!</v>
      </c>
      <c r="J757" s="170" t="e">
        <f>I757-($G$3*$B$5/'EUR GBP'!$F$3)</f>
        <v>#DIV/0!</v>
      </c>
    </row>
    <row r="758" spans="6:10" ht="15" x14ac:dyDescent="0.2">
      <c r="F758" s="49">
        <v>43999</v>
      </c>
      <c r="G758" s="50">
        <v>120.22000551223699</v>
      </c>
      <c r="H758" s="50">
        <v>151.57205988362495</v>
      </c>
      <c r="I758" s="103" t="e">
        <f>$B$5*H758/'EUR GBP'!H758</f>
        <v>#DIV/0!</v>
      </c>
      <c r="J758" s="170" t="e">
        <f>I758-($G$3*$B$5/'EUR GBP'!$F$3)</f>
        <v>#DIV/0!</v>
      </c>
    </row>
    <row r="759" spans="6:10" ht="15" x14ac:dyDescent="0.2">
      <c r="F759" s="49">
        <v>43998</v>
      </c>
      <c r="G759" s="50">
        <v>121.51999473571699</v>
      </c>
      <c r="H759" s="50">
        <v>160.55447654230437</v>
      </c>
      <c r="I759" s="103" t="e">
        <f>$B$5*H759/'EUR GBP'!H759</f>
        <v>#DIV/0!</v>
      </c>
      <c r="J759" s="170" t="e">
        <f>I759-($G$3*$B$5/'EUR GBP'!$F$3)</f>
        <v>#DIV/0!</v>
      </c>
    </row>
    <row r="760" spans="6:10" ht="15" x14ac:dyDescent="0.2">
      <c r="F760" s="49">
        <v>43997</v>
      </c>
      <c r="G760" s="50">
        <v>115.839993953704</v>
      </c>
      <c r="H760" s="50">
        <v>151.51008072926746</v>
      </c>
      <c r="I760" s="103" t="e">
        <f>$B$5*H760/'EUR GBP'!H760</f>
        <v>#DIV/0!</v>
      </c>
      <c r="J760" s="170" t="e">
        <f>I760-($G$3*$B$5/'EUR GBP'!$F$3)</f>
        <v>#DIV/0!</v>
      </c>
    </row>
    <row r="761" spans="6:10" ht="15" x14ac:dyDescent="0.2">
      <c r="F761" s="49">
        <v>43994</v>
      </c>
      <c r="G761" s="50">
        <v>117.13999509811399</v>
      </c>
      <c r="H761" s="50">
        <v>155.30071395884531</v>
      </c>
      <c r="I761" s="103" t="e">
        <f>$B$5*H761/'EUR GBP'!H761</f>
        <v>#DIV/0!</v>
      </c>
      <c r="J761" s="170" t="e">
        <f>I761-($G$3*$B$5/'EUR GBP'!$F$3)</f>
        <v>#DIV/0!</v>
      </c>
    </row>
    <row r="762" spans="6:10" ht="15" x14ac:dyDescent="0.2">
      <c r="F762" s="49">
        <v>43993</v>
      </c>
      <c r="G762" s="50">
        <v>115.55999517440701</v>
      </c>
      <c r="H762" s="50">
        <v>142.4934079345673</v>
      </c>
      <c r="I762" s="103" t="e">
        <f>$B$5*H762/'EUR GBP'!H762</f>
        <v>#DIV/0!</v>
      </c>
      <c r="J762" s="170" t="e">
        <f>I762-($G$3*$B$5/'EUR GBP'!$F$3)</f>
        <v>#DIV/0!</v>
      </c>
    </row>
    <row r="763" spans="6:10" ht="15" x14ac:dyDescent="0.2">
      <c r="F763" s="49">
        <v>43992</v>
      </c>
      <c r="G763" s="50">
        <v>123.94000291824301</v>
      </c>
      <c r="H763" s="50">
        <v>151.25466322099882</v>
      </c>
      <c r="I763" s="103" t="e">
        <f>$B$5*H763/'EUR GBP'!H763</f>
        <v>#DIV/0!</v>
      </c>
      <c r="J763" s="170" t="e">
        <f>I763-($G$3*$B$5/'EUR GBP'!$F$3)</f>
        <v>#DIV/0!</v>
      </c>
    </row>
    <row r="764" spans="6:10" ht="15" x14ac:dyDescent="0.2">
      <c r="F764" s="49">
        <v>43991</v>
      </c>
      <c r="G764" s="50">
        <v>125.540006160736</v>
      </c>
      <c r="H764" s="50">
        <v>146.1598924088895</v>
      </c>
      <c r="I764" s="103" t="e">
        <f>$B$5*H764/'EUR GBP'!H764</f>
        <v>#DIV/0!</v>
      </c>
      <c r="J764" s="170" t="e">
        <f>I764-($G$3*$B$5/'EUR GBP'!$F$3)</f>
        <v>#DIV/0!</v>
      </c>
    </row>
    <row r="765" spans="6:10" ht="15" x14ac:dyDescent="0.2">
      <c r="F765" s="49">
        <v>43990</v>
      </c>
      <c r="G765" s="50">
        <v>131.46001100540099</v>
      </c>
      <c r="H765" s="50">
        <v>153.73369100152803</v>
      </c>
      <c r="I765" s="103" t="e">
        <f>$B$5*H765/'EUR GBP'!H765</f>
        <v>#DIV/0!</v>
      </c>
      <c r="J765" s="170" t="e">
        <f>I765-($G$3*$B$5/'EUR GBP'!$F$3)</f>
        <v>#DIV/0!</v>
      </c>
    </row>
    <row r="766" spans="6:10" ht="15" x14ac:dyDescent="0.2">
      <c r="F766" s="49">
        <v>43987</v>
      </c>
      <c r="G766" s="50">
        <v>131.020009517669</v>
      </c>
      <c r="H766" s="50">
        <v>160.52499637844392</v>
      </c>
      <c r="I766" s="103" t="e">
        <f>$B$5*H766/'EUR GBP'!H766</f>
        <v>#DIV/0!</v>
      </c>
      <c r="J766" s="170" t="e">
        <f>I766-($G$3*$B$5/'EUR GBP'!$F$3)</f>
        <v>#DIV/0!</v>
      </c>
    </row>
    <row r="767" spans="6:10" ht="15" x14ac:dyDescent="0.2">
      <c r="F767" s="49">
        <v>43986</v>
      </c>
      <c r="G767" s="50">
        <v>124.919998645782</v>
      </c>
      <c r="H767" s="50">
        <v>154.62467646851832</v>
      </c>
      <c r="I767" s="103" t="e">
        <f>$B$5*H767/'EUR GBP'!H767</f>
        <v>#DIV/0!</v>
      </c>
      <c r="J767" s="170" t="e">
        <f>I767-($G$3*$B$5/'EUR GBP'!$F$3)</f>
        <v>#DIV/0!</v>
      </c>
    </row>
    <row r="768" spans="6:10" ht="15" x14ac:dyDescent="0.2">
      <c r="F768" s="49">
        <v>43985</v>
      </c>
      <c r="G768" s="50">
        <v>123.78000020980799</v>
      </c>
      <c r="H768" s="50">
        <v>157.71681446887882</v>
      </c>
      <c r="I768" s="103" t="e">
        <f>$B$5*H768/'EUR GBP'!H768</f>
        <v>#DIV/0!</v>
      </c>
      <c r="J768" s="170" t="e">
        <f>I768-($G$3*$B$5/'EUR GBP'!$F$3)</f>
        <v>#DIV/0!</v>
      </c>
    </row>
    <row r="769" spans="6:10" ht="15" x14ac:dyDescent="0.2">
      <c r="F769" s="49">
        <v>43984</v>
      </c>
      <c r="G769" s="50">
        <v>120.20000219344999</v>
      </c>
      <c r="H769" s="50">
        <v>153.47514868417906</v>
      </c>
      <c r="I769" s="103" t="e">
        <f>$B$5*H769/'EUR GBP'!H769</f>
        <v>#DIV/0!</v>
      </c>
      <c r="J769" s="170" t="e">
        <f>I769-($G$3*$B$5/'EUR GBP'!$F$3)</f>
        <v>#DIV/0!</v>
      </c>
    </row>
    <row r="770" spans="6:10" ht="15" x14ac:dyDescent="0.2">
      <c r="F770" s="49">
        <v>43983</v>
      </c>
      <c r="G770" s="50">
        <v>120.000004768371</v>
      </c>
      <c r="H770" s="50">
        <v>159.36838882853047</v>
      </c>
      <c r="I770" s="103" t="e">
        <f>$B$5*H770/'EUR GBP'!H770</f>
        <v>#DIV/0!</v>
      </c>
      <c r="J770" s="170" t="e">
        <f>I770-($G$3*$B$5/'EUR GBP'!$F$3)</f>
        <v>#DIV/0!</v>
      </c>
    </row>
    <row r="771" spans="6:10" ht="15" x14ac:dyDescent="0.2">
      <c r="F771" s="49">
        <v>43980</v>
      </c>
      <c r="G771" s="50">
        <v>115.279996395111</v>
      </c>
      <c r="H771" s="50">
        <v>144.26293936191135</v>
      </c>
      <c r="I771" s="103" t="e">
        <f>$B$5*H771/'EUR GBP'!H771</f>
        <v>#DIV/0!</v>
      </c>
      <c r="J771" s="170" t="e">
        <f>I771-($G$3*$B$5/'EUR GBP'!$F$3)</f>
        <v>#DIV/0!</v>
      </c>
    </row>
    <row r="772" spans="6:10" ht="15" x14ac:dyDescent="0.2">
      <c r="F772" s="49">
        <v>43979</v>
      </c>
      <c r="G772" s="50">
        <v>122.22000360488801</v>
      </c>
      <c r="H772" s="50">
        <v>157.41390415459963</v>
      </c>
      <c r="I772" s="103" t="e">
        <f>$B$5*H772/'EUR GBP'!H772</f>
        <v>#DIV/0!</v>
      </c>
      <c r="J772" s="170" t="e">
        <f>I772-($G$3*$B$5/'EUR GBP'!$F$3)</f>
        <v>#DIV/0!</v>
      </c>
    </row>
    <row r="773" spans="6:10" ht="15" x14ac:dyDescent="0.2">
      <c r="F773" s="49">
        <v>43978</v>
      </c>
      <c r="G773" s="50">
        <v>118.91999244689899</v>
      </c>
      <c r="H773" s="50">
        <v>165.25023955780412</v>
      </c>
      <c r="I773" s="103" t="e">
        <f>$B$5*H773/'EUR GBP'!H773</f>
        <v>#DIV/0!</v>
      </c>
      <c r="J773" s="170" t="e">
        <f>I773-($G$3*$B$5/'EUR GBP'!$F$3)</f>
        <v>#DIV/0!</v>
      </c>
    </row>
    <row r="774" spans="6:10" ht="15" x14ac:dyDescent="0.2">
      <c r="F774" s="49">
        <v>43977</v>
      </c>
      <c r="G774" s="50">
        <v>109.940004348754</v>
      </c>
      <c r="H774" s="50">
        <v>163.00271890242863</v>
      </c>
      <c r="I774" s="103" t="e">
        <f>$B$5*H774/'EUR GBP'!H774</f>
        <v>#DIV/0!</v>
      </c>
      <c r="J774" s="170" t="e">
        <f>I774-($G$3*$B$5/'EUR GBP'!$F$3)</f>
        <v>#DIV/0!</v>
      </c>
    </row>
    <row r="775" spans="6:10" ht="15" x14ac:dyDescent="0.2">
      <c r="F775" s="49">
        <v>43976</v>
      </c>
      <c r="G775" s="50">
        <v>103.13999652862501</v>
      </c>
      <c r="H775" s="50">
        <v>152.74534861983918</v>
      </c>
      <c r="I775" s="103" t="e">
        <f>$B$5*H775/'EUR GBP'!H775</f>
        <v>#DIV/0!</v>
      </c>
      <c r="J775" s="170" t="e">
        <f>I775-($G$3*$B$5/'EUR GBP'!$F$3)</f>
        <v>#DIV/0!</v>
      </c>
    </row>
    <row r="776" spans="6:10" ht="15" x14ac:dyDescent="0.2">
      <c r="F776" s="49">
        <v>43973</v>
      </c>
      <c r="G776" s="50">
        <v>103.46000194549501</v>
      </c>
      <c r="H776" s="50">
        <v>151.18979862651801</v>
      </c>
      <c r="I776" s="103" t="e">
        <f>$B$5*H776/'EUR GBP'!H776</f>
        <v>#DIV/0!</v>
      </c>
      <c r="J776" s="170" t="e">
        <f>I776-($G$3*$B$5/'EUR GBP'!$F$3)</f>
        <v>#DIV/0!</v>
      </c>
    </row>
    <row r="777" spans="6:10" ht="15" x14ac:dyDescent="0.2">
      <c r="F777" s="49">
        <v>43972</v>
      </c>
      <c r="G777" s="50">
        <v>104.839992523193</v>
      </c>
      <c r="H777" s="50">
        <v>151.64968929546779</v>
      </c>
      <c r="I777" s="103" t="e">
        <f>$B$5*H777/'EUR GBP'!H777</f>
        <v>#DIV/0!</v>
      </c>
      <c r="J777" s="170" t="e">
        <f>I777-($G$3*$B$5/'EUR GBP'!$F$3)</f>
        <v>#DIV/0!</v>
      </c>
    </row>
    <row r="778" spans="6:10" ht="15" x14ac:dyDescent="0.2">
      <c r="F778" s="49">
        <v>43971</v>
      </c>
      <c r="G778" s="50">
        <v>105.91999292373599</v>
      </c>
      <c r="H778" s="50">
        <v>156.17026338035228</v>
      </c>
      <c r="I778" s="103" t="e">
        <f>$B$5*H778/'EUR GBP'!H778</f>
        <v>#DIV/0!</v>
      </c>
      <c r="J778" s="170" t="e">
        <f>I778-($G$3*$B$5/'EUR GBP'!$F$3)</f>
        <v>#DIV/0!</v>
      </c>
    </row>
    <row r="779" spans="6:10" ht="15" x14ac:dyDescent="0.2">
      <c r="F779" s="49">
        <v>43970</v>
      </c>
      <c r="G779" s="50">
        <v>103.900003433227</v>
      </c>
      <c r="H779" s="50">
        <v>153.75180730513426</v>
      </c>
      <c r="I779" s="103" t="e">
        <f>$B$5*H779/'EUR GBP'!H779</f>
        <v>#DIV/0!</v>
      </c>
      <c r="J779" s="170" t="e">
        <f>I779-($G$3*$B$5/'EUR GBP'!$F$3)</f>
        <v>#DIV/0!</v>
      </c>
    </row>
    <row r="780" spans="6:10" ht="15" x14ac:dyDescent="0.2">
      <c r="F780" s="49">
        <v>43969</v>
      </c>
      <c r="G780" s="50">
        <v>103.54000329971301</v>
      </c>
      <c r="H780" s="50">
        <v>161.61438703635019</v>
      </c>
      <c r="I780" s="103" t="e">
        <f>$B$5*H780/'EUR GBP'!H780</f>
        <v>#DIV/0!</v>
      </c>
      <c r="J780" s="170" t="e">
        <f>I780-($G$3*$B$5/'EUR GBP'!$F$3)</f>
        <v>#DIV/0!</v>
      </c>
    </row>
    <row r="781" spans="6:10" ht="15" x14ac:dyDescent="0.2">
      <c r="F781" s="49">
        <v>43966</v>
      </c>
      <c r="G781" s="50">
        <v>98.019999265670705</v>
      </c>
      <c r="H781" s="50">
        <v>155.50350113980542</v>
      </c>
      <c r="I781" s="103" t="e">
        <f>$B$5*H781/'EUR GBP'!H781</f>
        <v>#DIV/0!</v>
      </c>
      <c r="J781" s="170" t="e">
        <f>I781-($G$3*$B$5/'EUR GBP'!$F$3)</f>
        <v>#DIV/0!</v>
      </c>
    </row>
    <row r="782" spans="6:10" ht="15" x14ac:dyDescent="0.2">
      <c r="F782" s="49">
        <v>43965</v>
      </c>
      <c r="G782" s="50">
        <v>96.569997072219806</v>
      </c>
      <c r="H782" s="50">
        <v>150.06361599749508</v>
      </c>
      <c r="I782" s="103" t="e">
        <f>$B$5*H782/'EUR GBP'!H782</f>
        <v>#DIV/0!</v>
      </c>
      <c r="J782" s="170" t="e">
        <f>I782-($G$3*$B$5/'EUR GBP'!$F$3)</f>
        <v>#DIV/0!</v>
      </c>
    </row>
    <row r="783" spans="6:10" ht="15" x14ac:dyDescent="0.2">
      <c r="F783" s="49">
        <v>43964</v>
      </c>
      <c r="G783" s="50">
        <v>98.580002784729004</v>
      </c>
      <c r="H783" s="50">
        <v>148.32535967930465</v>
      </c>
      <c r="I783" s="103" t="e">
        <f>$B$5*H783/'EUR GBP'!H783</f>
        <v>#DIV/0!</v>
      </c>
      <c r="J783" s="170" t="e">
        <f>I783-($G$3*$B$5/'EUR GBP'!$F$3)</f>
        <v>#DIV/0!</v>
      </c>
    </row>
    <row r="784" spans="6:10" ht="15" x14ac:dyDescent="0.2">
      <c r="F784" s="49">
        <v>43963</v>
      </c>
      <c r="G784" s="50">
        <v>101.779997348785</v>
      </c>
      <c r="H784" s="50">
        <v>152.25955756725472</v>
      </c>
      <c r="I784" s="103" t="e">
        <f>$B$5*H784/'EUR GBP'!H784</f>
        <v>#DIV/0!</v>
      </c>
      <c r="J784" s="170" t="e">
        <f>I784-($G$3*$B$5/'EUR GBP'!$F$3)</f>
        <v>#DIV/0!</v>
      </c>
    </row>
    <row r="785" spans="6:10" ht="15" x14ac:dyDescent="0.2">
      <c r="F785" s="49">
        <v>43962</v>
      </c>
      <c r="G785" s="50">
        <v>102.419996261596</v>
      </c>
      <c r="H785" s="50">
        <v>148.79648455763092</v>
      </c>
      <c r="I785" s="103" t="e">
        <f>$B$5*H785/'EUR GBP'!H785</f>
        <v>#DIV/0!</v>
      </c>
      <c r="J785" s="170" t="e">
        <f>I785-($G$3*$B$5/'EUR GBP'!$F$3)</f>
        <v>#DIV/0!</v>
      </c>
    </row>
    <row r="786" spans="6:10" ht="15" x14ac:dyDescent="0.2">
      <c r="F786" s="49">
        <v>43959</v>
      </c>
      <c r="G786" s="50">
        <v>105.41999340057299</v>
      </c>
      <c r="H786" s="50">
        <v>153.89002567360251</v>
      </c>
      <c r="I786" s="103" t="e">
        <f>$B$5*H786/'EUR GBP'!H786</f>
        <v>#DIV/0!</v>
      </c>
      <c r="J786" s="170" t="e">
        <f>I786-($G$3*$B$5/'EUR GBP'!$F$3)</f>
        <v>#DIV/0!</v>
      </c>
    </row>
    <row r="787" spans="6:10" ht="15" x14ac:dyDescent="0.2">
      <c r="F787" s="49">
        <v>43958</v>
      </c>
      <c r="G787" s="50">
        <v>104.960000514984</v>
      </c>
      <c r="H787" s="50">
        <v>158.32582265837576</v>
      </c>
      <c r="I787" s="103" t="e">
        <f>$B$5*H787/'EUR GBP'!H787</f>
        <v>#DIV/0!</v>
      </c>
      <c r="J787" s="170" t="e">
        <f>I787-($G$3*$B$5/'EUR GBP'!$F$3)</f>
        <v>#DIV/0!</v>
      </c>
    </row>
    <row r="788" spans="6:10" ht="15" x14ac:dyDescent="0.2">
      <c r="F788" s="49">
        <v>43957</v>
      </c>
      <c r="G788" s="50">
        <v>101.52000188827499</v>
      </c>
      <c r="H788" s="50">
        <v>150.8834650572071</v>
      </c>
      <c r="I788" s="103" t="e">
        <f>$B$5*H788/'EUR GBP'!H788</f>
        <v>#DIV/0!</v>
      </c>
      <c r="J788" s="170" t="e">
        <f>I788-($G$3*$B$5/'EUR GBP'!$F$3)</f>
        <v>#DIV/0!</v>
      </c>
    </row>
    <row r="789" spans="6:10" ht="15" x14ac:dyDescent="0.2">
      <c r="F789" s="49">
        <v>43956</v>
      </c>
      <c r="G789" s="50">
        <v>103.079998493194</v>
      </c>
      <c r="H789" s="50">
        <v>157.28683528003722</v>
      </c>
      <c r="I789" s="103" t="e">
        <f>$B$5*H789/'EUR GBP'!H789</f>
        <v>#DIV/0!</v>
      </c>
      <c r="J789" s="170" t="e">
        <f>I789-($G$3*$B$5/'EUR GBP'!$F$3)</f>
        <v>#DIV/0!</v>
      </c>
    </row>
    <row r="790" spans="6:10" ht="15" x14ac:dyDescent="0.2">
      <c r="F790" s="49">
        <v>43955</v>
      </c>
      <c r="G790" s="50">
        <v>100.379991531372</v>
      </c>
      <c r="H790" s="50">
        <v>147.76225808723382</v>
      </c>
      <c r="I790" s="103" t="e">
        <f>$B$5*H790/'EUR GBP'!H790</f>
        <v>#DIV/0!</v>
      </c>
      <c r="J790" s="170" t="e">
        <f>I790-($G$3*$B$5/'EUR GBP'!$F$3)</f>
        <v>#DIV/0!</v>
      </c>
    </row>
    <row r="791" spans="6:10" ht="15" x14ac:dyDescent="0.2">
      <c r="F791" s="49">
        <v>43952</v>
      </c>
      <c r="G791" s="50">
        <v>104.019999504089</v>
      </c>
      <c r="H791" s="50">
        <v>149.06413519165866</v>
      </c>
      <c r="I791" s="103" t="e">
        <f>$B$5*H791/'EUR GBP'!H791</f>
        <v>#DIV/0!</v>
      </c>
      <c r="J791" s="170" t="e">
        <f>I791-($G$3*$B$5/'EUR GBP'!$F$3)</f>
        <v>#DIV/0!</v>
      </c>
    </row>
    <row r="792" spans="6:10" ht="15" x14ac:dyDescent="0.2">
      <c r="F792" s="49">
        <v>43951</v>
      </c>
      <c r="G792" s="50">
        <v>106.87999725341699</v>
      </c>
      <c r="H792" s="50">
        <v>148.22738588078704</v>
      </c>
      <c r="I792" s="103" t="e">
        <f>$B$5*H792/'EUR GBP'!H792</f>
        <v>#DIV/0!</v>
      </c>
      <c r="J792" s="170" t="e">
        <f>I792-($G$3*$B$5/'EUR GBP'!$F$3)</f>
        <v>#DIV/0!</v>
      </c>
    </row>
    <row r="793" spans="6:10" ht="15" x14ac:dyDescent="0.2">
      <c r="F793" s="49">
        <v>43950</v>
      </c>
      <c r="G793" s="50">
        <v>110.42000055313099</v>
      </c>
      <c r="H793" s="50">
        <v>174.47067268578618</v>
      </c>
      <c r="I793" s="103" t="e">
        <f>$B$5*H793/'EUR GBP'!H793</f>
        <v>#DIV/0!</v>
      </c>
      <c r="J793" s="170" t="e">
        <f>I793-($G$3*$B$5/'EUR GBP'!$F$3)</f>
        <v>#DIV/0!</v>
      </c>
    </row>
    <row r="794" spans="6:10" ht="15" x14ac:dyDescent="0.2">
      <c r="F794" s="49">
        <v>43949</v>
      </c>
      <c r="G794" s="50">
        <v>96.119999885559011</v>
      </c>
      <c r="H794" s="50">
        <v>162.92591720327047</v>
      </c>
      <c r="I794" s="103" t="e">
        <f>$B$5*H794/'EUR GBP'!H794</f>
        <v>#DIV/0!</v>
      </c>
      <c r="J794" s="170" t="e">
        <f>I794-($G$3*$B$5/'EUR GBP'!$F$3)</f>
        <v>#DIV/0!</v>
      </c>
    </row>
    <row r="795" spans="6:10" ht="15" x14ac:dyDescent="0.2">
      <c r="F795" s="49">
        <v>43948</v>
      </c>
      <c r="G795" s="50">
        <v>90.219998359680105</v>
      </c>
      <c r="H795" s="50">
        <v>155.27162835685192</v>
      </c>
      <c r="I795" s="103" t="e">
        <f>$B$5*H795/'EUR GBP'!H795</f>
        <v>#DIV/0!</v>
      </c>
      <c r="J795" s="170" t="e">
        <f>I795-($G$3*$B$5/'EUR GBP'!$F$3)</f>
        <v>#DIV/0!</v>
      </c>
    </row>
    <row r="796" spans="6:10" ht="15" x14ac:dyDescent="0.2">
      <c r="F796" s="49">
        <v>43945</v>
      </c>
      <c r="G796" s="50">
        <v>89.019995927810598</v>
      </c>
      <c r="H796" s="50">
        <v>150.52437556643551</v>
      </c>
      <c r="I796" s="103" t="e">
        <f>$B$5*H796/'EUR GBP'!H796</f>
        <v>#DIV/0!</v>
      </c>
      <c r="J796" s="170" t="e">
        <f>I796-($G$3*$B$5/'EUR GBP'!$F$3)</f>
        <v>#DIV/0!</v>
      </c>
    </row>
    <row r="797" spans="6:10" ht="15" x14ac:dyDescent="0.2">
      <c r="F797" s="49">
        <v>43944</v>
      </c>
      <c r="G797" s="50">
        <v>90.599995851516695</v>
      </c>
      <c r="H797" s="50">
        <v>159.23885780488422</v>
      </c>
      <c r="I797" s="103" t="e">
        <f>$B$5*H797/'EUR GBP'!H797</f>
        <v>#DIV/0!</v>
      </c>
      <c r="J797" s="170" t="e">
        <f>I797-($G$3*$B$5/'EUR GBP'!$F$3)</f>
        <v>#DIV/0!</v>
      </c>
    </row>
    <row r="798" spans="6:10" ht="15" x14ac:dyDescent="0.2">
      <c r="F798" s="49">
        <v>43943</v>
      </c>
      <c r="G798" s="50">
        <v>87.110000848770099</v>
      </c>
      <c r="H798" s="50">
        <v>153.51930455801528</v>
      </c>
      <c r="I798" s="103" t="e">
        <f>$B$5*H798/'EUR GBP'!H798</f>
        <v>#DIV/0!</v>
      </c>
      <c r="J798" s="170" t="e">
        <f>I798-($G$3*$B$5/'EUR GBP'!$F$3)</f>
        <v>#DIV/0!</v>
      </c>
    </row>
    <row r="799" spans="6:10" ht="15" x14ac:dyDescent="0.2">
      <c r="F799" s="49">
        <v>43942</v>
      </c>
      <c r="G799" s="50">
        <v>86.940002441406193</v>
      </c>
      <c r="H799" s="50">
        <v>146.24369191659557</v>
      </c>
      <c r="I799" s="103" t="e">
        <f>$B$5*H799/'EUR GBP'!H799</f>
        <v>#DIV/0!</v>
      </c>
      <c r="J799" s="170" t="e">
        <f>I799-($G$3*$B$5/'EUR GBP'!$F$3)</f>
        <v>#DIV/0!</v>
      </c>
    </row>
    <row r="800" spans="6:10" ht="15" x14ac:dyDescent="0.2">
      <c r="F800" s="49">
        <v>43941</v>
      </c>
      <c r="G800" s="50">
        <v>90.989995002746511</v>
      </c>
      <c r="H800" s="50">
        <v>154.35239602151412</v>
      </c>
      <c r="I800" s="103" t="e">
        <f>$B$5*H800/'EUR GBP'!H800</f>
        <v>#DIV/0!</v>
      </c>
      <c r="J800" s="170" t="e">
        <f>I800-($G$3*$B$5/'EUR GBP'!$F$3)</f>
        <v>#DIV/0!</v>
      </c>
    </row>
    <row r="801" spans="6:10" ht="15" x14ac:dyDescent="0.2">
      <c r="F801" s="49">
        <v>43938</v>
      </c>
      <c r="G801" s="50">
        <v>90.319997072219806</v>
      </c>
      <c r="H801" s="50">
        <v>158.67667388546926</v>
      </c>
      <c r="I801" s="103" t="e">
        <f>$B$5*H801/'EUR GBP'!H801</f>
        <v>#DIV/0!</v>
      </c>
      <c r="J801" s="170" t="e">
        <f>I801-($G$3*$B$5/'EUR GBP'!$F$3)</f>
        <v>#DIV/0!</v>
      </c>
    </row>
    <row r="802" spans="6:10" ht="15" x14ac:dyDescent="0.2">
      <c r="F802" s="49">
        <v>43937</v>
      </c>
      <c r="G802" s="50">
        <v>87.160003185272188</v>
      </c>
      <c r="H802" s="50">
        <v>151.71561050041305</v>
      </c>
      <c r="I802" s="103" t="e">
        <f>$B$5*H802/'EUR GBP'!H802</f>
        <v>#DIV/0!</v>
      </c>
      <c r="J802" s="170" t="e">
        <f>I802-($G$3*$B$5/'EUR GBP'!$F$3)</f>
        <v>#DIV/0!</v>
      </c>
    </row>
    <row r="803" spans="6:10" ht="15" x14ac:dyDescent="0.2">
      <c r="F803" s="49">
        <v>43936</v>
      </c>
      <c r="G803" s="50">
        <v>88.0199968814849</v>
      </c>
      <c r="H803" s="50">
        <v>142.92070269138014</v>
      </c>
      <c r="I803" s="103" t="e">
        <f>$B$5*H803/'EUR GBP'!H803</f>
        <v>#DIV/0!</v>
      </c>
      <c r="J803" s="170" t="e">
        <f>I803-($G$3*$B$5/'EUR GBP'!$F$3)</f>
        <v>#DIV/0!</v>
      </c>
    </row>
    <row r="804" spans="6:10" ht="15" x14ac:dyDescent="0.2">
      <c r="F804" s="49">
        <v>43935</v>
      </c>
      <c r="G804" s="50">
        <v>94.139999151229802</v>
      </c>
      <c r="H804" s="50">
        <v>147.72099869585304</v>
      </c>
      <c r="I804" s="103" t="e">
        <f>$B$5*H804/'EUR GBP'!H804</f>
        <v>#DIV/0!</v>
      </c>
      <c r="J804" s="170" t="e">
        <f>I804-($G$3*$B$5/'EUR GBP'!$F$3)</f>
        <v>#DIV/0!</v>
      </c>
    </row>
    <row r="805" spans="6:10" ht="15" x14ac:dyDescent="0.2">
      <c r="F805" s="49">
        <v>43934</v>
      </c>
      <c r="G805" s="50">
        <v>97.580003738403292</v>
      </c>
      <c r="H805" s="50">
        <v>153.21999788284299</v>
      </c>
      <c r="I805" s="103" t="e">
        <f>$B$5*H805/'EUR GBP'!H805</f>
        <v>#DIV/0!</v>
      </c>
      <c r="J805" s="170" t="e">
        <f>I805-($G$3*$B$5/'EUR GBP'!$F$3)</f>
        <v>#DIV/0!</v>
      </c>
    </row>
    <row r="806" spans="6:10" ht="15" x14ac:dyDescent="0.2">
      <c r="F806" s="49">
        <v>43931</v>
      </c>
      <c r="G806" s="50">
        <v>97.580003738403292</v>
      </c>
      <c r="H806" s="50">
        <v>154.40219482814715</v>
      </c>
      <c r="I806" s="103" t="e">
        <f>$B$5*H806/'EUR GBP'!H806</f>
        <v>#DIV/0!</v>
      </c>
      <c r="J806" s="170" t="e">
        <f>I806-($G$3*$B$5/'EUR GBP'!$F$3)</f>
        <v>#DIV/0!</v>
      </c>
    </row>
    <row r="807" spans="6:10" ht="15" x14ac:dyDescent="0.2">
      <c r="F807" s="49">
        <v>43930</v>
      </c>
      <c r="G807" s="50">
        <v>96.830004453659001</v>
      </c>
      <c r="H807" s="50">
        <v>160.09708542823878</v>
      </c>
      <c r="I807" s="103" t="e">
        <f>$B$5*H807/'EUR GBP'!H807</f>
        <v>#DIV/0!</v>
      </c>
      <c r="J807" s="170" t="e">
        <f>I807-($G$3*$B$5/'EUR GBP'!$F$3)</f>
        <v>#DIV/0!</v>
      </c>
    </row>
    <row r="808" spans="6:10" ht="15" x14ac:dyDescent="0.2">
      <c r="F808" s="49">
        <v>43929</v>
      </c>
      <c r="G808" s="50">
        <v>92.580002546310396</v>
      </c>
      <c r="H808" s="50">
        <v>151.81966891442383</v>
      </c>
      <c r="I808" s="103" t="e">
        <f>$B$5*H808/'EUR GBP'!H808</f>
        <v>#DIV/0!</v>
      </c>
      <c r="J808" s="170" t="e">
        <f>I808-($G$3*$B$5/'EUR GBP'!$F$3)</f>
        <v>#DIV/0!</v>
      </c>
    </row>
    <row r="809" spans="6:10" ht="15" x14ac:dyDescent="0.2">
      <c r="F809" s="49">
        <v>43928</v>
      </c>
      <c r="G809" s="50">
        <v>93.430000543594304</v>
      </c>
      <c r="H809" s="50">
        <v>165.52514250473709</v>
      </c>
      <c r="I809" s="103" t="e">
        <f>$B$5*H809/'EUR GBP'!H809</f>
        <v>#DIV/0!</v>
      </c>
      <c r="J809" s="170" t="e">
        <f>I809-($G$3*$B$5/'EUR GBP'!$F$3)</f>
        <v>#DIV/0!</v>
      </c>
    </row>
    <row r="810" spans="6:10" ht="15" x14ac:dyDescent="0.2">
      <c r="F810" s="49">
        <v>43927</v>
      </c>
      <c r="G810" s="50">
        <v>86.220002174377399</v>
      </c>
      <c r="H810" s="50">
        <v>163.56658425636959</v>
      </c>
      <c r="I810" s="103" t="e">
        <f>$B$5*H810/'EUR GBP'!H810</f>
        <v>#DIV/0!</v>
      </c>
      <c r="J810" s="170" t="e">
        <f>I810-($G$3*$B$5/'EUR GBP'!$F$3)</f>
        <v>#DIV/0!</v>
      </c>
    </row>
    <row r="811" spans="6:10" ht="15" x14ac:dyDescent="0.2">
      <c r="F811" s="49">
        <v>43924</v>
      </c>
      <c r="G811" s="50">
        <v>80.5899977684021</v>
      </c>
      <c r="H811" s="50">
        <v>149.27854558235964</v>
      </c>
      <c r="I811" s="103" t="e">
        <f>$B$5*H811/'EUR GBP'!H811</f>
        <v>#DIV/0!</v>
      </c>
      <c r="J811" s="170" t="e">
        <f>I811-($G$3*$B$5/'EUR GBP'!$F$3)</f>
        <v>#DIV/0!</v>
      </c>
    </row>
    <row r="812" spans="6:10" ht="15" x14ac:dyDescent="0.2">
      <c r="F812" s="49">
        <v>43923</v>
      </c>
      <c r="G812" s="50">
        <v>82.690000534057589</v>
      </c>
      <c r="H812" s="50">
        <v>147.34892174833624</v>
      </c>
      <c r="I812" s="103" t="e">
        <f>$B$5*H812/'EUR GBP'!H812</f>
        <v>#DIV/0!</v>
      </c>
      <c r="J812" s="170" t="e">
        <f>I812-($G$3*$B$5/'EUR GBP'!$F$3)</f>
        <v>#DIV/0!</v>
      </c>
    </row>
    <row r="813" spans="6:10" ht="15" x14ac:dyDescent="0.2">
      <c r="F813" s="49">
        <v>43922</v>
      </c>
      <c r="G813" s="50">
        <v>85.920000076293903</v>
      </c>
      <c r="H813" s="50">
        <v>140.75845149591441</v>
      </c>
      <c r="I813" s="103" t="e">
        <f>$B$5*H813/'EUR GBP'!H813</f>
        <v>#DIV/0!</v>
      </c>
      <c r="J813" s="170" t="e">
        <f>I813-($G$3*$B$5/'EUR GBP'!$F$3)</f>
        <v>#DIV/0!</v>
      </c>
    </row>
    <row r="814" spans="6:10" ht="15" x14ac:dyDescent="0.2">
      <c r="F814" s="49">
        <v>43921</v>
      </c>
      <c r="G814" s="50">
        <v>93.199998140335012</v>
      </c>
      <c r="H814" s="50">
        <v>153.51620257618976</v>
      </c>
      <c r="I814" s="103" t="e">
        <f>$B$5*H814/'EUR GBP'!H814</f>
        <v>#DIV/0!</v>
      </c>
      <c r="J814" s="170" t="e">
        <f>I814-($G$3*$B$5/'EUR GBP'!$F$3)</f>
        <v>#DIV/0!</v>
      </c>
    </row>
    <row r="815" spans="6:10" ht="15" x14ac:dyDescent="0.2">
      <c r="F815" s="49">
        <v>43920</v>
      </c>
      <c r="G815" s="50">
        <v>93.01999807357781</v>
      </c>
      <c r="H815" s="50">
        <v>145.16658902004562</v>
      </c>
      <c r="I815" s="103" t="e">
        <f>$B$5*H815/'EUR GBP'!H815</f>
        <v>#DIV/0!</v>
      </c>
      <c r="J815" s="170" t="e">
        <f>I815-($G$3*$B$5/'EUR GBP'!$F$3)</f>
        <v>#DIV/0!</v>
      </c>
    </row>
    <row r="816" spans="6:10" ht="15" x14ac:dyDescent="0.2">
      <c r="F816" s="49">
        <v>43917</v>
      </c>
      <c r="G816" s="50">
        <v>98.040002584457397</v>
      </c>
      <c r="H816" s="50">
        <v>141.02799323291185</v>
      </c>
      <c r="I816" s="103" t="e">
        <f>$B$5*H816/'EUR GBP'!H816</f>
        <v>#DIV/0!</v>
      </c>
      <c r="J816" s="170" t="e">
        <f>I816-($G$3*$B$5/'EUR GBP'!$F$3)</f>
        <v>#DIV/0!</v>
      </c>
    </row>
    <row r="817" spans="6:10" ht="15" x14ac:dyDescent="0.2">
      <c r="F817" s="49">
        <v>43916</v>
      </c>
      <c r="G817" s="50">
        <v>106.160008907318</v>
      </c>
      <c r="H817" s="50">
        <v>162.19530781695028</v>
      </c>
      <c r="I817" s="103" t="e">
        <f>$B$5*H817/'EUR GBP'!H817</f>
        <v>#DIV/0!</v>
      </c>
      <c r="J817" s="170" t="e">
        <f>I817-($G$3*$B$5/'EUR GBP'!$F$3)</f>
        <v>#DIV/0!</v>
      </c>
    </row>
    <row r="818" spans="6:10" ht="15" x14ac:dyDescent="0.2">
      <c r="F818" s="49">
        <v>43915</v>
      </c>
      <c r="G818" s="50">
        <v>100.12000799178999</v>
      </c>
      <c r="H818" s="50">
        <v>166.59641606187353</v>
      </c>
      <c r="I818" s="103" t="e">
        <f>$B$5*H818/'EUR GBP'!H818</f>
        <v>#DIV/0!</v>
      </c>
      <c r="J818" s="170" t="e">
        <f>I818-($G$3*$B$5/'EUR GBP'!$F$3)</f>
        <v>#DIV/0!</v>
      </c>
    </row>
    <row r="819" spans="6:10" ht="15" x14ac:dyDescent="0.2">
      <c r="F819" s="49">
        <v>43914</v>
      </c>
      <c r="G819" s="50">
        <v>91.750001907348604</v>
      </c>
      <c r="H819" s="50">
        <v>166.6323758843331</v>
      </c>
      <c r="I819" s="103" t="e">
        <f>$B$5*H819/'EUR GBP'!H819</f>
        <v>#DIV/0!</v>
      </c>
      <c r="J819" s="170" t="e">
        <f>I819-($G$3*$B$5/'EUR GBP'!$F$3)</f>
        <v>#DIV/0!</v>
      </c>
    </row>
    <row r="820" spans="6:10" ht="15" x14ac:dyDescent="0.2">
      <c r="F820" s="49">
        <v>43913</v>
      </c>
      <c r="G820" s="50">
        <v>84.05999541282651</v>
      </c>
      <c r="H820" s="50">
        <v>143.54344038827864</v>
      </c>
      <c r="I820" s="103" t="e">
        <f>$B$5*H820/'EUR GBP'!H820</f>
        <v>#DIV/0!</v>
      </c>
      <c r="J820" s="170" t="e">
        <f>I820-($G$3*$B$5/'EUR GBP'!$F$3)</f>
        <v>#DIV/0!</v>
      </c>
    </row>
    <row r="821" spans="6:10" ht="15" x14ac:dyDescent="0.2">
      <c r="F821" s="49">
        <v>43910</v>
      </c>
      <c r="G821" s="50">
        <v>89.539998769760103</v>
      </c>
      <c r="H821" s="50">
        <v>166.02697781844611</v>
      </c>
      <c r="I821" s="103" t="e">
        <f>$B$5*H821/'EUR GBP'!H821</f>
        <v>#DIV/0!</v>
      </c>
      <c r="J821" s="170" t="e">
        <f>I821-($G$3*$B$5/'EUR GBP'!$F$3)</f>
        <v>#DIV/0!</v>
      </c>
    </row>
    <row r="822" spans="6:10" ht="15" x14ac:dyDescent="0.2">
      <c r="F822" s="49">
        <v>43909</v>
      </c>
      <c r="G822" s="50">
        <v>82.359999418258596</v>
      </c>
      <c r="H822" s="50">
        <v>150.54594040633097</v>
      </c>
      <c r="I822" s="103" t="e">
        <f>$B$5*H822/'EUR GBP'!H822</f>
        <v>#DIV/0!</v>
      </c>
      <c r="J822" s="170" t="e">
        <f>I822-($G$3*$B$5/'EUR GBP'!$F$3)</f>
        <v>#DIV/0!</v>
      </c>
    </row>
    <row r="823" spans="6:10" ht="15" x14ac:dyDescent="0.2">
      <c r="F823" s="49">
        <v>43908</v>
      </c>
      <c r="G823" s="50">
        <v>83.809995651245089</v>
      </c>
      <c r="H823" s="50">
        <v>149.69586807705807</v>
      </c>
      <c r="I823" s="103" t="e">
        <f>$B$5*H823/'EUR GBP'!H823</f>
        <v>#DIV/0!</v>
      </c>
      <c r="J823" s="170" t="e">
        <f>I823-($G$3*$B$5/'EUR GBP'!$F$3)</f>
        <v>#DIV/0!</v>
      </c>
    </row>
    <row r="824" spans="6:10" ht="15" x14ac:dyDescent="0.2">
      <c r="F824" s="49">
        <v>43907</v>
      </c>
      <c r="G824" s="50">
        <v>85.760003328323293</v>
      </c>
      <c r="H824" s="50">
        <v>146.16693796832698</v>
      </c>
      <c r="I824" s="103" t="e">
        <f>$B$5*H824/'EUR GBP'!H824</f>
        <v>#DIV/0!</v>
      </c>
      <c r="J824" s="170" t="e">
        <f>I824-($G$3*$B$5/'EUR GBP'!$F$3)</f>
        <v>#DIV/0!</v>
      </c>
    </row>
    <row r="825" spans="6:10" ht="15" x14ac:dyDescent="0.2">
      <c r="F825" s="49">
        <v>43906</v>
      </c>
      <c r="G825" s="50">
        <v>89.800000190734792</v>
      </c>
      <c r="H825" s="50">
        <v>134.27350958997789</v>
      </c>
      <c r="I825" s="103" t="e">
        <f>$B$5*H825/'EUR GBP'!H825</f>
        <v>#DIV/0!</v>
      </c>
      <c r="J825" s="170" t="e">
        <f>I825-($G$3*$B$5/'EUR GBP'!$F$3)</f>
        <v>#DIV/0!</v>
      </c>
    </row>
    <row r="826" spans="6:10" ht="15" x14ac:dyDescent="0.2">
      <c r="F826" s="49">
        <v>43903</v>
      </c>
      <c r="G826" s="50">
        <v>101.62000656127901</v>
      </c>
      <c r="H826" s="50">
        <v>159.29455380781127</v>
      </c>
      <c r="I826" s="103" t="e">
        <f>$B$5*H826/'EUR GBP'!H826</f>
        <v>#DIV/0!</v>
      </c>
      <c r="J826" s="170" t="e">
        <f>I826-($G$3*$B$5/'EUR GBP'!$F$3)</f>
        <v>#DIV/0!</v>
      </c>
    </row>
    <row r="827" spans="6:10" ht="15" x14ac:dyDescent="0.2">
      <c r="F827" s="49">
        <v>43902</v>
      </c>
      <c r="G827" s="50">
        <v>97.670000791549612</v>
      </c>
      <c r="H827" s="50">
        <v>124.22163812083593</v>
      </c>
      <c r="I827" s="103" t="e">
        <f>$B$5*H827/'EUR GBP'!H827</f>
        <v>#DIV/0!</v>
      </c>
      <c r="J827" s="170" t="e">
        <f>I827-($G$3*$B$5/'EUR GBP'!$F$3)</f>
        <v>#DIV/0!</v>
      </c>
    </row>
    <row r="828" spans="6:10" ht="15" x14ac:dyDescent="0.2">
      <c r="F828" s="49">
        <v>43901</v>
      </c>
      <c r="G828" s="50">
        <v>118.019998073577</v>
      </c>
      <c r="H828" s="50">
        <v>155.28509430505156</v>
      </c>
      <c r="I828" s="103" t="e">
        <f>$B$5*H828/'EUR GBP'!H828</f>
        <v>#DIV/0!</v>
      </c>
      <c r="J828" s="170" t="e">
        <f>I828-($G$3*$B$5/'EUR GBP'!$F$3)</f>
        <v>#DIV/0!</v>
      </c>
    </row>
    <row r="829" spans="6:10" ht="15" x14ac:dyDescent="0.2">
      <c r="F829" s="49">
        <v>43900</v>
      </c>
      <c r="G829" s="50">
        <v>116.439998149871</v>
      </c>
      <c r="H829" s="50">
        <v>148.81010663094685</v>
      </c>
      <c r="I829" s="103" t="e">
        <f>$B$5*H829/'EUR GBP'!H829</f>
        <v>#DIV/0!</v>
      </c>
      <c r="J829" s="170" t="e">
        <f>I829-($G$3*$B$5/'EUR GBP'!$F$3)</f>
        <v>#DIV/0!</v>
      </c>
    </row>
    <row r="830" spans="6:10" ht="15" x14ac:dyDescent="0.2">
      <c r="F830" s="49">
        <v>43899</v>
      </c>
      <c r="G830" s="50">
        <v>119.84000205993598</v>
      </c>
      <c r="H830" s="50">
        <v>137.78662923900885</v>
      </c>
      <c r="I830" s="103" t="e">
        <f>$B$5*H830/'EUR GBP'!H830</f>
        <v>#DIV/0!</v>
      </c>
      <c r="J830" s="170" t="e">
        <f>I830-($G$3*$B$5/'EUR GBP'!$F$3)</f>
        <v>#DIV/0!</v>
      </c>
    </row>
    <row r="831" spans="6:10" ht="15" x14ac:dyDescent="0.2">
      <c r="F831" s="49">
        <v>43896</v>
      </c>
      <c r="G831" s="50">
        <v>132.539987564086</v>
      </c>
      <c r="H831" s="50">
        <v>151.3357335505018</v>
      </c>
      <c r="I831" s="103" t="e">
        <f>$B$5*H831/'EUR GBP'!H831</f>
        <v>#DIV/0!</v>
      </c>
      <c r="J831" s="170" t="e">
        <f>I831-($G$3*$B$5/'EUR GBP'!$F$3)</f>
        <v>#DIV/0!</v>
      </c>
    </row>
    <row r="832" spans="6:10" ht="15" x14ac:dyDescent="0.2">
      <c r="F832" s="49">
        <v>43895</v>
      </c>
      <c r="G832" s="50">
        <v>134.17999744415201</v>
      </c>
      <c r="H832" s="50">
        <v>149.40818951977164</v>
      </c>
      <c r="I832" s="103" t="e">
        <f>$B$5*H832/'EUR GBP'!H832</f>
        <v>#DIV/0!</v>
      </c>
      <c r="J832" s="170" t="e">
        <f>I832-($G$3*$B$5/'EUR GBP'!$F$3)</f>
        <v>#DIV/0!</v>
      </c>
    </row>
    <row r="833" spans="6:10" ht="15" x14ac:dyDescent="0.2">
      <c r="F833" s="49">
        <v>43894</v>
      </c>
      <c r="G833" s="50">
        <v>137.55999803543</v>
      </c>
      <c r="H833" s="50">
        <v>149.08816538770495</v>
      </c>
      <c r="I833" s="103" t="e">
        <f>$B$5*H833/'EUR GBP'!H833</f>
        <v>#DIV/0!</v>
      </c>
      <c r="J833" s="170" t="e">
        <f>I833-($G$3*$B$5/'EUR GBP'!$F$3)</f>
        <v>#DIV/0!</v>
      </c>
    </row>
    <row r="834" spans="6:10" ht="15" x14ac:dyDescent="0.2">
      <c r="F834" s="49">
        <v>43893</v>
      </c>
      <c r="G834" s="50">
        <v>141.32000207901001</v>
      </c>
      <c r="H834" s="50">
        <v>150.91717891540131</v>
      </c>
      <c r="I834" s="103" t="e">
        <f>$B$5*H834/'EUR GBP'!H834</f>
        <v>#DIV/0!</v>
      </c>
      <c r="J834" s="170" t="e">
        <f>I834-($G$3*$B$5/'EUR GBP'!$F$3)</f>
        <v>#DIV/0!</v>
      </c>
    </row>
    <row r="835" spans="6:10" ht="15" x14ac:dyDescent="0.2">
      <c r="F835" s="49">
        <v>43892</v>
      </c>
      <c r="G835" s="50">
        <v>143.460011482238</v>
      </c>
      <c r="H835" s="50">
        <v>147.43506621701309</v>
      </c>
      <c r="I835" s="103" t="e">
        <f>$B$5*H835/'EUR GBP'!H835</f>
        <v>#DIV/0!</v>
      </c>
      <c r="J835" s="170" t="e">
        <f>I835-($G$3*$B$5/'EUR GBP'!$F$3)</f>
        <v>#DIV/0!</v>
      </c>
    </row>
    <row r="836" spans="6:10" ht="15" x14ac:dyDescent="0.2">
      <c r="F836" s="49">
        <v>43889</v>
      </c>
      <c r="G836" s="50">
        <v>148.97999763488701</v>
      </c>
      <c r="H836" s="50">
        <v>146.91341283983664</v>
      </c>
      <c r="I836" s="103" t="e">
        <f>$B$5*H836/'EUR GBP'!H836</f>
        <v>#DIV/0!</v>
      </c>
      <c r="J836" s="170" t="e">
        <f>I836-($G$3*$B$5/'EUR GBP'!$F$3)</f>
        <v>#DIV/0!</v>
      </c>
    </row>
    <row r="837" spans="6:10" ht="15" x14ac:dyDescent="0.2">
      <c r="F837" s="49">
        <v>43888</v>
      </c>
      <c r="G837" s="50">
        <v>155.24001121520899</v>
      </c>
      <c r="H837" s="50">
        <v>143.58083140344831</v>
      </c>
      <c r="I837" s="103" t="e">
        <f>$B$5*H837/'EUR GBP'!H837</f>
        <v>#DIV/0!</v>
      </c>
      <c r="J837" s="170" t="e">
        <f>I837-($G$3*$B$5/'EUR GBP'!$F$3)</f>
        <v>#DIV/0!</v>
      </c>
    </row>
    <row r="838" spans="6:10" ht="15" x14ac:dyDescent="0.2">
      <c r="F838" s="49">
        <v>43887</v>
      </c>
      <c r="G838" s="50">
        <v>165.32000303268399</v>
      </c>
      <c r="H838" s="50">
        <v>152.55415536513152</v>
      </c>
      <c r="I838" s="103" t="e">
        <f>$B$5*H838/'EUR GBP'!H838</f>
        <v>#DIV/0!</v>
      </c>
      <c r="J838" s="170" t="e">
        <f>I838-($G$3*$B$5/'EUR GBP'!$F$3)</f>
        <v>#DIV/0!</v>
      </c>
    </row>
    <row r="839" spans="6:10" ht="15" x14ac:dyDescent="0.2">
      <c r="F839" s="49">
        <v>43886</v>
      </c>
      <c r="G839" s="50">
        <v>166.03999137878401</v>
      </c>
      <c r="H839" s="50">
        <v>149.30250303097972</v>
      </c>
      <c r="I839" s="103" t="e">
        <f>$B$5*H839/'EUR GBP'!H839</f>
        <v>#DIV/0!</v>
      </c>
      <c r="J839" s="170" t="e">
        <f>I839-($G$3*$B$5/'EUR GBP'!$F$3)</f>
        <v>#DIV/0!</v>
      </c>
    </row>
    <row r="840" spans="6:10" ht="15" x14ac:dyDescent="0.2">
      <c r="F840" s="49">
        <v>43885</v>
      </c>
      <c r="G840" s="50">
        <v>170.34000158309902</v>
      </c>
      <c r="H840" s="50">
        <v>145.9990151034292</v>
      </c>
      <c r="I840" s="103" t="e">
        <f>$B$5*H840/'EUR GBP'!H840</f>
        <v>#DIV/0!</v>
      </c>
      <c r="J840" s="170" t="e">
        <f>I840-($G$3*$B$5/'EUR GBP'!$F$3)</f>
        <v>#DIV/0!</v>
      </c>
    </row>
    <row r="841" spans="6:10" ht="15" x14ac:dyDescent="0.2">
      <c r="F841" s="49">
        <v>43882</v>
      </c>
      <c r="G841" s="50">
        <v>178.55999469757</v>
      </c>
      <c r="H841" s="50">
        <v>149.25586479906494</v>
      </c>
      <c r="I841" s="103" t="e">
        <f>$B$5*H841/'EUR GBP'!H841</f>
        <v>#DIV/0!</v>
      </c>
      <c r="J841" s="170" t="e">
        <f>I841-($G$3*$B$5/'EUR GBP'!$F$3)</f>
        <v>#DIV/0!</v>
      </c>
    </row>
    <row r="842" spans="6:10" ht="15" x14ac:dyDescent="0.2">
      <c r="F842" s="49">
        <v>43881</v>
      </c>
      <c r="G842" s="50">
        <v>183.24000835418698</v>
      </c>
      <c r="H842" s="50">
        <v>158.979428206649</v>
      </c>
      <c r="I842" s="103" t="e">
        <f>$B$5*H842/'EUR GBP'!H842</f>
        <v>#DIV/0!</v>
      </c>
      <c r="J842" s="170" t="e">
        <f>I842-($G$3*$B$5/'EUR GBP'!$F$3)</f>
        <v>#DIV/0!</v>
      </c>
    </row>
    <row r="843" spans="6:10" ht="15" x14ac:dyDescent="0.2">
      <c r="F843" s="49">
        <v>43880</v>
      </c>
      <c r="G843" s="50">
        <v>176.47999525070099</v>
      </c>
      <c r="H843" s="50">
        <v>153.98591760843166</v>
      </c>
      <c r="I843" s="103" t="e">
        <f>$B$5*H843/'EUR GBP'!H843</f>
        <v>#DIV/0!</v>
      </c>
      <c r="J843" s="170" t="e">
        <f>I843-($G$3*$B$5/'EUR GBP'!$F$3)</f>
        <v>#DIV/0!</v>
      </c>
    </row>
    <row r="844" spans="6:10" ht="15" x14ac:dyDescent="0.2">
      <c r="F844" s="49">
        <v>43879</v>
      </c>
      <c r="G844" s="50">
        <v>175.60000419616699</v>
      </c>
      <c r="H844" s="50">
        <v>151.79565660142356</v>
      </c>
      <c r="I844" s="103" t="e">
        <f>$B$5*H844/'EUR GBP'!H844</f>
        <v>#DIV/0!</v>
      </c>
      <c r="J844" s="170" t="e">
        <f>I844-($G$3*$B$5/'EUR GBP'!$F$3)</f>
        <v>#DIV/0!</v>
      </c>
    </row>
    <row r="845" spans="6:10" ht="15" x14ac:dyDescent="0.2">
      <c r="F845" s="49">
        <v>43878</v>
      </c>
      <c r="G845" s="50">
        <v>177.24000215530299</v>
      </c>
      <c r="H845" s="50">
        <v>154.36538254130883</v>
      </c>
      <c r="I845" s="103" t="e">
        <f>$B$5*H845/'EUR GBP'!H845</f>
        <v>#DIV/0!</v>
      </c>
      <c r="J845" s="170" t="e">
        <f>I845-($G$3*$B$5/'EUR GBP'!$F$3)</f>
        <v>#DIV/0!</v>
      </c>
    </row>
    <row r="846" spans="6:10" ht="15" x14ac:dyDescent="0.2">
      <c r="F846" s="49">
        <v>43875</v>
      </c>
      <c r="G846" s="50">
        <v>175.91999769210801</v>
      </c>
      <c r="H846" s="50">
        <v>153.32454581001613</v>
      </c>
      <c r="I846" s="103" t="e">
        <f>$B$5*H846/'EUR GBP'!H846</f>
        <v>#DIV/0!</v>
      </c>
      <c r="J846" s="170" t="e">
        <f>I846-($G$3*$B$5/'EUR GBP'!$F$3)</f>
        <v>#DIV/0!</v>
      </c>
    </row>
    <row r="847" spans="6:10" ht="15" x14ac:dyDescent="0.2">
      <c r="F847" s="49">
        <v>43874</v>
      </c>
      <c r="G847" s="50">
        <v>175.800001621246</v>
      </c>
      <c r="H847" s="50">
        <v>149.7046771767468</v>
      </c>
      <c r="I847" s="103" t="e">
        <f>$B$5*H847/'EUR GBP'!H847</f>
        <v>#DIV/0!</v>
      </c>
      <c r="J847" s="170" t="e">
        <f>I847-($G$3*$B$5/'EUR GBP'!$F$3)</f>
        <v>#DIV/0!</v>
      </c>
    </row>
    <row r="848" spans="6:10" ht="15" x14ac:dyDescent="0.2">
      <c r="F848" s="49">
        <v>43873</v>
      </c>
      <c r="G848" s="50">
        <v>179.879999160766</v>
      </c>
      <c r="H848" s="50">
        <v>153.39045864417548</v>
      </c>
      <c r="I848" s="103" t="e">
        <f>$B$5*H848/'EUR GBP'!H848</f>
        <v>#DIV/0!</v>
      </c>
      <c r="J848" s="170" t="e">
        <f>I848-($G$3*$B$5/'EUR GBP'!$F$3)</f>
        <v>#DIV/0!</v>
      </c>
    </row>
    <row r="849" spans="6:10" ht="15" x14ac:dyDescent="0.2">
      <c r="F849" s="49">
        <v>43872</v>
      </c>
      <c r="G849" s="50">
        <v>179.67998981475799</v>
      </c>
      <c r="H849" s="50">
        <v>155.76511674005536</v>
      </c>
      <c r="I849" s="103" t="e">
        <f>$B$5*H849/'EUR GBP'!H849</f>
        <v>#DIV/0!</v>
      </c>
      <c r="J849" s="170" t="e">
        <f>I849-($G$3*$B$5/'EUR GBP'!$F$3)</f>
        <v>#DIV/0!</v>
      </c>
    </row>
    <row r="850" spans="6:10" ht="15" x14ac:dyDescent="0.2">
      <c r="F850" s="49">
        <v>43871</v>
      </c>
      <c r="G850" s="50">
        <v>176.71999931335401</v>
      </c>
      <c r="H850" s="50">
        <v>153.42822794058611</v>
      </c>
      <c r="I850" s="103" t="e">
        <f>$B$5*H850/'EUR GBP'!H850</f>
        <v>#DIV/0!</v>
      </c>
      <c r="J850" s="170" t="e">
        <f>I850-($G$3*$B$5/'EUR GBP'!$F$3)</f>
        <v>#DIV/0!</v>
      </c>
    </row>
    <row r="851" spans="6:10" ht="15" x14ac:dyDescent="0.2">
      <c r="F851" s="49">
        <v>43868</v>
      </c>
      <c r="G851" s="50">
        <v>176.47999525070099</v>
      </c>
      <c r="H851" s="50">
        <v>153.02911210955551</v>
      </c>
      <c r="I851" s="103" t="e">
        <f>$B$5*H851/'EUR GBP'!H851</f>
        <v>#DIV/0!</v>
      </c>
      <c r="J851" s="170" t="e">
        <f>I851-($G$3*$B$5/'EUR GBP'!$F$3)</f>
        <v>#DIV/0!</v>
      </c>
    </row>
    <row r="852" spans="6:10" ht="15" x14ac:dyDescent="0.2">
      <c r="F852" s="49">
        <v>43867</v>
      </c>
      <c r="G852" s="50">
        <v>176.69999599456702</v>
      </c>
      <c r="H852" s="50">
        <v>156.67511205898424</v>
      </c>
      <c r="I852" s="103" t="e">
        <f>$B$5*H852/'EUR GBP'!H852</f>
        <v>#DIV/0!</v>
      </c>
      <c r="J852" s="170" t="e">
        <f>I852-($G$3*$B$5/'EUR GBP'!$F$3)</f>
        <v>#DIV/0!</v>
      </c>
    </row>
    <row r="853" spans="6:10" ht="15" x14ac:dyDescent="0.2">
      <c r="F853" s="49">
        <v>43866</v>
      </c>
      <c r="G853" s="50">
        <v>172.75999784469599</v>
      </c>
      <c r="H853" s="50">
        <v>153.98463213434712</v>
      </c>
      <c r="I853" s="103" t="e">
        <f>$B$5*H853/'EUR GBP'!H853</f>
        <v>#DIV/0!</v>
      </c>
      <c r="J853" s="170" t="e">
        <f>I853-($G$3*$B$5/'EUR GBP'!$F$3)</f>
        <v>#DIV/0!</v>
      </c>
    </row>
    <row r="854" spans="6:10" ht="15" x14ac:dyDescent="0.2">
      <c r="F854" s="49">
        <v>43865</v>
      </c>
      <c r="G854" s="50">
        <v>171.899998188018</v>
      </c>
      <c r="H854" s="50">
        <v>154.92295185790081</v>
      </c>
      <c r="I854" s="103" t="e">
        <f>$B$5*H854/'EUR GBP'!H854</f>
        <v>#DIV/0!</v>
      </c>
      <c r="J854" s="170" t="e">
        <f>I854-($G$3*$B$5/'EUR GBP'!$F$3)</f>
        <v>#DIV/0!</v>
      </c>
    </row>
    <row r="855" spans="6:10" ht="15" x14ac:dyDescent="0.2">
      <c r="F855" s="49">
        <v>43864</v>
      </c>
      <c r="G855" s="50">
        <v>170.00000476837101</v>
      </c>
      <c r="H855" s="50">
        <v>154.66891130432685</v>
      </c>
      <c r="I855" s="103" t="e">
        <f>$B$5*H855/'EUR GBP'!H855</f>
        <v>#DIV/0!</v>
      </c>
      <c r="J855" s="170" t="e">
        <f>I855-($G$3*$B$5/'EUR GBP'!$F$3)</f>
        <v>#DIV/0!</v>
      </c>
    </row>
    <row r="856" spans="6:10" ht="15" x14ac:dyDescent="0.2">
      <c r="F856" s="49">
        <v>43861</v>
      </c>
      <c r="G856" s="50">
        <v>168.39998960494898</v>
      </c>
      <c r="H856" s="50">
        <v>151.60895339366189</v>
      </c>
      <c r="I856" s="103" t="e">
        <f>$B$5*H856/'EUR GBP'!H856</f>
        <v>#DIV/0!</v>
      </c>
      <c r="J856" s="170" t="e">
        <f>I856-($G$3*$B$5/'EUR GBP'!$F$3)</f>
        <v>#DIV/0!</v>
      </c>
    </row>
    <row r="857" spans="6:10" ht="15" x14ac:dyDescent="0.2">
      <c r="F857" s="49">
        <v>43860</v>
      </c>
      <c r="G857" s="50">
        <v>170.17998695373501</v>
      </c>
      <c r="H857" s="50">
        <v>151.69699498767869</v>
      </c>
      <c r="I857" s="103" t="e">
        <f>$B$5*H857/'EUR GBP'!H857</f>
        <v>#DIV/0!</v>
      </c>
      <c r="J857" s="170" t="e">
        <f>I857-($G$3*$B$5/'EUR GBP'!$F$3)</f>
        <v>#DIV/0!</v>
      </c>
    </row>
    <row r="858" spans="6:10" ht="15" x14ac:dyDescent="0.2">
      <c r="F858" s="49">
        <v>43859</v>
      </c>
      <c r="G858" s="50">
        <v>171.88000679016099</v>
      </c>
      <c r="H858" s="50">
        <v>153.20217787064669</v>
      </c>
      <c r="I858" s="103" t="e">
        <f>$B$5*H858/'EUR GBP'!H858</f>
        <v>#DIV/0!</v>
      </c>
      <c r="J858" s="170" t="e">
        <f>I858-($G$3*$B$5/'EUR GBP'!$F$3)</f>
        <v>#DIV/0!</v>
      </c>
    </row>
    <row r="859" spans="6:10" ht="15" x14ac:dyDescent="0.2">
      <c r="F859" s="49">
        <v>43858</v>
      </c>
      <c r="G859" s="50">
        <v>171.899998188018</v>
      </c>
      <c r="H859" s="50">
        <v>154.67079821381259</v>
      </c>
      <c r="I859" s="103" t="e">
        <f>$B$5*H859/'EUR GBP'!H859</f>
        <v>#DIV/0!</v>
      </c>
      <c r="J859" s="170" t="e">
        <f>I859-($G$3*$B$5/'EUR GBP'!$F$3)</f>
        <v>#DIV/0!</v>
      </c>
    </row>
    <row r="860" spans="6:10" ht="15" x14ac:dyDescent="0.2">
      <c r="F860" s="49">
        <v>43857</v>
      </c>
      <c r="G860" s="50">
        <v>170.280003547668</v>
      </c>
      <c r="H860" s="50">
        <v>149.43396967201809</v>
      </c>
      <c r="I860" s="103" t="e">
        <f>$B$5*H860/'EUR GBP'!H860</f>
        <v>#DIV/0!</v>
      </c>
      <c r="J860" s="170" t="e">
        <f>I860-($G$3*$B$5/'EUR GBP'!$F$3)</f>
        <v>#DIV/0!</v>
      </c>
    </row>
    <row r="861" spans="6:10" ht="15" x14ac:dyDescent="0.2">
      <c r="F861" s="49">
        <v>43854</v>
      </c>
      <c r="G861" s="50">
        <v>174.53999519348099</v>
      </c>
      <c r="H861" s="50">
        <v>155.62653951093949</v>
      </c>
      <c r="I861" s="103" t="e">
        <f>$B$5*H861/'EUR GBP'!H861</f>
        <v>#DIV/0!</v>
      </c>
      <c r="J861" s="170" t="e">
        <f>I861-($G$3*$B$5/'EUR GBP'!$F$3)</f>
        <v>#DIV/0!</v>
      </c>
    </row>
    <row r="862" spans="6:10" ht="15" x14ac:dyDescent="0.2">
      <c r="F862" s="49">
        <v>43853</v>
      </c>
      <c r="G862" s="50">
        <v>171.82000875473</v>
      </c>
      <c r="H862" s="50">
        <v>150.39265930725171</v>
      </c>
      <c r="I862" s="103" t="e">
        <f>$B$5*H862/'EUR GBP'!H862</f>
        <v>#DIV/0!</v>
      </c>
      <c r="J862" s="170" t="e">
        <f>I862-($G$3*$B$5/'EUR GBP'!$F$3)</f>
        <v>#DIV/0!</v>
      </c>
    </row>
    <row r="863" spans="6:10" ht="15" x14ac:dyDescent="0.2">
      <c r="F863" s="49">
        <v>43852</v>
      </c>
      <c r="G863" s="50">
        <v>175.020003318786</v>
      </c>
      <c r="H863" s="50">
        <v>153.64079483033774</v>
      </c>
      <c r="I863" s="103" t="e">
        <f>$B$5*H863/'EUR GBP'!H863</f>
        <v>#DIV/0!</v>
      </c>
      <c r="J863" s="170" t="e">
        <f>I863-($G$3*$B$5/'EUR GBP'!$F$3)</f>
        <v>#DIV/0!</v>
      </c>
    </row>
    <row r="864" spans="6:10" ht="15" x14ac:dyDescent="0.2">
      <c r="F864" s="49">
        <v>43851</v>
      </c>
      <c r="G864" s="50">
        <v>174.53999519348099</v>
      </c>
      <c r="H864" s="50">
        <v>152.7466850894242</v>
      </c>
      <c r="I864" s="103" t="e">
        <f>$B$5*H864/'EUR GBP'!H864</f>
        <v>#DIV/0!</v>
      </c>
      <c r="J864" s="170" t="e">
        <f>I864-($G$3*$B$5/'EUR GBP'!$F$3)</f>
        <v>#DIV/0!</v>
      </c>
    </row>
    <row r="865" spans="6:10" ht="15" x14ac:dyDescent="0.2">
      <c r="F865" s="49">
        <v>43850</v>
      </c>
      <c r="G865" s="50">
        <v>175.08000135421699</v>
      </c>
      <c r="H865" s="50">
        <v>152.85287968338977</v>
      </c>
      <c r="I865" s="103" t="e">
        <f>$B$5*H865/'EUR GBP'!H865</f>
        <v>#DIV/0!</v>
      </c>
      <c r="J865" s="170" t="e">
        <f>I865-($G$3*$B$5/'EUR GBP'!$F$3)</f>
        <v>#DIV/0!</v>
      </c>
    </row>
    <row r="866" spans="6:10" ht="15" x14ac:dyDescent="0.2">
      <c r="F866" s="49">
        <v>43847</v>
      </c>
      <c r="G866" s="50">
        <v>175.49999952316199</v>
      </c>
      <c r="H866" s="50">
        <v>151.89867637592039</v>
      </c>
      <c r="I866" s="103" t="e">
        <f>$B$5*H866/'EUR GBP'!H866</f>
        <v>#DIV/0!</v>
      </c>
      <c r="J866" s="170" t="e">
        <f>I866-($G$3*$B$5/'EUR GBP'!$F$3)</f>
        <v>#DIV/0!</v>
      </c>
    </row>
    <row r="867" spans="6:10" ht="15" x14ac:dyDescent="0.2">
      <c r="F867" s="49">
        <v>43846</v>
      </c>
      <c r="G867" s="50">
        <v>177.02000141143699</v>
      </c>
      <c r="H867" s="50">
        <v>152.35688242471318</v>
      </c>
      <c r="I867" s="103" t="e">
        <f>$B$5*H867/'EUR GBP'!H867</f>
        <v>#DIV/0!</v>
      </c>
      <c r="J867" s="170" t="e">
        <f>I867-($G$3*$B$5/'EUR GBP'!$F$3)</f>
        <v>#DIV/0!</v>
      </c>
    </row>
    <row r="868" spans="6:10" ht="15" x14ac:dyDescent="0.2">
      <c r="F868" s="49">
        <v>43845</v>
      </c>
      <c r="G868" s="50">
        <v>178.02000045776302</v>
      </c>
      <c r="H868" s="50">
        <v>150.72716618741228</v>
      </c>
      <c r="I868" s="103" t="e">
        <f>$B$5*H868/'EUR GBP'!H868</f>
        <v>#DIV/0!</v>
      </c>
      <c r="J868" s="170" t="e">
        <f>I868-($G$3*$B$5/'EUR GBP'!$F$3)</f>
        <v>#DIV/0!</v>
      </c>
    </row>
    <row r="869" spans="6:10" ht="15" x14ac:dyDescent="0.2">
      <c r="F869" s="49">
        <v>43844</v>
      </c>
      <c r="G869" s="50">
        <v>180.94000816345201</v>
      </c>
      <c r="H869" s="50">
        <v>153.27081264422287</v>
      </c>
      <c r="I869" s="103" t="e">
        <f>$B$5*H869/'EUR GBP'!H869</f>
        <v>#DIV/0!</v>
      </c>
      <c r="J869" s="170" t="e">
        <f>I869-($G$3*$B$5/'EUR GBP'!$F$3)</f>
        <v>#DIV/0!</v>
      </c>
    </row>
    <row r="870" spans="6:10" ht="15" x14ac:dyDescent="0.2">
      <c r="F870" s="49">
        <v>43843</v>
      </c>
      <c r="G870" s="50">
        <v>180.88001012802098</v>
      </c>
      <c r="H870" s="50">
        <v>152.99992891530212</v>
      </c>
      <c r="I870" s="103" t="e">
        <f>$B$5*H870/'EUR GBP'!H870</f>
        <v>#DIV/0!</v>
      </c>
      <c r="J870" s="170" t="e">
        <f>I870-($G$3*$B$5/'EUR GBP'!$F$3)</f>
        <v>#DIV/0!</v>
      </c>
    </row>
    <row r="871" spans="6:10" ht="15" x14ac:dyDescent="0.2">
      <c r="F871" s="49">
        <v>43840</v>
      </c>
      <c r="G871" s="50">
        <v>181.139993667602</v>
      </c>
      <c r="H871" s="50">
        <v>152.10749076472268</v>
      </c>
      <c r="I871" s="103" t="e">
        <f>$B$5*H871/'EUR GBP'!H871</f>
        <v>#DIV/0!</v>
      </c>
      <c r="J871" s="170" t="e">
        <f>I871-($G$3*$B$5/'EUR GBP'!$F$3)</f>
        <v>#DIV/0!</v>
      </c>
    </row>
    <row r="872" spans="6:10" ht="15" x14ac:dyDescent="0.2">
      <c r="F872" s="49">
        <v>43839</v>
      </c>
      <c r="G872" s="50">
        <v>182.46001005172701</v>
      </c>
      <c r="H872" s="50">
        <v>153.40485401560306</v>
      </c>
      <c r="I872" s="103" t="e">
        <f>$B$5*H872/'EUR GBP'!H872</f>
        <v>#DIV/0!</v>
      </c>
      <c r="J872" s="170" t="e">
        <f>I872-($G$3*$B$5/'EUR GBP'!$F$3)</f>
        <v>#DIV/0!</v>
      </c>
    </row>
    <row r="873" spans="6:10" ht="15" x14ac:dyDescent="0.2">
      <c r="F873" s="49">
        <v>43838</v>
      </c>
      <c r="G873" s="50">
        <v>182.24000930786099</v>
      </c>
      <c r="H873" s="50">
        <v>152.4484470562941</v>
      </c>
      <c r="I873" s="103" t="e">
        <f>$B$5*H873/'EUR GBP'!H873</f>
        <v>#DIV/0!</v>
      </c>
      <c r="J873" s="170" t="e">
        <f>I873-($G$3*$B$5/'EUR GBP'!$F$3)</f>
        <v>#DIV/0!</v>
      </c>
    </row>
    <row r="874" spans="6:10" ht="15" x14ac:dyDescent="0.2">
      <c r="F874" s="49">
        <v>43837</v>
      </c>
      <c r="G874" s="50">
        <v>183.160006999969</v>
      </c>
      <c r="H874" s="50">
        <v>155.08845390091309</v>
      </c>
      <c r="I874" s="103" t="e">
        <f>$B$5*H874/'EUR GBP'!H874</f>
        <v>#DIV/0!</v>
      </c>
      <c r="J874" s="170" t="e">
        <f>I874-($G$3*$B$5/'EUR GBP'!$F$3)</f>
        <v>#DIV/0!</v>
      </c>
    </row>
    <row r="875" spans="6:10" ht="15" x14ac:dyDescent="0.2">
      <c r="F875" s="49">
        <v>43836</v>
      </c>
      <c r="G875" s="50">
        <v>180.94000816345201</v>
      </c>
      <c r="H875" s="50">
        <v>151.33481924701132</v>
      </c>
      <c r="I875" s="103" t="e">
        <f>$B$5*H875/'EUR GBP'!H875</f>
        <v>#DIV/0!</v>
      </c>
      <c r="J875" s="170" t="e">
        <f>I875-($G$3*$B$5/'EUR GBP'!$F$3)</f>
        <v>#DIV/0!</v>
      </c>
    </row>
    <row r="876" spans="6:10" ht="15" x14ac:dyDescent="0.2">
      <c r="F876" s="49">
        <v>43833</v>
      </c>
      <c r="G876" s="50">
        <v>183.17999839782701</v>
      </c>
      <c r="H876" s="50">
        <v>151.53962589926201</v>
      </c>
      <c r="I876" s="103" t="e">
        <f>$B$5*H876/'EUR GBP'!H876</f>
        <v>#DIV/0!</v>
      </c>
      <c r="J876" s="170" t="e">
        <f>I876-($G$3*$B$5/'EUR GBP'!$F$3)</f>
        <v>#DIV/0!</v>
      </c>
    </row>
    <row r="877" spans="6:10" ht="15" x14ac:dyDescent="0.2">
      <c r="F877" s="49">
        <v>43832</v>
      </c>
      <c r="G877" s="50">
        <v>185.19999980926499</v>
      </c>
      <c r="H877" s="50">
        <v>157.89037328660316</v>
      </c>
      <c r="I877" s="103" t="e">
        <f>$B$5*H877/'EUR GBP'!H877</f>
        <v>#DIV/0!</v>
      </c>
      <c r="J877" s="170" t="e">
        <f>I877-($G$3*$B$5/'EUR GBP'!$F$3)</f>
        <v>#DIV/0!</v>
      </c>
    </row>
    <row r="878" spans="6:10" ht="15" x14ac:dyDescent="0.2">
      <c r="F878" s="49">
        <v>43831</v>
      </c>
      <c r="G878" s="50">
        <v>179.63999509811399</v>
      </c>
      <c r="H878" s="50">
        <v>153.21999788284299</v>
      </c>
      <c r="I878" s="103" t="e">
        <f>$B$5*H878/'EUR GBP'!H878</f>
        <v>#DIV/0!</v>
      </c>
      <c r="J878" s="170" t="e">
        <f>I878-($G$3*$B$5/'EUR GBP'!$F$3)</f>
        <v>#DIV/0!</v>
      </c>
    </row>
    <row r="879" spans="6:10" ht="15" x14ac:dyDescent="0.2">
      <c r="F879" s="49">
        <v>43830</v>
      </c>
      <c r="G879" s="50">
        <v>179.63999509811399</v>
      </c>
      <c r="H879" s="50">
        <v>152.16598785987537</v>
      </c>
      <c r="I879" s="103" t="e">
        <f>$B$5*H879/'EUR GBP'!H879</f>
        <v>#DIV/0!</v>
      </c>
      <c r="J879" s="170" t="e">
        <f>I879-($G$3*$B$5/'EUR GBP'!$F$3)</f>
        <v>#DIV/0!</v>
      </c>
    </row>
    <row r="880" spans="6:10" ht="15" x14ac:dyDescent="0.2">
      <c r="F880" s="49">
        <v>43829</v>
      </c>
      <c r="G880" s="50">
        <v>180.88001012802098</v>
      </c>
      <c r="H880" s="50">
        <v>152.83085139684542</v>
      </c>
      <c r="I880" s="103" t="e">
        <f>$B$5*H880/'EUR GBP'!H880</f>
        <v>#DIV/0!</v>
      </c>
      <c r="J880" s="170" t="e">
        <f>I880-($G$3*$B$5/'EUR GBP'!$F$3)</f>
        <v>#DIV/0!</v>
      </c>
    </row>
    <row r="881" spans="6:10" ht="15" x14ac:dyDescent="0.2">
      <c r="F881" s="49">
        <v>43826</v>
      </c>
      <c r="G881" s="50">
        <v>181.339991092681</v>
      </c>
      <c r="H881" s="50">
        <v>154.35640742483417</v>
      </c>
      <c r="I881" s="103" t="e">
        <f>$B$5*H881/'EUR GBP'!H881</f>
        <v>#DIV/0!</v>
      </c>
      <c r="J881" s="170" t="e">
        <f>I881-($G$3*$B$5/'EUR GBP'!$F$3)</f>
        <v>#DIV/0!</v>
      </c>
    </row>
    <row r="882" spans="6:10" ht="15" x14ac:dyDescent="0.2">
      <c r="F882" s="49">
        <v>43825</v>
      </c>
      <c r="G882" s="50">
        <v>179.99999523162799</v>
      </c>
      <c r="H882" s="50">
        <v>153.21999788284299</v>
      </c>
      <c r="I882" s="103" t="e">
        <f>$B$5*H882/'EUR GBP'!H882</f>
        <v>#DIV/0!</v>
      </c>
      <c r="J882" s="170" t="e">
        <f>I882-($G$3*$B$5/'EUR GBP'!$F$3)</f>
        <v>#DIV/0!</v>
      </c>
    </row>
    <row r="883" spans="6:10" ht="15" x14ac:dyDescent="0.2">
      <c r="F883" s="49">
        <v>43824</v>
      </c>
      <c r="G883" s="50">
        <v>179.99999523162799</v>
      </c>
      <c r="H883" s="50">
        <v>153.21999788284299</v>
      </c>
      <c r="I883" s="103" t="e">
        <f>$B$5*H883/'EUR GBP'!H883</f>
        <v>#DIV/0!</v>
      </c>
      <c r="J883" s="170" t="e">
        <f>I883-($G$3*$B$5/'EUR GBP'!$F$3)</f>
        <v>#DIV/0!</v>
      </c>
    </row>
    <row r="884" spans="6:10" ht="15" x14ac:dyDescent="0.2">
      <c r="F884" s="49">
        <v>43823</v>
      </c>
      <c r="G884" s="50">
        <v>179.99999523162799</v>
      </c>
      <c r="H884" s="50">
        <v>153.45852463713624</v>
      </c>
      <c r="I884" s="103" t="e">
        <f>$B$5*H884/'EUR GBP'!H884</f>
        <v>#DIV/0!</v>
      </c>
      <c r="J884" s="170" t="e">
        <f>I884-($G$3*$B$5/'EUR GBP'!$F$3)</f>
        <v>#DIV/0!</v>
      </c>
    </row>
    <row r="885" spans="6:10" ht="15" x14ac:dyDescent="0.2">
      <c r="F885" s="49">
        <v>43822</v>
      </c>
      <c r="G885" s="50">
        <v>179.719996452331</v>
      </c>
      <c r="H885" s="50">
        <v>153.83506584558452</v>
      </c>
      <c r="I885" s="103" t="e">
        <f>$B$5*H885/'EUR GBP'!H885</f>
        <v>#DIV/0!</v>
      </c>
      <c r="J885" s="170" t="e">
        <f>I885-($G$3*$B$5/'EUR GBP'!$F$3)</f>
        <v>#DIV/0!</v>
      </c>
    </row>
    <row r="886" spans="6:10" ht="15" x14ac:dyDescent="0.2">
      <c r="F886" s="49">
        <v>43819</v>
      </c>
      <c r="G886" s="50">
        <v>178.999996185302</v>
      </c>
      <c r="H886" s="50">
        <v>149.75006808831375</v>
      </c>
      <c r="I886" s="103" t="e">
        <f>$B$5*H886/'EUR GBP'!H886</f>
        <v>#DIV/0!</v>
      </c>
      <c r="J886" s="170" t="e">
        <f>I886-($G$3*$B$5/'EUR GBP'!$F$3)</f>
        <v>#DIV/0!</v>
      </c>
    </row>
    <row r="887" spans="6:10" ht="15" x14ac:dyDescent="0.2">
      <c r="F887" s="49">
        <v>43818</v>
      </c>
      <c r="G887" s="50">
        <v>183.10000896453801</v>
      </c>
      <c r="H887" s="50">
        <v>151.5885728711697</v>
      </c>
      <c r="I887" s="103" t="e">
        <f>$B$5*H887/'EUR GBP'!H887</f>
        <v>#DIV/0!</v>
      </c>
      <c r="J887" s="170" t="e">
        <f>I887-($G$3*$B$5/'EUR GBP'!$F$3)</f>
        <v>#DIV/0!</v>
      </c>
    </row>
    <row r="888" spans="6:10" ht="15" x14ac:dyDescent="0.2">
      <c r="F888" s="49">
        <v>43817</v>
      </c>
      <c r="G888" s="50">
        <v>185.06000041961602</v>
      </c>
      <c r="H888" s="50">
        <v>151.40925854556994</v>
      </c>
      <c r="I888" s="103" t="e">
        <f>$B$5*H888/'EUR GBP'!H888</f>
        <v>#DIV/0!</v>
      </c>
      <c r="J888" s="170" t="e">
        <f>I888-($G$3*$B$5/'EUR GBP'!$F$3)</f>
        <v>#DIV/0!</v>
      </c>
    </row>
    <row r="889" spans="6:10" ht="15" x14ac:dyDescent="0.2">
      <c r="F889" s="49">
        <v>43816</v>
      </c>
      <c r="G889" s="50">
        <v>187.25999593734699</v>
      </c>
      <c r="H889" s="50">
        <v>150.04568701026696</v>
      </c>
      <c r="I889" s="103" t="e">
        <f>$B$5*H889/'EUR GBP'!H889</f>
        <v>#DIV/0!</v>
      </c>
      <c r="J889" s="170" t="e">
        <f>I889-($G$3*$B$5/'EUR GBP'!$F$3)</f>
        <v>#DIV/0!</v>
      </c>
    </row>
    <row r="890" spans="6:10" ht="15" x14ac:dyDescent="0.2">
      <c r="F890" s="49">
        <v>43815</v>
      </c>
      <c r="G890" s="50">
        <v>191.17999076843199</v>
      </c>
      <c r="H890" s="50">
        <v>158.91874241863837</v>
      </c>
      <c r="I890" s="103" t="e">
        <f>$B$5*H890/'EUR GBP'!H890</f>
        <v>#DIV/0!</v>
      </c>
      <c r="J890" s="170" t="e">
        <f>I890-($G$3*$B$5/'EUR GBP'!$F$3)</f>
        <v>#DIV/0!</v>
      </c>
    </row>
    <row r="891" spans="6:10" ht="15" x14ac:dyDescent="0.2">
      <c r="F891" s="49">
        <v>43812</v>
      </c>
      <c r="G891" s="50">
        <v>184.200000762939</v>
      </c>
      <c r="H891" s="50">
        <v>163.59513921999931</v>
      </c>
      <c r="I891" s="103" t="e">
        <f>$B$5*H891/'EUR GBP'!H891</f>
        <v>#DIV/0!</v>
      </c>
      <c r="J891" s="170" t="e">
        <f>I891-($G$3*$B$5/'EUR GBP'!$F$3)</f>
        <v>#DIV/0!</v>
      </c>
    </row>
    <row r="892" spans="6:10" ht="15" x14ac:dyDescent="0.2">
      <c r="F892" s="49">
        <v>43811</v>
      </c>
      <c r="G892" s="50">
        <v>172.14000225067102</v>
      </c>
      <c r="H892" s="50">
        <v>156.3129231025838</v>
      </c>
      <c r="I892" s="103" t="e">
        <f>$B$5*H892/'EUR GBP'!H892</f>
        <v>#DIV/0!</v>
      </c>
      <c r="J892" s="170" t="e">
        <f>I892-($G$3*$B$5/'EUR GBP'!$F$3)</f>
        <v>#DIV/0!</v>
      </c>
    </row>
    <row r="893" spans="6:10" ht="15" x14ac:dyDescent="0.2">
      <c r="F893" s="49">
        <v>43810</v>
      </c>
      <c r="G893" s="50">
        <v>168.69999170303299</v>
      </c>
      <c r="H893" s="50">
        <v>152.35054473979136</v>
      </c>
      <c r="I893" s="103" t="e">
        <f>$B$5*H893/'EUR GBP'!H893</f>
        <v>#DIV/0!</v>
      </c>
      <c r="J893" s="170" t="e">
        <f>I893-($G$3*$B$5/'EUR GBP'!$F$3)</f>
        <v>#DIV/0!</v>
      </c>
    </row>
    <row r="894" spans="6:10" ht="15" x14ac:dyDescent="0.2">
      <c r="F894" s="49">
        <v>43809</v>
      </c>
      <c r="G894" s="50">
        <v>169.660007953643</v>
      </c>
      <c r="H894" s="50">
        <v>151.21029994805582</v>
      </c>
      <c r="I894" s="103" t="e">
        <f>$B$5*H894/'EUR GBP'!H894</f>
        <v>#DIV/0!</v>
      </c>
      <c r="J894" s="170" t="e">
        <f>I894-($G$3*$B$5/'EUR GBP'!$F$3)</f>
        <v>#DIV/0!</v>
      </c>
    </row>
    <row r="895" spans="6:10" ht="15" x14ac:dyDescent="0.2">
      <c r="F895" s="49">
        <v>43808</v>
      </c>
      <c r="G895" s="50">
        <v>171.899998188018</v>
      </c>
      <c r="H895" s="50">
        <v>155.37426248535238</v>
      </c>
      <c r="I895" s="103" t="e">
        <f>$B$5*H895/'EUR GBP'!H895</f>
        <v>#DIV/0!</v>
      </c>
      <c r="J895" s="170" t="e">
        <f>I895-($G$3*$B$5/'EUR GBP'!$F$3)</f>
        <v>#DIV/0!</v>
      </c>
    </row>
    <row r="896" spans="6:10" ht="15" x14ac:dyDescent="0.2">
      <c r="F896" s="49">
        <v>43805</v>
      </c>
      <c r="G896" s="50">
        <v>169.500005245208</v>
      </c>
      <c r="H896" s="50">
        <v>154.89237130580216</v>
      </c>
      <c r="I896" s="103" t="e">
        <f>$B$5*H896/'EUR GBP'!H896</f>
        <v>#DIV/0!</v>
      </c>
      <c r="J896" s="170" t="e">
        <f>I896-($G$3*$B$5/'EUR GBP'!$F$3)</f>
        <v>#DIV/0!</v>
      </c>
    </row>
    <row r="897" spans="6:10" ht="15" x14ac:dyDescent="0.2">
      <c r="F897" s="49">
        <v>43804</v>
      </c>
      <c r="G897" s="50">
        <v>167.65999794006302</v>
      </c>
      <c r="H897" s="50">
        <v>154.30218577686614</v>
      </c>
      <c r="I897" s="103" t="e">
        <f>$B$5*H897/'EUR GBP'!H897</f>
        <v>#DIV/0!</v>
      </c>
      <c r="J897" s="170" t="e">
        <f>I897-($G$3*$B$5/'EUR GBP'!$F$3)</f>
        <v>#DIV/0!</v>
      </c>
    </row>
    <row r="898" spans="6:10" ht="15" x14ac:dyDescent="0.2">
      <c r="F898" s="49">
        <v>43803</v>
      </c>
      <c r="G898" s="50">
        <v>166.479992866516</v>
      </c>
      <c r="H898" s="50">
        <v>154.12460288301546</v>
      </c>
      <c r="I898" s="103" t="e">
        <f>$B$5*H898/'EUR GBP'!H898</f>
        <v>#DIV/0!</v>
      </c>
      <c r="J898" s="170" t="e">
        <f>I898-($G$3*$B$5/'EUR GBP'!$F$3)</f>
        <v>#DIV/0!</v>
      </c>
    </row>
    <row r="899" spans="6:10" ht="15" x14ac:dyDescent="0.2">
      <c r="F899" s="49">
        <v>43802</v>
      </c>
      <c r="G899" s="50">
        <v>165.49999713897699</v>
      </c>
      <c r="H899" s="50">
        <v>149.7055455504269</v>
      </c>
      <c r="I899" s="103" t="e">
        <f>$B$5*H899/'EUR GBP'!H899</f>
        <v>#DIV/0!</v>
      </c>
      <c r="J899" s="170" t="e">
        <f>I899-($G$3*$B$5/'EUR GBP'!$F$3)</f>
        <v>#DIV/0!</v>
      </c>
    </row>
    <row r="900" spans="6:10" ht="15" x14ac:dyDescent="0.2">
      <c r="F900" s="49">
        <v>43801</v>
      </c>
      <c r="G900" s="50">
        <v>169.33999061584399</v>
      </c>
      <c r="H900" s="50">
        <v>151.01017198417188</v>
      </c>
      <c r="I900" s="103" t="e">
        <f>$B$5*H900/'EUR GBP'!H900</f>
        <v>#DIV/0!</v>
      </c>
      <c r="J900" s="170" t="e">
        <f>I900-($G$3*$B$5/'EUR GBP'!$F$3)</f>
        <v>#DIV/0!</v>
      </c>
    </row>
    <row r="901" spans="6:10" ht="15" x14ac:dyDescent="0.2">
      <c r="F901" s="49">
        <v>43798</v>
      </c>
      <c r="G901" s="50">
        <v>171.80000543594301</v>
      </c>
      <c r="H901" s="50">
        <v>151.35847315610667</v>
      </c>
      <c r="I901" s="103" t="e">
        <f>$B$5*H901/'EUR GBP'!H901</f>
        <v>#DIV/0!</v>
      </c>
      <c r="J901" s="170" t="e">
        <f>I901-($G$3*$B$5/'EUR GBP'!$F$3)</f>
        <v>#DIV/0!</v>
      </c>
    </row>
    <row r="902" spans="6:10" ht="15" x14ac:dyDescent="0.2">
      <c r="F902" s="49">
        <v>43797</v>
      </c>
      <c r="G902" s="50">
        <v>173.89999628067002</v>
      </c>
      <c r="H902" s="50">
        <v>152.58692891347954</v>
      </c>
      <c r="I902" s="103" t="e">
        <f>$B$5*H902/'EUR GBP'!H902</f>
        <v>#DIV/0!</v>
      </c>
      <c r="J902" s="170" t="e">
        <f>I902-($G$3*$B$5/'EUR GBP'!$F$3)</f>
        <v>#DIV/0!</v>
      </c>
    </row>
    <row r="903" spans="6:10" ht="15" x14ac:dyDescent="0.2">
      <c r="F903" s="49">
        <v>43796</v>
      </c>
      <c r="G903" s="50">
        <v>174.61999654769801</v>
      </c>
      <c r="H903" s="50">
        <v>155.64325890256217</v>
      </c>
      <c r="I903" s="103" t="e">
        <f>$B$5*H903/'EUR GBP'!H903</f>
        <v>#DIV/0!</v>
      </c>
      <c r="J903" s="170" t="e">
        <f>I903-($G$3*$B$5/'EUR GBP'!$F$3)</f>
        <v>#DIV/0!</v>
      </c>
    </row>
    <row r="904" spans="6:10" ht="15" x14ac:dyDescent="0.2">
      <c r="F904" s="49">
        <v>43795</v>
      </c>
      <c r="G904" s="50">
        <v>171.88000679016099</v>
      </c>
      <c r="H904" s="50">
        <v>153.13088667821935</v>
      </c>
      <c r="I904" s="103" t="e">
        <f>$B$5*H904/'EUR GBP'!H904</f>
        <v>#DIV/0!</v>
      </c>
      <c r="J904" s="170" t="e">
        <f>I904-($G$3*$B$5/'EUR GBP'!$F$3)</f>
        <v>#DIV/0!</v>
      </c>
    </row>
    <row r="905" spans="6:10" ht="15" x14ac:dyDescent="0.2">
      <c r="F905" s="49">
        <v>43794</v>
      </c>
      <c r="G905" s="50">
        <v>171.97999954223599</v>
      </c>
      <c r="H905" s="50">
        <v>155.71699247234164</v>
      </c>
      <c r="I905" s="103" t="e">
        <f>$B$5*H905/'EUR GBP'!H905</f>
        <v>#DIV/0!</v>
      </c>
      <c r="J905" s="170" t="e">
        <f>I905-($G$3*$B$5/'EUR GBP'!$F$3)</f>
        <v>#DIV/0!</v>
      </c>
    </row>
    <row r="906" spans="6:10" ht="15" x14ac:dyDescent="0.2">
      <c r="F906" s="49">
        <v>43791</v>
      </c>
      <c r="G906" s="50">
        <v>169.199991226196</v>
      </c>
      <c r="H906" s="50">
        <v>155.09688770877455</v>
      </c>
      <c r="I906" s="103" t="e">
        <f>$B$5*H906/'EUR GBP'!H906</f>
        <v>#DIV/0!</v>
      </c>
      <c r="J906" s="170" t="e">
        <f>I906-($G$3*$B$5/'EUR GBP'!$F$3)</f>
        <v>#DIV/0!</v>
      </c>
    </row>
    <row r="907" spans="6:10" ht="15" x14ac:dyDescent="0.2">
      <c r="F907" s="49">
        <v>43790</v>
      </c>
      <c r="G907" s="50">
        <v>167.13999509811399</v>
      </c>
      <c r="H907" s="50">
        <v>151.68758766842589</v>
      </c>
      <c r="I907" s="103" t="e">
        <f>$B$5*H907/'EUR GBP'!H907</f>
        <v>#DIV/0!</v>
      </c>
      <c r="J907" s="170" t="e">
        <f>I907-($G$3*$B$5/'EUR GBP'!$F$3)</f>
        <v>#DIV/0!</v>
      </c>
    </row>
    <row r="908" spans="6:10" ht="15" x14ac:dyDescent="0.2">
      <c r="F908" s="49">
        <v>43789</v>
      </c>
      <c r="G908" s="50">
        <v>168.820011615753</v>
      </c>
      <c r="H908" s="50">
        <v>152.08068106316193</v>
      </c>
      <c r="I908" s="103" t="e">
        <f>$B$5*H908/'EUR GBP'!H908</f>
        <v>#DIV/0!</v>
      </c>
      <c r="J908" s="170" t="e">
        <f>I908-($G$3*$B$5/'EUR GBP'!$F$3)</f>
        <v>#DIV/0!</v>
      </c>
    </row>
    <row r="909" spans="6:10" ht="15" x14ac:dyDescent="0.2">
      <c r="F909" s="49">
        <v>43788</v>
      </c>
      <c r="G909" s="50">
        <v>170.080006122589</v>
      </c>
      <c r="H909" s="50">
        <v>152.84210047718261</v>
      </c>
      <c r="I909" s="103" t="e">
        <f>$B$5*H909/'EUR GBP'!H909</f>
        <v>#DIV/0!</v>
      </c>
      <c r="J909" s="170" t="e">
        <f>I909-($G$3*$B$5/'EUR GBP'!$F$3)</f>
        <v>#DIV/0!</v>
      </c>
    </row>
    <row r="910" spans="6:10" ht="15" x14ac:dyDescent="0.2">
      <c r="F910" s="49">
        <v>43787</v>
      </c>
      <c r="G910" s="50">
        <v>170.500004291534</v>
      </c>
      <c r="H910" s="50">
        <v>153.27392466569165</v>
      </c>
      <c r="I910" s="103" t="e">
        <f>$B$5*H910/'EUR GBP'!H910</f>
        <v>#DIV/0!</v>
      </c>
      <c r="J910" s="170" t="e">
        <f>I910-($G$3*$B$5/'EUR GBP'!$F$3)</f>
        <v>#DIV/0!</v>
      </c>
    </row>
    <row r="911" spans="6:10" ht="15" x14ac:dyDescent="0.2">
      <c r="F911" s="49">
        <v>43784</v>
      </c>
      <c r="G911" s="50">
        <v>170.440006256103</v>
      </c>
      <c r="H911" s="50">
        <v>153.54396850565476</v>
      </c>
      <c r="I911" s="103" t="e">
        <f>$B$5*H911/'EUR GBP'!H911</f>
        <v>#DIV/0!</v>
      </c>
      <c r="J911" s="170" t="e">
        <f>I911-($G$3*$B$5/'EUR GBP'!$F$3)</f>
        <v>#DIV/0!</v>
      </c>
    </row>
    <row r="912" spans="6:10" ht="15" x14ac:dyDescent="0.2">
      <c r="F912" s="49">
        <v>43783</v>
      </c>
      <c r="G912" s="50">
        <v>170.080006122589</v>
      </c>
      <c r="H912" s="50">
        <v>153.07592397959431</v>
      </c>
      <c r="I912" s="103" t="e">
        <f>$B$5*H912/'EUR GBP'!H912</f>
        <v>#DIV/0!</v>
      </c>
      <c r="J912" s="170" t="e">
        <f>I912-($G$3*$B$5/'EUR GBP'!$F$3)</f>
        <v>#DIV/0!</v>
      </c>
    </row>
    <row r="913" spans="6:10" ht="15" x14ac:dyDescent="0.2">
      <c r="F913" s="49">
        <v>43782</v>
      </c>
      <c r="G913" s="50">
        <v>170.240008831024</v>
      </c>
      <c r="H913" s="50">
        <v>151.30595515779279</v>
      </c>
      <c r="I913" s="103" t="e">
        <f>$B$5*H913/'EUR GBP'!H913</f>
        <v>#DIV/0!</v>
      </c>
      <c r="J913" s="170" t="e">
        <f>I913-($G$3*$B$5/'EUR GBP'!$F$3)</f>
        <v>#DIV/0!</v>
      </c>
    </row>
    <row r="914" spans="6:10" ht="15" x14ac:dyDescent="0.2">
      <c r="F914" s="49">
        <v>43781</v>
      </c>
      <c r="G914" s="50">
        <v>172.38000631332301</v>
      </c>
      <c r="H914" s="50">
        <v>154.1650852160455</v>
      </c>
      <c r="I914" s="103" t="e">
        <f>$B$5*H914/'EUR GBP'!H914</f>
        <v>#DIV/0!</v>
      </c>
      <c r="J914" s="170" t="e">
        <f>I914-($G$3*$B$5/'EUR GBP'!$F$3)</f>
        <v>#DIV/0!</v>
      </c>
    </row>
    <row r="915" spans="6:10" ht="15" x14ac:dyDescent="0.2">
      <c r="F915" s="49">
        <v>43780</v>
      </c>
      <c r="G915" s="50">
        <v>171.32000923156701</v>
      </c>
      <c r="H915" s="50">
        <v>156.72998384793596</v>
      </c>
      <c r="I915" s="103" t="e">
        <f>$B$5*H915/'EUR GBP'!H915</f>
        <v>#DIV/0!</v>
      </c>
      <c r="J915" s="170" t="e">
        <f>I915-($G$3*$B$5/'EUR GBP'!$F$3)</f>
        <v>#DIV/0!</v>
      </c>
    </row>
    <row r="916" spans="6:10" ht="15" x14ac:dyDescent="0.2">
      <c r="F916" s="49">
        <v>43777</v>
      </c>
      <c r="G916" s="50">
        <v>167.439997196197</v>
      </c>
      <c r="H916" s="50">
        <v>150.60698112880857</v>
      </c>
      <c r="I916" s="103" t="e">
        <f>$B$5*H916/'EUR GBP'!H916</f>
        <v>#DIV/0!</v>
      </c>
      <c r="J916" s="170" t="e">
        <f>I916-($G$3*$B$5/'EUR GBP'!$F$3)</f>
        <v>#DIV/0!</v>
      </c>
    </row>
    <row r="917" spans="6:10" ht="15" x14ac:dyDescent="0.2">
      <c r="F917" s="49">
        <v>43776</v>
      </c>
      <c r="G917" s="50">
        <v>170.32001018524102</v>
      </c>
      <c r="H917" s="50">
        <v>154.95705917451772</v>
      </c>
      <c r="I917" s="103" t="e">
        <f>$B$5*H917/'EUR GBP'!H917</f>
        <v>#DIV/0!</v>
      </c>
      <c r="J917" s="170" t="e">
        <f>I917-($G$3*$B$5/'EUR GBP'!$F$3)</f>
        <v>#DIV/0!</v>
      </c>
    </row>
    <row r="918" spans="6:10" ht="15" x14ac:dyDescent="0.2">
      <c r="F918" s="49">
        <v>43775</v>
      </c>
      <c r="G918" s="50">
        <v>168.39998960494898</v>
      </c>
      <c r="H918" s="50">
        <v>152.67503898313933</v>
      </c>
      <c r="I918" s="103" t="e">
        <f>$B$5*H918/'EUR GBP'!H918</f>
        <v>#DIV/0!</v>
      </c>
      <c r="J918" s="170" t="e">
        <f>I918-($G$3*$B$5/'EUR GBP'!$F$3)</f>
        <v>#DIV/0!</v>
      </c>
    </row>
    <row r="919" spans="6:10" ht="15" x14ac:dyDescent="0.2">
      <c r="F919" s="49">
        <v>43774</v>
      </c>
      <c r="G919" s="50">
        <v>169.00000572204502</v>
      </c>
      <c r="H919" s="50">
        <v>153.40142835860371</v>
      </c>
      <c r="I919" s="103" t="e">
        <f>$B$5*H919/'EUR GBP'!H919</f>
        <v>#DIV/0!</v>
      </c>
      <c r="J919" s="170" t="e">
        <f>I919-($G$3*$B$5/'EUR GBP'!$F$3)</f>
        <v>#DIV/0!</v>
      </c>
    </row>
    <row r="920" spans="6:10" ht="15" x14ac:dyDescent="0.2">
      <c r="F920" s="49">
        <v>43773</v>
      </c>
      <c r="G920" s="50">
        <v>168.80000829696598</v>
      </c>
      <c r="H920" s="50">
        <v>154.69759270093505</v>
      </c>
      <c r="I920" s="103" t="e">
        <f>$B$5*H920/'EUR GBP'!H920</f>
        <v>#DIV/0!</v>
      </c>
      <c r="J920" s="170" t="e">
        <f>I920-($G$3*$B$5/'EUR GBP'!$F$3)</f>
        <v>#DIV/0!</v>
      </c>
    </row>
    <row r="921" spans="6:10" ht="15" x14ac:dyDescent="0.2">
      <c r="F921" s="49">
        <v>43770</v>
      </c>
      <c r="G921" s="50">
        <v>167.17998981475799</v>
      </c>
      <c r="H921" s="50">
        <v>152.68934864892876</v>
      </c>
      <c r="I921" s="103" t="e">
        <f>$B$5*H921/'EUR GBP'!H921</f>
        <v>#DIV/0!</v>
      </c>
      <c r="J921" s="170" t="e">
        <f>I921-($G$3*$B$5/'EUR GBP'!$F$3)</f>
        <v>#DIV/0!</v>
      </c>
    </row>
    <row r="922" spans="6:10" ht="15" x14ac:dyDescent="0.2">
      <c r="F922" s="49">
        <v>43769</v>
      </c>
      <c r="G922" s="50">
        <v>167.75999069213802</v>
      </c>
      <c r="H922" s="50">
        <v>153.29308283565672</v>
      </c>
      <c r="I922" s="103" t="e">
        <f>$B$5*H922/'EUR GBP'!H922</f>
        <v>#DIV/0!</v>
      </c>
      <c r="J922" s="170" t="e">
        <f>I922-($G$3*$B$5/'EUR GBP'!$F$3)</f>
        <v>#DIV/0!</v>
      </c>
    </row>
    <row r="923" spans="6:10" ht="15" x14ac:dyDescent="0.2">
      <c r="F923" s="49">
        <v>43768</v>
      </c>
      <c r="G923" s="50">
        <v>167.679989337921</v>
      </c>
      <c r="H923" s="50">
        <v>150.05473553542413</v>
      </c>
      <c r="I923" s="103" t="e">
        <f>$B$5*H923/'EUR GBP'!H923</f>
        <v>#DIV/0!</v>
      </c>
      <c r="J923" s="170" t="e">
        <f>I923-($G$3*$B$5/'EUR GBP'!$F$3)</f>
        <v>#DIV/0!</v>
      </c>
    </row>
    <row r="924" spans="6:10" ht="15" x14ac:dyDescent="0.2">
      <c r="F924" s="49">
        <v>43767</v>
      </c>
      <c r="G924" s="50">
        <v>171.17999792098999</v>
      </c>
      <c r="H924" s="50">
        <v>153.54255584957144</v>
      </c>
      <c r="I924" s="103" t="e">
        <f>$B$5*H924/'EUR GBP'!H924</f>
        <v>#DIV/0!</v>
      </c>
      <c r="J924" s="170" t="e">
        <f>I924-($G$3*$B$5/'EUR GBP'!$F$3)</f>
        <v>#DIV/0!</v>
      </c>
    </row>
    <row r="925" spans="6:10" ht="15" x14ac:dyDescent="0.2">
      <c r="F925" s="49">
        <v>43766</v>
      </c>
      <c r="G925" s="50">
        <v>170.820009708404</v>
      </c>
      <c r="H925" s="50">
        <v>154.62571422530402</v>
      </c>
      <c r="I925" s="103" t="e">
        <f>$B$5*H925/'EUR GBP'!H925</f>
        <v>#DIV/0!</v>
      </c>
      <c r="J925" s="170" t="e">
        <f>I925-($G$3*$B$5/'EUR GBP'!$F$3)</f>
        <v>#DIV/0!</v>
      </c>
    </row>
    <row r="926" spans="6:10" ht="15" x14ac:dyDescent="0.2">
      <c r="F926" s="49">
        <v>43763</v>
      </c>
      <c r="G926" s="50">
        <v>169.259989261627</v>
      </c>
      <c r="H926" s="50">
        <v>156.84731703533328</v>
      </c>
      <c r="I926" s="103" t="e">
        <f>$B$5*H926/'EUR GBP'!H926</f>
        <v>#DIV/0!</v>
      </c>
      <c r="J926" s="170" t="e">
        <f>I926-($G$3*$B$5/'EUR GBP'!$F$3)</f>
        <v>#DIV/0!</v>
      </c>
    </row>
    <row r="927" spans="6:10" ht="15" x14ac:dyDescent="0.2">
      <c r="F927" s="49">
        <v>43762</v>
      </c>
      <c r="G927" s="50">
        <v>165.29999971389699</v>
      </c>
      <c r="H927" s="50">
        <v>152.7942130948974</v>
      </c>
      <c r="I927" s="103" t="e">
        <f>$B$5*H927/'EUR GBP'!H927</f>
        <v>#DIV/0!</v>
      </c>
      <c r="J927" s="170" t="e">
        <f>I927-($G$3*$B$5/'EUR GBP'!$F$3)</f>
        <v>#DIV/0!</v>
      </c>
    </row>
    <row r="928" spans="6:10" ht="15" x14ac:dyDescent="0.2">
      <c r="F928" s="49">
        <v>43761</v>
      </c>
      <c r="G928" s="50">
        <v>165.75999259948699</v>
      </c>
      <c r="H928" s="50">
        <v>153.64578267078861</v>
      </c>
      <c r="I928" s="103" t="e">
        <f>$B$5*H928/'EUR GBP'!H928</f>
        <v>#DIV/0!</v>
      </c>
      <c r="J928" s="170" t="e">
        <f>I928-($G$3*$B$5/'EUR GBP'!$F$3)</f>
        <v>#DIV/0!</v>
      </c>
    </row>
    <row r="929" spans="6:10" ht="15" x14ac:dyDescent="0.2">
      <c r="F929" s="49">
        <v>43760</v>
      </c>
      <c r="G929" s="50">
        <v>165.29999971389699</v>
      </c>
      <c r="H929" s="50">
        <v>152.86818007630842</v>
      </c>
      <c r="I929" s="103" t="e">
        <f>$B$5*H929/'EUR GBP'!H929</f>
        <v>#DIV/0!</v>
      </c>
      <c r="J929" s="170" t="e">
        <f>I929-($G$3*$B$5/'EUR GBP'!$F$3)</f>
        <v>#DIV/0!</v>
      </c>
    </row>
    <row r="930" spans="6:10" ht="15" x14ac:dyDescent="0.2">
      <c r="F930" s="49">
        <v>43759</v>
      </c>
      <c r="G930" s="50">
        <v>165.67999124526901</v>
      </c>
      <c r="H930" s="50">
        <v>153.85014650284907</v>
      </c>
      <c r="I930" s="103" t="e">
        <f>$B$5*H930/'EUR GBP'!H930</f>
        <v>#DIV/0!</v>
      </c>
      <c r="J930" s="170" t="e">
        <f>I930-($G$3*$B$5/'EUR GBP'!$F$3)</f>
        <v>#DIV/0!</v>
      </c>
    </row>
    <row r="931" spans="6:10" ht="15" x14ac:dyDescent="0.2">
      <c r="F931" s="49">
        <v>43756</v>
      </c>
      <c r="G931" s="50">
        <v>164.99999761581401</v>
      </c>
      <c r="H931" s="50">
        <v>152.64534518431921</v>
      </c>
      <c r="I931" s="103" t="e">
        <f>$B$5*H931/'EUR GBP'!H931</f>
        <v>#DIV/0!</v>
      </c>
      <c r="J931" s="170" t="e">
        <f>I931-($G$3*$B$5/'EUR GBP'!$F$3)</f>
        <v>#DIV/0!</v>
      </c>
    </row>
    <row r="932" spans="6:10" ht="15" x14ac:dyDescent="0.2">
      <c r="F932" s="49">
        <v>43755</v>
      </c>
      <c r="G932" s="50">
        <v>165.61999320983801</v>
      </c>
      <c r="H932" s="50">
        <v>154.24102755182344</v>
      </c>
      <c r="I932" s="103" t="e">
        <f>$B$5*H932/'EUR GBP'!H932</f>
        <v>#DIV/0!</v>
      </c>
      <c r="J932" s="170" t="e">
        <f>I932-($G$3*$B$5/'EUR GBP'!$F$3)</f>
        <v>#DIV/0!</v>
      </c>
    </row>
    <row r="933" spans="6:10" ht="15" x14ac:dyDescent="0.2">
      <c r="F933" s="49">
        <v>43754</v>
      </c>
      <c r="G933" s="50">
        <v>164.52000141143699</v>
      </c>
      <c r="H933" s="50">
        <v>150.52441233396496</v>
      </c>
      <c r="I933" s="103" t="e">
        <f>$B$5*H933/'EUR GBP'!H933</f>
        <v>#DIV/0!</v>
      </c>
      <c r="J933" s="170" t="e">
        <f>I933-($G$3*$B$5/'EUR GBP'!$F$3)</f>
        <v>#DIV/0!</v>
      </c>
    </row>
    <row r="934" spans="6:10" ht="15" x14ac:dyDescent="0.2">
      <c r="F934" s="49">
        <v>43753</v>
      </c>
      <c r="G934" s="50">
        <v>167.439997196197</v>
      </c>
      <c r="H934" s="50">
        <v>162.1695484968985</v>
      </c>
      <c r="I934" s="103" t="e">
        <f>$B$5*H934/'EUR GBP'!H934</f>
        <v>#DIV/0!</v>
      </c>
      <c r="J934" s="170" t="e">
        <f>I934-($G$3*$B$5/'EUR GBP'!$F$3)</f>
        <v>#DIV/0!</v>
      </c>
    </row>
    <row r="935" spans="6:10" ht="15" x14ac:dyDescent="0.2">
      <c r="F935" s="49">
        <v>43752</v>
      </c>
      <c r="G935" s="50">
        <v>157.940006256103</v>
      </c>
      <c r="H935" s="50">
        <v>151.38778407882504</v>
      </c>
      <c r="I935" s="103" t="e">
        <f>$B$5*H935/'EUR GBP'!H935</f>
        <v>#DIV/0!</v>
      </c>
      <c r="J935" s="170" t="e">
        <f>I935-($G$3*$B$5/'EUR GBP'!$F$3)</f>
        <v>#DIV/0!</v>
      </c>
    </row>
    <row r="936" spans="6:10" ht="15" x14ac:dyDescent="0.2">
      <c r="F936" s="49">
        <v>43749</v>
      </c>
      <c r="G936" s="50">
        <v>159.83999967574999</v>
      </c>
      <c r="H936" s="50">
        <v>164.02131172751325</v>
      </c>
      <c r="I936" s="103" t="e">
        <f>$B$5*H936/'EUR GBP'!H936</f>
        <v>#DIV/0!</v>
      </c>
      <c r="J936" s="170" t="e">
        <f>I936-($G$3*$B$5/'EUR GBP'!$F$3)</f>
        <v>#DIV/0!</v>
      </c>
    </row>
    <row r="937" spans="6:10" ht="15" x14ac:dyDescent="0.2">
      <c r="F937" s="49">
        <v>43748</v>
      </c>
      <c r="G937" s="50">
        <v>148.96000623703</v>
      </c>
      <c r="H937" s="50">
        <v>156.9052035927879</v>
      </c>
      <c r="I937" s="103" t="e">
        <f>$B$5*H937/'EUR GBP'!H937</f>
        <v>#DIV/0!</v>
      </c>
      <c r="J937" s="170" t="e">
        <f>I937-($G$3*$B$5/'EUR GBP'!$F$3)</f>
        <v>#DIV/0!</v>
      </c>
    </row>
    <row r="938" spans="6:10" ht="15" x14ac:dyDescent="0.2">
      <c r="F938" s="49">
        <v>43747</v>
      </c>
      <c r="G938" s="50">
        <v>145.42000293731601</v>
      </c>
      <c r="H938" s="50">
        <v>154.63841323454315</v>
      </c>
      <c r="I938" s="103" t="e">
        <f>$B$5*H938/'EUR GBP'!H938</f>
        <v>#DIV/0!</v>
      </c>
      <c r="J938" s="170" t="e">
        <f>I938-($G$3*$B$5/'EUR GBP'!$F$3)</f>
        <v>#DIV/0!</v>
      </c>
    </row>
    <row r="939" spans="6:10" ht="15" x14ac:dyDescent="0.2">
      <c r="F939" s="49">
        <v>43746</v>
      </c>
      <c r="G939" s="50">
        <v>144.080007076263</v>
      </c>
      <c r="H939" s="50">
        <v>153.28381529679879</v>
      </c>
      <c r="I939" s="103" t="e">
        <f>$B$5*H939/'EUR GBP'!H939</f>
        <v>#DIV/0!</v>
      </c>
      <c r="J939" s="170" t="e">
        <f>I939-($G$3*$B$5/'EUR GBP'!$F$3)</f>
        <v>#DIV/0!</v>
      </c>
    </row>
    <row r="940" spans="6:10" ht="15" x14ac:dyDescent="0.2">
      <c r="F940" s="49">
        <v>43745</v>
      </c>
      <c r="G940" s="50">
        <v>144.02000904083201</v>
      </c>
      <c r="H940" s="50">
        <v>155.25484039869357</v>
      </c>
      <c r="I940" s="103" t="e">
        <f>$B$5*H940/'EUR GBP'!H940</f>
        <v>#DIV/0!</v>
      </c>
      <c r="J940" s="170" t="e">
        <f>I940-($G$3*$B$5/'EUR GBP'!$F$3)</f>
        <v>#DIV/0!</v>
      </c>
    </row>
    <row r="941" spans="6:10" ht="15" x14ac:dyDescent="0.2">
      <c r="F941" s="49">
        <v>43742</v>
      </c>
      <c r="G941" s="50">
        <v>142.11999177932699</v>
      </c>
      <c r="H941" s="50">
        <v>154.5192104806749</v>
      </c>
      <c r="I941" s="103" t="e">
        <f>$B$5*H941/'EUR GBP'!H941</f>
        <v>#DIV/0!</v>
      </c>
      <c r="J941" s="170" t="e">
        <f>I941-($G$3*$B$5/'EUR GBP'!$F$3)</f>
        <v>#DIV/0!</v>
      </c>
    </row>
    <row r="942" spans="6:10" ht="15" x14ac:dyDescent="0.2">
      <c r="F942" s="49">
        <v>43741</v>
      </c>
      <c r="G942" s="50">
        <v>140.91999530792202</v>
      </c>
      <c r="H942" s="50">
        <v>149.3973580732513</v>
      </c>
      <c r="I942" s="103" t="e">
        <f>$B$5*H942/'EUR GBP'!H942</f>
        <v>#DIV/0!</v>
      </c>
      <c r="J942" s="170" t="e">
        <f>I942-($G$3*$B$5/'EUR GBP'!$F$3)</f>
        <v>#DIV/0!</v>
      </c>
    </row>
    <row r="943" spans="6:10" ht="15" x14ac:dyDescent="0.2">
      <c r="F943" s="49">
        <v>43740</v>
      </c>
      <c r="G943" s="50">
        <v>144.47999000549302</v>
      </c>
      <c r="H943" s="50">
        <v>147.04671073537367</v>
      </c>
      <c r="I943" s="103" t="e">
        <f>$B$5*H943/'EUR GBP'!H943</f>
        <v>#DIV/0!</v>
      </c>
      <c r="J943" s="170" t="e">
        <f>I943-($G$3*$B$5/'EUR GBP'!$F$3)</f>
        <v>#DIV/0!</v>
      </c>
    </row>
    <row r="944" spans="6:10" ht="15" x14ac:dyDescent="0.2">
      <c r="F944" s="49">
        <v>43739</v>
      </c>
      <c r="G944" s="50">
        <v>150.419998168945</v>
      </c>
      <c r="H944" s="50">
        <v>152.58975931000745</v>
      </c>
      <c r="I944" s="103" t="e">
        <f>$B$5*H944/'EUR GBP'!H944</f>
        <v>#DIV/0!</v>
      </c>
      <c r="J944" s="170" t="e">
        <f>I944-($G$3*$B$5/'EUR GBP'!$F$3)</f>
        <v>#DIV/0!</v>
      </c>
    </row>
    <row r="945" spans="6:10" ht="15" x14ac:dyDescent="0.2">
      <c r="F945" s="49">
        <v>43738</v>
      </c>
      <c r="G945" s="50">
        <v>151.039993762969</v>
      </c>
      <c r="H945" s="50">
        <v>153.8909810727171</v>
      </c>
      <c r="I945" s="103" t="e">
        <f>$B$5*H945/'EUR GBP'!H945</f>
        <v>#DIV/0!</v>
      </c>
      <c r="J945" s="170" t="e">
        <f>I945-($G$3*$B$5/'EUR GBP'!$F$3)</f>
        <v>#DIV/0!</v>
      </c>
    </row>
    <row r="946" spans="6:10" ht="15" x14ac:dyDescent="0.2">
      <c r="F946" s="49">
        <v>43735</v>
      </c>
      <c r="G946" s="50">
        <v>150.380003452301</v>
      </c>
      <c r="H946" s="50">
        <v>154.2217812246619</v>
      </c>
      <c r="I946" s="103" t="e">
        <f>$B$5*H946/'EUR GBP'!H946</f>
        <v>#DIV/0!</v>
      </c>
      <c r="J946" s="170" t="e">
        <f>I946-($G$3*$B$5/'EUR GBP'!$F$3)</f>
        <v>#DIV/0!</v>
      </c>
    </row>
    <row r="947" spans="6:10" ht="15" x14ac:dyDescent="0.2">
      <c r="F947" s="49">
        <v>43734</v>
      </c>
      <c r="G947" s="50">
        <v>149.39999580383301</v>
      </c>
      <c r="H947" s="50">
        <v>155.84733303923554</v>
      </c>
      <c r="I947" s="103" t="e">
        <f>$B$5*H947/'EUR GBP'!H947</f>
        <v>#DIV/0!</v>
      </c>
      <c r="J947" s="170" t="e">
        <f>I947-($G$3*$B$5/'EUR GBP'!$F$3)</f>
        <v>#DIV/0!</v>
      </c>
    </row>
    <row r="948" spans="6:10" ht="15" x14ac:dyDescent="0.2">
      <c r="F948" s="49">
        <v>43733</v>
      </c>
      <c r="G948" s="50">
        <v>146.860003471374</v>
      </c>
      <c r="H948" s="50">
        <v>153.11569786397516</v>
      </c>
      <c r="I948" s="103" t="e">
        <f>$B$5*H948/'EUR GBP'!H948</f>
        <v>#DIV/0!</v>
      </c>
      <c r="J948" s="170" t="e">
        <f>I948-($G$3*$B$5/'EUR GBP'!$F$3)</f>
        <v>#DIV/0!</v>
      </c>
    </row>
    <row r="949" spans="6:10" ht="15" x14ac:dyDescent="0.2">
      <c r="F949" s="49">
        <v>43732</v>
      </c>
      <c r="G949" s="50">
        <v>146.96000814437801</v>
      </c>
      <c r="H949" s="50">
        <v>151.39593499716042</v>
      </c>
      <c r="I949" s="103" t="e">
        <f>$B$5*H949/'EUR GBP'!H949</f>
        <v>#DIV/0!</v>
      </c>
      <c r="J949" s="170" t="e">
        <f>I949-($G$3*$B$5/'EUR GBP'!$F$3)</f>
        <v>#DIV/0!</v>
      </c>
    </row>
    <row r="950" spans="6:10" ht="15" x14ac:dyDescent="0.2">
      <c r="F950" s="49">
        <v>43731</v>
      </c>
      <c r="G950" s="50">
        <v>148.72000217437699</v>
      </c>
      <c r="H950" s="50">
        <v>151.25456543381054</v>
      </c>
      <c r="I950" s="103" t="e">
        <f>$B$5*H950/'EUR GBP'!H950</f>
        <v>#DIV/0!</v>
      </c>
      <c r="J950" s="170" t="e">
        <f>I950-($G$3*$B$5/'EUR GBP'!$F$3)</f>
        <v>#DIV/0!</v>
      </c>
    </row>
    <row r="951" spans="6:10" ht="15" x14ac:dyDescent="0.2">
      <c r="F951" s="49">
        <v>43728</v>
      </c>
      <c r="G951" s="50">
        <v>150.639998912811</v>
      </c>
      <c r="H951" s="50">
        <v>153.70899442171279</v>
      </c>
      <c r="I951" s="103" t="e">
        <f>$B$5*H951/'EUR GBP'!H951</f>
        <v>#DIV/0!</v>
      </c>
      <c r="J951" s="170" t="e">
        <f>I951-($G$3*$B$5/'EUR GBP'!$F$3)</f>
        <v>#DIV/0!</v>
      </c>
    </row>
    <row r="952" spans="6:10" ht="15" x14ac:dyDescent="0.2">
      <c r="F952" s="49">
        <v>43727</v>
      </c>
      <c r="G952" s="50">
        <v>150.160002708435</v>
      </c>
      <c r="H952" s="50">
        <v>154.84073724011776</v>
      </c>
      <c r="I952" s="103" t="e">
        <f>$B$5*H952/'EUR GBP'!H952</f>
        <v>#DIV/0!</v>
      </c>
      <c r="J952" s="170" t="e">
        <f>I952-($G$3*$B$5/'EUR GBP'!$F$3)</f>
        <v>#DIV/0!</v>
      </c>
    </row>
    <row r="953" spans="6:10" ht="15" x14ac:dyDescent="0.2">
      <c r="F953" s="49">
        <v>43726</v>
      </c>
      <c r="G953" s="50">
        <v>148.580002784729</v>
      </c>
      <c r="H953" s="50">
        <v>152.2332103862058</v>
      </c>
      <c r="I953" s="103" t="e">
        <f>$B$5*H953/'EUR GBP'!H953</f>
        <v>#DIV/0!</v>
      </c>
      <c r="J953" s="170" t="e">
        <f>I953-($G$3*$B$5/'EUR GBP'!$F$3)</f>
        <v>#DIV/0!</v>
      </c>
    </row>
    <row r="954" spans="6:10" ht="15" x14ac:dyDescent="0.2">
      <c r="F954" s="49">
        <v>43725</v>
      </c>
      <c r="G954" s="50">
        <v>149.53999519348099</v>
      </c>
      <c r="H954" s="50">
        <v>148.47845963643823</v>
      </c>
      <c r="I954" s="103" t="e">
        <f>$B$5*H954/'EUR GBP'!H954</f>
        <v>#DIV/0!</v>
      </c>
      <c r="J954" s="170" t="e">
        <f>I954-($G$3*$B$5/'EUR GBP'!$F$3)</f>
        <v>#DIV/0!</v>
      </c>
    </row>
    <row r="955" spans="6:10" ht="15" x14ac:dyDescent="0.2">
      <c r="F955" s="49">
        <v>43724</v>
      </c>
      <c r="G955" s="50">
        <v>154.24000024795498</v>
      </c>
      <c r="H955" s="50">
        <v>150.97164416594472</v>
      </c>
      <c r="I955" s="103" t="e">
        <f>$B$5*H955/'EUR GBP'!H955</f>
        <v>#DIV/0!</v>
      </c>
      <c r="J955" s="170" t="e">
        <f>I955-($G$3*$B$5/'EUR GBP'!$F$3)</f>
        <v>#DIV/0!</v>
      </c>
    </row>
    <row r="956" spans="6:10" ht="15" x14ac:dyDescent="0.2">
      <c r="F956" s="49">
        <v>43721</v>
      </c>
      <c r="G956" s="50">
        <v>156.52000904083201</v>
      </c>
      <c r="H956" s="50">
        <v>161.67178345517604</v>
      </c>
      <c r="I956" s="103" t="e">
        <f>$B$5*H956/'EUR GBP'!H956</f>
        <v>#DIV/0!</v>
      </c>
      <c r="J956" s="170" t="e">
        <f>I956-($G$3*$B$5/'EUR GBP'!$F$3)</f>
        <v>#DIV/0!</v>
      </c>
    </row>
    <row r="957" spans="6:10" ht="15" x14ac:dyDescent="0.2">
      <c r="F957" s="49">
        <v>43720</v>
      </c>
      <c r="G957" s="50">
        <v>148.11999797820999</v>
      </c>
      <c r="H957" s="50">
        <v>152.68303254916671</v>
      </c>
      <c r="I957" s="103" t="e">
        <f>$B$5*H957/'EUR GBP'!H957</f>
        <v>#DIV/0!</v>
      </c>
      <c r="J957" s="170" t="e">
        <f>I957-($G$3*$B$5/'EUR GBP'!$F$3)</f>
        <v>#DIV/0!</v>
      </c>
    </row>
    <row r="958" spans="6:10" ht="15" x14ac:dyDescent="0.2">
      <c r="F958" s="49">
        <v>43719</v>
      </c>
      <c r="G958" s="50">
        <v>148.640000820159</v>
      </c>
      <c r="H958" s="50">
        <v>154.39965222787814</v>
      </c>
      <c r="I958" s="103" t="e">
        <f>$B$5*H958/'EUR GBP'!H958</f>
        <v>#DIV/0!</v>
      </c>
      <c r="J958" s="170" t="e">
        <f>I958-($G$3*$B$5/'EUR GBP'!$F$3)</f>
        <v>#DIV/0!</v>
      </c>
    </row>
    <row r="959" spans="6:10" ht="15" x14ac:dyDescent="0.2">
      <c r="F959" s="49">
        <v>43718</v>
      </c>
      <c r="G959" s="50">
        <v>147.500002384185</v>
      </c>
      <c r="H959" s="50">
        <v>161.15025446098488</v>
      </c>
      <c r="I959" s="103" t="e">
        <f>$B$5*H959/'EUR GBP'!H959</f>
        <v>#DIV/0!</v>
      </c>
      <c r="J959" s="170" t="e">
        <f>I959-($G$3*$B$5/'EUR GBP'!$F$3)</f>
        <v>#DIV/0!</v>
      </c>
    </row>
    <row r="960" spans="6:10" ht="15" x14ac:dyDescent="0.2">
      <c r="F960" s="49">
        <v>43717</v>
      </c>
      <c r="G960" s="50">
        <v>140.059995651245</v>
      </c>
      <c r="H960" s="50">
        <v>153.08878321202275</v>
      </c>
      <c r="I960" s="103" t="e">
        <f>$B$5*H960/'EUR GBP'!H960</f>
        <v>#DIV/0!</v>
      </c>
      <c r="J960" s="170" t="e">
        <f>I960-($G$3*$B$5/'EUR GBP'!$F$3)</f>
        <v>#DIV/0!</v>
      </c>
    </row>
    <row r="961" spans="6:10" ht="15" x14ac:dyDescent="0.2">
      <c r="F961" s="49">
        <v>43714</v>
      </c>
      <c r="G961" s="50">
        <v>140.179991722106</v>
      </c>
      <c r="H961" s="50">
        <v>154.22889110451408</v>
      </c>
      <c r="I961" s="103" t="e">
        <f>$B$5*H961/'EUR GBP'!H961</f>
        <v>#DIV/0!</v>
      </c>
      <c r="J961" s="170" t="e">
        <f>I961-($G$3*$B$5/'EUR GBP'!$F$3)</f>
        <v>#DIV/0!</v>
      </c>
    </row>
    <row r="962" spans="6:10" ht="15" x14ac:dyDescent="0.2">
      <c r="F962" s="49">
        <v>43713</v>
      </c>
      <c r="G962" s="50">
        <v>139.25999402999801</v>
      </c>
      <c r="H962" s="50">
        <v>155.92837688774389</v>
      </c>
      <c r="I962" s="103" t="e">
        <f>$B$5*H962/'EUR GBP'!H962</f>
        <v>#DIV/0!</v>
      </c>
      <c r="J962" s="170" t="e">
        <f>I962-($G$3*$B$5/'EUR GBP'!$F$3)</f>
        <v>#DIV/0!</v>
      </c>
    </row>
    <row r="963" spans="6:10" ht="15" x14ac:dyDescent="0.2">
      <c r="F963" s="49">
        <v>43712</v>
      </c>
      <c r="G963" s="50">
        <v>136.82000637054398</v>
      </c>
      <c r="H963" s="50">
        <v>152.6610863237689</v>
      </c>
      <c r="I963" s="103" t="e">
        <f>$B$5*H963/'EUR GBP'!H963</f>
        <v>#DIV/0!</v>
      </c>
      <c r="J963" s="170" t="e">
        <f>I963-($G$3*$B$5/'EUR GBP'!$F$3)</f>
        <v>#DIV/0!</v>
      </c>
    </row>
    <row r="964" spans="6:10" ht="15" x14ac:dyDescent="0.2">
      <c r="F964" s="49">
        <v>43711</v>
      </c>
      <c r="G964" s="50">
        <v>137.32000589370702</v>
      </c>
      <c r="H964" s="50">
        <v>152.64089407503681</v>
      </c>
      <c r="I964" s="103" t="e">
        <f>$B$5*H964/'EUR GBP'!H964</f>
        <v>#DIV/0!</v>
      </c>
      <c r="J964" s="170" t="e">
        <f>I964-($G$3*$B$5/'EUR GBP'!$F$3)</f>
        <v>#DIV/0!</v>
      </c>
    </row>
    <row r="965" spans="6:10" ht="15" x14ac:dyDescent="0.2">
      <c r="F965" s="49">
        <v>43710</v>
      </c>
      <c r="G965" s="50">
        <v>137.83999681472702</v>
      </c>
      <c r="H965" s="50">
        <v>154.22369268931195</v>
      </c>
      <c r="I965" s="103" t="e">
        <f>$B$5*H965/'EUR GBP'!H965</f>
        <v>#DIV/0!</v>
      </c>
      <c r="J965" s="170" t="e">
        <f>I965-($G$3*$B$5/'EUR GBP'!$F$3)</f>
        <v>#DIV/0!</v>
      </c>
    </row>
    <row r="966" spans="6:10" ht="15" x14ac:dyDescent="0.2">
      <c r="F966" s="49">
        <v>43707</v>
      </c>
      <c r="G966" s="50">
        <v>136.94000244140599</v>
      </c>
      <c r="H966" s="50">
        <v>152.52786028737901</v>
      </c>
      <c r="I966" s="103" t="e">
        <f>$B$5*H966/'EUR GBP'!H966</f>
        <v>#DIV/0!</v>
      </c>
      <c r="J966" s="170" t="e">
        <f>I966-($G$3*$B$5/'EUR GBP'!$F$3)</f>
        <v>#DIV/0!</v>
      </c>
    </row>
    <row r="967" spans="6:10" ht="15" x14ac:dyDescent="0.2">
      <c r="F967" s="49">
        <v>43706</v>
      </c>
      <c r="G967" s="50">
        <v>137.55999803543</v>
      </c>
      <c r="H967" s="50">
        <v>155.41881934588332</v>
      </c>
      <c r="I967" s="103" t="e">
        <f>$B$5*H967/'EUR GBP'!H967</f>
        <v>#DIV/0!</v>
      </c>
      <c r="J967" s="170" t="e">
        <f>I967-($G$3*$B$5/'EUR GBP'!$F$3)</f>
        <v>#DIV/0!</v>
      </c>
    </row>
    <row r="968" spans="6:10" ht="15" x14ac:dyDescent="0.2">
      <c r="F968" s="49">
        <v>43705</v>
      </c>
      <c r="G968" s="50">
        <v>135.60000658035202</v>
      </c>
      <c r="H968" s="50">
        <v>151.66857109432604</v>
      </c>
      <c r="I968" s="103" t="e">
        <f>$B$5*H968/'EUR GBP'!H968</f>
        <v>#DIV/0!</v>
      </c>
      <c r="J968" s="170" t="e">
        <f>I968-($G$3*$B$5/'EUR GBP'!$F$3)</f>
        <v>#DIV/0!</v>
      </c>
    </row>
    <row r="969" spans="6:10" ht="15" x14ac:dyDescent="0.2">
      <c r="F969" s="49">
        <v>43704</v>
      </c>
      <c r="G969" s="50">
        <v>136.97999715805</v>
      </c>
      <c r="H969" s="50">
        <v>152.03889425446172</v>
      </c>
      <c r="I969" s="103" t="e">
        <f>$B$5*H969/'EUR GBP'!H969</f>
        <v>#DIV/0!</v>
      </c>
      <c r="J969" s="170" t="e">
        <f>I969-($G$3*$B$5/'EUR GBP'!$F$3)</f>
        <v>#DIV/0!</v>
      </c>
    </row>
    <row r="970" spans="6:10" ht="15" x14ac:dyDescent="0.2">
      <c r="F970" s="49">
        <v>43703</v>
      </c>
      <c r="G970" s="50">
        <v>138.03999423980699</v>
      </c>
      <c r="H970" s="50">
        <v>151.87178598767525</v>
      </c>
      <c r="I970" s="103" t="e">
        <f>$B$5*H970/'EUR GBP'!H970</f>
        <v>#DIV/0!</v>
      </c>
      <c r="J970" s="170" t="e">
        <f>I970-($G$3*$B$5/'EUR GBP'!$F$3)</f>
        <v>#DIV/0!</v>
      </c>
    </row>
    <row r="971" spans="6:10" ht="15" x14ac:dyDescent="0.2">
      <c r="F971" s="49">
        <v>43700</v>
      </c>
      <c r="G971" s="50">
        <v>139.25999402999801</v>
      </c>
      <c r="H971" s="50">
        <v>153.68279665897552</v>
      </c>
      <c r="I971" s="103" t="e">
        <f>$B$5*H971/'EUR GBP'!H971</f>
        <v>#DIV/0!</v>
      </c>
      <c r="J971" s="170" t="e">
        <f>I971-($G$3*$B$5/'EUR GBP'!$F$3)</f>
        <v>#DIV/0!</v>
      </c>
    </row>
    <row r="972" spans="6:10" ht="15" x14ac:dyDescent="0.2">
      <c r="F972" s="49">
        <v>43699</v>
      </c>
      <c r="G972" s="50">
        <v>138.83999586105301</v>
      </c>
      <c r="H972" s="50">
        <v>152.53729786447784</v>
      </c>
      <c r="I972" s="103" t="e">
        <f>$B$5*H972/'EUR GBP'!H972</f>
        <v>#DIV/0!</v>
      </c>
      <c r="J972" s="170" t="e">
        <f>I972-($G$3*$B$5/'EUR GBP'!$F$3)</f>
        <v>#DIV/0!</v>
      </c>
    </row>
    <row r="973" spans="6:10" ht="15" x14ac:dyDescent="0.2">
      <c r="F973" s="49">
        <v>43698</v>
      </c>
      <c r="G973" s="50">
        <v>139.46000337600699</v>
      </c>
      <c r="H973" s="50">
        <v>154.52194547152129</v>
      </c>
      <c r="I973" s="103" t="e">
        <f>$B$5*H973/'EUR GBP'!H973</f>
        <v>#DIV/0!</v>
      </c>
      <c r="J973" s="170" t="e">
        <f>I973-($G$3*$B$5/'EUR GBP'!$F$3)</f>
        <v>#DIV/0!</v>
      </c>
    </row>
    <row r="974" spans="6:10" ht="15" x14ac:dyDescent="0.2">
      <c r="F974" s="49">
        <v>43697</v>
      </c>
      <c r="G974" s="50">
        <v>138.27999830245901</v>
      </c>
      <c r="H974" s="50">
        <v>150.32234458290216</v>
      </c>
      <c r="I974" s="103" t="e">
        <f>$B$5*H974/'EUR GBP'!H974</f>
        <v>#DIV/0!</v>
      </c>
      <c r="J974" s="170" t="e">
        <f>I974-($G$3*$B$5/'EUR GBP'!$F$3)</f>
        <v>#DIV/0!</v>
      </c>
    </row>
    <row r="975" spans="6:10" ht="15" x14ac:dyDescent="0.2">
      <c r="F975" s="49">
        <v>43696</v>
      </c>
      <c r="G975" s="50">
        <v>140.91999530792202</v>
      </c>
      <c r="H975" s="50">
        <v>154.39878746153607</v>
      </c>
      <c r="I975" s="103" t="e">
        <f>$B$5*H975/'EUR GBP'!H975</f>
        <v>#DIV/0!</v>
      </c>
      <c r="J975" s="170" t="e">
        <f>I975-($G$3*$B$5/'EUR GBP'!$F$3)</f>
        <v>#DIV/0!</v>
      </c>
    </row>
    <row r="976" spans="6:10" ht="15" x14ac:dyDescent="0.2">
      <c r="F976" s="49">
        <v>43693</v>
      </c>
      <c r="G976" s="50">
        <v>139.83999490737901</v>
      </c>
      <c r="H976" s="50">
        <v>156.07325572023578</v>
      </c>
      <c r="I976" s="103" t="e">
        <f>$B$5*H976/'EUR GBP'!H976</f>
        <v>#DIV/0!</v>
      </c>
      <c r="J976" s="170" t="e">
        <f>I976-($G$3*$B$5/'EUR GBP'!$F$3)</f>
        <v>#DIV/0!</v>
      </c>
    </row>
    <row r="977" spans="6:10" ht="15" x14ac:dyDescent="0.2">
      <c r="F977" s="49">
        <v>43692</v>
      </c>
      <c r="G977" s="50">
        <v>137.25999593734699</v>
      </c>
      <c r="H977" s="50">
        <v>151.88627929797508</v>
      </c>
      <c r="I977" s="103" t="e">
        <f>$B$5*H977/'EUR GBP'!H977</f>
        <v>#DIV/0!</v>
      </c>
      <c r="J977" s="170" t="e">
        <f>I977-($G$3*$B$5/'EUR GBP'!$F$3)</f>
        <v>#DIV/0!</v>
      </c>
    </row>
    <row r="978" spans="6:10" ht="15" x14ac:dyDescent="0.2">
      <c r="F978" s="49">
        <v>43691</v>
      </c>
      <c r="G978" s="50">
        <v>138.460004329681</v>
      </c>
      <c r="H978" s="50">
        <v>149.93565131233601</v>
      </c>
      <c r="I978" s="103" t="e">
        <f>$B$5*H978/'EUR GBP'!H978</f>
        <v>#DIV/0!</v>
      </c>
      <c r="J978" s="170" t="e">
        <f>I978-($G$3*$B$5/'EUR GBP'!$F$3)</f>
        <v>#DIV/0!</v>
      </c>
    </row>
    <row r="979" spans="6:10" ht="15" x14ac:dyDescent="0.2">
      <c r="F979" s="49">
        <v>43690</v>
      </c>
      <c r="G979" s="50">
        <v>141.46000146865799</v>
      </c>
      <c r="H979" s="50">
        <v>152.44213260858893</v>
      </c>
      <c r="I979" s="103" t="e">
        <f>$B$5*H979/'EUR GBP'!H979</f>
        <v>#DIV/0!</v>
      </c>
      <c r="J979" s="170" t="e">
        <f>I979-($G$3*$B$5/'EUR GBP'!$F$3)</f>
        <v>#DIV/0!</v>
      </c>
    </row>
    <row r="980" spans="6:10" ht="15" x14ac:dyDescent="0.2">
      <c r="F980" s="49">
        <v>43689</v>
      </c>
      <c r="G980" s="50">
        <v>142.17998981475799</v>
      </c>
      <c r="H980" s="50">
        <v>151.24982578270357</v>
      </c>
      <c r="I980" s="103" t="e">
        <f>$B$5*H980/'EUR GBP'!H980</f>
        <v>#DIV/0!</v>
      </c>
      <c r="J980" s="170" t="e">
        <f>I980-($G$3*$B$5/'EUR GBP'!$F$3)</f>
        <v>#DIV/0!</v>
      </c>
    </row>
    <row r="981" spans="6:10" ht="15" x14ac:dyDescent="0.2">
      <c r="F981" s="49">
        <v>43686</v>
      </c>
      <c r="G981" s="50">
        <v>144.02000904083201</v>
      </c>
      <c r="H981" s="50">
        <v>151.75884281775737</v>
      </c>
      <c r="I981" s="103" t="e">
        <f>$B$5*H981/'EUR GBP'!H981</f>
        <v>#DIV/0!</v>
      </c>
      <c r="J981" s="170" t="e">
        <f>I981-($G$3*$B$5/'EUR GBP'!$F$3)</f>
        <v>#DIV/0!</v>
      </c>
    </row>
    <row r="982" spans="6:10" ht="15" x14ac:dyDescent="0.2">
      <c r="F982" s="49">
        <v>43685</v>
      </c>
      <c r="G982" s="50">
        <v>145.39999961853002</v>
      </c>
      <c r="H982" s="50">
        <v>151.04366033530789</v>
      </c>
      <c r="I982" s="103" t="e">
        <f>$B$5*H982/'EUR GBP'!H982</f>
        <v>#DIV/0!</v>
      </c>
      <c r="J982" s="170" t="e">
        <f>I982-($G$3*$B$5/'EUR GBP'!$F$3)</f>
        <v>#DIV/0!</v>
      </c>
    </row>
    <row r="983" spans="6:10" ht="15" x14ac:dyDescent="0.2">
      <c r="F983" s="49">
        <v>43684</v>
      </c>
      <c r="G983" s="50">
        <v>147.479999065399</v>
      </c>
      <c r="H983" s="50">
        <v>153.05385789246634</v>
      </c>
      <c r="I983" s="103" t="e">
        <f>$B$5*H983/'EUR GBP'!H983</f>
        <v>#DIV/0!</v>
      </c>
      <c r="J983" s="170" t="e">
        <f>I983-($G$3*$B$5/'EUR GBP'!$F$3)</f>
        <v>#DIV/0!</v>
      </c>
    </row>
    <row r="984" spans="6:10" ht="15" x14ac:dyDescent="0.2">
      <c r="F984" s="49">
        <v>43683</v>
      </c>
      <c r="G984" s="50">
        <v>147.640001773834</v>
      </c>
      <c r="H984" s="50">
        <v>153.86478075958402</v>
      </c>
      <c r="I984" s="103" t="e">
        <f>$B$5*H984/'EUR GBP'!H984</f>
        <v>#DIV/0!</v>
      </c>
      <c r="J984" s="170" t="e">
        <f>I984-($G$3*$B$5/'EUR GBP'!$F$3)</f>
        <v>#DIV/0!</v>
      </c>
    </row>
    <row r="985" spans="6:10" ht="15" x14ac:dyDescent="0.2">
      <c r="F985" s="49">
        <v>43682</v>
      </c>
      <c r="G985" s="50">
        <v>147.020006179809</v>
      </c>
      <c r="H985" s="50">
        <v>147.81384673078426</v>
      </c>
      <c r="I985" s="103" t="e">
        <f>$B$5*H985/'EUR GBP'!H985</f>
        <v>#DIV/0!</v>
      </c>
      <c r="J985" s="170" t="e">
        <f>I985-($G$3*$B$5/'EUR GBP'!$F$3)</f>
        <v>#DIV/0!</v>
      </c>
    </row>
    <row r="986" spans="6:10" ht="15" x14ac:dyDescent="0.2">
      <c r="F986" s="49">
        <v>43679</v>
      </c>
      <c r="G986" s="50">
        <v>152.30000019073401</v>
      </c>
      <c r="H986" s="50">
        <v>149.95521947559814</v>
      </c>
      <c r="I986" s="103" t="e">
        <f>$B$5*H986/'EUR GBP'!H986</f>
        <v>#DIV/0!</v>
      </c>
      <c r="J986" s="170" t="e">
        <f>I986-($G$3*$B$5/'EUR GBP'!$F$3)</f>
        <v>#DIV/0!</v>
      </c>
    </row>
    <row r="987" spans="6:10" ht="15" x14ac:dyDescent="0.2">
      <c r="F987" s="49">
        <v>43678</v>
      </c>
      <c r="G987" s="50">
        <v>155.57999610900799</v>
      </c>
      <c r="H987" s="50">
        <v>155.32218917667367</v>
      </c>
      <c r="I987" s="103" t="e">
        <f>$B$5*H987/'EUR GBP'!H987</f>
        <v>#DIV/0!</v>
      </c>
      <c r="J987" s="170" t="e">
        <f>I987-($G$3*$B$5/'EUR GBP'!$F$3)</f>
        <v>#DIV/0!</v>
      </c>
    </row>
    <row r="988" spans="6:10" ht="15" x14ac:dyDescent="0.2">
      <c r="F988" s="49">
        <v>43677</v>
      </c>
      <c r="G988" s="50">
        <v>153.46000194549501</v>
      </c>
      <c r="H988" s="50">
        <v>148.71407356556372</v>
      </c>
      <c r="I988" s="103" t="e">
        <f>$B$5*H988/'EUR GBP'!H988</f>
        <v>#DIV/0!</v>
      </c>
      <c r="J988" s="170" t="e">
        <f>I988-($G$3*$B$5/'EUR GBP'!$F$3)</f>
        <v>#DIV/0!</v>
      </c>
    </row>
    <row r="989" spans="6:10" ht="15" x14ac:dyDescent="0.2">
      <c r="F989" s="49">
        <v>43676</v>
      </c>
      <c r="G989" s="50">
        <v>158.039999008178</v>
      </c>
      <c r="H989" s="50">
        <v>150.41488150097675</v>
      </c>
      <c r="I989" s="103" t="e">
        <f>$B$5*H989/'EUR GBP'!H989</f>
        <v>#DIV/0!</v>
      </c>
      <c r="J989" s="170" t="e">
        <f>I989-($G$3*$B$5/'EUR GBP'!$F$3)</f>
        <v>#DIV/0!</v>
      </c>
    </row>
    <row r="990" spans="6:10" ht="15" x14ac:dyDescent="0.2">
      <c r="F990" s="49">
        <v>43675</v>
      </c>
      <c r="G990" s="50">
        <v>160.96000671386702</v>
      </c>
      <c r="H990" s="50">
        <v>154.1557318756079</v>
      </c>
      <c r="I990" s="103" t="e">
        <f>$B$5*H990/'EUR GBP'!H990</f>
        <v>#DIV/0!</v>
      </c>
      <c r="J990" s="170" t="e">
        <f>I990-($G$3*$B$5/'EUR GBP'!$F$3)</f>
        <v>#DIV/0!</v>
      </c>
    </row>
    <row r="991" spans="6:10" ht="15" x14ac:dyDescent="0.2">
      <c r="F991" s="49">
        <v>43672</v>
      </c>
      <c r="G991" s="50">
        <v>159.979999065399</v>
      </c>
      <c r="H991" s="50">
        <v>153.58436566473361</v>
      </c>
      <c r="I991" s="103" t="e">
        <f>$B$5*H991/'EUR GBP'!H991</f>
        <v>#DIV/0!</v>
      </c>
      <c r="J991" s="170" t="e">
        <f>I991-($G$3*$B$5/'EUR GBP'!$F$3)</f>
        <v>#DIV/0!</v>
      </c>
    </row>
    <row r="992" spans="6:10" ht="15" x14ac:dyDescent="0.2">
      <c r="F992" s="49">
        <v>43671</v>
      </c>
      <c r="G992" s="50">
        <v>159.60000753402701</v>
      </c>
      <c r="H992" s="50">
        <v>152.95142757173861</v>
      </c>
      <c r="I992" s="103" t="e">
        <f>$B$5*H992/'EUR GBP'!H992</f>
        <v>#DIV/0!</v>
      </c>
      <c r="J992" s="170" t="e">
        <f>I992-($G$3*$B$5/'EUR GBP'!$F$3)</f>
        <v>#DIV/0!</v>
      </c>
    </row>
    <row r="993" spans="6:10" ht="15" x14ac:dyDescent="0.2">
      <c r="F993" s="49">
        <v>43670</v>
      </c>
      <c r="G993" s="50">
        <v>159.88000631332301</v>
      </c>
      <c r="H993" s="50">
        <v>152.66516347835449</v>
      </c>
      <c r="I993" s="103" t="e">
        <f>$B$5*H993/'EUR GBP'!H993</f>
        <v>#DIV/0!</v>
      </c>
      <c r="J993" s="170" t="e">
        <f>I993-($G$3*$B$5/'EUR GBP'!$F$3)</f>
        <v>#DIV/0!</v>
      </c>
    </row>
    <row r="994" spans="6:10" ht="15" x14ac:dyDescent="0.2">
      <c r="F994" s="49">
        <v>43669</v>
      </c>
      <c r="G994" s="50">
        <v>160.460007190704</v>
      </c>
      <c r="H994" s="50">
        <v>157.12712104445063</v>
      </c>
      <c r="I994" s="103" t="e">
        <f>$B$5*H994/'EUR GBP'!H994</f>
        <v>#DIV/0!</v>
      </c>
      <c r="J994" s="170" t="e">
        <f>I994-($G$3*$B$5/'EUR GBP'!$F$3)</f>
        <v>#DIV/0!</v>
      </c>
    </row>
    <row r="995" spans="6:10" ht="15" x14ac:dyDescent="0.2">
      <c r="F995" s="49">
        <v>43668</v>
      </c>
      <c r="G995" s="50">
        <v>156.41999244689899</v>
      </c>
      <c r="H995" s="50">
        <v>154.28157300005012</v>
      </c>
      <c r="I995" s="103" t="e">
        <f>$B$5*H995/'EUR GBP'!H995</f>
        <v>#DIV/0!</v>
      </c>
      <c r="J995" s="170" t="e">
        <f>I995-($G$3*$B$5/'EUR GBP'!$F$3)</f>
        <v>#DIV/0!</v>
      </c>
    </row>
    <row r="996" spans="6:10" ht="15" x14ac:dyDescent="0.2">
      <c r="F996" s="49">
        <v>43665</v>
      </c>
      <c r="G996" s="50">
        <v>155.339992046356</v>
      </c>
      <c r="H996" s="50">
        <v>152.21719297143898</v>
      </c>
      <c r="I996" s="103" t="e">
        <f>$B$5*H996/'EUR GBP'!H996</f>
        <v>#DIV/0!</v>
      </c>
      <c r="J996" s="170" t="e">
        <f>I996-($G$3*$B$5/'EUR GBP'!$F$3)</f>
        <v>#DIV/0!</v>
      </c>
    </row>
    <row r="997" spans="6:10" ht="15" x14ac:dyDescent="0.2">
      <c r="F997" s="49">
        <v>43664</v>
      </c>
      <c r="G997" s="50">
        <v>156.36000633239701</v>
      </c>
      <c r="H997" s="50">
        <v>154.12419466715571</v>
      </c>
      <c r="I997" s="103" t="e">
        <f>$B$5*H997/'EUR GBP'!H997</f>
        <v>#DIV/0!</v>
      </c>
      <c r="J997" s="170" t="e">
        <f>I997-($G$3*$B$5/'EUR GBP'!$F$3)</f>
        <v>#DIV/0!</v>
      </c>
    </row>
    <row r="998" spans="6:10" ht="15" x14ac:dyDescent="0.2">
      <c r="F998" s="49">
        <v>43663</v>
      </c>
      <c r="G998" s="50">
        <v>155.43999671936001</v>
      </c>
      <c r="H998" s="50">
        <v>150.52328267823768</v>
      </c>
      <c r="I998" s="103" t="e">
        <f>$B$5*H998/'EUR GBP'!H998</f>
        <v>#DIV/0!</v>
      </c>
      <c r="J998" s="170" t="e">
        <f>I998-($G$3*$B$5/'EUR GBP'!$F$3)</f>
        <v>#DIV/0!</v>
      </c>
    </row>
    <row r="999" spans="6:10" ht="15" x14ac:dyDescent="0.2">
      <c r="F999" s="49">
        <v>43662</v>
      </c>
      <c r="G999" s="50">
        <v>158.200001716613</v>
      </c>
      <c r="H999" s="50">
        <v>154.15260303001151</v>
      </c>
      <c r="I999" s="103" t="e">
        <f>$B$5*H999/'EUR GBP'!H999</f>
        <v>#DIV/0!</v>
      </c>
      <c r="J999" s="170" t="e">
        <f>I999-($G$3*$B$5/'EUR GBP'!$F$3)</f>
        <v>#DIV/0!</v>
      </c>
    </row>
    <row r="1000" spans="6:10" ht="15" x14ac:dyDescent="0.2">
      <c r="F1000" s="49">
        <v>43661</v>
      </c>
      <c r="G1000" s="50">
        <v>157.24000930786099</v>
      </c>
      <c r="H1000" s="50">
        <v>153.1031142353113</v>
      </c>
      <c r="I1000" s="103" t="e">
        <f>$B$5*H1000/'EUR GBP'!H1000</f>
        <v>#DIV/0!</v>
      </c>
      <c r="J1000" s="170" t="e">
        <f>I1000-($G$3*$B$5/'EUR GBP'!$F$3)</f>
        <v>#DIV/0!</v>
      </c>
    </row>
    <row r="1001" spans="6:10" ht="15" x14ac:dyDescent="0.2">
      <c r="F1001" s="49">
        <v>43658</v>
      </c>
      <c r="G1001" s="50">
        <v>157.360005378723</v>
      </c>
      <c r="H1001" s="50">
        <v>152.88930322022006</v>
      </c>
      <c r="I1001" s="103" t="e">
        <f>$B$5*H1001/'EUR GBP'!H1001</f>
        <v>#DIV/0!</v>
      </c>
      <c r="J1001" s="170" t="e">
        <f>I1001-($G$3*$B$5/'EUR GBP'!$F$3)</f>
        <v>#DIV/0!</v>
      </c>
    </row>
    <row r="1002" spans="6:10" ht="15" x14ac:dyDescent="0.2">
      <c r="F1002" s="49">
        <v>43657</v>
      </c>
      <c r="G1002" s="50">
        <v>157.70000219344999</v>
      </c>
      <c r="H1002" s="50">
        <v>153.66757619299761</v>
      </c>
      <c r="I1002" s="103" t="e">
        <f>$B$5*H1002/'EUR GBP'!H1002</f>
        <v>#DIV/0!</v>
      </c>
      <c r="J1002" s="170" t="e">
        <f>I1002-($G$3*$B$5/'EUR GBP'!$F$3)</f>
        <v>#DIV/0!</v>
      </c>
    </row>
    <row r="1003" spans="6:10" ht="15" x14ac:dyDescent="0.2">
      <c r="F1003" s="49">
        <v>43656</v>
      </c>
      <c r="G1003" s="50">
        <v>157.24000930786099</v>
      </c>
      <c r="H1003" s="50">
        <v>153.92320177486138</v>
      </c>
      <c r="I1003" s="103" t="e">
        <f>$B$5*H1003/'EUR GBP'!H1003</f>
        <v>#DIV/0!</v>
      </c>
      <c r="J1003" s="170" t="e">
        <f>I1003-($G$3*$B$5/'EUR GBP'!$F$3)</f>
        <v>#DIV/0!</v>
      </c>
    </row>
    <row r="1004" spans="6:10" ht="15" x14ac:dyDescent="0.2">
      <c r="F1004" s="49">
        <v>43655</v>
      </c>
      <c r="G1004" s="50">
        <v>156.52000904083201</v>
      </c>
      <c r="H1004" s="50">
        <v>152.98525722711349</v>
      </c>
      <c r="I1004" s="103" t="e">
        <f>$B$5*H1004/'EUR GBP'!H1004</f>
        <v>#DIV/0!</v>
      </c>
      <c r="J1004" s="170" t="e">
        <f>I1004-($G$3*$B$5/'EUR GBP'!$F$3)</f>
        <v>#DIV/0!</v>
      </c>
    </row>
    <row r="1005" spans="6:10" ht="15" x14ac:dyDescent="0.2">
      <c r="F1005" s="49">
        <v>43654</v>
      </c>
      <c r="G1005" s="50">
        <v>156.759989261627</v>
      </c>
      <c r="H1005" s="50">
        <v>152.59572506158926</v>
      </c>
      <c r="I1005" s="103" t="e">
        <f>$B$5*H1005/'EUR GBP'!H1005</f>
        <v>#DIV/0!</v>
      </c>
      <c r="J1005" s="170" t="e">
        <f>I1005-($G$3*$B$5/'EUR GBP'!$F$3)</f>
        <v>#DIV/0!</v>
      </c>
    </row>
    <row r="1006" spans="6:10" ht="15" x14ac:dyDescent="0.2">
      <c r="F1006" s="49">
        <v>43651</v>
      </c>
      <c r="G1006" s="50">
        <v>157.39998817443802</v>
      </c>
      <c r="H1006" s="50">
        <v>154.68716385828566</v>
      </c>
      <c r="I1006" s="103" t="e">
        <f>$B$5*H1006/'EUR GBP'!H1006</f>
        <v>#DIV/0!</v>
      </c>
      <c r="J1006" s="170" t="e">
        <f>I1006-($G$3*$B$5/'EUR GBP'!$F$3)</f>
        <v>#DIV/0!</v>
      </c>
    </row>
    <row r="1007" spans="6:10" ht="15" x14ac:dyDescent="0.2">
      <c r="F1007" s="49">
        <v>43650</v>
      </c>
      <c r="G1007" s="50">
        <v>155.89998960494898</v>
      </c>
      <c r="H1007" s="50">
        <v>154.56248221444693</v>
      </c>
      <c r="I1007" s="103" t="e">
        <f>$B$5*H1007/'EUR GBP'!H1007</f>
        <v>#DIV/0!</v>
      </c>
      <c r="J1007" s="170" t="e">
        <f>I1007-($G$3*$B$5/'EUR GBP'!$F$3)</f>
        <v>#DIV/0!</v>
      </c>
    </row>
    <row r="1008" spans="6:10" ht="15" x14ac:dyDescent="0.2">
      <c r="F1008" s="49">
        <v>43649</v>
      </c>
      <c r="G1008" s="50">
        <v>154.53999042510901</v>
      </c>
      <c r="H1008" s="50">
        <v>153.63697554035801</v>
      </c>
      <c r="I1008" s="103" t="e">
        <f>$B$5*H1008/'EUR GBP'!H1008</f>
        <v>#DIV/0!</v>
      </c>
      <c r="J1008" s="170" t="e">
        <f>I1008-($G$3*$B$5/'EUR GBP'!$F$3)</f>
        <v>#DIV/0!</v>
      </c>
    </row>
    <row r="1009" spans="6:10" ht="15" x14ac:dyDescent="0.2">
      <c r="F1009" s="49">
        <v>43648</v>
      </c>
      <c r="G1009" s="50">
        <v>154.11999225616398</v>
      </c>
      <c r="H1009" s="50">
        <v>154.77878715838608</v>
      </c>
      <c r="I1009" s="103" t="e">
        <f>$B$5*H1009/'EUR GBP'!H1009</f>
        <v>#DIV/0!</v>
      </c>
      <c r="J1009" s="170" t="e">
        <f>I1009-($G$3*$B$5/'EUR GBP'!$F$3)</f>
        <v>#DIV/0!</v>
      </c>
    </row>
    <row r="1010" spans="6:10" ht="15" x14ac:dyDescent="0.2">
      <c r="F1010" s="49">
        <v>43647</v>
      </c>
      <c r="G1010" s="50">
        <v>152.559995651245</v>
      </c>
      <c r="H1010" s="50">
        <v>156.32447050333468</v>
      </c>
      <c r="I1010" s="103" t="e">
        <f>$B$5*H1010/'EUR GBP'!H1010</f>
        <v>#DIV/0!</v>
      </c>
      <c r="J1010" s="170" t="e">
        <f>I1010-($G$3*$B$5/'EUR GBP'!$F$3)</f>
        <v>#DIV/0!</v>
      </c>
    </row>
    <row r="1011" spans="6:10" ht="15" x14ac:dyDescent="0.2">
      <c r="F1011" s="49">
        <v>43644</v>
      </c>
      <c r="G1011" s="50">
        <v>149.50000047683702</v>
      </c>
      <c r="H1011" s="50">
        <v>152.0153907593803</v>
      </c>
      <c r="I1011" s="103" t="e">
        <f>$B$5*H1011/'EUR GBP'!H1011</f>
        <v>#DIV/0!</v>
      </c>
      <c r="J1011" s="170" t="e">
        <f>I1011-($G$3*$B$5/'EUR GBP'!$F$3)</f>
        <v>#DIV/0!</v>
      </c>
    </row>
    <row r="1012" spans="6:10" ht="15" x14ac:dyDescent="0.2">
      <c r="F1012" s="49">
        <v>43643</v>
      </c>
      <c r="G1012" s="50">
        <v>150.679993629455</v>
      </c>
      <c r="H1012" s="50">
        <v>154.83510229699937</v>
      </c>
      <c r="I1012" s="103" t="e">
        <f>$B$5*H1012/'EUR GBP'!H1012</f>
        <v>#DIV/0!</v>
      </c>
      <c r="J1012" s="170" t="e">
        <f>I1012-($G$3*$B$5/'EUR GBP'!$F$3)</f>
        <v>#DIV/0!</v>
      </c>
    </row>
    <row r="1013" spans="6:10" ht="15" x14ac:dyDescent="0.2">
      <c r="F1013" s="49">
        <v>43642</v>
      </c>
      <c r="G1013" s="50">
        <v>149.10000562667801</v>
      </c>
      <c r="H1013" s="50">
        <v>155.53936312591455</v>
      </c>
      <c r="I1013" s="103" t="e">
        <f>$B$5*H1013/'EUR GBP'!H1013</f>
        <v>#DIV/0!</v>
      </c>
      <c r="J1013" s="170" t="e">
        <f>I1013-($G$3*$B$5/'EUR GBP'!$F$3)</f>
        <v>#DIV/0!</v>
      </c>
    </row>
    <row r="1014" spans="6:10" ht="15" x14ac:dyDescent="0.2">
      <c r="F1014" s="49">
        <v>43641</v>
      </c>
      <c r="G1014" s="50">
        <v>146.860003471374</v>
      </c>
      <c r="H1014" s="50">
        <v>151.53910085938244</v>
      </c>
      <c r="I1014" s="103" t="e">
        <f>$B$5*H1014/'EUR GBP'!H1014</f>
        <v>#DIV/0!</v>
      </c>
      <c r="J1014" s="170" t="e">
        <f>I1014-($G$3*$B$5/'EUR GBP'!$F$3)</f>
        <v>#DIV/0!</v>
      </c>
    </row>
    <row r="1015" spans="6:10" ht="15" x14ac:dyDescent="0.2">
      <c r="F1015" s="49">
        <v>43640</v>
      </c>
      <c r="G1015" s="50">
        <v>148.479998111724</v>
      </c>
      <c r="H1015" s="50">
        <v>151.96619540878689</v>
      </c>
      <c r="I1015" s="103" t="e">
        <f>$B$5*H1015/'EUR GBP'!H1015</f>
        <v>#DIV/0!</v>
      </c>
      <c r="J1015" s="170" t="e">
        <f>I1015-($G$3*$B$5/'EUR GBP'!$F$3)</f>
        <v>#DIV/0!</v>
      </c>
    </row>
    <row r="1016" spans="6:10" ht="15" x14ac:dyDescent="0.2">
      <c r="F1016" s="49">
        <v>43637</v>
      </c>
      <c r="G1016" s="50">
        <v>149.69999790191599</v>
      </c>
      <c r="H1016" s="50">
        <v>152.38300189787037</v>
      </c>
      <c r="I1016" s="103" t="e">
        <f>$B$5*H1016/'EUR GBP'!H1016</f>
        <v>#DIV/0!</v>
      </c>
      <c r="J1016" s="170" t="e">
        <f>I1016-($G$3*$B$5/'EUR GBP'!$F$3)</f>
        <v>#DIV/0!</v>
      </c>
    </row>
    <row r="1017" spans="6:10" ht="15" x14ac:dyDescent="0.2">
      <c r="F1017" s="49">
        <v>43636</v>
      </c>
      <c r="G1017" s="50">
        <v>150.52000284194901</v>
      </c>
      <c r="H1017" s="50">
        <v>149.95688547205305</v>
      </c>
      <c r="I1017" s="103" t="e">
        <f>$B$5*H1017/'EUR GBP'!H1017</f>
        <v>#DIV/0!</v>
      </c>
      <c r="J1017" s="170" t="e">
        <f>I1017-($G$3*$B$5/'EUR GBP'!$F$3)</f>
        <v>#DIV/0!</v>
      </c>
    </row>
    <row r="1018" spans="6:10" ht="15" x14ac:dyDescent="0.2">
      <c r="F1018" s="49">
        <v>43635</v>
      </c>
      <c r="G1018" s="50">
        <v>153.75999212265</v>
      </c>
      <c r="H1018" s="50">
        <v>155.08476611266229</v>
      </c>
      <c r="I1018" s="103" t="e">
        <f>$B$5*H1018/'EUR GBP'!H1018</f>
        <v>#DIV/0!</v>
      </c>
      <c r="J1018" s="170" t="e">
        <f>I1018-($G$3*$B$5/'EUR GBP'!$F$3)</f>
        <v>#DIV/0!</v>
      </c>
    </row>
    <row r="1019" spans="6:10" ht="15" x14ac:dyDescent="0.2">
      <c r="F1019" s="49">
        <v>43634</v>
      </c>
      <c r="G1019" s="50">
        <v>151.89999341964699</v>
      </c>
      <c r="H1019" s="50">
        <v>154.21171224721843</v>
      </c>
      <c r="I1019" s="103" t="e">
        <f>$B$5*H1019/'EUR GBP'!H1019</f>
        <v>#DIV/0!</v>
      </c>
      <c r="J1019" s="170" t="e">
        <f>I1019-($G$3*$B$5/'EUR GBP'!$F$3)</f>
        <v>#DIV/0!</v>
      </c>
    </row>
    <row r="1020" spans="6:10" ht="15" x14ac:dyDescent="0.2">
      <c r="F1020" s="49">
        <v>43633</v>
      </c>
      <c r="G1020" s="50">
        <v>150.91999769210801</v>
      </c>
      <c r="H1020" s="50">
        <v>155.26404971779829</v>
      </c>
      <c r="I1020" s="103" t="e">
        <f>$B$5*H1020/'EUR GBP'!H1020</f>
        <v>#DIV/0!</v>
      </c>
      <c r="J1020" s="170" t="e">
        <f>I1020-($G$3*$B$5/'EUR GBP'!$F$3)</f>
        <v>#DIV/0!</v>
      </c>
    </row>
    <row r="1021" spans="6:10" ht="15" x14ac:dyDescent="0.2">
      <c r="F1021" s="49">
        <v>43630</v>
      </c>
      <c r="G1021" s="50">
        <v>148.91999959945602</v>
      </c>
      <c r="H1021" s="50">
        <v>152.82951998631043</v>
      </c>
      <c r="I1021" s="103" t="e">
        <f>$B$5*H1021/'EUR GBP'!H1021</f>
        <v>#DIV/0!</v>
      </c>
      <c r="J1021" s="170" t="e">
        <f>I1021-($G$3*$B$5/'EUR GBP'!$F$3)</f>
        <v>#DIV/0!</v>
      </c>
    </row>
    <row r="1022" spans="6:10" ht="15" x14ac:dyDescent="0.2">
      <c r="F1022" s="49">
        <v>43629</v>
      </c>
      <c r="G1022" s="50">
        <v>149.30000305175699</v>
      </c>
      <c r="H1022" s="50">
        <v>151.76960395864324</v>
      </c>
      <c r="I1022" s="103" t="e">
        <f>$B$5*H1022/'EUR GBP'!H1022</f>
        <v>#DIV/0!</v>
      </c>
      <c r="J1022" s="170" t="e">
        <f>I1022-($G$3*$B$5/'EUR GBP'!$F$3)</f>
        <v>#DIV/0!</v>
      </c>
    </row>
    <row r="1023" spans="6:10" ht="15" x14ac:dyDescent="0.2">
      <c r="F1023" s="49">
        <v>43628</v>
      </c>
      <c r="G1023" s="50">
        <v>150.72000026702801</v>
      </c>
      <c r="H1023" s="50">
        <v>152.34821818736143</v>
      </c>
      <c r="I1023" s="103" t="e">
        <f>$B$5*H1023/'EUR GBP'!H1023</f>
        <v>#DIV/0!</v>
      </c>
      <c r="J1023" s="170" t="e">
        <f>I1023-($G$3*$B$5/'EUR GBP'!$F$3)</f>
        <v>#DIV/0!</v>
      </c>
    </row>
    <row r="1024" spans="6:10" ht="15" x14ac:dyDescent="0.2">
      <c r="F1024" s="49">
        <v>43627</v>
      </c>
      <c r="G1024" s="50">
        <v>151.579999923706</v>
      </c>
      <c r="H1024" s="50">
        <v>151.51117359546436</v>
      </c>
      <c r="I1024" s="103" t="e">
        <f>$B$5*H1024/'EUR GBP'!H1024</f>
        <v>#DIV/0!</v>
      </c>
      <c r="J1024" s="170" t="e">
        <f>I1024-($G$3*$B$5/'EUR GBP'!$F$3)</f>
        <v>#DIV/0!</v>
      </c>
    </row>
    <row r="1025" spans="6:10" ht="15" x14ac:dyDescent="0.2">
      <c r="F1025" s="49">
        <v>43626</v>
      </c>
      <c r="G1025" s="50">
        <v>153.27999591827299</v>
      </c>
      <c r="H1025" s="50">
        <v>154.64605506805023</v>
      </c>
      <c r="I1025" s="103" t="e">
        <f>$B$5*H1025/'EUR GBP'!H1025</f>
        <v>#DIV/0!</v>
      </c>
      <c r="J1025" s="170" t="e">
        <f>I1025-($G$3*$B$5/'EUR GBP'!$F$3)</f>
        <v>#DIV/0!</v>
      </c>
    </row>
    <row r="1026" spans="6:10" ht="15" x14ac:dyDescent="0.2">
      <c r="F1026" s="49">
        <v>43623</v>
      </c>
      <c r="G1026" s="50">
        <v>151.85999870300199</v>
      </c>
      <c r="H1026" s="50">
        <v>154.3542109153031</v>
      </c>
      <c r="I1026" s="103" t="e">
        <f>$B$5*H1026/'EUR GBP'!H1026</f>
        <v>#DIV/0!</v>
      </c>
      <c r="J1026" s="170" t="e">
        <f>I1026-($G$3*$B$5/'EUR GBP'!$F$3)</f>
        <v>#DIV/0!</v>
      </c>
    </row>
    <row r="1027" spans="6:10" ht="15" x14ac:dyDescent="0.2">
      <c r="F1027" s="49">
        <v>43622</v>
      </c>
      <c r="G1027" s="50">
        <v>150.740003585815</v>
      </c>
      <c r="H1027" s="50">
        <v>152.34833354478013</v>
      </c>
      <c r="I1027" s="103" t="e">
        <f>$B$5*H1027/'EUR GBP'!H1027</f>
        <v>#DIV/0!</v>
      </c>
      <c r="J1027" s="170" t="e">
        <f>I1027-($G$3*$B$5/'EUR GBP'!$F$3)</f>
        <v>#DIV/0!</v>
      </c>
    </row>
    <row r="1028" spans="6:10" ht="15" x14ac:dyDescent="0.2">
      <c r="F1028" s="49">
        <v>43621</v>
      </c>
      <c r="G1028" s="50">
        <v>151.60000324249202</v>
      </c>
      <c r="H1028" s="50">
        <v>151.11213237196134</v>
      </c>
      <c r="I1028" s="103" t="e">
        <f>$B$5*H1028/'EUR GBP'!H1028</f>
        <v>#DIV/0!</v>
      </c>
      <c r="J1028" s="170" t="e">
        <f>I1028-($G$3*$B$5/'EUR GBP'!$F$3)</f>
        <v>#DIV/0!</v>
      </c>
    </row>
    <row r="1029" spans="6:10" ht="15" x14ac:dyDescent="0.2">
      <c r="F1029" s="49">
        <v>43620</v>
      </c>
      <c r="G1029" s="50">
        <v>153.69999408721898</v>
      </c>
      <c r="H1029" s="50">
        <v>156.93312693115172</v>
      </c>
      <c r="I1029" s="103" t="e">
        <f>$B$5*H1029/'EUR GBP'!H1029</f>
        <v>#DIV/0!</v>
      </c>
      <c r="J1029" s="170" t="e">
        <f>I1029-($G$3*$B$5/'EUR GBP'!$F$3)</f>
        <v>#DIV/0!</v>
      </c>
    </row>
    <row r="1030" spans="6:10" ht="15" x14ac:dyDescent="0.2">
      <c r="F1030" s="49">
        <v>43619</v>
      </c>
      <c r="G1030" s="50">
        <v>150.020003318786</v>
      </c>
      <c r="H1030" s="50">
        <v>153.77251763130852</v>
      </c>
      <c r="I1030" s="103" t="e">
        <f>$B$5*H1030/'EUR GBP'!H1030</f>
        <v>#DIV/0!</v>
      </c>
      <c r="J1030" s="170" t="e">
        <f>I1030-($G$3*$B$5/'EUR GBP'!$F$3)</f>
        <v>#DIV/0!</v>
      </c>
    </row>
    <row r="1031" spans="6:10" ht="15" x14ac:dyDescent="0.2">
      <c r="F1031" s="49">
        <v>43616</v>
      </c>
      <c r="G1031" s="50">
        <v>149.47999715805</v>
      </c>
      <c r="H1031" s="50">
        <v>151.50756453333256</v>
      </c>
      <c r="I1031" s="103" t="e">
        <f>$B$5*H1031/'EUR GBP'!H1031</f>
        <v>#DIV/0!</v>
      </c>
      <c r="J1031" s="170" t="e">
        <f>I1031-($G$3*$B$5/'EUR GBP'!$F$3)</f>
        <v>#DIV/0!</v>
      </c>
    </row>
    <row r="1032" spans="6:10" ht="15" x14ac:dyDescent="0.2">
      <c r="F1032" s="49">
        <v>43615</v>
      </c>
      <c r="G1032" s="50">
        <v>151.16000175476</v>
      </c>
      <c r="H1032" s="50">
        <v>153.78868108504702</v>
      </c>
      <c r="I1032" s="103" t="e">
        <f>$B$5*H1032/'EUR GBP'!H1032</f>
        <v>#DIV/0!</v>
      </c>
      <c r="J1032" s="170" t="e">
        <f>I1032-($G$3*$B$5/'EUR GBP'!$F$3)</f>
        <v>#DIV/0!</v>
      </c>
    </row>
    <row r="1033" spans="6:10" ht="15" x14ac:dyDescent="0.2">
      <c r="F1033" s="49">
        <v>43614</v>
      </c>
      <c r="G1033" s="50">
        <v>150.60000419616699</v>
      </c>
      <c r="H1033" s="50">
        <v>154.1179363319001</v>
      </c>
      <c r="I1033" s="103" t="e">
        <f>$B$5*H1033/'EUR GBP'!H1033</f>
        <v>#DIV/0!</v>
      </c>
      <c r="J1033" s="170" t="e">
        <f>I1033-($G$3*$B$5/'EUR GBP'!$F$3)</f>
        <v>#DIV/0!</v>
      </c>
    </row>
    <row r="1034" spans="6:10" ht="15" x14ac:dyDescent="0.2">
      <c r="F1034" s="49">
        <v>43613</v>
      </c>
      <c r="G1034" s="50">
        <v>149.72000122070298</v>
      </c>
      <c r="H1034" s="50">
        <v>153.69148086935863</v>
      </c>
      <c r="I1034" s="103" t="e">
        <f>$B$5*H1034/'EUR GBP'!H1034</f>
        <v>#DIV/0!</v>
      </c>
      <c r="J1034" s="170" t="e">
        <f>I1034-($G$3*$B$5/'EUR GBP'!$F$3)</f>
        <v>#DIV/0!</v>
      </c>
    </row>
    <row r="1035" spans="6:10" ht="15" x14ac:dyDescent="0.2">
      <c r="F1035" s="49">
        <v>43612</v>
      </c>
      <c r="G1035" s="50">
        <v>149.259996414184</v>
      </c>
      <c r="H1035" s="50">
        <v>153.46655550183874</v>
      </c>
      <c r="I1035" s="103" t="e">
        <f>$B$5*H1035/'EUR GBP'!H1035</f>
        <v>#DIV/0!</v>
      </c>
      <c r="J1035" s="170" t="e">
        <f>I1035-($G$3*$B$5/'EUR GBP'!$F$3)</f>
        <v>#DIV/0!</v>
      </c>
    </row>
    <row r="1036" spans="6:10" ht="15" x14ac:dyDescent="0.2">
      <c r="F1036" s="49">
        <v>43609</v>
      </c>
      <c r="G1036" s="50">
        <v>149.02000427246</v>
      </c>
      <c r="H1036" s="50">
        <v>152.85029785032327</v>
      </c>
      <c r="I1036" s="103" t="e">
        <f>$B$5*H1036/'EUR GBP'!H1036</f>
        <v>#DIV/0!</v>
      </c>
      <c r="J1036" s="170" t="e">
        <f>I1036-($G$3*$B$5/'EUR GBP'!$F$3)</f>
        <v>#DIV/0!</v>
      </c>
    </row>
    <row r="1037" spans="6:10" ht="15" x14ac:dyDescent="0.2">
      <c r="F1037" s="49">
        <v>43608</v>
      </c>
      <c r="G1037" s="50">
        <v>149.380004405975</v>
      </c>
      <c r="H1037" s="50">
        <v>149.63136231552704</v>
      </c>
      <c r="I1037" s="103" t="e">
        <f>$B$5*H1037/'EUR GBP'!H1037</f>
        <v>#DIV/0!</v>
      </c>
      <c r="J1037" s="170" t="e">
        <f>I1037-($G$3*$B$5/'EUR GBP'!$F$3)</f>
        <v>#DIV/0!</v>
      </c>
    </row>
    <row r="1038" spans="6:10" ht="15" x14ac:dyDescent="0.2">
      <c r="F1038" s="49">
        <v>43607</v>
      </c>
      <c r="G1038" s="50">
        <v>152.91999578475901</v>
      </c>
      <c r="H1038" s="50">
        <v>149.08800278885218</v>
      </c>
      <c r="I1038" s="103" t="e">
        <f>$B$5*H1038/'EUR GBP'!H1038</f>
        <v>#DIV/0!</v>
      </c>
      <c r="J1038" s="170" t="e">
        <f>I1038-($G$3*$B$5/'EUR GBP'!$F$3)</f>
        <v>#DIV/0!</v>
      </c>
    </row>
    <row r="1039" spans="6:10" ht="15" x14ac:dyDescent="0.2">
      <c r="F1039" s="49">
        <v>43606</v>
      </c>
      <c r="G1039" s="50">
        <v>157.10000991821201</v>
      </c>
      <c r="H1039" s="50">
        <v>153.90425537925813</v>
      </c>
      <c r="I1039" s="103" t="e">
        <f>$B$5*H1039/'EUR GBP'!H1039</f>
        <v>#DIV/0!</v>
      </c>
      <c r="J1039" s="170" t="e">
        <f>I1039-($G$3*$B$5/'EUR GBP'!$F$3)</f>
        <v>#DIV/0!</v>
      </c>
    </row>
    <row r="1040" spans="6:10" ht="15" x14ac:dyDescent="0.2">
      <c r="F1040" s="49">
        <v>43605</v>
      </c>
      <c r="G1040" s="50">
        <v>156.399989128112</v>
      </c>
      <c r="H1040" s="50">
        <v>150.96384664311097</v>
      </c>
      <c r="I1040" s="103" t="e">
        <f>$B$5*H1040/'EUR GBP'!H1040</f>
        <v>#DIV/0!</v>
      </c>
      <c r="J1040" s="170" t="e">
        <f>I1040-($G$3*$B$5/'EUR GBP'!$F$3)</f>
        <v>#DIV/0!</v>
      </c>
    </row>
    <row r="1041" spans="6:10" ht="15" x14ac:dyDescent="0.2">
      <c r="F1041" s="49">
        <v>43602</v>
      </c>
      <c r="G1041" s="50">
        <v>158.72000455856301</v>
      </c>
      <c r="H1041" s="50">
        <v>151.35857605295266</v>
      </c>
      <c r="I1041" s="103" t="e">
        <f>$B$5*H1041/'EUR GBP'!H1041</f>
        <v>#DIV/0!</v>
      </c>
      <c r="J1041" s="170" t="e">
        <f>I1041-($G$3*$B$5/'EUR GBP'!$F$3)</f>
        <v>#DIV/0!</v>
      </c>
    </row>
    <row r="1042" spans="6:10" ht="15" x14ac:dyDescent="0.2">
      <c r="F1042" s="49">
        <v>43601</v>
      </c>
      <c r="G1042" s="50">
        <v>160.66000461578301</v>
      </c>
      <c r="H1042" s="50">
        <v>153.90819889202598</v>
      </c>
      <c r="I1042" s="103" t="e">
        <f>$B$5*H1042/'EUR GBP'!H1042</f>
        <v>#DIV/0!</v>
      </c>
      <c r="J1042" s="170" t="e">
        <f>I1042-($G$3*$B$5/'EUR GBP'!$F$3)</f>
        <v>#DIV/0!</v>
      </c>
    </row>
    <row r="1043" spans="6:10" ht="15" x14ac:dyDescent="0.2">
      <c r="F1043" s="49">
        <v>43600</v>
      </c>
      <c r="G1043" s="50">
        <v>159.940004348754</v>
      </c>
      <c r="H1043" s="50">
        <v>155.90660739722293</v>
      </c>
      <c r="I1043" s="103" t="e">
        <f>$B$5*H1043/'EUR GBP'!H1043</f>
        <v>#DIV/0!</v>
      </c>
      <c r="J1043" s="170" t="e">
        <f>I1043-($G$3*$B$5/'EUR GBP'!$F$3)</f>
        <v>#DIV/0!</v>
      </c>
    </row>
    <row r="1044" spans="6:10" ht="15" x14ac:dyDescent="0.2">
      <c r="F1044" s="49">
        <v>43599</v>
      </c>
      <c r="G1044" s="50">
        <v>157.160007953643</v>
      </c>
      <c r="H1044" s="50">
        <v>155.06393084342753</v>
      </c>
      <c r="I1044" s="103" t="e">
        <f>$B$5*H1044/'EUR GBP'!H1044</f>
        <v>#DIV/0!</v>
      </c>
      <c r="J1044" s="170" t="e">
        <f>I1044-($G$3*$B$5/'EUR GBP'!$F$3)</f>
        <v>#DIV/0!</v>
      </c>
    </row>
    <row r="1045" spans="6:10" ht="15" x14ac:dyDescent="0.2">
      <c r="F1045" s="49">
        <v>43598</v>
      </c>
      <c r="G1045" s="50">
        <v>155.27999401092501</v>
      </c>
      <c r="H1045" s="50">
        <v>151.37606492225845</v>
      </c>
      <c r="I1045" s="103" t="e">
        <f>$B$5*H1045/'EUR GBP'!H1045</f>
        <v>#DIV/0!</v>
      </c>
      <c r="J1045" s="170" t="e">
        <f>I1045-($G$3*$B$5/'EUR GBP'!$F$3)</f>
        <v>#DIV/0!</v>
      </c>
    </row>
    <row r="1046" spans="6:10" ht="15" x14ac:dyDescent="0.2">
      <c r="F1046" s="49">
        <v>43595</v>
      </c>
      <c r="G1046" s="50">
        <v>157.160007953643</v>
      </c>
      <c r="H1046" s="50">
        <v>153.74738427836132</v>
      </c>
      <c r="I1046" s="103" t="e">
        <f>$B$5*H1046/'EUR GBP'!H1046</f>
        <v>#DIV/0!</v>
      </c>
      <c r="J1046" s="170" t="e">
        <f>I1046-($G$3*$B$5/'EUR GBP'!$F$3)</f>
        <v>#DIV/0!</v>
      </c>
    </row>
    <row r="1047" spans="6:10" ht="15" x14ac:dyDescent="0.2">
      <c r="F1047" s="49">
        <v>43594</v>
      </c>
      <c r="G1047" s="50">
        <v>156.61998987197799</v>
      </c>
      <c r="H1047" s="50">
        <v>150.62034078030601</v>
      </c>
      <c r="I1047" s="103" t="e">
        <f>$B$5*H1047/'EUR GBP'!H1047</f>
        <v>#DIV/0!</v>
      </c>
      <c r="J1047" s="170" t="e">
        <f>I1047-($G$3*$B$5/'EUR GBP'!$F$3)</f>
        <v>#DIV/0!</v>
      </c>
    </row>
    <row r="1048" spans="6:10" ht="15" x14ac:dyDescent="0.2">
      <c r="F1048" s="49">
        <v>43593</v>
      </c>
      <c r="G1048" s="50">
        <v>159.30000543594301</v>
      </c>
      <c r="H1048" s="50">
        <v>152.83575185704211</v>
      </c>
      <c r="I1048" s="103" t="e">
        <f>$B$5*H1048/'EUR GBP'!H1048</f>
        <v>#DIV/0!</v>
      </c>
      <c r="J1048" s="170" t="e">
        <f>I1048-($G$3*$B$5/'EUR GBP'!$F$3)</f>
        <v>#DIV/0!</v>
      </c>
    </row>
    <row r="1049" spans="6:10" ht="15" x14ac:dyDescent="0.2">
      <c r="F1049" s="49">
        <v>43592</v>
      </c>
      <c r="G1049" s="50">
        <v>159.70000028610201</v>
      </c>
      <c r="H1049" s="50">
        <v>149.44830325661579</v>
      </c>
      <c r="I1049" s="103" t="e">
        <f>$B$5*H1049/'EUR GBP'!H1049</f>
        <v>#DIV/0!</v>
      </c>
      <c r="J1049" s="170" t="e">
        <f>I1049-($G$3*$B$5/'EUR GBP'!$F$3)</f>
        <v>#DIV/0!</v>
      </c>
    </row>
    <row r="1050" spans="6:10" ht="15" x14ac:dyDescent="0.2">
      <c r="F1050" s="49">
        <v>43591</v>
      </c>
      <c r="G1050" s="50">
        <v>163.67999315261801</v>
      </c>
      <c r="H1050" s="50">
        <v>153.33236678087607</v>
      </c>
      <c r="I1050" s="103" t="e">
        <f>$B$5*H1050/'EUR GBP'!H1050</f>
        <v>#DIV/0!</v>
      </c>
      <c r="J1050" s="170" t="e">
        <f>I1050-($G$3*$B$5/'EUR GBP'!$F$3)</f>
        <v>#DIV/0!</v>
      </c>
    </row>
    <row r="1051" spans="6:10" ht="15" x14ac:dyDescent="0.2">
      <c r="F1051" s="49">
        <v>43588</v>
      </c>
      <c r="G1051" s="50">
        <v>163.55999708175599</v>
      </c>
      <c r="H1051" s="50">
        <v>152.26744552567828</v>
      </c>
      <c r="I1051" s="103" t="e">
        <f>$B$5*H1051/'EUR GBP'!H1051</f>
        <v>#DIV/0!</v>
      </c>
      <c r="J1051" s="170" t="e">
        <f>I1051-($G$3*$B$5/'EUR GBP'!$F$3)</f>
        <v>#DIV/0!</v>
      </c>
    </row>
    <row r="1052" spans="6:10" ht="15" x14ac:dyDescent="0.2">
      <c r="F1052" s="49">
        <v>43587</v>
      </c>
      <c r="G1052" s="50">
        <v>164.57999944686802</v>
      </c>
      <c r="H1052" s="50">
        <v>153.55551638615327</v>
      </c>
      <c r="I1052" s="103" t="e">
        <f>$B$5*H1052/'EUR GBP'!H1052</f>
        <v>#DIV/0!</v>
      </c>
      <c r="J1052" s="170" t="e">
        <f>I1052-($G$3*$B$5/'EUR GBP'!$F$3)</f>
        <v>#DIV/0!</v>
      </c>
    </row>
    <row r="1053" spans="6:10" ht="15" x14ac:dyDescent="0.2">
      <c r="F1053" s="49">
        <v>43586</v>
      </c>
      <c r="G1053" s="50">
        <v>164.21999931335401</v>
      </c>
      <c r="H1053" s="50">
        <v>153.57495828675727</v>
      </c>
      <c r="I1053" s="103" t="e">
        <f>$B$5*H1053/'EUR GBP'!H1053</f>
        <v>#DIV/0!</v>
      </c>
      <c r="J1053" s="170" t="e">
        <f>I1053-($G$3*$B$5/'EUR GBP'!$F$3)</f>
        <v>#DIV/0!</v>
      </c>
    </row>
    <row r="1054" spans="6:10" ht="15" x14ac:dyDescent="0.2">
      <c r="F1054" s="49">
        <v>43585</v>
      </c>
      <c r="G1054" s="50">
        <v>163.83999586105301</v>
      </c>
      <c r="H1054" s="50">
        <v>152.7531200280059</v>
      </c>
      <c r="I1054" s="103" t="e">
        <f>$B$5*H1054/'EUR GBP'!H1054</f>
        <v>#DIV/0!</v>
      </c>
      <c r="J1054" s="170" t="e">
        <f>I1054-($G$3*$B$5/'EUR GBP'!$F$3)</f>
        <v>#DIV/0!</v>
      </c>
    </row>
    <row r="1055" spans="6:10" ht="15" x14ac:dyDescent="0.2">
      <c r="F1055" s="49">
        <v>43584</v>
      </c>
      <c r="G1055" s="50">
        <v>164.339995384216</v>
      </c>
      <c r="H1055" s="50">
        <v>156.34703632827268</v>
      </c>
      <c r="I1055" s="103" t="e">
        <f>$B$5*H1055/'EUR GBP'!H1055</f>
        <v>#DIV/0!</v>
      </c>
      <c r="J1055" s="170" t="e">
        <f>I1055-($G$3*$B$5/'EUR GBP'!$F$3)</f>
        <v>#DIV/0!</v>
      </c>
    </row>
    <row r="1056" spans="6:10" ht="15" x14ac:dyDescent="0.2">
      <c r="F1056" s="49">
        <v>43581</v>
      </c>
      <c r="G1056" s="50">
        <v>161.02000474929801</v>
      </c>
      <c r="H1056" s="50">
        <v>154.00227436821595</v>
      </c>
      <c r="I1056" s="103" t="e">
        <f>$B$5*H1056/'EUR GBP'!H1056</f>
        <v>#DIV/0!</v>
      </c>
      <c r="J1056" s="170" t="e">
        <f>I1056-($G$3*$B$5/'EUR GBP'!$F$3)</f>
        <v>#DIV/0!</v>
      </c>
    </row>
    <row r="1057" spans="6:10" ht="15" x14ac:dyDescent="0.2">
      <c r="F1057" s="49">
        <v>43580</v>
      </c>
      <c r="G1057" s="50">
        <v>160.19999980926499</v>
      </c>
      <c r="H1057" s="50">
        <v>148.75229650390764</v>
      </c>
      <c r="I1057" s="103" t="e">
        <f>$B$5*H1057/'EUR GBP'!H1057</f>
        <v>#DIV/0!</v>
      </c>
      <c r="J1057" s="170" t="e">
        <f>I1057-($G$3*$B$5/'EUR GBP'!$F$3)</f>
        <v>#DIV/0!</v>
      </c>
    </row>
    <row r="1058" spans="6:10" ht="15" x14ac:dyDescent="0.2">
      <c r="F1058" s="49">
        <v>43579</v>
      </c>
      <c r="G1058" s="50">
        <v>164.93999958038299</v>
      </c>
      <c r="H1058" s="50">
        <v>152.12775286272503</v>
      </c>
      <c r="I1058" s="103" t="e">
        <f>$B$5*H1058/'EUR GBP'!H1058</f>
        <v>#DIV/0!</v>
      </c>
      <c r="J1058" s="170" t="e">
        <f>I1058-($G$3*$B$5/'EUR GBP'!$F$3)</f>
        <v>#DIV/0!</v>
      </c>
    </row>
    <row r="1059" spans="6:10" ht="15" x14ac:dyDescent="0.2">
      <c r="F1059" s="49">
        <v>43578</v>
      </c>
      <c r="G1059" s="50">
        <v>166.119992733001</v>
      </c>
      <c r="H1059" s="50">
        <v>150.22418835768738</v>
      </c>
      <c r="I1059" s="103" t="e">
        <f>$B$5*H1059/'EUR GBP'!H1059</f>
        <v>#DIV/0!</v>
      </c>
      <c r="J1059" s="170" t="e">
        <f>I1059-($G$3*$B$5/'EUR GBP'!$F$3)</f>
        <v>#DIV/0!</v>
      </c>
    </row>
    <row r="1060" spans="6:10" ht="15" x14ac:dyDescent="0.2">
      <c r="F1060" s="49">
        <v>43577</v>
      </c>
      <c r="G1060" s="50">
        <v>169.39998865127498</v>
      </c>
      <c r="H1060" s="50">
        <v>153.21999788284299</v>
      </c>
      <c r="I1060" s="103" t="e">
        <f>$B$5*H1060/'EUR GBP'!H1060</f>
        <v>#DIV/0!</v>
      </c>
      <c r="J1060" s="170" t="e">
        <f>I1060-($G$3*$B$5/'EUR GBP'!$F$3)</f>
        <v>#DIV/0!</v>
      </c>
    </row>
    <row r="1061" spans="6:10" ht="15" x14ac:dyDescent="0.2">
      <c r="F1061" s="49">
        <v>43574</v>
      </c>
      <c r="G1061" s="50">
        <v>169.39998865127498</v>
      </c>
      <c r="H1061" s="50">
        <v>153.16571852246062</v>
      </c>
      <c r="I1061" s="103" t="e">
        <f>$B$5*H1061/'EUR GBP'!H1061</f>
        <v>#DIV/0!</v>
      </c>
      <c r="J1061" s="170" t="e">
        <f>I1061-($G$3*$B$5/'EUR GBP'!$F$3)</f>
        <v>#DIV/0!</v>
      </c>
    </row>
    <row r="1062" spans="6:10" ht="15" x14ac:dyDescent="0.2">
      <c r="F1062" s="49">
        <v>43573</v>
      </c>
      <c r="G1062" s="50">
        <v>169.460010528564</v>
      </c>
      <c r="H1062" s="50">
        <v>153.27427724322538</v>
      </c>
      <c r="I1062" s="103" t="e">
        <f>$B$5*H1062/'EUR GBP'!H1062</f>
        <v>#DIV/0!</v>
      </c>
      <c r="J1062" s="170" t="e">
        <f>I1062-($G$3*$B$5/'EUR GBP'!$F$3)</f>
        <v>#DIV/0!</v>
      </c>
    </row>
    <row r="1063" spans="6:10" ht="15" x14ac:dyDescent="0.2">
      <c r="F1063" s="49">
        <v>43572</v>
      </c>
      <c r="G1063" s="50">
        <v>169.39998865127498</v>
      </c>
      <c r="H1063" s="50">
        <v>155.13128257529644</v>
      </c>
      <c r="I1063" s="103" t="e">
        <f>$B$5*H1063/'EUR GBP'!H1063</f>
        <v>#DIV/0!</v>
      </c>
      <c r="J1063" s="170" t="e">
        <f>I1063-($G$3*$B$5/'EUR GBP'!$F$3)</f>
        <v>#DIV/0!</v>
      </c>
    </row>
    <row r="1064" spans="6:10" ht="15" x14ac:dyDescent="0.2">
      <c r="F1064" s="49">
        <v>43571</v>
      </c>
      <c r="G1064" s="50">
        <v>167.29999780654902</v>
      </c>
      <c r="H1064" s="50">
        <v>153.03694167418487</v>
      </c>
      <c r="I1064" s="103" t="e">
        <f>$B$5*H1064/'EUR GBP'!H1064</f>
        <v>#DIV/0!</v>
      </c>
      <c r="J1064" s="170" t="e">
        <f>I1064-($G$3*$B$5/'EUR GBP'!$F$3)</f>
        <v>#DIV/0!</v>
      </c>
    </row>
    <row r="1065" spans="6:10" ht="15" x14ac:dyDescent="0.2">
      <c r="F1065" s="49">
        <v>43570</v>
      </c>
      <c r="G1065" s="50">
        <v>167.49999523162799</v>
      </c>
      <c r="H1065" s="50">
        <v>154.32164109548413</v>
      </c>
      <c r="I1065" s="103" t="e">
        <f>$B$5*H1065/'EUR GBP'!H1065</f>
        <v>#DIV/0!</v>
      </c>
      <c r="J1065" s="170" t="e">
        <f>I1065-($G$3*$B$5/'EUR GBP'!$F$3)</f>
        <v>#DIV/0!</v>
      </c>
    </row>
    <row r="1066" spans="6:10" ht="15" x14ac:dyDescent="0.2">
      <c r="F1066" s="49">
        <v>43567</v>
      </c>
      <c r="G1066" s="50">
        <v>166.29999876022299</v>
      </c>
      <c r="H1066" s="50">
        <v>154.66407983775318</v>
      </c>
      <c r="I1066" s="103" t="e">
        <f>$B$5*H1066/'EUR GBP'!H1066</f>
        <v>#DIV/0!</v>
      </c>
      <c r="J1066" s="170" t="e">
        <f>I1066-($G$3*$B$5/'EUR GBP'!$F$3)</f>
        <v>#DIV/0!</v>
      </c>
    </row>
    <row r="1067" spans="6:10" ht="15" x14ac:dyDescent="0.2">
      <c r="F1067" s="49">
        <v>43566</v>
      </c>
      <c r="G1067" s="50">
        <v>164.74000215530299</v>
      </c>
      <c r="H1067" s="50">
        <v>157.23423483521285</v>
      </c>
      <c r="I1067" s="103" t="e">
        <f>$B$5*H1067/'EUR GBP'!H1067</f>
        <v>#DIV/0!</v>
      </c>
      <c r="J1067" s="170" t="e">
        <f>I1067-($G$3*$B$5/'EUR GBP'!$F$3)</f>
        <v>#DIV/0!</v>
      </c>
    </row>
    <row r="1068" spans="6:10" ht="15" x14ac:dyDescent="0.2">
      <c r="F1068" s="49">
        <v>43565</v>
      </c>
      <c r="G1068" s="50">
        <v>160.47999858856198</v>
      </c>
      <c r="H1068" s="50">
        <v>152.64820569496953</v>
      </c>
      <c r="I1068" s="103" t="e">
        <f>$B$5*H1068/'EUR GBP'!H1068</f>
        <v>#DIV/0!</v>
      </c>
      <c r="J1068" s="170" t="e">
        <f>I1068-($G$3*$B$5/'EUR GBP'!$F$3)</f>
        <v>#DIV/0!</v>
      </c>
    </row>
    <row r="1069" spans="6:10" ht="15" x14ac:dyDescent="0.2">
      <c r="F1069" s="49">
        <v>43564</v>
      </c>
      <c r="G1069" s="50">
        <v>161.080002784729</v>
      </c>
      <c r="H1069" s="50">
        <v>151.51732513726699</v>
      </c>
      <c r="I1069" s="103" t="e">
        <f>$B$5*H1069/'EUR GBP'!H1069</f>
        <v>#DIV/0!</v>
      </c>
      <c r="J1069" s="170" t="e">
        <f>I1069-($G$3*$B$5/'EUR GBP'!$F$3)</f>
        <v>#DIV/0!</v>
      </c>
    </row>
    <row r="1070" spans="6:10" ht="15" x14ac:dyDescent="0.2">
      <c r="F1070" s="49">
        <v>43563</v>
      </c>
      <c r="G1070" s="50">
        <v>162.880003452301</v>
      </c>
      <c r="H1070" s="50">
        <v>153.40826078772926</v>
      </c>
      <c r="I1070" s="103" t="e">
        <f>$B$5*H1070/'EUR GBP'!H1070</f>
        <v>#DIV/0!</v>
      </c>
      <c r="J1070" s="170" t="e">
        <f>I1070-($G$3*$B$5/'EUR GBP'!$F$3)</f>
        <v>#DIV/0!</v>
      </c>
    </row>
    <row r="1071" spans="6:10" ht="15" x14ac:dyDescent="0.2">
      <c r="F1071" s="49">
        <v>43560</v>
      </c>
      <c r="G1071" s="50">
        <v>162.67999410629199</v>
      </c>
      <c r="H1071" s="50">
        <v>151.21757403226133</v>
      </c>
      <c r="I1071" s="103" t="e">
        <f>$B$5*H1071/'EUR GBP'!H1071</f>
        <v>#DIV/0!</v>
      </c>
      <c r="J1071" s="170" t="e">
        <f>I1071-($G$3*$B$5/'EUR GBP'!$F$3)</f>
        <v>#DIV/0!</v>
      </c>
    </row>
    <row r="1072" spans="6:10" ht="15" x14ac:dyDescent="0.2">
      <c r="F1072" s="49">
        <v>43559</v>
      </c>
      <c r="G1072" s="50">
        <v>164.820003509521</v>
      </c>
      <c r="H1072" s="50">
        <v>154.07765327427757</v>
      </c>
      <c r="I1072" s="103" t="e">
        <f>$B$5*H1072/'EUR GBP'!H1072</f>
        <v>#DIV/0!</v>
      </c>
      <c r="J1072" s="170" t="e">
        <f>I1072-($G$3*$B$5/'EUR GBP'!$F$3)</f>
        <v>#DIV/0!</v>
      </c>
    </row>
    <row r="1073" spans="6:10" ht="15" x14ac:dyDescent="0.2">
      <c r="F1073" s="49">
        <v>43558</v>
      </c>
      <c r="G1073" s="50">
        <v>163.89999389648401</v>
      </c>
      <c r="H1073" s="50">
        <v>156.85249177220882</v>
      </c>
      <c r="I1073" s="103" t="e">
        <f>$B$5*H1073/'EUR GBP'!H1073</f>
        <v>#DIV/0!</v>
      </c>
      <c r="J1073" s="170" t="e">
        <f>I1073-($G$3*$B$5/'EUR GBP'!$F$3)</f>
        <v>#DIV/0!</v>
      </c>
    </row>
    <row r="1074" spans="6:10" ht="15" x14ac:dyDescent="0.2">
      <c r="F1074" s="49">
        <v>43557</v>
      </c>
      <c r="G1074" s="50">
        <v>160.06000041961602</v>
      </c>
      <c r="H1074" s="50">
        <v>154.97219525497925</v>
      </c>
      <c r="I1074" s="103" t="e">
        <f>$B$5*H1074/'EUR GBP'!H1074</f>
        <v>#DIV/0!</v>
      </c>
      <c r="J1074" s="170" t="e">
        <f>I1074-($G$3*$B$5/'EUR GBP'!$F$3)</f>
        <v>#DIV/0!</v>
      </c>
    </row>
    <row r="1075" spans="6:10" ht="15" x14ac:dyDescent="0.2">
      <c r="F1075" s="49">
        <v>43556</v>
      </c>
      <c r="G1075" s="50">
        <v>158.24000835418698</v>
      </c>
      <c r="H1075" s="50">
        <v>157.18265022775191</v>
      </c>
      <c r="I1075" s="103" t="e">
        <f>$B$5*H1075/'EUR GBP'!H1075</f>
        <v>#DIV/0!</v>
      </c>
      <c r="J1075" s="170" t="e">
        <f>I1075-($G$3*$B$5/'EUR GBP'!$F$3)</f>
        <v>#DIV/0!</v>
      </c>
    </row>
    <row r="1076" spans="6:10" ht="15" x14ac:dyDescent="0.2">
      <c r="F1076" s="49">
        <v>43553</v>
      </c>
      <c r="G1076" s="50">
        <v>154.19999361038199</v>
      </c>
      <c r="H1076" s="50">
        <v>153.81733987822554</v>
      </c>
      <c r="I1076" s="103" t="e">
        <f>$B$5*H1076/'EUR GBP'!H1076</f>
        <v>#DIV/0!</v>
      </c>
      <c r="J1076" s="170" t="e">
        <f>I1076-($G$3*$B$5/'EUR GBP'!$F$3)</f>
        <v>#DIV/0!</v>
      </c>
    </row>
    <row r="1077" spans="6:10" ht="15" x14ac:dyDescent="0.2">
      <c r="F1077" s="49">
        <v>43552</v>
      </c>
      <c r="G1077" s="50">
        <v>153.60000133514399</v>
      </c>
      <c r="H1077" s="50">
        <v>151.23781294520867</v>
      </c>
      <c r="I1077" s="103" t="e">
        <f>$B$5*H1077/'EUR GBP'!H1077</f>
        <v>#DIV/0!</v>
      </c>
      <c r="J1077" s="170" t="e">
        <f>I1077-($G$3*$B$5/'EUR GBP'!$F$3)</f>
        <v>#DIV/0!</v>
      </c>
    </row>
    <row r="1078" spans="6:10" ht="15" x14ac:dyDescent="0.2">
      <c r="F1078" s="49">
        <v>43551</v>
      </c>
      <c r="G1078" s="50">
        <v>155.60001134872402</v>
      </c>
      <c r="H1078" s="50">
        <v>154.9032266581369</v>
      </c>
      <c r="I1078" s="103" t="e">
        <f>$B$5*H1078/'EUR GBP'!H1078</f>
        <v>#DIV/0!</v>
      </c>
      <c r="J1078" s="170" t="e">
        <f>I1078-($G$3*$B$5/'EUR GBP'!$F$3)</f>
        <v>#DIV/0!</v>
      </c>
    </row>
    <row r="1079" spans="6:10" ht="15" x14ac:dyDescent="0.2">
      <c r="F1079" s="49">
        <v>43550</v>
      </c>
      <c r="G1079" s="50">
        <v>153.89999151229802</v>
      </c>
      <c r="H1079" s="50">
        <v>151.83247937029162</v>
      </c>
      <c r="I1079" s="103" t="e">
        <f>$B$5*H1079/'EUR GBP'!H1079</f>
        <v>#DIV/0!</v>
      </c>
      <c r="J1079" s="170" t="e">
        <f>I1079-($G$3*$B$5/'EUR GBP'!$F$3)</f>
        <v>#DIV/0!</v>
      </c>
    </row>
    <row r="1080" spans="6:10" ht="15" x14ac:dyDescent="0.2">
      <c r="F1080" s="49">
        <v>43549</v>
      </c>
      <c r="G1080" s="50">
        <v>155.299997329711</v>
      </c>
      <c r="H1080" s="50">
        <v>153.35818449603812</v>
      </c>
      <c r="I1080" s="103" t="e">
        <f>$B$5*H1080/'EUR GBP'!H1080</f>
        <v>#DIV/0!</v>
      </c>
      <c r="J1080" s="170" t="e">
        <f>I1080-($G$3*$B$5/'EUR GBP'!$F$3)</f>
        <v>#DIV/0!</v>
      </c>
    </row>
    <row r="1081" spans="6:10" ht="15" x14ac:dyDescent="0.2">
      <c r="F1081" s="49">
        <v>43546</v>
      </c>
      <c r="G1081" s="50">
        <v>155.15999794006302</v>
      </c>
      <c r="H1081" s="50">
        <v>147.08379448873612</v>
      </c>
      <c r="I1081" s="103" t="e">
        <f>$B$5*H1081/'EUR GBP'!H1081</f>
        <v>#DIV/0!</v>
      </c>
      <c r="J1081" s="170" t="e">
        <f>I1081-($G$3*$B$5/'EUR GBP'!$F$3)</f>
        <v>#DIV/0!</v>
      </c>
    </row>
    <row r="1082" spans="6:10" ht="15" x14ac:dyDescent="0.2">
      <c r="F1082" s="49">
        <v>43545</v>
      </c>
      <c r="G1082" s="50">
        <v>161.500000953674</v>
      </c>
      <c r="H1082" s="50">
        <v>150.0278065938019</v>
      </c>
      <c r="I1082" s="103" t="e">
        <f>$B$5*H1082/'EUR GBP'!H1082</f>
        <v>#DIV/0!</v>
      </c>
      <c r="J1082" s="170" t="e">
        <f>I1082-($G$3*$B$5/'EUR GBP'!$F$3)</f>
        <v>#DIV/0!</v>
      </c>
    </row>
    <row r="1083" spans="6:10" ht="15" x14ac:dyDescent="0.2">
      <c r="F1083" s="49">
        <v>43544</v>
      </c>
      <c r="G1083" s="50">
        <v>164.89999294281</v>
      </c>
      <c r="H1083" s="50">
        <v>149.98374165370362</v>
      </c>
      <c r="I1083" s="103" t="e">
        <f>$B$5*H1083/'EUR GBP'!H1083</f>
        <v>#DIV/0!</v>
      </c>
      <c r="J1083" s="170" t="e">
        <f>I1083-($G$3*$B$5/'EUR GBP'!$F$3)</f>
        <v>#DIV/0!</v>
      </c>
    </row>
    <row r="1084" spans="6:10" ht="15" x14ac:dyDescent="0.2">
      <c r="F1084" s="49">
        <v>43543</v>
      </c>
      <c r="G1084" s="50">
        <v>168.419992923736</v>
      </c>
      <c r="H1084" s="50">
        <v>155.73321239289282</v>
      </c>
      <c r="I1084" s="103" t="e">
        <f>$B$5*H1084/'EUR GBP'!H1084</f>
        <v>#DIV/0!</v>
      </c>
      <c r="J1084" s="170" t="e">
        <f>I1084-($G$3*$B$5/'EUR GBP'!$F$3)</f>
        <v>#DIV/0!</v>
      </c>
    </row>
    <row r="1085" spans="6:10" ht="15" x14ac:dyDescent="0.2">
      <c r="F1085" s="49">
        <v>43542</v>
      </c>
      <c r="G1085" s="50">
        <v>165.67999124526901</v>
      </c>
      <c r="H1085" s="50">
        <v>153.25698925466125</v>
      </c>
      <c r="I1085" s="103" t="e">
        <f>$B$5*H1085/'EUR GBP'!H1085</f>
        <v>#DIV/0!</v>
      </c>
      <c r="J1085" s="170" t="e">
        <f>I1085-($G$3*$B$5/'EUR GBP'!$F$3)</f>
        <v>#DIV/0!</v>
      </c>
    </row>
    <row r="1086" spans="6:10" ht="15" x14ac:dyDescent="0.2">
      <c r="F1086" s="49">
        <v>43539</v>
      </c>
      <c r="G1086" s="50">
        <v>165.63999652862501</v>
      </c>
      <c r="H1086" s="50">
        <v>153.77602029515549</v>
      </c>
      <c r="I1086" s="103" t="e">
        <f>$B$5*H1086/'EUR GBP'!H1086</f>
        <v>#DIV/0!</v>
      </c>
      <c r="J1086" s="170" t="e">
        <f>I1086-($G$3*$B$5/'EUR GBP'!$F$3)</f>
        <v>#DIV/0!</v>
      </c>
    </row>
    <row r="1087" spans="6:10" ht="15" x14ac:dyDescent="0.2">
      <c r="F1087" s="49">
        <v>43538</v>
      </c>
      <c r="G1087" s="50">
        <v>165.03999233245801</v>
      </c>
      <c r="H1087" s="50">
        <v>153.81531575358497</v>
      </c>
      <c r="I1087" s="103" t="e">
        <f>$B$5*H1087/'EUR GBP'!H1087</f>
        <v>#DIV/0!</v>
      </c>
      <c r="J1087" s="170" t="e">
        <f>I1087-($G$3*$B$5/'EUR GBP'!$F$3)</f>
        <v>#DIV/0!</v>
      </c>
    </row>
    <row r="1088" spans="6:10" ht="15" x14ac:dyDescent="0.2">
      <c r="F1088" s="49">
        <v>43537</v>
      </c>
      <c r="G1088" s="50">
        <v>164.39999341964699</v>
      </c>
      <c r="H1088" s="50">
        <v>154.51157083405772</v>
      </c>
      <c r="I1088" s="103" t="e">
        <f>$B$5*H1088/'EUR GBP'!H1088</f>
        <v>#DIV/0!</v>
      </c>
      <c r="J1088" s="170" t="e">
        <f>I1088-($G$3*$B$5/'EUR GBP'!$F$3)</f>
        <v>#DIV/0!</v>
      </c>
    </row>
    <row r="1089" spans="6:10" ht="15" x14ac:dyDescent="0.2">
      <c r="F1089" s="49">
        <v>43536</v>
      </c>
      <c r="G1089" s="50">
        <v>163.02000284194901</v>
      </c>
      <c r="H1089" s="50">
        <v>155.56882956507945</v>
      </c>
      <c r="I1089" s="103" t="e">
        <f>$B$5*H1089/'EUR GBP'!H1089</f>
        <v>#DIV/0!</v>
      </c>
      <c r="J1089" s="170" t="e">
        <f>I1089-($G$3*$B$5/'EUR GBP'!$F$3)</f>
        <v>#DIV/0!</v>
      </c>
    </row>
    <row r="1090" spans="6:10" ht="15" x14ac:dyDescent="0.2">
      <c r="F1090" s="49">
        <v>43535</v>
      </c>
      <c r="G1090" s="50">
        <v>160.53999662399201</v>
      </c>
      <c r="H1090" s="50">
        <v>154.61979461459302</v>
      </c>
      <c r="I1090" s="103" t="e">
        <f>$B$5*H1090/'EUR GBP'!H1090</f>
        <v>#DIV/0!</v>
      </c>
      <c r="J1090" s="170" t="e">
        <f>I1090-($G$3*$B$5/'EUR GBP'!$F$3)</f>
        <v>#DIV/0!</v>
      </c>
    </row>
    <row r="1091" spans="6:10" ht="15" x14ac:dyDescent="0.2">
      <c r="F1091" s="49">
        <v>43532</v>
      </c>
      <c r="G1091" s="50">
        <v>159.08000469207698</v>
      </c>
      <c r="H1091" s="50">
        <v>150.9636304209539</v>
      </c>
      <c r="I1091" s="103" t="e">
        <f>$B$5*H1091/'EUR GBP'!H1091</f>
        <v>#DIV/0!</v>
      </c>
      <c r="J1091" s="170" t="e">
        <f>I1091-($G$3*$B$5/'EUR GBP'!$F$3)</f>
        <v>#DIV/0!</v>
      </c>
    </row>
    <row r="1092" spans="6:10" ht="15" x14ac:dyDescent="0.2">
      <c r="F1092" s="49">
        <v>43531</v>
      </c>
      <c r="G1092" s="50">
        <v>161.44000291824301</v>
      </c>
      <c r="H1092" s="50">
        <v>149.80370920635497</v>
      </c>
      <c r="I1092" s="103" t="e">
        <f>$B$5*H1092/'EUR GBP'!H1092</f>
        <v>#DIV/0!</v>
      </c>
      <c r="J1092" s="170" t="e">
        <f>I1092-($G$3*$B$5/'EUR GBP'!$F$3)</f>
        <v>#DIV/0!</v>
      </c>
    </row>
    <row r="1093" spans="6:10" ht="15" x14ac:dyDescent="0.2">
      <c r="F1093" s="49">
        <v>43530</v>
      </c>
      <c r="G1093" s="50">
        <v>165.079998970031</v>
      </c>
      <c r="H1093" s="50">
        <v>154.28176468845271</v>
      </c>
      <c r="I1093" s="103" t="e">
        <f>$B$5*H1093/'EUR GBP'!H1093</f>
        <v>#DIV/0!</v>
      </c>
      <c r="J1093" s="170" t="e">
        <f>I1093-($G$3*$B$5/'EUR GBP'!$F$3)</f>
        <v>#DIV/0!</v>
      </c>
    </row>
    <row r="1094" spans="6:10" ht="15" x14ac:dyDescent="0.2">
      <c r="F1094" s="49">
        <v>43529</v>
      </c>
      <c r="G1094" s="50">
        <v>163.94000053405699</v>
      </c>
      <c r="H1094" s="50">
        <v>152.8652537570641</v>
      </c>
      <c r="I1094" s="103" t="e">
        <f>$B$5*H1094/'EUR GBP'!H1094</f>
        <v>#DIV/0!</v>
      </c>
      <c r="J1094" s="170" t="e">
        <f>I1094-($G$3*$B$5/'EUR GBP'!$F$3)</f>
        <v>#DIV/0!</v>
      </c>
    </row>
    <row r="1095" spans="6:10" ht="15" x14ac:dyDescent="0.2">
      <c r="F1095" s="49">
        <v>43528</v>
      </c>
      <c r="G1095" s="50">
        <v>164.32000398635799</v>
      </c>
      <c r="H1095" s="50">
        <v>154.28670378360275</v>
      </c>
      <c r="I1095" s="103" t="e">
        <f>$B$5*H1095/'EUR GBP'!H1095</f>
        <v>#DIV/0!</v>
      </c>
      <c r="J1095" s="170" t="e">
        <f>I1095-($G$3*$B$5/'EUR GBP'!$F$3)</f>
        <v>#DIV/0!</v>
      </c>
    </row>
    <row r="1096" spans="6:10" ht="15" x14ac:dyDescent="0.2">
      <c r="F1096" s="49">
        <v>43525</v>
      </c>
      <c r="G1096" s="50">
        <v>163.179993629455</v>
      </c>
      <c r="H1096" s="50">
        <v>151.4462693022524</v>
      </c>
      <c r="I1096" s="103" t="e">
        <f>$B$5*H1096/'EUR GBP'!H1096</f>
        <v>#DIV/0!</v>
      </c>
      <c r="J1096" s="170" t="e">
        <f>I1096-($G$3*$B$5/'EUR GBP'!$F$3)</f>
        <v>#DIV/0!</v>
      </c>
    </row>
    <row r="1097" spans="6:10" ht="15" x14ac:dyDescent="0.2">
      <c r="F1097" s="49">
        <v>43524</v>
      </c>
      <c r="G1097" s="50">
        <v>165.079998970031</v>
      </c>
      <c r="H1097" s="50">
        <v>151.2098684925532</v>
      </c>
      <c r="I1097" s="103" t="e">
        <f>$B$5*H1097/'EUR GBP'!H1097</f>
        <v>#DIV/0!</v>
      </c>
      <c r="J1097" s="170" t="e">
        <f>I1097-($G$3*$B$5/'EUR GBP'!$F$3)</f>
        <v>#DIV/0!</v>
      </c>
    </row>
    <row r="1098" spans="6:10" ht="15" x14ac:dyDescent="0.2">
      <c r="F1098" s="49">
        <v>43523</v>
      </c>
      <c r="G1098" s="50">
        <v>167.25999116897501</v>
      </c>
      <c r="H1098" s="50">
        <v>156.21714223414867</v>
      </c>
      <c r="I1098" s="103" t="e">
        <f>$B$5*H1098/'EUR GBP'!H1098</f>
        <v>#DIV/0!</v>
      </c>
      <c r="J1098" s="170" t="e">
        <f>I1098-($G$3*$B$5/'EUR GBP'!$F$3)</f>
        <v>#DIV/0!</v>
      </c>
    </row>
    <row r="1099" spans="6:10" ht="15" x14ac:dyDescent="0.2">
      <c r="F1099" s="49">
        <v>43522</v>
      </c>
      <c r="G1099" s="50">
        <v>164.020001888275</v>
      </c>
      <c r="H1099" s="50">
        <v>157.73237337432332</v>
      </c>
      <c r="I1099" s="103" t="e">
        <f>$B$5*H1099/'EUR GBP'!H1099</f>
        <v>#DIV/0!</v>
      </c>
      <c r="J1099" s="170" t="e">
        <f>I1099-($G$3*$B$5/'EUR GBP'!$F$3)</f>
        <v>#DIV/0!</v>
      </c>
    </row>
    <row r="1100" spans="6:10" ht="15" x14ac:dyDescent="0.2">
      <c r="F1100" s="49">
        <v>43521</v>
      </c>
      <c r="G1100" s="50">
        <v>159.25999879837002</v>
      </c>
      <c r="H1100" s="50">
        <v>155.82029027049461</v>
      </c>
      <c r="I1100" s="103" t="e">
        <f>$B$5*H1100/'EUR GBP'!H1100</f>
        <v>#DIV/0!</v>
      </c>
      <c r="J1100" s="170" t="e">
        <f>I1100-($G$3*$B$5/'EUR GBP'!$F$3)</f>
        <v>#DIV/0!</v>
      </c>
    </row>
    <row r="1101" spans="6:10" ht="15" x14ac:dyDescent="0.2">
      <c r="F1101" s="49">
        <v>43518</v>
      </c>
      <c r="G1101" s="50">
        <v>156.580007076263</v>
      </c>
      <c r="H1101" s="50">
        <v>149.60327662348794</v>
      </c>
      <c r="I1101" s="103" t="e">
        <f>$B$5*H1101/'EUR GBP'!H1101</f>
        <v>#DIV/0!</v>
      </c>
      <c r="J1101" s="170" t="e">
        <f>I1101-($G$3*$B$5/'EUR GBP'!$F$3)</f>
        <v>#DIV/0!</v>
      </c>
    </row>
    <row r="1102" spans="6:10" ht="15" x14ac:dyDescent="0.2">
      <c r="F1102" s="49">
        <v>43517</v>
      </c>
      <c r="G1102" s="50">
        <v>160.320007801055</v>
      </c>
      <c r="H1102" s="50">
        <v>153.25823753839288</v>
      </c>
      <c r="I1102" s="103" t="e">
        <f>$B$5*H1102/'EUR GBP'!H1102</f>
        <v>#DIV/0!</v>
      </c>
      <c r="J1102" s="170" t="e">
        <f>I1102-($G$3*$B$5/'EUR GBP'!$F$3)</f>
        <v>#DIV/0!</v>
      </c>
    </row>
    <row r="1103" spans="6:10" ht="15" x14ac:dyDescent="0.2">
      <c r="F1103" s="49">
        <v>43516</v>
      </c>
      <c r="G1103" s="50">
        <v>160.28000116348201</v>
      </c>
      <c r="H1103" s="50">
        <v>155.37643662768849</v>
      </c>
      <c r="I1103" s="103" t="e">
        <f>$B$5*H1103/'EUR GBP'!H1103</f>
        <v>#DIV/0!</v>
      </c>
      <c r="J1103" s="170" t="e">
        <f>I1103-($G$3*$B$5/'EUR GBP'!$F$3)</f>
        <v>#DIV/0!</v>
      </c>
    </row>
    <row r="1104" spans="6:10" ht="15" x14ac:dyDescent="0.2">
      <c r="F1104" s="49">
        <v>43515</v>
      </c>
      <c r="G1104" s="50">
        <v>158.039999008178</v>
      </c>
      <c r="H1104" s="50">
        <v>152.81333765402826</v>
      </c>
      <c r="I1104" s="103" t="e">
        <f>$B$5*H1104/'EUR GBP'!H1104</f>
        <v>#DIV/0!</v>
      </c>
      <c r="J1104" s="170" t="e">
        <f>I1104-($G$3*$B$5/'EUR GBP'!$F$3)</f>
        <v>#DIV/0!</v>
      </c>
    </row>
    <row r="1105" spans="6:10" ht="15" x14ac:dyDescent="0.2">
      <c r="F1105" s="49">
        <v>43514</v>
      </c>
      <c r="G1105" s="50">
        <v>158.46000909805201</v>
      </c>
      <c r="H1105" s="50">
        <v>152.17926539670449</v>
      </c>
      <c r="I1105" s="103" t="e">
        <f>$B$5*H1105/'EUR GBP'!H1105</f>
        <v>#DIV/0!</v>
      </c>
      <c r="J1105" s="170" t="e">
        <f>I1105-($G$3*$B$5/'EUR GBP'!$F$3)</f>
        <v>#DIV/0!</v>
      </c>
    </row>
    <row r="1106" spans="6:10" ht="15" x14ac:dyDescent="0.2">
      <c r="F1106" s="49">
        <v>43511</v>
      </c>
      <c r="G1106" s="50">
        <v>159.53999757766698</v>
      </c>
      <c r="H1106" s="50">
        <v>155.172353699204</v>
      </c>
      <c r="I1106" s="103" t="e">
        <f>$B$5*H1106/'EUR GBP'!H1106</f>
        <v>#DIV/0!</v>
      </c>
      <c r="J1106" s="170" t="e">
        <f>I1106-($G$3*$B$5/'EUR GBP'!$F$3)</f>
        <v>#DIV/0!</v>
      </c>
    </row>
    <row r="1107" spans="6:10" ht="15" x14ac:dyDescent="0.2">
      <c r="F1107" s="49">
        <v>43510</v>
      </c>
      <c r="G1107" s="50">
        <v>157.520008087158</v>
      </c>
      <c r="H1107" s="50">
        <v>152.55999040574977</v>
      </c>
      <c r="I1107" s="103" t="e">
        <f>$B$5*H1107/'EUR GBP'!H1107</f>
        <v>#DIV/0!</v>
      </c>
      <c r="J1107" s="170" t="e">
        <f>I1107-($G$3*$B$5/'EUR GBP'!$F$3)</f>
        <v>#DIV/0!</v>
      </c>
    </row>
    <row r="1108" spans="6:10" ht="15" x14ac:dyDescent="0.2">
      <c r="F1108" s="49">
        <v>43509</v>
      </c>
      <c r="G1108" s="50">
        <v>158.200001716613</v>
      </c>
      <c r="H1108" s="50">
        <v>153.37504225852845</v>
      </c>
      <c r="I1108" s="103" t="e">
        <f>$B$5*H1108/'EUR GBP'!H1108</f>
        <v>#DIV/0!</v>
      </c>
      <c r="J1108" s="170" t="e">
        <f>I1108-($G$3*$B$5/'EUR GBP'!$F$3)</f>
        <v>#DIV/0!</v>
      </c>
    </row>
    <row r="1109" spans="6:10" ht="15" x14ac:dyDescent="0.2">
      <c r="F1109" s="49">
        <v>43508</v>
      </c>
      <c r="G1109" s="50">
        <v>158.039999008178</v>
      </c>
      <c r="H1109" s="50">
        <v>154.7399423769624</v>
      </c>
      <c r="I1109" s="103" t="e">
        <f>$B$5*H1109/'EUR GBP'!H1109</f>
        <v>#DIV/0!</v>
      </c>
      <c r="J1109" s="170" t="e">
        <f>I1109-($G$3*$B$5/'EUR GBP'!$F$3)</f>
        <v>#DIV/0!</v>
      </c>
    </row>
    <row r="1110" spans="6:10" ht="15" x14ac:dyDescent="0.2">
      <c r="F1110" s="49">
        <v>43507</v>
      </c>
      <c r="G1110" s="50">
        <v>156.47999048232998</v>
      </c>
      <c r="H1110" s="50">
        <v>154.49823275879541</v>
      </c>
      <c r="I1110" s="103" t="e">
        <f>$B$5*H1110/'EUR GBP'!H1110</f>
        <v>#DIV/0!</v>
      </c>
      <c r="J1110" s="170" t="e">
        <f>I1110-($G$3*$B$5/'EUR GBP'!$F$3)</f>
        <v>#DIV/0!</v>
      </c>
    </row>
    <row r="1111" spans="6:10" ht="15" x14ac:dyDescent="0.2">
      <c r="F1111" s="49">
        <v>43504</v>
      </c>
      <c r="G1111" s="50">
        <v>155.179989337921</v>
      </c>
      <c r="H1111" s="50">
        <v>149.97649100617656</v>
      </c>
      <c r="I1111" s="103" t="e">
        <f>$B$5*H1111/'EUR GBP'!H1111</f>
        <v>#DIV/0!</v>
      </c>
      <c r="J1111" s="170" t="e">
        <f>I1111-($G$3*$B$5/'EUR GBP'!$F$3)</f>
        <v>#DIV/0!</v>
      </c>
    </row>
    <row r="1112" spans="6:10" ht="15" x14ac:dyDescent="0.2">
      <c r="F1112" s="49">
        <v>43503</v>
      </c>
      <c r="G1112" s="50">
        <v>158.50000381469701</v>
      </c>
      <c r="H1112" s="50">
        <v>150.40397408473746</v>
      </c>
      <c r="I1112" s="103" t="e">
        <f>$B$5*H1112/'EUR GBP'!H1112</f>
        <v>#DIV/0!</v>
      </c>
      <c r="J1112" s="170" t="e">
        <f>I1112-($G$3*$B$5/'EUR GBP'!$F$3)</f>
        <v>#DIV/0!</v>
      </c>
    </row>
    <row r="1113" spans="6:10" ht="15" x14ac:dyDescent="0.2">
      <c r="F1113" s="49">
        <v>43502</v>
      </c>
      <c r="G1113" s="50">
        <v>161.44000291824301</v>
      </c>
      <c r="H1113" s="50">
        <v>154.01930557878072</v>
      </c>
      <c r="I1113" s="103" t="e">
        <f>$B$5*H1113/'EUR GBP'!H1113</f>
        <v>#DIV/0!</v>
      </c>
      <c r="J1113" s="170" t="e">
        <f>I1113-($G$3*$B$5/'EUR GBP'!$F$3)</f>
        <v>#DIV/0!</v>
      </c>
    </row>
    <row r="1114" spans="6:10" ht="15" x14ac:dyDescent="0.2">
      <c r="F1114" s="49">
        <v>43501</v>
      </c>
      <c r="G1114" s="50">
        <v>160.60000658035202</v>
      </c>
      <c r="H1114" s="50">
        <v>155.4882547523631</v>
      </c>
      <c r="I1114" s="103" t="e">
        <f>$B$5*H1114/'EUR GBP'!H1114</f>
        <v>#DIV/0!</v>
      </c>
      <c r="J1114" s="170" t="e">
        <f>I1114-($G$3*$B$5/'EUR GBP'!$F$3)</f>
        <v>#DIV/0!</v>
      </c>
    </row>
    <row r="1115" spans="6:10" ht="15" x14ac:dyDescent="0.2">
      <c r="F1115" s="49">
        <v>43500</v>
      </c>
      <c r="G1115" s="50">
        <v>158.24000835418698</v>
      </c>
      <c r="H1115" s="50">
        <v>153.49135412036318</v>
      </c>
      <c r="I1115" s="103" t="e">
        <f>$B$5*H1115/'EUR GBP'!H1115</f>
        <v>#DIV/0!</v>
      </c>
      <c r="J1115" s="170" t="e">
        <f>I1115-($G$3*$B$5/'EUR GBP'!$F$3)</f>
        <v>#DIV/0!</v>
      </c>
    </row>
    <row r="1116" spans="6:10" ht="15" x14ac:dyDescent="0.2">
      <c r="F1116" s="49">
        <v>43497</v>
      </c>
      <c r="G1116" s="50">
        <v>157.96000957488999</v>
      </c>
      <c r="H1116" s="50">
        <v>154.07598060122814</v>
      </c>
      <c r="I1116" s="103" t="e">
        <f>$B$5*H1116/'EUR GBP'!H1116</f>
        <v>#DIV/0!</v>
      </c>
      <c r="J1116" s="170" t="e">
        <f>I1116-($G$3*$B$5/'EUR GBP'!$F$3)</f>
        <v>#DIV/0!</v>
      </c>
    </row>
    <row r="1117" spans="6:10" ht="15" x14ac:dyDescent="0.2">
      <c r="F1117" s="49">
        <v>43496</v>
      </c>
      <c r="G1117" s="50">
        <v>157.08000659942601</v>
      </c>
      <c r="H1117" s="50">
        <v>149.13902296486455</v>
      </c>
      <c r="I1117" s="103" t="e">
        <f>$B$5*H1117/'EUR GBP'!H1117</f>
        <v>#DIV/0!</v>
      </c>
      <c r="J1117" s="170" t="e">
        <f>I1117-($G$3*$B$5/'EUR GBP'!$F$3)</f>
        <v>#DIV/0!</v>
      </c>
    </row>
    <row r="1118" spans="6:10" ht="15" x14ac:dyDescent="0.2">
      <c r="F1118" s="49">
        <v>43495</v>
      </c>
      <c r="G1118" s="50">
        <v>161.32000684738099</v>
      </c>
      <c r="H1118" s="50">
        <v>152.78372332302169</v>
      </c>
      <c r="I1118" s="103" t="e">
        <f>$B$5*H1118/'EUR GBP'!H1118</f>
        <v>#DIV/0!</v>
      </c>
      <c r="J1118" s="170" t="e">
        <f>I1118-($G$3*$B$5/'EUR GBP'!$F$3)</f>
        <v>#DIV/0!</v>
      </c>
    </row>
    <row r="1119" spans="6:10" ht="15" x14ac:dyDescent="0.2">
      <c r="F1119" s="49">
        <v>43494</v>
      </c>
      <c r="G1119" s="50">
        <v>161.77999973297099</v>
      </c>
      <c r="H1119" s="50">
        <v>155.10679820831848</v>
      </c>
      <c r="I1119" s="103" t="e">
        <f>$B$5*H1119/'EUR GBP'!H1119</f>
        <v>#DIV/0!</v>
      </c>
      <c r="J1119" s="170" t="e">
        <f>I1119-($G$3*$B$5/'EUR GBP'!$F$3)</f>
        <v>#DIV/0!</v>
      </c>
    </row>
    <row r="1120" spans="6:10" ht="15" x14ac:dyDescent="0.2">
      <c r="F1120" s="49">
        <v>43493</v>
      </c>
      <c r="G1120" s="50">
        <v>159.80000495910599</v>
      </c>
      <c r="H1120" s="50">
        <v>149.15155440533547</v>
      </c>
      <c r="I1120" s="103" t="e">
        <f>$B$5*H1120/'EUR GBP'!H1120</f>
        <v>#DIV/0!</v>
      </c>
      <c r="J1120" s="170" t="e">
        <f>I1120-($G$3*$B$5/'EUR GBP'!$F$3)</f>
        <v>#DIV/0!</v>
      </c>
    </row>
    <row r="1121" spans="6:10" ht="15" x14ac:dyDescent="0.2">
      <c r="F1121" s="49">
        <v>43490</v>
      </c>
      <c r="G1121" s="50">
        <v>164.10000324249202</v>
      </c>
      <c r="H1121" s="50">
        <v>154.57045879050682</v>
      </c>
      <c r="I1121" s="103" t="e">
        <f>$B$5*H1121/'EUR GBP'!H1121</f>
        <v>#DIV/0!</v>
      </c>
      <c r="J1121" s="170" t="e">
        <f>I1121-($G$3*$B$5/'EUR GBP'!$F$3)</f>
        <v>#DIV/0!</v>
      </c>
    </row>
    <row r="1122" spans="6:10" ht="15" x14ac:dyDescent="0.2">
      <c r="F1122" s="49">
        <v>43489</v>
      </c>
      <c r="G1122" s="50">
        <v>162.660002708435</v>
      </c>
      <c r="H1122" s="50">
        <v>153.76731466831578</v>
      </c>
      <c r="I1122" s="103" t="e">
        <f>$B$5*H1122/'EUR GBP'!H1122</f>
        <v>#DIV/0!</v>
      </c>
      <c r="J1122" s="170" t="e">
        <f>I1122-($G$3*$B$5/'EUR GBP'!$F$3)</f>
        <v>#DIV/0!</v>
      </c>
    </row>
    <row r="1123" spans="6:10" ht="15" x14ac:dyDescent="0.2">
      <c r="F1123" s="49">
        <v>43488</v>
      </c>
      <c r="G1123" s="50">
        <v>162.08000183105401</v>
      </c>
      <c r="H1123" s="50">
        <v>152.35275031186978</v>
      </c>
      <c r="I1123" s="103" t="e">
        <f>$B$5*H1123/'EUR GBP'!H1123</f>
        <v>#DIV/0!</v>
      </c>
      <c r="J1123" s="170" t="e">
        <f>I1123-($G$3*$B$5/'EUR GBP'!$F$3)</f>
        <v>#DIV/0!</v>
      </c>
    </row>
    <row r="1124" spans="6:10" ht="15" x14ac:dyDescent="0.2">
      <c r="F1124" s="49">
        <v>43487</v>
      </c>
      <c r="G1124" s="50">
        <v>162.99999952316199</v>
      </c>
      <c r="H1124" s="50">
        <v>151.928255984777</v>
      </c>
      <c r="I1124" s="103" t="e">
        <f>$B$5*H1124/'EUR GBP'!H1124</f>
        <v>#DIV/0!</v>
      </c>
      <c r="J1124" s="170" t="e">
        <f>I1124-($G$3*$B$5/'EUR GBP'!$F$3)</f>
        <v>#DIV/0!</v>
      </c>
    </row>
    <row r="1125" spans="6:10" ht="15" x14ac:dyDescent="0.2">
      <c r="F1125" s="49">
        <v>43486</v>
      </c>
      <c r="G1125" s="50">
        <v>164.38000202178898</v>
      </c>
      <c r="H1125" s="50">
        <v>151.92057730578728</v>
      </c>
      <c r="I1125" s="103" t="e">
        <f>$B$5*H1125/'EUR GBP'!H1125</f>
        <v>#DIV/0!</v>
      </c>
      <c r="J1125" s="170" t="e">
        <f>I1125-($G$3*$B$5/'EUR GBP'!$F$3)</f>
        <v>#DIV/0!</v>
      </c>
    </row>
    <row r="1126" spans="6:10" ht="15" x14ac:dyDescent="0.2">
      <c r="F1126" s="49">
        <v>43483</v>
      </c>
      <c r="G1126" s="50">
        <v>165.77999591827299</v>
      </c>
      <c r="H1126" s="50">
        <v>158.17936594320557</v>
      </c>
      <c r="I1126" s="103" t="e">
        <f>$B$5*H1126/'EUR GBP'!H1126</f>
        <v>#DIV/0!</v>
      </c>
      <c r="J1126" s="170" t="e">
        <f>I1126-($G$3*$B$5/'EUR GBP'!$F$3)</f>
        <v>#DIV/0!</v>
      </c>
    </row>
    <row r="1127" spans="6:10" ht="15" x14ac:dyDescent="0.2">
      <c r="F1127" s="49">
        <v>43482</v>
      </c>
      <c r="G1127" s="50">
        <v>160.50000190734801</v>
      </c>
      <c r="H1127" s="50">
        <v>152.1355545607918</v>
      </c>
      <c r="I1127" s="103" t="e">
        <f>$B$5*H1127/'EUR GBP'!H1127</f>
        <v>#DIV/0!</v>
      </c>
      <c r="J1127" s="170" t="e">
        <f>I1127-($G$3*$B$5/'EUR GBP'!$F$3)</f>
        <v>#DIV/0!</v>
      </c>
    </row>
    <row r="1128" spans="6:10" ht="15" x14ac:dyDescent="0.2">
      <c r="F1128" s="49">
        <v>43481</v>
      </c>
      <c r="G1128" s="50">
        <v>161.64000034332199</v>
      </c>
      <c r="H1128" s="50">
        <v>155.62754547229238</v>
      </c>
      <c r="I1128" s="103" t="e">
        <f>$B$5*H1128/'EUR GBP'!H1128</f>
        <v>#DIV/0!</v>
      </c>
      <c r="J1128" s="170" t="e">
        <f>I1128-($G$3*$B$5/'EUR GBP'!$F$3)</f>
        <v>#DIV/0!</v>
      </c>
    </row>
    <row r="1129" spans="6:10" ht="15" x14ac:dyDescent="0.2">
      <c r="F1129" s="49">
        <v>43480</v>
      </c>
      <c r="G1129" s="50">
        <v>159.11999940872099</v>
      </c>
      <c r="H1129" s="50">
        <v>153.29705224341521</v>
      </c>
      <c r="I1129" s="103" t="e">
        <f>$B$5*H1129/'EUR GBP'!H1129</f>
        <v>#DIV/0!</v>
      </c>
      <c r="J1129" s="170" t="e">
        <f>I1129-($G$3*$B$5/'EUR GBP'!$F$3)</f>
        <v>#DIV/0!</v>
      </c>
    </row>
    <row r="1130" spans="6:10" ht="15" x14ac:dyDescent="0.2">
      <c r="F1130" s="49">
        <v>43479</v>
      </c>
      <c r="G1130" s="50">
        <v>159.039998054504</v>
      </c>
      <c r="H1130" s="50">
        <v>154.96400473211995</v>
      </c>
      <c r="I1130" s="103" t="e">
        <f>$B$5*H1130/'EUR GBP'!H1130</f>
        <v>#DIV/0!</v>
      </c>
      <c r="J1130" s="170" t="e">
        <f>I1130-($G$3*$B$5/'EUR GBP'!$F$3)</f>
        <v>#DIV/0!</v>
      </c>
    </row>
    <row r="1131" spans="6:10" ht="15" x14ac:dyDescent="0.2">
      <c r="F1131" s="49">
        <v>43476</v>
      </c>
      <c r="G1131" s="50">
        <v>157.24000930786099</v>
      </c>
      <c r="H1131" s="50">
        <v>151.47599103356603</v>
      </c>
      <c r="I1131" s="103" t="e">
        <f>$B$5*H1131/'EUR GBP'!H1131</f>
        <v>#DIV/0!</v>
      </c>
      <c r="J1131" s="170" t="e">
        <f>I1131-($G$3*$B$5/'EUR GBP'!$F$3)</f>
        <v>#DIV/0!</v>
      </c>
    </row>
    <row r="1132" spans="6:10" ht="15" x14ac:dyDescent="0.2">
      <c r="F1132" s="49">
        <v>43475</v>
      </c>
      <c r="G1132" s="50">
        <v>159.039998054504</v>
      </c>
      <c r="H1132" s="50">
        <v>155.6867914515731</v>
      </c>
      <c r="I1132" s="103" t="e">
        <f>$B$5*H1132/'EUR GBP'!H1132</f>
        <v>#DIV/0!</v>
      </c>
      <c r="J1132" s="170" t="e">
        <f>I1132-($G$3*$B$5/'EUR GBP'!$F$3)</f>
        <v>#DIV/0!</v>
      </c>
    </row>
    <row r="1133" spans="6:10" ht="15" x14ac:dyDescent="0.2">
      <c r="F1133" s="49">
        <v>43474</v>
      </c>
      <c r="G1133" s="50">
        <v>156.50000572204502</v>
      </c>
      <c r="H1133" s="50">
        <v>152.04963285323521</v>
      </c>
      <c r="I1133" s="103" t="e">
        <f>$B$5*H1133/'EUR GBP'!H1133</f>
        <v>#DIV/0!</v>
      </c>
      <c r="J1133" s="170" t="e">
        <f>I1133-($G$3*$B$5/'EUR GBP'!$F$3)</f>
        <v>#DIV/0!</v>
      </c>
    </row>
    <row r="1134" spans="6:10" ht="15" x14ac:dyDescent="0.2">
      <c r="F1134" s="49">
        <v>43473</v>
      </c>
      <c r="G1134" s="50">
        <v>157.70000219344999</v>
      </c>
      <c r="H1134" s="50">
        <v>155.37255651976056</v>
      </c>
      <c r="I1134" s="103" t="e">
        <f>$B$5*H1134/'EUR GBP'!H1134</f>
        <v>#DIV/0!</v>
      </c>
      <c r="J1134" s="170" t="e">
        <f>I1134-($G$3*$B$5/'EUR GBP'!$F$3)</f>
        <v>#DIV/0!</v>
      </c>
    </row>
    <row r="1135" spans="6:10" ht="15" x14ac:dyDescent="0.2">
      <c r="F1135" s="49">
        <v>43472</v>
      </c>
      <c r="G1135" s="50">
        <v>155.499994754791</v>
      </c>
      <c r="H1135" s="50">
        <v>153.23970917361748</v>
      </c>
      <c r="I1135" s="103" t="e">
        <f>$B$5*H1135/'EUR GBP'!H1135</f>
        <v>#DIV/0!</v>
      </c>
      <c r="J1135" s="170" t="e">
        <f>I1135-($G$3*$B$5/'EUR GBP'!$F$3)</f>
        <v>#DIV/0!</v>
      </c>
    </row>
    <row r="1136" spans="6:10" ht="15" x14ac:dyDescent="0.2">
      <c r="F1136" s="49">
        <v>43469</v>
      </c>
      <c r="G1136" s="50">
        <v>155.47999143600398</v>
      </c>
      <c r="H1136" s="50">
        <v>157.96377002464814</v>
      </c>
      <c r="I1136" s="103" t="e">
        <f>$B$5*H1136/'EUR GBP'!H1136</f>
        <v>#DIV/0!</v>
      </c>
      <c r="J1136" s="170" t="e">
        <f>I1136-($G$3*$B$5/'EUR GBP'!$F$3)</f>
        <v>#DIV/0!</v>
      </c>
    </row>
    <row r="1137" spans="6:10" ht="15" x14ac:dyDescent="0.2">
      <c r="F1137" s="49">
        <v>43468</v>
      </c>
      <c r="G1137" s="50">
        <v>150.740003585815</v>
      </c>
      <c r="H1137" s="50">
        <v>153.28100727566937</v>
      </c>
      <c r="I1137" s="103" t="e">
        <f>$B$5*H1137/'EUR GBP'!H1137</f>
        <v>#DIV/0!</v>
      </c>
      <c r="J1137" s="170" t="e">
        <f>I1137-($G$3*$B$5/'EUR GBP'!$F$3)</f>
        <v>#DIV/0!</v>
      </c>
    </row>
    <row r="1138" spans="6:10" ht="15" x14ac:dyDescent="0.2">
      <c r="F1138" s="49">
        <v>43467</v>
      </c>
      <c r="G1138" s="50">
        <v>150.679993629455</v>
      </c>
      <c r="H1138" s="50">
        <v>153.38277205758169</v>
      </c>
      <c r="I1138" s="103" t="e">
        <f>$B$5*H1138/'EUR GBP'!H1138</f>
        <v>#DIV/0!</v>
      </c>
      <c r="J1138" s="170" t="e">
        <f>I1138-($G$3*$B$5/'EUR GBP'!$F$3)</f>
        <v>#DIV/0!</v>
      </c>
    </row>
    <row r="1139" spans="6:10" ht="15" x14ac:dyDescent="0.2">
      <c r="F1139" s="49">
        <v>43466</v>
      </c>
      <c r="G1139" s="50">
        <v>150.52000284194901</v>
      </c>
      <c r="H1139" s="50">
        <v>153.21999788284299</v>
      </c>
      <c r="I1139" s="103" t="e">
        <f>$B$5*H1139/'EUR GBP'!H1139</f>
        <v>#DIV/0!</v>
      </c>
      <c r="J1139" s="170" t="e">
        <f>I1139-($G$3*$B$5/'EUR GBP'!$F$3)</f>
        <v>#DIV/0!</v>
      </c>
    </row>
    <row r="1140" spans="6:10" ht="15" x14ac:dyDescent="0.2">
      <c r="F1140" s="49">
        <v>43465</v>
      </c>
      <c r="G1140" s="50">
        <v>150.52000284194901</v>
      </c>
      <c r="H1140" s="50">
        <v>154.38486213784998</v>
      </c>
      <c r="I1140" s="103" t="e">
        <f>$B$5*H1140/'EUR GBP'!H1140</f>
        <v>#DIV/0!</v>
      </c>
      <c r="J1140" s="170" t="e">
        <f>I1140-($G$3*$B$5/'EUR GBP'!$F$3)</f>
        <v>#DIV/0!</v>
      </c>
    </row>
    <row r="1141" spans="6:10" ht="15" x14ac:dyDescent="0.2">
      <c r="F1141" s="49">
        <v>43462</v>
      </c>
      <c r="G1141" s="50">
        <v>149.380004405975</v>
      </c>
      <c r="H1141" s="50">
        <v>157.63190672893145</v>
      </c>
      <c r="I1141" s="103" t="e">
        <f>$B$5*H1141/'EUR GBP'!H1141</f>
        <v>#DIV/0!</v>
      </c>
      <c r="J1141" s="170" t="e">
        <f>I1141-($G$3*$B$5/'EUR GBP'!$F$3)</f>
        <v>#DIV/0!</v>
      </c>
    </row>
    <row r="1142" spans="6:10" ht="15" x14ac:dyDescent="0.2">
      <c r="F1142" s="49">
        <v>43461</v>
      </c>
      <c r="G1142" s="50">
        <v>145.14000415801999</v>
      </c>
      <c r="H1142" s="50">
        <v>151.93746305255522</v>
      </c>
      <c r="I1142" s="103" t="e">
        <f>$B$5*H1142/'EUR GBP'!H1142</f>
        <v>#DIV/0!</v>
      </c>
      <c r="J1142" s="170" t="e">
        <f>I1142-($G$3*$B$5/'EUR GBP'!$F$3)</f>
        <v>#DIV/0!</v>
      </c>
    </row>
    <row r="1143" spans="6:10" ht="15" x14ac:dyDescent="0.2">
      <c r="F1143" s="49">
        <v>43460</v>
      </c>
      <c r="G1143" s="50">
        <v>146.36000394821102</v>
      </c>
      <c r="H1143" s="50">
        <v>153.21999788284299</v>
      </c>
      <c r="I1143" s="103" t="e">
        <f>$B$5*H1143/'EUR GBP'!H1143</f>
        <v>#DIV/0!</v>
      </c>
      <c r="J1143" s="170" t="e">
        <f>I1143-($G$3*$B$5/'EUR GBP'!$F$3)</f>
        <v>#DIV/0!</v>
      </c>
    </row>
    <row r="1144" spans="6:10" ht="15" x14ac:dyDescent="0.2">
      <c r="F1144" s="49">
        <v>43459</v>
      </c>
      <c r="G1144" s="50">
        <v>146.36000394821102</v>
      </c>
      <c r="H1144" s="50">
        <v>153.21999788284299</v>
      </c>
      <c r="I1144" s="103" t="e">
        <f>$B$5*H1144/'EUR GBP'!H1144</f>
        <v>#DIV/0!</v>
      </c>
      <c r="J1144" s="170" t="e">
        <f>I1144-($G$3*$B$5/'EUR GBP'!$F$3)</f>
        <v>#DIV/0!</v>
      </c>
    </row>
    <row r="1145" spans="6:10" ht="15" x14ac:dyDescent="0.2">
      <c r="F1145" s="49">
        <v>43458</v>
      </c>
      <c r="G1145" s="50">
        <v>146.36000394821102</v>
      </c>
      <c r="H1145" s="50">
        <v>152.82269895056226</v>
      </c>
      <c r="I1145" s="103" t="e">
        <f>$B$5*H1145/'EUR GBP'!H1145</f>
        <v>#DIV/0!</v>
      </c>
      <c r="J1145" s="170" t="e">
        <f>I1145-($G$3*$B$5/'EUR GBP'!$F$3)</f>
        <v>#DIV/0!</v>
      </c>
    </row>
    <row r="1146" spans="6:10" ht="15" x14ac:dyDescent="0.2">
      <c r="F1146" s="49">
        <v>43455</v>
      </c>
      <c r="G1146" s="50">
        <v>146.74000740051201</v>
      </c>
      <c r="H1146" s="50">
        <v>151.16639112225491</v>
      </c>
      <c r="I1146" s="103" t="e">
        <f>$B$5*H1146/'EUR GBP'!H1146</f>
        <v>#DIV/0!</v>
      </c>
      <c r="J1146" s="170" t="e">
        <f>I1146-($G$3*$B$5/'EUR GBP'!$F$3)</f>
        <v>#DIV/0!</v>
      </c>
    </row>
    <row r="1147" spans="6:10" ht="15" x14ac:dyDescent="0.2">
      <c r="F1147" s="49">
        <v>43454</v>
      </c>
      <c r="G1147" s="50">
        <v>148.72000217437699</v>
      </c>
      <c r="H1147" s="50">
        <v>150.40255582675761</v>
      </c>
      <c r="I1147" s="103" t="e">
        <f>$B$5*H1147/'EUR GBP'!H1147</f>
        <v>#DIV/0!</v>
      </c>
      <c r="J1147" s="170" t="e">
        <f>I1147-($G$3*$B$5/'EUR GBP'!$F$3)</f>
        <v>#DIV/0!</v>
      </c>
    </row>
    <row r="1148" spans="6:10" ht="15" x14ac:dyDescent="0.2">
      <c r="F1148" s="49">
        <v>43453</v>
      </c>
      <c r="G1148" s="50">
        <v>151.47999525070099</v>
      </c>
      <c r="H1148" s="50">
        <v>151.39005939143343</v>
      </c>
      <c r="I1148" s="103" t="e">
        <f>$B$5*H1148/'EUR GBP'!H1148</f>
        <v>#DIV/0!</v>
      </c>
      <c r="J1148" s="170" t="e">
        <f>I1148-($G$3*$B$5/'EUR GBP'!$F$3)</f>
        <v>#DIV/0!</v>
      </c>
    </row>
    <row r="1149" spans="6:10" ht="15" x14ac:dyDescent="0.2">
      <c r="F1149" s="49">
        <v>43452</v>
      </c>
      <c r="G1149" s="50">
        <v>153.29999923705998</v>
      </c>
      <c r="H1149" s="50">
        <v>154.0216756304651</v>
      </c>
      <c r="I1149" s="103" t="e">
        <f>$B$5*H1149/'EUR GBP'!H1149</f>
        <v>#DIV/0!</v>
      </c>
      <c r="J1149" s="170" t="e">
        <f>I1149-($G$3*$B$5/'EUR GBP'!$F$3)</f>
        <v>#DIV/0!</v>
      </c>
    </row>
    <row r="1150" spans="6:10" ht="15" x14ac:dyDescent="0.2">
      <c r="F1150" s="49">
        <v>43451</v>
      </c>
      <c r="G1150" s="50">
        <v>152.49999761581401</v>
      </c>
      <c r="H1150" s="50">
        <v>147.71377842428635</v>
      </c>
      <c r="I1150" s="103" t="e">
        <f>$B$5*H1150/'EUR GBP'!H1150</f>
        <v>#DIV/0!</v>
      </c>
      <c r="J1150" s="170" t="e">
        <f>I1150-($G$3*$B$5/'EUR GBP'!$F$3)</f>
        <v>#DIV/0!</v>
      </c>
    </row>
    <row r="1151" spans="6:10" ht="15" x14ac:dyDescent="0.2">
      <c r="F1151" s="49">
        <v>43448</v>
      </c>
      <c r="G1151" s="50">
        <v>158.08000564575099</v>
      </c>
      <c r="H1151" s="50">
        <v>151.9266726707547</v>
      </c>
      <c r="I1151" s="103" t="e">
        <f>$B$5*H1151/'EUR GBP'!H1151</f>
        <v>#DIV/0!</v>
      </c>
      <c r="J1151" s="170" t="e">
        <f>I1151-($G$3*$B$5/'EUR GBP'!$F$3)</f>
        <v>#DIV/0!</v>
      </c>
    </row>
    <row r="1152" spans="6:10" ht="15" x14ac:dyDescent="0.2">
      <c r="F1152" s="49">
        <v>43447</v>
      </c>
      <c r="G1152" s="50">
        <v>159.42000150680499</v>
      </c>
      <c r="H1152" s="50">
        <v>153.62419457210231</v>
      </c>
      <c r="I1152" s="103" t="e">
        <f>$B$5*H1152/'EUR GBP'!H1152</f>
        <v>#DIV/0!</v>
      </c>
      <c r="J1152" s="170" t="e">
        <f>I1152-($G$3*$B$5/'EUR GBP'!$F$3)</f>
        <v>#DIV/0!</v>
      </c>
    </row>
    <row r="1153" spans="6:10" ht="15" x14ac:dyDescent="0.2">
      <c r="F1153" s="49">
        <v>43446</v>
      </c>
      <c r="G1153" s="50">
        <v>159.00000333785999</v>
      </c>
      <c r="H1153" s="50">
        <v>157.83730129019324</v>
      </c>
      <c r="I1153" s="103" t="e">
        <f>$B$5*H1153/'EUR GBP'!H1153</f>
        <v>#DIV/0!</v>
      </c>
      <c r="J1153" s="170" t="e">
        <f>I1153-($G$3*$B$5/'EUR GBP'!$F$3)</f>
        <v>#DIV/0!</v>
      </c>
    </row>
    <row r="1154" spans="6:10" ht="15" x14ac:dyDescent="0.2">
      <c r="F1154" s="49">
        <v>43445</v>
      </c>
      <c r="G1154" s="50">
        <v>154.27999496459901</v>
      </c>
      <c r="H1154" s="50">
        <v>153.89681218147078</v>
      </c>
      <c r="I1154" s="103" t="e">
        <f>$B$5*H1154/'EUR GBP'!H1154</f>
        <v>#DIV/0!</v>
      </c>
      <c r="J1154" s="170" t="e">
        <f>I1154-($G$3*$B$5/'EUR GBP'!$F$3)</f>
        <v>#DIV/0!</v>
      </c>
    </row>
    <row r="1155" spans="6:10" ht="15" x14ac:dyDescent="0.2">
      <c r="F1155" s="49">
        <v>43444</v>
      </c>
      <c r="G1155" s="50">
        <v>153.60000133514399</v>
      </c>
      <c r="H1155" s="50">
        <v>150.78553589471971</v>
      </c>
      <c r="I1155" s="103" t="e">
        <f>$B$5*H1155/'EUR GBP'!H1155</f>
        <v>#DIV/0!</v>
      </c>
      <c r="J1155" s="170" t="e">
        <f>I1155-($G$3*$B$5/'EUR GBP'!$F$3)</f>
        <v>#DIV/0!</v>
      </c>
    </row>
    <row r="1156" spans="6:10" ht="15" x14ac:dyDescent="0.2">
      <c r="F1156" s="49">
        <v>43441</v>
      </c>
      <c r="G1156" s="50">
        <v>156.05999231338501</v>
      </c>
      <c r="H1156" s="50">
        <v>155.7143330605316</v>
      </c>
      <c r="I1156" s="103" t="e">
        <f>$B$5*H1156/'EUR GBP'!H1156</f>
        <v>#DIV/0!</v>
      </c>
      <c r="J1156" s="170" t="e">
        <f>I1156-($G$3*$B$5/'EUR GBP'!$F$3)</f>
        <v>#DIV/0!</v>
      </c>
    </row>
    <row r="1157" spans="6:10" ht="15" x14ac:dyDescent="0.2">
      <c r="F1157" s="49">
        <v>43440</v>
      </c>
      <c r="G1157" s="50">
        <v>153.53999137878401</v>
      </c>
      <c r="H1157" s="50">
        <v>147.17374654146664</v>
      </c>
      <c r="I1157" s="103" t="e">
        <f>$B$5*H1157/'EUR GBP'!H1157</f>
        <v>#DIV/0!</v>
      </c>
      <c r="J1157" s="170" t="e">
        <f>I1157-($G$3*$B$5/'EUR GBP'!$F$3)</f>
        <v>#DIV/0!</v>
      </c>
    </row>
    <row r="1158" spans="6:10" ht="15" x14ac:dyDescent="0.2">
      <c r="F1158" s="49">
        <v>43439</v>
      </c>
      <c r="G1158" s="50">
        <v>159.72000360488801</v>
      </c>
      <c r="H1158" s="50">
        <v>152.81762087753549</v>
      </c>
      <c r="I1158" s="103" t="e">
        <f>$B$5*H1158/'EUR GBP'!H1158</f>
        <v>#DIV/0!</v>
      </c>
      <c r="J1158" s="170" t="e">
        <f>I1158-($G$3*$B$5/'EUR GBP'!$F$3)</f>
        <v>#DIV/0!</v>
      </c>
    </row>
    <row r="1159" spans="6:10" ht="15" x14ac:dyDescent="0.2">
      <c r="F1159" s="49">
        <v>43438</v>
      </c>
      <c r="G1159" s="50">
        <v>160.140001773834</v>
      </c>
      <c r="H1159" s="50">
        <v>150.50773514790714</v>
      </c>
      <c r="I1159" s="103" t="e">
        <f>$B$5*H1159/'EUR GBP'!H1159</f>
        <v>#DIV/0!</v>
      </c>
      <c r="J1159" s="170" t="e">
        <f>I1159-($G$3*$B$5/'EUR GBP'!$F$3)</f>
        <v>#DIV/0!</v>
      </c>
    </row>
    <row r="1160" spans="6:10" ht="15" x14ac:dyDescent="0.2">
      <c r="F1160" s="49">
        <v>43437</v>
      </c>
      <c r="G1160" s="50">
        <v>162.99999952316199</v>
      </c>
      <c r="H1160" s="50">
        <v>153.3140311232936</v>
      </c>
      <c r="I1160" s="103" t="e">
        <f>$B$5*H1160/'EUR GBP'!H1160</f>
        <v>#DIV/0!</v>
      </c>
      <c r="J1160" s="170" t="e">
        <f>I1160-($G$3*$B$5/'EUR GBP'!$F$3)</f>
        <v>#DIV/0!</v>
      </c>
    </row>
    <row r="1161" spans="6:10" ht="15" x14ac:dyDescent="0.2">
      <c r="F1161" s="49">
        <v>43434</v>
      </c>
      <c r="G1161" s="50">
        <v>162.89999485015801</v>
      </c>
      <c r="H1161" s="50">
        <v>149.33797954182077</v>
      </c>
      <c r="I1161" s="103" t="e">
        <f>$B$5*H1161/'EUR GBP'!H1161</f>
        <v>#DIV/0!</v>
      </c>
      <c r="J1161" s="170" t="e">
        <f>I1161-($G$3*$B$5/'EUR GBP'!$F$3)</f>
        <v>#DIV/0!</v>
      </c>
    </row>
    <row r="1162" spans="6:10" ht="15" x14ac:dyDescent="0.2">
      <c r="F1162" s="49">
        <v>43433</v>
      </c>
      <c r="G1162" s="50">
        <v>167.07999706268299</v>
      </c>
      <c r="H1162" s="50">
        <v>153.20165502277271</v>
      </c>
      <c r="I1162" s="103" t="e">
        <f>$B$5*H1162/'EUR GBP'!H1162</f>
        <v>#DIV/0!</v>
      </c>
      <c r="J1162" s="170" t="e">
        <f>I1162-($G$3*$B$5/'EUR GBP'!$F$3)</f>
        <v>#DIV/0!</v>
      </c>
    </row>
    <row r="1163" spans="6:10" ht="15" x14ac:dyDescent="0.2">
      <c r="F1163" s="49">
        <v>43432</v>
      </c>
      <c r="G1163" s="50">
        <v>167.10000038146899</v>
      </c>
      <c r="H1163" s="50">
        <v>152.25110738817239</v>
      </c>
      <c r="I1163" s="103" t="e">
        <f>$B$5*H1163/'EUR GBP'!H1163</f>
        <v>#DIV/0!</v>
      </c>
      <c r="J1163" s="170" t="e">
        <f>I1163-($G$3*$B$5/'EUR GBP'!$F$3)</f>
        <v>#DIV/0!</v>
      </c>
    </row>
    <row r="1164" spans="6:10" ht="15" x14ac:dyDescent="0.2">
      <c r="F1164" s="49">
        <v>43431</v>
      </c>
      <c r="G1164" s="50">
        <v>168.16000938415502</v>
      </c>
      <c r="H1164" s="50">
        <v>152.94689271883803</v>
      </c>
      <c r="I1164" s="103" t="e">
        <f>$B$5*H1164/'EUR GBP'!H1164</f>
        <v>#DIV/0!</v>
      </c>
      <c r="J1164" s="170" t="e">
        <f>I1164-($G$3*$B$5/'EUR GBP'!$F$3)</f>
        <v>#DIV/0!</v>
      </c>
    </row>
    <row r="1165" spans="6:10" ht="15" x14ac:dyDescent="0.2">
      <c r="F1165" s="49">
        <v>43430</v>
      </c>
      <c r="G1165" s="50">
        <v>168.460011482238</v>
      </c>
      <c r="H1165" s="50">
        <v>157.46204694936159</v>
      </c>
      <c r="I1165" s="103" t="e">
        <f>$B$5*H1165/'EUR GBP'!H1165</f>
        <v>#DIV/0!</v>
      </c>
      <c r="J1165" s="170" t="e">
        <f>I1165-($G$3*$B$5/'EUR GBP'!$F$3)</f>
        <v>#DIV/0!</v>
      </c>
    </row>
    <row r="1166" spans="6:10" ht="15" x14ac:dyDescent="0.2">
      <c r="F1166" s="49">
        <v>43427</v>
      </c>
      <c r="G1166" s="50">
        <v>163.85999917984</v>
      </c>
      <c r="H1166" s="50">
        <v>151.453598882351</v>
      </c>
      <c r="I1166" s="103" t="e">
        <f>$B$5*H1166/'EUR GBP'!H1166</f>
        <v>#DIV/0!</v>
      </c>
      <c r="J1166" s="170" t="e">
        <f>I1166-($G$3*$B$5/'EUR GBP'!$F$3)</f>
        <v>#DIV/0!</v>
      </c>
    </row>
    <row r="1167" spans="6:10" ht="15" x14ac:dyDescent="0.2">
      <c r="F1167" s="49">
        <v>43426</v>
      </c>
      <c r="G1167" s="50">
        <v>165.75999259948699</v>
      </c>
      <c r="H1167" s="50">
        <v>153.60871522257855</v>
      </c>
      <c r="I1167" s="103" t="e">
        <f>$B$5*H1167/'EUR GBP'!H1167</f>
        <v>#DIV/0!</v>
      </c>
      <c r="J1167" s="170" t="e">
        <f>I1167-($G$3*$B$5/'EUR GBP'!$F$3)</f>
        <v>#DIV/0!</v>
      </c>
    </row>
    <row r="1168" spans="6:10" ht="15" x14ac:dyDescent="0.2">
      <c r="F1168" s="49">
        <v>43425</v>
      </c>
      <c r="G1168" s="50">
        <v>165.33999443054199</v>
      </c>
      <c r="H1168" s="50">
        <v>155.66737926466215</v>
      </c>
      <c r="I1168" s="103" t="e">
        <f>$B$5*H1168/'EUR GBP'!H1168</f>
        <v>#DIV/0!</v>
      </c>
      <c r="J1168" s="170" t="e">
        <f>I1168-($G$3*$B$5/'EUR GBP'!$F$3)</f>
        <v>#DIV/0!</v>
      </c>
    </row>
    <row r="1169" spans="6:10" ht="15" x14ac:dyDescent="0.2">
      <c r="F1169" s="49">
        <v>43424</v>
      </c>
      <c r="G1169" s="50">
        <v>162.720000743865</v>
      </c>
      <c r="H1169" s="50">
        <v>149.27866903312719</v>
      </c>
      <c r="I1169" s="103" t="e">
        <f>$B$5*H1169/'EUR GBP'!H1169</f>
        <v>#DIV/0!</v>
      </c>
      <c r="J1169" s="170" t="e">
        <f>I1169-($G$3*$B$5/'EUR GBP'!$F$3)</f>
        <v>#DIV/0!</v>
      </c>
    </row>
    <row r="1170" spans="6:10" ht="15" x14ac:dyDescent="0.2">
      <c r="F1170" s="49">
        <v>43423</v>
      </c>
      <c r="G1170" s="50">
        <v>166.960000991821</v>
      </c>
      <c r="H1170" s="50">
        <v>155.66209455394281</v>
      </c>
      <c r="I1170" s="103" t="e">
        <f>$B$5*H1170/'EUR GBP'!H1170</f>
        <v>#DIV/0!</v>
      </c>
      <c r="J1170" s="170" t="e">
        <f>I1170-($G$3*$B$5/'EUR GBP'!$F$3)</f>
        <v>#DIV/0!</v>
      </c>
    </row>
    <row r="1171" spans="6:10" ht="15" x14ac:dyDescent="0.2">
      <c r="F1171" s="49">
        <v>43420</v>
      </c>
      <c r="G1171" s="50">
        <v>164.32000398635799</v>
      </c>
      <c r="H1171" s="50">
        <v>152.03108999780693</v>
      </c>
      <c r="I1171" s="103" t="e">
        <f>$B$5*H1171/'EUR GBP'!H1171</f>
        <v>#DIV/0!</v>
      </c>
      <c r="J1171" s="170" t="e">
        <f>I1171-($G$3*$B$5/'EUR GBP'!$F$3)</f>
        <v>#DIV/0!</v>
      </c>
    </row>
    <row r="1172" spans="6:10" ht="15" x14ac:dyDescent="0.2">
      <c r="F1172" s="49">
        <v>43419</v>
      </c>
      <c r="G1172" s="50">
        <v>165.600001811981</v>
      </c>
      <c r="H1172" s="50">
        <v>145.25169933624306</v>
      </c>
      <c r="I1172" s="103" t="e">
        <f>$B$5*H1172/'EUR GBP'!H1172</f>
        <v>#DIV/0!</v>
      </c>
      <c r="J1172" s="170" t="e">
        <f>I1172-($G$3*$B$5/'EUR GBP'!$F$3)</f>
        <v>#DIV/0!</v>
      </c>
    </row>
    <row r="1173" spans="6:10" ht="15" x14ac:dyDescent="0.2">
      <c r="F1173" s="49">
        <v>43418</v>
      </c>
      <c r="G1173" s="50">
        <v>174.44000244140599</v>
      </c>
      <c r="H1173" s="50">
        <v>153.53653201896708</v>
      </c>
      <c r="I1173" s="103" t="e">
        <f>$B$5*H1173/'EUR GBP'!H1173</f>
        <v>#DIV/0!</v>
      </c>
      <c r="J1173" s="170" t="e">
        <f>I1173-($G$3*$B$5/'EUR GBP'!$F$3)</f>
        <v>#DIV/0!</v>
      </c>
    </row>
    <row r="1174" spans="6:10" ht="15" x14ac:dyDescent="0.2">
      <c r="F1174" s="49">
        <v>43417</v>
      </c>
      <c r="G1174" s="50">
        <v>174.08000230789099</v>
      </c>
      <c r="H1174" s="50">
        <v>155.91935705393038</v>
      </c>
      <c r="I1174" s="103" t="e">
        <f>$B$5*H1174/'EUR GBP'!H1174</f>
        <v>#DIV/0!</v>
      </c>
      <c r="J1174" s="170" t="e">
        <f>I1174-($G$3*$B$5/'EUR GBP'!$F$3)</f>
        <v>#DIV/0!</v>
      </c>
    </row>
    <row r="1175" spans="6:10" ht="15" x14ac:dyDescent="0.2">
      <c r="F1175" s="49">
        <v>43416</v>
      </c>
      <c r="G1175" s="50">
        <v>171.03999853134098</v>
      </c>
      <c r="H1175" s="50">
        <v>147.60872251513831</v>
      </c>
      <c r="I1175" s="103" t="e">
        <f>$B$5*H1175/'EUR GBP'!H1175</f>
        <v>#DIV/0!</v>
      </c>
      <c r="J1175" s="170" t="e">
        <f>I1175-($G$3*$B$5/'EUR GBP'!$F$3)</f>
        <v>#DIV/0!</v>
      </c>
    </row>
    <row r="1176" spans="6:10" ht="15" x14ac:dyDescent="0.2">
      <c r="F1176" s="49">
        <v>43413</v>
      </c>
      <c r="G1176" s="50">
        <v>177.419996261596</v>
      </c>
      <c r="H1176" s="50">
        <v>152.03283803405856</v>
      </c>
      <c r="I1176" s="103" t="e">
        <f>$B$5*H1176/'EUR GBP'!H1176</f>
        <v>#DIV/0!</v>
      </c>
      <c r="J1176" s="170" t="e">
        <f>I1176-($G$3*$B$5/'EUR GBP'!$F$3)</f>
        <v>#DIV/0!</v>
      </c>
    </row>
    <row r="1177" spans="6:10" ht="15" x14ac:dyDescent="0.2">
      <c r="F1177" s="49">
        <v>43412</v>
      </c>
      <c r="G1177" s="50">
        <v>178.79999876022299</v>
      </c>
      <c r="H1177" s="50">
        <v>156.5639916370171</v>
      </c>
      <c r="I1177" s="103" t="e">
        <f>$B$5*H1177/'EUR GBP'!H1177</f>
        <v>#DIV/0!</v>
      </c>
      <c r="J1177" s="170" t="e">
        <f>I1177-($G$3*$B$5/'EUR GBP'!$F$3)</f>
        <v>#DIV/0!</v>
      </c>
    </row>
    <row r="1178" spans="6:10" ht="15" x14ac:dyDescent="0.2">
      <c r="F1178" s="49">
        <v>43411</v>
      </c>
      <c r="G1178" s="50">
        <v>174.94000196456901</v>
      </c>
      <c r="H1178" s="50">
        <v>155.03493828807655</v>
      </c>
      <c r="I1178" s="103" t="e">
        <f>$B$5*H1178/'EUR GBP'!H1178</f>
        <v>#DIV/0!</v>
      </c>
      <c r="J1178" s="170" t="e">
        <f>I1178-($G$3*$B$5/'EUR GBP'!$F$3)</f>
        <v>#DIV/0!</v>
      </c>
    </row>
    <row r="1179" spans="6:10" ht="15" x14ac:dyDescent="0.2">
      <c r="F1179" s="49">
        <v>43410</v>
      </c>
      <c r="G1179" s="50">
        <v>172.88000583648599</v>
      </c>
      <c r="H1179" s="50">
        <v>150.81064423101097</v>
      </c>
      <c r="I1179" s="103" t="e">
        <f>$B$5*H1179/'EUR GBP'!H1179</f>
        <v>#DIV/0!</v>
      </c>
      <c r="J1179" s="170" t="e">
        <f>I1179-($G$3*$B$5/'EUR GBP'!$F$3)</f>
        <v>#DIV/0!</v>
      </c>
    </row>
    <row r="1180" spans="6:10" ht="15" x14ac:dyDescent="0.2">
      <c r="F1180" s="49">
        <v>43409</v>
      </c>
      <c r="G1180" s="50">
        <v>175.619995594024</v>
      </c>
      <c r="H1180" s="50">
        <v>152.36736510897458</v>
      </c>
      <c r="I1180" s="103" t="e">
        <f>$B$5*H1180/'EUR GBP'!H1180</f>
        <v>#DIV/0!</v>
      </c>
      <c r="J1180" s="170" t="e">
        <f>I1180-($G$3*$B$5/'EUR GBP'!$F$3)</f>
        <v>#DIV/0!</v>
      </c>
    </row>
    <row r="1181" spans="6:10" ht="15" x14ac:dyDescent="0.2">
      <c r="F1181" s="49">
        <v>43406</v>
      </c>
      <c r="G1181" s="50">
        <v>176.60000324249202</v>
      </c>
      <c r="H1181" s="50">
        <v>154.19482209973853</v>
      </c>
      <c r="I1181" s="103" t="e">
        <f>$B$5*H1181/'EUR GBP'!H1181</f>
        <v>#DIV/0!</v>
      </c>
      <c r="J1181" s="170" t="e">
        <f>I1181-($G$3*$B$5/'EUR GBP'!$F$3)</f>
        <v>#DIV/0!</v>
      </c>
    </row>
    <row r="1182" spans="6:10" ht="15" x14ac:dyDescent="0.2">
      <c r="F1182" s="49">
        <v>43405</v>
      </c>
      <c r="G1182" s="50">
        <v>175.47999620437599</v>
      </c>
      <c r="H1182" s="50">
        <v>155.06466037091332</v>
      </c>
      <c r="I1182" s="103" t="e">
        <f>$B$5*H1182/'EUR GBP'!H1182</f>
        <v>#DIV/0!</v>
      </c>
      <c r="J1182" s="170" t="e">
        <f>I1182-($G$3*$B$5/'EUR GBP'!$F$3)</f>
        <v>#DIV/0!</v>
      </c>
    </row>
    <row r="1183" spans="6:10" ht="15" x14ac:dyDescent="0.2">
      <c r="F1183" s="49">
        <v>43404</v>
      </c>
      <c r="G1183" s="50">
        <v>173.380005359649</v>
      </c>
      <c r="H1183" s="50">
        <v>156.94110896304542</v>
      </c>
      <c r="I1183" s="103" t="e">
        <f>$B$5*H1183/'EUR GBP'!H1183</f>
        <v>#DIV/0!</v>
      </c>
      <c r="J1183" s="170" t="e">
        <f>I1183-($G$3*$B$5/'EUR GBP'!$F$3)</f>
        <v>#DIV/0!</v>
      </c>
    </row>
    <row r="1184" spans="6:10" ht="15" x14ac:dyDescent="0.2">
      <c r="F1184" s="49">
        <v>43403</v>
      </c>
      <c r="G1184" s="50">
        <v>169.22000646591101</v>
      </c>
      <c r="H1184" s="50">
        <v>149.25164486795939</v>
      </c>
      <c r="I1184" s="103" t="e">
        <f>$B$5*H1184/'EUR GBP'!H1184</f>
        <v>#DIV/0!</v>
      </c>
      <c r="J1184" s="170" t="e">
        <f>I1184-($G$3*$B$5/'EUR GBP'!$F$3)</f>
        <v>#DIV/0!</v>
      </c>
    </row>
    <row r="1185" spans="6:10" ht="15" x14ac:dyDescent="0.2">
      <c r="F1185" s="49">
        <v>43402</v>
      </c>
      <c r="G1185" s="50">
        <v>173.66000413894599</v>
      </c>
      <c r="H1185" s="50">
        <v>159.3953627088934</v>
      </c>
      <c r="I1185" s="103" t="e">
        <f>$B$5*H1185/'EUR GBP'!H1185</f>
        <v>#DIV/0!</v>
      </c>
      <c r="J1185" s="170" t="e">
        <f>I1185-($G$3*$B$5/'EUR GBP'!$F$3)</f>
        <v>#DIV/0!</v>
      </c>
    </row>
    <row r="1186" spans="6:10" ht="15" x14ac:dyDescent="0.2">
      <c r="F1186" s="49">
        <v>43399</v>
      </c>
      <c r="G1186" s="50">
        <v>166.799998283386</v>
      </c>
      <c r="H1186" s="50">
        <v>148.5875779506888</v>
      </c>
      <c r="I1186" s="103" t="e">
        <f>$B$5*H1186/'EUR GBP'!H1186</f>
        <v>#DIV/0!</v>
      </c>
      <c r="J1186" s="170" t="e">
        <f>I1186-($G$3*$B$5/'EUR GBP'!$F$3)</f>
        <v>#DIV/0!</v>
      </c>
    </row>
    <row r="1187" spans="6:10" ht="15" x14ac:dyDescent="0.2">
      <c r="F1187" s="49">
        <v>43398</v>
      </c>
      <c r="G1187" s="50">
        <v>171.92000150680499</v>
      </c>
      <c r="H1187" s="50">
        <v>154.50877228709521</v>
      </c>
      <c r="I1187" s="103" t="e">
        <f>$B$5*H1187/'EUR GBP'!H1187</f>
        <v>#DIV/0!</v>
      </c>
      <c r="J1187" s="170" t="e">
        <f>I1187-($G$3*$B$5/'EUR GBP'!$F$3)</f>
        <v>#DIV/0!</v>
      </c>
    </row>
    <row r="1188" spans="6:10" ht="15" x14ac:dyDescent="0.2">
      <c r="F1188" s="49">
        <v>43397</v>
      </c>
      <c r="G1188" s="50">
        <v>170.48000097274701</v>
      </c>
      <c r="H1188" s="50">
        <v>158.11469490007775</v>
      </c>
      <c r="I1188" s="103" t="e">
        <f>$B$5*H1188/'EUR GBP'!H1188</f>
        <v>#DIV/0!</v>
      </c>
      <c r="J1188" s="170" t="e">
        <f>I1188-($G$3*$B$5/'EUR GBP'!$F$3)</f>
        <v>#DIV/0!</v>
      </c>
    </row>
    <row r="1189" spans="6:10" ht="15" x14ac:dyDescent="0.2">
      <c r="F1189" s="49">
        <v>43396</v>
      </c>
      <c r="G1189" s="50">
        <v>165.119993686676</v>
      </c>
      <c r="H1189" s="50">
        <v>153.23854964820273</v>
      </c>
      <c r="I1189" s="103" t="e">
        <f>$B$5*H1189/'EUR GBP'!H1189</f>
        <v>#DIV/0!</v>
      </c>
      <c r="J1189" s="170" t="e">
        <f>I1189-($G$3*$B$5/'EUR GBP'!$F$3)</f>
        <v>#DIV/0!</v>
      </c>
    </row>
    <row r="1190" spans="6:10" ht="15" x14ac:dyDescent="0.2">
      <c r="F1190" s="49">
        <v>43395</v>
      </c>
      <c r="G1190" s="50">
        <v>165.10000228881802</v>
      </c>
      <c r="H1190" s="50">
        <v>154.03886326795748</v>
      </c>
      <c r="I1190" s="103" t="e">
        <f>$B$5*H1190/'EUR GBP'!H1190</f>
        <v>#DIV/0!</v>
      </c>
      <c r="J1190" s="170" t="e">
        <f>I1190-($G$3*$B$5/'EUR GBP'!$F$3)</f>
        <v>#DIV/0!</v>
      </c>
    </row>
    <row r="1191" spans="6:10" ht="15" x14ac:dyDescent="0.2">
      <c r="F1191" s="49">
        <v>43392</v>
      </c>
      <c r="G1191" s="50">
        <v>164.21999931335401</v>
      </c>
      <c r="H1191" s="50">
        <v>152.17857105070402</v>
      </c>
      <c r="I1191" s="103" t="e">
        <f>$B$5*H1191/'EUR GBP'!H1191</f>
        <v>#DIV/0!</v>
      </c>
      <c r="J1191" s="170" t="e">
        <f>I1191-($G$3*$B$5/'EUR GBP'!$F$3)</f>
        <v>#DIV/0!</v>
      </c>
    </row>
    <row r="1192" spans="6:10" ht="15" x14ac:dyDescent="0.2">
      <c r="F1192" s="49">
        <v>43391</v>
      </c>
      <c r="G1192" s="50">
        <v>165.33999443054199</v>
      </c>
      <c r="H1192" s="50">
        <v>153.70263099522452</v>
      </c>
      <c r="I1192" s="103" t="e">
        <f>$B$5*H1192/'EUR GBP'!H1192</f>
        <v>#DIV/0!</v>
      </c>
      <c r="J1192" s="170" t="e">
        <f>I1192-($G$3*$B$5/'EUR GBP'!$F$3)</f>
        <v>#DIV/0!</v>
      </c>
    </row>
    <row r="1193" spans="6:10" ht="15" x14ac:dyDescent="0.2">
      <c r="F1193" s="49">
        <v>43390</v>
      </c>
      <c r="G1193" s="50">
        <v>164.820003509521</v>
      </c>
      <c r="H1193" s="50">
        <v>155.4109050018445</v>
      </c>
      <c r="I1193" s="103" t="e">
        <f>$B$5*H1193/'EUR GBP'!H1193</f>
        <v>#DIV/0!</v>
      </c>
      <c r="J1193" s="170" t="e">
        <f>I1193-($G$3*$B$5/'EUR GBP'!$F$3)</f>
        <v>#DIV/0!</v>
      </c>
    </row>
    <row r="1194" spans="6:10" ht="15" x14ac:dyDescent="0.2">
      <c r="F1194" s="49">
        <v>43389</v>
      </c>
      <c r="G1194" s="50">
        <v>162.47999668121301</v>
      </c>
      <c r="H1194" s="50">
        <v>152.37362635339906</v>
      </c>
      <c r="I1194" s="103" t="e">
        <f>$B$5*H1194/'EUR GBP'!H1194</f>
        <v>#DIV/0!</v>
      </c>
      <c r="J1194" s="170" t="e">
        <f>I1194-($G$3*$B$5/'EUR GBP'!$F$3)</f>
        <v>#DIV/0!</v>
      </c>
    </row>
    <row r="1195" spans="6:10" ht="15" x14ac:dyDescent="0.2">
      <c r="F1195" s="49">
        <v>43388</v>
      </c>
      <c r="G1195" s="50">
        <v>163.38000297546301</v>
      </c>
      <c r="H1195" s="50">
        <v>150.52420037056442</v>
      </c>
      <c r="I1195" s="103" t="e">
        <f>$B$5*H1195/'EUR GBP'!H1195</f>
        <v>#DIV/0!</v>
      </c>
      <c r="J1195" s="170" t="e">
        <f>I1195-($G$3*$B$5/'EUR GBP'!$F$3)</f>
        <v>#DIV/0!</v>
      </c>
    </row>
    <row r="1196" spans="6:10" ht="15" x14ac:dyDescent="0.2">
      <c r="F1196" s="49">
        <v>43385</v>
      </c>
      <c r="G1196" s="50">
        <v>166.279995441436</v>
      </c>
      <c r="H1196" s="50">
        <v>151.46093821837044</v>
      </c>
      <c r="I1196" s="103" t="e">
        <f>$B$5*H1196/'EUR GBP'!H1196</f>
        <v>#DIV/0!</v>
      </c>
      <c r="J1196" s="170" t="e">
        <f>I1196-($G$3*$B$5/'EUR GBP'!$F$3)</f>
        <v>#DIV/0!</v>
      </c>
    </row>
    <row r="1197" spans="6:10" ht="15" x14ac:dyDescent="0.2">
      <c r="F1197" s="49">
        <v>43384</v>
      </c>
      <c r="G1197" s="50">
        <v>168.19999217987001</v>
      </c>
      <c r="H1197" s="50">
        <v>149.93954069582924</v>
      </c>
      <c r="I1197" s="103" t="e">
        <f>$B$5*H1197/'EUR GBP'!H1197</f>
        <v>#DIV/0!</v>
      </c>
      <c r="J1197" s="170" t="e">
        <f>I1197-($G$3*$B$5/'EUR GBP'!$F$3)</f>
        <v>#DIV/0!</v>
      </c>
    </row>
    <row r="1198" spans="6:10" ht="15" x14ac:dyDescent="0.2">
      <c r="F1198" s="49">
        <v>43383</v>
      </c>
      <c r="G1198" s="50">
        <v>171.84000015258701</v>
      </c>
      <c r="H1198" s="50">
        <v>156.75572952026297</v>
      </c>
      <c r="I1198" s="103" t="e">
        <f>$B$5*H1198/'EUR GBP'!H1198</f>
        <v>#DIV/0!</v>
      </c>
      <c r="J1198" s="170" t="e">
        <f>I1198-($G$3*$B$5/'EUR GBP'!$F$3)</f>
        <v>#DIV/0!</v>
      </c>
    </row>
    <row r="1199" spans="6:10" ht="15" x14ac:dyDescent="0.2">
      <c r="F1199" s="49">
        <v>43382</v>
      </c>
      <c r="G1199" s="50">
        <v>167.91999340057299</v>
      </c>
      <c r="H1199" s="50">
        <v>152.41911770420634</v>
      </c>
      <c r="I1199" s="103" t="e">
        <f>$B$5*H1199/'EUR GBP'!H1199</f>
        <v>#DIV/0!</v>
      </c>
      <c r="J1199" s="170" t="e">
        <f>I1199-($G$3*$B$5/'EUR GBP'!$F$3)</f>
        <v>#DIV/0!</v>
      </c>
    </row>
    <row r="1200" spans="6:10" ht="15" x14ac:dyDescent="0.2">
      <c r="F1200" s="49">
        <v>43381</v>
      </c>
      <c r="G1200" s="50">
        <v>168.80000829696598</v>
      </c>
      <c r="H1200" s="50">
        <v>148.53598568314823</v>
      </c>
      <c r="I1200" s="103" t="e">
        <f>$B$5*H1200/'EUR GBP'!H1200</f>
        <v>#DIV/0!</v>
      </c>
      <c r="J1200" s="170" t="e">
        <f>I1200-($G$3*$B$5/'EUR GBP'!$F$3)</f>
        <v>#DIV/0!</v>
      </c>
    </row>
    <row r="1201" spans="6:10" ht="15" x14ac:dyDescent="0.2">
      <c r="F1201" s="49">
        <v>43378</v>
      </c>
      <c r="G1201" s="50">
        <v>174.03999567031801</v>
      </c>
      <c r="H1201" s="50">
        <v>152.53483269682715</v>
      </c>
      <c r="I1201" s="103" t="e">
        <f>$B$5*H1201/'EUR GBP'!H1201</f>
        <v>#DIV/0!</v>
      </c>
      <c r="J1201" s="170" t="e">
        <f>I1201-($G$3*$B$5/'EUR GBP'!$F$3)</f>
        <v>#DIV/0!</v>
      </c>
    </row>
    <row r="1202" spans="6:10" ht="15" x14ac:dyDescent="0.2">
      <c r="F1202" s="49">
        <v>43377</v>
      </c>
      <c r="G1202" s="50">
        <v>174.82000589370702</v>
      </c>
      <c r="H1202" s="50">
        <v>155.83648902109792</v>
      </c>
      <c r="I1202" s="103" t="e">
        <f>$B$5*H1202/'EUR GBP'!H1202</f>
        <v>#DIV/0!</v>
      </c>
      <c r="J1202" s="170" t="e">
        <f>I1202-($G$3*$B$5/'EUR GBP'!$F$3)</f>
        <v>#DIV/0!</v>
      </c>
    </row>
    <row r="1203" spans="6:10" ht="15" x14ac:dyDescent="0.2">
      <c r="F1203" s="49">
        <v>43376</v>
      </c>
      <c r="G1203" s="50">
        <v>171.860003471374</v>
      </c>
      <c r="H1203" s="50">
        <v>154.70714858631283</v>
      </c>
      <c r="I1203" s="103" t="e">
        <f>$B$5*H1203/'EUR GBP'!H1203</f>
        <v>#DIV/0!</v>
      </c>
      <c r="J1203" s="170" t="e">
        <f>I1203-($G$3*$B$5/'EUR GBP'!$F$3)</f>
        <v>#DIV/0!</v>
      </c>
    </row>
    <row r="1204" spans="6:10" ht="15" x14ac:dyDescent="0.2">
      <c r="F1204" s="49">
        <v>43375</v>
      </c>
      <c r="G1204" s="50">
        <v>170.20000219344999</v>
      </c>
      <c r="H1204" s="50">
        <v>150.45437832953138</v>
      </c>
      <c r="I1204" s="103" t="e">
        <f>$B$5*H1204/'EUR GBP'!H1204</f>
        <v>#DIV/0!</v>
      </c>
      <c r="J1204" s="170" t="e">
        <f>I1204-($G$3*$B$5/'EUR GBP'!$F$3)</f>
        <v>#DIV/0!</v>
      </c>
    </row>
    <row r="1205" spans="6:10" ht="15" x14ac:dyDescent="0.2">
      <c r="F1205" s="49">
        <v>43374</v>
      </c>
      <c r="G1205" s="50">
        <v>173.30000400543199</v>
      </c>
      <c r="H1205" s="50">
        <v>153.82239486745269</v>
      </c>
      <c r="I1205" s="103" t="e">
        <f>$B$5*H1205/'EUR GBP'!H1205</f>
        <v>#DIV/0!</v>
      </c>
      <c r="J1205" s="170" t="e">
        <f>I1205-($G$3*$B$5/'EUR GBP'!$F$3)</f>
        <v>#DIV/0!</v>
      </c>
    </row>
    <row r="1206" spans="6:10" ht="15" x14ac:dyDescent="0.2">
      <c r="F1206" s="49">
        <v>43371</v>
      </c>
      <c r="G1206" s="50">
        <v>172.61999845504701</v>
      </c>
      <c r="H1206" s="50">
        <v>149.67535271614352</v>
      </c>
      <c r="I1206" s="103" t="e">
        <f>$B$5*H1206/'EUR GBP'!H1206</f>
        <v>#DIV/0!</v>
      </c>
      <c r="J1206" s="170" t="e">
        <f>I1206-($G$3*$B$5/'EUR GBP'!$F$3)</f>
        <v>#DIV/0!</v>
      </c>
    </row>
    <row r="1207" spans="6:10" ht="15" x14ac:dyDescent="0.2">
      <c r="F1207" s="49">
        <v>43370</v>
      </c>
      <c r="G1207" s="50">
        <v>176.66000127792302</v>
      </c>
      <c r="H1207" s="50">
        <v>153.89800055953711</v>
      </c>
      <c r="I1207" s="103" t="e">
        <f>$B$5*H1207/'EUR GBP'!H1207</f>
        <v>#DIV/0!</v>
      </c>
      <c r="J1207" s="170" t="e">
        <f>I1207-($G$3*$B$5/'EUR GBP'!$F$3)</f>
        <v>#DIV/0!</v>
      </c>
    </row>
    <row r="1208" spans="6:10" ht="15" x14ac:dyDescent="0.2">
      <c r="F1208" s="49">
        <v>43369</v>
      </c>
      <c r="G1208" s="50">
        <v>175.88000297546301</v>
      </c>
      <c r="H1208" s="50">
        <v>153.95353436016882</v>
      </c>
      <c r="I1208" s="103" t="e">
        <f>$B$5*H1208/'EUR GBP'!H1208</f>
        <v>#DIV/0!</v>
      </c>
      <c r="J1208" s="170" t="e">
        <f>I1208-($G$3*$B$5/'EUR GBP'!$F$3)</f>
        <v>#DIV/0!</v>
      </c>
    </row>
    <row r="1209" spans="6:10" ht="15" x14ac:dyDescent="0.2">
      <c r="F1209" s="49">
        <v>43368</v>
      </c>
      <c r="G1209" s="50">
        <v>175.039994716644</v>
      </c>
      <c r="H1209" s="50">
        <v>152.53873833894906</v>
      </c>
      <c r="I1209" s="103" t="e">
        <f>$B$5*H1209/'EUR GBP'!H1209</f>
        <v>#DIV/0!</v>
      </c>
      <c r="J1209" s="170" t="e">
        <f>I1209-($G$3*$B$5/'EUR GBP'!$F$3)</f>
        <v>#DIV/0!</v>
      </c>
    </row>
    <row r="1210" spans="6:10" ht="15" x14ac:dyDescent="0.2">
      <c r="F1210" s="49">
        <v>43367</v>
      </c>
      <c r="G1210" s="50">
        <v>175.82000494003199</v>
      </c>
      <c r="H1210" s="50">
        <v>153.81374405384074</v>
      </c>
      <c r="I1210" s="103" t="e">
        <f>$B$5*H1210/'EUR GBP'!H1210</f>
        <v>#DIV/0!</v>
      </c>
      <c r="J1210" s="170" t="e">
        <f>I1210-($G$3*$B$5/'EUR GBP'!$F$3)</f>
        <v>#DIV/0!</v>
      </c>
    </row>
    <row r="1211" spans="6:10" ht="15" x14ac:dyDescent="0.2">
      <c r="F1211" s="49">
        <v>43364</v>
      </c>
      <c r="G1211" s="50">
        <v>175.13999938964798</v>
      </c>
      <c r="H1211" s="50">
        <v>154.07974787405121</v>
      </c>
      <c r="I1211" s="103" t="e">
        <f>$B$5*H1211/'EUR GBP'!H1211</f>
        <v>#DIV/0!</v>
      </c>
      <c r="J1211" s="170" t="e">
        <f>I1211-($G$3*$B$5/'EUR GBP'!$F$3)</f>
        <v>#DIV/0!</v>
      </c>
    </row>
    <row r="1212" spans="6:10" ht="15" x14ac:dyDescent="0.2">
      <c r="F1212" s="49">
        <v>43363</v>
      </c>
      <c r="G1212" s="50">
        <v>174.16000366210901</v>
      </c>
      <c r="H1212" s="50">
        <v>154.45665216579536</v>
      </c>
      <c r="I1212" s="103" t="e">
        <f>$B$5*H1212/'EUR GBP'!H1212</f>
        <v>#DIV/0!</v>
      </c>
      <c r="J1212" s="170" t="e">
        <f>I1212-($G$3*$B$5/'EUR GBP'!$F$3)</f>
        <v>#DIV/0!</v>
      </c>
    </row>
    <row r="1213" spans="6:10" ht="15" x14ac:dyDescent="0.2">
      <c r="F1213" s="49">
        <v>43362</v>
      </c>
      <c r="G1213" s="50">
        <v>172.75999784469599</v>
      </c>
      <c r="H1213" s="50">
        <v>155.92209785388678</v>
      </c>
      <c r="I1213" s="103" t="e">
        <f>$B$5*H1213/'EUR GBP'!H1213</f>
        <v>#DIV/0!</v>
      </c>
      <c r="J1213" s="170" t="e">
        <f>I1213-($G$3*$B$5/'EUR GBP'!$F$3)</f>
        <v>#DIV/0!</v>
      </c>
    </row>
    <row r="1214" spans="6:10" ht="15" x14ac:dyDescent="0.2">
      <c r="F1214" s="49">
        <v>43361</v>
      </c>
      <c r="G1214" s="50">
        <v>169.74000930786099</v>
      </c>
      <c r="H1214" s="50">
        <v>151.94353429481052</v>
      </c>
      <c r="I1214" s="103" t="e">
        <f>$B$5*H1214/'EUR GBP'!H1214</f>
        <v>#DIV/0!</v>
      </c>
      <c r="J1214" s="170" t="e">
        <f>I1214-($G$3*$B$5/'EUR GBP'!$F$3)</f>
        <v>#DIV/0!</v>
      </c>
    </row>
    <row r="1215" spans="6:10" ht="15" x14ac:dyDescent="0.2">
      <c r="F1215" s="49">
        <v>43360</v>
      </c>
      <c r="G1215" s="50">
        <v>171.16000652313198</v>
      </c>
      <c r="H1215" s="50">
        <v>153.29163069682383</v>
      </c>
      <c r="I1215" s="103" t="e">
        <f>$B$5*H1215/'EUR GBP'!H1215</f>
        <v>#DIV/0!</v>
      </c>
      <c r="J1215" s="170" t="e">
        <f>I1215-($G$3*$B$5/'EUR GBP'!$F$3)</f>
        <v>#DIV/0!</v>
      </c>
    </row>
    <row r="1216" spans="6:10" ht="15" x14ac:dyDescent="0.2">
      <c r="F1216" s="49">
        <v>43357</v>
      </c>
      <c r="G1216" s="50">
        <v>171.080005168914</v>
      </c>
      <c r="H1216" s="50">
        <v>152.48736293735496</v>
      </c>
      <c r="I1216" s="103" t="e">
        <f>$B$5*H1216/'EUR GBP'!H1216</f>
        <v>#DIV/0!</v>
      </c>
      <c r="J1216" s="170" t="e">
        <f>I1216-($G$3*$B$5/'EUR GBP'!$F$3)</f>
        <v>#DIV/0!</v>
      </c>
    </row>
    <row r="1217" spans="6:10" ht="15" x14ac:dyDescent="0.2">
      <c r="F1217" s="49">
        <v>43356</v>
      </c>
      <c r="G1217" s="50">
        <v>171.899998188018</v>
      </c>
      <c r="H1217" s="50">
        <v>153.2021693186619</v>
      </c>
      <c r="I1217" s="103" t="e">
        <f>$B$5*H1217/'EUR GBP'!H1217</f>
        <v>#DIV/0!</v>
      </c>
      <c r="J1217" s="170" t="e">
        <f>I1217-($G$3*$B$5/'EUR GBP'!$F$3)</f>
        <v>#DIV/0!</v>
      </c>
    </row>
    <row r="1218" spans="6:10" ht="15" x14ac:dyDescent="0.2">
      <c r="F1218" s="49">
        <v>43355</v>
      </c>
      <c r="G1218" s="50">
        <v>171.92000150680499</v>
      </c>
      <c r="H1218" s="50">
        <v>151.30693653035652</v>
      </c>
      <c r="I1218" s="103" t="e">
        <f>$B$5*H1218/'EUR GBP'!H1218</f>
        <v>#DIV/0!</v>
      </c>
      <c r="J1218" s="170" t="e">
        <f>I1218-($G$3*$B$5/'EUR GBP'!$F$3)</f>
        <v>#DIV/0!</v>
      </c>
    </row>
    <row r="1219" spans="6:10" ht="15" x14ac:dyDescent="0.2">
      <c r="F1219" s="49">
        <v>43354</v>
      </c>
      <c r="G1219" s="50">
        <v>174.08000230789099</v>
      </c>
      <c r="H1219" s="50">
        <v>150.74049111355893</v>
      </c>
      <c r="I1219" s="103" t="e">
        <f>$B$5*H1219/'EUR GBP'!H1219</f>
        <v>#DIV/0!</v>
      </c>
      <c r="J1219" s="170" t="e">
        <f>I1219-($G$3*$B$5/'EUR GBP'!$F$3)</f>
        <v>#DIV/0!</v>
      </c>
    </row>
    <row r="1220" spans="6:10" ht="15" x14ac:dyDescent="0.2">
      <c r="F1220" s="49">
        <v>43353</v>
      </c>
      <c r="G1220" s="50">
        <v>176.91999673843299</v>
      </c>
      <c r="H1220" s="50">
        <v>155.64670527884181</v>
      </c>
      <c r="I1220" s="103" t="e">
        <f>$B$5*H1220/'EUR GBP'!H1220</f>
        <v>#DIV/0!</v>
      </c>
      <c r="J1220" s="170" t="e">
        <f>I1220-($G$3*$B$5/'EUR GBP'!$F$3)</f>
        <v>#DIV/0!</v>
      </c>
    </row>
    <row r="1221" spans="6:10" ht="15" x14ac:dyDescent="0.2">
      <c r="F1221" s="49">
        <v>43350</v>
      </c>
      <c r="G1221" s="50">
        <v>174.14000034332199</v>
      </c>
      <c r="H1221" s="50">
        <v>151.29642027747454</v>
      </c>
      <c r="I1221" s="103" t="e">
        <f>$B$5*H1221/'EUR GBP'!H1221</f>
        <v>#DIV/0!</v>
      </c>
      <c r="J1221" s="170" t="e">
        <f>I1221-($G$3*$B$5/'EUR GBP'!$F$3)</f>
        <v>#DIV/0!</v>
      </c>
    </row>
    <row r="1222" spans="6:10" ht="15" x14ac:dyDescent="0.2">
      <c r="F1222" s="49">
        <v>43349</v>
      </c>
      <c r="G1222" s="50">
        <v>176.33999586105301</v>
      </c>
      <c r="H1222" s="50">
        <v>151.59512981839075</v>
      </c>
      <c r="I1222" s="103" t="e">
        <f>$B$5*H1222/'EUR GBP'!H1222</f>
        <v>#DIV/0!</v>
      </c>
      <c r="J1222" s="170" t="e">
        <f>I1222-($G$3*$B$5/'EUR GBP'!$F$3)</f>
        <v>#DIV/0!</v>
      </c>
    </row>
    <row r="1223" spans="6:10" ht="15" x14ac:dyDescent="0.2">
      <c r="F1223" s="49">
        <v>43348</v>
      </c>
      <c r="G1223" s="50">
        <v>178.21999788284299</v>
      </c>
      <c r="H1223" s="50">
        <v>151.28924349293612</v>
      </c>
      <c r="I1223" s="103" t="e">
        <f>$B$5*H1223/'EUR GBP'!H1223</f>
        <v>#DIV/0!</v>
      </c>
      <c r="J1223" s="170" t="e">
        <f>I1223-($G$3*$B$5/'EUR GBP'!$F$3)</f>
        <v>#DIV/0!</v>
      </c>
    </row>
    <row r="1224" spans="6:10" ht="15" x14ac:dyDescent="0.2">
      <c r="F1224" s="49">
        <v>43347</v>
      </c>
      <c r="G1224" s="50">
        <v>180.47999143600398</v>
      </c>
      <c r="H1224" s="50">
        <v>155.85735696929507</v>
      </c>
      <c r="I1224" s="103" t="e">
        <f>$B$5*H1224/'EUR GBP'!H1224</f>
        <v>#DIV/0!</v>
      </c>
      <c r="J1224" s="170" t="e">
        <f>I1224-($G$3*$B$5/'EUR GBP'!$F$3)</f>
        <v>#DIV/0!</v>
      </c>
    </row>
    <row r="1225" spans="6:10" ht="15" x14ac:dyDescent="0.2">
      <c r="F1225" s="49">
        <v>43346</v>
      </c>
      <c r="G1225" s="50">
        <v>177.39999294281</v>
      </c>
      <c r="H1225" s="50">
        <v>154.81749703482265</v>
      </c>
      <c r="I1225" s="103" t="e">
        <f>$B$5*H1225/'EUR GBP'!H1225</f>
        <v>#DIV/0!</v>
      </c>
      <c r="J1225" s="170" t="e">
        <f>I1225-($G$3*$B$5/'EUR GBP'!$F$3)</f>
        <v>#DIV/0!</v>
      </c>
    </row>
    <row r="1226" spans="6:10" ht="15" x14ac:dyDescent="0.2">
      <c r="F1226" s="49">
        <v>43343</v>
      </c>
      <c r="G1226" s="50">
        <v>175.55999755859298</v>
      </c>
      <c r="H1226" s="50">
        <v>150.38379398740716</v>
      </c>
      <c r="I1226" s="103" t="e">
        <f>$B$5*H1226/'EUR GBP'!H1226</f>
        <v>#DIV/0!</v>
      </c>
      <c r="J1226" s="170" t="e">
        <f>I1226-($G$3*$B$5/'EUR GBP'!$F$3)</f>
        <v>#DIV/0!</v>
      </c>
    </row>
    <row r="1227" spans="6:10" ht="15" x14ac:dyDescent="0.2">
      <c r="F1227" s="49">
        <v>43342</v>
      </c>
      <c r="G1227" s="50">
        <v>178.83999347686702</v>
      </c>
      <c r="H1227" s="50">
        <v>151.07606304437203</v>
      </c>
      <c r="I1227" s="103" t="e">
        <f>$B$5*H1227/'EUR GBP'!H1227</f>
        <v>#DIV/0!</v>
      </c>
      <c r="J1227" s="170" t="e">
        <f>I1227-($G$3*$B$5/'EUR GBP'!$F$3)</f>
        <v>#DIV/0!</v>
      </c>
    </row>
    <row r="1228" spans="6:10" ht="15" x14ac:dyDescent="0.2">
      <c r="F1228" s="49">
        <v>43341</v>
      </c>
      <c r="G1228" s="50">
        <v>181.36000633239701</v>
      </c>
      <c r="H1228" s="50">
        <v>150.92245012715179</v>
      </c>
      <c r="I1228" s="103" t="e">
        <f>$B$5*H1228/'EUR GBP'!H1228</f>
        <v>#DIV/0!</v>
      </c>
      <c r="J1228" s="170" t="e">
        <f>I1228-($G$3*$B$5/'EUR GBP'!$F$3)</f>
        <v>#DIV/0!</v>
      </c>
    </row>
    <row r="1229" spans="6:10" ht="15" x14ac:dyDescent="0.2">
      <c r="F1229" s="49">
        <v>43340</v>
      </c>
      <c r="G1229" s="50">
        <v>184.100008010864</v>
      </c>
      <c r="H1229" s="50">
        <v>153.58663403969908</v>
      </c>
      <c r="I1229" s="103" t="e">
        <f>$B$5*H1229/'EUR GBP'!H1229</f>
        <v>#DIV/0!</v>
      </c>
      <c r="J1229" s="170" t="e">
        <f>I1229-($G$3*$B$5/'EUR GBP'!$F$3)</f>
        <v>#DIV/0!</v>
      </c>
    </row>
    <row r="1230" spans="6:10" ht="15" x14ac:dyDescent="0.2">
      <c r="F1230" s="49">
        <v>43339</v>
      </c>
      <c r="G1230" s="50">
        <v>183.66000652313198</v>
      </c>
      <c r="H1230" s="50">
        <v>152.90331405562443</v>
      </c>
      <c r="I1230" s="103" t="e">
        <f>$B$5*H1230/'EUR GBP'!H1230</f>
        <v>#DIV/0!</v>
      </c>
      <c r="J1230" s="170" t="e">
        <f>I1230-($G$3*$B$5/'EUR GBP'!$F$3)</f>
        <v>#DIV/0!</v>
      </c>
    </row>
    <row r="1231" spans="6:10" ht="15" x14ac:dyDescent="0.2">
      <c r="F1231" s="49">
        <v>43336</v>
      </c>
      <c r="G1231" s="50">
        <v>184.039998054504</v>
      </c>
      <c r="H1231" s="50">
        <v>152.97043856247407</v>
      </c>
      <c r="I1231" s="103" t="e">
        <f>$B$5*H1231/'EUR GBP'!H1231</f>
        <v>#DIV/0!</v>
      </c>
      <c r="J1231" s="170" t="e">
        <f>I1231-($G$3*$B$5/'EUR GBP'!$F$3)</f>
        <v>#DIV/0!</v>
      </c>
    </row>
    <row r="1232" spans="6:10" ht="15" x14ac:dyDescent="0.2">
      <c r="F1232" s="49">
        <v>43335</v>
      </c>
      <c r="G1232" s="50">
        <v>184.34000015258701</v>
      </c>
      <c r="H1232" s="50">
        <v>152.68896392620908</v>
      </c>
      <c r="I1232" s="103" t="e">
        <f>$B$5*H1232/'EUR GBP'!H1232</f>
        <v>#DIV/0!</v>
      </c>
      <c r="J1232" s="170" t="e">
        <f>I1232-($G$3*$B$5/'EUR GBP'!$F$3)</f>
        <v>#DIV/0!</v>
      </c>
    </row>
    <row r="1233" spans="6:10" ht="15" x14ac:dyDescent="0.2">
      <c r="F1233" s="49">
        <v>43334</v>
      </c>
      <c r="G1233" s="50">
        <v>184.979999065399</v>
      </c>
      <c r="H1233" s="50">
        <v>153.55167465242272</v>
      </c>
      <c r="I1233" s="103" t="e">
        <f>$B$5*H1233/'EUR GBP'!H1233</f>
        <v>#DIV/0!</v>
      </c>
      <c r="J1233" s="170" t="e">
        <f>I1233-($G$3*$B$5/'EUR GBP'!$F$3)</f>
        <v>#DIV/0!</v>
      </c>
    </row>
    <row r="1234" spans="6:10" ht="15" x14ac:dyDescent="0.2">
      <c r="F1234" s="49">
        <v>43333</v>
      </c>
      <c r="G1234" s="50">
        <v>184.58000421524</v>
      </c>
      <c r="H1234" s="50">
        <v>153.65226180417551</v>
      </c>
      <c r="I1234" s="103" t="e">
        <f>$B$5*H1234/'EUR GBP'!H1234</f>
        <v>#DIV/0!</v>
      </c>
      <c r="J1234" s="170" t="e">
        <f>I1234-($G$3*$B$5/'EUR GBP'!$F$3)</f>
        <v>#DIV/0!</v>
      </c>
    </row>
    <row r="1235" spans="6:10" ht="15" x14ac:dyDescent="0.2">
      <c r="F1235" s="49">
        <v>43332</v>
      </c>
      <c r="G1235" s="50">
        <v>184.06000137329099</v>
      </c>
      <c r="H1235" s="50">
        <v>154.87716588296379</v>
      </c>
      <c r="I1235" s="103" t="e">
        <f>$B$5*H1235/'EUR GBP'!H1235</f>
        <v>#DIV/0!</v>
      </c>
      <c r="J1235" s="170" t="e">
        <f>I1235-($G$3*$B$5/'EUR GBP'!$F$3)</f>
        <v>#DIV/0!</v>
      </c>
    </row>
    <row r="1236" spans="6:10" ht="15" x14ac:dyDescent="0.2">
      <c r="F1236" s="49">
        <v>43329</v>
      </c>
      <c r="G1236" s="50">
        <v>182.08000659942601</v>
      </c>
      <c r="H1236" s="50">
        <v>153.10223391633073</v>
      </c>
      <c r="I1236" s="103" t="e">
        <f>$B$5*H1236/'EUR GBP'!H1236</f>
        <v>#DIV/0!</v>
      </c>
      <c r="J1236" s="170" t="e">
        <f>I1236-($G$3*$B$5/'EUR GBP'!$F$3)</f>
        <v>#DIV/0!</v>
      </c>
    </row>
    <row r="1237" spans="6:10" ht="15" x14ac:dyDescent="0.2">
      <c r="F1237" s="49">
        <v>43328</v>
      </c>
      <c r="G1237" s="50">
        <v>182.220005989074</v>
      </c>
      <c r="H1237" s="50">
        <v>155.4219713001379</v>
      </c>
      <c r="I1237" s="103" t="e">
        <f>$B$5*H1237/'EUR GBP'!H1237</f>
        <v>#DIV/0!</v>
      </c>
      <c r="J1237" s="170" t="e">
        <f>I1237-($G$3*$B$5/'EUR GBP'!$F$3)</f>
        <v>#DIV/0!</v>
      </c>
    </row>
    <row r="1238" spans="6:10" ht="15" x14ac:dyDescent="0.2">
      <c r="F1238" s="49">
        <v>43327</v>
      </c>
      <c r="G1238" s="50">
        <v>179.61999177932699</v>
      </c>
      <c r="H1238" s="50">
        <v>149.11278008967312</v>
      </c>
      <c r="I1238" s="103" t="e">
        <f>$B$5*H1238/'EUR GBP'!H1238</f>
        <v>#DIV/0!</v>
      </c>
      <c r="J1238" s="170" t="e">
        <f>I1238-($G$3*$B$5/'EUR GBP'!$F$3)</f>
        <v>#DIV/0!</v>
      </c>
    </row>
    <row r="1239" spans="6:10" ht="15" x14ac:dyDescent="0.2">
      <c r="F1239" s="49">
        <v>43326</v>
      </c>
      <c r="G1239" s="50">
        <v>184.50000286102198</v>
      </c>
      <c r="H1239" s="50">
        <v>152.90474450014017</v>
      </c>
      <c r="I1239" s="103" t="e">
        <f>$B$5*H1239/'EUR GBP'!H1239</f>
        <v>#DIV/0!</v>
      </c>
      <c r="J1239" s="170" t="e">
        <f>I1239-($G$3*$B$5/'EUR GBP'!$F$3)</f>
        <v>#DIV/0!</v>
      </c>
    </row>
    <row r="1240" spans="6:10" ht="15" x14ac:dyDescent="0.2">
      <c r="F1240" s="49">
        <v>43325</v>
      </c>
      <c r="G1240" s="50">
        <v>184.88000631332301</v>
      </c>
      <c r="H1240" s="50">
        <v>151.29288832149533</v>
      </c>
      <c r="I1240" s="103" t="e">
        <f>$B$5*H1240/'EUR GBP'!H1240</f>
        <v>#DIV/0!</v>
      </c>
      <c r="J1240" s="170" t="e">
        <f>I1240-($G$3*$B$5/'EUR GBP'!$F$3)</f>
        <v>#DIV/0!</v>
      </c>
    </row>
    <row r="1241" spans="6:10" ht="15" x14ac:dyDescent="0.2">
      <c r="F1241" s="49">
        <v>43322</v>
      </c>
      <c r="G1241" s="50">
        <v>187.22000122070298</v>
      </c>
      <c r="H1241" s="50">
        <v>149.83674217441546</v>
      </c>
      <c r="I1241" s="103" t="e">
        <f>$B$5*H1241/'EUR GBP'!H1241</f>
        <v>#DIV/0!</v>
      </c>
      <c r="J1241" s="170" t="e">
        <f>I1241-($G$3*$B$5/'EUR GBP'!$F$3)</f>
        <v>#DIV/0!</v>
      </c>
    </row>
    <row r="1242" spans="6:10" ht="15" x14ac:dyDescent="0.2">
      <c r="F1242" s="49">
        <v>43321</v>
      </c>
      <c r="G1242" s="50">
        <v>191.39999151229802</v>
      </c>
      <c r="H1242" s="50">
        <v>151.81750247587829</v>
      </c>
      <c r="I1242" s="103" t="e">
        <f>$B$5*H1242/'EUR GBP'!H1242</f>
        <v>#DIV/0!</v>
      </c>
      <c r="J1242" s="170" t="e">
        <f>I1242-($G$3*$B$5/'EUR GBP'!$F$3)</f>
        <v>#DIV/0!</v>
      </c>
    </row>
    <row r="1243" spans="6:10" ht="15" x14ac:dyDescent="0.2">
      <c r="F1243" s="49">
        <v>43320</v>
      </c>
      <c r="G1243" s="50">
        <v>193.16000938415502</v>
      </c>
      <c r="H1243" s="50">
        <v>155.94100543339317</v>
      </c>
      <c r="I1243" s="103" t="e">
        <f>$B$5*H1243/'EUR GBP'!H1243</f>
        <v>#DIV/0!</v>
      </c>
      <c r="J1243" s="170" t="e">
        <f>I1243-($G$3*$B$5/'EUR GBP'!$F$3)</f>
        <v>#DIV/0!</v>
      </c>
    </row>
    <row r="1244" spans="6:10" ht="15" x14ac:dyDescent="0.2">
      <c r="F1244" s="49">
        <v>43319</v>
      </c>
      <c r="G1244" s="50">
        <v>189.759993553161</v>
      </c>
      <c r="H1244" s="50">
        <v>153.78624916728739</v>
      </c>
      <c r="I1244" s="103" t="e">
        <f>$B$5*H1244/'EUR GBP'!H1244</f>
        <v>#DIV/0!</v>
      </c>
      <c r="J1244" s="170" t="e">
        <f>I1244-($G$3*$B$5/'EUR GBP'!$F$3)</f>
        <v>#DIV/0!</v>
      </c>
    </row>
    <row r="1245" spans="6:10" ht="15" x14ac:dyDescent="0.2">
      <c r="F1245" s="49">
        <v>43318</v>
      </c>
      <c r="G1245" s="50">
        <v>189.05999660491898</v>
      </c>
      <c r="H1245" s="50">
        <v>153.59324442072986</v>
      </c>
      <c r="I1245" s="103" t="e">
        <f>$B$5*H1245/'EUR GBP'!H1245</f>
        <v>#DIV/0!</v>
      </c>
      <c r="J1245" s="170" t="e">
        <f>I1245-($G$3*$B$5/'EUR GBP'!$F$3)</f>
        <v>#DIV/0!</v>
      </c>
    </row>
    <row r="1246" spans="6:10" ht="15" x14ac:dyDescent="0.2">
      <c r="F1246" s="49">
        <v>43315</v>
      </c>
      <c r="G1246" s="50">
        <v>188.60000371932898</v>
      </c>
      <c r="H1246" s="50">
        <v>155.74286762191852</v>
      </c>
      <c r="I1246" s="103" t="e">
        <f>$B$5*H1246/'EUR GBP'!H1246</f>
        <v>#DIV/0!</v>
      </c>
      <c r="J1246" s="170" t="e">
        <f>I1246-($G$3*$B$5/'EUR GBP'!$F$3)</f>
        <v>#DIV/0!</v>
      </c>
    </row>
    <row r="1247" spans="6:10" ht="15" x14ac:dyDescent="0.2">
      <c r="F1247" s="49">
        <v>43314</v>
      </c>
      <c r="G1247" s="50">
        <v>185.520005226135</v>
      </c>
      <c r="H1247" s="50">
        <v>147.99147254983529</v>
      </c>
      <c r="I1247" s="103" t="e">
        <f>$B$5*H1247/'EUR GBP'!H1247</f>
        <v>#DIV/0!</v>
      </c>
      <c r="J1247" s="170" t="e">
        <f>I1247-($G$3*$B$5/'EUR GBP'!$F$3)</f>
        <v>#DIV/0!</v>
      </c>
    </row>
    <row r="1248" spans="6:10" ht="15" x14ac:dyDescent="0.2">
      <c r="F1248" s="49">
        <v>43313</v>
      </c>
      <c r="G1248" s="50">
        <v>191.960000991821</v>
      </c>
      <c r="H1248" s="50">
        <v>150.84394815530456</v>
      </c>
      <c r="I1248" s="103" t="e">
        <f>$B$5*H1248/'EUR GBP'!H1248</f>
        <v>#DIV/0!</v>
      </c>
      <c r="J1248" s="170" t="e">
        <f>I1248-($G$3*$B$5/'EUR GBP'!$F$3)</f>
        <v>#DIV/0!</v>
      </c>
    </row>
    <row r="1249" spans="6:10" ht="15" x14ac:dyDescent="0.2">
      <c r="F1249" s="49">
        <v>43312</v>
      </c>
      <c r="G1249" s="50">
        <v>194.96001005172701</v>
      </c>
      <c r="H1249" s="50">
        <v>154.53018656964079</v>
      </c>
      <c r="I1249" s="103" t="e">
        <f>$B$5*H1249/'EUR GBP'!H1249</f>
        <v>#DIV/0!</v>
      </c>
      <c r="J1249" s="170" t="e">
        <f>I1249-($G$3*$B$5/'EUR GBP'!$F$3)</f>
        <v>#DIV/0!</v>
      </c>
    </row>
    <row r="1250" spans="6:10" ht="15" x14ac:dyDescent="0.2">
      <c r="F1250" s="49">
        <v>43311</v>
      </c>
      <c r="G1250" s="50">
        <v>193.300008773803</v>
      </c>
      <c r="H1250" s="50">
        <v>155.214566262142</v>
      </c>
      <c r="I1250" s="103" t="e">
        <f>$B$5*H1250/'EUR GBP'!H1250</f>
        <v>#DIV/0!</v>
      </c>
      <c r="J1250" s="170" t="e">
        <f>I1250-($G$3*$B$5/'EUR GBP'!$F$3)</f>
        <v>#DIV/0!</v>
      </c>
    </row>
    <row r="1251" spans="6:10" ht="15" x14ac:dyDescent="0.2">
      <c r="F1251" s="49">
        <v>43308</v>
      </c>
      <c r="G1251" s="50">
        <v>190.79999923705998</v>
      </c>
      <c r="H1251" s="50">
        <v>154.33222191432415</v>
      </c>
      <c r="I1251" s="103" t="e">
        <f>$B$5*H1251/'EUR GBP'!H1251</f>
        <v>#DIV/0!</v>
      </c>
      <c r="J1251" s="170" t="e">
        <f>I1251-($G$3*$B$5/'EUR GBP'!$F$3)</f>
        <v>#DIV/0!</v>
      </c>
    </row>
    <row r="1252" spans="6:10" ht="15" x14ac:dyDescent="0.2">
      <c r="F1252" s="49">
        <v>43307</v>
      </c>
      <c r="G1252" s="50">
        <v>189.41999673843299</v>
      </c>
      <c r="H1252" s="50">
        <v>154.68296308027723</v>
      </c>
      <c r="I1252" s="103" t="e">
        <f>$B$5*H1252/'EUR GBP'!H1252</f>
        <v>#DIV/0!</v>
      </c>
      <c r="J1252" s="170" t="e">
        <f>I1252-($G$3*$B$5/'EUR GBP'!$F$3)</f>
        <v>#DIV/0!</v>
      </c>
    </row>
    <row r="1253" spans="6:10" ht="15" x14ac:dyDescent="0.2">
      <c r="F1253" s="49">
        <v>43306</v>
      </c>
      <c r="G1253" s="50">
        <v>187.61999607086099</v>
      </c>
      <c r="H1253" s="50">
        <v>151.11128181757246</v>
      </c>
      <c r="I1253" s="103" t="e">
        <f>$B$5*H1253/'EUR GBP'!H1253</f>
        <v>#DIV/0!</v>
      </c>
      <c r="J1253" s="170" t="e">
        <f>I1253-($G$3*$B$5/'EUR GBP'!$F$3)</f>
        <v>#DIV/0!</v>
      </c>
    </row>
    <row r="1254" spans="6:10" ht="15" x14ac:dyDescent="0.2">
      <c r="F1254" s="49">
        <v>43305</v>
      </c>
      <c r="G1254" s="50">
        <v>190.21999835968001</v>
      </c>
      <c r="H1254" s="50">
        <v>156.01623774355681</v>
      </c>
      <c r="I1254" s="103" t="e">
        <f>$B$5*H1254/'EUR GBP'!H1254</f>
        <v>#DIV/0!</v>
      </c>
      <c r="J1254" s="170" t="e">
        <f>I1254-($G$3*$B$5/'EUR GBP'!$F$3)</f>
        <v>#DIV/0!</v>
      </c>
    </row>
    <row r="1255" spans="6:10" ht="15" x14ac:dyDescent="0.2">
      <c r="F1255" s="49">
        <v>43304</v>
      </c>
      <c r="G1255" s="50">
        <v>186.77999973297099</v>
      </c>
      <c r="H1255" s="50">
        <v>153.25280999649246</v>
      </c>
      <c r="I1255" s="103" t="e">
        <f>$B$5*H1255/'EUR GBP'!H1255</f>
        <v>#DIV/0!</v>
      </c>
      <c r="J1255" s="170" t="e">
        <f>I1255-($G$3*$B$5/'EUR GBP'!$F$3)</f>
        <v>#DIV/0!</v>
      </c>
    </row>
    <row r="1256" spans="6:10" ht="15" x14ac:dyDescent="0.2">
      <c r="F1256" s="49">
        <v>43301</v>
      </c>
      <c r="G1256" s="50">
        <v>186.74000501632599</v>
      </c>
      <c r="H1256" s="50">
        <v>154.24081226592008</v>
      </c>
      <c r="I1256" s="103" t="e">
        <f>$B$5*H1256/'EUR GBP'!H1256</f>
        <v>#DIV/0!</v>
      </c>
      <c r="J1256" s="170" t="e">
        <f>I1256-($G$3*$B$5/'EUR GBP'!$F$3)</f>
        <v>#DIV/0!</v>
      </c>
    </row>
    <row r="1257" spans="6:10" ht="15" x14ac:dyDescent="0.2">
      <c r="F1257" s="49">
        <v>43300</v>
      </c>
      <c r="G1257" s="50">
        <v>185.50000190734801</v>
      </c>
      <c r="H1257" s="50">
        <v>150.58315194644217</v>
      </c>
      <c r="I1257" s="103" t="e">
        <f>$B$5*H1257/'EUR GBP'!H1257</f>
        <v>#DIV/0!</v>
      </c>
      <c r="J1257" s="170" t="e">
        <f>I1257-($G$3*$B$5/'EUR GBP'!$F$3)</f>
        <v>#DIV/0!</v>
      </c>
    </row>
    <row r="1258" spans="6:10" ht="15" x14ac:dyDescent="0.2">
      <c r="F1258" s="49">
        <v>43299</v>
      </c>
      <c r="G1258" s="50">
        <v>188.719999790191</v>
      </c>
      <c r="H1258" s="50">
        <v>152.92799557245942</v>
      </c>
      <c r="I1258" s="103" t="e">
        <f>$B$5*H1258/'EUR GBP'!H1258</f>
        <v>#DIV/0!</v>
      </c>
      <c r="J1258" s="170" t="e">
        <f>I1258-($G$3*$B$5/'EUR GBP'!$F$3)</f>
        <v>#DIV/0!</v>
      </c>
    </row>
    <row r="1259" spans="6:10" ht="15" x14ac:dyDescent="0.2">
      <c r="F1259" s="49">
        <v>43298</v>
      </c>
      <c r="G1259" s="50">
        <v>189.079999923706</v>
      </c>
      <c r="H1259" s="50">
        <v>151.30341310763043</v>
      </c>
      <c r="I1259" s="103" t="e">
        <f>$B$5*H1259/'EUR GBP'!H1259</f>
        <v>#DIV/0!</v>
      </c>
      <c r="J1259" s="170" t="e">
        <f>I1259-($G$3*$B$5/'EUR GBP'!$F$3)</f>
        <v>#DIV/0!</v>
      </c>
    </row>
    <row r="1260" spans="6:10" ht="15" x14ac:dyDescent="0.2">
      <c r="F1260" s="49">
        <v>43297</v>
      </c>
      <c r="G1260" s="50">
        <v>191.46000146865799</v>
      </c>
      <c r="H1260" s="50">
        <v>154.07064993804877</v>
      </c>
      <c r="I1260" s="103" t="e">
        <f>$B$5*H1260/'EUR GBP'!H1260</f>
        <v>#DIV/0!</v>
      </c>
      <c r="J1260" s="170" t="e">
        <f>I1260-($G$3*$B$5/'EUR GBP'!$F$3)</f>
        <v>#DIV/0!</v>
      </c>
    </row>
    <row r="1261" spans="6:10" ht="15" x14ac:dyDescent="0.2">
      <c r="F1261" s="49">
        <v>43294</v>
      </c>
      <c r="G1261" s="50">
        <v>190.39999246597199</v>
      </c>
      <c r="H1261" s="50">
        <v>154.09156788338584</v>
      </c>
      <c r="I1261" s="103" t="e">
        <f>$B$5*H1261/'EUR GBP'!H1261</f>
        <v>#DIV/0!</v>
      </c>
      <c r="J1261" s="170" t="e">
        <f>I1261-($G$3*$B$5/'EUR GBP'!$F$3)</f>
        <v>#DIV/0!</v>
      </c>
    </row>
    <row r="1262" spans="6:10" ht="15" x14ac:dyDescent="0.2">
      <c r="F1262" s="49">
        <v>43293</v>
      </c>
      <c r="G1262" s="50">
        <v>189.32000398635799</v>
      </c>
      <c r="H1262" s="50">
        <v>154.45512698503947</v>
      </c>
      <c r="I1262" s="103" t="e">
        <f>$B$5*H1262/'EUR GBP'!H1262</f>
        <v>#DIV/0!</v>
      </c>
      <c r="J1262" s="170" t="e">
        <f>I1262-($G$3*$B$5/'EUR GBP'!$F$3)</f>
        <v>#DIV/0!</v>
      </c>
    </row>
    <row r="1263" spans="6:10" ht="15" x14ac:dyDescent="0.2">
      <c r="F1263" s="49">
        <v>43292</v>
      </c>
      <c r="G1263" s="50">
        <v>187.80000209808301</v>
      </c>
      <c r="H1263" s="50">
        <v>154.48161863012649</v>
      </c>
      <c r="I1263" s="103" t="e">
        <f>$B$5*H1263/'EUR GBP'!H1263</f>
        <v>#DIV/0!</v>
      </c>
      <c r="J1263" s="170" t="e">
        <f>I1263-($G$3*$B$5/'EUR GBP'!$F$3)</f>
        <v>#DIV/0!</v>
      </c>
    </row>
    <row r="1264" spans="6:10" ht="15" x14ac:dyDescent="0.2">
      <c r="F1264" s="49">
        <v>43291</v>
      </c>
      <c r="G1264" s="50">
        <v>186.25999689102099</v>
      </c>
      <c r="H1264" s="50">
        <v>151.20961306321047</v>
      </c>
      <c r="I1264" s="103" t="e">
        <f>$B$5*H1264/'EUR GBP'!H1264</f>
        <v>#DIV/0!</v>
      </c>
      <c r="J1264" s="170" t="e">
        <f>I1264-($G$3*$B$5/'EUR GBP'!$F$3)</f>
        <v>#DIV/0!</v>
      </c>
    </row>
    <row r="1265" spans="6:10" ht="15" x14ac:dyDescent="0.2">
      <c r="F1265" s="49">
        <v>43290</v>
      </c>
      <c r="G1265" s="50">
        <v>188.719999790191</v>
      </c>
      <c r="H1265" s="50">
        <v>155.16458663338111</v>
      </c>
      <c r="I1265" s="103" t="e">
        <f>$B$5*H1265/'EUR GBP'!H1265</f>
        <v>#DIV/0!</v>
      </c>
      <c r="J1265" s="170" t="e">
        <f>I1265-($G$3*$B$5/'EUR GBP'!$F$3)</f>
        <v>#DIV/0!</v>
      </c>
    </row>
    <row r="1266" spans="6:10" ht="15" x14ac:dyDescent="0.2">
      <c r="F1266" s="49">
        <v>43287</v>
      </c>
      <c r="G1266" s="50">
        <v>186.339998245239</v>
      </c>
      <c r="H1266" s="50">
        <v>153.00635313315317</v>
      </c>
      <c r="I1266" s="103" t="e">
        <f>$B$5*H1266/'EUR GBP'!H1266</f>
        <v>#DIV/0!</v>
      </c>
      <c r="J1266" s="170" t="e">
        <f>I1266-($G$3*$B$5/'EUR GBP'!$F$3)</f>
        <v>#DIV/0!</v>
      </c>
    </row>
    <row r="1267" spans="6:10" ht="15" x14ac:dyDescent="0.2">
      <c r="F1267" s="49">
        <v>43286</v>
      </c>
      <c r="G1267" s="50">
        <v>186.60000562667801</v>
      </c>
      <c r="H1267" s="50">
        <v>153.33499657747805</v>
      </c>
      <c r="I1267" s="103" t="e">
        <f>$B$5*H1267/'EUR GBP'!H1267</f>
        <v>#DIV/0!</v>
      </c>
      <c r="J1267" s="170" t="e">
        <f>I1267-($G$3*$B$5/'EUR GBP'!$F$3)</f>
        <v>#DIV/0!</v>
      </c>
    </row>
    <row r="1268" spans="6:10" ht="15" x14ac:dyDescent="0.2">
      <c r="F1268" s="49">
        <v>43285</v>
      </c>
      <c r="G1268" s="50">
        <v>186.46000623703</v>
      </c>
      <c r="H1268" s="50">
        <v>153.82929174365233</v>
      </c>
      <c r="I1268" s="103" t="e">
        <f>$B$5*H1268/'EUR GBP'!H1268</f>
        <v>#DIV/0!</v>
      </c>
      <c r="J1268" s="170" t="e">
        <f>I1268-($G$3*$B$5/'EUR GBP'!$F$3)</f>
        <v>#DIV/0!</v>
      </c>
    </row>
    <row r="1269" spans="6:10" ht="15" x14ac:dyDescent="0.2">
      <c r="F1269" s="49">
        <v>43284</v>
      </c>
      <c r="G1269" s="50">
        <v>185.720002651214</v>
      </c>
      <c r="H1269" s="50">
        <v>152.77514614618278</v>
      </c>
      <c r="I1269" s="103" t="e">
        <f>$B$5*H1269/'EUR GBP'!H1269</f>
        <v>#DIV/0!</v>
      </c>
      <c r="J1269" s="170" t="e">
        <f>I1269-($G$3*$B$5/'EUR GBP'!$F$3)</f>
        <v>#DIV/0!</v>
      </c>
    </row>
    <row r="1270" spans="6:10" ht="15" x14ac:dyDescent="0.2">
      <c r="F1270" s="49">
        <v>43283</v>
      </c>
      <c r="G1270" s="50">
        <v>186.25999689102099</v>
      </c>
      <c r="H1270" s="50">
        <v>150.22229455905438</v>
      </c>
      <c r="I1270" s="103" t="e">
        <f>$B$5*H1270/'EUR GBP'!H1270</f>
        <v>#DIV/0!</v>
      </c>
      <c r="J1270" s="170" t="e">
        <f>I1270-($G$3*$B$5/'EUR GBP'!$F$3)</f>
        <v>#DIV/0!</v>
      </c>
    </row>
    <row r="1271" spans="6:10" ht="15" x14ac:dyDescent="0.2">
      <c r="F1271" s="49">
        <v>43280</v>
      </c>
      <c r="G1271" s="50">
        <v>189.93999958038299</v>
      </c>
      <c r="H1271" s="50">
        <v>153.64004683379582</v>
      </c>
      <c r="I1271" s="103" t="e">
        <f>$B$5*H1271/'EUR GBP'!H1271</f>
        <v>#DIV/0!</v>
      </c>
      <c r="J1271" s="170" t="e">
        <f>I1271-($G$3*$B$5/'EUR GBP'!$F$3)</f>
        <v>#DIV/0!</v>
      </c>
    </row>
    <row r="1272" spans="6:10" ht="15" x14ac:dyDescent="0.2">
      <c r="F1272" s="49">
        <v>43279</v>
      </c>
      <c r="G1272" s="50">
        <v>189.41999673843299</v>
      </c>
      <c r="H1272" s="50">
        <v>154.43816182706087</v>
      </c>
      <c r="I1272" s="103" t="e">
        <f>$B$5*H1272/'EUR GBP'!H1272</f>
        <v>#DIV/0!</v>
      </c>
      <c r="J1272" s="170" t="e">
        <f>I1272-($G$3*$B$5/'EUR GBP'!$F$3)</f>
        <v>#DIV/0!</v>
      </c>
    </row>
    <row r="1273" spans="6:10" ht="15" x14ac:dyDescent="0.2">
      <c r="F1273" s="49">
        <v>43278</v>
      </c>
      <c r="G1273" s="50">
        <v>187.919998168945</v>
      </c>
      <c r="H1273" s="50">
        <v>152.08273846198088</v>
      </c>
      <c r="I1273" s="103" t="e">
        <f>$B$5*H1273/'EUR GBP'!H1273</f>
        <v>#DIV/0!</v>
      </c>
      <c r="J1273" s="170" t="e">
        <f>I1273-($G$3*$B$5/'EUR GBP'!$F$3)</f>
        <v>#DIV/0!</v>
      </c>
    </row>
    <row r="1274" spans="6:10" ht="15" x14ac:dyDescent="0.2">
      <c r="F1274" s="49">
        <v>43277</v>
      </c>
      <c r="G1274" s="50">
        <v>189.32000398635799</v>
      </c>
      <c r="H1274" s="50">
        <v>152.21972346774459</v>
      </c>
      <c r="I1274" s="103" t="e">
        <f>$B$5*H1274/'EUR GBP'!H1274</f>
        <v>#DIV/0!</v>
      </c>
      <c r="J1274" s="170" t="e">
        <f>I1274-($G$3*$B$5/'EUR GBP'!$F$3)</f>
        <v>#DIV/0!</v>
      </c>
    </row>
    <row r="1275" spans="6:10" ht="15" x14ac:dyDescent="0.2">
      <c r="F1275" s="49">
        <v>43276</v>
      </c>
      <c r="G1275" s="50">
        <v>190.55999517440699</v>
      </c>
      <c r="H1275" s="50">
        <v>150.90580106055648</v>
      </c>
      <c r="I1275" s="103" t="e">
        <f>$B$5*H1275/'EUR GBP'!H1275</f>
        <v>#DIV/0!</v>
      </c>
      <c r="J1275" s="170" t="e">
        <f>I1275-($G$3*$B$5/'EUR GBP'!$F$3)</f>
        <v>#DIV/0!</v>
      </c>
    </row>
    <row r="1276" spans="6:10" ht="15" x14ac:dyDescent="0.2">
      <c r="F1276" s="49">
        <v>43273</v>
      </c>
      <c r="G1276" s="50">
        <v>193.460011482238</v>
      </c>
      <c r="H1276" s="50">
        <v>156.00125627278325</v>
      </c>
      <c r="I1276" s="103" t="e">
        <f>$B$5*H1276/'EUR GBP'!H1276</f>
        <v>#DIV/0!</v>
      </c>
      <c r="J1276" s="170" t="e">
        <f>I1276-($G$3*$B$5/'EUR GBP'!$F$3)</f>
        <v>#DIV/0!</v>
      </c>
    </row>
    <row r="1277" spans="6:10" ht="15" x14ac:dyDescent="0.2">
      <c r="F1277" s="49">
        <v>43272</v>
      </c>
      <c r="G1277" s="50">
        <v>189.97999429702702</v>
      </c>
      <c r="H1277" s="50">
        <v>149.66454379539229</v>
      </c>
      <c r="I1277" s="103" t="e">
        <f>$B$5*H1277/'EUR GBP'!H1277</f>
        <v>#DIV/0!</v>
      </c>
      <c r="J1277" s="170" t="e">
        <f>I1277-($G$3*$B$5/'EUR GBP'!$F$3)</f>
        <v>#DIV/0!</v>
      </c>
    </row>
    <row r="1278" spans="6:10" ht="15" x14ac:dyDescent="0.2">
      <c r="F1278" s="49">
        <v>43271</v>
      </c>
      <c r="G1278" s="50">
        <v>194.44000720977701</v>
      </c>
      <c r="H1278" s="50">
        <v>153.96253054641934</v>
      </c>
      <c r="I1278" s="103" t="e">
        <f>$B$5*H1278/'EUR GBP'!H1278</f>
        <v>#DIV/0!</v>
      </c>
      <c r="J1278" s="170" t="e">
        <f>I1278-($G$3*$B$5/'EUR GBP'!$F$3)</f>
        <v>#DIV/0!</v>
      </c>
    </row>
    <row r="1279" spans="6:10" ht="15" x14ac:dyDescent="0.2">
      <c r="F1279" s="49">
        <v>43270</v>
      </c>
      <c r="G1279" s="50">
        <v>193.49999427795399</v>
      </c>
      <c r="H1279" s="50">
        <v>152.30420119568504</v>
      </c>
      <c r="I1279" s="103" t="e">
        <f>$B$5*H1279/'EUR GBP'!H1279</f>
        <v>#DIV/0!</v>
      </c>
      <c r="J1279" s="170" t="e">
        <f>I1279-($G$3*$B$5/'EUR GBP'!$F$3)</f>
        <v>#DIV/0!</v>
      </c>
    </row>
    <row r="1280" spans="6:10" ht="15" x14ac:dyDescent="0.2">
      <c r="F1280" s="49">
        <v>43269</v>
      </c>
      <c r="G1280" s="50">
        <v>194.660007953643</v>
      </c>
      <c r="H1280" s="50">
        <v>152.77984767875978</v>
      </c>
      <c r="I1280" s="103" t="e">
        <f>$B$5*H1280/'EUR GBP'!H1280</f>
        <v>#DIV/0!</v>
      </c>
      <c r="J1280" s="170" t="e">
        <f>I1280-($G$3*$B$5/'EUR GBP'!$F$3)</f>
        <v>#DIV/0!</v>
      </c>
    </row>
    <row r="1281" spans="6:10" ht="15" x14ac:dyDescent="0.2">
      <c r="F1281" s="49">
        <v>43266</v>
      </c>
      <c r="G1281" s="50">
        <v>195.22000551223698</v>
      </c>
      <c r="H1281" s="50">
        <v>149.20744384493318</v>
      </c>
      <c r="I1281" s="103" t="e">
        <f>$B$5*H1281/'EUR GBP'!H1281</f>
        <v>#DIV/0!</v>
      </c>
      <c r="J1281" s="170" t="e">
        <f>I1281-($G$3*$B$5/'EUR GBP'!$F$3)</f>
        <v>#DIV/0!</v>
      </c>
    </row>
    <row r="1282" spans="6:10" ht="15" x14ac:dyDescent="0.2">
      <c r="F1282" s="49">
        <v>43265</v>
      </c>
      <c r="G1282" s="50">
        <v>200.39999485015798</v>
      </c>
      <c r="H1282" s="50">
        <v>154.8031619277069</v>
      </c>
      <c r="I1282" s="103" t="e">
        <f>$B$5*H1282/'EUR GBP'!H1282</f>
        <v>#DIV/0!</v>
      </c>
      <c r="J1282" s="170" t="e">
        <f>I1282-($G$3*$B$5/'EUR GBP'!$F$3)</f>
        <v>#DIV/0!</v>
      </c>
    </row>
    <row r="1283" spans="6:10" ht="15" x14ac:dyDescent="0.2">
      <c r="F1283" s="49">
        <v>43264</v>
      </c>
      <c r="G1283" s="50">
        <v>198.33999872207599</v>
      </c>
      <c r="H1283" s="50">
        <v>152.69558400165184</v>
      </c>
      <c r="I1283" s="103" t="e">
        <f>$B$5*H1283/'EUR GBP'!H1283</f>
        <v>#DIV/0!</v>
      </c>
      <c r="J1283" s="170" t="e">
        <f>I1283-($G$3*$B$5/'EUR GBP'!$F$3)</f>
        <v>#DIV/0!</v>
      </c>
    </row>
    <row r="1284" spans="6:10" ht="15" x14ac:dyDescent="0.2">
      <c r="F1284" s="49">
        <v>43263</v>
      </c>
      <c r="G1284" s="50">
        <v>199.02000427246</v>
      </c>
      <c r="H1284" s="50">
        <v>152.19947826089395</v>
      </c>
      <c r="I1284" s="103" t="e">
        <f>$B$5*H1284/'EUR GBP'!H1284</f>
        <v>#DIV/0!</v>
      </c>
      <c r="J1284" s="170" t="e">
        <f>I1284-($G$3*$B$5/'EUR GBP'!$F$3)</f>
        <v>#DIV/0!</v>
      </c>
    </row>
    <row r="1285" spans="6:10" ht="15" x14ac:dyDescent="0.2">
      <c r="F1285" s="49">
        <v>43262</v>
      </c>
      <c r="G1285" s="50">
        <v>200.34999847412101</v>
      </c>
      <c r="H1285" s="50">
        <v>154.34833709050235</v>
      </c>
      <c r="I1285" s="103" t="e">
        <f>$B$5*H1285/'EUR GBP'!H1285</f>
        <v>#DIV/0!</v>
      </c>
      <c r="J1285" s="170" t="e">
        <f>I1285-($G$3*$B$5/'EUR GBP'!$F$3)</f>
        <v>#DIV/0!</v>
      </c>
    </row>
    <row r="1286" spans="6:10" ht="15" x14ac:dyDescent="0.2">
      <c r="F1286" s="49">
        <v>43259</v>
      </c>
      <c r="G1286" s="50">
        <v>198.88000488281199</v>
      </c>
      <c r="H1286" s="50">
        <v>150.98673704779054</v>
      </c>
      <c r="I1286" s="103" t="e">
        <f>$B$5*H1286/'EUR GBP'!H1286</f>
        <v>#DIV/0!</v>
      </c>
      <c r="J1286" s="170" t="e">
        <f>I1286-($G$3*$B$5/'EUR GBP'!$F$3)</f>
        <v>#DIV/0!</v>
      </c>
    </row>
    <row r="1287" spans="6:10" ht="15" x14ac:dyDescent="0.2">
      <c r="F1287" s="49">
        <v>43258</v>
      </c>
      <c r="G1287" s="50">
        <v>201.80001258850001</v>
      </c>
      <c r="H1287" s="50">
        <v>153.63817054487731</v>
      </c>
      <c r="I1287" s="103" t="e">
        <f>$B$5*H1287/'EUR GBP'!H1287</f>
        <v>#DIV/0!</v>
      </c>
      <c r="J1287" s="170" t="e">
        <f>I1287-($G$3*$B$5/'EUR GBP'!$F$3)</f>
        <v>#DIV/0!</v>
      </c>
    </row>
    <row r="1288" spans="6:10" ht="15" x14ac:dyDescent="0.2">
      <c r="F1288" s="49">
        <v>43257</v>
      </c>
      <c r="G1288" s="50">
        <v>201.25000476837101</v>
      </c>
      <c r="H1288" s="50">
        <v>155.06591084162341</v>
      </c>
      <c r="I1288" s="103" t="e">
        <f>$B$5*H1288/'EUR GBP'!H1288</f>
        <v>#DIV/0!</v>
      </c>
      <c r="J1288" s="170" t="e">
        <f>I1288-($G$3*$B$5/'EUR GBP'!$F$3)</f>
        <v>#DIV/0!</v>
      </c>
    </row>
    <row r="1289" spans="6:10" ht="15" x14ac:dyDescent="0.2">
      <c r="F1289" s="49">
        <v>43256</v>
      </c>
      <c r="G1289" s="50">
        <v>198.839998245239</v>
      </c>
      <c r="H1289" s="50">
        <v>149.25703112767044</v>
      </c>
      <c r="I1289" s="103" t="e">
        <f>$B$5*H1289/'EUR GBP'!H1289</f>
        <v>#DIV/0!</v>
      </c>
      <c r="J1289" s="170" t="e">
        <f>I1289-($G$3*$B$5/'EUR GBP'!$F$3)</f>
        <v>#DIV/0!</v>
      </c>
    </row>
    <row r="1290" spans="6:10" ht="15" x14ac:dyDescent="0.2">
      <c r="F1290" s="49">
        <v>43255</v>
      </c>
      <c r="G1290" s="50">
        <v>204.04999256134002</v>
      </c>
      <c r="H1290" s="50">
        <v>155.10881767722441</v>
      </c>
      <c r="I1290" s="103" t="e">
        <f>$B$5*H1290/'EUR GBP'!H1290</f>
        <v>#DIV/0!</v>
      </c>
      <c r="J1290" s="170" t="e">
        <f>I1290-($G$3*$B$5/'EUR GBP'!$F$3)</f>
        <v>#DIV/0!</v>
      </c>
    </row>
    <row r="1291" spans="6:10" ht="15" x14ac:dyDescent="0.2">
      <c r="F1291" s="49">
        <v>43252</v>
      </c>
      <c r="G1291" s="50">
        <v>201.55000686645499</v>
      </c>
      <c r="H1291" s="50">
        <v>156.62528915435018</v>
      </c>
      <c r="I1291" s="103" t="e">
        <f>$B$5*H1291/'EUR GBP'!H1291</f>
        <v>#DIV/0!</v>
      </c>
      <c r="J1291" s="170" t="e">
        <f>I1291-($G$3*$B$5/'EUR GBP'!$F$3)</f>
        <v>#DIV/0!</v>
      </c>
    </row>
    <row r="1292" spans="6:10" ht="15" x14ac:dyDescent="0.2">
      <c r="F1292" s="49">
        <v>43251</v>
      </c>
      <c r="G1292" s="50">
        <v>197.119998931884</v>
      </c>
      <c r="H1292" s="50">
        <v>152.29006745180143</v>
      </c>
      <c r="I1292" s="103" t="e">
        <f>$B$5*H1292/'EUR GBP'!H1292</f>
        <v>#DIV/0!</v>
      </c>
      <c r="J1292" s="170" t="e">
        <f>I1292-($G$3*$B$5/'EUR GBP'!$F$3)</f>
        <v>#DIV/0!</v>
      </c>
    </row>
    <row r="1293" spans="6:10" ht="15" x14ac:dyDescent="0.2">
      <c r="F1293" s="49">
        <v>43250</v>
      </c>
      <c r="G1293" s="50">
        <v>198.32000732421798</v>
      </c>
      <c r="H1293" s="50">
        <v>151.65962000974676</v>
      </c>
      <c r="I1293" s="103" t="e">
        <f>$B$5*H1293/'EUR GBP'!H1293</f>
        <v>#DIV/0!</v>
      </c>
      <c r="J1293" s="170" t="e">
        <f>I1293-($G$3*$B$5/'EUR GBP'!$F$3)</f>
        <v>#DIV/0!</v>
      </c>
    </row>
    <row r="1294" spans="6:10" ht="15" x14ac:dyDescent="0.2">
      <c r="F1294" s="49">
        <v>43249</v>
      </c>
      <c r="G1294" s="50">
        <v>200.34999847412101</v>
      </c>
      <c r="H1294" s="50">
        <v>148.81020994380518</v>
      </c>
      <c r="I1294" s="103" t="e">
        <f>$B$5*H1294/'EUR GBP'!H1294</f>
        <v>#DIV/0!</v>
      </c>
      <c r="J1294" s="170" t="e">
        <f>I1294-($G$3*$B$5/'EUR GBP'!$F$3)</f>
        <v>#DIV/0!</v>
      </c>
    </row>
    <row r="1295" spans="6:10" ht="15" x14ac:dyDescent="0.2">
      <c r="F1295" s="49">
        <v>43248</v>
      </c>
      <c r="G1295" s="50">
        <v>206.200003623962</v>
      </c>
      <c r="H1295" s="50">
        <v>153.70375340154848</v>
      </c>
      <c r="I1295" s="103" t="e">
        <f>$B$5*H1295/'EUR GBP'!H1295</f>
        <v>#DIV/0!</v>
      </c>
      <c r="J1295" s="170" t="e">
        <f>I1295-($G$3*$B$5/'EUR GBP'!$F$3)</f>
        <v>#DIV/0!</v>
      </c>
    </row>
    <row r="1296" spans="6:10" ht="15" x14ac:dyDescent="0.2">
      <c r="F1296" s="49">
        <v>43245</v>
      </c>
      <c r="G1296" s="50">
        <v>205.55000305175702</v>
      </c>
      <c r="H1296" s="50">
        <v>153.51846822325632</v>
      </c>
      <c r="I1296" s="103" t="e">
        <f>$B$5*H1296/'EUR GBP'!H1296</f>
        <v>#DIV/0!</v>
      </c>
      <c r="J1296" s="170" t="e">
        <f>I1296-($G$3*$B$5/'EUR GBP'!$F$3)</f>
        <v>#DIV/0!</v>
      </c>
    </row>
    <row r="1297" spans="6:10" ht="15" x14ac:dyDescent="0.2">
      <c r="F1297" s="49">
        <v>43244</v>
      </c>
      <c r="G1297" s="50">
        <v>205.14998435974098</v>
      </c>
      <c r="H1297" s="50">
        <v>150.92201519675211</v>
      </c>
      <c r="I1297" s="103" t="e">
        <f>$B$5*H1297/'EUR GBP'!H1297</f>
        <v>#DIV/0!</v>
      </c>
      <c r="J1297" s="170" t="e">
        <f>I1297-($G$3*$B$5/'EUR GBP'!$F$3)</f>
        <v>#DIV/0!</v>
      </c>
    </row>
    <row r="1298" spans="6:10" ht="15" x14ac:dyDescent="0.2">
      <c r="F1298" s="49">
        <v>43243</v>
      </c>
      <c r="G1298" s="50">
        <v>208.24999809265103</v>
      </c>
      <c r="H1298" s="50">
        <v>151.35522412619329</v>
      </c>
      <c r="I1298" s="103" t="e">
        <f>$B$5*H1298/'EUR GBP'!H1298</f>
        <v>#DIV/0!</v>
      </c>
      <c r="J1298" s="170" t="e">
        <f>I1298-($G$3*$B$5/'EUR GBP'!$F$3)</f>
        <v>#DIV/0!</v>
      </c>
    </row>
    <row r="1299" spans="6:10" ht="15" x14ac:dyDescent="0.2">
      <c r="F1299" s="49">
        <v>43242</v>
      </c>
      <c r="G1299" s="50">
        <v>210.80000400543199</v>
      </c>
      <c r="H1299" s="50">
        <v>154.64395310678987</v>
      </c>
      <c r="I1299" s="103" t="e">
        <f>$B$5*H1299/'EUR GBP'!H1299</f>
        <v>#DIV/0!</v>
      </c>
      <c r="J1299" s="170" t="e">
        <f>I1299-($G$3*$B$5/'EUR GBP'!$F$3)</f>
        <v>#DIV/0!</v>
      </c>
    </row>
    <row r="1300" spans="6:10" ht="15" x14ac:dyDescent="0.2">
      <c r="F1300" s="49">
        <v>43241</v>
      </c>
      <c r="G1300" s="50">
        <v>208.85000228881802</v>
      </c>
      <c r="H1300" s="50">
        <v>154.17670690351557</v>
      </c>
      <c r="I1300" s="103" t="e">
        <f>$B$5*H1300/'EUR GBP'!H1300</f>
        <v>#DIV/0!</v>
      </c>
      <c r="J1300" s="170" t="e">
        <f>I1300-($G$3*$B$5/'EUR GBP'!$F$3)</f>
        <v>#DIV/0!</v>
      </c>
    </row>
    <row r="1301" spans="6:10" ht="15" x14ac:dyDescent="0.2">
      <c r="F1301" s="49">
        <v>43238</v>
      </c>
      <c r="G1301" s="50">
        <v>207.55000114440901</v>
      </c>
      <c r="H1301" s="50">
        <v>152.22661408227995</v>
      </c>
      <c r="I1301" s="103" t="e">
        <f>$B$5*H1301/'EUR GBP'!H1301</f>
        <v>#DIV/0!</v>
      </c>
      <c r="J1301" s="170" t="e">
        <f>I1301-($G$3*$B$5/'EUR GBP'!$F$3)</f>
        <v>#DIV/0!</v>
      </c>
    </row>
    <row r="1302" spans="6:10" ht="15" x14ac:dyDescent="0.2">
      <c r="F1302" s="49">
        <v>43237</v>
      </c>
      <c r="G1302" s="50">
        <v>208.89999866485499</v>
      </c>
      <c r="H1302" s="50">
        <v>153.29335622321165</v>
      </c>
      <c r="I1302" s="103" t="e">
        <f>$B$5*H1302/'EUR GBP'!H1302</f>
        <v>#DIV/0!</v>
      </c>
      <c r="J1302" s="170" t="e">
        <f>I1302-($G$3*$B$5/'EUR GBP'!$F$3)</f>
        <v>#DIV/0!</v>
      </c>
    </row>
    <row r="1303" spans="6:10" ht="15" x14ac:dyDescent="0.2">
      <c r="F1303" s="49">
        <v>43236</v>
      </c>
      <c r="G1303" s="50">
        <v>208.80000591277999</v>
      </c>
      <c r="H1303" s="50">
        <v>150.78124198304667</v>
      </c>
      <c r="I1303" s="103" t="e">
        <f>$B$5*H1303/'EUR GBP'!H1303</f>
        <v>#DIV/0!</v>
      </c>
      <c r="J1303" s="170" t="e">
        <f>I1303-($G$3*$B$5/'EUR GBP'!$F$3)</f>
        <v>#DIV/0!</v>
      </c>
    </row>
    <row r="1304" spans="6:10" ht="15" x14ac:dyDescent="0.2">
      <c r="F1304" s="49">
        <v>43235</v>
      </c>
      <c r="G1304" s="50">
        <v>212.15000152587803</v>
      </c>
      <c r="H1304" s="50">
        <v>153.29223215522867</v>
      </c>
      <c r="I1304" s="103" t="e">
        <f>$B$5*H1304/'EUR GBP'!H1304</f>
        <v>#DIV/0!</v>
      </c>
      <c r="J1304" s="170" t="e">
        <f>I1304-($G$3*$B$5/'EUR GBP'!$F$3)</f>
        <v>#DIV/0!</v>
      </c>
    </row>
    <row r="1305" spans="6:10" ht="15" x14ac:dyDescent="0.2">
      <c r="F1305" s="49">
        <v>43234</v>
      </c>
      <c r="G1305" s="50">
        <v>212.050008773803</v>
      </c>
      <c r="H1305" s="50">
        <v>151.49558622505373</v>
      </c>
      <c r="I1305" s="103" t="e">
        <f>$B$5*H1305/'EUR GBP'!H1305</f>
        <v>#DIV/0!</v>
      </c>
      <c r="J1305" s="170" t="e">
        <f>I1305-($G$3*$B$5/'EUR GBP'!$F$3)</f>
        <v>#DIV/0!</v>
      </c>
    </row>
    <row r="1306" spans="6:10" ht="15" x14ac:dyDescent="0.2">
      <c r="F1306" s="49">
        <v>43231</v>
      </c>
      <c r="G1306" s="50">
        <v>214.450001716613</v>
      </c>
      <c r="H1306" s="50">
        <v>153.64928904310398</v>
      </c>
      <c r="I1306" s="103" t="e">
        <f>$B$5*H1306/'EUR GBP'!H1306</f>
        <v>#DIV/0!</v>
      </c>
      <c r="J1306" s="170" t="e">
        <f>I1306-($G$3*$B$5/'EUR GBP'!$F$3)</f>
        <v>#DIV/0!</v>
      </c>
    </row>
    <row r="1307" spans="6:10" ht="15" x14ac:dyDescent="0.2">
      <c r="F1307" s="49">
        <v>43230</v>
      </c>
      <c r="G1307" s="50">
        <v>213.84999752044598</v>
      </c>
      <c r="H1307" s="50">
        <v>155.78486628645288</v>
      </c>
      <c r="I1307" s="103" t="e">
        <f>$B$5*H1307/'EUR GBP'!H1307</f>
        <v>#DIV/0!</v>
      </c>
      <c r="J1307" s="170" t="e">
        <f>I1307-($G$3*$B$5/'EUR GBP'!$F$3)</f>
        <v>#DIV/0!</v>
      </c>
    </row>
    <row r="1308" spans="6:10" ht="15" x14ac:dyDescent="0.2">
      <c r="F1308" s="49">
        <v>43229</v>
      </c>
      <c r="G1308" s="50">
        <v>210.29999256134002</v>
      </c>
      <c r="H1308" s="50">
        <v>156.08813319755052</v>
      </c>
      <c r="I1308" s="103" t="e">
        <f>$B$5*H1308/'EUR GBP'!H1308</f>
        <v>#DIV/0!</v>
      </c>
      <c r="J1308" s="170" t="e">
        <f>I1308-($G$3*$B$5/'EUR GBP'!$F$3)</f>
        <v>#DIV/0!</v>
      </c>
    </row>
    <row r="1309" spans="6:10" ht="15" x14ac:dyDescent="0.2">
      <c r="F1309" s="49">
        <v>43228</v>
      </c>
      <c r="G1309" s="50">
        <v>206.399989128112</v>
      </c>
      <c r="H1309" s="50">
        <v>153.81502010440056</v>
      </c>
      <c r="I1309" s="103" t="e">
        <f>$B$5*H1309/'EUR GBP'!H1309</f>
        <v>#DIV/0!</v>
      </c>
      <c r="J1309" s="170" t="e">
        <f>I1309-($G$3*$B$5/'EUR GBP'!$F$3)</f>
        <v>#DIV/0!</v>
      </c>
    </row>
    <row r="1310" spans="6:10" ht="15" x14ac:dyDescent="0.2">
      <c r="F1310" s="49">
        <v>43227</v>
      </c>
      <c r="G1310" s="50">
        <v>205.59999942779501</v>
      </c>
      <c r="H1310" s="50">
        <v>153.92961235530174</v>
      </c>
      <c r="I1310" s="103" t="e">
        <f>$B$5*H1310/'EUR GBP'!H1310</f>
        <v>#DIV/0!</v>
      </c>
      <c r="J1310" s="170" t="e">
        <f>I1310-($G$3*$B$5/'EUR GBP'!$F$3)</f>
        <v>#DIV/0!</v>
      </c>
    </row>
    <row r="1311" spans="6:10" ht="15" x14ac:dyDescent="0.2">
      <c r="F1311" s="49">
        <v>43224</v>
      </c>
      <c r="G1311" s="50">
        <v>204.64999675750701</v>
      </c>
      <c r="H1311" s="50">
        <v>154.91388855796629</v>
      </c>
      <c r="I1311" s="103" t="e">
        <f>$B$5*H1311/'EUR GBP'!H1311</f>
        <v>#DIV/0!</v>
      </c>
      <c r="J1311" s="170" t="e">
        <f>I1311-($G$3*$B$5/'EUR GBP'!$F$3)</f>
        <v>#DIV/0!</v>
      </c>
    </row>
    <row r="1312" spans="6:10" ht="15" x14ac:dyDescent="0.2">
      <c r="F1312" s="49">
        <v>43223</v>
      </c>
      <c r="G1312" s="50">
        <v>202.39999294281</v>
      </c>
      <c r="H1312" s="50">
        <v>151.18955402137195</v>
      </c>
      <c r="I1312" s="103" t="e">
        <f>$B$5*H1312/'EUR GBP'!H1312</f>
        <v>#DIV/0!</v>
      </c>
      <c r="J1312" s="170" t="e">
        <f>I1312-($G$3*$B$5/'EUR GBP'!$F$3)</f>
        <v>#DIV/0!</v>
      </c>
    </row>
    <row r="1313" spans="6:10" ht="15" x14ac:dyDescent="0.2">
      <c r="F1313" s="49">
        <v>43222</v>
      </c>
      <c r="G1313" s="50">
        <v>205.10001182556098</v>
      </c>
      <c r="H1313" s="50">
        <v>152.95877208512047</v>
      </c>
      <c r="I1313" s="103" t="e">
        <f>$B$5*H1313/'EUR GBP'!H1313</f>
        <v>#DIV/0!</v>
      </c>
      <c r="J1313" s="170" t="e">
        <f>I1313-($G$3*$B$5/'EUR GBP'!$F$3)</f>
        <v>#DIV/0!</v>
      </c>
    </row>
    <row r="1314" spans="6:10" ht="15" x14ac:dyDescent="0.2">
      <c r="F1314" s="49">
        <v>43221</v>
      </c>
      <c r="G1314" s="50">
        <v>205.449986457824</v>
      </c>
      <c r="H1314" s="50">
        <v>151.58800399279357</v>
      </c>
      <c r="I1314" s="103" t="e">
        <f>$B$5*H1314/'EUR GBP'!H1314</f>
        <v>#DIV/0!</v>
      </c>
      <c r="J1314" s="170" t="e">
        <f>I1314-($G$3*$B$5/'EUR GBP'!$F$3)</f>
        <v>#DIV/0!</v>
      </c>
    </row>
    <row r="1315" spans="6:10" ht="15" x14ac:dyDescent="0.2">
      <c r="F1315" s="49">
        <v>43220</v>
      </c>
      <c r="G1315" s="50">
        <v>207.64999389648403</v>
      </c>
      <c r="H1315" s="50">
        <v>153.25689346298051</v>
      </c>
      <c r="I1315" s="103" t="e">
        <f>$B$5*H1315/'EUR GBP'!H1315</f>
        <v>#DIV/0!</v>
      </c>
      <c r="J1315" s="170" t="e">
        <f>I1315-($G$3*$B$5/'EUR GBP'!$F$3)</f>
        <v>#DIV/0!</v>
      </c>
    </row>
    <row r="1316" spans="6:10" ht="15" x14ac:dyDescent="0.2">
      <c r="F1316" s="49">
        <v>43217</v>
      </c>
      <c r="G1316" s="50">
        <v>207.59999752044598</v>
      </c>
      <c r="H1316" s="50">
        <v>151.49531687216449</v>
      </c>
      <c r="I1316" s="103" t="e">
        <f>$B$5*H1316/'EUR GBP'!H1316</f>
        <v>#DIV/0!</v>
      </c>
      <c r="J1316" s="170" t="e">
        <f>I1316-($G$3*$B$5/'EUR GBP'!$F$3)</f>
        <v>#DIV/0!</v>
      </c>
    </row>
    <row r="1317" spans="6:10" ht="15" x14ac:dyDescent="0.2">
      <c r="F1317" s="49">
        <v>43216</v>
      </c>
      <c r="G1317" s="50">
        <v>209.94999408721901</v>
      </c>
      <c r="H1317" s="50">
        <v>150.97416998991318</v>
      </c>
      <c r="I1317" s="103" t="e">
        <f>$B$5*H1317/'EUR GBP'!H1317</f>
        <v>#DIV/0!</v>
      </c>
      <c r="J1317" s="170" t="e">
        <f>I1317-($G$3*$B$5/'EUR GBP'!$F$3)</f>
        <v>#DIV/0!</v>
      </c>
    </row>
    <row r="1318" spans="6:10" ht="15" x14ac:dyDescent="0.2">
      <c r="F1318" s="49">
        <v>43215</v>
      </c>
      <c r="G1318" s="50">
        <v>213.050007820129</v>
      </c>
      <c r="H1318" s="50">
        <v>151.32594332062828</v>
      </c>
      <c r="I1318" s="103" t="e">
        <f>$B$5*H1318/'EUR GBP'!H1318</f>
        <v>#DIV/0!</v>
      </c>
      <c r="J1318" s="170" t="e">
        <f>I1318-($G$3*$B$5/'EUR GBP'!$F$3)</f>
        <v>#DIV/0!</v>
      </c>
    </row>
    <row r="1319" spans="6:10" ht="15" x14ac:dyDescent="0.2">
      <c r="F1319" s="49">
        <v>43214</v>
      </c>
      <c r="G1319" s="50">
        <v>215.70000648498501</v>
      </c>
      <c r="H1319" s="50">
        <v>153.57558751626075</v>
      </c>
      <c r="I1319" s="103" t="e">
        <f>$B$5*H1319/'EUR GBP'!H1319</f>
        <v>#DIV/0!</v>
      </c>
      <c r="J1319" s="170" t="e">
        <f>I1319-($G$3*$B$5/'EUR GBP'!$F$3)</f>
        <v>#DIV/0!</v>
      </c>
    </row>
    <row r="1320" spans="6:10" ht="15" x14ac:dyDescent="0.2">
      <c r="F1320" s="49">
        <v>43213</v>
      </c>
      <c r="G1320" s="50">
        <v>215.19999504089301</v>
      </c>
      <c r="H1320" s="50">
        <v>153.21999788284299</v>
      </c>
      <c r="I1320" s="103" t="e">
        <f>$B$5*H1320/'EUR GBP'!H1320</f>
        <v>#DIV/0!</v>
      </c>
      <c r="J1320" s="170" t="e">
        <f>I1320-($G$3*$B$5/'EUR GBP'!$F$3)</f>
        <v>#DIV/0!</v>
      </c>
    </row>
    <row r="1321" spans="6:10" ht="15" x14ac:dyDescent="0.2">
      <c r="F1321" s="49">
        <v>43210</v>
      </c>
      <c r="G1321" s="50">
        <v>215.19999504089301</v>
      </c>
      <c r="H1321" s="50">
        <v>153.71920024503379</v>
      </c>
      <c r="I1321" s="103" t="e">
        <f>$B$5*H1321/'EUR GBP'!H1321</f>
        <v>#DIV/0!</v>
      </c>
      <c r="J1321" s="170" t="e">
        <f>I1321-($G$3*$B$5/'EUR GBP'!$F$3)</f>
        <v>#DIV/0!</v>
      </c>
    </row>
    <row r="1322" spans="6:10" ht="15" x14ac:dyDescent="0.2">
      <c r="F1322" s="49">
        <v>43209</v>
      </c>
      <c r="G1322" s="50">
        <v>214.49999809265103</v>
      </c>
      <c r="H1322" s="50">
        <v>153.57756209562487</v>
      </c>
      <c r="I1322" s="103" t="e">
        <f>$B$5*H1322/'EUR GBP'!H1322</f>
        <v>#DIV/0!</v>
      </c>
      <c r="J1322" s="170" t="e">
        <f>I1322-($G$3*$B$5/'EUR GBP'!$F$3)</f>
        <v>#DIV/0!</v>
      </c>
    </row>
    <row r="1323" spans="6:10" ht="15" x14ac:dyDescent="0.2">
      <c r="F1323" s="49">
        <v>43208</v>
      </c>
      <c r="G1323" s="50">
        <v>214.000010490417</v>
      </c>
      <c r="H1323" s="50">
        <v>154.65870966136364</v>
      </c>
      <c r="I1323" s="103" t="e">
        <f>$B$5*H1323/'EUR GBP'!H1323</f>
        <v>#DIV/0!</v>
      </c>
      <c r="J1323" s="170" t="e">
        <f>I1323-($G$3*$B$5/'EUR GBP'!$F$3)</f>
        <v>#DIV/0!</v>
      </c>
    </row>
    <row r="1324" spans="6:10" ht="15" x14ac:dyDescent="0.2">
      <c r="F1324" s="49">
        <v>43207</v>
      </c>
      <c r="G1324" s="50">
        <v>211.99998855590798</v>
      </c>
      <c r="H1324" s="50">
        <v>151.67393431504553</v>
      </c>
      <c r="I1324" s="103" t="e">
        <f>$B$5*H1324/'EUR GBP'!H1324</f>
        <v>#DIV/0!</v>
      </c>
      <c r="J1324" s="170" t="e">
        <f>I1324-($G$3*$B$5/'EUR GBP'!$F$3)</f>
        <v>#DIV/0!</v>
      </c>
    </row>
    <row r="1325" spans="6:10" ht="15" x14ac:dyDescent="0.2">
      <c r="F1325" s="49">
        <v>43206</v>
      </c>
      <c r="G1325" s="50">
        <v>214.14999961853002</v>
      </c>
      <c r="H1325" s="50">
        <v>154.11697143360962</v>
      </c>
      <c r="I1325" s="103" t="e">
        <f>$B$5*H1325/'EUR GBP'!H1325</f>
        <v>#DIV/0!</v>
      </c>
      <c r="J1325" s="170" t="e">
        <f>I1325-($G$3*$B$5/'EUR GBP'!$F$3)</f>
        <v>#DIV/0!</v>
      </c>
    </row>
    <row r="1326" spans="6:10" ht="15" x14ac:dyDescent="0.2">
      <c r="F1326" s="49">
        <v>43203</v>
      </c>
      <c r="G1326" s="50">
        <v>212.89999485015798</v>
      </c>
      <c r="H1326" s="50">
        <v>151.6448198165738</v>
      </c>
      <c r="I1326" s="103" t="e">
        <f>$B$5*H1326/'EUR GBP'!H1326</f>
        <v>#DIV/0!</v>
      </c>
      <c r="J1326" s="170" t="e">
        <f>I1326-($G$3*$B$5/'EUR GBP'!$F$3)</f>
        <v>#DIV/0!</v>
      </c>
    </row>
    <row r="1327" spans="6:10" ht="15" x14ac:dyDescent="0.2">
      <c r="F1327" s="49">
        <v>43202</v>
      </c>
      <c r="G1327" s="50">
        <v>215.10000228881802</v>
      </c>
      <c r="H1327" s="50">
        <v>153.82667630205265</v>
      </c>
      <c r="I1327" s="103" t="e">
        <f>$B$5*H1327/'EUR GBP'!H1327</f>
        <v>#DIV/0!</v>
      </c>
      <c r="J1327" s="170" t="e">
        <f>I1327-($G$3*$B$5/'EUR GBP'!$F$3)</f>
        <v>#DIV/0!</v>
      </c>
    </row>
    <row r="1328" spans="6:10" ht="15" x14ac:dyDescent="0.2">
      <c r="F1328" s="49">
        <v>43201</v>
      </c>
      <c r="G1328" s="50">
        <v>214.24999237060499</v>
      </c>
      <c r="H1328" s="50">
        <v>153.32729955234933</v>
      </c>
      <c r="I1328" s="103" t="e">
        <f>$B$5*H1328/'EUR GBP'!H1328</f>
        <v>#DIV/0!</v>
      </c>
      <c r="J1328" s="170" t="e">
        <f>I1328-($G$3*$B$5/'EUR GBP'!$F$3)</f>
        <v>#DIV/0!</v>
      </c>
    </row>
    <row r="1329" spans="6:10" ht="15" x14ac:dyDescent="0.2">
      <c r="F1329" s="49">
        <v>43200</v>
      </c>
      <c r="G1329" s="50">
        <v>214.10000324249202</v>
      </c>
      <c r="H1329" s="50">
        <v>155.52735907188196</v>
      </c>
      <c r="I1329" s="103" t="e">
        <f>$B$5*H1329/'EUR GBP'!H1329</f>
        <v>#DIV/0!</v>
      </c>
      <c r="J1329" s="170" t="e">
        <f>I1329-($G$3*$B$5/'EUR GBP'!$F$3)</f>
        <v>#DIV/0!</v>
      </c>
    </row>
    <row r="1330" spans="6:10" ht="15" x14ac:dyDescent="0.2">
      <c r="F1330" s="49">
        <v>43199</v>
      </c>
      <c r="G1330" s="50">
        <v>210.89999675750701</v>
      </c>
      <c r="H1330" s="50">
        <v>153.94823049789358</v>
      </c>
      <c r="I1330" s="103" t="e">
        <f>$B$5*H1330/'EUR GBP'!H1330</f>
        <v>#DIV/0!</v>
      </c>
      <c r="J1330" s="170" t="e">
        <f>I1330-($G$3*$B$5/'EUR GBP'!$F$3)</f>
        <v>#DIV/0!</v>
      </c>
    </row>
    <row r="1331" spans="6:10" ht="15" x14ac:dyDescent="0.2">
      <c r="F1331" s="49">
        <v>43196</v>
      </c>
      <c r="G1331" s="50">
        <v>209.89999771118102</v>
      </c>
      <c r="H1331" s="50">
        <v>152.38281876912433</v>
      </c>
      <c r="I1331" s="103" t="e">
        <f>$B$5*H1331/'EUR GBP'!H1331</f>
        <v>#DIV/0!</v>
      </c>
      <c r="J1331" s="170" t="e">
        <f>I1331-($G$3*$B$5/'EUR GBP'!$F$3)</f>
        <v>#DIV/0!</v>
      </c>
    </row>
    <row r="1332" spans="6:10" ht="15" x14ac:dyDescent="0.2">
      <c r="F1332" s="49">
        <v>43195</v>
      </c>
      <c r="G1332" s="50">
        <v>211.05000972747797</v>
      </c>
      <c r="H1332" s="50">
        <v>156.37399002633495</v>
      </c>
      <c r="I1332" s="103" t="e">
        <f>$B$5*H1332/'EUR GBP'!H1332</f>
        <v>#DIV/0!</v>
      </c>
      <c r="J1332" s="170" t="e">
        <f>I1332-($G$3*$B$5/'EUR GBP'!$F$3)</f>
        <v>#DIV/0!</v>
      </c>
    </row>
    <row r="1333" spans="6:10" ht="15" x14ac:dyDescent="0.2">
      <c r="F1333" s="49">
        <v>43194</v>
      </c>
      <c r="G1333" s="50">
        <v>206.750011444091</v>
      </c>
      <c r="H1333" s="50">
        <v>152.44382789938231</v>
      </c>
      <c r="I1333" s="103" t="e">
        <f>$B$5*H1333/'EUR GBP'!H1333</f>
        <v>#DIV/0!</v>
      </c>
      <c r="J1333" s="170" t="e">
        <f>I1333-($G$3*$B$5/'EUR GBP'!$F$3)</f>
        <v>#DIV/0!</v>
      </c>
    </row>
    <row r="1334" spans="6:10" ht="15" x14ac:dyDescent="0.2">
      <c r="F1334" s="49">
        <v>43193</v>
      </c>
      <c r="G1334" s="50">
        <v>207.80000686645499</v>
      </c>
      <c r="H1334" s="50">
        <v>154.1815562717949</v>
      </c>
      <c r="I1334" s="103" t="e">
        <f>$B$5*H1334/'EUR GBP'!H1334</f>
        <v>#DIV/0!</v>
      </c>
      <c r="J1334" s="170" t="e">
        <f>I1334-($G$3*$B$5/'EUR GBP'!$F$3)</f>
        <v>#DIV/0!</v>
      </c>
    </row>
    <row r="1335" spans="6:10" ht="15" x14ac:dyDescent="0.2">
      <c r="F1335" s="49">
        <v>43192</v>
      </c>
      <c r="G1335" s="50">
        <v>206.50000572204502</v>
      </c>
      <c r="H1335" s="50">
        <v>153.21999788284299</v>
      </c>
      <c r="I1335" s="103" t="e">
        <f>$B$5*H1335/'EUR GBP'!H1335</f>
        <v>#DIV/0!</v>
      </c>
      <c r="J1335" s="170" t="e">
        <f>I1335-($G$3*$B$5/'EUR GBP'!$F$3)</f>
        <v>#DIV/0!</v>
      </c>
    </row>
    <row r="1336" spans="6:10" ht="15" x14ac:dyDescent="0.2">
      <c r="F1336" s="49">
        <v>43189</v>
      </c>
      <c r="G1336" s="50">
        <v>206.50000572204502</v>
      </c>
      <c r="H1336" s="50">
        <v>152.25843949389107</v>
      </c>
      <c r="I1336" s="103" t="e">
        <f>$B$5*H1336/'EUR GBP'!H1336</f>
        <v>#DIV/0!</v>
      </c>
      <c r="J1336" s="170" t="e">
        <f>I1336-($G$3*$B$5/'EUR GBP'!$F$3)</f>
        <v>#DIV/0!</v>
      </c>
    </row>
    <row r="1337" spans="6:10" ht="15" x14ac:dyDescent="0.2">
      <c r="F1337" s="49">
        <v>43188</v>
      </c>
      <c r="G1337" s="50">
        <v>207.80000686645499</v>
      </c>
      <c r="H1337" s="50">
        <v>155.52299444016413</v>
      </c>
      <c r="I1337" s="103" t="e">
        <f>$B$5*H1337/'EUR GBP'!H1337</f>
        <v>#DIV/0!</v>
      </c>
      <c r="J1337" s="170" t="e">
        <f>I1337-($G$3*$B$5/'EUR GBP'!$F$3)</f>
        <v>#DIV/0!</v>
      </c>
    </row>
    <row r="1338" spans="6:10" ht="15" x14ac:dyDescent="0.2">
      <c r="F1338" s="49">
        <v>43187</v>
      </c>
      <c r="G1338" s="50">
        <v>204.69999313354398</v>
      </c>
      <c r="H1338" s="50">
        <v>152.47331094093556</v>
      </c>
      <c r="I1338" s="103" t="e">
        <f>$B$5*H1338/'EUR GBP'!H1338</f>
        <v>#DIV/0!</v>
      </c>
      <c r="J1338" s="170" t="e">
        <f>I1338-($G$3*$B$5/'EUR GBP'!$F$3)</f>
        <v>#DIV/0!</v>
      </c>
    </row>
    <row r="1339" spans="6:10" ht="15" x14ac:dyDescent="0.2">
      <c r="F1339" s="49">
        <v>43186</v>
      </c>
      <c r="G1339" s="50">
        <v>205.69999217986998</v>
      </c>
      <c r="H1339" s="50">
        <v>153.29449771204639</v>
      </c>
      <c r="I1339" s="103" t="e">
        <f>$B$5*H1339/'EUR GBP'!H1339</f>
        <v>#DIV/0!</v>
      </c>
      <c r="J1339" s="170" t="e">
        <f>I1339-($G$3*$B$5/'EUR GBP'!$F$3)</f>
        <v>#DIV/0!</v>
      </c>
    </row>
    <row r="1340" spans="6:10" ht="15" x14ac:dyDescent="0.2">
      <c r="F1340" s="49">
        <v>43185</v>
      </c>
      <c r="G1340" s="50">
        <v>205.59999942779501</v>
      </c>
      <c r="H1340" s="50">
        <v>155.47216755178772</v>
      </c>
      <c r="I1340" s="103" t="e">
        <f>$B$5*H1340/'EUR GBP'!H1340</f>
        <v>#DIV/0!</v>
      </c>
      <c r="J1340" s="170" t="e">
        <f>I1340-($G$3*$B$5/'EUR GBP'!$F$3)</f>
        <v>#DIV/0!</v>
      </c>
    </row>
    <row r="1341" spans="6:10" ht="15" x14ac:dyDescent="0.2">
      <c r="F1341" s="49">
        <v>43182</v>
      </c>
      <c r="G1341" s="50">
        <v>202.60000228881802</v>
      </c>
      <c r="H1341" s="50">
        <v>150.52133619815885</v>
      </c>
      <c r="I1341" s="103" t="e">
        <f>$B$5*H1341/'EUR GBP'!H1341</f>
        <v>#DIV/0!</v>
      </c>
      <c r="J1341" s="170" t="e">
        <f>I1341-($G$3*$B$5/'EUR GBP'!$F$3)</f>
        <v>#DIV/0!</v>
      </c>
    </row>
    <row r="1342" spans="6:10" ht="15" x14ac:dyDescent="0.2">
      <c r="F1342" s="49">
        <v>43181</v>
      </c>
      <c r="G1342" s="50">
        <v>206.200003623962</v>
      </c>
      <c r="H1342" s="50">
        <v>149.58528184151939</v>
      </c>
      <c r="I1342" s="103" t="e">
        <f>$B$5*H1342/'EUR GBP'!H1342</f>
        <v>#DIV/0!</v>
      </c>
      <c r="J1342" s="170" t="e">
        <f>I1342-($G$3*$B$5/'EUR GBP'!$F$3)</f>
        <v>#DIV/0!</v>
      </c>
    </row>
    <row r="1343" spans="6:10" ht="15" x14ac:dyDescent="0.2">
      <c r="F1343" s="49">
        <v>43180</v>
      </c>
      <c r="G1343" s="50">
        <v>211.150002479553</v>
      </c>
      <c r="H1343" s="50">
        <v>149.59863025003</v>
      </c>
      <c r="I1343" s="103" t="e">
        <f>$B$5*H1343/'EUR GBP'!H1343</f>
        <v>#DIV/0!</v>
      </c>
      <c r="J1343" s="170" t="e">
        <f>I1343-($G$3*$B$5/'EUR GBP'!$F$3)</f>
        <v>#DIV/0!</v>
      </c>
    </row>
    <row r="1344" spans="6:10" ht="15" x14ac:dyDescent="0.2">
      <c r="F1344" s="49">
        <v>43179</v>
      </c>
      <c r="G1344" s="50">
        <v>216.19999408721901</v>
      </c>
      <c r="H1344" s="50">
        <v>152.61878063853791</v>
      </c>
      <c r="I1344" s="103" t="e">
        <f>$B$5*H1344/'EUR GBP'!H1344</f>
        <v>#DIV/0!</v>
      </c>
      <c r="J1344" s="170" t="e">
        <f>I1344-($G$3*$B$5/'EUR GBP'!$F$3)</f>
        <v>#DIV/0!</v>
      </c>
    </row>
    <row r="1345" spans="6:10" ht="15" x14ac:dyDescent="0.2">
      <c r="F1345" s="49">
        <v>43178</v>
      </c>
      <c r="G1345" s="50">
        <v>217.05000400543199</v>
      </c>
      <c r="H1345" s="50">
        <v>158.60803878288326</v>
      </c>
      <c r="I1345" s="103" t="e">
        <f>$B$5*H1345/'EUR GBP'!H1345</f>
        <v>#DIV/0!</v>
      </c>
      <c r="J1345" s="170" t="e">
        <f>I1345-($G$3*$B$5/'EUR GBP'!$F$3)</f>
        <v>#DIV/0!</v>
      </c>
    </row>
    <row r="1346" spans="6:10" ht="15" x14ac:dyDescent="0.2">
      <c r="F1346" s="49">
        <v>43175</v>
      </c>
      <c r="G1346" s="50">
        <v>209.54999923706001</v>
      </c>
      <c r="H1346" s="50">
        <v>154.50494047236666</v>
      </c>
      <c r="I1346" s="103" t="e">
        <f>$B$5*H1346/'EUR GBP'!H1346</f>
        <v>#DIV/0!</v>
      </c>
      <c r="J1346" s="170" t="e">
        <f>I1346-($G$3*$B$5/'EUR GBP'!$F$3)</f>
        <v>#DIV/0!</v>
      </c>
    </row>
    <row r="1347" spans="6:10" ht="15" x14ac:dyDescent="0.2">
      <c r="F1347" s="49">
        <v>43174</v>
      </c>
      <c r="G1347" s="50">
        <v>207.80000686645499</v>
      </c>
      <c r="H1347" s="50">
        <v>153.33064892579924</v>
      </c>
      <c r="I1347" s="103" t="e">
        <f>$B$5*H1347/'EUR GBP'!H1347</f>
        <v>#DIV/0!</v>
      </c>
      <c r="J1347" s="170" t="e">
        <f>I1347-($G$3*$B$5/'EUR GBP'!$F$3)</f>
        <v>#DIV/0!</v>
      </c>
    </row>
    <row r="1348" spans="6:10" ht="15" x14ac:dyDescent="0.2">
      <c r="F1348" s="49">
        <v>43173</v>
      </c>
      <c r="G1348" s="50">
        <v>207.64999389648403</v>
      </c>
      <c r="H1348" s="50">
        <v>151.2041635195462</v>
      </c>
      <c r="I1348" s="103" t="e">
        <f>$B$5*H1348/'EUR GBP'!H1348</f>
        <v>#DIV/0!</v>
      </c>
      <c r="J1348" s="170" t="e">
        <f>I1348-($G$3*$B$5/'EUR GBP'!$F$3)</f>
        <v>#DIV/0!</v>
      </c>
    </row>
    <row r="1349" spans="6:10" ht="15" x14ac:dyDescent="0.2">
      <c r="F1349" s="49">
        <v>43172</v>
      </c>
      <c r="G1349" s="50">
        <v>210.39998531341499</v>
      </c>
      <c r="H1349" s="50">
        <v>152.42101811759659</v>
      </c>
      <c r="I1349" s="103" t="e">
        <f>$B$5*H1349/'EUR GBP'!H1349</f>
        <v>#DIV/0!</v>
      </c>
      <c r="J1349" s="170" t="e">
        <f>I1349-($G$3*$B$5/'EUR GBP'!$F$3)</f>
        <v>#DIV/0!</v>
      </c>
    </row>
    <row r="1350" spans="6:10" ht="15" x14ac:dyDescent="0.2">
      <c r="F1350" s="49">
        <v>43171</v>
      </c>
      <c r="G1350" s="50">
        <v>211.500000953674</v>
      </c>
      <c r="H1350" s="50">
        <v>153.6916122529756</v>
      </c>
      <c r="I1350" s="103" t="e">
        <f>$B$5*H1350/'EUR GBP'!H1350</f>
        <v>#DIV/0!</v>
      </c>
      <c r="J1350" s="170" t="e">
        <f>I1350-($G$3*$B$5/'EUR GBP'!$F$3)</f>
        <v>#DIV/0!</v>
      </c>
    </row>
    <row r="1351" spans="6:10" ht="15" x14ac:dyDescent="0.2">
      <c r="F1351" s="49">
        <v>43168</v>
      </c>
      <c r="G1351" s="50">
        <v>210.85000038146902</v>
      </c>
      <c r="H1351" s="50">
        <v>152.35045060056771</v>
      </c>
      <c r="I1351" s="103" t="e">
        <f>$B$5*H1351/'EUR GBP'!H1351</f>
        <v>#DIV/0!</v>
      </c>
      <c r="J1351" s="170" t="e">
        <f>I1351-($G$3*$B$5/'EUR GBP'!$F$3)</f>
        <v>#DIV/0!</v>
      </c>
    </row>
    <row r="1352" spans="6:10" ht="15" x14ac:dyDescent="0.2">
      <c r="F1352" s="49">
        <v>43167</v>
      </c>
      <c r="G1352" s="50">
        <v>212.050008773803</v>
      </c>
      <c r="H1352" s="50">
        <v>153.72662813050047</v>
      </c>
      <c r="I1352" s="103" t="e">
        <f>$B$5*H1352/'EUR GBP'!H1352</f>
        <v>#DIV/0!</v>
      </c>
      <c r="J1352" s="170" t="e">
        <f>I1352-($G$3*$B$5/'EUR GBP'!$F$3)</f>
        <v>#DIV/0!</v>
      </c>
    </row>
    <row r="1353" spans="6:10" ht="15" x14ac:dyDescent="0.2">
      <c r="F1353" s="49">
        <v>43166</v>
      </c>
      <c r="G1353" s="50">
        <v>211.35001182556098</v>
      </c>
      <c r="H1353" s="50">
        <v>153.0750852314209</v>
      </c>
      <c r="I1353" s="103" t="e">
        <f>$B$5*H1353/'EUR GBP'!H1353</f>
        <v>#DIV/0!</v>
      </c>
      <c r="J1353" s="170" t="e">
        <f>I1353-($G$3*$B$5/'EUR GBP'!$F$3)</f>
        <v>#DIV/0!</v>
      </c>
    </row>
    <row r="1354" spans="6:10" ht="15" x14ac:dyDescent="0.2">
      <c r="F1354" s="49">
        <v>43165</v>
      </c>
      <c r="G1354" s="50">
        <v>211.54999732971098</v>
      </c>
      <c r="H1354" s="50">
        <v>158.00161918453412</v>
      </c>
      <c r="I1354" s="103" t="e">
        <f>$B$5*H1354/'EUR GBP'!H1354</f>
        <v>#DIV/0!</v>
      </c>
      <c r="J1354" s="170" t="e">
        <f>I1354-($G$3*$B$5/'EUR GBP'!$F$3)</f>
        <v>#DIV/0!</v>
      </c>
    </row>
    <row r="1355" spans="6:10" ht="15" x14ac:dyDescent="0.2">
      <c r="F1355" s="49">
        <v>43164</v>
      </c>
      <c r="G1355" s="50">
        <v>205.04999160766602</v>
      </c>
      <c r="H1355" s="50">
        <v>152.47456463175834</v>
      </c>
      <c r="I1355" s="103" t="e">
        <f>$B$5*H1355/'EUR GBP'!H1355</f>
        <v>#DIV/0!</v>
      </c>
      <c r="J1355" s="170" t="e">
        <f>I1355-($G$3*$B$5/'EUR GBP'!$F$3)</f>
        <v>#DIV/0!</v>
      </c>
    </row>
    <row r="1356" spans="6:10" ht="15" x14ac:dyDescent="0.2">
      <c r="F1356" s="49">
        <v>43161</v>
      </c>
      <c r="G1356" s="50">
        <v>206.05001449584898</v>
      </c>
      <c r="H1356" s="50">
        <v>149.47378962128479</v>
      </c>
      <c r="I1356" s="103" t="e">
        <f>$B$5*H1356/'EUR GBP'!H1356</f>
        <v>#DIV/0!</v>
      </c>
      <c r="J1356" s="170" t="e">
        <f>I1356-($G$3*$B$5/'EUR GBP'!$F$3)</f>
        <v>#DIV/0!</v>
      </c>
    </row>
    <row r="1357" spans="6:10" ht="15" x14ac:dyDescent="0.2">
      <c r="F1357" s="49">
        <v>43160</v>
      </c>
      <c r="G1357" s="50">
        <v>211.150002479553</v>
      </c>
      <c r="H1357" s="50">
        <v>150.66536906943909</v>
      </c>
      <c r="I1357" s="103" t="e">
        <f>$B$5*H1357/'EUR GBP'!H1357</f>
        <v>#DIV/0!</v>
      </c>
      <c r="J1357" s="170" t="e">
        <f>I1357-($G$3*$B$5/'EUR GBP'!$F$3)</f>
        <v>#DIV/0!</v>
      </c>
    </row>
    <row r="1358" spans="6:10" ht="15" x14ac:dyDescent="0.2">
      <c r="F1358" s="49">
        <v>43159</v>
      </c>
      <c r="G1358" s="50">
        <v>214.70000743865901</v>
      </c>
      <c r="H1358" s="50">
        <v>155.37605229061631</v>
      </c>
      <c r="I1358" s="103" t="e">
        <f>$B$5*H1358/'EUR GBP'!H1358</f>
        <v>#DIV/0!</v>
      </c>
      <c r="J1358" s="170" t="e">
        <f>I1358-($G$3*$B$5/'EUR GBP'!$F$3)</f>
        <v>#DIV/0!</v>
      </c>
    </row>
    <row r="1359" spans="6:10" ht="15" x14ac:dyDescent="0.2">
      <c r="F1359" s="49">
        <v>43158</v>
      </c>
      <c r="G1359" s="50">
        <v>211.699986457824</v>
      </c>
      <c r="H1359" s="50">
        <v>154.78402831139579</v>
      </c>
      <c r="I1359" s="103" t="e">
        <f>$B$5*H1359/'EUR GBP'!H1359</f>
        <v>#DIV/0!</v>
      </c>
      <c r="J1359" s="170" t="e">
        <f>I1359-($G$3*$B$5/'EUR GBP'!$F$3)</f>
        <v>#DIV/0!</v>
      </c>
    </row>
    <row r="1360" spans="6:10" ht="15" x14ac:dyDescent="0.2">
      <c r="F1360" s="49">
        <v>43157</v>
      </c>
      <c r="G1360" s="50">
        <v>209.54999923706001</v>
      </c>
      <c r="H1360" s="50">
        <v>152.74546224910389</v>
      </c>
      <c r="I1360" s="103" t="e">
        <f>$B$5*H1360/'EUR GBP'!H1360</f>
        <v>#DIV/0!</v>
      </c>
      <c r="J1360" s="170" t="e">
        <f>I1360-($G$3*$B$5/'EUR GBP'!$F$3)</f>
        <v>#DIV/0!</v>
      </c>
    </row>
    <row r="1361" spans="6:10" ht="15" x14ac:dyDescent="0.2">
      <c r="F1361" s="49">
        <v>43154</v>
      </c>
      <c r="G1361" s="50">
        <v>210.19999980926499</v>
      </c>
      <c r="H1361" s="50">
        <v>153.54835925793833</v>
      </c>
      <c r="I1361" s="103" t="e">
        <f>$B$5*H1361/'EUR GBP'!H1361</f>
        <v>#DIV/0!</v>
      </c>
      <c r="J1361" s="170" t="e">
        <f>I1361-($G$3*$B$5/'EUR GBP'!$F$3)</f>
        <v>#DIV/0!</v>
      </c>
    </row>
    <row r="1362" spans="6:10" ht="15" x14ac:dyDescent="0.2">
      <c r="F1362" s="49">
        <v>43153</v>
      </c>
      <c r="G1362" s="50">
        <v>209.750008583068</v>
      </c>
      <c r="H1362" s="50">
        <v>158.83689635726353</v>
      </c>
      <c r="I1362" s="103" t="e">
        <f>$B$5*H1362/'EUR GBP'!H1362</f>
        <v>#DIV/0!</v>
      </c>
      <c r="J1362" s="170" t="e">
        <f>I1362-($G$3*$B$5/'EUR GBP'!$F$3)</f>
        <v>#DIV/0!</v>
      </c>
    </row>
    <row r="1363" spans="6:10" ht="15" x14ac:dyDescent="0.2">
      <c r="F1363" s="49">
        <v>43152</v>
      </c>
      <c r="G1363" s="50">
        <v>202.20000743865901</v>
      </c>
      <c r="H1363" s="50">
        <v>154.32272585455172</v>
      </c>
      <c r="I1363" s="103" t="e">
        <f>$B$5*H1363/'EUR GBP'!H1363</f>
        <v>#DIV/0!</v>
      </c>
      <c r="J1363" s="170" t="e">
        <f>I1363-($G$3*$B$5/'EUR GBP'!$F$3)</f>
        <v>#DIV/0!</v>
      </c>
    </row>
    <row r="1364" spans="6:10" ht="15" x14ac:dyDescent="0.2">
      <c r="F1364" s="49">
        <v>43151</v>
      </c>
      <c r="G1364" s="50">
        <v>200.74999332427899</v>
      </c>
      <c r="H1364" s="50">
        <v>153.1055632439973</v>
      </c>
      <c r="I1364" s="103" t="e">
        <f>$B$5*H1364/'EUR GBP'!H1364</f>
        <v>#DIV/0!</v>
      </c>
      <c r="J1364" s="170" t="e">
        <f>I1364-($G$3*$B$5/'EUR GBP'!$F$3)</f>
        <v>#DIV/0!</v>
      </c>
    </row>
    <row r="1365" spans="6:10" ht="15" x14ac:dyDescent="0.2">
      <c r="F1365" s="49">
        <v>43150</v>
      </c>
      <c r="G1365" s="50">
        <v>200.89998245239201</v>
      </c>
      <c r="H1365" s="50">
        <v>154.07656311055203</v>
      </c>
      <c r="I1365" s="103" t="e">
        <f>$B$5*H1365/'EUR GBP'!H1365</f>
        <v>#DIV/0!</v>
      </c>
      <c r="J1365" s="170" t="e">
        <f>I1365-($G$3*$B$5/'EUR GBP'!$F$3)</f>
        <v>#DIV/0!</v>
      </c>
    </row>
    <row r="1366" spans="6:10" ht="15" x14ac:dyDescent="0.2">
      <c r="F1366" s="49">
        <v>43147</v>
      </c>
      <c r="G1366" s="50">
        <v>199.779999256134</v>
      </c>
      <c r="H1366" s="50">
        <v>154.77711051551432</v>
      </c>
      <c r="I1366" s="103" t="e">
        <f>$B$5*H1366/'EUR GBP'!H1366</f>
        <v>#DIV/0!</v>
      </c>
      <c r="J1366" s="170" t="e">
        <f>I1366-($G$3*$B$5/'EUR GBP'!$F$3)</f>
        <v>#DIV/0!</v>
      </c>
    </row>
    <row r="1367" spans="6:10" ht="15" x14ac:dyDescent="0.2">
      <c r="F1367" s="49">
        <v>43146</v>
      </c>
      <c r="G1367" s="50">
        <v>197.75999784469599</v>
      </c>
      <c r="H1367" s="50">
        <v>154.99675015407698</v>
      </c>
      <c r="I1367" s="103" t="e">
        <f>$B$5*H1367/'EUR GBP'!H1367</f>
        <v>#DIV/0!</v>
      </c>
      <c r="J1367" s="170" t="e">
        <f>I1367-($G$3*$B$5/'EUR GBP'!$F$3)</f>
        <v>#DIV/0!</v>
      </c>
    </row>
    <row r="1368" spans="6:10" ht="15" x14ac:dyDescent="0.2">
      <c r="F1368" s="49">
        <v>43145</v>
      </c>
      <c r="G1368" s="50">
        <v>195.48000097274701</v>
      </c>
      <c r="H1368" s="50">
        <v>154.46346568478839</v>
      </c>
      <c r="I1368" s="103" t="e">
        <f>$B$5*H1368/'EUR GBP'!H1368</f>
        <v>#DIV/0!</v>
      </c>
      <c r="J1368" s="170" t="e">
        <f>I1368-($G$3*$B$5/'EUR GBP'!$F$3)</f>
        <v>#DIV/0!</v>
      </c>
    </row>
    <row r="1369" spans="6:10" ht="15" x14ac:dyDescent="0.2">
      <c r="F1369" s="49">
        <v>43144</v>
      </c>
      <c r="G1369" s="50">
        <v>193.899989128112</v>
      </c>
      <c r="H1369" s="50">
        <v>153.67898319520899</v>
      </c>
      <c r="I1369" s="103" t="e">
        <f>$B$5*H1369/'EUR GBP'!H1369</f>
        <v>#DIV/0!</v>
      </c>
      <c r="J1369" s="170" t="e">
        <f>I1369-($G$3*$B$5/'EUR GBP'!$F$3)</f>
        <v>#DIV/0!</v>
      </c>
    </row>
    <row r="1370" spans="6:10" ht="15" x14ac:dyDescent="0.2">
      <c r="F1370" s="49">
        <v>43143</v>
      </c>
      <c r="G1370" s="50">
        <v>193.32001209258999</v>
      </c>
      <c r="H1370" s="50">
        <v>153.99870927508243</v>
      </c>
      <c r="I1370" s="103" t="e">
        <f>$B$5*H1370/'EUR GBP'!H1370</f>
        <v>#DIV/0!</v>
      </c>
      <c r="J1370" s="170" t="e">
        <f>I1370-($G$3*$B$5/'EUR GBP'!$F$3)</f>
        <v>#DIV/0!</v>
      </c>
    </row>
    <row r="1371" spans="6:10" ht="15" x14ac:dyDescent="0.2">
      <c r="F1371" s="49">
        <v>43140</v>
      </c>
      <c r="G1371" s="50">
        <v>192.33999252319302</v>
      </c>
      <c r="H1371" s="50">
        <v>150.86428777134105</v>
      </c>
      <c r="I1371" s="103" t="e">
        <f>$B$5*H1371/'EUR GBP'!H1371</f>
        <v>#DIV/0!</v>
      </c>
      <c r="J1371" s="170" t="e">
        <f>I1371-($G$3*$B$5/'EUR GBP'!$F$3)</f>
        <v>#DIV/0!</v>
      </c>
    </row>
    <row r="1372" spans="6:10" ht="15" x14ac:dyDescent="0.2">
      <c r="F1372" s="49">
        <v>43139</v>
      </c>
      <c r="G1372" s="50">
        <v>195.32001018524102</v>
      </c>
      <c r="H1372" s="50">
        <v>154.73362178624271</v>
      </c>
      <c r="I1372" s="103" t="e">
        <f>$B$5*H1372/'EUR GBP'!H1372</f>
        <v>#DIV/0!</v>
      </c>
      <c r="J1372" s="170" t="e">
        <f>I1372-($G$3*$B$5/'EUR GBP'!$F$3)</f>
        <v>#DIV/0!</v>
      </c>
    </row>
    <row r="1373" spans="6:10" ht="15" x14ac:dyDescent="0.2">
      <c r="F1373" s="49">
        <v>43138</v>
      </c>
      <c r="G1373" s="50">
        <v>193.39998960494898</v>
      </c>
      <c r="H1373" s="50">
        <v>155.8408429129033</v>
      </c>
      <c r="I1373" s="103" t="e">
        <f>$B$5*H1373/'EUR GBP'!H1373</f>
        <v>#DIV/0!</v>
      </c>
      <c r="J1373" s="170" t="e">
        <f>I1373-($G$3*$B$5/'EUR GBP'!$F$3)</f>
        <v>#DIV/0!</v>
      </c>
    </row>
    <row r="1374" spans="6:10" ht="15" x14ac:dyDescent="0.2">
      <c r="F1374" s="49">
        <v>43137</v>
      </c>
      <c r="G1374" s="50">
        <v>190.119993686676</v>
      </c>
      <c r="H1374" s="50">
        <v>149.77741255537001</v>
      </c>
      <c r="I1374" s="103" t="e">
        <f>$B$5*H1374/'EUR GBP'!H1374</f>
        <v>#DIV/0!</v>
      </c>
      <c r="J1374" s="170" t="e">
        <f>I1374-($G$3*$B$5/'EUR GBP'!$F$3)</f>
        <v>#DIV/0!</v>
      </c>
    </row>
    <row r="1375" spans="6:10" ht="15" x14ac:dyDescent="0.2">
      <c r="F1375" s="49">
        <v>43136</v>
      </c>
      <c r="G1375" s="50">
        <v>194.44000720977701</v>
      </c>
      <c r="H1375" s="50">
        <v>151.69884116044273</v>
      </c>
      <c r="I1375" s="103" t="e">
        <f>$B$5*H1375/'EUR GBP'!H1375</f>
        <v>#DIV/0!</v>
      </c>
      <c r="J1375" s="170" t="e">
        <f>I1375-($G$3*$B$5/'EUR GBP'!$F$3)</f>
        <v>#DIV/0!</v>
      </c>
    </row>
    <row r="1376" spans="6:10" ht="15" x14ac:dyDescent="0.2">
      <c r="F1376" s="49">
        <v>43133</v>
      </c>
      <c r="G1376" s="50">
        <v>196.38000726699801</v>
      </c>
      <c r="H1376" s="50">
        <v>152.34863549945339</v>
      </c>
      <c r="I1376" s="103" t="e">
        <f>$B$5*H1376/'EUR GBP'!H1376</f>
        <v>#DIV/0!</v>
      </c>
      <c r="J1376" s="170" t="e">
        <f>I1376-($G$3*$B$5/'EUR GBP'!$F$3)</f>
        <v>#DIV/0!</v>
      </c>
    </row>
    <row r="1377" spans="6:10" ht="15" x14ac:dyDescent="0.2">
      <c r="F1377" s="49">
        <v>43132</v>
      </c>
      <c r="G1377" s="50">
        <v>197.500002384185</v>
      </c>
      <c r="H1377" s="50">
        <v>150.98654872305823</v>
      </c>
      <c r="I1377" s="103" t="e">
        <f>$B$5*H1377/'EUR GBP'!H1377</f>
        <v>#DIV/0!</v>
      </c>
      <c r="J1377" s="170" t="e">
        <f>I1377-($G$3*$B$5/'EUR GBP'!$F$3)</f>
        <v>#DIV/0!</v>
      </c>
    </row>
    <row r="1378" spans="6:10" ht="15" x14ac:dyDescent="0.2">
      <c r="F1378" s="49">
        <v>43131</v>
      </c>
      <c r="G1378" s="50">
        <v>200.39999485015798</v>
      </c>
      <c r="H1378" s="50">
        <v>152.38125783452065</v>
      </c>
      <c r="I1378" s="103" t="e">
        <f>$B$5*H1378/'EUR GBP'!H1378</f>
        <v>#DIV/0!</v>
      </c>
      <c r="J1378" s="170" t="e">
        <f>I1378-($G$3*$B$5/'EUR GBP'!$F$3)</f>
        <v>#DIV/0!</v>
      </c>
    </row>
    <row r="1379" spans="6:10" ht="15" x14ac:dyDescent="0.2">
      <c r="F1379" s="49">
        <v>43130</v>
      </c>
      <c r="G1379" s="50">
        <v>201.500010490417</v>
      </c>
      <c r="H1379" s="50">
        <v>148.5028631049735</v>
      </c>
      <c r="I1379" s="103" t="e">
        <f>$B$5*H1379/'EUR GBP'!H1379</f>
        <v>#DIV/0!</v>
      </c>
      <c r="J1379" s="170" t="e">
        <f>I1379-($G$3*$B$5/'EUR GBP'!$F$3)</f>
        <v>#DIV/0!</v>
      </c>
    </row>
    <row r="1380" spans="6:10" ht="15" x14ac:dyDescent="0.2">
      <c r="F1380" s="49">
        <v>43129</v>
      </c>
      <c r="G1380" s="50">
        <v>207.80000686645499</v>
      </c>
      <c r="H1380" s="50">
        <v>151.31481456250248</v>
      </c>
      <c r="I1380" s="103" t="e">
        <f>$B$5*H1380/'EUR GBP'!H1380</f>
        <v>#DIV/0!</v>
      </c>
      <c r="J1380" s="170" t="e">
        <f>I1380-($G$3*$B$5/'EUR GBP'!$F$3)</f>
        <v>#DIV/0!</v>
      </c>
    </row>
    <row r="1381" spans="6:10" ht="15" x14ac:dyDescent="0.2">
      <c r="F1381" s="49">
        <v>43126</v>
      </c>
      <c r="G1381" s="50">
        <v>210.39998531341499</v>
      </c>
      <c r="H1381" s="50">
        <v>154.02314839718409</v>
      </c>
      <c r="I1381" s="103" t="e">
        <f>$B$5*H1381/'EUR GBP'!H1381</f>
        <v>#DIV/0!</v>
      </c>
      <c r="J1381" s="170" t="e">
        <f>I1381-($G$3*$B$5/'EUR GBP'!$F$3)</f>
        <v>#DIV/0!</v>
      </c>
    </row>
    <row r="1382" spans="6:10" ht="15" x14ac:dyDescent="0.2">
      <c r="F1382" s="49">
        <v>43125</v>
      </c>
      <c r="G1382" s="50">
        <v>209.29999351501399</v>
      </c>
      <c r="H1382" s="50">
        <v>152.89091384067501</v>
      </c>
      <c r="I1382" s="103" t="e">
        <f>$B$5*H1382/'EUR GBP'!H1382</f>
        <v>#DIV/0!</v>
      </c>
      <c r="J1382" s="170" t="e">
        <f>I1382-($G$3*$B$5/'EUR GBP'!$F$3)</f>
        <v>#DIV/0!</v>
      </c>
    </row>
    <row r="1383" spans="6:10" ht="15" x14ac:dyDescent="0.2">
      <c r="F1383" s="49">
        <v>43124</v>
      </c>
      <c r="G1383" s="50">
        <v>209.750008583068</v>
      </c>
      <c r="H1383" s="50">
        <v>153.58568660707058</v>
      </c>
      <c r="I1383" s="103" t="e">
        <f>$B$5*H1383/'EUR GBP'!H1383</f>
        <v>#DIV/0!</v>
      </c>
      <c r="J1383" s="170" t="e">
        <f>I1383-($G$3*$B$5/'EUR GBP'!$F$3)</f>
        <v>#DIV/0!</v>
      </c>
    </row>
    <row r="1384" spans="6:10" ht="15" x14ac:dyDescent="0.2">
      <c r="F1384" s="49">
        <v>43123</v>
      </c>
      <c r="G1384" s="50">
        <v>209.24999713897699</v>
      </c>
      <c r="H1384" s="50">
        <v>153.84367178476083</v>
      </c>
      <c r="I1384" s="103" t="e">
        <f>$B$5*H1384/'EUR GBP'!H1384</f>
        <v>#DIV/0!</v>
      </c>
      <c r="J1384" s="170" t="e">
        <f>I1384-($G$3*$B$5/'EUR GBP'!$F$3)</f>
        <v>#DIV/0!</v>
      </c>
    </row>
    <row r="1385" spans="6:10" ht="15" x14ac:dyDescent="0.2">
      <c r="F1385" s="49">
        <v>43122</v>
      </c>
      <c r="G1385" s="50">
        <v>208.39998722076399</v>
      </c>
      <c r="H1385" s="50">
        <v>159.60038969699008</v>
      </c>
      <c r="I1385" s="103" t="e">
        <f>$B$5*H1385/'EUR GBP'!H1385</f>
        <v>#DIV/0!</v>
      </c>
      <c r="J1385" s="170" t="e">
        <f>I1385-($G$3*$B$5/'EUR GBP'!$F$3)</f>
        <v>#DIV/0!</v>
      </c>
    </row>
    <row r="1386" spans="6:10" ht="15" x14ac:dyDescent="0.2">
      <c r="F1386" s="49">
        <v>43119</v>
      </c>
      <c r="G1386" s="50">
        <v>199.899995326995</v>
      </c>
      <c r="H1386" s="50">
        <v>154.09628864420435</v>
      </c>
      <c r="I1386" s="103" t="e">
        <f>$B$5*H1386/'EUR GBP'!H1386</f>
        <v>#DIV/0!</v>
      </c>
      <c r="J1386" s="170" t="e">
        <f>I1386-($G$3*$B$5/'EUR GBP'!$F$3)</f>
        <v>#DIV/0!</v>
      </c>
    </row>
    <row r="1387" spans="6:10" ht="15" x14ac:dyDescent="0.2">
      <c r="F1387" s="49">
        <v>43118</v>
      </c>
      <c r="G1387" s="50">
        <v>198.75999689102099</v>
      </c>
      <c r="H1387" s="50">
        <v>153.94633503743393</v>
      </c>
      <c r="I1387" s="103" t="e">
        <f>$B$5*H1387/'EUR GBP'!H1387</f>
        <v>#DIV/0!</v>
      </c>
      <c r="J1387" s="170" t="e">
        <f>I1387-($G$3*$B$5/'EUR GBP'!$F$3)</f>
        <v>#DIV/0!</v>
      </c>
    </row>
    <row r="1388" spans="6:10" ht="15" x14ac:dyDescent="0.2">
      <c r="F1388" s="49">
        <v>43117</v>
      </c>
      <c r="G1388" s="50">
        <v>197.820007801055</v>
      </c>
      <c r="H1388" s="50">
        <v>152.37036754686571</v>
      </c>
      <c r="I1388" s="103" t="e">
        <f>$B$5*H1388/'EUR GBP'!H1388</f>
        <v>#DIV/0!</v>
      </c>
      <c r="J1388" s="170" t="e">
        <f>I1388-($G$3*$B$5/'EUR GBP'!$F$3)</f>
        <v>#DIV/0!</v>
      </c>
    </row>
    <row r="1389" spans="6:10" ht="15" x14ac:dyDescent="0.2">
      <c r="F1389" s="49">
        <v>43116</v>
      </c>
      <c r="G1389" s="50">
        <v>198.91999959945602</v>
      </c>
      <c r="H1389" s="50">
        <v>156.04970886692757</v>
      </c>
      <c r="I1389" s="103" t="e">
        <f>$B$5*H1389/'EUR GBP'!H1389</f>
        <v>#DIV/0!</v>
      </c>
      <c r="J1389" s="170" t="e">
        <f>I1389-($G$3*$B$5/'EUR GBP'!$F$3)</f>
        <v>#DIV/0!</v>
      </c>
    </row>
    <row r="1390" spans="6:10" ht="15" x14ac:dyDescent="0.2">
      <c r="F1390" s="49">
        <v>43115</v>
      </c>
      <c r="G1390" s="50">
        <v>195.280003547668</v>
      </c>
      <c r="H1390" s="50">
        <v>153.67575354882902</v>
      </c>
      <c r="I1390" s="103" t="e">
        <f>$B$5*H1390/'EUR GBP'!H1390</f>
        <v>#DIV/0!</v>
      </c>
      <c r="J1390" s="170" t="e">
        <f>I1390-($G$3*$B$5/'EUR GBP'!$F$3)</f>
        <v>#DIV/0!</v>
      </c>
    </row>
    <row r="1391" spans="6:10" ht="15" x14ac:dyDescent="0.2">
      <c r="F1391" s="49">
        <v>43112</v>
      </c>
      <c r="G1391" s="50">
        <v>194.700002670288</v>
      </c>
      <c r="H1391" s="50">
        <v>152.98409165222384</v>
      </c>
      <c r="I1391" s="103" t="e">
        <f>$B$5*H1391/'EUR GBP'!H1391</f>
        <v>#DIV/0!</v>
      </c>
      <c r="J1391" s="170" t="e">
        <f>I1391-($G$3*$B$5/'EUR GBP'!$F$3)</f>
        <v>#DIV/0!</v>
      </c>
    </row>
    <row r="1392" spans="6:10" ht="15" x14ac:dyDescent="0.2">
      <c r="F1392" s="49">
        <v>43111</v>
      </c>
      <c r="G1392" s="50">
        <v>195.00000476837101</v>
      </c>
      <c r="H1392" s="50">
        <v>147.62670311914385</v>
      </c>
      <c r="I1392" s="103" t="e">
        <f>$B$5*H1392/'EUR GBP'!H1392</f>
        <v>#DIV/0!</v>
      </c>
      <c r="J1392" s="170" t="e">
        <f>I1392-($G$3*$B$5/'EUR GBP'!$F$3)</f>
        <v>#DIV/0!</v>
      </c>
    </row>
    <row r="1393" spans="6:10" ht="15" x14ac:dyDescent="0.2">
      <c r="F1393" s="49">
        <v>43110</v>
      </c>
      <c r="G1393" s="50">
        <v>202.25000381469701</v>
      </c>
      <c r="H1393" s="50">
        <v>153.48537844775831</v>
      </c>
      <c r="I1393" s="103" t="e">
        <f>$B$5*H1393/'EUR GBP'!H1393</f>
        <v>#DIV/0!</v>
      </c>
      <c r="J1393" s="170" t="e">
        <f>I1393-($G$3*$B$5/'EUR GBP'!$F$3)</f>
        <v>#DIV/0!</v>
      </c>
    </row>
    <row r="1394" spans="6:10" ht="15" x14ac:dyDescent="0.2">
      <c r="F1394" s="49">
        <v>43109</v>
      </c>
      <c r="G1394" s="50">
        <v>201.900005340576</v>
      </c>
      <c r="H1394" s="50">
        <v>154.32437031122018</v>
      </c>
      <c r="I1394" s="103" t="e">
        <f>$B$5*H1394/'EUR GBP'!H1394</f>
        <v>#DIV/0!</v>
      </c>
      <c r="J1394" s="170" t="e">
        <f>I1394-($G$3*$B$5/'EUR GBP'!$F$3)</f>
        <v>#DIV/0!</v>
      </c>
    </row>
    <row r="1395" spans="6:10" ht="15" x14ac:dyDescent="0.2">
      <c r="F1395" s="49">
        <v>43108</v>
      </c>
      <c r="G1395" s="50">
        <v>200.44999122619598</v>
      </c>
      <c r="H1395" s="50">
        <v>153.57967422293163</v>
      </c>
      <c r="I1395" s="103" t="e">
        <f>$B$5*H1395/'EUR GBP'!H1395</f>
        <v>#DIV/0!</v>
      </c>
      <c r="J1395" s="170" t="e">
        <f>I1395-($G$3*$B$5/'EUR GBP'!$F$3)</f>
        <v>#DIV/0!</v>
      </c>
    </row>
    <row r="1396" spans="6:10" ht="15" x14ac:dyDescent="0.2">
      <c r="F1396" s="49">
        <v>43105</v>
      </c>
      <c r="G1396" s="50">
        <v>199.97999668121301</v>
      </c>
      <c r="H1396" s="50">
        <v>149.90786586871735</v>
      </c>
      <c r="I1396" s="103" t="e">
        <f>$B$5*H1396/'EUR GBP'!H1396</f>
        <v>#DIV/0!</v>
      </c>
      <c r="J1396" s="170" t="e">
        <f>I1396-($G$3*$B$5/'EUR GBP'!$F$3)</f>
        <v>#DIV/0!</v>
      </c>
    </row>
    <row r="1397" spans="6:10" ht="15" x14ac:dyDescent="0.2">
      <c r="F1397" s="49">
        <v>43104</v>
      </c>
      <c r="G1397" s="50">
        <v>204.34999465942298</v>
      </c>
      <c r="H1397" s="50">
        <v>153.59534397468434</v>
      </c>
      <c r="I1397" s="103" t="e">
        <f>$B$5*H1397/'EUR GBP'!H1397</f>
        <v>#DIV/0!</v>
      </c>
      <c r="J1397" s="170" t="e">
        <f>I1397-($G$3*$B$5/'EUR GBP'!$F$3)</f>
        <v>#DIV/0!</v>
      </c>
    </row>
    <row r="1398" spans="6:10" ht="15" x14ac:dyDescent="0.2">
      <c r="F1398" s="49">
        <v>43103</v>
      </c>
      <c r="G1398" s="50">
        <v>203.850007057189</v>
      </c>
      <c r="H1398" s="50">
        <v>153.97347786741091</v>
      </c>
      <c r="I1398" s="103" t="e">
        <f>$B$5*H1398/'EUR GBP'!H1398</f>
        <v>#DIV/0!</v>
      </c>
      <c r="J1398" s="170" t="e">
        <f>I1398-($G$3*$B$5/'EUR GBP'!$F$3)</f>
        <v>#DIV/0!</v>
      </c>
    </row>
    <row r="1399" spans="6:10" ht="15" x14ac:dyDescent="0.2">
      <c r="F1399" s="49">
        <v>43102</v>
      </c>
      <c r="G1399" s="50">
        <v>202.850008010864</v>
      </c>
      <c r="H1399" s="50">
        <v>153.03127572989979</v>
      </c>
      <c r="I1399" s="103" t="e">
        <f>$B$5*H1399/'EUR GBP'!H1399</f>
        <v>#DIV/0!</v>
      </c>
      <c r="J1399" s="170" t="e">
        <f>I1399-($G$3*$B$5/'EUR GBP'!$F$3)</f>
        <v>#DIV/0!</v>
      </c>
    </row>
    <row r="1400" spans="6:10" ht="15" x14ac:dyDescent="0.2">
      <c r="F1400" s="49">
        <v>43101</v>
      </c>
      <c r="G1400" s="50">
        <v>203.10001373290999</v>
      </c>
      <c r="H1400" s="50">
        <v>153.21999788284299</v>
      </c>
      <c r="I1400" s="103" t="e">
        <f>$B$5*H1400/'EUR GBP'!H1400</f>
        <v>#DIV/0!</v>
      </c>
      <c r="J1400" s="170" t="e">
        <f>I1400-($G$3*$B$5/'EUR GBP'!$F$3)</f>
        <v>#DIV/0!</v>
      </c>
    </row>
    <row r="1401" spans="6:10" ht="15" x14ac:dyDescent="0.2">
      <c r="F1401" s="49">
        <v>43098</v>
      </c>
      <c r="G1401" s="50">
        <v>203.10001373290999</v>
      </c>
      <c r="H1401" s="50">
        <v>152.99385925809469</v>
      </c>
      <c r="I1401" s="103" t="e">
        <f>$B$5*H1401/'EUR GBP'!H1401</f>
        <v>#DIV/0!</v>
      </c>
      <c r="J1401" s="170" t="e">
        <f>I1401-($G$3*$B$5/'EUR GBP'!$F$3)</f>
        <v>#DIV/0!</v>
      </c>
    </row>
    <row r="1402" spans="6:10" ht="15" x14ac:dyDescent="0.2">
      <c r="F1402" s="49">
        <v>43097</v>
      </c>
      <c r="G1402" s="50">
        <v>203.39999198913497</v>
      </c>
      <c r="H1402" s="50">
        <v>153.59709923016979</v>
      </c>
      <c r="I1402" s="103" t="e">
        <f>$B$5*H1402/'EUR GBP'!H1402</f>
        <v>#DIV/0!</v>
      </c>
      <c r="J1402" s="170" t="e">
        <f>I1402-($G$3*$B$5/'EUR GBP'!$F$3)</f>
        <v>#DIV/0!</v>
      </c>
    </row>
    <row r="1403" spans="6:10" ht="15" x14ac:dyDescent="0.2">
      <c r="F1403" s="49">
        <v>43096</v>
      </c>
      <c r="G1403" s="50">
        <v>202.900004386901</v>
      </c>
      <c r="H1403" s="50">
        <v>153.78742295296735</v>
      </c>
      <c r="I1403" s="103" t="e">
        <f>$B$5*H1403/'EUR GBP'!H1403</f>
        <v>#DIV/0!</v>
      </c>
      <c r="J1403" s="170" t="e">
        <f>I1403-($G$3*$B$5/'EUR GBP'!$F$3)</f>
        <v>#DIV/0!</v>
      </c>
    </row>
    <row r="1404" spans="6:10" ht="15" x14ac:dyDescent="0.2">
      <c r="F1404" s="49">
        <v>43095</v>
      </c>
      <c r="G1404" s="50">
        <v>202.14998722076399</v>
      </c>
      <c r="H1404" s="50">
        <v>153.21999788284299</v>
      </c>
      <c r="I1404" s="103" t="e">
        <f>$B$5*H1404/'EUR GBP'!H1404</f>
        <v>#DIV/0!</v>
      </c>
      <c r="J1404" s="170" t="e">
        <f>I1404-($G$3*$B$5/'EUR GBP'!$F$3)</f>
        <v>#DIV/0!</v>
      </c>
    </row>
    <row r="1405" spans="6:10" ht="15" x14ac:dyDescent="0.2">
      <c r="F1405" s="49">
        <v>43094</v>
      </c>
      <c r="G1405" s="50">
        <v>202.14998722076399</v>
      </c>
      <c r="H1405" s="50">
        <v>153.21999788284299</v>
      </c>
      <c r="I1405" s="103" t="e">
        <f>$B$5*H1405/'EUR GBP'!H1405</f>
        <v>#DIV/0!</v>
      </c>
      <c r="J1405" s="170" t="e">
        <f>I1405-($G$3*$B$5/'EUR GBP'!$F$3)</f>
        <v>#DIV/0!</v>
      </c>
    </row>
    <row r="1406" spans="6:10" ht="15" x14ac:dyDescent="0.2">
      <c r="F1406" s="49">
        <v>43091</v>
      </c>
      <c r="G1406" s="50">
        <v>202.14998722076399</v>
      </c>
      <c r="H1406" s="50">
        <v>151.11228696816056</v>
      </c>
      <c r="I1406" s="103" t="e">
        <f>$B$5*H1406/'EUR GBP'!H1406</f>
        <v>#DIV/0!</v>
      </c>
      <c r="J1406" s="170" t="e">
        <f>I1406-($G$3*$B$5/'EUR GBP'!$F$3)</f>
        <v>#DIV/0!</v>
      </c>
    </row>
    <row r="1407" spans="6:10" ht="15" x14ac:dyDescent="0.2">
      <c r="F1407" s="49">
        <v>43090</v>
      </c>
      <c r="G1407" s="50">
        <v>204.94999885559002</v>
      </c>
      <c r="H1407" s="50">
        <v>154.1949702096355</v>
      </c>
      <c r="I1407" s="103" t="e">
        <f>$B$5*H1407/'EUR GBP'!H1407</f>
        <v>#DIV/0!</v>
      </c>
      <c r="J1407" s="170" t="e">
        <f>I1407-($G$3*$B$5/'EUR GBP'!$F$3)</f>
        <v>#DIV/0!</v>
      </c>
    </row>
    <row r="1408" spans="6:10" ht="15" x14ac:dyDescent="0.2">
      <c r="F1408" s="49">
        <v>43089</v>
      </c>
      <c r="G1408" s="50">
        <v>203.64999771118102</v>
      </c>
      <c r="H1408" s="50">
        <v>152.76923687250721</v>
      </c>
      <c r="I1408" s="103" t="e">
        <f>$B$5*H1408/'EUR GBP'!H1408</f>
        <v>#DIV/0!</v>
      </c>
      <c r="J1408" s="170" t="e">
        <f>I1408-($G$3*$B$5/'EUR GBP'!$F$3)</f>
        <v>#DIV/0!</v>
      </c>
    </row>
    <row r="1409" spans="6:10" ht="15" x14ac:dyDescent="0.2">
      <c r="F1409" s="49">
        <v>43088</v>
      </c>
      <c r="G1409" s="50">
        <v>204.25000190734801</v>
      </c>
      <c r="H1409" s="50">
        <v>153.25750771038267</v>
      </c>
      <c r="I1409" s="103" t="e">
        <f>$B$5*H1409/'EUR GBP'!H1409</f>
        <v>#DIV/0!</v>
      </c>
      <c r="J1409" s="170" t="e">
        <f>I1409-($G$3*$B$5/'EUR GBP'!$F$3)</f>
        <v>#DIV/0!</v>
      </c>
    </row>
    <row r="1410" spans="6:10" ht="15" x14ac:dyDescent="0.2">
      <c r="F1410" s="49">
        <v>43087</v>
      </c>
      <c r="G1410" s="50">
        <v>204.20000553131098</v>
      </c>
      <c r="H1410" s="50">
        <v>155.52581991296282</v>
      </c>
      <c r="I1410" s="103" t="e">
        <f>$B$5*H1410/'EUR GBP'!H1410</f>
        <v>#DIV/0!</v>
      </c>
      <c r="J1410" s="170" t="e">
        <f>I1410-($G$3*$B$5/'EUR GBP'!$F$3)</f>
        <v>#DIV/0!</v>
      </c>
    </row>
    <row r="1411" spans="6:10" ht="15" x14ac:dyDescent="0.2">
      <c r="F1411" s="49">
        <v>43084</v>
      </c>
      <c r="G1411" s="50">
        <v>201.14998817443799</v>
      </c>
      <c r="H1411" s="50">
        <v>151.47798186276438</v>
      </c>
      <c r="I1411" s="103" t="e">
        <f>$B$5*H1411/'EUR GBP'!H1411</f>
        <v>#DIV/0!</v>
      </c>
      <c r="J1411" s="170" t="e">
        <f>I1411-($G$3*$B$5/'EUR GBP'!$F$3)</f>
        <v>#DIV/0!</v>
      </c>
    </row>
    <row r="1412" spans="6:10" ht="15" x14ac:dyDescent="0.2">
      <c r="F1412" s="49">
        <v>43083</v>
      </c>
      <c r="G1412" s="50">
        <v>203.449988365173</v>
      </c>
      <c r="H1412" s="50">
        <v>152.99423004620365</v>
      </c>
      <c r="I1412" s="103" t="e">
        <f>$B$5*H1412/'EUR GBP'!H1412</f>
        <v>#DIV/0!</v>
      </c>
      <c r="J1412" s="170" t="e">
        <f>I1412-($G$3*$B$5/'EUR GBP'!$F$3)</f>
        <v>#DIV/0!</v>
      </c>
    </row>
    <row r="1413" spans="6:10" ht="15" x14ac:dyDescent="0.2">
      <c r="F1413" s="49">
        <v>43082</v>
      </c>
      <c r="G1413" s="50">
        <v>203.74999046325598</v>
      </c>
      <c r="H1413" s="50">
        <v>156.29626862101276</v>
      </c>
      <c r="I1413" s="103" t="e">
        <f>$B$5*H1413/'EUR GBP'!H1413</f>
        <v>#DIV/0!</v>
      </c>
      <c r="J1413" s="170" t="e">
        <f>I1413-($G$3*$B$5/'EUR GBP'!$F$3)</f>
        <v>#DIV/0!</v>
      </c>
    </row>
    <row r="1414" spans="6:10" ht="15" x14ac:dyDescent="0.2">
      <c r="F1414" s="49">
        <v>43081</v>
      </c>
      <c r="G1414" s="50">
        <v>199.69999790191599</v>
      </c>
      <c r="H1414" s="50">
        <v>154.29792725749189</v>
      </c>
      <c r="I1414" s="103" t="e">
        <f>$B$5*H1414/'EUR GBP'!H1414</f>
        <v>#DIV/0!</v>
      </c>
      <c r="J1414" s="170" t="e">
        <f>I1414-($G$3*$B$5/'EUR GBP'!$F$3)</f>
        <v>#DIV/0!</v>
      </c>
    </row>
    <row r="1415" spans="6:10" ht="15" x14ac:dyDescent="0.2">
      <c r="F1415" s="49">
        <v>43080</v>
      </c>
      <c r="G1415" s="50">
        <v>198.30000400543199</v>
      </c>
      <c r="H1415" s="50">
        <v>154.61715089376591</v>
      </c>
      <c r="I1415" s="103" t="e">
        <f>$B$5*H1415/'EUR GBP'!H1415</f>
        <v>#DIV/0!</v>
      </c>
      <c r="J1415" s="170" t="e">
        <f>I1415-($G$3*$B$5/'EUR GBP'!$F$3)</f>
        <v>#DIV/0!</v>
      </c>
    </row>
    <row r="1416" spans="6:10" ht="15" x14ac:dyDescent="0.2">
      <c r="F1416" s="49">
        <v>43077</v>
      </c>
      <c r="G1416" s="50">
        <v>196.50000333785999</v>
      </c>
      <c r="H1416" s="50">
        <v>156.57028068748616</v>
      </c>
      <c r="I1416" s="103" t="e">
        <f>$B$5*H1416/'EUR GBP'!H1416</f>
        <v>#DIV/0!</v>
      </c>
      <c r="J1416" s="170" t="e">
        <f>I1416-($G$3*$B$5/'EUR GBP'!$F$3)</f>
        <v>#DIV/0!</v>
      </c>
    </row>
    <row r="1417" spans="6:10" ht="15" x14ac:dyDescent="0.2">
      <c r="F1417" s="49">
        <v>43076</v>
      </c>
      <c r="G1417" s="50">
        <v>192.25000143051102</v>
      </c>
      <c r="H1417" s="50">
        <v>154.13928072866119</v>
      </c>
      <c r="I1417" s="103" t="e">
        <f>$B$5*H1417/'EUR GBP'!H1417</f>
        <v>#DIV/0!</v>
      </c>
      <c r="J1417" s="170" t="e">
        <f>I1417-($G$3*$B$5/'EUR GBP'!$F$3)</f>
        <v>#DIV/0!</v>
      </c>
    </row>
    <row r="1418" spans="6:10" ht="15" x14ac:dyDescent="0.2">
      <c r="F1418" s="49">
        <v>43075</v>
      </c>
      <c r="G1418" s="50">
        <v>191.10000133514399</v>
      </c>
      <c r="H1418" s="50">
        <v>152.34057598802997</v>
      </c>
      <c r="I1418" s="103" t="e">
        <f>$B$5*H1418/'EUR GBP'!H1418</f>
        <v>#DIV/0!</v>
      </c>
      <c r="J1418" s="170" t="e">
        <f>I1418-($G$3*$B$5/'EUR GBP'!$F$3)</f>
        <v>#DIV/0!</v>
      </c>
    </row>
    <row r="1419" spans="6:10" ht="15" x14ac:dyDescent="0.2">
      <c r="F1419" s="49">
        <v>43074</v>
      </c>
      <c r="G1419" s="50">
        <v>192.19999313354398</v>
      </c>
      <c r="H1419" s="50">
        <v>151.71276005874759</v>
      </c>
      <c r="I1419" s="103" t="e">
        <f>$B$5*H1419/'EUR GBP'!H1419</f>
        <v>#DIV/0!</v>
      </c>
      <c r="J1419" s="170" t="e">
        <f>I1419-($G$3*$B$5/'EUR GBP'!$F$3)</f>
        <v>#DIV/0!</v>
      </c>
    </row>
    <row r="1420" spans="6:10" ht="15" x14ac:dyDescent="0.2">
      <c r="F1420" s="49">
        <v>43073</v>
      </c>
      <c r="G1420" s="50">
        <v>194.10001039504999</v>
      </c>
      <c r="H1420" s="50">
        <v>155.12634991294789</v>
      </c>
      <c r="I1420" s="103" t="e">
        <f>$B$5*H1420/'EUR GBP'!H1420</f>
        <v>#DIV/0!</v>
      </c>
      <c r="J1420" s="170" t="e">
        <f>I1420-($G$3*$B$5/'EUR GBP'!$F$3)</f>
        <v>#DIV/0!</v>
      </c>
    </row>
    <row r="1421" spans="6:10" ht="15" x14ac:dyDescent="0.2">
      <c r="F1421" s="49">
        <v>43070</v>
      </c>
      <c r="G1421" s="50">
        <v>191.69999361038199</v>
      </c>
      <c r="H1421" s="50">
        <v>151.47162142412654</v>
      </c>
      <c r="I1421" s="103" t="e">
        <f>$B$5*H1421/'EUR GBP'!H1421</f>
        <v>#DIV/0!</v>
      </c>
      <c r="J1421" s="170" t="e">
        <f>I1421-($G$3*$B$5/'EUR GBP'!$F$3)</f>
        <v>#DIV/0!</v>
      </c>
    </row>
    <row r="1422" spans="6:10" ht="15" x14ac:dyDescent="0.2">
      <c r="F1422" s="49">
        <v>43069</v>
      </c>
      <c r="G1422" s="50">
        <v>193.899989128112</v>
      </c>
      <c r="H1422" s="50">
        <v>153.14098502976887</v>
      </c>
      <c r="I1422" s="103" t="e">
        <f>$B$5*H1422/'EUR GBP'!H1422</f>
        <v>#DIV/0!</v>
      </c>
      <c r="J1422" s="170" t="e">
        <f>I1422-($G$3*$B$5/'EUR GBP'!$F$3)</f>
        <v>#DIV/0!</v>
      </c>
    </row>
    <row r="1423" spans="6:10" ht="15" x14ac:dyDescent="0.2">
      <c r="F1423" s="49">
        <v>43068</v>
      </c>
      <c r="G1423" s="50">
        <v>194.00000572204502</v>
      </c>
      <c r="H1423" s="50">
        <v>158.60515455301268</v>
      </c>
      <c r="I1423" s="103" t="e">
        <f>$B$5*H1423/'EUR GBP'!H1423</f>
        <v>#DIV/0!</v>
      </c>
      <c r="J1423" s="170" t="e">
        <f>I1423-($G$3*$B$5/'EUR GBP'!$F$3)</f>
        <v>#DIV/0!</v>
      </c>
    </row>
    <row r="1424" spans="6:10" ht="15" x14ac:dyDescent="0.2">
      <c r="F1424" s="49">
        <v>43067</v>
      </c>
      <c r="G1424" s="50">
        <v>187.30000257492</v>
      </c>
      <c r="H1424" s="50">
        <v>153.09734899441096</v>
      </c>
      <c r="I1424" s="103" t="e">
        <f>$B$5*H1424/'EUR GBP'!H1424</f>
        <v>#DIV/0!</v>
      </c>
      <c r="J1424" s="170" t="e">
        <f>I1424-($G$3*$B$5/'EUR GBP'!$F$3)</f>
        <v>#DIV/0!</v>
      </c>
    </row>
    <row r="1425" spans="6:10" ht="15" x14ac:dyDescent="0.2">
      <c r="F1425" s="49">
        <v>43066</v>
      </c>
      <c r="G1425" s="50">
        <v>187.44999170303299</v>
      </c>
      <c r="H1425" s="50">
        <v>151.75570254414666</v>
      </c>
      <c r="I1425" s="103" t="e">
        <f>$B$5*H1425/'EUR GBP'!H1425</f>
        <v>#DIV/0!</v>
      </c>
      <c r="J1425" s="170" t="e">
        <f>I1425-($G$3*$B$5/'EUR GBP'!$F$3)</f>
        <v>#DIV/0!</v>
      </c>
    </row>
    <row r="1426" spans="6:10" ht="15" x14ac:dyDescent="0.2">
      <c r="F1426" s="49">
        <v>43063</v>
      </c>
      <c r="G1426" s="50">
        <v>189.250004291534</v>
      </c>
      <c r="H1426" s="50">
        <v>153.544183181611</v>
      </c>
      <c r="I1426" s="103" t="e">
        <f>$B$5*H1426/'EUR GBP'!H1426</f>
        <v>#DIV/0!</v>
      </c>
      <c r="J1426" s="170" t="e">
        <f>I1426-($G$3*$B$5/'EUR GBP'!$F$3)</f>
        <v>#DIV/0!</v>
      </c>
    </row>
    <row r="1427" spans="6:10" ht="15" x14ac:dyDescent="0.2">
      <c r="F1427" s="49">
        <v>43062</v>
      </c>
      <c r="G1427" s="50">
        <v>188.85000944137499</v>
      </c>
      <c r="H1427" s="50">
        <v>152.81486849740932</v>
      </c>
      <c r="I1427" s="103" t="e">
        <f>$B$5*H1427/'EUR GBP'!H1427</f>
        <v>#DIV/0!</v>
      </c>
      <c r="J1427" s="170" t="e">
        <f>I1427-($G$3*$B$5/'EUR GBP'!$F$3)</f>
        <v>#DIV/0!</v>
      </c>
    </row>
    <row r="1428" spans="6:10" ht="15" x14ac:dyDescent="0.2">
      <c r="F1428" s="49">
        <v>43061</v>
      </c>
      <c r="G1428" s="50">
        <v>189.35000896453801</v>
      </c>
      <c r="H1428" s="50">
        <v>153.38192884046191</v>
      </c>
      <c r="I1428" s="103" t="e">
        <f>$B$5*H1428/'EUR GBP'!H1428</f>
        <v>#DIV/0!</v>
      </c>
      <c r="J1428" s="170" t="e">
        <f>I1428-($G$3*$B$5/'EUR GBP'!$F$3)</f>
        <v>#DIV/0!</v>
      </c>
    </row>
    <row r="1429" spans="6:10" ht="15" x14ac:dyDescent="0.2">
      <c r="F1429" s="49">
        <v>43060</v>
      </c>
      <c r="G1429" s="50">
        <v>189.14999961853002</v>
      </c>
      <c r="H1429" s="50">
        <v>153.70679105613078</v>
      </c>
      <c r="I1429" s="103" t="e">
        <f>$B$5*H1429/'EUR GBP'!H1429</f>
        <v>#DIV/0!</v>
      </c>
      <c r="J1429" s="170" t="e">
        <f>I1429-($G$3*$B$5/'EUR GBP'!$F$3)</f>
        <v>#DIV/0!</v>
      </c>
    </row>
    <row r="1430" spans="6:10" ht="15" x14ac:dyDescent="0.2">
      <c r="F1430" s="49">
        <v>43059</v>
      </c>
      <c r="G1430" s="50">
        <v>188.55000734329198</v>
      </c>
      <c r="H1430" s="50">
        <v>156.09091323874327</v>
      </c>
      <c r="I1430" s="103" t="e">
        <f>$B$5*H1430/'EUR GBP'!H1430</f>
        <v>#DIV/0!</v>
      </c>
      <c r="J1430" s="170" t="e">
        <f>I1430-($G$3*$B$5/'EUR GBP'!$F$3)</f>
        <v>#DIV/0!</v>
      </c>
    </row>
    <row r="1431" spans="6:10" ht="15" x14ac:dyDescent="0.2">
      <c r="F1431" s="49">
        <v>43056</v>
      </c>
      <c r="G1431" s="50">
        <v>185.04999876022299</v>
      </c>
      <c r="H1431" s="50">
        <v>152.72401246094677</v>
      </c>
      <c r="I1431" s="103" t="e">
        <f>$B$5*H1431/'EUR GBP'!H1431</f>
        <v>#DIV/0!</v>
      </c>
      <c r="J1431" s="170" t="e">
        <f>I1431-($G$3*$B$5/'EUR GBP'!$F$3)</f>
        <v>#DIV/0!</v>
      </c>
    </row>
    <row r="1432" spans="6:10" ht="15" x14ac:dyDescent="0.2">
      <c r="F1432" s="49">
        <v>43055</v>
      </c>
      <c r="G1432" s="50">
        <v>185.649991035461</v>
      </c>
      <c r="H1432" s="50">
        <v>155.92603457963511</v>
      </c>
      <c r="I1432" s="103" t="e">
        <f>$B$5*H1432/'EUR GBP'!H1432</f>
        <v>#DIV/0!</v>
      </c>
      <c r="J1432" s="170" t="e">
        <f>I1432-($G$3*$B$5/'EUR GBP'!$F$3)</f>
        <v>#DIV/0!</v>
      </c>
    </row>
    <row r="1433" spans="6:10" ht="15" x14ac:dyDescent="0.2">
      <c r="F1433" s="49">
        <v>43054</v>
      </c>
      <c r="G1433" s="50">
        <v>182.39998817443802</v>
      </c>
      <c r="H1433" s="50">
        <v>154.56994517494817</v>
      </c>
      <c r="I1433" s="103" t="e">
        <f>$B$5*H1433/'EUR GBP'!H1433</f>
        <v>#DIV/0!</v>
      </c>
      <c r="J1433" s="170" t="e">
        <f>I1433-($G$3*$B$5/'EUR GBP'!$F$3)</f>
        <v>#DIV/0!</v>
      </c>
    </row>
    <row r="1434" spans="6:10" ht="15" x14ac:dyDescent="0.2">
      <c r="F1434" s="49">
        <v>43053</v>
      </c>
      <c r="G1434" s="50">
        <v>180.800008773803</v>
      </c>
      <c r="H1434" s="50">
        <v>155.99928664984719</v>
      </c>
      <c r="I1434" s="103" t="e">
        <f>$B$5*H1434/'EUR GBP'!H1434</f>
        <v>#DIV/0!</v>
      </c>
      <c r="J1434" s="170" t="e">
        <f>I1434-($G$3*$B$5/'EUR GBP'!$F$3)</f>
        <v>#DIV/0!</v>
      </c>
    </row>
    <row r="1435" spans="6:10" ht="15" x14ac:dyDescent="0.2">
      <c r="F1435" s="49">
        <v>43052</v>
      </c>
      <c r="G1435" s="50">
        <v>177.55000591277999</v>
      </c>
      <c r="H1435" s="50">
        <v>151.80268651896552</v>
      </c>
      <c r="I1435" s="103" t="e">
        <f>$B$5*H1435/'EUR GBP'!H1435</f>
        <v>#DIV/0!</v>
      </c>
      <c r="J1435" s="170" t="e">
        <f>I1435-($G$3*$B$5/'EUR GBP'!$F$3)</f>
        <v>#DIV/0!</v>
      </c>
    </row>
    <row r="1436" spans="6:10" ht="15" x14ac:dyDescent="0.2">
      <c r="F1436" s="49">
        <v>43049</v>
      </c>
      <c r="G1436" s="50">
        <v>179.19999361038199</v>
      </c>
      <c r="H1436" s="50">
        <v>153.39109564445448</v>
      </c>
      <c r="I1436" s="103" t="e">
        <f>$B$5*H1436/'EUR GBP'!H1436</f>
        <v>#DIV/0!</v>
      </c>
      <c r="J1436" s="170" t="e">
        <f>I1436-($G$3*$B$5/'EUR GBP'!$F$3)</f>
        <v>#DIV/0!</v>
      </c>
    </row>
    <row r="1437" spans="6:10" ht="15" x14ac:dyDescent="0.2">
      <c r="F1437" s="49">
        <v>43048</v>
      </c>
      <c r="G1437" s="50">
        <v>178.999996185302</v>
      </c>
      <c r="H1437" s="50">
        <v>152.83528861608372</v>
      </c>
      <c r="I1437" s="103" t="e">
        <f>$B$5*H1437/'EUR GBP'!H1437</f>
        <v>#DIV/0!</v>
      </c>
      <c r="J1437" s="170" t="e">
        <f>I1437-($G$3*$B$5/'EUR GBP'!$F$3)</f>
        <v>#DIV/0!</v>
      </c>
    </row>
    <row r="1438" spans="6:10" ht="15" x14ac:dyDescent="0.2">
      <c r="F1438" s="49">
        <v>43047</v>
      </c>
      <c r="G1438" s="50">
        <v>179.44999933242701</v>
      </c>
      <c r="H1438" s="50">
        <v>150.84773068751198</v>
      </c>
      <c r="I1438" s="103" t="e">
        <f>$B$5*H1438/'EUR GBP'!H1438</f>
        <v>#DIV/0!</v>
      </c>
      <c r="J1438" s="170" t="e">
        <f>I1438-($G$3*$B$5/'EUR GBP'!$F$3)</f>
        <v>#DIV/0!</v>
      </c>
    </row>
    <row r="1439" spans="6:10" ht="15" x14ac:dyDescent="0.2">
      <c r="F1439" s="49">
        <v>43046</v>
      </c>
      <c r="G1439" s="50">
        <v>182.249999046325</v>
      </c>
      <c r="H1439" s="50">
        <v>153.21999788284299</v>
      </c>
      <c r="I1439" s="103" t="e">
        <f>$B$5*H1439/'EUR GBP'!H1439</f>
        <v>#DIV/0!</v>
      </c>
      <c r="J1439" s="170" t="e">
        <f>I1439-($G$3*$B$5/'EUR GBP'!$F$3)</f>
        <v>#DIV/0!</v>
      </c>
    </row>
    <row r="1440" spans="6:10" ht="15" x14ac:dyDescent="0.2">
      <c r="F1440" s="49">
        <v>43045</v>
      </c>
      <c r="G1440" s="50">
        <v>182.249999046325</v>
      </c>
      <c r="H1440" s="50">
        <v>152.42339241174696</v>
      </c>
      <c r="I1440" s="103" t="e">
        <f>$B$5*H1440/'EUR GBP'!H1440</f>
        <v>#DIV/0!</v>
      </c>
      <c r="J1440" s="170" t="e">
        <f>I1440-($G$3*$B$5/'EUR GBP'!$F$3)</f>
        <v>#DIV/0!</v>
      </c>
    </row>
    <row r="1441" spans="6:10" ht="15" x14ac:dyDescent="0.2">
      <c r="F1441" s="49">
        <v>43042</v>
      </c>
      <c r="G1441" s="50">
        <v>183.200001716613</v>
      </c>
      <c r="H1441" s="50">
        <v>152.05354916617566</v>
      </c>
      <c r="I1441" s="103" t="e">
        <f>$B$5*H1441/'EUR GBP'!H1441</f>
        <v>#DIV/0!</v>
      </c>
      <c r="J1441" s="170" t="e">
        <f>I1441-($G$3*$B$5/'EUR GBP'!$F$3)</f>
        <v>#DIV/0!</v>
      </c>
    </row>
    <row r="1442" spans="6:10" ht="15" x14ac:dyDescent="0.2">
      <c r="F1442" s="49">
        <v>43041</v>
      </c>
      <c r="G1442" s="50">
        <v>184.60000753402701</v>
      </c>
      <c r="H1442" s="50">
        <v>153.63556593065215</v>
      </c>
      <c r="I1442" s="103" t="e">
        <f>$B$5*H1442/'EUR GBP'!H1442</f>
        <v>#DIV/0!</v>
      </c>
      <c r="J1442" s="170" t="e">
        <f>I1442-($G$3*$B$5/'EUR GBP'!$F$3)</f>
        <v>#DIV/0!</v>
      </c>
    </row>
    <row r="1443" spans="6:10" ht="15" x14ac:dyDescent="0.2">
      <c r="F1443" s="49">
        <v>43040</v>
      </c>
      <c r="G1443" s="50">
        <v>184.100008010864</v>
      </c>
      <c r="H1443" s="50">
        <v>151.93540133125194</v>
      </c>
      <c r="I1443" s="103" t="e">
        <f>$B$5*H1443/'EUR GBP'!H1443</f>
        <v>#DIV/0!</v>
      </c>
      <c r="J1443" s="170" t="e">
        <f>I1443-($G$3*$B$5/'EUR GBP'!$F$3)</f>
        <v>#DIV/0!</v>
      </c>
    </row>
    <row r="1444" spans="6:10" ht="15" x14ac:dyDescent="0.2">
      <c r="F1444" s="49">
        <v>43039</v>
      </c>
      <c r="G1444" s="50">
        <v>185.649991035461</v>
      </c>
      <c r="H1444" s="50">
        <v>155.17185864584431</v>
      </c>
      <c r="I1444" s="103" t="e">
        <f>$B$5*H1444/'EUR GBP'!H1444</f>
        <v>#DIV/0!</v>
      </c>
      <c r="J1444" s="170" t="e">
        <f>I1444-($G$3*$B$5/'EUR GBP'!$F$3)</f>
        <v>#DIV/0!</v>
      </c>
    </row>
    <row r="1445" spans="6:10" ht="15" x14ac:dyDescent="0.2">
      <c r="F1445" s="49">
        <v>43038</v>
      </c>
      <c r="G1445" s="50">
        <v>183.30000638961701</v>
      </c>
      <c r="H1445" s="50">
        <v>152.59435948179134</v>
      </c>
      <c r="I1445" s="103" t="e">
        <f>$B$5*H1445/'EUR GBP'!H1445</f>
        <v>#DIV/0!</v>
      </c>
      <c r="J1445" s="170" t="e">
        <f>I1445-($G$3*$B$5/'EUR GBP'!$F$3)</f>
        <v>#DIV/0!</v>
      </c>
    </row>
    <row r="1446" spans="6:10" ht="15" x14ac:dyDescent="0.2">
      <c r="F1446" s="49">
        <v>43035</v>
      </c>
      <c r="G1446" s="50">
        <v>184.04999971389699</v>
      </c>
      <c r="H1446" s="50">
        <v>155.61116609305378</v>
      </c>
      <c r="I1446" s="103" t="e">
        <f>$B$5*H1446/'EUR GBP'!H1446</f>
        <v>#DIV/0!</v>
      </c>
      <c r="J1446" s="170" t="e">
        <f>I1446-($G$3*$B$5/'EUR GBP'!$F$3)</f>
        <v>#DIV/0!</v>
      </c>
    </row>
    <row r="1447" spans="6:10" ht="15" x14ac:dyDescent="0.2">
      <c r="F1447" s="49">
        <v>43034</v>
      </c>
      <c r="G1447" s="50">
        <v>181.19999170303299</v>
      </c>
      <c r="H1447" s="50">
        <v>140.41043903036228</v>
      </c>
      <c r="I1447" s="103" t="e">
        <f>$B$5*H1447/'EUR GBP'!H1447</f>
        <v>#DIV/0!</v>
      </c>
      <c r="J1447" s="170" t="e">
        <f>I1447-($G$3*$B$5/'EUR GBP'!$F$3)</f>
        <v>#DIV/0!</v>
      </c>
    </row>
    <row r="1448" spans="6:10" ht="15" x14ac:dyDescent="0.2">
      <c r="F1448" s="49">
        <v>43033</v>
      </c>
      <c r="G1448" s="50">
        <v>197.00000286102198</v>
      </c>
      <c r="H1448" s="50">
        <v>152.59904341372686</v>
      </c>
      <c r="I1448" s="103" t="e">
        <f>$B$5*H1448/'EUR GBP'!H1448</f>
        <v>#DIV/0!</v>
      </c>
      <c r="J1448" s="170" t="e">
        <f>I1448-($G$3*$B$5/'EUR GBP'!$F$3)</f>
        <v>#DIV/0!</v>
      </c>
    </row>
    <row r="1449" spans="6:10" ht="15" x14ac:dyDescent="0.2">
      <c r="F1449" s="49">
        <v>43032</v>
      </c>
      <c r="G1449" s="50">
        <v>197.800004482269</v>
      </c>
      <c r="H1449" s="50">
        <v>155.24736760618273</v>
      </c>
      <c r="I1449" s="103" t="e">
        <f>$B$5*H1449/'EUR GBP'!H1449</f>
        <v>#DIV/0!</v>
      </c>
      <c r="J1449" s="170" t="e">
        <f>I1449-($G$3*$B$5/'EUR GBP'!$F$3)</f>
        <v>#DIV/0!</v>
      </c>
    </row>
    <row r="1450" spans="6:10" ht="15" x14ac:dyDescent="0.2">
      <c r="F1450" s="49">
        <v>43031</v>
      </c>
      <c r="G1450" s="50">
        <v>195.20000219344999</v>
      </c>
      <c r="H1450" s="50">
        <v>153.33778474435104</v>
      </c>
      <c r="I1450" s="103" t="e">
        <f>$B$5*H1450/'EUR GBP'!H1450</f>
        <v>#DIV/0!</v>
      </c>
      <c r="J1450" s="170" t="e">
        <f>I1450-($G$3*$B$5/'EUR GBP'!$F$3)</f>
        <v>#DIV/0!</v>
      </c>
    </row>
    <row r="1451" spans="6:10" ht="15" x14ac:dyDescent="0.2">
      <c r="F1451" s="49">
        <v>43028</v>
      </c>
      <c r="G1451" s="50">
        <v>195.05000114440901</v>
      </c>
      <c r="H1451" s="50">
        <v>155.67473912336911</v>
      </c>
      <c r="I1451" s="103" t="e">
        <f>$B$5*H1451/'EUR GBP'!H1451</f>
        <v>#DIV/0!</v>
      </c>
      <c r="J1451" s="170" t="e">
        <f>I1451-($G$3*$B$5/'EUR GBP'!$F$3)</f>
        <v>#DIV/0!</v>
      </c>
    </row>
    <row r="1452" spans="6:10" ht="15" x14ac:dyDescent="0.2">
      <c r="F1452" s="49">
        <v>43027</v>
      </c>
      <c r="G1452" s="50">
        <v>191.94999933242701</v>
      </c>
      <c r="H1452" s="50">
        <v>152.86122234990845</v>
      </c>
      <c r="I1452" s="103" t="e">
        <f>$B$5*H1452/'EUR GBP'!H1452</f>
        <v>#DIV/0!</v>
      </c>
      <c r="J1452" s="170" t="e">
        <f>I1452-($G$3*$B$5/'EUR GBP'!$F$3)</f>
        <v>#DIV/0!</v>
      </c>
    </row>
    <row r="1453" spans="6:10" ht="15" x14ac:dyDescent="0.2">
      <c r="F1453" s="49">
        <v>43026</v>
      </c>
      <c r="G1453" s="50">
        <v>192.39999055862401</v>
      </c>
      <c r="H1453" s="50">
        <v>153.65861129681895</v>
      </c>
      <c r="I1453" s="103" t="e">
        <f>$B$5*H1453/'EUR GBP'!H1453</f>
        <v>#DIV/0!</v>
      </c>
      <c r="J1453" s="170" t="e">
        <f>I1453-($G$3*$B$5/'EUR GBP'!$F$3)</f>
        <v>#DIV/0!</v>
      </c>
    </row>
    <row r="1454" spans="6:10" ht="15" x14ac:dyDescent="0.2">
      <c r="F1454" s="49">
        <v>43025</v>
      </c>
      <c r="G1454" s="50">
        <v>191.85000658035202</v>
      </c>
      <c r="H1454" s="50">
        <v>155.63486024638701</v>
      </c>
      <c r="I1454" s="103" t="e">
        <f>$B$5*H1454/'EUR GBP'!H1454</f>
        <v>#DIV/0!</v>
      </c>
      <c r="J1454" s="170" t="e">
        <f>I1454-($G$3*$B$5/'EUR GBP'!$F$3)</f>
        <v>#DIV/0!</v>
      </c>
    </row>
    <row r="1455" spans="6:10" ht="15" x14ac:dyDescent="0.2">
      <c r="F1455" s="49">
        <v>43024</v>
      </c>
      <c r="G1455" s="50">
        <v>188.85000944137499</v>
      </c>
      <c r="H1455" s="50">
        <v>150.96495525356542</v>
      </c>
      <c r="I1455" s="103" t="e">
        <f>$B$5*H1455/'EUR GBP'!H1455</f>
        <v>#DIV/0!</v>
      </c>
      <c r="J1455" s="170" t="e">
        <f>I1455-($G$3*$B$5/'EUR GBP'!$F$3)</f>
        <v>#DIV/0!</v>
      </c>
    </row>
    <row r="1456" spans="6:10" ht="15" x14ac:dyDescent="0.2">
      <c r="F1456" s="49">
        <v>43021</v>
      </c>
      <c r="G1456" s="50">
        <v>191.649997234344</v>
      </c>
      <c r="H1456" s="50">
        <v>152.26360839550509</v>
      </c>
      <c r="I1456" s="103" t="e">
        <f>$B$5*H1456/'EUR GBP'!H1456</f>
        <v>#DIV/0!</v>
      </c>
      <c r="J1456" s="170" t="e">
        <f>I1456-($G$3*$B$5/'EUR GBP'!$F$3)</f>
        <v>#DIV/0!</v>
      </c>
    </row>
    <row r="1457" spans="6:10" ht="15" x14ac:dyDescent="0.2">
      <c r="F1457" s="49">
        <v>43020</v>
      </c>
      <c r="G1457" s="50">
        <v>192.85000562667801</v>
      </c>
      <c r="H1457" s="50">
        <v>155.38032117114386</v>
      </c>
      <c r="I1457" s="103" t="e">
        <f>$B$5*H1457/'EUR GBP'!H1457</f>
        <v>#DIV/0!</v>
      </c>
      <c r="J1457" s="170" t="e">
        <f>I1457-($G$3*$B$5/'EUR GBP'!$F$3)</f>
        <v>#DIV/0!</v>
      </c>
    </row>
    <row r="1458" spans="6:10" ht="15" x14ac:dyDescent="0.2">
      <c r="F1458" s="49">
        <v>43019</v>
      </c>
      <c r="G1458" s="50">
        <v>190.14999866485499</v>
      </c>
      <c r="H1458" s="50">
        <v>153.30059172518915</v>
      </c>
      <c r="I1458" s="103" t="e">
        <f>$B$5*H1458/'EUR GBP'!H1458</f>
        <v>#DIV/0!</v>
      </c>
      <c r="J1458" s="170" t="e">
        <f>I1458-($G$3*$B$5/'EUR GBP'!$F$3)</f>
        <v>#DIV/0!</v>
      </c>
    </row>
    <row r="1459" spans="6:10" ht="15" x14ac:dyDescent="0.2">
      <c r="F1459" s="49">
        <v>43018</v>
      </c>
      <c r="G1459" s="50">
        <v>190.05000591277999</v>
      </c>
      <c r="H1459" s="50">
        <v>155.04479421625848</v>
      </c>
      <c r="I1459" s="103" t="e">
        <f>$B$5*H1459/'EUR GBP'!H1459</f>
        <v>#DIV/0!</v>
      </c>
      <c r="J1459" s="170" t="e">
        <f>I1459-($G$3*$B$5/'EUR GBP'!$F$3)</f>
        <v>#DIV/0!</v>
      </c>
    </row>
    <row r="1460" spans="6:10" ht="15" x14ac:dyDescent="0.2">
      <c r="F1460" s="49">
        <v>43017</v>
      </c>
      <c r="G1460" s="50">
        <v>187.80000209808301</v>
      </c>
      <c r="H1460" s="50">
        <v>151.3952015494275</v>
      </c>
      <c r="I1460" s="103" t="e">
        <f>$B$5*H1460/'EUR GBP'!H1460</f>
        <v>#DIV/0!</v>
      </c>
      <c r="J1460" s="170" t="e">
        <f>I1460-($G$3*$B$5/'EUR GBP'!$F$3)</f>
        <v>#DIV/0!</v>
      </c>
    </row>
    <row r="1461" spans="6:10" ht="15" x14ac:dyDescent="0.2">
      <c r="F1461" s="49">
        <v>43014</v>
      </c>
      <c r="G1461" s="50">
        <v>190.05000591277999</v>
      </c>
      <c r="H1461" s="50">
        <v>153.38132247729695</v>
      </c>
      <c r="I1461" s="103" t="e">
        <f>$B$5*H1461/'EUR GBP'!H1461</f>
        <v>#DIV/0!</v>
      </c>
      <c r="J1461" s="170" t="e">
        <f>I1461-($G$3*$B$5/'EUR GBP'!$F$3)</f>
        <v>#DIV/0!</v>
      </c>
    </row>
    <row r="1462" spans="6:10" ht="15" x14ac:dyDescent="0.2">
      <c r="F1462" s="49">
        <v>43013</v>
      </c>
      <c r="G1462" s="50">
        <v>189.85000848770099</v>
      </c>
      <c r="H1462" s="50">
        <v>151.37492745633469</v>
      </c>
      <c r="I1462" s="103" t="e">
        <f>$B$5*H1462/'EUR GBP'!H1462</f>
        <v>#DIV/0!</v>
      </c>
      <c r="J1462" s="170" t="e">
        <f>I1462-($G$3*$B$5/'EUR GBP'!$F$3)</f>
        <v>#DIV/0!</v>
      </c>
    </row>
    <row r="1463" spans="6:10" ht="15" x14ac:dyDescent="0.2">
      <c r="F1463" s="49">
        <v>43012</v>
      </c>
      <c r="G1463" s="50">
        <v>192.14999675750698</v>
      </c>
      <c r="H1463" s="50">
        <v>152.18687065245922</v>
      </c>
      <c r="I1463" s="103" t="e">
        <f>$B$5*H1463/'EUR GBP'!H1463</f>
        <v>#DIV/0!</v>
      </c>
      <c r="J1463" s="170" t="e">
        <f>I1463-($G$3*$B$5/'EUR GBP'!$F$3)</f>
        <v>#DIV/0!</v>
      </c>
    </row>
    <row r="1464" spans="6:10" ht="15" x14ac:dyDescent="0.2">
      <c r="F1464" s="49">
        <v>43011</v>
      </c>
      <c r="G1464" s="50">
        <v>193.44999790191599</v>
      </c>
      <c r="H1464" s="50">
        <v>154.29299730440937</v>
      </c>
      <c r="I1464" s="103" t="e">
        <f>$B$5*H1464/'EUR GBP'!H1464</f>
        <v>#DIV/0!</v>
      </c>
      <c r="J1464" s="170" t="e">
        <f>I1464-($G$3*$B$5/'EUR GBP'!$F$3)</f>
        <v>#DIV/0!</v>
      </c>
    </row>
    <row r="1465" spans="6:10" ht="15" x14ac:dyDescent="0.2">
      <c r="F1465" s="49">
        <v>43010</v>
      </c>
      <c r="G1465" s="50">
        <v>192.10000038146899</v>
      </c>
      <c r="H1465" s="50">
        <v>152.38479634440202</v>
      </c>
      <c r="I1465" s="103" t="e">
        <f>$B$5*H1465/'EUR GBP'!H1465</f>
        <v>#DIV/0!</v>
      </c>
      <c r="J1465" s="170" t="e">
        <f>I1465-($G$3*$B$5/'EUR GBP'!$F$3)</f>
        <v>#DIV/0!</v>
      </c>
    </row>
    <row r="1466" spans="6:10" ht="15" x14ac:dyDescent="0.2">
      <c r="F1466" s="49">
        <v>43007</v>
      </c>
      <c r="G1466" s="50">
        <v>193.14999580383301</v>
      </c>
      <c r="H1466" s="50">
        <v>153.81611227060407</v>
      </c>
      <c r="I1466" s="103" t="e">
        <f>$B$5*H1466/'EUR GBP'!H1466</f>
        <v>#DIV/0!</v>
      </c>
      <c r="J1466" s="170" t="e">
        <f>I1466-($G$3*$B$5/'EUR GBP'!$F$3)</f>
        <v>#DIV/0!</v>
      </c>
    </row>
    <row r="1467" spans="6:10" ht="15" x14ac:dyDescent="0.2">
      <c r="F1467" s="49">
        <v>43006</v>
      </c>
      <c r="G1467" s="50">
        <v>192.39999055862401</v>
      </c>
      <c r="H1467" s="50">
        <v>154.21869210976465</v>
      </c>
      <c r="I1467" s="103" t="e">
        <f>$B$5*H1467/'EUR GBP'!H1467</f>
        <v>#DIV/0!</v>
      </c>
      <c r="J1467" s="170" t="e">
        <f>I1467-($G$3*$B$5/'EUR GBP'!$F$3)</f>
        <v>#DIV/0!</v>
      </c>
    </row>
    <row r="1468" spans="6:10" ht="15" x14ac:dyDescent="0.2">
      <c r="F1468" s="49">
        <v>43005</v>
      </c>
      <c r="G1468" s="50">
        <v>191.14999771118099</v>
      </c>
      <c r="H1468" s="50">
        <v>154.91260104452408</v>
      </c>
      <c r="I1468" s="103" t="e">
        <f>$B$5*H1468/'EUR GBP'!H1468</f>
        <v>#DIV/0!</v>
      </c>
      <c r="J1468" s="170" t="e">
        <f>I1468-($G$3*$B$5/'EUR GBP'!$F$3)</f>
        <v>#DIV/0!</v>
      </c>
    </row>
    <row r="1469" spans="6:10" ht="15" x14ac:dyDescent="0.2">
      <c r="F1469" s="49">
        <v>43004</v>
      </c>
      <c r="G1469" s="50">
        <v>189.05000686645499</v>
      </c>
      <c r="H1469" s="50">
        <v>152.61335080069662</v>
      </c>
      <c r="I1469" s="103" t="e">
        <f>$B$5*H1469/'EUR GBP'!H1469</f>
        <v>#DIV/0!</v>
      </c>
      <c r="J1469" s="170" t="e">
        <f>I1469-($G$3*$B$5/'EUR GBP'!$F$3)</f>
        <v>#DIV/0!</v>
      </c>
    </row>
    <row r="1470" spans="6:10" ht="15" x14ac:dyDescent="0.2">
      <c r="F1470" s="49">
        <v>43003</v>
      </c>
      <c r="G1470" s="50">
        <v>189.80000019073401</v>
      </c>
      <c r="H1470" s="50">
        <v>151.89375779624217</v>
      </c>
      <c r="I1470" s="103" t="e">
        <f>$B$5*H1470/'EUR GBP'!H1470</f>
        <v>#DIV/0!</v>
      </c>
      <c r="J1470" s="170" t="e">
        <f>I1470-($G$3*$B$5/'EUR GBP'!$F$3)</f>
        <v>#DIV/0!</v>
      </c>
    </row>
    <row r="1471" spans="6:10" ht="15" x14ac:dyDescent="0.2">
      <c r="F1471" s="49">
        <v>43000</v>
      </c>
      <c r="G1471" s="50">
        <v>191.44999980926499</v>
      </c>
      <c r="H1471" s="50">
        <v>153.58056534894556</v>
      </c>
      <c r="I1471" s="103" t="e">
        <f>$B$5*H1471/'EUR GBP'!H1471</f>
        <v>#DIV/0!</v>
      </c>
      <c r="J1471" s="170" t="e">
        <f>I1471-($G$3*$B$5/'EUR GBP'!$F$3)</f>
        <v>#DIV/0!</v>
      </c>
    </row>
    <row r="1472" spans="6:10" ht="15" x14ac:dyDescent="0.2">
      <c r="F1472" s="49">
        <v>42999</v>
      </c>
      <c r="G1472" s="50">
        <v>190.99999666213901</v>
      </c>
      <c r="H1472" s="50">
        <v>157.49050737061239</v>
      </c>
      <c r="I1472" s="103" t="e">
        <f>$B$5*H1472/'EUR GBP'!H1472</f>
        <v>#DIV/0!</v>
      </c>
      <c r="J1472" s="170" t="e">
        <f>I1472-($G$3*$B$5/'EUR GBP'!$F$3)</f>
        <v>#DIV/0!</v>
      </c>
    </row>
    <row r="1473" spans="6:10" ht="15" x14ac:dyDescent="0.2">
      <c r="F1473" s="49">
        <v>42998</v>
      </c>
      <c r="G1473" s="50">
        <v>185.74999570846501</v>
      </c>
      <c r="H1473" s="50">
        <v>151.33443183120218</v>
      </c>
      <c r="I1473" s="103" t="e">
        <f>$B$5*H1473/'EUR GBP'!H1473</f>
        <v>#DIV/0!</v>
      </c>
      <c r="J1473" s="170" t="e">
        <f>I1473-($G$3*$B$5/'EUR GBP'!$F$3)</f>
        <v>#DIV/0!</v>
      </c>
    </row>
    <row r="1474" spans="6:10" ht="15" x14ac:dyDescent="0.2">
      <c r="F1474" s="49">
        <v>42997</v>
      </c>
      <c r="G1474" s="50">
        <v>188.050007820129</v>
      </c>
      <c r="H1474" s="50">
        <v>153.9141417263464</v>
      </c>
      <c r="I1474" s="103" t="e">
        <f>$B$5*H1474/'EUR GBP'!H1474</f>
        <v>#DIV/0!</v>
      </c>
      <c r="J1474" s="170" t="e">
        <f>I1474-($G$3*$B$5/'EUR GBP'!$F$3)</f>
        <v>#DIV/0!</v>
      </c>
    </row>
    <row r="1475" spans="6:10" ht="15" x14ac:dyDescent="0.2">
      <c r="F1475" s="49">
        <v>42996</v>
      </c>
      <c r="G1475" s="50">
        <v>187.19999790191599</v>
      </c>
      <c r="H1475" s="50">
        <v>153.67083249857023</v>
      </c>
      <c r="I1475" s="103" t="e">
        <f>$B$5*H1475/'EUR GBP'!H1475</f>
        <v>#DIV/0!</v>
      </c>
      <c r="J1475" s="170" t="e">
        <f>I1475-($G$3*$B$5/'EUR GBP'!$F$3)</f>
        <v>#DIV/0!</v>
      </c>
    </row>
    <row r="1476" spans="6:10" ht="15" x14ac:dyDescent="0.2">
      <c r="F1476" s="49">
        <v>42993</v>
      </c>
      <c r="G1476" s="50">
        <v>186.649990081787</v>
      </c>
      <c r="H1476" s="50">
        <v>150.89812314331743</v>
      </c>
      <c r="I1476" s="103" t="e">
        <f>$B$5*H1476/'EUR GBP'!H1476</f>
        <v>#DIV/0!</v>
      </c>
      <c r="J1476" s="170" t="e">
        <f>I1476-($G$3*$B$5/'EUR GBP'!$F$3)</f>
        <v>#DIV/0!</v>
      </c>
    </row>
    <row r="1477" spans="6:10" ht="15" x14ac:dyDescent="0.2">
      <c r="F1477" s="49">
        <v>42992</v>
      </c>
      <c r="G1477" s="50">
        <v>189.499998092651</v>
      </c>
      <c r="H1477" s="50">
        <v>150.13827943346172</v>
      </c>
      <c r="I1477" s="103" t="e">
        <f>$B$5*H1477/'EUR GBP'!H1477</f>
        <v>#DIV/0!</v>
      </c>
      <c r="J1477" s="170" t="e">
        <f>I1477-($G$3*$B$5/'EUR GBP'!$F$3)</f>
        <v>#DIV/0!</v>
      </c>
    </row>
    <row r="1478" spans="6:10" ht="15" x14ac:dyDescent="0.2">
      <c r="F1478" s="49">
        <v>42991</v>
      </c>
      <c r="G1478" s="50">
        <v>193.350005149841</v>
      </c>
      <c r="H1478" s="50">
        <v>154.93331538996466</v>
      </c>
      <c r="I1478" s="103" t="e">
        <f>$B$5*H1478/'EUR GBP'!H1478</f>
        <v>#DIV/0!</v>
      </c>
      <c r="J1478" s="170" t="e">
        <f>I1478-($G$3*$B$5/'EUR GBP'!$F$3)</f>
        <v>#DIV/0!</v>
      </c>
    </row>
    <row r="1479" spans="6:10" ht="15" x14ac:dyDescent="0.2">
      <c r="F1479" s="49">
        <v>42990</v>
      </c>
      <c r="G1479" s="50">
        <v>191.19999408721898</v>
      </c>
      <c r="H1479" s="50">
        <v>157.32127128884844</v>
      </c>
      <c r="I1479" s="103" t="e">
        <f>$B$5*H1479/'EUR GBP'!H1479</f>
        <v>#DIV/0!</v>
      </c>
      <c r="J1479" s="170" t="e">
        <f>I1479-($G$3*$B$5/'EUR GBP'!$F$3)</f>
        <v>#DIV/0!</v>
      </c>
    </row>
    <row r="1480" spans="6:10" ht="15" x14ac:dyDescent="0.2">
      <c r="F1480" s="49">
        <v>42989</v>
      </c>
      <c r="G1480" s="50">
        <v>186.14999055862401</v>
      </c>
      <c r="H1480" s="50">
        <v>151.66402169939195</v>
      </c>
      <c r="I1480" s="103" t="e">
        <f>$B$5*H1480/'EUR GBP'!H1480</f>
        <v>#DIV/0!</v>
      </c>
      <c r="J1480" s="170" t="e">
        <f>I1480-($G$3*$B$5/'EUR GBP'!$F$3)</f>
        <v>#DIV/0!</v>
      </c>
    </row>
    <row r="1481" spans="6:10" ht="15" x14ac:dyDescent="0.2">
      <c r="F1481" s="49">
        <v>42986</v>
      </c>
      <c r="G1481" s="50">
        <v>188.050007820129</v>
      </c>
      <c r="H1481" s="50">
        <v>155.89119555908289</v>
      </c>
      <c r="I1481" s="103" t="e">
        <f>$B$5*H1481/'EUR GBP'!H1481</f>
        <v>#DIV/0!</v>
      </c>
      <c r="J1481" s="170" t="e">
        <f>I1481-($G$3*$B$5/'EUR GBP'!$F$3)</f>
        <v>#DIV/0!</v>
      </c>
    </row>
    <row r="1482" spans="6:10" ht="15" x14ac:dyDescent="0.2">
      <c r="F1482" s="49">
        <v>42985</v>
      </c>
      <c r="G1482" s="50">
        <v>184.80000495910599</v>
      </c>
      <c r="H1482" s="50">
        <v>151.81695345174668</v>
      </c>
      <c r="I1482" s="103" t="e">
        <f>$B$5*H1482/'EUR GBP'!H1482</f>
        <v>#DIV/0!</v>
      </c>
      <c r="J1482" s="170" t="e">
        <f>I1482-($G$3*$B$5/'EUR GBP'!$F$3)</f>
        <v>#DIV/0!</v>
      </c>
    </row>
    <row r="1483" spans="6:10" ht="15" x14ac:dyDescent="0.2">
      <c r="F1483" s="49">
        <v>42984</v>
      </c>
      <c r="G1483" s="50">
        <v>186.500000953674</v>
      </c>
      <c r="H1483" s="50">
        <v>152.15568064057982</v>
      </c>
      <c r="I1483" s="103" t="e">
        <f>$B$5*H1483/'EUR GBP'!H1483</f>
        <v>#DIV/0!</v>
      </c>
      <c r="J1483" s="170" t="e">
        <f>I1483-($G$3*$B$5/'EUR GBP'!$F$3)</f>
        <v>#DIV/0!</v>
      </c>
    </row>
    <row r="1484" spans="6:10" ht="15" x14ac:dyDescent="0.2">
      <c r="F1484" s="49">
        <v>42983</v>
      </c>
      <c r="G1484" s="50">
        <v>187.80000209808301</v>
      </c>
      <c r="H1484" s="50">
        <v>151.31460770708131</v>
      </c>
      <c r="I1484" s="103" t="e">
        <f>$B$5*H1484/'EUR GBP'!H1484</f>
        <v>#DIV/0!</v>
      </c>
      <c r="J1484" s="170" t="e">
        <f>I1484-($G$3*$B$5/'EUR GBP'!$F$3)</f>
        <v>#DIV/0!</v>
      </c>
    </row>
    <row r="1485" spans="6:10" ht="15" x14ac:dyDescent="0.2">
      <c r="F1485" s="49">
        <v>42982</v>
      </c>
      <c r="G1485" s="50">
        <v>190.14999866485499</v>
      </c>
      <c r="H1485" s="50">
        <v>151.73650312096498</v>
      </c>
      <c r="I1485" s="103" t="e">
        <f>$B$5*H1485/'EUR GBP'!H1485</f>
        <v>#DIV/0!</v>
      </c>
      <c r="J1485" s="170" t="e">
        <f>I1485-($G$3*$B$5/'EUR GBP'!$F$3)</f>
        <v>#DIV/0!</v>
      </c>
    </row>
    <row r="1486" spans="6:10" ht="15" x14ac:dyDescent="0.2">
      <c r="F1486" s="49">
        <v>42979</v>
      </c>
      <c r="G1486" s="50">
        <v>191.99999570846501</v>
      </c>
      <c r="H1486" s="50">
        <v>154.18062516344921</v>
      </c>
      <c r="I1486" s="103" t="e">
        <f>$B$5*H1486/'EUR GBP'!H1486</f>
        <v>#DIV/0!</v>
      </c>
      <c r="J1486" s="170" t="e">
        <f>I1486-($G$3*$B$5/'EUR GBP'!$F$3)</f>
        <v>#DIV/0!</v>
      </c>
    </row>
    <row r="1487" spans="6:10" ht="15" x14ac:dyDescent="0.2">
      <c r="F1487" s="49">
        <v>42978</v>
      </c>
      <c r="G1487" s="50">
        <v>190.79999923705998</v>
      </c>
      <c r="H1487" s="50">
        <v>152.65890108937154</v>
      </c>
      <c r="I1487" s="103" t="e">
        <f>$B$5*H1487/'EUR GBP'!H1487</f>
        <v>#DIV/0!</v>
      </c>
      <c r="J1487" s="170" t="e">
        <f>I1487-($G$3*$B$5/'EUR GBP'!$F$3)</f>
        <v>#DIV/0!</v>
      </c>
    </row>
    <row r="1488" spans="6:10" ht="15" x14ac:dyDescent="0.2">
      <c r="F1488" s="49">
        <v>42977</v>
      </c>
      <c r="G1488" s="50">
        <v>191.499996185302</v>
      </c>
      <c r="H1488" s="50">
        <v>153.7409412841314</v>
      </c>
      <c r="I1488" s="103" t="e">
        <f>$B$5*H1488/'EUR GBP'!H1488</f>
        <v>#DIV/0!</v>
      </c>
      <c r="J1488" s="170" t="e">
        <f>I1488-($G$3*$B$5/'EUR GBP'!$F$3)</f>
        <v>#DIV/0!</v>
      </c>
    </row>
    <row r="1489" spans="6:10" ht="15" x14ac:dyDescent="0.2">
      <c r="F1489" s="49">
        <v>42976</v>
      </c>
      <c r="G1489" s="50">
        <v>190.85000753402701</v>
      </c>
      <c r="H1489" s="50">
        <v>150.47497306517644</v>
      </c>
      <c r="I1489" s="103" t="e">
        <f>$B$5*H1489/'EUR GBP'!H1489</f>
        <v>#DIV/0!</v>
      </c>
      <c r="J1489" s="170" t="e">
        <f>I1489-($G$3*$B$5/'EUR GBP'!$F$3)</f>
        <v>#DIV/0!</v>
      </c>
    </row>
    <row r="1490" spans="6:10" ht="15" x14ac:dyDescent="0.2">
      <c r="F1490" s="49">
        <v>42975</v>
      </c>
      <c r="G1490" s="50">
        <v>194.300007820129</v>
      </c>
      <c r="H1490" s="50">
        <v>152.94425574061512</v>
      </c>
      <c r="I1490" s="103" t="e">
        <f>$B$5*H1490/'EUR GBP'!H1490</f>
        <v>#DIV/0!</v>
      </c>
      <c r="J1490" s="170" t="e">
        <f>I1490-($G$3*$B$5/'EUR GBP'!$F$3)</f>
        <v>#DIV/0!</v>
      </c>
    </row>
    <row r="1491" spans="6:10" ht="15" x14ac:dyDescent="0.2">
      <c r="F1491" s="49">
        <v>42972</v>
      </c>
      <c r="G1491" s="50">
        <v>194.64999437332099</v>
      </c>
      <c r="H1491" s="50">
        <v>152.63076088512148</v>
      </c>
      <c r="I1491" s="103" t="e">
        <f>$B$5*H1491/'EUR GBP'!H1491</f>
        <v>#DIV/0!</v>
      </c>
      <c r="J1491" s="170" t="e">
        <f>I1491-($G$3*$B$5/'EUR GBP'!$F$3)</f>
        <v>#DIV/0!</v>
      </c>
    </row>
    <row r="1492" spans="6:10" ht="15" x14ac:dyDescent="0.2">
      <c r="F1492" s="49">
        <v>42971</v>
      </c>
      <c r="G1492" s="50">
        <v>195.39999961853002</v>
      </c>
      <c r="H1492" s="50">
        <v>155.27243634323042</v>
      </c>
      <c r="I1492" s="103" t="e">
        <f>$B$5*H1492/'EUR GBP'!H1492</f>
        <v>#DIV/0!</v>
      </c>
      <c r="J1492" s="170" t="e">
        <f>I1492-($G$3*$B$5/'EUR GBP'!$F$3)</f>
        <v>#DIV/0!</v>
      </c>
    </row>
    <row r="1493" spans="6:10" ht="15" x14ac:dyDescent="0.2">
      <c r="F1493" s="49">
        <v>42970</v>
      </c>
      <c r="G1493" s="50">
        <v>192.799997329711</v>
      </c>
      <c r="H1493" s="50">
        <v>152.86279279090988</v>
      </c>
      <c r="I1493" s="103" t="e">
        <f>$B$5*H1493/'EUR GBP'!H1493</f>
        <v>#DIV/0!</v>
      </c>
      <c r="J1493" s="170" t="e">
        <f>I1493-($G$3*$B$5/'EUR GBP'!$F$3)</f>
        <v>#DIV/0!</v>
      </c>
    </row>
    <row r="1494" spans="6:10" ht="15" x14ac:dyDescent="0.2">
      <c r="F1494" s="49">
        <v>42969</v>
      </c>
      <c r="G1494" s="50">
        <v>193.25000047683702</v>
      </c>
      <c r="H1494" s="50">
        <v>153.33896428296231</v>
      </c>
      <c r="I1494" s="103" t="e">
        <f>$B$5*H1494/'EUR GBP'!H1494</f>
        <v>#DIV/0!</v>
      </c>
      <c r="J1494" s="170" t="e">
        <f>I1494-($G$3*$B$5/'EUR GBP'!$F$3)</f>
        <v>#DIV/0!</v>
      </c>
    </row>
    <row r="1495" spans="6:10" ht="15" x14ac:dyDescent="0.2">
      <c r="F1495" s="49">
        <v>42968</v>
      </c>
      <c r="G1495" s="50">
        <v>193.10001134872402</v>
      </c>
      <c r="H1495" s="50">
        <v>152.0737652751769</v>
      </c>
      <c r="I1495" s="103" t="e">
        <f>$B$5*H1495/'EUR GBP'!H1495</f>
        <v>#DIV/0!</v>
      </c>
      <c r="J1495" s="170" t="e">
        <f>I1495-($G$3*$B$5/'EUR GBP'!$F$3)</f>
        <v>#DIV/0!</v>
      </c>
    </row>
    <row r="1496" spans="6:10" ht="15" x14ac:dyDescent="0.2">
      <c r="F1496" s="49">
        <v>42965</v>
      </c>
      <c r="G1496" s="50">
        <v>194.550001621246</v>
      </c>
      <c r="H1496" s="50">
        <v>150.9917336049279</v>
      </c>
      <c r="I1496" s="103" t="e">
        <f>$B$5*H1496/'EUR GBP'!H1496</f>
        <v>#DIV/0!</v>
      </c>
      <c r="J1496" s="170" t="e">
        <f>I1496-($G$3*$B$5/'EUR GBP'!$F$3)</f>
        <v>#DIV/0!</v>
      </c>
    </row>
    <row r="1497" spans="6:10" ht="15" x14ac:dyDescent="0.2">
      <c r="F1497" s="49">
        <v>42964</v>
      </c>
      <c r="G1497" s="50">
        <v>197.39999771118099</v>
      </c>
      <c r="H1497" s="50">
        <v>150.29849632955245</v>
      </c>
      <c r="I1497" s="103" t="e">
        <f>$B$5*H1497/'EUR GBP'!H1497</f>
        <v>#DIV/0!</v>
      </c>
      <c r="J1497" s="170" t="e">
        <f>I1497-($G$3*$B$5/'EUR GBP'!$F$3)</f>
        <v>#DIV/0!</v>
      </c>
    </row>
    <row r="1498" spans="6:10" ht="15" x14ac:dyDescent="0.2">
      <c r="F1498" s="49">
        <v>42963</v>
      </c>
      <c r="G1498" s="50">
        <v>201.20000839233398</v>
      </c>
      <c r="H1498" s="50">
        <v>153.71579461802136</v>
      </c>
      <c r="I1498" s="103" t="e">
        <f>$B$5*H1498/'EUR GBP'!H1498</f>
        <v>#DIV/0!</v>
      </c>
      <c r="J1498" s="170" t="e">
        <f>I1498-($G$3*$B$5/'EUR GBP'!$F$3)</f>
        <v>#DIV/0!</v>
      </c>
    </row>
    <row r="1499" spans="6:10" ht="15" x14ac:dyDescent="0.2">
      <c r="F1499" s="49">
        <v>42962</v>
      </c>
      <c r="G1499" s="50">
        <v>200.550007820129</v>
      </c>
      <c r="H1499" s="50">
        <v>153.02911272466093</v>
      </c>
      <c r="I1499" s="103" t="e">
        <f>$B$5*H1499/'EUR GBP'!H1499</f>
        <v>#DIV/0!</v>
      </c>
      <c r="J1499" s="170" t="e">
        <f>I1499-($G$3*$B$5/'EUR GBP'!$F$3)</f>
        <v>#DIV/0!</v>
      </c>
    </row>
    <row r="1500" spans="6:10" ht="15" x14ac:dyDescent="0.2">
      <c r="F1500" s="49">
        <v>42961</v>
      </c>
      <c r="G1500" s="50">
        <v>200.80001354217498</v>
      </c>
      <c r="H1500" s="50">
        <v>154.33043292780013</v>
      </c>
      <c r="I1500" s="103" t="e">
        <f>$B$5*H1500/'EUR GBP'!H1500</f>
        <v>#DIV/0!</v>
      </c>
      <c r="J1500" s="170" t="e">
        <f>I1500-($G$3*$B$5/'EUR GBP'!$F$3)</f>
        <v>#DIV/0!</v>
      </c>
    </row>
    <row r="1501" spans="6:10" ht="15" x14ac:dyDescent="0.2">
      <c r="F1501" s="49">
        <v>42958</v>
      </c>
      <c r="G1501" s="50">
        <v>199.35001134872402</v>
      </c>
      <c r="H1501" s="50">
        <v>148.86309653988988</v>
      </c>
      <c r="I1501" s="103" t="e">
        <f>$B$5*H1501/'EUR GBP'!H1501</f>
        <v>#DIV/0!</v>
      </c>
      <c r="J1501" s="170" t="e">
        <f>I1501-($G$3*$B$5/'EUR GBP'!$F$3)</f>
        <v>#DIV/0!</v>
      </c>
    </row>
    <row r="1502" spans="6:10" ht="15" x14ac:dyDescent="0.2">
      <c r="F1502" s="49">
        <v>42957</v>
      </c>
      <c r="G1502" s="50">
        <v>205.10001182556098</v>
      </c>
      <c r="H1502" s="50">
        <v>150.88468775402046</v>
      </c>
      <c r="I1502" s="103" t="e">
        <f>$B$5*H1502/'EUR GBP'!H1502</f>
        <v>#DIV/0!</v>
      </c>
      <c r="J1502" s="170" t="e">
        <f>I1502-($G$3*$B$5/'EUR GBP'!$F$3)</f>
        <v>#DIV/0!</v>
      </c>
    </row>
    <row r="1503" spans="6:10" ht="15" x14ac:dyDescent="0.2">
      <c r="F1503" s="49">
        <v>42956</v>
      </c>
      <c r="G1503" s="50">
        <v>208.24999809265103</v>
      </c>
      <c r="H1503" s="50">
        <v>151.28256161957412</v>
      </c>
      <c r="I1503" s="103" t="e">
        <f>$B$5*H1503/'EUR GBP'!H1503</f>
        <v>#DIV/0!</v>
      </c>
      <c r="J1503" s="170" t="e">
        <f>I1503-($G$3*$B$5/'EUR GBP'!$F$3)</f>
        <v>#DIV/0!</v>
      </c>
    </row>
    <row r="1504" spans="6:10" ht="15" x14ac:dyDescent="0.2">
      <c r="F1504" s="49">
        <v>42955</v>
      </c>
      <c r="G1504" s="50">
        <v>210.89999675750701</v>
      </c>
      <c r="H1504" s="50">
        <v>153.9847305321243</v>
      </c>
      <c r="I1504" s="103" t="e">
        <f>$B$5*H1504/'EUR GBP'!H1504</f>
        <v>#DIV/0!</v>
      </c>
      <c r="J1504" s="170" t="e">
        <f>I1504-($G$3*$B$5/'EUR GBP'!$F$3)</f>
        <v>#DIV/0!</v>
      </c>
    </row>
    <row r="1505" spans="6:10" ht="15" x14ac:dyDescent="0.2">
      <c r="F1505" s="49">
        <v>42954</v>
      </c>
      <c r="G1505" s="50">
        <v>209.85000133514399</v>
      </c>
      <c r="H1505" s="50">
        <v>152.70975225894099</v>
      </c>
      <c r="I1505" s="103" t="e">
        <f>$B$5*H1505/'EUR GBP'!H1505</f>
        <v>#DIV/0!</v>
      </c>
      <c r="J1505" s="170" t="e">
        <f>I1505-($G$3*$B$5/'EUR GBP'!$F$3)</f>
        <v>#DIV/0!</v>
      </c>
    </row>
    <row r="1506" spans="6:10" ht="15" x14ac:dyDescent="0.2">
      <c r="F1506" s="49">
        <v>42951</v>
      </c>
      <c r="G1506" s="50">
        <v>210.549998283386</v>
      </c>
      <c r="H1506" s="50">
        <v>154.7926322968049</v>
      </c>
      <c r="I1506" s="103" t="e">
        <f>$B$5*H1506/'EUR GBP'!H1506</f>
        <v>#DIV/0!</v>
      </c>
      <c r="J1506" s="170" t="e">
        <f>I1506-($G$3*$B$5/'EUR GBP'!$F$3)</f>
        <v>#DIV/0!</v>
      </c>
    </row>
    <row r="1507" spans="6:10" ht="15" x14ac:dyDescent="0.2">
      <c r="F1507" s="49">
        <v>42950</v>
      </c>
      <c r="G1507" s="50">
        <v>208.39998722076399</v>
      </c>
      <c r="H1507" s="50">
        <v>154.28978681983236</v>
      </c>
      <c r="I1507" s="103" t="e">
        <f>$B$5*H1507/'EUR GBP'!H1507</f>
        <v>#DIV/0!</v>
      </c>
      <c r="J1507" s="170" t="e">
        <f>I1507-($G$3*$B$5/'EUR GBP'!$F$3)</f>
        <v>#DIV/0!</v>
      </c>
    </row>
    <row r="1508" spans="6:10" ht="15" x14ac:dyDescent="0.2">
      <c r="F1508" s="49">
        <v>42949</v>
      </c>
      <c r="G1508" s="50">
        <v>206.94999694824202</v>
      </c>
      <c r="H1508" s="50">
        <v>153.18298643292007</v>
      </c>
      <c r="I1508" s="103" t="e">
        <f>$B$5*H1508/'EUR GBP'!H1508</f>
        <v>#DIV/0!</v>
      </c>
      <c r="J1508" s="170" t="e">
        <f>I1508-($G$3*$B$5/'EUR GBP'!$F$3)</f>
        <v>#DIV/0!</v>
      </c>
    </row>
    <row r="1509" spans="6:10" ht="15" x14ac:dyDescent="0.2">
      <c r="F1509" s="49">
        <v>42948</v>
      </c>
      <c r="G1509" s="50">
        <v>206.99999332427899</v>
      </c>
      <c r="H1509" s="50">
        <v>157.11815835832095</v>
      </c>
      <c r="I1509" s="103" t="e">
        <f>$B$5*H1509/'EUR GBP'!H1509</f>
        <v>#DIV/0!</v>
      </c>
      <c r="J1509" s="170" t="e">
        <f>I1509-($G$3*$B$5/'EUR GBP'!$F$3)</f>
        <v>#DIV/0!</v>
      </c>
    </row>
    <row r="1510" spans="6:10" ht="15" x14ac:dyDescent="0.2">
      <c r="F1510" s="49">
        <v>42947</v>
      </c>
      <c r="G1510" s="50">
        <v>201.80001258850001</v>
      </c>
      <c r="H1510" s="50">
        <v>150.47345907532619</v>
      </c>
      <c r="I1510" s="103" t="e">
        <f>$B$5*H1510/'EUR GBP'!H1510</f>
        <v>#DIV/0!</v>
      </c>
      <c r="J1510" s="170" t="e">
        <f>I1510-($G$3*$B$5/'EUR GBP'!$F$3)</f>
        <v>#DIV/0!</v>
      </c>
    </row>
    <row r="1511" spans="6:10" ht="15" x14ac:dyDescent="0.2">
      <c r="F1511" s="49">
        <v>42944</v>
      </c>
      <c r="G1511" s="50">
        <v>205.449986457824</v>
      </c>
      <c r="H1511" s="50">
        <v>149.31748397469326</v>
      </c>
      <c r="I1511" s="103" t="e">
        <f>$B$5*H1511/'EUR GBP'!H1511</f>
        <v>#DIV/0!</v>
      </c>
      <c r="J1511" s="170" t="e">
        <f>I1511-($G$3*$B$5/'EUR GBP'!$F$3)</f>
        <v>#DIV/0!</v>
      </c>
    </row>
    <row r="1512" spans="6:10" ht="15" x14ac:dyDescent="0.2">
      <c r="F1512" s="49">
        <v>42943</v>
      </c>
      <c r="G1512" s="50">
        <v>210.75000762939399</v>
      </c>
      <c r="H1512" s="50">
        <v>153.25636802310228</v>
      </c>
      <c r="I1512" s="103" t="e">
        <f>$B$5*H1512/'EUR GBP'!H1512</f>
        <v>#DIV/0!</v>
      </c>
      <c r="J1512" s="170" t="e">
        <f>I1512-($G$3*$B$5/'EUR GBP'!$F$3)</f>
        <v>#DIV/0!</v>
      </c>
    </row>
    <row r="1513" spans="6:10" ht="15" x14ac:dyDescent="0.2">
      <c r="F1513" s="49">
        <v>42942</v>
      </c>
      <c r="G1513" s="50">
        <v>210.69998741149897</v>
      </c>
      <c r="H1513" s="50">
        <v>153.11094800227346</v>
      </c>
      <c r="I1513" s="103" t="e">
        <f>$B$5*H1513/'EUR GBP'!H1513</f>
        <v>#DIV/0!</v>
      </c>
      <c r="J1513" s="170" t="e">
        <f>I1513-($G$3*$B$5/'EUR GBP'!$F$3)</f>
        <v>#DIV/0!</v>
      </c>
    </row>
    <row r="1514" spans="6:10" ht="15" x14ac:dyDescent="0.2">
      <c r="F1514" s="49">
        <v>42941</v>
      </c>
      <c r="G1514" s="50">
        <v>210.85000038146902</v>
      </c>
      <c r="H1514" s="50">
        <v>157.38173593028284</v>
      </c>
      <c r="I1514" s="103" t="e">
        <f>$B$5*H1514/'EUR GBP'!H1514</f>
        <v>#DIV/0!</v>
      </c>
      <c r="J1514" s="170" t="e">
        <f>I1514-($G$3*$B$5/'EUR GBP'!$F$3)</f>
        <v>#DIV/0!</v>
      </c>
    </row>
    <row r="1515" spans="6:10" ht="15" x14ac:dyDescent="0.2">
      <c r="F1515" s="49">
        <v>42940</v>
      </c>
      <c r="G1515" s="50">
        <v>205.20000457763601</v>
      </c>
      <c r="H1515" s="50">
        <v>154.08111115702209</v>
      </c>
      <c r="I1515" s="103" t="e">
        <f>$B$5*H1515/'EUR GBP'!H1515</f>
        <v>#DIV/0!</v>
      </c>
      <c r="J1515" s="170" t="e">
        <f>I1515-($G$3*$B$5/'EUR GBP'!$F$3)</f>
        <v>#DIV/0!</v>
      </c>
    </row>
    <row r="1516" spans="6:10" ht="15" x14ac:dyDescent="0.2">
      <c r="F1516" s="49">
        <v>42937</v>
      </c>
      <c r="G1516" s="50">
        <v>204.04999256134002</v>
      </c>
      <c r="H1516" s="50">
        <v>150.50345962186395</v>
      </c>
      <c r="I1516" s="103" t="e">
        <f>$B$5*H1516/'EUR GBP'!H1516</f>
        <v>#DIV/0!</v>
      </c>
      <c r="J1516" s="170" t="e">
        <f>I1516-($G$3*$B$5/'EUR GBP'!$F$3)</f>
        <v>#DIV/0!</v>
      </c>
    </row>
    <row r="1517" spans="6:10" ht="15" x14ac:dyDescent="0.2">
      <c r="F1517" s="49">
        <v>42936</v>
      </c>
      <c r="G1517" s="50">
        <v>207.69999027252101</v>
      </c>
      <c r="H1517" s="50">
        <v>154.47924302928593</v>
      </c>
      <c r="I1517" s="103" t="e">
        <f>$B$5*H1517/'EUR GBP'!H1517</f>
        <v>#DIV/0!</v>
      </c>
      <c r="J1517" s="170" t="e">
        <f>I1517-($G$3*$B$5/'EUR GBP'!$F$3)</f>
        <v>#DIV/0!</v>
      </c>
    </row>
    <row r="1518" spans="6:10" ht="15" x14ac:dyDescent="0.2">
      <c r="F1518" s="49">
        <v>42935</v>
      </c>
      <c r="G1518" s="50">
        <v>205.99999427795402</v>
      </c>
      <c r="H1518" s="50">
        <v>153.62963332422007</v>
      </c>
      <c r="I1518" s="103" t="e">
        <f>$B$5*H1518/'EUR GBP'!H1518</f>
        <v>#DIV/0!</v>
      </c>
      <c r="J1518" s="170" t="e">
        <f>I1518-($G$3*$B$5/'EUR GBP'!$F$3)</f>
        <v>#DIV/0!</v>
      </c>
    </row>
    <row r="1519" spans="6:10" ht="15" x14ac:dyDescent="0.2">
      <c r="F1519" s="49">
        <v>42934</v>
      </c>
      <c r="G1519" s="50">
        <v>205.449986457824</v>
      </c>
      <c r="H1519" s="50">
        <v>150.74177857951838</v>
      </c>
      <c r="I1519" s="103" t="e">
        <f>$B$5*H1519/'EUR GBP'!H1519</f>
        <v>#DIV/0!</v>
      </c>
      <c r="J1519" s="170" t="e">
        <f>I1519-($G$3*$B$5/'EUR GBP'!$F$3)</f>
        <v>#DIV/0!</v>
      </c>
    </row>
    <row r="1520" spans="6:10" ht="15" x14ac:dyDescent="0.2">
      <c r="F1520" s="49">
        <v>42933</v>
      </c>
      <c r="G1520" s="50">
        <v>208.80000591277999</v>
      </c>
      <c r="H1520" s="50">
        <v>153.10997353896761</v>
      </c>
      <c r="I1520" s="103" t="e">
        <f>$B$5*H1520/'EUR GBP'!H1520</f>
        <v>#DIV/0!</v>
      </c>
      <c r="J1520" s="170" t="e">
        <f>I1520-($G$3*$B$5/'EUR GBP'!$F$3)</f>
        <v>#DIV/0!</v>
      </c>
    </row>
    <row r="1521" spans="6:10" ht="15" x14ac:dyDescent="0.2">
      <c r="F1521" s="49">
        <v>42930</v>
      </c>
      <c r="G1521" s="50">
        <v>208.94999504089301</v>
      </c>
      <c r="H1521" s="50">
        <v>151.28899417358232</v>
      </c>
      <c r="I1521" s="103" t="e">
        <f>$B$5*H1521/'EUR GBP'!H1521</f>
        <v>#DIV/0!</v>
      </c>
      <c r="J1521" s="170" t="e">
        <f>I1521-($G$3*$B$5/'EUR GBP'!$F$3)</f>
        <v>#DIV/0!</v>
      </c>
    </row>
    <row r="1522" spans="6:10" ht="15" x14ac:dyDescent="0.2">
      <c r="F1522" s="49">
        <v>42929</v>
      </c>
      <c r="G1522" s="50">
        <v>211.60001754760697</v>
      </c>
      <c r="H1522" s="50">
        <v>156.07036465148363</v>
      </c>
      <c r="I1522" s="103" t="e">
        <f>$B$5*H1522/'EUR GBP'!H1522</f>
        <v>#DIV/0!</v>
      </c>
      <c r="J1522" s="170" t="e">
        <f>I1522-($G$3*$B$5/'EUR GBP'!$F$3)</f>
        <v>#DIV/0!</v>
      </c>
    </row>
    <row r="1523" spans="6:10" ht="15" x14ac:dyDescent="0.2">
      <c r="F1523" s="49">
        <v>42928</v>
      </c>
      <c r="G1523" s="50">
        <v>207.69999027252101</v>
      </c>
      <c r="H1523" s="50">
        <v>154.14491069585637</v>
      </c>
      <c r="I1523" s="103" t="e">
        <f>$B$5*H1523/'EUR GBP'!H1523</f>
        <v>#DIV/0!</v>
      </c>
      <c r="J1523" s="170" t="e">
        <f>I1523-($G$3*$B$5/'EUR GBP'!$F$3)</f>
        <v>#DIV/0!</v>
      </c>
    </row>
    <row r="1524" spans="6:10" ht="15" x14ac:dyDescent="0.2">
      <c r="F1524" s="49">
        <v>42927</v>
      </c>
      <c r="G1524" s="50">
        <v>206.44998550414999</v>
      </c>
      <c r="H1524" s="50">
        <v>151.66931352923461</v>
      </c>
      <c r="I1524" s="103" t="e">
        <f>$B$5*H1524/'EUR GBP'!H1524</f>
        <v>#DIV/0!</v>
      </c>
      <c r="J1524" s="170" t="e">
        <f>I1524-($G$3*$B$5/'EUR GBP'!$F$3)</f>
        <v>#DIV/0!</v>
      </c>
    </row>
    <row r="1525" spans="6:10" ht="15" x14ac:dyDescent="0.2">
      <c r="F1525" s="49">
        <v>42926</v>
      </c>
      <c r="G1525" s="50">
        <v>208.55000019073401</v>
      </c>
      <c r="H1525" s="50">
        <v>153.9564561681278</v>
      </c>
      <c r="I1525" s="103" t="e">
        <f>$B$5*H1525/'EUR GBP'!H1525</f>
        <v>#DIV/0!</v>
      </c>
      <c r="J1525" s="170" t="e">
        <f>I1525-($G$3*$B$5/'EUR GBP'!$F$3)</f>
        <v>#DIV/0!</v>
      </c>
    </row>
    <row r="1526" spans="6:10" ht="15" x14ac:dyDescent="0.2">
      <c r="F1526" s="49">
        <v>42923</v>
      </c>
      <c r="G1526" s="50">
        <v>207.55000114440901</v>
      </c>
      <c r="H1526" s="50">
        <v>151.86033084728669</v>
      </c>
      <c r="I1526" s="103" t="e">
        <f>$B$5*H1526/'EUR GBP'!H1526</f>
        <v>#DIV/0!</v>
      </c>
      <c r="J1526" s="170" t="e">
        <f>I1526-($G$3*$B$5/'EUR GBP'!$F$3)</f>
        <v>#DIV/0!</v>
      </c>
    </row>
    <row r="1527" spans="6:10" ht="15" x14ac:dyDescent="0.2">
      <c r="F1527" s="49">
        <v>42922</v>
      </c>
      <c r="G1527" s="50">
        <v>209.39998626708899</v>
      </c>
      <c r="H1527" s="50">
        <v>156.66079216631391</v>
      </c>
      <c r="I1527" s="103" t="e">
        <f>$B$5*H1527/'EUR GBP'!H1527</f>
        <v>#DIV/0!</v>
      </c>
      <c r="J1527" s="170" t="e">
        <f>I1527-($G$3*$B$5/'EUR GBP'!$F$3)</f>
        <v>#DIV/0!</v>
      </c>
    </row>
    <row r="1528" spans="6:10" ht="15" x14ac:dyDescent="0.2">
      <c r="F1528" s="49">
        <v>42921</v>
      </c>
      <c r="G1528" s="50">
        <v>204.74998950958198</v>
      </c>
      <c r="H1528" s="50">
        <v>150.62298014695855</v>
      </c>
      <c r="I1528" s="103" t="e">
        <f>$B$5*H1528/'EUR GBP'!H1528</f>
        <v>#DIV/0!</v>
      </c>
      <c r="J1528" s="170" t="e">
        <f>I1528-($G$3*$B$5/'EUR GBP'!$F$3)</f>
        <v>#DIV/0!</v>
      </c>
    </row>
    <row r="1529" spans="6:10" ht="15" x14ac:dyDescent="0.2">
      <c r="F1529" s="49">
        <v>42920</v>
      </c>
      <c r="G1529" s="50">
        <v>208.24999809265103</v>
      </c>
      <c r="H1529" s="50">
        <v>153.88359519007545</v>
      </c>
      <c r="I1529" s="103" t="e">
        <f>$B$5*H1529/'EUR GBP'!H1529</f>
        <v>#DIV/0!</v>
      </c>
      <c r="J1529" s="170" t="e">
        <f>I1529-($G$3*$B$5/'EUR GBP'!$F$3)</f>
        <v>#DIV/0!</v>
      </c>
    </row>
    <row r="1530" spans="6:10" ht="15" x14ac:dyDescent="0.2">
      <c r="F1530" s="49">
        <v>42919</v>
      </c>
      <c r="G1530" s="50">
        <v>207.35001564025799</v>
      </c>
      <c r="H1530" s="50">
        <v>156.35544707015111</v>
      </c>
      <c r="I1530" s="103" t="e">
        <f>$B$5*H1530/'EUR GBP'!H1530</f>
        <v>#DIV/0!</v>
      </c>
      <c r="J1530" s="170" t="e">
        <f>I1530-($G$3*$B$5/'EUR GBP'!$F$3)</f>
        <v>#DIV/0!</v>
      </c>
    </row>
    <row r="1531" spans="6:10" ht="15" x14ac:dyDescent="0.2">
      <c r="F1531" s="49">
        <v>42916</v>
      </c>
      <c r="G1531" s="50">
        <v>203.14998626708899</v>
      </c>
      <c r="H1531" s="50">
        <v>149.89993740949052</v>
      </c>
      <c r="I1531" s="103" t="e">
        <f>$B$5*H1531/'EUR GBP'!H1531</f>
        <v>#DIV/0!</v>
      </c>
      <c r="J1531" s="170" t="e">
        <f>I1531-($G$3*$B$5/'EUR GBP'!$F$3)</f>
        <v>#DIV/0!</v>
      </c>
    </row>
    <row r="1532" spans="6:10" ht="15" x14ac:dyDescent="0.2">
      <c r="F1532" s="49">
        <v>42915</v>
      </c>
      <c r="G1532" s="50">
        <v>207.59999752044598</v>
      </c>
      <c r="H1532" s="50">
        <v>156.351614705575</v>
      </c>
      <c r="I1532" s="103" t="e">
        <f>$B$5*H1532/'EUR GBP'!H1532</f>
        <v>#DIV/0!</v>
      </c>
      <c r="J1532" s="170" t="e">
        <f>I1532-($G$3*$B$5/'EUR GBP'!$F$3)</f>
        <v>#DIV/0!</v>
      </c>
    </row>
    <row r="1533" spans="6:10" ht="15" x14ac:dyDescent="0.2">
      <c r="F1533" s="49">
        <v>42914</v>
      </c>
      <c r="G1533" s="50">
        <v>203.39999198913497</v>
      </c>
      <c r="H1533" s="50">
        <v>153.78600753132486</v>
      </c>
      <c r="I1533" s="103" t="e">
        <f>$B$5*H1533/'EUR GBP'!H1533</f>
        <v>#DIV/0!</v>
      </c>
      <c r="J1533" s="170" t="e">
        <f>I1533-($G$3*$B$5/'EUR GBP'!$F$3)</f>
        <v>#DIV/0!</v>
      </c>
    </row>
    <row r="1534" spans="6:10" ht="15" x14ac:dyDescent="0.2">
      <c r="F1534" s="49">
        <v>42913</v>
      </c>
      <c r="G1534" s="50">
        <v>202.64999866485499</v>
      </c>
      <c r="H1534" s="50">
        <v>154.51075567397498</v>
      </c>
      <c r="I1534" s="103" t="e">
        <f>$B$5*H1534/'EUR GBP'!H1534</f>
        <v>#DIV/0!</v>
      </c>
      <c r="J1534" s="170" t="e">
        <f>I1534-($G$3*$B$5/'EUR GBP'!$F$3)</f>
        <v>#DIV/0!</v>
      </c>
    </row>
    <row r="1535" spans="6:10" ht="15" x14ac:dyDescent="0.2">
      <c r="F1535" s="49">
        <v>42912</v>
      </c>
      <c r="G1535" s="50">
        <v>200.950002670288</v>
      </c>
      <c r="H1535" s="50">
        <v>155.25400537621485</v>
      </c>
      <c r="I1535" s="103" t="e">
        <f>$B$5*H1535/'EUR GBP'!H1535</f>
        <v>#DIV/0!</v>
      </c>
      <c r="J1535" s="170" t="e">
        <f>I1535-($G$3*$B$5/'EUR GBP'!$F$3)</f>
        <v>#DIV/0!</v>
      </c>
    </row>
    <row r="1536" spans="6:10" ht="15" x14ac:dyDescent="0.2">
      <c r="F1536" s="49">
        <v>42909</v>
      </c>
      <c r="G1536" s="50">
        <v>198.30000400543199</v>
      </c>
      <c r="H1536" s="50">
        <v>154.81221585256102</v>
      </c>
      <c r="I1536" s="103" t="e">
        <f>$B$5*H1536/'EUR GBP'!H1536</f>
        <v>#DIV/0!</v>
      </c>
      <c r="J1536" s="170" t="e">
        <f>I1536-($G$3*$B$5/'EUR GBP'!$F$3)</f>
        <v>#DIV/0!</v>
      </c>
    </row>
    <row r="1537" spans="6:10" ht="15" x14ac:dyDescent="0.2">
      <c r="F1537" s="49">
        <v>42908</v>
      </c>
      <c r="G1537" s="50">
        <v>196.24999761581401</v>
      </c>
      <c r="H1537" s="50">
        <v>149.4413636570242</v>
      </c>
      <c r="I1537" s="103" t="e">
        <f>$B$5*H1537/'EUR GBP'!H1537</f>
        <v>#DIV/0!</v>
      </c>
      <c r="J1537" s="170" t="e">
        <f>I1537-($G$3*$B$5/'EUR GBP'!$F$3)</f>
        <v>#DIV/0!</v>
      </c>
    </row>
    <row r="1538" spans="6:10" ht="15" x14ac:dyDescent="0.2">
      <c r="F1538" s="49">
        <v>42907</v>
      </c>
      <c r="G1538" s="50">
        <v>201.14998817443799</v>
      </c>
      <c r="H1538" s="50">
        <v>151.17701999908161</v>
      </c>
      <c r="I1538" s="103" t="e">
        <f>$B$5*H1538/'EUR GBP'!H1538</f>
        <v>#DIV/0!</v>
      </c>
      <c r="J1538" s="170" t="e">
        <f>I1538-($G$3*$B$5/'EUR GBP'!$F$3)</f>
        <v>#DIV/0!</v>
      </c>
    </row>
    <row r="1539" spans="6:10" ht="15" x14ac:dyDescent="0.2">
      <c r="F1539" s="49">
        <v>42906</v>
      </c>
      <c r="G1539" s="50">
        <v>203.850007057189</v>
      </c>
      <c r="H1539" s="50">
        <v>150.79646318042481</v>
      </c>
      <c r="I1539" s="103" t="e">
        <f>$B$5*H1539/'EUR GBP'!H1539</f>
        <v>#DIV/0!</v>
      </c>
      <c r="J1539" s="170" t="e">
        <f>I1539-($G$3*$B$5/'EUR GBP'!$F$3)</f>
        <v>#DIV/0!</v>
      </c>
    </row>
    <row r="1540" spans="6:10" ht="15" x14ac:dyDescent="0.2">
      <c r="F1540" s="49">
        <v>42905</v>
      </c>
      <c r="G1540" s="50">
        <v>207.10000991821201</v>
      </c>
      <c r="H1540" s="50">
        <v>156.24603064873176</v>
      </c>
      <c r="I1540" s="103" t="e">
        <f>$B$5*H1540/'EUR GBP'!H1540</f>
        <v>#DIV/0!</v>
      </c>
      <c r="J1540" s="170" t="e">
        <f>I1540-($G$3*$B$5/'EUR GBP'!$F$3)</f>
        <v>#DIV/0!</v>
      </c>
    </row>
    <row r="1541" spans="6:10" ht="15" x14ac:dyDescent="0.2">
      <c r="F1541" s="49">
        <v>42902</v>
      </c>
      <c r="G1541" s="50">
        <v>203.04999351501399</v>
      </c>
      <c r="H1541" s="50">
        <v>153.7869849728846</v>
      </c>
      <c r="I1541" s="103" t="e">
        <f>$B$5*H1541/'EUR GBP'!H1541</f>
        <v>#DIV/0!</v>
      </c>
      <c r="J1541" s="170" t="e">
        <f>I1541-($G$3*$B$5/'EUR GBP'!$F$3)</f>
        <v>#DIV/0!</v>
      </c>
    </row>
    <row r="1542" spans="6:10" ht="15" x14ac:dyDescent="0.2">
      <c r="F1542" s="49">
        <v>42901</v>
      </c>
      <c r="G1542" s="50">
        <v>202.30000019073401</v>
      </c>
      <c r="H1542" s="50">
        <v>151.93781769564077</v>
      </c>
      <c r="I1542" s="103" t="e">
        <f>$B$5*H1542/'EUR GBP'!H1542</f>
        <v>#DIV/0!</v>
      </c>
      <c r="J1542" s="170" t="e">
        <f>I1542-($G$3*$B$5/'EUR GBP'!$F$3)</f>
        <v>#DIV/0!</v>
      </c>
    </row>
    <row r="1543" spans="6:10" ht="15" x14ac:dyDescent="0.2">
      <c r="F1543" s="49">
        <v>42900</v>
      </c>
      <c r="G1543" s="50">
        <v>203.99999618530197</v>
      </c>
      <c r="H1543" s="50">
        <v>151.46503725261101</v>
      </c>
      <c r="I1543" s="103" t="e">
        <f>$B$5*H1543/'EUR GBP'!H1543</f>
        <v>#DIV/0!</v>
      </c>
      <c r="J1543" s="170" t="e">
        <f>I1543-($G$3*$B$5/'EUR GBP'!$F$3)</f>
        <v>#DIV/0!</v>
      </c>
    </row>
    <row r="1544" spans="6:10" ht="15" x14ac:dyDescent="0.2">
      <c r="F1544" s="49">
        <v>42899</v>
      </c>
      <c r="G1544" s="50">
        <v>206.35001659393302</v>
      </c>
      <c r="H1544" s="50">
        <v>153.40574586850488</v>
      </c>
      <c r="I1544" s="103" t="e">
        <f>$B$5*H1544/'EUR GBP'!H1544</f>
        <v>#DIV/0!</v>
      </c>
      <c r="J1544" s="170" t="e">
        <f>I1544-($G$3*$B$5/'EUR GBP'!$F$3)</f>
        <v>#DIV/0!</v>
      </c>
    </row>
    <row r="1545" spans="6:10" ht="15" x14ac:dyDescent="0.2">
      <c r="F1545" s="49">
        <v>42898</v>
      </c>
      <c r="G1545" s="50">
        <v>206.10001087188698</v>
      </c>
      <c r="H1545" s="50">
        <v>153.10853269889952</v>
      </c>
      <c r="I1545" s="103" t="e">
        <f>$B$5*H1545/'EUR GBP'!H1545</f>
        <v>#DIV/0!</v>
      </c>
      <c r="J1545" s="170" t="e">
        <f>I1545-($G$3*$B$5/'EUR GBP'!$F$3)</f>
        <v>#DIV/0!</v>
      </c>
    </row>
    <row r="1546" spans="6:10" ht="15" x14ac:dyDescent="0.2">
      <c r="F1546" s="49">
        <v>42895</v>
      </c>
      <c r="G1546" s="50">
        <v>206.25</v>
      </c>
      <c r="H1546" s="50">
        <v>154.07669723682534</v>
      </c>
      <c r="I1546" s="103" t="e">
        <f>$B$5*H1546/'EUR GBP'!H1546</f>
        <v>#DIV/0!</v>
      </c>
      <c r="J1546" s="170" t="e">
        <f>I1546-($G$3*$B$5/'EUR GBP'!$F$3)</f>
        <v>#DIV/0!</v>
      </c>
    </row>
    <row r="1547" spans="6:10" ht="15" x14ac:dyDescent="0.2">
      <c r="F1547" s="49">
        <v>42894</v>
      </c>
      <c r="G1547" s="50">
        <v>205.10001182556098</v>
      </c>
      <c r="H1547" s="50">
        <v>150.33387120659884</v>
      </c>
      <c r="I1547" s="103" t="e">
        <f>$B$5*H1547/'EUR GBP'!H1547</f>
        <v>#DIV/0!</v>
      </c>
      <c r="J1547" s="170" t="e">
        <f>I1547-($G$3*$B$5/'EUR GBP'!$F$3)</f>
        <v>#DIV/0!</v>
      </c>
    </row>
    <row r="1548" spans="6:10" ht="15" x14ac:dyDescent="0.2">
      <c r="F1548" s="49">
        <v>42893</v>
      </c>
      <c r="G1548" s="50">
        <v>208.99999141693101</v>
      </c>
      <c r="H1548" s="50">
        <v>153.11006131387037</v>
      </c>
      <c r="I1548" s="103" t="e">
        <f>$B$5*H1548/'EUR GBP'!H1548</f>
        <v>#DIV/0!</v>
      </c>
      <c r="J1548" s="170" t="e">
        <f>I1548-($G$3*$B$5/'EUR GBP'!$F$3)</f>
        <v>#DIV/0!</v>
      </c>
    </row>
    <row r="1549" spans="6:10" ht="15" x14ac:dyDescent="0.2">
      <c r="F1549" s="49">
        <v>42892</v>
      </c>
      <c r="G1549" s="50">
        <v>209.150004386901</v>
      </c>
      <c r="H1549" s="50">
        <v>151.65299152365125</v>
      </c>
      <c r="I1549" s="103" t="e">
        <f>$B$5*H1549/'EUR GBP'!H1549</f>
        <v>#DIV/0!</v>
      </c>
      <c r="J1549" s="170" t="e">
        <f>I1549-($G$3*$B$5/'EUR GBP'!$F$3)</f>
        <v>#DIV/0!</v>
      </c>
    </row>
    <row r="1550" spans="6:10" ht="15" x14ac:dyDescent="0.2">
      <c r="F1550" s="49">
        <v>42891</v>
      </c>
      <c r="G1550" s="50">
        <v>211.29999160766602</v>
      </c>
      <c r="H1550" s="50">
        <v>153.14750727286864</v>
      </c>
      <c r="I1550" s="103" t="e">
        <f>$B$5*H1550/'EUR GBP'!H1550</f>
        <v>#DIV/0!</v>
      </c>
      <c r="J1550" s="170" t="e">
        <f>I1550-($G$3*$B$5/'EUR GBP'!$F$3)</f>
        <v>#DIV/0!</v>
      </c>
    </row>
    <row r="1551" spans="6:10" ht="15" x14ac:dyDescent="0.2">
      <c r="F1551" s="49">
        <v>42888</v>
      </c>
      <c r="G1551" s="50">
        <v>211.39998435974098</v>
      </c>
      <c r="H1551" s="50">
        <v>153.80092003031248</v>
      </c>
      <c r="I1551" s="103" t="e">
        <f>$B$5*H1551/'EUR GBP'!H1551</f>
        <v>#DIV/0!</v>
      </c>
      <c r="J1551" s="170" t="e">
        <f>I1551-($G$3*$B$5/'EUR GBP'!$F$3)</f>
        <v>#DIV/0!</v>
      </c>
    </row>
    <row r="1552" spans="6:10" ht="15" x14ac:dyDescent="0.2">
      <c r="F1552" s="49">
        <v>42887</v>
      </c>
      <c r="G1552" s="50">
        <v>210.59999465942298</v>
      </c>
      <c r="H1552" s="50">
        <v>153.54773493014258</v>
      </c>
      <c r="I1552" s="103" t="e">
        <f>$B$5*H1552/'EUR GBP'!H1552</f>
        <v>#DIV/0!</v>
      </c>
      <c r="J1552" s="170" t="e">
        <f>I1552-($G$3*$B$5/'EUR GBP'!$F$3)</f>
        <v>#DIV/0!</v>
      </c>
    </row>
    <row r="1553" spans="6:10" ht="15" x14ac:dyDescent="0.2">
      <c r="F1553" s="49">
        <v>42886</v>
      </c>
      <c r="G1553" s="50">
        <v>210.150003433227</v>
      </c>
      <c r="H1553" s="50">
        <v>153.54845488189736</v>
      </c>
      <c r="I1553" s="103" t="e">
        <f>$B$5*H1553/'EUR GBP'!H1553</f>
        <v>#DIV/0!</v>
      </c>
      <c r="J1553" s="170" t="e">
        <f>I1553-($G$3*$B$5/'EUR GBP'!$F$3)</f>
        <v>#DIV/0!</v>
      </c>
    </row>
    <row r="1554" spans="6:10" ht="15" x14ac:dyDescent="0.2">
      <c r="F1554" s="49">
        <v>42885</v>
      </c>
      <c r="G1554" s="50">
        <v>209.699988365173</v>
      </c>
      <c r="H1554" s="50">
        <v>151.80178780897663</v>
      </c>
      <c r="I1554" s="103" t="e">
        <f>$B$5*H1554/'EUR GBP'!H1554</f>
        <v>#DIV/0!</v>
      </c>
      <c r="J1554" s="170" t="e">
        <f>I1554-($G$3*$B$5/'EUR GBP'!$F$3)</f>
        <v>#DIV/0!</v>
      </c>
    </row>
    <row r="1555" spans="6:10" ht="15" x14ac:dyDescent="0.2">
      <c r="F1555" s="49">
        <v>42884</v>
      </c>
      <c r="G1555" s="50">
        <v>211.64999008178702</v>
      </c>
      <c r="H1555" s="50">
        <v>153.72758724998724</v>
      </c>
      <c r="I1555" s="103" t="e">
        <f>$B$5*H1555/'EUR GBP'!H1555</f>
        <v>#DIV/0!</v>
      </c>
      <c r="J1555" s="170" t="e">
        <f>I1555-($G$3*$B$5/'EUR GBP'!$F$3)</f>
        <v>#DIV/0!</v>
      </c>
    </row>
    <row r="1556" spans="6:10" ht="15" x14ac:dyDescent="0.2">
      <c r="F1556" s="49">
        <v>42881</v>
      </c>
      <c r="G1556" s="50">
        <v>210.94999313354398</v>
      </c>
      <c r="H1556" s="50">
        <v>151.05634897003179</v>
      </c>
      <c r="I1556" s="103" t="e">
        <f>$B$5*H1556/'EUR GBP'!H1556</f>
        <v>#DIV/0!</v>
      </c>
      <c r="J1556" s="170" t="e">
        <f>I1556-($G$3*$B$5/'EUR GBP'!$F$3)</f>
        <v>#DIV/0!</v>
      </c>
    </row>
    <row r="1557" spans="6:10" ht="15" x14ac:dyDescent="0.2">
      <c r="F1557" s="49">
        <v>42880</v>
      </c>
      <c r="G1557" s="50">
        <v>213.94999027252101</v>
      </c>
      <c r="H1557" s="50">
        <v>151.61707454694863</v>
      </c>
      <c r="I1557" s="103" t="e">
        <f>$B$5*H1557/'EUR GBP'!H1557</f>
        <v>#DIV/0!</v>
      </c>
      <c r="J1557" s="170" t="e">
        <f>I1557-($G$3*$B$5/'EUR GBP'!$F$3)</f>
        <v>#DIV/0!</v>
      </c>
    </row>
    <row r="1558" spans="6:10" ht="15" x14ac:dyDescent="0.2">
      <c r="F1558" s="49">
        <v>42879</v>
      </c>
      <c r="G1558" s="50">
        <v>216.19999408721901</v>
      </c>
      <c r="H1558" s="50">
        <v>154.71552727769966</v>
      </c>
      <c r="I1558" s="103" t="e">
        <f>$B$5*H1558/'EUR GBP'!H1558</f>
        <v>#DIV/0!</v>
      </c>
      <c r="J1558" s="170" t="e">
        <f>I1558-($G$3*$B$5/'EUR GBP'!$F$3)</f>
        <v>#DIV/0!</v>
      </c>
    </row>
    <row r="1559" spans="6:10" ht="15" x14ac:dyDescent="0.2">
      <c r="F1559" s="49">
        <v>42878</v>
      </c>
      <c r="G1559" s="50">
        <v>214.10000324249202</v>
      </c>
      <c r="H1559" s="50">
        <v>153.5423886933481</v>
      </c>
      <c r="I1559" s="103" t="e">
        <f>$B$5*H1559/'EUR GBP'!H1559</f>
        <v>#DIV/0!</v>
      </c>
      <c r="J1559" s="170" t="e">
        <f>I1559-($G$3*$B$5/'EUR GBP'!$F$3)</f>
        <v>#DIV/0!</v>
      </c>
    </row>
    <row r="1560" spans="6:10" ht="15" x14ac:dyDescent="0.2">
      <c r="F1560" s="49">
        <v>42877</v>
      </c>
      <c r="G1560" s="50">
        <v>213.64998817443799</v>
      </c>
      <c r="H1560" s="50">
        <v>154.15512998739635</v>
      </c>
      <c r="I1560" s="103" t="e">
        <f>$B$5*H1560/'EUR GBP'!H1560</f>
        <v>#DIV/0!</v>
      </c>
      <c r="J1560" s="170" t="e">
        <f>I1560-($G$3*$B$5/'EUR GBP'!$F$3)</f>
        <v>#DIV/0!</v>
      </c>
    </row>
    <row r="1561" spans="6:10" ht="15" x14ac:dyDescent="0.2">
      <c r="F1561" s="49">
        <v>42874</v>
      </c>
      <c r="G1561" s="50">
        <v>212.35001087188698</v>
      </c>
      <c r="H1561" s="50">
        <v>153.1839447140633</v>
      </c>
      <c r="I1561" s="103" t="e">
        <f>$B$5*H1561/'EUR GBP'!H1561</f>
        <v>#DIV/0!</v>
      </c>
      <c r="J1561" s="170" t="e">
        <f>I1561-($G$3*$B$5/'EUR GBP'!$F$3)</f>
        <v>#DIV/0!</v>
      </c>
    </row>
    <row r="1562" spans="6:10" ht="15" x14ac:dyDescent="0.2">
      <c r="F1562" s="49">
        <v>42873</v>
      </c>
      <c r="G1562" s="50">
        <v>212.39998340606601</v>
      </c>
      <c r="H1562" s="50">
        <v>155.87588296191734</v>
      </c>
      <c r="I1562" s="103" t="e">
        <f>$B$5*H1562/'EUR GBP'!H1562</f>
        <v>#DIV/0!</v>
      </c>
      <c r="J1562" s="170" t="e">
        <f>I1562-($G$3*$B$5/'EUR GBP'!$F$3)</f>
        <v>#DIV/0!</v>
      </c>
    </row>
    <row r="1563" spans="6:10" ht="15" x14ac:dyDescent="0.2">
      <c r="F1563" s="49">
        <v>42872</v>
      </c>
      <c r="G1563" s="50">
        <v>208.75000953674299</v>
      </c>
      <c r="H1563" s="50">
        <v>151.43220595678343</v>
      </c>
      <c r="I1563" s="103" t="e">
        <f>$B$5*H1563/'EUR GBP'!H1563</f>
        <v>#DIV/0!</v>
      </c>
      <c r="J1563" s="170" t="e">
        <f>I1563-($G$3*$B$5/'EUR GBP'!$F$3)</f>
        <v>#DIV/0!</v>
      </c>
    </row>
    <row r="1564" spans="6:10" ht="15" x14ac:dyDescent="0.2">
      <c r="F1564" s="49">
        <v>42871</v>
      </c>
      <c r="G1564" s="50">
        <v>211.19999885559002</v>
      </c>
      <c r="H1564" s="50">
        <v>153.98364154506606</v>
      </c>
      <c r="I1564" s="103" t="e">
        <f>$B$5*H1564/'EUR GBP'!H1564</f>
        <v>#DIV/0!</v>
      </c>
      <c r="J1564" s="170" t="e">
        <f>I1564-($G$3*$B$5/'EUR GBP'!$F$3)</f>
        <v>#DIV/0!</v>
      </c>
    </row>
    <row r="1565" spans="6:10" ht="15" x14ac:dyDescent="0.2">
      <c r="F1565" s="49">
        <v>42870</v>
      </c>
      <c r="G1565" s="50">
        <v>210.150003433227</v>
      </c>
      <c r="H1565" s="50">
        <v>156.87221750371413</v>
      </c>
      <c r="I1565" s="103" t="e">
        <f>$B$5*H1565/'EUR GBP'!H1565</f>
        <v>#DIV/0!</v>
      </c>
      <c r="J1565" s="170" t="e">
        <f>I1565-($G$3*$B$5/'EUR GBP'!$F$3)</f>
        <v>#DIV/0!</v>
      </c>
    </row>
    <row r="1566" spans="6:10" ht="15" x14ac:dyDescent="0.2">
      <c r="F1566" s="49">
        <v>42867</v>
      </c>
      <c r="G1566" s="50">
        <v>205.20000457763601</v>
      </c>
      <c r="H1566" s="50">
        <v>152.32659577391698</v>
      </c>
      <c r="I1566" s="103" t="e">
        <f>$B$5*H1566/'EUR GBP'!H1566</f>
        <v>#DIV/0!</v>
      </c>
      <c r="J1566" s="170" t="e">
        <f>I1566-($G$3*$B$5/'EUR GBP'!$F$3)</f>
        <v>#DIV/0!</v>
      </c>
    </row>
    <row r="1567" spans="6:10" ht="15" x14ac:dyDescent="0.2">
      <c r="F1567" s="49">
        <v>42866</v>
      </c>
      <c r="G1567" s="50">
        <v>206.399989128112</v>
      </c>
      <c r="H1567" s="50">
        <v>150.93582907552732</v>
      </c>
      <c r="I1567" s="103" t="e">
        <f>$B$5*H1567/'EUR GBP'!H1567</f>
        <v>#DIV/0!</v>
      </c>
      <c r="J1567" s="170" t="e">
        <f>I1567-($G$3*$B$5/'EUR GBP'!$F$3)</f>
        <v>#DIV/0!</v>
      </c>
    </row>
    <row r="1568" spans="6:10" ht="15" x14ac:dyDescent="0.2">
      <c r="F1568" s="49">
        <v>42865</v>
      </c>
      <c r="G1568" s="50">
        <v>209.50000286102201</v>
      </c>
      <c r="H1568" s="50">
        <v>155.83858009752473</v>
      </c>
      <c r="I1568" s="103" t="e">
        <f>$B$5*H1568/'EUR GBP'!H1568</f>
        <v>#DIV/0!</v>
      </c>
      <c r="J1568" s="170" t="e">
        <f>I1568-($G$3*$B$5/'EUR GBP'!$F$3)</f>
        <v>#DIV/0!</v>
      </c>
    </row>
    <row r="1569" spans="6:10" ht="15" x14ac:dyDescent="0.2">
      <c r="F1569" s="49">
        <v>42864</v>
      </c>
      <c r="G1569" s="50">
        <v>205.94999790191602</v>
      </c>
      <c r="H1569" s="50">
        <v>153.77898658440293</v>
      </c>
      <c r="I1569" s="103" t="e">
        <f>$B$5*H1569/'EUR GBP'!H1569</f>
        <v>#DIV/0!</v>
      </c>
      <c r="J1569" s="170" t="e">
        <f>I1569-($G$3*$B$5/'EUR GBP'!$F$3)</f>
        <v>#DIV/0!</v>
      </c>
    </row>
    <row r="1570" spans="6:10" ht="15" x14ac:dyDescent="0.2">
      <c r="F1570" s="49">
        <v>42863</v>
      </c>
      <c r="G1570" s="50">
        <v>205.20000457763601</v>
      </c>
      <c r="H1570" s="50">
        <v>152.47512597973514</v>
      </c>
      <c r="I1570" s="103" t="e">
        <f>$B$5*H1570/'EUR GBP'!H1570</f>
        <v>#DIV/0!</v>
      </c>
      <c r="J1570" s="170" t="e">
        <f>I1570-($G$3*$B$5/'EUR GBP'!$F$3)</f>
        <v>#DIV/0!</v>
      </c>
    </row>
    <row r="1571" spans="6:10" ht="15" x14ac:dyDescent="0.2">
      <c r="F1571" s="49">
        <v>42860</v>
      </c>
      <c r="G1571" s="50">
        <v>206.200003623962</v>
      </c>
      <c r="H1571" s="50">
        <v>149.58528184151939</v>
      </c>
      <c r="I1571" s="103" t="e">
        <f>$B$5*H1571/'EUR GBP'!H1571</f>
        <v>#DIV/0!</v>
      </c>
      <c r="J1571" s="170" t="e">
        <f>I1571-($G$3*$B$5/'EUR GBP'!$F$3)</f>
        <v>#DIV/0!</v>
      </c>
    </row>
    <row r="1572" spans="6:10" ht="15" x14ac:dyDescent="0.2">
      <c r="F1572" s="49">
        <v>42859</v>
      </c>
      <c r="G1572" s="50">
        <v>211.150002479553</v>
      </c>
      <c r="H1572" s="50">
        <v>155.4861671865221</v>
      </c>
      <c r="I1572" s="103" t="e">
        <f>$B$5*H1572/'EUR GBP'!H1572</f>
        <v>#DIV/0!</v>
      </c>
      <c r="J1572" s="170" t="e">
        <f>I1572-($G$3*$B$5/'EUR GBP'!$F$3)</f>
        <v>#DIV/0!</v>
      </c>
    </row>
    <row r="1573" spans="6:10" ht="15" x14ac:dyDescent="0.2">
      <c r="F1573" s="49">
        <v>42858</v>
      </c>
      <c r="G1573" s="50">
        <v>208.05001258850001</v>
      </c>
      <c r="H1573" s="50">
        <v>151.82709280402509</v>
      </c>
      <c r="I1573" s="103" t="e">
        <f>$B$5*H1573/'EUR GBP'!H1573</f>
        <v>#DIV/0!</v>
      </c>
      <c r="J1573" s="170" t="e">
        <f>I1573-($G$3*$B$5/'EUR GBP'!$F$3)</f>
        <v>#DIV/0!</v>
      </c>
    </row>
    <row r="1574" spans="6:10" ht="15" x14ac:dyDescent="0.2">
      <c r="F1574" s="49">
        <v>42857</v>
      </c>
      <c r="G1574" s="50">
        <v>209.94999408721901</v>
      </c>
      <c r="H1574" s="50">
        <v>151.55060176611656</v>
      </c>
      <c r="I1574" s="103" t="e">
        <f>$B$5*H1574/'EUR GBP'!H1574</f>
        <v>#DIV/0!</v>
      </c>
      <c r="J1574" s="170" t="e">
        <f>I1574-($G$3*$B$5/'EUR GBP'!$F$3)</f>
        <v>#DIV/0!</v>
      </c>
    </row>
    <row r="1575" spans="6:10" ht="15" x14ac:dyDescent="0.2">
      <c r="F1575" s="49">
        <v>42856</v>
      </c>
      <c r="G1575" s="50">
        <v>212.24999427795402</v>
      </c>
      <c r="H1575" s="50">
        <v>153.07568220594695</v>
      </c>
      <c r="I1575" s="103" t="e">
        <f>$B$5*H1575/'EUR GBP'!H1575</f>
        <v>#DIV/0!</v>
      </c>
      <c r="J1575" s="170" t="e">
        <f>I1575-($G$3*$B$5/'EUR GBP'!$F$3)</f>
        <v>#DIV/0!</v>
      </c>
    </row>
    <row r="1576" spans="6:10" ht="15" x14ac:dyDescent="0.2">
      <c r="F1576" s="49">
        <v>42853</v>
      </c>
      <c r="G1576" s="50">
        <v>212.450003623962</v>
      </c>
      <c r="H1576" s="50">
        <v>145.07443274399228</v>
      </c>
      <c r="I1576" s="103" t="e">
        <f>$B$5*H1576/'EUR GBP'!H1576</f>
        <v>#DIV/0!</v>
      </c>
      <c r="J1576" s="170" t="e">
        <f>I1576-($G$3*$B$5/'EUR GBP'!$F$3)</f>
        <v>#DIV/0!</v>
      </c>
    </row>
    <row r="1577" spans="6:10" ht="15" x14ac:dyDescent="0.2">
      <c r="F1577" s="49">
        <v>42852</v>
      </c>
      <c r="G1577" s="50">
        <v>224.04999732971098</v>
      </c>
      <c r="H1577" s="50">
        <v>153.25419248028379</v>
      </c>
      <c r="I1577" s="103" t="e">
        <f>$B$5*H1577/'EUR GBP'!H1577</f>
        <v>#DIV/0!</v>
      </c>
      <c r="J1577" s="170" t="e">
        <f>I1577-($G$3*$B$5/'EUR GBP'!$F$3)</f>
        <v>#DIV/0!</v>
      </c>
    </row>
    <row r="1578" spans="6:10" ht="15" x14ac:dyDescent="0.2">
      <c r="F1578" s="49">
        <v>42851</v>
      </c>
      <c r="G1578" s="50">
        <v>224.000000953674</v>
      </c>
      <c r="H1578" s="50">
        <v>154.07741804623109</v>
      </c>
      <c r="I1578" s="103" t="e">
        <f>$B$5*H1578/'EUR GBP'!H1578</f>
        <v>#DIV/0!</v>
      </c>
      <c r="J1578" s="170" t="e">
        <f>I1578-($G$3*$B$5/'EUR GBP'!$F$3)</f>
        <v>#DIV/0!</v>
      </c>
    </row>
    <row r="1579" spans="6:10" ht="15" x14ac:dyDescent="0.2">
      <c r="F1579" s="49">
        <v>42850</v>
      </c>
      <c r="G1579" s="50">
        <v>222.74999618530197</v>
      </c>
      <c r="H1579" s="50">
        <v>155.19304327336255</v>
      </c>
      <c r="I1579" s="103" t="e">
        <f>$B$5*H1579/'EUR GBP'!H1579</f>
        <v>#DIV/0!</v>
      </c>
      <c r="J1579" s="170" t="e">
        <f>I1579-($G$3*$B$5/'EUR GBP'!$F$3)</f>
        <v>#DIV/0!</v>
      </c>
    </row>
    <row r="1580" spans="6:10" ht="15" x14ac:dyDescent="0.2">
      <c r="F1580" s="49">
        <v>42849</v>
      </c>
      <c r="G1580" s="50">
        <v>219.89998817443799</v>
      </c>
      <c r="H1580" s="50">
        <v>161.44999482953043</v>
      </c>
      <c r="I1580" s="103" t="e">
        <f>$B$5*H1580/'EUR GBP'!H1580</f>
        <v>#DIV/0!</v>
      </c>
      <c r="J1580" s="170" t="e">
        <f>I1580-($G$3*$B$5/'EUR GBP'!$F$3)</f>
        <v>#DIV/0!</v>
      </c>
    </row>
    <row r="1581" spans="6:10" ht="15" x14ac:dyDescent="0.2">
      <c r="F1581" s="49">
        <v>42846</v>
      </c>
      <c r="G1581" s="50">
        <v>208.39998722076399</v>
      </c>
      <c r="H1581" s="50">
        <v>153.44070701202605</v>
      </c>
      <c r="I1581" s="103" t="e">
        <f>$B$5*H1581/'EUR GBP'!H1581</f>
        <v>#DIV/0!</v>
      </c>
      <c r="J1581" s="170" t="e">
        <f>I1581-($G$3*$B$5/'EUR GBP'!$F$3)</f>
        <v>#DIV/0!</v>
      </c>
    </row>
    <row r="1582" spans="6:10" ht="15" x14ac:dyDescent="0.2">
      <c r="F1582" s="49">
        <v>42845</v>
      </c>
      <c r="G1582" s="50">
        <v>208.10000896453801</v>
      </c>
      <c r="H1582" s="50">
        <v>152.77887958873464</v>
      </c>
      <c r="I1582" s="103" t="e">
        <f>$B$5*H1582/'EUR GBP'!H1582</f>
        <v>#DIV/0!</v>
      </c>
      <c r="J1582" s="170" t="e">
        <f>I1582-($G$3*$B$5/'EUR GBP'!$F$3)</f>
        <v>#DIV/0!</v>
      </c>
    </row>
    <row r="1583" spans="6:10" ht="15" x14ac:dyDescent="0.2">
      <c r="F1583" s="49">
        <v>42844</v>
      </c>
      <c r="G1583" s="50">
        <v>208.699989318847</v>
      </c>
      <c r="H1583" s="50">
        <v>154.54721637723731</v>
      </c>
      <c r="I1583" s="103" t="e">
        <f>$B$5*H1583/'EUR GBP'!H1583</f>
        <v>#DIV/0!</v>
      </c>
      <c r="J1583" s="170" t="e">
        <f>I1583-($G$3*$B$5/'EUR GBP'!$F$3)</f>
        <v>#DIV/0!</v>
      </c>
    </row>
    <row r="1584" spans="6:10" ht="15" x14ac:dyDescent="0.2">
      <c r="F1584" s="49">
        <v>42843</v>
      </c>
      <c r="G1584" s="50">
        <v>206.90000057220402</v>
      </c>
      <c r="H1584" s="50">
        <v>149.01993389691555</v>
      </c>
      <c r="I1584" s="103" t="e">
        <f>$B$5*H1584/'EUR GBP'!H1584</f>
        <v>#DIV/0!</v>
      </c>
      <c r="J1584" s="170" t="e">
        <f>I1584-($G$3*$B$5/'EUR GBP'!$F$3)</f>
        <v>#DIV/0!</v>
      </c>
    </row>
    <row r="1585" spans="6:10" ht="15" x14ac:dyDescent="0.2">
      <c r="F1585" s="49">
        <v>42842</v>
      </c>
      <c r="G1585" s="50">
        <v>212.649989128112</v>
      </c>
      <c r="H1585" s="50">
        <v>153.21999788284299</v>
      </c>
      <c r="I1585" s="103" t="e">
        <f>$B$5*H1585/'EUR GBP'!H1585</f>
        <v>#DIV/0!</v>
      </c>
      <c r="J1585" s="170" t="e">
        <f>I1585-($G$3*$B$5/'EUR GBP'!$F$3)</f>
        <v>#DIV/0!</v>
      </c>
    </row>
    <row r="1586" spans="6:10" ht="15" x14ac:dyDescent="0.2">
      <c r="F1586" s="49">
        <v>42839</v>
      </c>
      <c r="G1586" s="50">
        <v>212.649989128112</v>
      </c>
      <c r="H1586" s="50">
        <v>153.25600866009552</v>
      </c>
      <c r="I1586" s="103" t="e">
        <f>$B$5*H1586/'EUR GBP'!H1586</f>
        <v>#DIV/0!</v>
      </c>
      <c r="J1586" s="170" t="e">
        <f>I1586-($G$3*$B$5/'EUR GBP'!$F$3)</f>
        <v>#DIV/0!</v>
      </c>
    </row>
    <row r="1587" spans="6:10" ht="15" x14ac:dyDescent="0.2">
      <c r="F1587" s="49">
        <v>42838</v>
      </c>
      <c r="G1587" s="50">
        <v>212.60001659393302</v>
      </c>
      <c r="H1587" s="50">
        <v>152.10698356045523</v>
      </c>
      <c r="I1587" s="103" t="e">
        <f>$B$5*H1587/'EUR GBP'!H1587</f>
        <v>#DIV/0!</v>
      </c>
      <c r="J1587" s="170" t="e">
        <f>I1587-($G$3*$B$5/'EUR GBP'!$F$3)</f>
        <v>#DIV/0!</v>
      </c>
    </row>
    <row r="1588" spans="6:10" ht="15" x14ac:dyDescent="0.2">
      <c r="F1588" s="49">
        <v>42837</v>
      </c>
      <c r="G1588" s="50">
        <v>214.14999961853002</v>
      </c>
      <c r="H1588" s="50">
        <v>153.32734967211985</v>
      </c>
      <c r="I1588" s="103" t="e">
        <f>$B$5*H1588/'EUR GBP'!H1588</f>
        <v>#DIV/0!</v>
      </c>
      <c r="J1588" s="170" t="e">
        <f>I1588-($G$3*$B$5/'EUR GBP'!$F$3)</f>
        <v>#DIV/0!</v>
      </c>
    </row>
    <row r="1589" spans="6:10" ht="15" x14ac:dyDescent="0.2">
      <c r="F1589" s="49">
        <v>42836</v>
      </c>
      <c r="G1589" s="50">
        <v>214.000010490417</v>
      </c>
      <c r="H1589" s="50">
        <v>151.75922580513279</v>
      </c>
      <c r="I1589" s="103" t="e">
        <f>$B$5*H1589/'EUR GBP'!H1589</f>
        <v>#DIV/0!</v>
      </c>
      <c r="J1589" s="170" t="e">
        <f>I1589-($G$3*$B$5/'EUR GBP'!$F$3)</f>
        <v>#DIV/0!</v>
      </c>
    </row>
    <row r="1590" spans="6:10" ht="15" x14ac:dyDescent="0.2">
      <c r="F1590" s="49">
        <v>42835</v>
      </c>
      <c r="G1590" s="50">
        <v>216.05000495910599</v>
      </c>
      <c r="H1590" s="50">
        <v>153.85960438373178</v>
      </c>
      <c r="I1590" s="103" t="e">
        <f>$B$5*H1590/'EUR GBP'!H1590</f>
        <v>#DIV/0!</v>
      </c>
      <c r="J1590" s="170" t="e">
        <f>I1590-($G$3*$B$5/'EUR GBP'!$F$3)</f>
        <v>#DIV/0!</v>
      </c>
    </row>
    <row r="1591" spans="6:10" ht="15" x14ac:dyDescent="0.2">
      <c r="F1591" s="49">
        <v>42832</v>
      </c>
      <c r="G1591" s="50">
        <v>215.14999866485499</v>
      </c>
      <c r="H1591" s="50">
        <v>152.22621600559629</v>
      </c>
      <c r="I1591" s="103" t="e">
        <f>$B$5*H1591/'EUR GBP'!H1591</f>
        <v>#DIV/0!</v>
      </c>
      <c r="J1591" s="170" t="e">
        <f>I1591-($G$3*$B$5/'EUR GBP'!$F$3)</f>
        <v>#DIV/0!</v>
      </c>
    </row>
    <row r="1592" spans="6:10" ht="15" x14ac:dyDescent="0.2">
      <c r="F1592" s="49">
        <v>42831</v>
      </c>
      <c r="G1592" s="50">
        <v>216.54999256134002</v>
      </c>
      <c r="H1592" s="50">
        <v>150.86785480254048</v>
      </c>
      <c r="I1592" s="103" t="e">
        <f>$B$5*H1592/'EUR GBP'!H1592</f>
        <v>#DIV/0!</v>
      </c>
      <c r="J1592" s="170" t="e">
        <f>I1592-($G$3*$B$5/'EUR GBP'!$F$3)</f>
        <v>#DIV/0!</v>
      </c>
    </row>
    <row r="1593" spans="6:10" ht="15" x14ac:dyDescent="0.2">
      <c r="F1593" s="49">
        <v>42830</v>
      </c>
      <c r="G1593" s="50">
        <v>219.89998817443799</v>
      </c>
      <c r="H1593" s="50">
        <v>155.18347617082406</v>
      </c>
      <c r="I1593" s="103" t="e">
        <f>$B$5*H1593/'EUR GBP'!H1593</f>
        <v>#DIV/0!</v>
      </c>
      <c r="J1593" s="170" t="e">
        <f>I1593-($G$3*$B$5/'EUR GBP'!$F$3)</f>
        <v>#DIV/0!</v>
      </c>
    </row>
    <row r="1594" spans="6:10" ht="15" x14ac:dyDescent="0.2">
      <c r="F1594" s="49">
        <v>42829</v>
      </c>
      <c r="G1594" s="50">
        <v>217.10000038146902</v>
      </c>
      <c r="H1594" s="50">
        <v>150.63070085358146</v>
      </c>
      <c r="I1594" s="103" t="e">
        <f>$B$5*H1594/'EUR GBP'!H1594</f>
        <v>#DIV/0!</v>
      </c>
      <c r="J1594" s="170" t="e">
        <f>I1594-($G$3*$B$5/'EUR GBP'!$F$3)</f>
        <v>#DIV/0!</v>
      </c>
    </row>
    <row r="1595" spans="6:10" ht="15" x14ac:dyDescent="0.2">
      <c r="F1595" s="49">
        <v>42828</v>
      </c>
      <c r="G1595" s="50">
        <v>220.799994468688</v>
      </c>
      <c r="H1595" s="50">
        <v>149.72121058290116</v>
      </c>
      <c r="I1595" s="103" t="e">
        <f>$B$5*H1595/'EUR GBP'!H1595</f>
        <v>#DIV/0!</v>
      </c>
      <c r="J1595" s="170" t="e">
        <f>I1595-($G$3*$B$5/'EUR GBP'!$F$3)</f>
        <v>#DIV/0!</v>
      </c>
    </row>
    <row r="1596" spans="6:10" ht="15" x14ac:dyDescent="0.2">
      <c r="F1596" s="49">
        <v>42825</v>
      </c>
      <c r="G1596" s="50">
        <v>225.89998245239201</v>
      </c>
      <c r="H1596" s="50">
        <v>152.00395120566117</v>
      </c>
      <c r="I1596" s="103" t="e">
        <f>$B$5*H1596/'EUR GBP'!H1596</f>
        <v>#DIV/0!</v>
      </c>
      <c r="J1596" s="170" t="e">
        <f>I1596-($G$3*$B$5/'EUR GBP'!$F$3)</f>
        <v>#DIV/0!</v>
      </c>
    </row>
    <row r="1597" spans="6:10" ht="15" x14ac:dyDescent="0.2">
      <c r="F1597" s="49">
        <v>42824</v>
      </c>
      <c r="G1597" s="50">
        <v>227.69999504089301</v>
      </c>
      <c r="H1597" s="50">
        <v>153.45569407898716</v>
      </c>
      <c r="I1597" s="103" t="e">
        <f>$B$5*H1597/'EUR GBP'!H1597</f>
        <v>#DIV/0!</v>
      </c>
      <c r="J1597" s="170" t="e">
        <f>I1597-($G$3*$B$5/'EUR GBP'!$F$3)</f>
        <v>#DIV/0!</v>
      </c>
    </row>
    <row r="1598" spans="6:10" ht="15" x14ac:dyDescent="0.2">
      <c r="F1598" s="49">
        <v>42823</v>
      </c>
      <c r="G1598" s="50">
        <v>227.34999656677201</v>
      </c>
      <c r="H1598" s="50">
        <v>153.186307086413</v>
      </c>
      <c r="I1598" s="103" t="e">
        <f>$B$5*H1598/'EUR GBP'!H1598</f>
        <v>#DIV/0!</v>
      </c>
      <c r="J1598" s="170" t="e">
        <f>I1598-($G$3*$B$5/'EUR GBP'!$F$3)</f>
        <v>#DIV/0!</v>
      </c>
    </row>
    <row r="1599" spans="6:10" ht="15" x14ac:dyDescent="0.2">
      <c r="F1599" s="49">
        <v>42822</v>
      </c>
      <c r="G1599" s="50">
        <v>227.39999294281</v>
      </c>
      <c r="H1599" s="50">
        <v>154.84568474885376</v>
      </c>
      <c r="I1599" s="103" t="e">
        <f>$B$5*H1599/'EUR GBP'!H1599</f>
        <v>#DIV/0!</v>
      </c>
      <c r="J1599" s="170" t="e">
        <f>I1599-($G$3*$B$5/'EUR GBP'!$F$3)</f>
        <v>#DIV/0!</v>
      </c>
    </row>
    <row r="1600" spans="6:10" ht="15" x14ac:dyDescent="0.2">
      <c r="F1600" s="49">
        <v>42821</v>
      </c>
      <c r="G1600" s="50">
        <v>225</v>
      </c>
      <c r="H1600" s="50">
        <v>152.16809675127095</v>
      </c>
      <c r="I1600" s="103" t="e">
        <f>$B$5*H1600/'EUR GBP'!H1600</f>
        <v>#DIV/0!</v>
      </c>
      <c r="J1600" s="170" t="e">
        <f>I1600-($G$3*$B$5/'EUR GBP'!$F$3)</f>
        <v>#DIV/0!</v>
      </c>
    </row>
    <row r="1601" spans="6:10" ht="15" x14ac:dyDescent="0.2">
      <c r="F1601" s="49">
        <v>42818</v>
      </c>
      <c r="G1601" s="50">
        <v>226.55000686645499</v>
      </c>
      <c r="H1601" s="50">
        <v>154.85183300630393</v>
      </c>
      <c r="I1601" s="103" t="e">
        <f>$B$5*H1601/'EUR GBP'!H1601</f>
        <v>#DIV/0!</v>
      </c>
      <c r="J1601" s="170" t="e">
        <f>I1601-($G$3*$B$5/'EUR GBP'!$F$3)</f>
        <v>#DIV/0!</v>
      </c>
    </row>
    <row r="1602" spans="6:10" ht="15" x14ac:dyDescent="0.2">
      <c r="F1602" s="49">
        <v>42817</v>
      </c>
      <c r="G1602" s="50">
        <v>224.14999008178702</v>
      </c>
      <c r="H1602" s="50">
        <v>152.26597782976424</v>
      </c>
      <c r="I1602" s="103" t="e">
        <f>$B$5*H1602/'EUR GBP'!H1602</f>
        <v>#DIV/0!</v>
      </c>
      <c r="J1602" s="170" t="e">
        <f>I1602-($G$3*$B$5/'EUR GBP'!$F$3)</f>
        <v>#DIV/0!</v>
      </c>
    </row>
    <row r="1603" spans="6:10" ht="15" x14ac:dyDescent="0.2">
      <c r="F1603" s="49">
        <v>42816</v>
      </c>
      <c r="G1603" s="50">
        <v>225.550007820129</v>
      </c>
      <c r="H1603" s="50">
        <v>150.79378245405434</v>
      </c>
      <c r="I1603" s="103" t="e">
        <f>$B$5*H1603/'EUR GBP'!H1603</f>
        <v>#DIV/0!</v>
      </c>
      <c r="J1603" s="170" t="e">
        <f>I1603-($G$3*$B$5/'EUR GBP'!$F$3)</f>
        <v>#DIV/0!</v>
      </c>
    </row>
    <row r="1604" spans="6:10" ht="15" x14ac:dyDescent="0.2">
      <c r="F1604" s="49">
        <v>42815</v>
      </c>
      <c r="G1604" s="50">
        <v>229.14998531341499</v>
      </c>
      <c r="H1604" s="50">
        <v>153.45418555976235</v>
      </c>
      <c r="I1604" s="103" t="e">
        <f>$B$5*H1604/'EUR GBP'!H1604</f>
        <v>#DIV/0!</v>
      </c>
      <c r="J1604" s="170" t="e">
        <f>I1604-($G$3*$B$5/'EUR GBP'!$F$3)</f>
        <v>#DIV/0!</v>
      </c>
    </row>
    <row r="1605" spans="6:10" ht="15" x14ac:dyDescent="0.2">
      <c r="F1605" s="49">
        <v>42814</v>
      </c>
      <c r="G1605" s="50">
        <v>228.800010681152</v>
      </c>
      <c r="H1605" s="50">
        <v>152.618490858185</v>
      </c>
      <c r="I1605" s="103" t="e">
        <f>$B$5*H1605/'EUR GBP'!H1605</f>
        <v>#DIV/0!</v>
      </c>
      <c r="J1605" s="170" t="e">
        <f>I1605-($G$3*$B$5/'EUR GBP'!$F$3)</f>
        <v>#DIV/0!</v>
      </c>
    </row>
    <row r="1606" spans="6:10" ht="15" x14ac:dyDescent="0.2">
      <c r="F1606" s="49">
        <v>42811</v>
      </c>
      <c r="G1606" s="50">
        <v>229.69999313354398</v>
      </c>
      <c r="H1606" s="50">
        <v>153.72109492743451</v>
      </c>
      <c r="I1606" s="103" t="e">
        <f>$B$5*H1606/'EUR GBP'!H1606</f>
        <v>#DIV/0!</v>
      </c>
      <c r="J1606" s="170" t="e">
        <f>I1606-($G$3*$B$5/'EUR GBP'!$F$3)</f>
        <v>#DIV/0!</v>
      </c>
    </row>
    <row r="1607" spans="6:10" ht="15" x14ac:dyDescent="0.2">
      <c r="F1607" s="49">
        <v>42810</v>
      </c>
      <c r="G1607" s="50">
        <v>228.94999980926499</v>
      </c>
      <c r="H1607" s="50">
        <v>154.0251903943726</v>
      </c>
      <c r="I1607" s="103" t="e">
        <f>$B$5*H1607/'EUR GBP'!H1607</f>
        <v>#DIV/0!</v>
      </c>
      <c r="J1607" s="170" t="e">
        <f>I1607-($G$3*$B$5/'EUR GBP'!$F$3)</f>
        <v>#DIV/0!</v>
      </c>
    </row>
    <row r="1608" spans="6:10" ht="15" x14ac:dyDescent="0.2">
      <c r="F1608" s="49">
        <v>42809</v>
      </c>
      <c r="G1608" s="50">
        <v>227.74999141693101</v>
      </c>
      <c r="H1608" s="50">
        <v>153.55673692017916</v>
      </c>
      <c r="I1608" s="103" t="e">
        <f>$B$5*H1608/'EUR GBP'!H1608</f>
        <v>#DIV/0!</v>
      </c>
      <c r="J1608" s="170" t="e">
        <f>I1608-($G$3*$B$5/'EUR GBP'!$F$3)</f>
        <v>#DIV/0!</v>
      </c>
    </row>
    <row r="1609" spans="6:10" ht="15" x14ac:dyDescent="0.2">
      <c r="F1609" s="49">
        <v>42808</v>
      </c>
      <c r="G1609" s="50">
        <v>227.25000381469701</v>
      </c>
      <c r="H1609" s="50">
        <v>150.97779857263652</v>
      </c>
      <c r="I1609" s="103" t="e">
        <f>$B$5*H1609/'EUR GBP'!H1609</f>
        <v>#DIV/0!</v>
      </c>
      <c r="J1609" s="170" t="e">
        <f>I1609-($G$3*$B$5/'EUR GBP'!$F$3)</f>
        <v>#DIV/0!</v>
      </c>
    </row>
    <row r="1610" spans="6:10" ht="15" x14ac:dyDescent="0.2">
      <c r="F1610" s="49">
        <v>42807</v>
      </c>
      <c r="G1610" s="50">
        <v>230.59999942779501</v>
      </c>
      <c r="H1610" s="50">
        <v>152.68937214373878</v>
      </c>
      <c r="I1610" s="103" t="e">
        <f>$B$5*H1610/'EUR GBP'!H1610</f>
        <v>#DIV/0!</v>
      </c>
      <c r="J1610" s="170" t="e">
        <f>I1610-($G$3*$B$5/'EUR GBP'!$F$3)</f>
        <v>#DIV/0!</v>
      </c>
    </row>
    <row r="1611" spans="6:10" ht="15" x14ac:dyDescent="0.2">
      <c r="F1611" s="49">
        <v>42804</v>
      </c>
      <c r="G1611" s="50">
        <v>231.399989128112</v>
      </c>
      <c r="H1611" s="50">
        <v>152.75718335965618</v>
      </c>
      <c r="I1611" s="103" t="e">
        <f>$B$5*H1611/'EUR GBP'!H1611</f>
        <v>#DIV/0!</v>
      </c>
      <c r="J1611" s="170" t="e">
        <f>I1611-($G$3*$B$5/'EUR GBP'!$F$3)</f>
        <v>#DIV/0!</v>
      </c>
    </row>
    <row r="1612" spans="6:10" ht="15" x14ac:dyDescent="0.2">
      <c r="F1612" s="49">
        <v>42803</v>
      </c>
      <c r="G1612" s="50">
        <v>232.10000991821201</v>
      </c>
      <c r="H1612" s="50">
        <v>152.72569065852494</v>
      </c>
      <c r="I1612" s="103" t="e">
        <f>$B$5*H1612/'EUR GBP'!H1612</f>
        <v>#DIV/0!</v>
      </c>
      <c r="J1612" s="170" t="e">
        <f>I1612-($G$3*$B$5/'EUR GBP'!$F$3)</f>
        <v>#DIV/0!</v>
      </c>
    </row>
    <row r="1613" spans="6:10" ht="15" x14ac:dyDescent="0.2">
      <c r="F1613" s="49">
        <v>42802</v>
      </c>
      <c r="G1613" s="50">
        <v>232.85000324249202</v>
      </c>
      <c r="H1613" s="50">
        <v>156.74780604062198</v>
      </c>
      <c r="I1613" s="103" t="e">
        <f>$B$5*H1613/'EUR GBP'!H1613</f>
        <v>#DIV/0!</v>
      </c>
      <c r="J1613" s="170" t="e">
        <f>I1613-($G$3*$B$5/'EUR GBP'!$F$3)</f>
        <v>#DIV/0!</v>
      </c>
    </row>
    <row r="1614" spans="6:10" ht="15" x14ac:dyDescent="0.2">
      <c r="F1614" s="49">
        <v>42801</v>
      </c>
      <c r="G1614" s="50">
        <v>227.55000591277999</v>
      </c>
      <c r="H1614" s="50">
        <v>153.2536664660812</v>
      </c>
      <c r="I1614" s="103" t="e">
        <f>$B$5*H1614/'EUR GBP'!H1614</f>
        <v>#DIV/0!</v>
      </c>
      <c r="J1614" s="170" t="e">
        <f>I1614-($G$3*$B$5/'EUR GBP'!$F$3)</f>
        <v>#DIV/0!</v>
      </c>
    </row>
    <row r="1615" spans="6:10" ht="15" x14ac:dyDescent="0.2">
      <c r="F1615" s="49">
        <v>42800</v>
      </c>
      <c r="G1615" s="50">
        <v>227.50000953674299</v>
      </c>
      <c r="H1615" s="50">
        <v>150.64873545125906</v>
      </c>
      <c r="I1615" s="103" t="e">
        <f>$B$5*H1615/'EUR GBP'!H1615</f>
        <v>#DIV/0!</v>
      </c>
      <c r="J1615" s="170" t="e">
        <f>I1615-($G$3*$B$5/'EUR GBP'!$F$3)</f>
        <v>#DIV/0!</v>
      </c>
    </row>
    <row r="1616" spans="6:10" ht="15" x14ac:dyDescent="0.2">
      <c r="F1616" s="49">
        <v>42797</v>
      </c>
      <c r="G1616" s="50">
        <v>231.35001659393302</v>
      </c>
      <c r="H1616" s="50">
        <v>154.1833447976594</v>
      </c>
      <c r="I1616" s="103" t="e">
        <f>$B$5*H1616/'EUR GBP'!H1616</f>
        <v>#DIV/0!</v>
      </c>
      <c r="J1616" s="170" t="e">
        <f>I1616-($G$3*$B$5/'EUR GBP'!$F$3)</f>
        <v>#DIV/0!</v>
      </c>
    </row>
    <row r="1617" spans="6:10" ht="15" x14ac:dyDescent="0.2">
      <c r="F1617" s="49">
        <v>42796</v>
      </c>
      <c r="G1617" s="50">
        <v>229.900002479553</v>
      </c>
      <c r="H1617" s="50">
        <v>151.76074388291136</v>
      </c>
      <c r="I1617" s="103" t="e">
        <f>$B$5*H1617/'EUR GBP'!H1617</f>
        <v>#DIV/0!</v>
      </c>
      <c r="J1617" s="170" t="e">
        <f>I1617-($G$3*$B$5/'EUR GBP'!$F$3)</f>
        <v>#DIV/0!</v>
      </c>
    </row>
    <row r="1618" spans="6:10" ht="15" x14ac:dyDescent="0.2">
      <c r="F1618" s="49">
        <v>42795</v>
      </c>
      <c r="G1618" s="50">
        <v>232.10000991821201</v>
      </c>
      <c r="H1618" s="50">
        <v>157.4703502395607</v>
      </c>
      <c r="I1618" s="103" t="e">
        <f>$B$5*H1618/'EUR GBP'!H1618</f>
        <v>#DIV/0!</v>
      </c>
      <c r="J1618" s="170" t="e">
        <f>I1618-($G$3*$B$5/'EUR GBP'!$F$3)</f>
        <v>#DIV/0!</v>
      </c>
    </row>
    <row r="1619" spans="6:10" ht="15" x14ac:dyDescent="0.2">
      <c r="F1619" s="49">
        <v>42794</v>
      </c>
      <c r="G1619" s="50">
        <v>225.74999332427899</v>
      </c>
      <c r="H1619" s="50">
        <v>153.76392754668527</v>
      </c>
      <c r="I1619" s="103" t="e">
        <f>$B$5*H1619/'EUR GBP'!H1619</f>
        <v>#DIV/0!</v>
      </c>
      <c r="J1619" s="170" t="e">
        <f>I1619-($G$3*$B$5/'EUR GBP'!$F$3)</f>
        <v>#DIV/0!</v>
      </c>
    </row>
    <row r="1620" spans="6:10" ht="15" x14ac:dyDescent="0.2">
      <c r="F1620" s="49">
        <v>42793</v>
      </c>
      <c r="G1620" s="50">
        <v>224.950003623962</v>
      </c>
      <c r="H1620" s="50">
        <v>153.39037875694441</v>
      </c>
      <c r="I1620" s="103" t="e">
        <f>$B$5*H1620/'EUR GBP'!H1620</f>
        <v>#DIV/0!</v>
      </c>
      <c r="J1620" s="170" t="e">
        <f>I1620-($G$3*$B$5/'EUR GBP'!$F$3)</f>
        <v>#DIV/0!</v>
      </c>
    </row>
    <row r="1621" spans="6:10" ht="15" x14ac:dyDescent="0.2">
      <c r="F1621" s="49">
        <v>42790</v>
      </c>
      <c r="G1621" s="50">
        <v>224.69999790191602</v>
      </c>
      <c r="H1621" s="50">
        <v>151.01973723909617</v>
      </c>
      <c r="I1621" s="103" t="e">
        <f>$B$5*H1621/'EUR GBP'!H1621</f>
        <v>#DIV/0!</v>
      </c>
      <c r="J1621" s="170" t="e">
        <f>I1621-($G$3*$B$5/'EUR GBP'!$F$3)</f>
        <v>#DIV/0!</v>
      </c>
    </row>
    <row r="1622" spans="6:10" ht="15" x14ac:dyDescent="0.2">
      <c r="F1622" s="49">
        <v>42789</v>
      </c>
      <c r="G1622" s="50">
        <v>227.950000762939</v>
      </c>
      <c r="H1622" s="50">
        <v>148.42269427329671</v>
      </c>
      <c r="I1622" s="103" t="e">
        <f>$B$5*H1622/'EUR GBP'!H1622</f>
        <v>#DIV/0!</v>
      </c>
      <c r="J1622" s="170" t="e">
        <f>I1622-($G$3*$B$5/'EUR GBP'!$F$3)</f>
        <v>#DIV/0!</v>
      </c>
    </row>
    <row r="1623" spans="6:10" ht="15" x14ac:dyDescent="0.2">
      <c r="F1623" s="49">
        <v>42788</v>
      </c>
      <c r="G1623" s="50">
        <v>235.19999980926499</v>
      </c>
      <c r="H1623" s="50">
        <v>152.01953281347815</v>
      </c>
      <c r="I1623" s="103" t="e">
        <f>$B$5*H1623/'EUR GBP'!H1623</f>
        <v>#DIV/0!</v>
      </c>
      <c r="J1623" s="170" t="e">
        <f>I1623-($G$3*$B$5/'EUR GBP'!$F$3)</f>
        <v>#DIV/0!</v>
      </c>
    </row>
    <row r="1624" spans="6:10" ht="15" x14ac:dyDescent="0.2">
      <c r="F1624" s="49">
        <v>42787</v>
      </c>
      <c r="G1624" s="50">
        <v>237.050008773803</v>
      </c>
      <c r="H1624" s="50">
        <v>152.99395457786255</v>
      </c>
      <c r="I1624" s="103" t="e">
        <f>$B$5*H1624/'EUR GBP'!H1624</f>
        <v>#DIV/0!</v>
      </c>
      <c r="J1624" s="170" t="e">
        <f>I1624-($G$3*$B$5/'EUR GBP'!$F$3)</f>
        <v>#DIV/0!</v>
      </c>
    </row>
    <row r="1625" spans="6:10" ht="15" x14ac:dyDescent="0.2">
      <c r="F1625" s="49">
        <v>42786</v>
      </c>
      <c r="G1625" s="50">
        <v>237.39998340606601</v>
      </c>
      <c r="H1625" s="50">
        <v>153.86676905083249</v>
      </c>
      <c r="I1625" s="103" t="e">
        <f>$B$5*H1625/'EUR GBP'!H1625</f>
        <v>#DIV/0!</v>
      </c>
      <c r="J1625" s="170" t="e">
        <f>I1625-($G$3*$B$5/'EUR GBP'!$F$3)</f>
        <v>#DIV/0!</v>
      </c>
    </row>
    <row r="1626" spans="6:10" ht="15" x14ac:dyDescent="0.2">
      <c r="F1626" s="49">
        <v>42783</v>
      </c>
      <c r="G1626" s="50">
        <v>236.39998435974098</v>
      </c>
      <c r="H1626" s="50">
        <v>151.99343785218966</v>
      </c>
      <c r="I1626" s="103" t="e">
        <f>$B$5*H1626/'EUR GBP'!H1626</f>
        <v>#DIV/0!</v>
      </c>
      <c r="J1626" s="170" t="e">
        <f>I1626-($G$3*$B$5/'EUR GBP'!$F$3)</f>
        <v>#DIV/0!</v>
      </c>
    </row>
    <row r="1627" spans="6:10" ht="15" x14ac:dyDescent="0.2">
      <c r="F1627" s="49">
        <v>42782</v>
      </c>
      <c r="G1627" s="50">
        <v>238.30001354217498</v>
      </c>
      <c r="H1627" s="50">
        <v>152.29052113467762</v>
      </c>
      <c r="I1627" s="103" t="e">
        <f>$B$5*H1627/'EUR GBP'!H1627</f>
        <v>#DIV/0!</v>
      </c>
      <c r="J1627" s="170" t="e">
        <f>I1627-($G$3*$B$5/'EUR GBP'!$F$3)</f>
        <v>#DIV/0!</v>
      </c>
    </row>
    <row r="1628" spans="6:10" ht="15" x14ac:dyDescent="0.2">
      <c r="F1628" s="49">
        <v>42781</v>
      </c>
      <c r="G1628" s="50">
        <v>239.75000381469701</v>
      </c>
      <c r="H1628" s="50">
        <v>156.51449161687341</v>
      </c>
      <c r="I1628" s="103" t="e">
        <f>$B$5*H1628/'EUR GBP'!H1628</f>
        <v>#DIV/0!</v>
      </c>
      <c r="J1628" s="170" t="e">
        <f>I1628-($G$3*$B$5/'EUR GBP'!$F$3)</f>
        <v>#DIV/0!</v>
      </c>
    </row>
    <row r="1629" spans="6:10" ht="15" x14ac:dyDescent="0.2">
      <c r="F1629" s="49">
        <v>42780</v>
      </c>
      <c r="G1629" s="50">
        <v>234.64999198913497</v>
      </c>
      <c r="H1629" s="50">
        <v>154.59740697722438</v>
      </c>
      <c r="I1629" s="103" t="e">
        <f>$B$5*H1629/'EUR GBP'!H1629</f>
        <v>#DIV/0!</v>
      </c>
      <c r="J1629" s="170" t="e">
        <f>I1629-($G$3*$B$5/'EUR GBP'!$F$3)</f>
        <v>#DIV/0!</v>
      </c>
    </row>
    <row r="1630" spans="6:10" ht="15" x14ac:dyDescent="0.2">
      <c r="F1630" s="49">
        <v>42779</v>
      </c>
      <c r="G1630" s="50">
        <v>232.55000114440901</v>
      </c>
      <c r="H1630" s="50">
        <v>155.37642811694931</v>
      </c>
      <c r="I1630" s="103" t="e">
        <f>$B$5*H1630/'EUR GBP'!H1630</f>
        <v>#DIV/0!</v>
      </c>
      <c r="J1630" s="170" t="e">
        <f>I1630-($G$3*$B$5/'EUR GBP'!$F$3)</f>
        <v>#DIV/0!</v>
      </c>
    </row>
    <row r="1631" spans="6:10" ht="15" x14ac:dyDescent="0.2">
      <c r="F1631" s="49">
        <v>42776</v>
      </c>
      <c r="G1631" s="50">
        <v>229.299998283386</v>
      </c>
      <c r="H1631" s="50">
        <v>153.28682837085458</v>
      </c>
      <c r="I1631" s="103" t="e">
        <f>$B$5*H1631/'EUR GBP'!H1631</f>
        <v>#DIV/0!</v>
      </c>
      <c r="J1631" s="170" t="e">
        <f>I1631-($G$3*$B$5/'EUR GBP'!$F$3)</f>
        <v>#DIV/0!</v>
      </c>
    </row>
    <row r="1632" spans="6:10" ht="15" x14ac:dyDescent="0.2">
      <c r="F1632" s="49">
        <v>42775</v>
      </c>
      <c r="G1632" s="50">
        <v>229.20000553131098</v>
      </c>
      <c r="H1632" s="50">
        <v>156.53116689673794</v>
      </c>
      <c r="I1632" s="103" t="e">
        <f>$B$5*H1632/'EUR GBP'!H1632</f>
        <v>#DIV/0!</v>
      </c>
      <c r="J1632" s="170" t="e">
        <f>I1632-($G$3*$B$5/'EUR GBP'!$F$3)</f>
        <v>#DIV/0!</v>
      </c>
    </row>
    <row r="1633" spans="6:10" ht="15" x14ac:dyDescent="0.2">
      <c r="F1633" s="49">
        <v>42774</v>
      </c>
      <c r="G1633" s="50">
        <v>224.30000305175702</v>
      </c>
      <c r="H1633" s="50">
        <v>151.89370282434476</v>
      </c>
      <c r="I1633" s="103" t="e">
        <f>$B$5*H1633/'EUR GBP'!H1633</f>
        <v>#DIV/0!</v>
      </c>
      <c r="J1633" s="170" t="e">
        <f>I1633-($G$3*$B$5/'EUR GBP'!$F$3)</f>
        <v>#DIV/0!</v>
      </c>
    </row>
    <row r="1634" spans="6:10" ht="15" x14ac:dyDescent="0.2">
      <c r="F1634" s="49">
        <v>42773</v>
      </c>
      <c r="G1634" s="50">
        <v>226.25000476837101</v>
      </c>
      <c r="H1634" s="50">
        <v>151.67026603975069</v>
      </c>
      <c r="I1634" s="103" t="e">
        <f>$B$5*H1634/'EUR GBP'!H1634</f>
        <v>#DIV/0!</v>
      </c>
      <c r="J1634" s="170" t="e">
        <f>I1634-($G$3*$B$5/'EUR GBP'!$F$3)</f>
        <v>#DIV/0!</v>
      </c>
    </row>
    <row r="1635" spans="6:10" ht="15" x14ac:dyDescent="0.2">
      <c r="F1635" s="49">
        <v>42772</v>
      </c>
      <c r="G1635" s="50">
        <v>228.55000495910599</v>
      </c>
      <c r="H1635" s="50">
        <v>152.78485577053851</v>
      </c>
      <c r="I1635" s="103" t="e">
        <f>$B$5*H1635/'EUR GBP'!H1635</f>
        <v>#DIV/0!</v>
      </c>
      <c r="J1635" s="170" t="e">
        <f>I1635-($G$3*$B$5/'EUR GBP'!$F$3)</f>
        <v>#DIV/0!</v>
      </c>
    </row>
    <row r="1636" spans="6:10" ht="15" x14ac:dyDescent="0.2">
      <c r="F1636" s="49">
        <v>42769</v>
      </c>
      <c r="G1636" s="50">
        <v>229.20000553131098</v>
      </c>
      <c r="H1636" s="50">
        <v>158.42130487424373</v>
      </c>
      <c r="I1636" s="103" t="e">
        <f>$B$5*H1636/'EUR GBP'!H1636</f>
        <v>#DIV/0!</v>
      </c>
      <c r="J1636" s="170" t="e">
        <f>I1636-($G$3*$B$5/'EUR GBP'!$F$3)</f>
        <v>#DIV/0!</v>
      </c>
    </row>
    <row r="1637" spans="6:10" ht="15" x14ac:dyDescent="0.2">
      <c r="F1637" s="49">
        <v>42768</v>
      </c>
      <c r="G1637" s="50">
        <v>221.55001163482601</v>
      </c>
      <c r="H1637" s="50">
        <v>152.42674374808524</v>
      </c>
      <c r="I1637" s="103" t="e">
        <f>$B$5*H1637/'EUR GBP'!H1637</f>
        <v>#DIV/0!</v>
      </c>
      <c r="J1637" s="170" t="e">
        <f>I1637-($G$3*$B$5/'EUR GBP'!$F$3)</f>
        <v>#DIV/0!</v>
      </c>
    </row>
    <row r="1638" spans="6:10" ht="15" x14ac:dyDescent="0.2">
      <c r="F1638" s="49">
        <v>42767</v>
      </c>
      <c r="G1638" s="50">
        <v>222.69999980926499</v>
      </c>
      <c r="H1638" s="50">
        <v>155.64716481114365</v>
      </c>
      <c r="I1638" s="103" t="e">
        <f>$B$5*H1638/'EUR GBP'!H1638</f>
        <v>#DIV/0!</v>
      </c>
      <c r="J1638" s="170" t="e">
        <f>I1638-($G$3*$B$5/'EUR GBP'!$F$3)</f>
        <v>#DIV/0!</v>
      </c>
    </row>
    <row r="1639" spans="6:10" ht="15" x14ac:dyDescent="0.2">
      <c r="F1639" s="49">
        <v>42766</v>
      </c>
      <c r="G1639" s="50">
        <v>219.19999122619598</v>
      </c>
      <c r="H1639" s="50">
        <v>150.24341564992258</v>
      </c>
      <c r="I1639" s="103" t="e">
        <f>$B$5*H1639/'EUR GBP'!H1639</f>
        <v>#DIV/0!</v>
      </c>
      <c r="J1639" s="170" t="e">
        <f>I1639-($G$3*$B$5/'EUR GBP'!$F$3)</f>
        <v>#DIV/0!</v>
      </c>
    </row>
    <row r="1640" spans="6:10" ht="15" x14ac:dyDescent="0.2">
      <c r="F1640" s="49">
        <v>42765</v>
      </c>
      <c r="G1640" s="50">
        <v>223.49998950958198</v>
      </c>
      <c r="H1640" s="50">
        <v>149.02748310313623</v>
      </c>
      <c r="I1640" s="103" t="e">
        <f>$B$5*H1640/'EUR GBP'!H1640</f>
        <v>#DIV/0!</v>
      </c>
      <c r="J1640" s="170" t="e">
        <f>I1640-($G$3*$B$5/'EUR GBP'!$F$3)</f>
        <v>#DIV/0!</v>
      </c>
    </row>
    <row r="1641" spans="6:10" ht="15" x14ac:dyDescent="0.2">
      <c r="F1641" s="49">
        <v>42762</v>
      </c>
      <c r="G1641" s="50">
        <v>229.69999313354398</v>
      </c>
      <c r="H1641" s="50">
        <v>151.69342673332596</v>
      </c>
      <c r="I1641" s="103" t="e">
        <f>$B$5*H1641/'EUR GBP'!H1641</f>
        <v>#DIV/0!</v>
      </c>
      <c r="J1641" s="170" t="e">
        <f>I1641-($G$3*$B$5/'EUR GBP'!$F$3)</f>
        <v>#DIV/0!</v>
      </c>
    </row>
    <row r="1642" spans="6:10" ht="15" x14ac:dyDescent="0.2">
      <c r="F1642" s="49">
        <v>42761</v>
      </c>
      <c r="G1642" s="50">
        <v>231.99999332427899</v>
      </c>
      <c r="H1642" s="50">
        <v>153.2530206000358</v>
      </c>
      <c r="I1642" s="103" t="e">
        <f>$B$5*H1642/'EUR GBP'!H1642</f>
        <v>#DIV/0!</v>
      </c>
      <c r="J1642" s="170" t="e">
        <f>I1642-($G$3*$B$5/'EUR GBP'!$F$3)</f>
        <v>#DIV/0!</v>
      </c>
    </row>
    <row r="1643" spans="6:10" ht="15" x14ac:dyDescent="0.2">
      <c r="F1643" s="49">
        <v>42760</v>
      </c>
      <c r="G1643" s="50">
        <v>231.94999694824202</v>
      </c>
      <c r="H1643" s="50">
        <v>155.51608690855969</v>
      </c>
      <c r="I1643" s="103" t="e">
        <f>$B$5*H1643/'EUR GBP'!H1643</f>
        <v>#DIV/0!</v>
      </c>
      <c r="J1643" s="170" t="e">
        <f>I1643-($G$3*$B$5/'EUR GBP'!$F$3)</f>
        <v>#DIV/0!</v>
      </c>
    </row>
    <row r="1644" spans="6:10" ht="15" x14ac:dyDescent="0.2">
      <c r="F1644" s="49">
        <v>42759</v>
      </c>
      <c r="G1644" s="50">
        <v>228.500008583068</v>
      </c>
      <c r="H1644" s="50">
        <v>156.60997206915727</v>
      </c>
      <c r="I1644" s="103" t="e">
        <f>$B$5*H1644/'EUR GBP'!H1644</f>
        <v>#DIV/0!</v>
      </c>
      <c r="J1644" s="170" t="e">
        <f>I1644-($G$3*$B$5/'EUR GBP'!$F$3)</f>
        <v>#DIV/0!</v>
      </c>
    </row>
    <row r="1645" spans="6:10" ht="15" x14ac:dyDescent="0.2">
      <c r="F1645" s="49">
        <v>42758</v>
      </c>
      <c r="G1645" s="50">
        <v>223.49998950958198</v>
      </c>
      <c r="H1645" s="50">
        <v>150.33377265925739</v>
      </c>
      <c r="I1645" s="103" t="e">
        <f>$B$5*H1645/'EUR GBP'!H1645</f>
        <v>#DIV/0!</v>
      </c>
      <c r="J1645" s="170" t="e">
        <f>I1645-($G$3*$B$5/'EUR GBP'!$F$3)</f>
        <v>#DIV/0!</v>
      </c>
    </row>
    <row r="1646" spans="6:10" ht="15" x14ac:dyDescent="0.2">
      <c r="F1646" s="49">
        <v>42755</v>
      </c>
      <c r="G1646" s="50">
        <v>227.74999141693101</v>
      </c>
      <c r="H1646" s="50">
        <v>152.61570715307883</v>
      </c>
      <c r="I1646" s="103" t="e">
        <f>$B$5*H1646/'EUR GBP'!H1646</f>
        <v>#DIV/0!</v>
      </c>
      <c r="J1646" s="170" t="e">
        <f>I1646-($G$3*$B$5/'EUR GBP'!$F$3)</f>
        <v>#DIV/0!</v>
      </c>
    </row>
    <row r="1647" spans="6:10" ht="15" x14ac:dyDescent="0.2">
      <c r="F1647" s="49">
        <v>42754</v>
      </c>
      <c r="G1647" s="50">
        <v>228.64999771118102</v>
      </c>
      <c r="H1647" s="50">
        <v>154.39719092198808</v>
      </c>
      <c r="I1647" s="103" t="e">
        <f>$B$5*H1647/'EUR GBP'!H1647</f>
        <v>#DIV/0!</v>
      </c>
      <c r="J1647" s="170" t="e">
        <f>I1647-($G$3*$B$5/'EUR GBP'!$F$3)</f>
        <v>#DIV/0!</v>
      </c>
    </row>
    <row r="1648" spans="6:10" ht="15" x14ac:dyDescent="0.2">
      <c r="F1648" s="49">
        <v>42753</v>
      </c>
      <c r="G1648" s="50">
        <v>226.900005340576</v>
      </c>
      <c r="H1648" s="50">
        <v>149.25388781398271</v>
      </c>
      <c r="I1648" s="103" t="e">
        <f>$B$5*H1648/'EUR GBP'!H1648</f>
        <v>#DIV/0!</v>
      </c>
      <c r="J1648" s="170" t="e">
        <f>I1648-($G$3*$B$5/'EUR GBP'!$F$3)</f>
        <v>#DIV/0!</v>
      </c>
    </row>
    <row r="1649" spans="6:10" ht="15" x14ac:dyDescent="0.2">
      <c r="F1649" s="49">
        <v>42752</v>
      </c>
      <c r="G1649" s="50">
        <v>232.85000324249202</v>
      </c>
      <c r="H1649" s="50">
        <v>154.27646615682332</v>
      </c>
      <c r="I1649" s="103" t="e">
        <f>$B$5*H1649/'EUR GBP'!H1649</f>
        <v>#DIV/0!</v>
      </c>
      <c r="J1649" s="170" t="e">
        <f>I1649-($G$3*$B$5/'EUR GBP'!$F$3)</f>
        <v>#DIV/0!</v>
      </c>
    </row>
    <row r="1650" spans="6:10" ht="15" x14ac:dyDescent="0.2">
      <c r="F1650" s="49">
        <v>42751</v>
      </c>
      <c r="G1650" s="50">
        <v>231.25</v>
      </c>
      <c r="H1650" s="50">
        <v>150.85311024422867</v>
      </c>
      <c r="I1650" s="103" t="e">
        <f>$B$5*H1650/'EUR GBP'!H1650</f>
        <v>#DIV/0!</v>
      </c>
      <c r="J1650" s="170" t="e">
        <f>I1650-($G$3*$B$5/'EUR GBP'!$F$3)</f>
        <v>#DIV/0!</v>
      </c>
    </row>
    <row r="1651" spans="6:10" ht="15" x14ac:dyDescent="0.2">
      <c r="F1651" s="49">
        <v>42748</v>
      </c>
      <c r="G1651" s="50">
        <v>234.85000133514399</v>
      </c>
      <c r="H1651" s="50">
        <v>154.53041724747695</v>
      </c>
      <c r="I1651" s="103" t="e">
        <f>$B$5*H1651/'EUR GBP'!H1651</f>
        <v>#DIV/0!</v>
      </c>
      <c r="J1651" s="170" t="e">
        <f>I1651-($G$3*$B$5/'EUR GBP'!$F$3)</f>
        <v>#DIV/0!</v>
      </c>
    </row>
    <row r="1652" spans="6:10" ht="15" x14ac:dyDescent="0.2">
      <c r="F1652" s="49">
        <v>42747</v>
      </c>
      <c r="G1652" s="50">
        <v>232.85000324249202</v>
      </c>
      <c r="H1652" s="50">
        <v>152.56338727889255</v>
      </c>
      <c r="I1652" s="103" t="e">
        <f>$B$5*H1652/'EUR GBP'!H1652</f>
        <v>#DIV/0!</v>
      </c>
      <c r="J1652" s="170" t="e">
        <f>I1652-($G$3*$B$5/'EUR GBP'!$F$3)</f>
        <v>#DIV/0!</v>
      </c>
    </row>
    <row r="1653" spans="6:10" ht="15" x14ac:dyDescent="0.2">
      <c r="F1653" s="49">
        <v>42746</v>
      </c>
      <c r="G1653" s="50">
        <v>233.85000228881802</v>
      </c>
      <c r="H1653" s="50">
        <v>151.20220980002324</v>
      </c>
      <c r="I1653" s="103" t="e">
        <f>$B$5*H1653/'EUR GBP'!H1653</f>
        <v>#DIV/0!</v>
      </c>
      <c r="J1653" s="170" t="e">
        <f>I1653-($G$3*$B$5/'EUR GBP'!$F$3)</f>
        <v>#DIV/0!</v>
      </c>
    </row>
    <row r="1654" spans="6:10" ht="15" x14ac:dyDescent="0.2">
      <c r="F1654" s="49">
        <v>42745</v>
      </c>
      <c r="G1654" s="50">
        <v>236.94999217986998</v>
      </c>
      <c r="H1654" s="50">
        <v>155.30331585919274</v>
      </c>
      <c r="I1654" s="103" t="e">
        <f>$B$5*H1654/'EUR GBP'!H1654</f>
        <v>#DIV/0!</v>
      </c>
      <c r="J1654" s="170" t="e">
        <f>I1654-($G$3*$B$5/'EUR GBP'!$F$3)</f>
        <v>#DIV/0!</v>
      </c>
    </row>
    <row r="1655" spans="6:10" ht="15" x14ac:dyDescent="0.2">
      <c r="F1655" s="49">
        <v>42744</v>
      </c>
      <c r="G1655" s="50">
        <v>233.75000953674299</v>
      </c>
      <c r="H1655" s="50">
        <v>152.50065922862947</v>
      </c>
      <c r="I1655" s="103" t="e">
        <f>$B$5*H1655/'EUR GBP'!H1655</f>
        <v>#DIV/0!</v>
      </c>
      <c r="J1655" s="170" t="e">
        <f>I1655-($G$3*$B$5/'EUR GBP'!$F$3)</f>
        <v>#DIV/0!</v>
      </c>
    </row>
    <row r="1656" spans="6:10" ht="15" x14ac:dyDescent="0.2">
      <c r="F1656" s="49">
        <v>42741</v>
      </c>
      <c r="G1656" s="50">
        <v>234.85000133514399</v>
      </c>
      <c r="H1656" s="50">
        <v>154.53041724747695</v>
      </c>
      <c r="I1656" s="103" t="e">
        <f>$B$5*H1656/'EUR GBP'!H1656</f>
        <v>#DIV/0!</v>
      </c>
      <c r="J1656" s="170" t="e">
        <f>I1656-($G$3*$B$5/'EUR GBP'!$F$3)</f>
        <v>#DIV/0!</v>
      </c>
    </row>
    <row r="1657" spans="6:10" ht="15" x14ac:dyDescent="0.2">
      <c r="F1657" s="49">
        <v>42740</v>
      </c>
      <c r="G1657" s="50">
        <v>232.85000324249202</v>
      </c>
      <c r="H1657" s="50">
        <v>153.02271751229813</v>
      </c>
      <c r="I1657" s="103" t="e">
        <f>$B$5*H1657/'EUR GBP'!H1657</f>
        <v>#DIV/0!</v>
      </c>
      <c r="J1657" s="170" t="e">
        <f>I1657-($G$3*$B$5/'EUR GBP'!$F$3)</f>
        <v>#DIV/0!</v>
      </c>
    </row>
    <row r="1658" spans="6:10" ht="15" x14ac:dyDescent="0.2">
      <c r="F1658" s="49">
        <v>42739</v>
      </c>
      <c r="G1658" s="50">
        <v>233.150005340576</v>
      </c>
      <c r="H1658" s="50">
        <v>153.64775756853803</v>
      </c>
      <c r="I1658" s="103" t="e">
        <f>$B$5*H1658/'EUR GBP'!H1658</f>
        <v>#DIV/0!</v>
      </c>
      <c r="J1658" s="170" t="e">
        <f>I1658-($G$3*$B$5/'EUR GBP'!$F$3)</f>
        <v>#DIV/0!</v>
      </c>
    </row>
    <row r="1659" spans="6:10" ht="15" x14ac:dyDescent="0.2">
      <c r="F1659" s="49">
        <v>42738</v>
      </c>
      <c r="G1659" s="50">
        <v>232.50000476837101</v>
      </c>
      <c r="H1659" s="50">
        <v>159.3032303065923</v>
      </c>
      <c r="I1659" s="103" t="e">
        <f>$B$5*H1659/'EUR GBP'!H1659</f>
        <v>#DIV/0!</v>
      </c>
      <c r="J1659" s="170" t="e">
        <f>I1659-($G$3*$B$5/'EUR GBP'!$F$3)</f>
        <v>#DIV/0!</v>
      </c>
    </row>
    <row r="1660" spans="6:10" ht="15" x14ac:dyDescent="0.2">
      <c r="F1660" s="49">
        <v>42737</v>
      </c>
      <c r="G1660" s="50">
        <v>223.44999313354398</v>
      </c>
      <c r="H1660" s="50">
        <v>153.21999788284299</v>
      </c>
      <c r="I1660" s="103" t="e">
        <f>$B$5*H1660/'EUR GBP'!H1660</f>
        <v>#DIV/0!</v>
      </c>
      <c r="J1660" s="170" t="e">
        <f>I1660-($G$3*$B$5/'EUR GBP'!$F$3)</f>
        <v>#DIV/0!</v>
      </c>
    </row>
    <row r="1661" spans="6:10" ht="15" x14ac:dyDescent="0.2">
      <c r="F1661" s="49">
        <v>42734</v>
      </c>
      <c r="G1661" s="50">
        <v>223.44999313354398</v>
      </c>
      <c r="H1661" s="50">
        <v>154.7360052134886</v>
      </c>
      <c r="I1661" s="103" t="e">
        <f>$B$5*H1661/'EUR GBP'!H1661</f>
        <v>#DIV/0!</v>
      </c>
      <c r="J1661" s="170" t="e">
        <f>I1661-($G$3*$B$5/'EUR GBP'!$F$3)</f>
        <v>#DIV/0!</v>
      </c>
    </row>
    <row r="1662" spans="6:10" ht="15" x14ac:dyDescent="0.2">
      <c r="F1662" s="49">
        <v>42733</v>
      </c>
      <c r="G1662" s="50">
        <v>221.25000953674299</v>
      </c>
      <c r="H1662" s="50">
        <v>151.29311815570387</v>
      </c>
      <c r="I1662" s="103" t="e">
        <f>$B$5*H1662/'EUR GBP'!H1662</f>
        <v>#DIV/0!</v>
      </c>
      <c r="J1662" s="170" t="e">
        <f>I1662-($G$3*$B$5/'EUR GBP'!$F$3)</f>
        <v>#DIV/0!</v>
      </c>
    </row>
    <row r="1663" spans="6:10" ht="15" x14ac:dyDescent="0.2">
      <c r="F1663" s="49">
        <v>42732</v>
      </c>
      <c r="G1663" s="50">
        <v>224.04999732971098</v>
      </c>
      <c r="H1663" s="50">
        <v>152.60574778531509</v>
      </c>
      <c r="I1663" s="103" t="e">
        <f>$B$5*H1663/'EUR GBP'!H1663</f>
        <v>#DIV/0!</v>
      </c>
      <c r="J1663" s="170" t="e">
        <f>I1663-($G$3*$B$5/'EUR GBP'!$F$3)</f>
        <v>#DIV/0!</v>
      </c>
    </row>
    <row r="1664" spans="6:10" ht="15" x14ac:dyDescent="0.2">
      <c r="F1664" s="49">
        <v>42731</v>
      </c>
      <c r="G1664" s="50">
        <v>224.950003623962</v>
      </c>
      <c r="H1664" s="50">
        <v>153.21999788284299</v>
      </c>
      <c r="I1664" s="103" t="e">
        <f>$B$5*H1664/'EUR GBP'!H1664</f>
        <v>#DIV/0!</v>
      </c>
      <c r="J1664" s="170" t="e">
        <f>I1664-($G$3*$B$5/'EUR GBP'!$F$3)</f>
        <v>#DIV/0!</v>
      </c>
    </row>
    <row r="1665" spans="6:10" ht="15" x14ac:dyDescent="0.2">
      <c r="F1665" s="49">
        <v>42730</v>
      </c>
      <c r="G1665" s="50">
        <v>224.950003623962</v>
      </c>
      <c r="H1665" s="50">
        <v>153.21999788284299</v>
      </c>
      <c r="I1665" s="103" t="e">
        <f>$B$5*H1665/'EUR GBP'!H1665</f>
        <v>#DIV/0!</v>
      </c>
      <c r="J1665" s="170" t="e">
        <f>I1665-($G$3*$B$5/'EUR GBP'!$F$3)</f>
        <v>#DIV/0!</v>
      </c>
    </row>
    <row r="1666" spans="6:10" ht="15" x14ac:dyDescent="0.2">
      <c r="F1666" s="49">
        <v>42727</v>
      </c>
      <c r="G1666" s="50">
        <v>224.950003623962</v>
      </c>
      <c r="H1666" s="50">
        <v>151.96505623781044</v>
      </c>
      <c r="I1666" s="103" t="e">
        <f>$B$5*H1666/'EUR GBP'!H1666</f>
        <v>#DIV/0!</v>
      </c>
      <c r="J1666" s="170" t="e">
        <f>I1666-($G$3*$B$5/'EUR GBP'!$F$3)</f>
        <v>#DIV/0!</v>
      </c>
    </row>
    <row r="1667" spans="6:10" ht="15" x14ac:dyDescent="0.2">
      <c r="F1667" s="49">
        <v>42726</v>
      </c>
      <c r="G1667" s="50">
        <v>226.80001258850001</v>
      </c>
      <c r="H1667" s="50">
        <v>152.37786287358514</v>
      </c>
      <c r="I1667" s="103" t="e">
        <f>$B$5*H1667/'EUR GBP'!H1667</f>
        <v>#DIV/0!</v>
      </c>
      <c r="J1667" s="170" t="e">
        <f>I1667-($G$3*$B$5/'EUR GBP'!$F$3)</f>
        <v>#DIV/0!</v>
      </c>
    </row>
    <row r="1668" spans="6:10" ht="15" x14ac:dyDescent="0.2">
      <c r="F1668" s="49">
        <v>42725</v>
      </c>
      <c r="G1668" s="50">
        <v>228.04999351501399</v>
      </c>
      <c r="H1668" s="50">
        <v>154.0959289349947</v>
      </c>
      <c r="I1668" s="103" t="e">
        <f>$B$5*H1668/'EUR GBP'!H1668</f>
        <v>#DIV/0!</v>
      </c>
      <c r="J1668" s="170" t="e">
        <f>I1668-($G$3*$B$5/'EUR GBP'!$F$3)</f>
        <v>#DIV/0!</v>
      </c>
    </row>
    <row r="1669" spans="6:10" ht="15" x14ac:dyDescent="0.2">
      <c r="F1669" s="49">
        <v>42724</v>
      </c>
      <c r="G1669" s="50">
        <v>226.74999237060499</v>
      </c>
      <c r="H1669" s="50">
        <v>156.60187115778771</v>
      </c>
      <c r="I1669" s="103" t="e">
        <f>$B$5*H1669/'EUR GBP'!H1669</f>
        <v>#DIV/0!</v>
      </c>
      <c r="J1669" s="170" t="e">
        <f>I1669-($G$3*$B$5/'EUR GBP'!$F$3)</f>
        <v>#DIV/0!</v>
      </c>
    </row>
    <row r="1670" spans="6:10" ht="15" x14ac:dyDescent="0.2">
      <c r="F1670" s="49">
        <v>42723</v>
      </c>
      <c r="G1670" s="50">
        <v>221.79999351501399</v>
      </c>
      <c r="H1670" s="50">
        <v>148.3252408370721</v>
      </c>
      <c r="I1670" s="103" t="e">
        <f>$B$5*H1670/'EUR GBP'!H1670</f>
        <v>#DIV/0!</v>
      </c>
      <c r="J1670" s="170" t="e">
        <f>I1670-($G$3*$B$5/'EUR GBP'!$F$3)</f>
        <v>#DIV/0!</v>
      </c>
    </row>
    <row r="1671" spans="6:10" ht="15" x14ac:dyDescent="0.2">
      <c r="F1671" s="49">
        <v>42720</v>
      </c>
      <c r="G1671" s="50">
        <v>228.99999618530197</v>
      </c>
      <c r="H1671" s="50">
        <v>152.71901006149525</v>
      </c>
      <c r="I1671" s="103" t="e">
        <f>$B$5*H1671/'EUR GBP'!H1671</f>
        <v>#DIV/0!</v>
      </c>
      <c r="J1671" s="170" t="e">
        <f>I1671-($G$3*$B$5/'EUR GBP'!$F$3)</f>
        <v>#DIV/0!</v>
      </c>
    </row>
    <row r="1672" spans="6:10" ht="15" x14ac:dyDescent="0.2">
      <c r="F1672" s="49">
        <v>42719</v>
      </c>
      <c r="G1672" s="50">
        <v>229.74998950958198</v>
      </c>
      <c r="H1672" s="50">
        <v>157.68598768034204</v>
      </c>
      <c r="I1672" s="103" t="e">
        <f>$B$5*H1672/'EUR GBP'!H1672</f>
        <v>#DIV/0!</v>
      </c>
      <c r="J1672" s="170" t="e">
        <f>I1672-($G$3*$B$5/'EUR GBP'!$F$3)</f>
        <v>#DIV/0!</v>
      </c>
    </row>
    <row r="1673" spans="6:10" ht="15" x14ac:dyDescent="0.2">
      <c r="F1673" s="49">
        <v>42718</v>
      </c>
      <c r="G1673" s="50">
        <v>223.14999103546097</v>
      </c>
      <c r="H1673" s="50">
        <v>148.68732165062309</v>
      </c>
      <c r="I1673" s="103" t="e">
        <f>$B$5*H1673/'EUR GBP'!H1673</f>
        <v>#DIV/0!</v>
      </c>
      <c r="J1673" s="170" t="e">
        <f>I1673-($G$3*$B$5/'EUR GBP'!$F$3)</f>
        <v>#DIV/0!</v>
      </c>
    </row>
    <row r="1674" spans="6:10" ht="15" x14ac:dyDescent="0.2">
      <c r="F1674" s="49">
        <v>42717</v>
      </c>
      <c r="G1674" s="50">
        <v>229.850006103515</v>
      </c>
      <c r="H1674" s="50">
        <v>153.988530030075</v>
      </c>
      <c r="I1674" s="103" t="e">
        <f>$B$5*H1674/'EUR GBP'!H1674</f>
        <v>#DIV/0!</v>
      </c>
      <c r="J1674" s="170" t="e">
        <f>I1674-($G$3*$B$5/'EUR GBP'!$F$3)</f>
        <v>#DIV/0!</v>
      </c>
    </row>
    <row r="1675" spans="6:10" ht="15" x14ac:dyDescent="0.2">
      <c r="F1675" s="49">
        <v>42716</v>
      </c>
      <c r="G1675" s="50">
        <v>228.69999408721901</v>
      </c>
      <c r="H1675" s="50">
        <v>149.90629050027817</v>
      </c>
      <c r="I1675" s="103" t="e">
        <f>$B$5*H1675/'EUR GBP'!H1675</f>
        <v>#DIV/0!</v>
      </c>
      <c r="J1675" s="170" t="e">
        <f>I1675-($G$3*$B$5/'EUR GBP'!$F$3)</f>
        <v>#DIV/0!</v>
      </c>
    </row>
    <row r="1676" spans="6:10" ht="15" x14ac:dyDescent="0.2">
      <c r="F1676" s="49">
        <v>42713</v>
      </c>
      <c r="G1676" s="50">
        <v>233.699989318847</v>
      </c>
      <c r="H1676" s="50">
        <v>150.39422694029523</v>
      </c>
      <c r="I1676" s="103" t="e">
        <f>$B$5*H1676/'EUR GBP'!H1676</f>
        <v>#DIV/0!</v>
      </c>
      <c r="J1676" s="170" t="e">
        <f>I1676-($G$3*$B$5/'EUR GBP'!$F$3)</f>
        <v>#DIV/0!</v>
      </c>
    </row>
    <row r="1677" spans="6:10" ht="15" x14ac:dyDescent="0.2">
      <c r="F1677" s="49">
        <v>42712</v>
      </c>
      <c r="G1677" s="50">
        <v>238.050007820129</v>
      </c>
      <c r="H1677" s="50">
        <v>155.84920551972112</v>
      </c>
      <c r="I1677" s="103" t="e">
        <f>$B$5*H1677/'EUR GBP'!H1677</f>
        <v>#DIV/0!</v>
      </c>
      <c r="J1677" s="170" t="e">
        <f>I1677-($G$3*$B$5/'EUR GBP'!$F$3)</f>
        <v>#DIV/0!</v>
      </c>
    </row>
    <row r="1678" spans="6:10" ht="15" x14ac:dyDescent="0.2">
      <c r="F1678" s="49">
        <v>42711</v>
      </c>
      <c r="G1678" s="50">
        <v>233.99999141693101</v>
      </c>
      <c r="H1678" s="50">
        <v>158.88927095043979</v>
      </c>
      <c r="I1678" s="103" t="e">
        <f>$B$5*H1678/'EUR GBP'!H1678</f>
        <v>#DIV/0!</v>
      </c>
      <c r="J1678" s="170" t="e">
        <f>I1678-($G$3*$B$5/'EUR GBP'!$F$3)</f>
        <v>#DIV/0!</v>
      </c>
    </row>
    <row r="1679" spans="6:10" ht="15" x14ac:dyDescent="0.2">
      <c r="F1679" s="49">
        <v>42710</v>
      </c>
      <c r="G1679" s="50">
        <v>225.500011444091</v>
      </c>
      <c r="H1679" s="50">
        <v>159.49598654911932</v>
      </c>
      <c r="I1679" s="103" t="e">
        <f>$B$5*H1679/'EUR GBP'!H1679</f>
        <v>#DIV/0!</v>
      </c>
      <c r="J1679" s="170" t="e">
        <f>I1679-($G$3*$B$5/'EUR GBP'!$F$3)</f>
        <v>#DIV/0!</v>
      </c>
    </row>
    <row r="1680" spans="6:10" ht="15" x14ac:dyDescent="0.2">
      <c r="F1680" s="49">
        <v>42709</v>
      </c>
      <c r="G1680" s="50">
        <v>216.44999980926499</v>
      </c>
      <c r="H1680" s="50">
        <v>155.86178317226933</v>
      </c>
      <c r="I1680" s="103" t="e">
        <f>$B$5*H1680/'EUR GBP'!H1680</f>
        <v>#DIV/0!</v>
      </c>
      <c r="J1680" s="170" t="e">
        <f>I1680-($G$3*$B$5/'EUR GBP'!$F$3)</f>
        <v>#DIV/0!</v>
      </c>
    </row>
    <row r="1681" spans="6:10" ht="15" x14ac:dyDescent="0.2">
      <c r="F1681" s="49">
        <v>42706</v>
      </c>
      <c r="G1681" s="50">
        <v>212.75000572204502</v>
      </c>
      <c r="H1681" s="50">
        <v>149.76630038842347</v>
      </c>
      <c r="I1681" s="103" t="e">
        <f>$B$5*H1681/'EUR GBP'!H1681</f>
        <v>#DIV/0!</v>
      </c>
      <c r="J1681" s="170" t="e">
        <f>I1681-($G$3*$B$5/'EUR GBP'!$F$3)</f>
        <v>#DIV/0!</v>
      </c>
    </row>
    <row r="1682" spans="6:10" ht="15" x14ac:dyDescent="0.2">
      <c r="F1682" s="49">
        <v>42705</v>
      </c>
      <c r="G1682" s="50">
        <v>217.60001182556098</v>
      </c>
      <c r="H1682" s="50">
        <v>154.42174352877331</v>
      </c>
      <c r="I1682" s="103" t="e">
        <f>$B$5*H1682/'EUR GBP'!H1682</f>
        <v>#DIV/0!</v>
      </c>
      <c r="J1682" s="170" t="e">
        <f>I1682-($G$3*$B$5/'EUR GBP'!$F$3)</f>
        <v>#DIV/0!</v>
      </c>
    </row>
    <row r="1683" spans="6:10" ht="15" x14ac:dyDescent="0.2">
      <c r="F1683" s="49">
        <v>42704</v>
      </c>
      <c r="G1683" s="50">
        <v>215.89999198913497</v>
      </c>
      <c r="H1683" s="50">
        <v>154.21678144853371</v>
      </c>
      <c r="I1683" s="103" t="e">
        <f>$B$5*H1683/'EUR GBP'!H1683</f>
        <v>#DIV/0!</v>
      </c>
      <c r="J1683" s="170" t="e">
        <f>I1683-($G$3*$B$5/'EUR GBP'!$F$3)</f>
        <v>#DIV/0!</v>
      </c>
    </row>
    <row r="1684" spans="6:10" ht="15" x14ac:dyDescent="0.2">
      <c r="F1684" s="49">
        <v>42703</v>
      </c>
      <c r="G1684" s="50">
        <v>214.49999809265103</v>
      </c>
      <c r="H1684" s="50">
        <v>155.81334706860039</v>
      </c>
      <c r="I1684" s="103" t="e">
        <f>$B$5*H1684/'EUR GBP'!H1684</f>
        <v>#DIV/0!</v>
      </c>
      <c r="J1684" s="170" t="e">
        <f>I1684-($G$3*$B$5/'EUR GBP'!$F$3)</f>
        <v>#DIV/0!</v>
      </c>
    </row>
    <row r="1685" spans="6:10" ht="15" x14ac:dyDescent="0.2">
      <c r="F1685" s="49">
        <v>42702</v>
      </c>
      <c r="G1685" s="50">
        <v>210.89999675750701</v>
      </c>
      <c r="H1685" s="50">
        <v>150.26989998623671</v>
      </c>
      <c r="I1685" s="103" t="e">
        <f>$B$5*H1685/'EUR GBP'!H1685</f>
        <v>#DIV/0!</v>
      </c>
      <c r="J1685" s="170" t="e">
        <f>I1685-($G$3*$B$5/'EUR GBP'!$F$3)</f>
        <v>#DIV/0!</v>
      </c>
    </row>
    <row r="1686" spans="6:10" ht="15" x14ac:dyDescent="0.2">
      <c r="F1686" s="49">
        <v>42699</v>
      </c>
      <c r="G1686" s="50">
        <v>215.00000953674299</v>
      </c>
      <c r="H1686" s="50">
        <v>152.79299975837793</v>
      </c>
      <c r="I1686" s="103" t="e">
        <f>$B$5*H1686/'EUR GBP'!H1686</f>
        <v>#DIV/0!</v>
      </c>
      <c r="J1686" s="170" t="e">
        <f>I1686-($G$3*$B$5/'EUR GBP'!$F$3)</f>
        <v>#DIV/0!</v>
      </c>
    </row>
    <row r="1687" spans="6:10" ht="15" x14ac:dyDescent="0.2">
      <c r="F1687" s="49">
        <v>42698</v>
      </c>
      <c r="G1687" s="50">
        <v>215.60001373290999</v>
      </c>
      <c r="H1687" s="50">
        <v>154.11092128082822</v>
      </c>
      <c r="I1687" s="103" t="e">
        <f>$B$5*H1687/'EUR GBP'!H1687</f>
        <v>#DIV/0!</v>
      </c>
      <c r="J1687" s="170" t="e">
        <f>I1687-($G$3*$B$5/'EUR GBP'!$F$3)</f>
        <v>#DIV/0!</v>
      </c>
    </row>
    <row r="1688" spans="6:10" ht="15" x14ac:dyDescent="0.2">
      <c r="F1688" s="49">
        <v>42697</v>
      </c>
      <c r="G1688" s="50">
        <v>214.35000896453801</v>
      </c>
      <c r="H1688" s="50">
        <v>154.0442535778823</v>
      </c>
      <c r="I1688" s="103" t="e">
        <f>$B$5*H1688/'EUR GBP'!H1688</f>
        <v>#DIV/0!</v>
      </c>
      <c r="J1688" s="170" t="e">
        <f>I1688-($G$3*$B$5/'EUR GBP'!$F$3)</f>
        <v>#DIV/0!</v>
      </c>
    </row>
    <row r="1689" spans="6:10" ht="15" x14ac:dyDescent="0.2">
      <c r="F1689" s="49">
        <v>42696</v>
      </c>
      <c r="G1689" s="50">
        <v>213.19999694824202</v>
      </c>
      <c r="H1689" s="50">
        <v>154.99092149710896</v>
      </c>
      <c r="I1689" s="103" t="e">
        <f>$B$5*H1689/'EUR GBP'!H1689</f>
        <v>#DIV/0!</v>
      </c>
      <c r="J1689" s="170" t="e">
        <f>I1689-($G$3*$B$5/'EUR GBP'!$F$3)</f>
        <v>#DIV/0!</v>
      </c>
    </row>
    <row r="1690" spans="6:10" ht="15" x14ac:dyDescent="0.2">
      <c r="F1690" s="49">
        <v>42695</v>
      </c>
      <c r="G1690" s="50">
        <v>210.75000762939399</v>
      </c>
      <c r="H1690" s="50">
        <v>151.95296728414215</v>
      </c>
      <c r="I1690" s="103" t="e">
        <f>$B$5*H1690/'EUR GBP'!H1690</f>
        <v>#DIV/0!</v>
      </c>
      <c r="J1690" s="170" t="e">
        <f>I1690-($G$3*$B$5/'EUR GBP'!$F$3)</f>
        <v>#DIV/0!</v>
      </c>
    </row>
    <row r="1691" spans="6:10" ht="15" x14ac:dyDescent="0.2">
      <c r="F1691" s="49">
        <v>42692</v>
      </c>
      <c r="G1691" s="50">
        <v>212.5</v>
      </c>
      <c r="H1691" s="50">
        <v>153.50868006598557</v>
      </c>
      <c r="I1691" s="103" t="e">
        <f>$B$5*H1691/'EUR GBP'!H1691</f>
        <v>#DIV/0!</v>
      </c>
      <c r="J1691" s="170" t="e">
        <f>I1691-($G$3*$B$5/'EUR GBP'!$F$3)</f>
        <v>#DIV/0!</v>
      </c>
    </row>
    <row r="1692" spans="6:10" ht="15" x14ac:dyDescent="0.2">
      <c r="F1692" s="49">
        <v>42691</v>
      </c>
      <c r="G1692" s="50">
        <v>212.100005149841</v>
      </c>
      <c r="H1692" s="50">
        <v>154.96364198371415</v>
      </c>
      <c r="I1692" s="103" t="e">
        <f>$B$5*H1692/'EUR GBP'!H1692</f>
        <v>#DIV/0!</v>
      </c>
      <c r="J1692" s="170" t="e">
        <f>I1692-($G$3*$B$5/'EUR GBP'!$F$3)</f>
        <v>#DIV/0!</v>
      </c>
    </row>
    <row r="1693" spans="6:10" ht="15" x14ac:dyDescent="0.2">
      <c r="F1693" s="49">
        <v>42690</v>
      </c>
      <c r="G1693" s="50">
        <v>209.699988365173</v>
      </c>
      <c r="H1693" s="50">
        <v>151.98288168901951</v>
      </c>
      <c r="I1693" s="103" t="e">
        <f>$B$5*H1693/'EUR GBP'!H1693</f>
        <v>#DIV/0!</v>
      </c>
      <c r="J1693" s="170" t="e">
        <f>I1693-($G$3*$B$5/'EUR GBP'!$F$3)</f>
        <v>#DIV/0!</v>
      </c>
    </row>
    <row r="1694" spans="6:10" ht="15" x14ac:dyDescent="0.2">
      <c r="F1694" s="49">
        <v>42689</v>
      </c>
      <c r="G1694" s="50">
        <v>211.39998435974098</v>
      </c>
      <c r="H1694" s="50">
        <v>152.82187694688332</v>
      </c>
      <c r="I1694" s="103" t="e">
        <f>$B$5*H1694/'EUR GBP'!H1694</f>
        <v>#DIV/0!</v>
      </c>
      <c r="J1694" s="170" t="e">
        <f>I1694-($G$3*$B$5/'EUR GBP'!$F$3)</f>
        <v>#DIV/0!</v>
      </c>
    </row>
    <row r="1695" spans="6:10" ht="15" x14ac:dyDescent="0.2">
      <c r="F1695" s="49">
        <v>42688</v>
      </c>
      <c r="G1695" s="50">
        <v>211.94999217986998</v>
      </c>
      <c r="H1695" s="50">
        <v>161.84391367037287</v>
      </c>
      <c r="I1695" s="103" t="e">
        <f>$B$5*H1695/'EUR GBP'!H1695</f>
        <v>#DIV/0!</v>
      </c>
      <c r="J1695" s="170" t="e">
        <f>I1695-($G$3*$B$5/'EUR GBP'!$F$3)</f>
        <v>#DIV/0!</v>
      </c>
    </row>
    <row r="1696" spans="6:10" ht="15" x14ac:dyDescent="0.2">
      <c r="F1696" s="49">
        <v>42685</v>
      </c>
      <c r="G1696" s="50">
        <v>200.34999847412101</v>
      </c>
      <c r="H1696" s="50">
        <v>152.22901844062781</v>
      </c>
      <c r="I1696" s="103" t="e">
        <f>$B$5*H1696/'EUR GBP'!H1696</f>
        <v>#DIV/0!</v>
      </c>
      <c r="J1696" s="170" t="e">
        <f>I1696-($G$3*$B$5/'EUR GBP'!$F$3)</f>
        <v>#DIV/0!</v>
      </c>
    </row>
    <row r="1697" spans="6:10" ht="15" x14ac:dyDescent="0.2">
      <c r="F1697" s="49">
        <v>42684</v>
      </c>
      <c r="G1697" s="50">
        <v>201.64999961853002</v>
      </c>
      <c r="H1697" s="50">
        <v>161.4936202942022</v>
      </c>
      <c r="I1697" s="103" t="e">
        <f>$B$5*H1697/'EUR GBP'!H1697</f>
        <v>#DIV/0!</v>
      </c>
      <c r="J1697" s="170" t="e">
        <f>I1697-($G$3*$B$5/'EUR GBP'!$F$3)</f>
        <v>#DIV/0!</v>
      </c>
    </row>
    <row r="1698" spans="6:10" ht="15" x14ac:dyDescent="0.2">
      <c r="F1698" s="49">
        <v>42683</v>
      </c>
      <c r="G1698" s="50">
        <v>191.05000495910599</v>
      </c>
      <c r="H1698" s="50">
        <v>158.02634654776622</v>
      </c>
      <c r="I1698" s="103" t="e">
        <f>$B$5*H1698/'EUR GBP'!H1698</f>
        <v>#DIV/0!</v>
      </c>
      <c r="J1698" s="170" t="e">
        <f>I1698-($G$3*$B$5/'EUR GBP'!$F$3)</f>
        <v>#DIV/0!</v>
      </c>
    </row>
    <row r="1699" spans="6:10" ht="15" x14ac:dyDescent="0.2">
      <c r="F1699" s="49">
        <v>42682</v>
      </c>
      <c r="G1699" s="50">
        <v>185.14999151229802</v>
      </c>
      <c r="H1699" s="50">
        <v>153.55136979926556</v>
      </c>
      <c r="I1699" s="103" t="e">
        <f>$B$5*H1699/'EUR GBP'!H1699</f>
        <v>#DIV/0!</v>
      </c>
      <c r="J1699" s="170" t="e">
        <f>I1699-($G$3*$B$5/'EUR GBP'!$F$3)</f>
        <v>#DIV/0!</v>
      </c>
    </row>
    <row r="1700" spans="6:10" ht="15" x14ac:dyDescent="0.2">
      <c r="F1700" s="49">
        <v>42681</v>
      </c>
      <c r="G1700" s="50">
        <v>184.74999666213901</v>
      </c>
      <c r="H1700" s="50">
        <v>156.15052156498848</v>
      </c>
      <c r="I1700" s="103" t="e">
        <f>$B$5*H1700/'EUR GBP'!H1700</f>
        <v>#DIV/0!</v>
      </c>
      <c r="J1700" s="170" t="e">
        <f>I1700-($G$3*$B$5/'EUR GBP'!$F$3)</f>
        <v>#DIV/0!</v>
      </c>
    </row>
    <row r="1701" spans="6:10" ht="15" x14ac:dyDescent="0.2">
      <c r="F1701" s="49">
        <v>42678</v>
      </c>
      <c r="G1701" s="50">
        <v>181.25</v>
      </c>
      <c r="H1701" s="50">
        <v>149.00935868999451</v>
      </c>
      <c r="I1701" s="103" t="e">
        <f>$B$5*H1701/'EUR GBP'!H1701</f>
        <v>#DIV/0!</v>
      </c>
      <c r="J1701" s="170" t="e">
        <f>I1701-($G$3*$B$5/'EUR GBP'!$F$3)</f>
        <v>#DIV/0!</v>
      </c>
    </row>
    <row r="1702" spans="6:10" ht="15" x14ac:dyDescent="0.2">
      <c r="F1702" s="49">
        <v>42677</v>
      </c>
      <c r="G1702" s="50">
        <v>186.300003528594</v>
      </c>
      <c r="H1702" s="50">
        <v>156.96639105066964</v>
      </c>
      <c r="I1702" s="103" t="e">
        <f>$B$5*H1702/'EUR GBP'!H1702</f>
        <v>#DIV/0!</v>
      </c>
      <c r="J1702" s="170" t="e">
        <f>I1702-($G$3*$B$5/'EUR GBP'!$F$3)</f>
        <v>#DIV/0!</v>
      </c>
    </row>
    <row r="1703" spans="6:10" ht="15" x14ac:dyDescent="0.2">
      <c r="F1703" s="49">
        <v>42676</v>
      </c>
      <c r="G1703" s="50">
        <v>181.800007820129</v>
      </c>
      <c r="H1703" s="50">
        <v>148.73519827679527</v>
      </c>
      <c r="I1703" s="103" t="e">
        <f>$B$5*H1703/'EUR GBP'!H1703</f>
        <v>#DIV/0!</v>
      </c>
      <c r="J1703" s="170" t="e">
        <f>I1703-($G$3*$B$5/'EUR GBP'!$F$3)</f>
        <v>#DIV/0!</v>
      </c>
    </row>
    <row r="1704" spans="6:10" ht="15" x14ac:dyDescent="0.2">
      <c r="F1704" s="49">
        <v>42675</v>
      </c>
      <c r="G1704" s="50">
        <v>187.19999790191599</v>
      </c>
      <c r="H1704" s="50">
        <v>150.90489370880451</v>
      </c>
      <c r="I1704" s="103" t="e">
        <f>$B$5*H1704/'EUR GBP'!H1704</f>
        <v>#DIV/0!</v>
      </c>
      <c r="J1704" s="170" t="e">
        <f>I1704-($G$3*$B$5/'EUR GBP'!$F$3)</f>
        <v>#DIV/0!</v>
      </c>
    </row>
    <row r="1705" spans="6:10" ht="15" x14ac:dyDescent="0.2">
      <c r="F1705" s="49">
        <v>42674</v>
      </c>
      <c r="G1705" s="50">
        <v>190.05000591277999</v>
      </c>
      <c r="H1705" s="50">
        <v>151.57612424197126</v>
      </c>
      <c r="I1705" s="103" t="e">
        <f>$B$5*H1705/'EUR GBP'!H1705</f>
        <v>#DIV/0!</v>
      </c>
      <c r="J1705" s="170" t="e">
        <f>I1705-($G$3*$B$5/'EUR GBP'!$F$3)</f>
        <v>#DIV/0!</v>
      </c>
    </row>
    <row r="1706" spans="6:10" ht="15" x14ac:dyDescent="0.2">
      <c r="F1706" s="49">
        <v>42671</v>
      </c>
      <c r="G1706" s="50">
        <v>192.10000038146899</v>
      </c>
      <c r="H1706" s="50">
        <v>154.05977706533147</v>
      </c>
      <c r="I1706" s="103" t="e">
        <f>$B$5*H1706/'EUR GBP'!H1706</f>
        <v>#DIV/0!</v>
      </c>
      <c r="J1706" s="170" t="e">
        <f>I1706-($G$3*$B$5/'EUR GBP'!$F$3)</f>
        <v>#DIV/0!</v>
      </c>
    </row>
    <row r="1707" spans="6:10" ht="15" x14ac:dyDescent="0.2">
      <c r="F1707" s="49">
        <v>42670</v>
      </c>
      <c r="G1707" s="50">
        <v>191.05000495910599</v>
      </c>
      <c r="H1707" s="50">
        <v>161.37280459872181</v>
      </c>
      <c r="I1707" s="103" t="e">
        <f>$B$5*H1707/'EUR GBP'!H1707</f>
        <v>#DIV/0!</v>
      </c>
      <c r="J1707" s="170" t="e">
        <f>I1707-($G$3*$B$5/'EUR GBP'!$F$3)</f>
        <v>#DIV/0!</v>
      </c>
    </row>
    <row r="1708" spans="6:10" ht="15" x14ac:dyDescent="0.2">
      <c r="F1708" s="49">
        <v>42669</v>
      </c>
      <c r="G1708" s="50">
        <v>181.149995326995</v>
      </c>
      <c r="H1708" s="50">
        <v>150.70332717494097</v>
      </c>
      <c r="I1708" s="103" t="e">
        <f>$B$5*H1708/'EUR GBP'!H1708</f>
        <v>#DIV/0!</v>
      </c>
      <c r="J1708" s="170" t="e">
        <f>I1708-($G$3*$B$5/'EUR GBP'!$F$3)</f>
        <v>#DIV/0!</v>
      </c>
    </row>
    <row r="1709" spans="6:10" ht="15" x14ac:dyDescent="0.2">
      <c r="F1709" s="49">
        <v>42668</v>
      </c>
      <c r="G1709" s="50">
        <v>184.14999246597199</v>
      </c>
      <c r="H1709" s="50">
        <v>153.5531712228568</v>
      </c>
      <c r="I1709" s="103" t="e">
        <f>$B$5*H1709/'EUR GBP'!H1709</f>
        <v>#DIV/0!</v>
      </c>
      <c r="J1709" s="170" t="e">
        <f>I1709-($G$3*$B$5/'EUR GBP'!$F$3)</f>
        <v>#DIV/0!</v>
      </c>
    </row>
    <row r="1710" spans="6:10" ht="15" x14ac:dyDescent="0.2">
      <c r="F1710" s="49">
        <v>42667</v>
      </c>
      <c r="G1710" s="50">
        <v>183.74999761581401</v>
      </c>
      <c r="H1710" s="50">
        <v>153.63749093012112</v>
      </c>
      <c r="I1710" s="103" t="e">
        <f>$B$5*H1710/'EUR GBP'!H1710</f>
        <v>#DIV/0!</v>
      </c>
      <c r="J1710" s="170" t="e">
        <f>I1710-($G$3*$B$5/'EUR GBP'!$F$3)</f>
        <v>#DIV/0!</v>
      </c>
    </row>
    <row r="1711" spans="6:10" ht="15" x14ac:dyDescent="0.2">
      <c r="F1711" s="49">
        <v>42664</v>
      </c>
      <c r="G1711" s="50">
        <v>183.249998092651</v>
      </c>
      <c r="H1711" s="50">
        <v>153.2618068318522</v>
      </c>
      <c r="I1711" s="103" t="e">
        <f>$B$5*H1711/'EUR GBP'!H1711</f>
        <v>#DIV/0!</v>
      </c>
      <c r="J1711" s="170" t="e">
        <f>I1711-($G$3*$B$5/'EUR GBP'!$F$3)</f>
        <v>#DIV/0!</v>
      </c>
    </row>
    <row r="1712" spans="6:10" ht="15" x14ac:dyDescent="0.2">
      <c r="F1712" s="49">
        <v>42663</v>
      </c>
      <c r="G1712" s="50">
        <v>183.200001716613</v>
      </c>
      <c r="H1712" s="50">
        <v>157.15924722426331</v>
      </c>
      <c r="I1712" s="103" t="e">
        <f>$B$5*H1712/'EUR GBP'!H1712</f>
        <v>#DIV/0!</v>
      </c>
      <c r="J1712" s="170" t="e">
        <f>I1712-($G$3*$B$5/'EUR GBP'!$F$3)</f>
        <v>#DIV/0!</v>
      </c>
    </row>
    <row r="1713" spans="6:10" ht="15" x14ac:dyDescent="0.2">
      <c r="F1713" s="49">
        <v>42662</v>
      </c>
      <c r="G1713" s="50">
        <v>178.55000495910599</v>
      </c>
      <c r="H1713" s="50">
        <v>157.74857235124105</v>
      </c>
      <c r="I1713" s="103" t="e">
        <f>$B$5*H1713/'EUR GBP'!H1713</f>
        <v>#DIV/0!</v>
      </c>
      <c r="J1713" s="170" t="e">
        <f>I1713-($G$3*$B$5/'EUR GBP'!$F$3)</f>
        <v>#DIV/0!</v>
      </c>
    </row>
    <row r="1714" spans="6:10" ht="15" x14ac:dyDescent="0.2">
      <c r="F1714" s="49">
        <v>42661</v>
      </c>
      <c r="G1714" s="50">
        <v>173.35000038146899</v>
      </c>
      <c r="H1714" s="50">
        <v>156.20996498007082</v>
      </c>
      <c r="I1714" s="103" t="e">
        <f>$B$5*H1714/'EUR GBP'!H1714</f>
        <v>#DIV/0!</v>
      </c>
      <c r="J1714" s="170" t="e">
        <f>I1714-($G$3*$B$5/'EUR GBP'!$F$3)</f>
        <v>#DIV/0!</v>
      </c>
    </row>
    <row r="1715" spans="6:10" ht="15" x14ac:dyDescent="0.2">
      <c r="F1715" s="49">
        <v>42660</v>
      </c>
      <c r="G1715" s="50">
        <v>170.00000476837101</v>
      </c>
      <c r="H1715" s="50">
        <v>152.18701031587531</v>
      </c>
      <c r="I1715" s="103" t="e">
        <f>$B$5*H1715/'EUR GBP'!H1715</f>
        <v>#DIV/0!</v>
      </c>
      <c r="J1715" s="170" t="e">
        <f>I1715-($G$3*$B$5/'EUR GBP'!$F$3)</f>
        <v>#DIV/0!</v>
      </c>
    </row>
    <row r="1716" spans="6:10" ht="15" x14ac:dyDescent="0.2">
      <c r="F1716" s="49">
        <v>42657</v>
      </c>
      <c r="G1716" s="50">
        <v>171.14999294281</v>
      </c>
      <c r="H1716" s="50">
        <v>158.40975606256944</v>
      </c>
      <c r="I1716" s="103" t="e">
        <f>$B$5*H1716/'EUR GBP'!H1716</f>
        <v>#DIV/0!</v>
      </c>
      <c r="J1716" s="170" t="e">
        <f>I1716-($G$3*$B$5/'EUR GBP'!$F$3)</f>
        <v>#DIV/0!</v>
      </c>
    </row>
    <row r="1717" spans="6:10" ht="15" x14ac:dyDescent="0.2">
      <c r="F1717" s="49">
        <v>42656</v>
      </c>
      <c r="G1717" s="50">
        <v>165.450000762939</v>
      </c>
      <c r="H1717" s="50">
        <v>149.33385624728055</v>
      </c>
      <c r="I1717" s="103" t="e">
        <f>$B$5*H1717/'EUR GBP'!H1717</f>
        <v>#DIV/0!</v>
      </c>
      <c r="J1717" s="170" t="e">
        <f>I1717-($G$3*$B$5/'EUR GBP'!$F$3)</f>
        <v>#DIV/0!</v>
      </c>
    </row>
    <row r="1718" spans="6:10" ht="15" x14ac:dyDescent="0.2">
      <c r="F1718" s="49">
        <v>42655</v>
      </c>
      <c r="G1718" s="50">
        <v>169.700002670288</v>
      </c>
      <c r="H1718" s="50">
        <v>150.66814112947068</v>
      </c>
      <c r="I1718" s="103" t="e">
        <f>$B$5*H1718/'EUR GBP'!H1718</f>
        <v>#DIV/0!</v>
      </c>
      <c r="J1718" s="170" t="e">
        <f>I1718-($G$3*$B$5/'EUR GBP'!$F$3)</f>
        <v>#DIV/0!</v>
      </c>
    </row>
    <row r="1719" spans="6:10" ht="15" x14ac:dyDescent="0.2">
      <c r="F1719" s="49">
        <v>42654</v>
      </c>
      <c r="G1719" s="50">
        <v>172.54999876022299</v>
      </c>
      <c r="H1719" s="50">
        <v>153.62010055305677</v>
      </c>
      <c r="I1719" s="103" t="e">
        <f>$B$5*H1719/'EUR GBP'!H1719</f>
        <v>#DIV/0!</v>
      </c>
      <c r="J1719" s="170" t="e">
        <f>I1719-($G$3*$B$5/'EUR GBP'!$F$3)</f>
        <v>#DIV/0!</v>
      </c>
    </row>
    <row r="1720" spans="6:10" ht="15" x14ac:dyDescent="0.2">
      <c r="F1720" s="49">
        <v>42653</v>
      </c>
      <c r="G1720" s="50">
        <v>172.10000753402701</v>
      </c>
      <c r="H1720" s="50">
        <v>152.50942027017712</v>
      </c>
      <c r="I1720" s="103" t="e">
        <f>$B$5*H1720/'EUR GBP'!H1720</f>
        <v>#DIV/0!</v>
      </c>
      <c r="J1720" s="170" t="e">
        <f>I1720-($G$3*$B$5/'EUR GBP'!$F$3)</f>
        <v>#DIV/0!</v>
      </c>
    </row>
    <row r="1721" spans="6:10" ht="15" x14ac:dyDescent="0.2">
      <c r="F1721" s="49">
        <v>42650</v>
      </c>
      <c r="G1721" s="50">
        <v>172.899997234344</v>
      </c>
      <c r="H1721" s="50">
        <v>151.54544101114647</v>
      </c>
      <c r="I1721" s="103" t="e">
        <f>$B$5*H1721/'EUR GBP'!H1721</f>
        <v>#DIV/0!</v>
      </c>
      <c r="J1721" s="170" t="e">
        <f>I1721-($G$3*$B$5/'EUR GBP'!$F$3)</f>
        <v>#DIV/0!</v>
      </c>
    </row>
    <row r="1722" spans="6:10" ht="15" x14ac:dyDescent="0.2">
      <c r="F1722" s="49">
        <v>42649</v>
      </c>
      <c r="G1722" s="50">
        <v>174.80000257492</v>
      </c>
      <c r="H1722" s="50">
        <v>156.45326990619992</v>
      </c>
      <c r="I1722" s="103" t="e">
        <f>$B$5*H1722/'EUR GBP'!H1722</f>
        <v>#DIV/0!</v>
      </c>
      <c r="J1722" s="170" t="e">
        <f>I1722-($G$3*$B$5/'EUR GBP'!$F$3)</f>
        <v>#DIV/0!</v>
      </c>
    </row>
    <row r="1723" spans="6:10" ht="15" x14ac:dyDescent="0.2">
      <c r="F1723" s="49">
        <v>42648</v>
      </c>
      <c r="G1723" s="50">
        <v>171.14999294281</v>
      </c>
      <c r="H1723" s="50">
        <v>153.48879616748607</v>
      </c>
      <c r="I1723" s="103" t="e">
        <f>$B$5*H1723/'EUR GBP'!H1723</f>
        <v>#DIV/0!</v>
      </c>
      <c r="J1723" s="170" t="e">
        <f>I1723-($G$3*$B$5/'EUR GBP'!$F$3)</f>
        <v>#DIV/0!</v>
      </c>
    </row>
    <row r="1724" spans="6:10" ht="15" x14ac:dyDescent="0.2">
      <c r="F1724" s="49">
        <v>42647</v>
      </c>
      <c r="G1724" s="50">
        <v>170.85000276565501</v>
      </c>
      <c r="H1724" s="50">
        <v>156.16270073396618</v>
      </c>
      <c r="I1724" s="103" t="e">
        <f>$B$5*H1724/'EUR GBP'!H1724</f>
        <v>#DIV/0!</v>
      </c>
      <c r="J1724" s="170" t="e">
        <f>I1724-($G$3*$B$5/'EUR GBP'!$F$3)</f>
        <v>#DIV/0!</v>
      </c>
    </row>
    <row r="1725" spans="6:10" ht="15" x14ac:dyDescent="0.2">
      <c r="F1725" s="49">
        <v>42646</v>
      </c>
      <c r="G1725" s="50">
        <v>167.60001182556098</v>
      </c>
      <c r="H1725" s="50">
        <v>155.33723096283776</v>
      </c>
      <c r="I1725" s="103" t="e">
        <f>$B$5*H1725/'EUR GBP'!H1725</f>
        <v>#DIV/0!</v>
      </c>
      <c r="J1725" s="170" t="e">
        <f>I1725-($G$3*$B$5/'EUR GBP'!$F$3)</f>
        <v>#DIV/0!</v>
      </c>
    </row>
    <row r="1726" spans="6:10" ht="15" x14ac:dyDescent="0.2">
      <c r="F1726" s="49">
        <v>42643</v>
      </c>
      <c r="G1726" s="50">
        <v>165.29999971389699</v>
      </c>
      <c r="H1726" s="50">
        <v>151.05707580671071</v>
      </c>
      <c r="I1726" s="103" t="e">
        <f>$B$5*H1726/'EUR GBP'!H1726</f>
        <v>#DIV/0!</v>
      </c>
      <c r="J1726" s="170" t="e">
        <f>I1726-($G$3*$B$5/'EUR GBP'!$F$3)</f>
        <v>#DIV/0!</v>
      </c>
    </row>
    <row r="1727" spans="6:10" ht="15" x14ac:dyDescent="0.2">
      <c r="F1727" s="49">
        <v>42642</v>
      </c>
      <c r="G1727" s="50">
        <v>167.64999628067002</v>
      </c>
      <c r="H1727" s="50">
        <v>154.55095931126772</v>
      </c>
      <c r="I1727" s="103" t="e">
        <f>$B$5*H1727/'EUR GBP'!H1727</f>
        <v>#DIV/0!</v>
      </c>
      <c r="J1727" s="170" t="e">
        <f>I1727-($G$3*$B$5/'EUR GBP'!$F$3)</f>
        <v>#DIV/0!</v>
      </c>
    </row>
    <row r="1728" spans="6:10" ht="15" x14ac:dyDescent="0.2">
      <c r="F1728" s="49">
        <v>42641</v>
      </c>
      <c r="G1728" s="50">
        <v>166.19999408721898</v>
      </c>
      <c r="H1728" s="50">
        <v>154.51612081162352</v>
      </c>
      <c r="I1728" s="103" t="e">
        <f>$B$5*H1728/'EUR GBP'!H1728</f>
        <v>#DIV/0!</v>
      </c>
      <c r="J1728" s="170" t="e">
        <f>I1728-($G$3*$B$5/'EUR GBP'!$F$3)</f>
        <v>#DIV/0!</v>
      </c>
    </row>
    <row r="1729" spans="6:10" ht="15" x14ac:dyDescent="0.2">
      <c r="F1729" s="49">
        <v>42640</v>
      </c>
      <c r="G1729" s="50">
        <v>164.80000019073401</v>
      </c>
      <c r="H1729" s="50">
        <v>150.68432694881525</v>
      </c>
      <c r="I1729" s="103" t="e">
        <f>$B$5*H1729/'EUR GBP'!H1729</f>
        <v>#DIV/0!</v>
      </c>
      <c r="J1729" s="170" t="e">
        <f>I1729-($G$3*$B$5/'EUR GBP'!$F$3)</f>
        <v>#DIV/0!</v>
      </c>
    </row>
    <row r="1730" spans="6:10" ht="15" x14ac:dyDescent="0.2">
      <c r="F1730" s="49">
        <v>42639</v>
      </c>
      <c r="G1730" s="50">
        <v>167.550003528594</v>
      </c>
      <c r="H1730" s="50">
        <v>150.23157060467975</v>
      </c>
      <c r="I1730" s="103" t="e">
        <f>$B$5*H1730/'EUR GBP'!H1730</f>
        <v>#DIV/0!</v>
      </c>
      <c r="J1730" s="170" t="e">
        <f>I1730-($G$3*$B$5/'EUR GBP'!$F$3)</f>
        <v>#DIV/0!</v>
      </c>
    </row>
    <row r="1731" spans="6:10" ht="15" x14ac:dyDescent="0.2">
      <c r="F1731" s="49">
        <v>42636</v>
      </c>
      <c r="G1731" s="50">
        <v>170.85000276565501</v>
      </c>
      <c r="H1731" s="50">
        <v>150.95003581561392</v>
      </c>
      <c r="I1731" s="103" t="e">
        <f>$B$5*H1731/'EUR GBP'!H1731</f>
        <v>#DIV/0!</v>
      </c>
      <c r="J1731" s="170" t="e">
        <f>I1731-($G$3*$B$5/'EUR GBP'!$F$3)</f>
        <v>#DIV/0!</v>
      </c>
    </row>
    <row r="1732" spans="6:10" ht="15" x14ac:dyDescent="0.2">
      <c r="F1732" s="49">
        <v>42635</v>
      </c>
      <c r="G1732" s="50">
        <v>173.39999675750698</v>
      </c>
      <c r="H1732" s="50">
        <v>154.72956317702108</v>
      </c>
      <c r="I1732" s="103" t="e">
        <f>$B$5*H1732/'EUR GBP'!H1732</f>
        <v>#DIV/0!</v>
      </c>
      <c r="J1732" s="170" t="e">
        <f>I1732-($G$3*$B$5/'EUR GBP'!$F$3)</f>
        <v>#DIV/0!</v>
      </c>
    </row>
    <row r="1733" spans="6:10" ht="15" x14ac:dyDescent="0.2">
      <c r="F1733" s="49">
        <v>42634</v>
      </c>
      <c r="G1733" s="50">
        <v>171.700000762939</v>
      </c>
      <c r="H1733" s="50">
        <v>157.9320469177506</v>
      </c>
      <c r="I1733" s="103" t="e">
        <f>$B$5*H1733/'EUR GBP'!H1733</f>
        <v>#DIV/0!</v>
      </c>
      <c r="J1733" s="170" t="e">
        <f>I1733-($G$3*$B$5/'EUR GBP'!$F$3)</f>
        <v>#DIV/0!</v>
      </c>
    </row>
    <row r="1734" spans="6:10" ht="15" x14ac:dyDescent="0.2">
      <c r="F1734" s="49">
        <v>42633</v>
      </c>
      <c r="G1734" s="50">
        <v>166.499996185302</v>
      </c>
      <c r="H1734" s="50">
        <v>153.26601346944923</v>
      </c>
      <c r="I1734" s="103" t="e">
        <f>$B$5*H1734/'EUR GBP'!H1734</f>
        <v>#DIV/0!</v>
      </c>
      <c r="J1734" s="170" t="e">
        <f>I1734-($G$3*$B$5/'EUR GBP'!$F$3)</f>
        <v>#DIV/0!</v>
      </c>
    </row>
    <row r="1735" spans="6:10" ht="15" x14ac:dyDescent="0.2">
      <c r="F1735" s="49">
        <v>42632</v>
      </c>
      <c r="G1735" s="50">
        <v>166.44999980926499</v>
      </c>
      <c r="H1735" s="50">
        <v>154.18960863202096</v>
      </c>
      <c r="I1735" s="103" t="e">
        <f>$B$5*H1735/'EUR GBP'!H1735</f>
        <v>#DIV/0!</v>
      </c>
      <c r="J1735" s="170" t="e">
        <f>I1735-($G$3*$B$5/'EUR GBP'!$F$3)</f>
        <v>#DIV/0!</v>
      </c>
    </row>
    <row r="1736" spans="6:10" ht="15" x14ac:dyDescent="0.2">
      <c r="F1736" s="49">
        <v>42629</v>
      </c>
      <c r="G1736" s="50">
        <v>165.39999246597199</v>
      </c>
      <c r="H1736" s="50">
        <v>149.96620867971865</v>
      </c>
      <c r="I1736" s="103" t="e">
        <f>$B$5*H1736/'EUR GBP'!H1736</f>
        <v>#DIV/0!</v>
      </c>
      <c r="J1736" s="170" t="e">
        <f>I1736-($G$3*$B$5/'EUR GBP'!$F$3)</f>
        <v>#DIV/0!</v>
      </c>
    </row>
    <row r="1737" spans="6:10" ht="15" x14ac:dyDescent="0.2">
      <c r="F1737" s="49">
        <v>42628</v>
      </c>
      <c r="G1737" s="50">
        <v>168.949997425079</v>
      </c>
      <c r="H1737" s="50">
        <v>151.95557050104586</v>
      </c>
      <c r="I1737" s="103" t="e">
        <f>$B$5*H1737/'EUR GBP'!H1737</f>
        <v>#DIV/0!</v>
      </c>
      <c r="J1737" s="170" t="e">
        <f>I1737-($G$3*$B$5/'EUR GBP'!$F$3)</f>
        <v>#DIV/0!</v>
      </c>
    </row>
    <row r="1738" spans="6:10" ht="15" x14ac:dyDescent="0.2">
      <c r="F1738" s="49">
        <v>42627</v>
      </c>
      <c r="G1738" s="50">
        <v>170.35000324249202</v>
      </c>
      <c r="H1738" s="50">
        <v>152.86064732319849</v>
      </c>
      <c r="I1738" s="103" t="e">
        <f>$B$5*H1738/'EUR GBP'!H1738</f>
        <v>#DIV/0!</v>
      </c>
      <c r="J1738" s="170" t="e">
        <f>I1738-($G$3*$B$5/'EUR GBP'!$F$3)</f>
        <v>#DIV/0!</v>
      </c>
    </row>
    <row r="1739" spans="6:10" ht="15" x14ac:dyDescent="0.2">
      <c r="F1739" s="49">
        <v>42626</v>
      </c>
      <c r="G1739" s="50">
        <v>170.749998092651</v>
      </c>
      <c r="H1739" s="50">
        <v>154.48144023523483</v>
      </c>
      <c r="I1739" s="103" t="e">
        <f>$B$5*H1739/'EUR GBP'!H1739</f>
        <v>#DIV/0!</v>
      </c>
      <c r="J1739" s="170" t="e">
        <f>I1739-($G$3*$B$5/'EUR GBP'!$F$3)</f>
        <v>#DIV/0!</v>
      </c>
    </row>
    <row r="1740" spans="6:10" ht="15" x14ac:dyDescent="0.2">
      <c r="F1740" s="49">
        <v>42625</v>
      </c>
      <c r="G1740" s="50">
        <v>169.35000419616699</v>
      </c>
      <c r="H1740" s="50">
        <v>148.14778916721704</v>
      </c>
      <c r="I1740" s="103" t="e">
        <f>$B$5*H1740/'EUR GBP'!H1740</f>
        <v>#DIV/0!</v>
      </c>
      <c r="J1740" s="170" t="e">
        <f>I1740-($G$3*$B$5/'EUR GBP'!$F$3)</f>
        <v>#DIV/0!</v>
      </c>
    </row>
    <row r="1741" spans="6:10" ht="15" x14ac:dyDescent="0.2">
      <c r="F1741" s="49">
        <v>42622</v>
      </c>
      <c r="G1741" s="50">
        <v>175.05000829696598</v>
      </c>
      <c r="H1741" s="50">
        <v>156.04685796025177</v>
      </c>
      <c r="I1741" s="103" t="e">
        <f>$B$5*H1741/'EUR GBP'!H1741</f>
        <v>#DIV/0!</v>
      </c>
      <c r="J1741" s="170" t="e">
        <f>I1741-($G$3*$B$5/'EUR GBP'!$F$3)</f>
        <v>#DIV/0!</v>
      </c>
    </row>
    <row r="1742" spans="6:10" ht="15" x14ac:dyDescent="0.2">
      <c r="F1742" s="49">
        <v>42621</v>
      </c>
      <c r="G1742" s="50">
        <v>171.850001811981</v>
      </c>
      <c r="H1742" s="50">
        <v>155.64641260806025</v>
      </c>
      <c r="I1742" s="103" t="e">
        <f>$B$5*H1742/'EUR GBP'!H1742</f>
        <v>#DIV/0!</v>
      </c>
      <c r="J1742" s="170" t="e">
        <f>I1742-($G$3*$B$5/'EUR GBP'!$F$3)</f>
        <v>#DIV/0!</v>
      </c>
    </row>
    <row r="1743" spans="6:10" ht="15" x14ac:dyDescent="0.2">
      <c r="F1743" s="49">
        <v>42620</v>
      </c>
      <c r="G1743" s="50">
        <v>169.14999485015801</v>
      </c>
      <c r="H1743" s="50">
        <v>152.81290505706767</v>
      </c>
      <c r="I1743" s="103" t="e">
        <f>$B$5*H1743/'EUR GBP'!H1743</f>
        <v>#DIV/0!</v>
      </c>
      <c r="J1743" s="170" t="e">
        <f>I1743-($G$3*$B$5/'EUR GBP'!$F$3)</f>
        <v>#DIV/0!</v>
      </c>
    </row>
    <row r="1744" spans="6:10" ht="15" x14ac:dyDescent="0.2">
      <c r="F1744" s="49">
        <v>42619</v>
      </c>
      <c r="G1744" s="50">
        <v>169.60000991821201</v>
      </c>
      <c r="H1744" s="50">
        <v>150.04597863319395</v>
      </c>
      <c r="I1744" s="103" t="e">
        <f>$B$5*H1744/'EUR GBP'!H1744</f>
        <v>#DIV/0!</v>
      </c>
      <c r="J1744" s="170" t="e">
        <f>I1744-($G$3*$B$5/'EUR GBP'!$F$3)</f>
        <v>#DIV/0!</v>
      </c>
    </row>
    <row r="1745" spans="6:10" ht="15" x14ac:dyDescent="0.2">
      <c r="F1745" s="49">
        <v>42618</v>
      </c>
      <c r="G1745" s="50">
        <v>173.149991035461</v>
      </c>
      <c r="H1745" s="50">
        <v>152.11784532315335</v>
      </c>
      <c r="I1745" s="103" t="e">
        <f>$B$5*H1745/'EUR GBP'!H1745</f>
        <v>#DIV/0!</v>
      </c>
      <c r="J1745" s="170" t="e">
        <f>I1745-($G$3*$B$5/'EUR GBP'!$F$3)</f>
        <v>#DIV/0!</v>
      </c>
    </row>
    <row r="1746" spans="6:10" ht="15" x14ac:dyDescent="0.2">
      <c r="F1746" s="49">
        <v>42615</v>
      </c>
      <c r="G1746" s="50">
        <v>174.39999580383301</v>
      </c>
      <c r="H1746" s="50">
        <v>156.91007948345174</v>
      </c>
      <c r="I1746" s="103" t="e">
        <f>$B$5*H1746/'EUR GBP'!H1746</f>
        <v>#DIV/0!</v>
      </c>
      <c r="J1746" s="170" t="e">
        <f>I1746-($G$3*$B$5/'EUR GBP'!$F$3)</f>
        <v>#DIV/0!</v>
      </c>
    </row>
    <row r="1747" spans="6:10" ht="15" x14ac:dyDescent="0.2">
      <c r="F1747" s="49">
        <v>42614</v>
      </c>
      <c r="G1747" s="50">
        <v>170.24999856948799</v>
      </c>
      <c r="H1747" s="50">
        <v>151.16392253102995</v>
      </c>
      <c r="I1747" s="103" t="e">
        <f>$B$5*H1747/'EUR GBP'!H1747</f>
        <v>#DIV/0!</v>
      </c>
      <c r="J1747" s="170" t="e">
        <f>I1747-($G$3*$B$5/'EUR GBP'!$F$3)</f>
        <v>#DIV/0!</v>
      </c>
    </row>
    <row r="1748" spans="6:10" ht="15" x14ac:dyDescent="0.2">
      <c r="F1748" s="49">
        <v>42613</v>
      </c>
      <c r="G1748" s="50">
        <v>172.54999876022299</v>
      </c>
      <c r="H1748" s="50">
        <v>155.9977480944732</v>
      </c>
      <c r="I1748" s="103" t="e">
        <f>$B$5*H1748/'EUR GBP'!H1748</f>
        <v>#DIV/0!</v>
      </c>
      <c r="J1748" s="170" t="e">
        <f>I1748-($G$3*$B$5/'EUR GBP'!$F$3)</f>
        <v>#DIV/0!</v>
      </c>
    </row>
    <row r="1749" spans="6:10" ht="15" x14ac:dyDescent="0.2">
      <c r="F1749" s="49">
        <v>42612</v>
      </c>
      <c r="G1749" s="50">
        <v>169.44999694824202</v>
      </c>
      <c r="H1749" s="50">
        <v>156.37175036841992</v>
      </c>
      <c r="I1749" s="103" t="e">
        <f>$B$5*H1749/'EUR GBP'!H1749</f>
        <v>#DIV/0!</v>
      </c>
      <c r="J1749" s="170" t="e">
        <f>I1749-($G$3*$B$5/'EUR GBP'!$F$3)</f>
        <v>#DIV/0!</v>
      </c>
    </row>
    <row r="1750" spans="6:10" ht="15" x14ac:dyDescent="0.2">
      <c r="F1750" s="49">
        <v>42611</v>
      </c>
      <c r="G1750" s="50">
        <v>165.99999666213901</v>
      </c>
      <c r="H1750" s="50">
        <v>152.94334224664146</v>
      </c>
      <c r="I1750" s="103" t="e">
        <f>$B$5*H1750/'EUR GBP'!H1750</f>
        <v>#DIV/0!</v>
      </c>
      <c r="J1750" s="170" t="e">
        <f>I1750-($G$3*$B$5/'EUR GBP'!$F$3)</f>
        <v>#DIV/0!</v>
      </c>
    </row>
    <row r="1751" spans="6:10" ht="15" x14ac:dyDescent="0.2">
      <c r="F1751" s="49">
        <v>42608</v>
      </c>
      <c r="G1751" s="50">
        <v>166.29999876022299</v>
      </c>
      <c r="H1751" s="50">
        <v>155.35388660974368</v>
      </c>
      <c r="I1751" s="103" t="e">
        <f>$B$5*H1751/'EUR GBP'!H1751</f>
        <v>#DIV/0!</v>
      </c>
      <c r="J1751" s="170" t="e">
        <f>I1751-($G$3*$B$5/'EUR GBP'!$F$3)</f>
        <v>#DIV/0!</v>
      </c>
    </row>
    <row r="1752" spans="6:10" ht="15" x14ac:dyDescent="0.2">
      <c r="F1752" s="49">
        <v>42607</v>
      </c>
      <c r="G1752" s="50">
        <v>163.99999856948799</v>
      </c>
      <c r="H1752" s="50">
        <v>150.67206007580236</v>
      </c>
      <c r="I1752" s="103" t="e">
        <f>$B$5*H1752/'EUR GBP'!H1752</f>
        <v>#DIV/0!</v>
      </c>
      <c r="J1752" s="170" t="e">
        <f>I1752-($G$3*$B$5/'EUR GBP'!$F$3)</f>
        <v>#DIV/0!</v>
      </c>
    </row>
    <row r="1753" spans="6:10" ht="15" x14ac:dyDescent="0.2">
      <c r="F1753" s="49">
        <v>42606</v>
      </c>
      <c r="G1753" s="50">
        <v>166.75000190734801</v>
      </c>
      <c r="H1753" s="50">
        <v>154.65089878381059</v>
      </c>
      <c r="I1753" s="103" t="e">
        <f>$B$5*H1753/'EUR GBP'!H1753</f>
        <v>#DIV/0!</v>
      </c>
      <c r="J1753" s="170" t="e">
        <f>I1753-($G$3*$B$5/'EUR GBP'!$F$3)</f>
        <v>#DIV/0!</v>
      </c>
    </row>
    <row r="1754" spans="6:10" ht="15" x14ac:dyDescent="0.2">
      <c r="F1754" s="49">
        <v>42605</v>
      </c>
      <c r="G1754" s="50">
        <v>165.19999504089299</v>
      </c>
      <c r="H1754" s="50">
        <v>158.12043321809747</v>
      </c>
      <c r="I1754" s="103" t="e">
        <f>$B$5*H1754/'EUR GBP'!H1754</f>
        <v>#DIV/0!</v>
      </c>
      <c r="J1754" s="170" t="e">
        <f>I1754-($G$3*$B$5/'EUR GBP'!$F$3)</f>
        <v>#DIV/0!</v>
      </c>
    </row>
    <row r="1755" spans="6:10" ht="15" x14ac:dyDescent="0.2">
      <c r="F1755" s="49">
        <v>42604</v>
      </c>
      <c r="G1755" s="50">
        <v>160.000002384185</v>
      </c>
      <c r="H1755" s="50">
        <v>152.98078440818628</v>
      </c>
      <c r="I1755" s="103" t="e">
        <f>$B$5*H1755/'EUR GBP'!H1755</f>
        <v>#DIV/0!</v>
      </c>
      <c r="J1755" s="170" t="e">
        <f>I1755-($G$3*$B$5/'EUR GBP'!$F$3)</f>
        <v>#DIV/0!</v>
      </c>
    </row>
    <row r="1756" spans="6:10" ht="15" x14ac:dyDescent="0.2">
      <c r="F1756" s="49">
        <v>42601</v>
      </c>
      <c r="G1756" s="50">
        <v>160.249996185302</v>
      </c>
      <c r="H1756" s="50">
        <v>152.93342472183519</v>
      </c>
      <c r="I1756" s="103" t="e">
        <f>$B$5*H1756/'EUR GBP'!H1756</f>
        <v>#DIV/0!</v>
      </c>
      <c r="J1756" s="170" t="e">
        <f>I1756-($G$3*$B$5/'EUR GBP'!$F$3)</f>
        <v>#DIV/0!</v>
      </c>
    </row>
    <row r="1757" spans="6:10" ht="15" x14ac:dyDescent="0.2">
      <c r="F1757" s="49">
        <v>42600</v>
      </c>
      <c r="G1757" s="50">
        <v>160.549998283386</v>
      </c>
      <c r="H1757" s="50">
        <v>153.65004746238424</v>
      </c>
      <c r="I1757" s="103" t="e">
        <f>$B$5*H1757/'EUR GBP'!H1757</f>
        <v>#DIV/0!</v>
      </c>
      <c r="J1757" s="170" t="e">
        <f>I1757-($G$3*$B$5/'EUR GBP'!$F$3)</f>
        <v>#DIV/0!</v>
      </c>
    </row>
    <row r="1758" spans="6:10" ht="15" x14ac:dyDescent="0.2">
      <c r="F1758" s="49">
        <v>42599</v>
      </c>
      <c r="G1758" s="50">
        <v>160.100007057189</v>
      </c>
      <c r="H1758" s="50">
        <v>151.36506761207289</v>
      </c>
      <c r="I1758" s="103" t="e">
        <f>$B$5*H1758/'EUR GBP'!H1758</f>
        <v>#DIV/0!</v>
      </c>
      <c r="J1758" s="170" t="e">
        <f>I1758-($G$3*$B$5/'EUR GBP'!$F$3)</f>
        <v>#DIV/0!</v>
      </c>
    </row>
    <row r="1759" spans="6:10" ht="15" x14ac:dyDescent="0.2">
      <c r="F1759" s="49">
        <v>42598</v>
      </c>
      <c r="G1759" s="50">
        <v>162.050008773803</v>
      </c>
      <c r="H1759" s="50">
        <v>151.1072403794908</v>
      </c>
      <c r="I1759" s="103" t="e">
        <f>$B$5*H1759/'EUR GBP'!H1759</f>
        <v>#DIV/0!</v>
      </c>
      <c r="J1759" s="170" t="e">
        <f>I1759-($G$3*$B$5/'EUR GBP'!$F$3)</f>
        <v>#DIV/0!</v>
      </c>
    </row>
    <row r="1760" spans="6:10" ht="15" x14ac:dyDescent="0.2">
      <c r="F1760" s="49">
        <v>42597</v>
      </c>
      <c r="G1760" s="50">
        <v>164.30000066757199</v>
      </c>
      <c r="H1760" s="50">
        <v>153.50002428390707</v>
      </c>
      <c r="I1760" s="103" t="e">
        <f>$B$5*H1760/'EUR GBP'!H1760</f>
        <v>#DIV/0!</v>
      </c>
      <c r="J1760" s="170" t="e">
        <f>I1760-($G$3*$B$5/'EUR GBP'!$F$3)</f>
        <v>#DIV/0!</v>
      </c>
    </row>
    <row r="1761" spans="6:10" ht="15" x14ac:dyDescent="0.2">
      <c r="F1761" s="49">
        <v>42594</v>
      </c>
      <c r="G1761" s="50">
        <v>163.99999856948799</v>
      </c>
      <c r="H1761" s="50">
        <v>154.62784716696373</v>
      </c>
      <c r="I1761" s="103" t="e">
        <f>$B$5*H1761/'EUR GBP'!H1761</f>
        <v>#DIV/0!</v>
      </c>
      <c r="J1761" s="170" t="e">
        <f>I1761-($G$3*$B$5/'EUR GBP'!$F$3)</f>
        <v>#DIV/0!</v>
      </c>
    </row>
    <row r="1762" spans="6:10" ht="15" x14ac:dyDescent="0.2">
      <c r="F1762" s="49">
        <v>42593</v>
      </c>
      <c r="G1762" s="50">
        <v>162.5</v>
      </c>
      <c r="H1762" s="50">
        <v>151.99911387557549</v>
      </c>
      <c r="I1762" s="103" t="e">
        <f>$B$5*H1762/'EUR GBP'!H1762</f>
        <v>#DIV/0!</v>
      </c>
      <c r="J1762" s="170" t="e">
        <f>I1762-($G$3*$B$5/'EUR GBP'!$F$3)</f>
        <v>#DIV/0!</v>
      </c>
    </row>
    <row r="1763" spans="6:10" ht="15" x14ac:dyDescent="0.2">
      <c r="F1763" s="49">
        <v>42592</v>
      </c>
      <c r="G1763" s="50">
        <v>163.80000114440901</v>
      </c>
      <c r="H1763" s="50">
        <v>154.62957406176872</v>
      </c>
      <c r="I1763" s="103" t="e">
        <f>$B$5*H1763/'EUR GBP'!H1763</f>
        <v>#DIV/0!</v>
      </c>
      <c r="J1763" s="170" t="e">
        <f>I1763-($G$3*$B$5/'EUR GBP'!$F$3)</f>
        <v>#DIV/0!</v>
      </c>
    </row>
    <row r="1764" spans="6:10" ht="15" x14ac:dyDescent="0.2">
      <c r="F1764" s="49">
        <v>42591</v>
      </c>
      <c r="G1764" s="50">
        <v>162.30000257492</v>
      </c>
      <c r="H1764" s="50">
        <v>158.1119436766177</v>
      </c>
      <c r="I1764" s="103" t="e">
        <f>$B$5*H1764/'EUR GBP'!H1764</f>
        <v>#DIV/0!</v>
      </c>
      <c r="J1764" s="170" t="e">
        <f>I1764-($G$3*$B$5/'EUR GBP'!$F$3)</f>
        <v>#DIV/0!</v>
      </c>
    </row>
    <row r="1765" spans="6:10" ht="15" x14ac:dyDescent="0.2">
      <c r="F1765" s="49">
        <v>42590</v>
      </c>
      <c r="G1765" s="50">
        <v>157.200002670288</v>
      </c>
      <c r="H1765" s="50">
        <v>158.32367033708607</v>
      </c>
      <c r="I1765" s="103" t="e">
        <f>$B$5*H1765/'EUR GBP'!H1765</f>
        <v>#DIV/0!</v>
      </c>
      <c r="J1765" s="170" t="e">
        <f>I1765-($G$3*$B$5/'EUR GBP'!$F$3)</f>
        <v>#DIV/0!</v>
      </c>
    </row>
    <row r="1766" spans="6:10" ht="15" x14ac:dyDescent="0.2">
      <c r="F1766" s="49">
        <v>42587</v>
      </c>
      <c r="G1766" s="50">
        <v>152.05000638961701</v>
      </c>
      <c r="H1766" s="50">
        <v>155.81141691957436</v>
      </c>
      <c r="I1766" s="103" t="e">
        <f>$B$5*H1766/'EUR GBP'!H1766</f>
        <v>#DIV/0!</v>
      </c>
      <c r="J1766" s="170" t="e">
        <f>I1766-($G$3*$B$5/'EUR GBP'!$F$3)</f>
        <v>#DIV/0!</v>
      </c>
    </row>
    <row r="1767" spans="6:10" ht="15" x14ac:dyDescent="0.2">
      <c r="F1767" s="49">
        <v>42586</v>
      </c>
      <c r="G1767" s="50">
        <v>149.50000047683702</v>
      </c>
      <c r="H1767" s="50">
        <v>154.29992936387762</v>
      </c>
      <c r="I1767" s="103" t="e">
        <f>$B$5*H1767/'EUR GBP'!H1767</f>
        <v>#DIV/0!</v>
      </c>
      <c r="J1767" s="170" t="e">
        <f>I1767-($G$3*$B$5/'EUR GBP'!$F$3)</f>
        <v>#DIV/0!</v>
      </c>
    </row>
    <row r="1768" spans="6:10" ht="15" x14ac:dyDescent="0.2">
      <c r="F1768" s="49">
        <v>42585</v>
      </c>
      <c r="G1768" s="50">
        <v>148.44999313354398</v>
      </c>
      <c r="H1768" s="50">
        <v>155.87479563368692</v>
      </c>
      <c r="I1768" s="103" t="e">
        <f>$B$5*H1768/'EUR GBP'!H1768</f>
        <v>#DIV/0!</v>
      </c>
      <c r="J1768" s="170" t="e">
        <f>I1768-($G$3*$B$5/'EUR GBP'!$F$3)</f>
        <v>#DIV/0!</v>
      </c>
    </row>
    <row r="1769" spans="6:10" ht="15" x14ac:dyDescent="0.2">
      <c r="F1769" s="49">
        <v>42584</v>
      </c>
      <c r="G1769" s="50">
        <v>145.899999141693</v>
      </c>
      <c r="H1769" s="50">
        <v>147.44909446933016</v>
      </c>
      <c r="I1769" s="103" t="e">
        <f>$B$5*H1769/'EUR GBP'!H1769</f>
        <v>#DIV/0!</v>
      </c>
      <c r="J1769" s="170" t="e">
        <f>I1769-($G$3*$B$5/'EUR GBP'!$F$3)</f>
        <v>#DIV/0!</v>
      </c>
    </row>
    <row r="1770" spans="6:10" ht="15" x14ac:dyDescent="0.2">
      <c r="F1770" s="49">
        <v>42583</v>
      </c>
      <c r="G1770" s="50">
        <v>151.49999856948799</v>
      </c>
      <c r="H1770" s="50">
        <v>149.22707211560856</v>
      </c>
      <c r="I1770" s="103" t="e">
        <f>$B$5*H1770/'EUR GBP'!H1770</f>
        <v>#DIV/0!</v>
      </c>
      <c r="J1770" s="170" t="e">
        <f>I1770-($G$3*$B$5/'EUR GBP'!$F$3)</f>
        <v>#DIV/0!</v>
      </c>
    </row>
    <row r="1771" spans="6:10" ht="15" x14ac:dyDescent="0.2">
      <c r="F1771" s="49">
        <v>42580</v>
      </c>
      <c r="G1771" s="50">
        <v>155.499994754791</v>
      </c>
      <c r="H1771" s="50">
        <v>161.52059025828368</v>
      </c>
      <c r="I1771" s="103" t="e">
        <f>$B$5*H1771/'EUR GBP'!H1771</f>
        <v>#DIV/0!</v>
      </c>
      <c r="J1771" s="170" t="e">
        <f>I1771-($G$3*$B$5/'EUR GBP'!$F$3)</f>
        <v>#DIV/0!</v>
      </c>
    </row>
    <row r="1772" spans="6:10" ht="15" x14ac:dyDescent="0.2">
      <c r="F1772" s="49">
        <v>42579</v>
      </c>
      <c r="G1772" s="50">
        <v>147.30000495910599</v>
      </c>
      <c r="H1772" s="50">
        <v>150.79486122040646</v>
      </c>
      <c r="I1772" s="103" t="e">
        <f>$B$5*H1772/'EUR GBP'!H1772</f>
        <v>#DIV/0!</v>
      </c>
      <c r="J1772" s="170" t="e">
        <f>I1772-($G$3*$B$5/'EUR GBP'!$F$3)</f>
        <v>#DIV/0!</v>
      </c>
    </row>
    <row r="1773" spans="6:10" ht="15" x14ac:dyDescent="0.2">
      <c r="F1773" s="49">
        <v>42578</v>
      </c>
      <c r="G1773" s="50">
        <v>149.64998960494898</v>
      </c>
      <c r="H1773" s="50">
        <v>154.2988185823755</v>
      </c>
      <c r="I1773" s="103" t="e">
        <f>$B$5*H1773/'EUR GBP'!H1773</f>
        <v>#DIV/0!</v>
      </c>
      <c r="J1773" s="170" t="e">
        <f>I1773-($G$3*$B$5/'EUR GBP'!$F$3)</f>
        <v>#DIV/0!</v>
      </c>
    </row>
    <row r="1774" spans="6:10" ht="15" x14ac:dyDescent="0.2">
      <c r="F1774" s="49">
        <v>42577</v>
      </c>
      <c r="G1774" s="50">
        <v>148.600006103515</v>
      </c>
      <c r="H1774" s="50">
        <v>150.91742951239047</v>
      </c>
      <c r="I1774" s="103" t="e">
        <f>$B$5*H1774/'EUR GBP'!H1774</f>
        <v>#DIV/0!</v>
      </c>
      <c r="J1774" s="170" t="e">
        <f>I1774-($G$3*$B$5/'EUR GBP'!$F$3)</f>
        <v>#DIV/0!</v>
      </c>
    </row>
    <row r="1775" spans="6:10" ht="15" x14ac:dyDescent="0.2">
      <c r="F1775" s="49">
        <v>42576</v>
      </c>
      <c r="G1775" s="50">
        <v>150.85000991821201</v>
      </c>
      <c r="H1775" s="50">
        <v>152.00597075289613</v>
      </c>
      <c r="I1775" s="103" t="e">
        <f>$B$5*H1775/'EUR GBP'!H1775</f>
        <v>#DIV/0!</v>
      </c>
      <c r="J1775" s="170" t="e">
        <f>I1775-($G$3*$B$5/'EUR GBP'!$F$3)</f>
        <v>#DIV/0!</v>
      </c>
    </row>
    <row r="1776" spans="6:10" ht="15" x14ac:dyDescent="0.2">
      <c r="F1776" s="49">
        <v>42573</v>
      </c>
      <c r="G1776" s="50">
        <v>152.05000638961701</v>
      </c>
      <c r="H1776" s="50">
        <v>152.36585653130527</v>
      </c>
      <c r="I1776" s="103" t="e">
        <f>$B$5*H1776/'EUR GBP'!H1776</f>
        <v>#DIV/0!</v>
      </c>
      <c r="J1776" s="170" t="e">
        <f>I1776-($G$3*$B$5/'EUR GBP'!$F$3)</f>
        <v>#DIV/0!</v>
      </c>
    </row>
    <row r="1777" spans="6:10" ht="15" x14ac:dyDescent="0.2">
      <c r="F1777" s="49">
        <v>42572</v>
      </c>
      <c r="G1777" s="50">
        <v>152.89999246597199</v>
      </c>
      <c r="H1777" s="50">
        <v>154.67995642604126</v>
      </c>
      <c r="I1777" s="103" t="e">
        <f>$B$5*H1777/'EUR GBP'!H1777</f>
        <v>#DIV/0!</v>
      </c>
      <c r="J1777" s="170" t="e">
        <f>I1777-($G$3*$B$5/'EUR GBP'!$F$3)</f>
        <v>#DIV/0!</v>
      </c>
    </row>
    <row r="1778" spans="6:10" ht="15" x14ac:dyDescent="0.2">
      <c r="F1778" s="49">
        <v>42571</v>
      </c>
      <c r="G1778" s="50">
        <v>151.45000219344999</v>
      </c>
      <c r="H1778" s="50">
        <v>154.38787766919395</v>
      </c>
      <c r="I1778" s="103" t="e">
        <f>$B$5*H1778/'EUR GBP'!H1778</f>
        <v>#DIV/0!</v>
      </c>
      <c r="J1778" s="170" t="e">
        <f>I1778-($G$3*$B$5/'EUR GBP'!$F$3)</f>
        <v>#DIV/0!</v>
      </c>
    </row>
    <row r="1779" spans="6:10" ht="15" x14ac:dyDescent="0.2">
      <c r="F1779" s="49">
        <v>42570</v>
      </c>
      <c r="G1779" s="50">
        <v>150.30000209808301</v>
      </c>
      <c r="H1779" s="50">
        <v>152.05211809649202</v>
      </c>
      <c r="I1779" s="103" t="e">
        <f>$B$5*H1779/'EUR GBP'!H1779</f>
        <v>#DIV/0!</v>
      </c>
      <c r="J1779" s="170" t="e">
        <f>I1779-($G$3*$B$5/'EUR GBP'!$F$3)</f>
        <v>#DIV/0!</v>
      </c>
    </row>
    <row r="1780" spans="6:10" ht="15" x14ac:dyDescent="0.2">
      <c r="F1780" s="49">
        <v>42569</v>
      </c>
      <c r="G1780" s="50">
        <v>151.45000219344999</v>
      </c>
      <c r="H1780" s="50">
        <v>155.15435564839765</v>
      </c>
      <c r="I1780" s="103" t="e">
        <f>$B$5*H1780/'EUR GBP'!H1780</f>
        <v>#DIV/0!</v>
      </c>
      <c r="J1780" s="170" t="e">
        <f>I1780-($G$3*$B$5/'EUR GBP'!$F$3)</f>
        <v>#DIV/0!</v>
      </c>
    </row>
    <row r="1781" spans="6:10" ht="15" x14ac:dyDescent="0.2">
      <c r="F1781" s="49">
        <v>42566</v>
      </c>
      <c r="G1781" s="50">
        <v>149.550008773803</v>
      </c>
      <c r="H1781" s="50">
        <v>154.09335156034683</v>
      </c>
      <c r="I1781" s="103" t="e">
        <f>$B$5*H1781/'EUR GBP'!H1781</f>
        <v>#DIV/0!</v>
      </c>
      <c r="J1781" s="170" t="e">
        <f>I1781-($G$3*$B$5/'EUR GBP'!$F$3)</f>
        <v>#DIV/0!</v>
      </c>
    </row>
    <row r="1782" spans="6:10" ht="15" x14ac:dyDescent="0.2">
      <c r="F1782" s="49">
        <v>42565</v>
      </c>
      <c r="G1782" s="50">
        <v>148.69999885559</v>
      </c>
      <c r="H1782" s="50">
        <v>155.97517163564873</v>
      </c>
      <c r="I1782" s="103" t="e">
        <f>$B$5*H1782/'EUR GBP'!H1782</f>
        <v>#DIV/0!</v>
      </c>
      <c r="J1782" s="170" t="e">
        <f>I1782-($G$3*$B$5/'EUR GBP'!$F$3)</f>
        <v>#DIV/0!</v>
      </c>
    </row>
    <row r="1783" spans="6:10" ht="15" x14ac:dyDescent="0.2">
      <c r="F1783" s="49">
        <v>42564</v>
      </c>
      <c r="G1783" s="50">
        <v>146.05000019073401</v>
      </c>
      <c r="H1783" s="50">
        <v>150.15601434553787</v>
      </c>
      <c r="I1783" s="103" t="e">
        <f>$B$5*H1783/'EUR GBP'!H1783</f>
        <v>#DIV/0!</v>
      </c>
      <c r="J1783" s="170" t="e">
        <f>I1783-($G$3*$B$5/'EUR GBP'!$F$3)</f>
        <v>#DIV/0!</v>
      </c>
    </row>
    <row r="1784" spans="6:10" ht="15" x14ac:dyDescent="0.2">
      <c r="F1784" s="49">
        <v>42563</v>
      </c>
      <c r="G1784" s="50">
        <v>149.000000953674</v>
      </c>
      <c r="H1784" s="50">
        <v>157.44235511262934</v>
      </c>
      <c r="I1784" s="103" t="e">
        <f>$B$5*H1784/'EUR GBP'!H1784</f>
        <v>#DIV/0!</v>
      </c>
      <c r="J1784" s="170" t="e">
        <f>I1784-($G$3*$B$5/'EUR GBP'!$F$3)</f>
        <v>#DIV/0!</v>
      </c>
    </row>
    <row r="1785" spans="6:10" ht="15" x14ac:dyDescent="0.2">
      <c r="F1785" s="49">
        <v>42562</v>
      </c>
      <c r="G1785" s="50">
        <v>144.949996471405</v>
      </c>
      <c r="H1785" s="50">
        <v>158.43443621594028</v>
      </c>
      <c r="I1785" s="103" t="e">
        <f>$B$5*H1785/'EUR GBP'!H1785</f>
        <v>#DIV/0!</v>
      </c>
      <c r="J1785" s="170" t="e">
        <f>I1785-($G$3*$B$5/'EUR GBP'!$F$3)</f>
        <v>#DIV/0!</v>
      </c>
    </row>
    <row r="1786" spans="6:10" ht="15" x14ac:dyDescent="0.2">
      <c r="F1786" s="49">
        <v>42559</v>
      </c>
      <c r="G1786" s="50">
        <v>140.10000228881802</v>
      </c>
      <c r="H1786" s="50">
        <v>158.16570907288056</v>
      </c>
      <c r="I1786" s="103" t="e">
        <f>$B$5*H1786/'EUR GBP'!H1786</f>
        <v>#DIV/0!</v>
      </c>
      <c r="J1786" s="170" t="e">
        <f>I1786-($G$3*$B$5/'EUR GBP'!$F$3)</f>
        <v>#DIV/0!</v>
      </c>
    </row>
    <row r="1787" spans="6:10" ht="15" x14ac:dyDescent="0.2">
      <c r="F1787" s="49">
        <v>42558</v>
      </c>
      <c r="G1787" s="50">
        <v>135.649991035461</v>
      </c>
      <c r="H1787" s="50">
        <v>158.97433014125917</v>
      </c>
      <c r="I1787" s="103" t="e">
        <f>$B$5*H1787/'EUR GBP'!H1787</f>
        <v>#DIV/0!</v>
      </c>
      <c r="J1787" s="170" t="e">
        <f>I1787-($G$3*$B$5/'EUR GBP'!$F$3)</f>
        <v>#DIV/0!</v>
      </c>
    </row>
    <row r="1788" spans="6:10" ht="15" x14ac:dyDescent="0.2">
      <c r="F1788" s="49">
        <v>42557</v>
      </c>
      <c r="G1788" s="50">
        <v>130.64999580383301</v>
      </c>
      <c r="H1788" s="50">
        <v>147.12718004116724</v>
      </c>
      <c r="I1788" s="103" t="e">
        <f>$B$5*H1788/'EUR GBP'!H1788</f>
        <v>#DIV/0!</v>
      </c>
      <c r="J1788" s="170" t="e">
        <f>I1788-($G$3*$B$5/'EUR GBP'!$F$3)</f>
        <v>#DIV/0!</v>
      </c>
    </row>
    <row r="1789" spans="6:10" ht="15" x14ac:dyDescent="0.2">
      <c r="F1789" s="49">
        <v>42556</v>
      </c>
      <c r="G1789" s="50">
        <v>135.94999313354398</v>
      </c>
      <c r="H1789" s="50">
        <v>153.0510216701216</v>
      </c>
      <c r="I1789" s="103" t="e">
        <f>$B$5*H1789/'EUR GBP'!H1789</f>
        <v>#DIV/0!</v>
      </c>
      <c r="J1789" s="170" t="e">
        <f>I1789-($G$3*$B$5/'EUR GBP'!$F$3)</f>
        <v>#DIV/0!</v>
      </c>
    </row>
    <row r="1790" spans="6:10" ht="15" x14ac:dyDescent="0.2">
      <c r="F1790" s="49">
        <v>42555</v>
      </c>
      <c r="G1790" s="50">
        <v>136.100006103515</v>
      </c>
      <c r="H1790" s="50">
        <v>148.89115738876666</v>
      </c>
      <c r="I1790" s="103" t="e">
        <f>$B$5*H1790/'EUR GBP'!H1790</f>
        <v>#DIV/0!</v>
      </c>
      <c r="J1790" s="170" t="e">
        <f>I1790-($G$3*$B$5/'EUR GBP'!$F$3)</f>
        <v>#DIV/0!</v>
      </c>
    </row>
    <row r="1791" spans="6:10" ht="15" x14ac:dyDescent="0.2">
      <c r="F1791" s="49">
        <v>42552</v>
      </c>
      <c r="G1791" s="50">
        <v>139.99999761581401</v>
      </c>
      <c r="H1791" s="50">
        <v>156.70680808601097</v>
      </c>
      <c r="I1791" s="103" t="e">
        <f>$B$5*H1791/'EUR GBP'!H1791</f>
        <v>#DIV/0!</v>
      </c>
      <c r="J1791" s="170" t="e">
        <f>I1791-($G$3*$B$5/'EUR GBP'!$F$3)</f>
        <v>#DIV/0!</v>
      </c>
    </row>
    <row r="1792" spans="6:10" ht="15" x14ac:dyDescent="0.2">
      <c r="F1792" s="49">
        <v>42551</v>
      </c>
      <c r="G1792" s="50">
        <v>136.85001134872402</v>
      </c>
      <c r="H1792" s="50">
        <v>154.28736226767029</v>
      </c>
      <c r="I1792" s="103" t="e">
        <f>$B$5*H1792/'EUR GBP'!H1792</f>
        <v>#DIV/0!</v>
      </c>
      <c r="J1792" s="170" t="e">
        <f>I1792-($G$3*$B$5/'EUR GBP'!$F$3)</f>
        <v>#DIV/0!</v>
      </c>
    </row>
    <row r="1793" spans="6:10" ht="15" x14ac:dyDescent="0.2">
      <c r="F1793" s="49">
        <v>42550</v>
      </c>
      <c r="G1793" s="50">
        <v>135.89999675750698</v>
      </c>
      <c r="H1793" s="50">
        <v>158.49604466765538</v>
      </c>
      <c r="I1793" s="103" t="e">
        <f>$B$5*H1793/'EUR GBP'!H1793</f>
        <v>#DIV/0!</v>
      </c>
      <c r="J1793" s="170" t="e">
        <f>I1793-($G$3*$B$5/'EUR GBP'!$F$3)</f>
        <v>#DIV/0!</v>
      </c>
    </row>
    <row r="1794" spans="6:10" ht="15" x14ac:dyDescent="0.2">
      <c r="F1794" s="49">
        <v>42549</v>
      </c>
      <c r="G1794" s="50">
        <v>131.30000829696598</v>
      </c>
      <c r="H1794" s="50">
        <v>159.1687345885552</v>
      </c>
      <c r="I1794" s="103" t="e">
        <f>$B$5*H1794/'EUR GBP'!H1794</f>
        <v>#DIV/0!</v>
      </c>
      <c r="J1794" s="170" t="e">
        <f>I1794-($G$3*$B$5/'EUR GBP'!$F$3)</f>
        <v>#DIV/0!</v>
      </c>
    </row>
    <row r="1795" spans="6:10" ht="15" x14ac:dyDescent="0.2">
      <c r="F1795" s="49">
        <v>42548</v>
      </c>
      <c r="G1795" s="50">
        <v>126.30000114440901</v>
      </c>
      <c r="H1795" s="50">
        <v>120.02796154372153</v>
      </c>
      <c r="I1795" s="103" t="e">
        <f>$B$5*H1795/'EUR GBP'!H1795</f>
        <v>#DIV/0!</v>
      </c>
      <c r="J1795" s="170" t="e">
        <f>I1795-($G$3*$B$5/'EUR GBP'!$F$3)</f>
        <v>#DIV/0!</v>
      </c>
    </row>
    <row r="1796" spans="6:10" ht="15" x14ac:dyDescent="0.2">
      <c r="F1796" s="49">
        <v>42545</v>
      </c>
      <c r="G1796" s="50">
        <v>156.85000419616699</v>
      </c>
      <c r="H1796" s="50">
        <v>127.5150555193604</v>
      </c>
      <c r="I1796" s="103" t="e">
        <f>$B$5*H1796/'EUR GBP'!H1796</f>
        <v>#DIV/0!</v>
      </c>
      <c r="J1796" s="170" t="e">
        <f>I1796-($G$3*$B$5/'EUR GBP'!$F$3)</f>
        <v>#DIV/0!</v>
      </c>
    </row>
    <row r="1797" spans="6:10" ht="15" x14ac:dyDescent="0.2">
      <c r="F1797" s="49">
        <v>42544</v>
      </c>
      <c r="G1797" s="50">
        <v>185.50000190734801</v>
      </c>
      <c r="H1797" s="50">
        <v>154.54730717433418</v>
      </c>
      <c r="I1797" s="103" t="e">
        <f>$B$5*H1797/'EUR GBP'!H1797</f>
        <v>#DIV/0!</v>
      </c>
      <c r="J1797" s="170" t="e">
        <f>I1797-($G$3*$B$5/'EUR GBP'!$F$3)</f>
        <v>#DIV/0!</v>
      </c>
    </row>
    <row r="1798" spans="6:10" ht="15" x14ac:dyDescent="0.2">
      <c r="F1798" s="49">
        <v>42543</v>
      </c>
      <c r="G1798" s="50">
        <v>183.89999866485499</v>
      </c>
      <c r="H1798" s="50">
        <v>156.33416674897558</v>
      </c>
      <c r="I1798" s="103" t="e">
        <f>$B$5*H1798/'EUR GBP'!H1798</f>
        <v>#DIV/0!</v>
      </c>
      <c r="J1798" s="170" t="e">
        <f>I1798-($G$3*$B$5/'EUR GBP'!$F$3)</f>
        <v>#DIV/0!</v>
      </c>
    </row>
    <row r="1799" spans="6:10" ht="15" x14ac:dyDescent="0.2">
      <c r="F1799" s="49">
        <v>42542</v>
      </c>
      <c r="G1799" s="50">
        <v>180.199992656707</v>
      </c>
      <c r="H1799" s="50">
        <v>156.31197711727299</v>
      </c>
      <c r="I1799" s="103" t="e">
        <f>$B$5*H1799/'EUR GBP'!H1799</f>
        <v>#DIV/0!</v>
      </c>
      <c r="J1799" s="170" t="e">
        <f>I1799-($G$3*$B$5/'EUR GBP'!$F$3)</f>
        <v>#DIV/0!</v>
      </c>
    </row>
    <row r="1800" spans="6:10" ht="15" x14ac:dyDescent="0.2">
      <c r="F1800" s="49">
        <v>42541</v>
      </c>
      <c r="G1800" s="50">
        <v>176.60000324249202</v>
      </c>
      <c r="H1800" s="50">
        <v>163.12015631252487</v>
      </c>
      <c r="I1800" s="103" t="e">
        <f>$B$5*H1800/'EUR GBP'!H1800</f>
        <v>#DIV/0!</v>
      </c>
      <c r="J1800" s="170" t="e">
        <f>I1800-($G$3*$B$5/'EUR GBP'!$F$3)</f>
        <v>#DIV/0!</v>
      </c>
    </row>
    <row r="1801" spans="6:10" ht="15" x14ac:dyDescent="0.2">
      <c r="F1801" s="49">
        <v>42538</v>
      </c>
      <c r="G1801" s="50">
        <v>165.55000543594301</v>
      </c>
      <c r="H1801" s="50">
        <v>161.34486489631161</v>
      </c>
      <c r="I1801" s="103" t="e">
        <f>$B$5*H1801/'EUR GBP'!H1801</f>
        <v>#DIV/0!</v>
      </c>
      <c r="J1801" s="170" t="e">
        <f>I1801-($G$3*$B$5/'EUR GBP'!$F$3)</f>
        <v>#DIV/0!</v>
      </c>
    </row>
    <row r="1802" spans="6:10" ht="15" x14ac:dyDescent="0.2">
      <c r="F1802" s="49">
        <v>42537</v>
      </c>
      <c r="G1802" s="50">
        <v>157.000005245208</v>
      </c>
      <c r="H1802" s="50">
        <v>148.22743303973434</v>
      </c>
      <c r="I1802" s="103" t="e">
        <f>$B$5*H1802/'EUR GBP'!H1802</f>
        <v>#DIV/0!</v>
      </c>
      <c r="J1802" s="170" t="e">
        <f>I1802-($G$3*$B$5/'EUR GBP'!$F$3)</f>
        <v>#DIV/0!</v>
      </c>
    </row>
    <row r="1803" spans="6:10" ht="15" x14ac:dyDescent="0.2">
      <c r="F1803" s="49">
        <v>42536</v>
      </c>
      <c r="G1803" s="50">
        <v>162.19999790191599</v>
      </c>
      <c r="H1803" s="50">
        <v>155.59997510099188</v>
      </c>
      <c r="I1803" s="103" t="e">
        <f>$B$5*H1803/'EUR GBP'!H1803</f>
        <v>#DIV/0!</v>
      </c>
      <c r="J1803" s="170" t="e">
        <f>I1803-($G$3*$B$5/'EUR GBP'!$F$3)</f>
        <v>#DIV/0!</v>
      </c>
    </row>
    <row r="1804" spans="6:10" ht="15" x14ac:dyDescent="0.2">
      <c r="F1804" s="49">
        <v>42535</v>
      </c>
      <c r="G1804" s="50">
        <v>159.70000028610201</v>
      </c>
      <c r="H1804" s="50">
        <v>148.07838112360162</v>
      </c>
      <c r="I1804" s="103" t="e">
        <f>$B$5*H1804/'EUR GBP'!H1804</f>
        <v>#DIV/0!</v>
      </c>
      <c r="J1804" s="170" t="e">
        <f>I1804-($G$3*$B$5/'EUR GBP'!$F$3)</f>
        <v>#DIV/0!</v>
      </c>
    </row>
    <row r="1805" spans="6:10" ht="15" x14ac:dyDescent="0.2">
      <c r="F1805" s="49">
        <v>42534</v>
      </c>
      <c r="G1805" s="50">
        <v>165.14999866485499</v>
      </c>
      <c r="H1805" s="50">
        <v>149.59846341006661</v>
      </c>
      <c r="I1805" s="103" t="e">
        <f>$B$5*H1805/'EUR GBP'!H1805</f>
        <v>#DIV/0!</v>
      </c>
      <c r="J1805" s="170" t="e">
        <f>I1805-($G$3*$B$5/'EUR GBP'!$F$3)</f>
        <v>#DIV/0!</v>
      </c>
    </row>
    <row r="1806" spans="6:10" ht="15" x14ac:dyDescent="0.2">
      <c r="F1806" s="49">
        <v>42531</v>
      </c>
      <c r="G1806" s="50">
        <v>169.10001039504999</v>
      </c>
      <c r="H1806" s="50">
        <v>146.87467491766563</v>
      </c>
      <c r="I1806" s="103" t="e">
        <f>$B$5*H1806/'EUR GBP'!H1806</f>
        <v>#DIV/0!</v>
      </c>
      <c r="J1806" s="170" t="e">
        <f>I1806-($G$3*$B$5/'EUR GBP'!$F$3)</f>
        <v>#DIV/0!</v>
      </c>
    </row>
    <row r="1807" spans="6:10" ht="15" x14ac:dyDescent="0.2">
      <c r="F1807" s="49">
        <v>42530</v>
      </c>
      <c r="G1807" s="50">
        <v>176.25000476837101</v>
      </c>
      <c r="H1807" s="50">
        <v>152.13717273924303</v>
      </c>
      <c r="I1807" s="103" t="e">
        <f>$B$5*H1807/'EUR GBP'!H1807</f>
        <v>#DIV/0!</v>
      </c>
      <c r="J1807" s="170" t="e">
        <f>I1807-($G$3*$B$5/'EUR GBP'!$F$3)</f>
        <v>#DIV/0!</v>
      </c>
    </row>
    <row r="1808" spans="6:10" ht="15" x14ac:dyDescent="0.2">
      <c r="F1808" s="49">
        <v>42529</v>
      </c>
      <c r="G1808" s="50">
        <v>177.49999761581401</v>
      </c>
      <c r="H1808" s="50">
        <v>150.82187203451457</v>
      </c>
      <c r="I1808" s="103" t="e">
        <f>$B$5*H1808/'EUR GBP'!H1808</f>
        <v>#DIV/0!</v>
      </c>
      <c r="J1808" s="170" t="e">
        <f>I1808-($G$3*$B$5/'EUR GBP'!$F$3)</f>
        <v>#DIV/0!</v>
      </c>
    </row>
    <row r="1809" spans="6:10" ht="15" x14ac:dyDescent="0.2">
      <c r="F1809" s="49">
        <v>42528</v>
      </c>
      <c r="G1809" s="50">
        <v>180.299997329711</v>
      </c>
      <c r="H1809" s="50">
        <v>153.77337027450247</v>
      </c>
      <c r="I1809" s="103" t="e">
        <f>$B$5*H1809/'EUR GBP'!H1809</f>
        <v>#DIV/0!</v>
      </c>
      <c r="J1809" s="170" t="e">
        <f>I1809-($G$3*$B$5/'EUR GBP'!$F$3)</f>
        <v>#DIV/0!</v>
      </c>
    </row>
    <row r="1810" spans="6:10" ht="15" x14ac:dyDescent="0.2">
      <c r="F1810" s="49">
        <v>42527</v>
      </c>
      <c r="G1810" s="50">
        <v>179.64999675750698</v>
      </c>
      <c r="H1810" s="50">
        <v>153.77537609167615</v>
      </c>
      <c r="I1810" s="103" t="e">
        <f>$B$5*H1810/'EUR GBP'!H1810</f>
        <v>#DIV/0!</v>
      </c>
      <c r="J1810" s="170" t="e">
        <f>I1810-($G$3*$B$5/'EUR GBP'!$F$3)</f>
        <v>#DIV/0!</v>
      </c>
    </row>
    <row r="1811" spans="6:10" ht="15" x14ac:dyDescent="0.2">
      <c r="F1811" s="49">
        <v>42524</v>
      </c>
      <c r="G1811" s="50">
        <v>178.999996185302</v>
      </c>
      <c r="H1811" s="50">
        <v>151.39061132125755</v>
      </c>
      <c r="I1811" s="103" t="e">
        <f>$B$5*H1811/'EUR GBP'!H1811</f>
        <v>#DIV/0!</v>
      </c>
      <c r="J1811" s="170" t="e">
        <f>I1811-($G$3*$B$5/'EUR GBP'!$F$3)</f>
        <v>#DIV/0!</v>
      </c>
    </row>
    <row r="1812" spans="6:10" ht="15" x14ac:dyDescent="0.2">
      <c r="F1812" s="49">
        <v>42523</v>
      </c>
      <c r="G1812" s="50">
        <v>181.149995326995</v>
      </c>
      <c r="H1812" s="50">
        <v>154.49400623559526</v>
      </c>
      <c r="I1812" s="103" t="e">
        <f>$B$5*H1812/'EUR GBP'!H1812</f>
        <v>#DIV/0!</v>
      </c>
      <c r="J1812" s="170" t="e">
        <f>I1812-($G$3*$B$5/'EUR GBP'!$F$3)</f>
        <v>#DIV/0!</v>
      </c>
    </row>
    <row r="1813" spans="6:10" ht="15" x14ac:dyDescent="0.2">
      <c r="F1813" s="49">
        <v>42522</v>
      </c>
      <c r="G1813" s="50">
        <v>179.64999675750698</v>
      </c>
      <c r="H1813" s="50">
        <v>151.01839962958587</v>
      </c>
      <c r="I1813" s="103" t="e">
        <f>$B$5*H1813/'EUR GBP'!H1813</f>
        <v>#DIV/0!</v>
      </c>
      <c r="J1813" s="170" t="e">
        <f>I1813-($G$3*$B$5/'EUR GBP'!$F$3)</f>
        <v>#DIV/0!</v>
      </c>
    </row>
    <row r="1814" spans="6:10" ht="15" x14ac:dyDescent="0.2">
      <c r="F1814" s="49">
        <v>42521</v>
      </c>
      <c r="G1814" s="50">
        <v>182.249999046325</v>
      </c>
      <c r="H1814" s="50">
        <v>149.93465575451992</v>
      </c>
      <c r="I1814" s="103" t="e">
        <f>$B$5*H1814/'EUR GBP'!H1814</f>
        <v>#DIV/0!</v>
      </c>
      <c r="J1814" s="170" t="e">
        <f>I1814-($G$3*$B$5/'EUR GBP'!$F$3)</f>
        <v>#DIV/0!</v>
      </c>
    </row>
    <row r="1815" spans="6:10" ht="15" x14ac:dyDescent="0.2">
      <c r="F1815" s="49">
        <v>42520</v>
      </c>
      <c r="G1815" s="50">
        <v>186.19999885559</v>
      </c>
      <c r="H1815" s="50">
        <v>152.4811860521026</v>
      </c>
      <c r="I1815" s="103" t="e">
        <f>$B$5*H1815/'EUR GBP'!H1815</f>
        <v>#DIV/0!</v>
      </c>
      <c r="J1815" s="170" t="e">
        <f>I1815-($G$3*$B$5/'EUR GBP'!$F$3)</f>
        <v>#DIV/0!</v>
      </c>
    </row>
    <row r="1816" spans="6:10" ht="15" x14ac:dyDescent="0.2">
      <c r="F1816" s="49">
        <v>42517</v>
      </c>
      <c r="G1816" s="50">
        <v>187.100005149841</v>
      </c>
      <c r="H1816" s="50">
        <v>156.65678238006836</v>
      </c>
      <c r="I1816" s="103" t="e">
        <f>$B$5*H1816/'EUR GBP'!H1816</f>
        <v>#DIV/0!</v>
      </c>
      <c r="J1816" s="170" t="e">
        <f>I1816-($G$3*$B$5/'EUR GBP'!$F$3)</f>
        <v>#DIV/0!</v>
      </c>
    </row>
    <row r="1817" spans="6:10" ht="15" x14ac:dyDescent="0.2">
      <c r="F1817" s="49">
        <v>42516</v>
      </c>
      <c r="G1817" s="50">
        <v>182.94999599456702</v>
      </c>
      <c r="H1817" s="50">
        <v>150.56318150167641</v>
      </c>
      <c r="I1817" s="103" t="e">
        <f>$B$5*H1817/'EUR GBP'!H1817</f>
        <v>#DIV/0!</v>
      </c>
      <c r="J1817" s="170" t="e">
        <f>I1817-($G$3*$B$5/'EUR GBP'!$F$3)</f>
        <v>#DIV/0!</v>
      </c>
    </row>
    <row r="1818" spans="6:10" ht="15" x14ac:dyDescent="0.2">
      <c r="F1818" s="49">
        <v>42515</v>
      </c>
      <c r="G1818" s="50">
        <v>186.14999055862401</v>
      </c>
      <c r="H1818" s="50">
        <v>156.84296514894311</v>
      </c>
      <c r="I1818" s="103" t="e">
        <f>$B$5*H1818/'EUR GBP'!H1818</f>
        <v>#DIV/0!</v>
      </c>
      <c r="J1818" s="170" t="e">
        <f>I1818-($G$3*$B$5/'EUR GBP'!$F$3)</f>
        <v>#DIV/0!</v>
      </c>
    </row>
    <row r="1819" spans="6:10" ht="15" x14ac:dyDescent="0.2">
      <c r="F1819" s="49">
        <v>42514</v>
      </c>
      <c r="G1819" s="50">
        <v>181.800007820129</v>
      </c>
      <c r="H1819" s="50">
        <v>157.84005821975478</v>
      </c>
      <c r="I1819" s="103" t="e">
        <f>$B$5*H1819/'EUR GBP'!H1819</f>
        <v>#DIV/0!</v>
      </c>
      <c r="J1819" s="170" t="e">
        <f>I1819-($G$3*$B$5/'EUR GBP'!$F$3)</f>
        <v>#DIV/0!</v>
      </c>
    </row>
    <row r="1820" spans="6:10" ht="15" x14ac:dyDescent="0.2">
      <c r="F1820" s="49">
        <v>42513</v>
      </c>
      <c r="G1820" s="50">
        <v>176.39999389648401</v>
      </c>
      <c r="H1820" s="50">
        <v>154.57225373501083</v>
      </c>
      <c r="I1820" s="103" t="e">
        <f>$B$5*H1820/'EUR GBP'!H1820</f>
        <v>#DIV/0!</v>
      </c>
      <c r="J1820" s="170" t="e">
        <f>I1820-($G$3*$B$5/'EUR GBP'!$F$3)</f>
        <v>#DIV/0!</v>
      </c>
    </row>
    <row r="1821" spans="6:10" ht="15" x14ac:dyDescent="0.2">
      <c r="F1821" s="49">
        <v>42510</v>
      </c>
      <c r="G1821" s="50">
        <v>174.85001087188701</v>
      </c>
      <c r="H1821" s="50">
        <v>157.12504711227595</v>
      </c>
      <c r="I1821" s="103" t="e">
        <f>$B$5*H1821/'EUR GBP'!H1821</f>
        <v>#DIV/0!</v>
      </c>
      <c r="J1821" s="170" t="e">
        <f>I1821-($G$3*$B$5/'EUR GBP'!$F$3)</f>
        <v>#DIV/0!</v>
      </c>
    </row>
    <row r="1822" spans="6:10" ht="15" x14ac:dyDescent="0.2">
      <c r="F1822" s="49">
        <v>42509</v>
      </c>
      <c r="G1822" s="50">
        <v>170.44999599456702</v>
      </c>
      <c r="H1822" s="50">
        <v>154.0763471046366</v>
      </c>
      <c r="I1822" s="103" t="e">
        <f>$B$5*H1822/'EUR GBP'!H1822</f>
        <v>#DIV/0!</v>
      </c>
      <c r="J1822" s="170" t="e">
        <f>I1822-($G$3*$B$5/'EUR GBP'!$F$3)</f>
        <v>#DIV/0!</v>
      </c>
    </row>
    <row r="1823" spans="6:10" ht="15" x14ac:dyDescent="0.2">
      <c r="F1823" s="49">
        <v>42508</v>
      </c>
      <c r="G1823" s="50">
        <v>169.500005245208</v>
      </c>
      <c r="H1823" s="50">
        <v>158.2741952671218</v>
      </c>
      <c r="I1823" s="103" t="e">
        <f>$B$5*H1823/'EUR GBP'!H1823</f>
        <v>#DIV/0!</v>
      </c>
      <c r="J1823" s="170" t="e">
        <f>I1823-($G$3*$B$5/'EUR GBP'!$F$3)</f>
        <v>#DIV/0!</v>
      </c>
    </row>
    <row r="1824" spans="6:10" ht="15" x14ac:dyDescent="0.2">
      <c r="F1824" s="49">
        <v>42507</v>
      </c>
      <c r="G1824" s="50">
        <v>163.99999856948799</v>
      </c>
      <c r="H1824" s="50">
        <v>153.40696315969626</v>
      </c>
      <c r="I1824" s="103" t="e">
        <f>$B$5*H1824/'EUR GBP'!H1824</f>
        <v>#DIV/0!</v>
      </c>
      <c r="J1824" s="170" t="e">
        <f>I1824-($G$3*$B$5/'EUR GBP'!$F$3)</f>
        <v>#DIV/0!</v>
      </c>
    </row>
    <row r="1825" spans="6:10" ht="15" x14ac:dyDescent="0.2">
      <c r="F1825" s="49">
        <v>42506</v>
      </c>
      <c r="G1825" s="50">
        <v>163.80000114440901</v>
      </c>
      <c r="H1825" s="50">
        <v>152.42695795606531</v>
      </c>
      <c r="I1825" s="103" t="e">
        <f>$B$5*H1825/'EUR GBP'!H1825</f>
        <v>#DIV/0!</v>
      </c>
      <c r="J1825" s="170" t="e">
        <f>I1825-($G$3*$B$5/'EUR GBP'!$F$3)</f>
        <v>#DIV/0!</v>
      </c>
    </row>
    <row r="1826" spans="6:10" ht="15" x14ac:dyDescent="0.2">
      <c r="F1826" s="49">
        <v>42503</v>
      </c>
      <c r="G1826" s="50">
        <v>164.649999141693</v>
      </c>
      <c r="H1826" s="50">
        <v>155.56429985159619</v>
      </c>
      <c r="I1826" s="103" t="e">
        <f>$B$5*H1826/'EUR GBP'!H1826</f>
        <v>#DIV/0!</v>
      </c>
      <c r="J1826" s="170" t="e">
        <f>I1826-($G$3*$B$5/'EUR GBP'!$F$3)</f>
        <v>#DIV/0!</v>
      </c>
    </row>
    <row r="1827" spans="6:10" ht="15" x14ac:dyDescent="0.2">
      <c r="F1827" s="49">
        <v>42502</v>
      </c>
      <c r="G1827" s="50">
        <v>162.14998960494898</v>
      </c>
      <c r="H1827" s="50">
        <v>151.99647784414262</v>
      </c>
      <c r="I1827" s="103" t="e">
        <f>$B$5*H1827/'EUR GBP'!H1827</f>
        <v>#DIV/0!</v>
      </c>
      <c r="J1827" s="170" t="e">
        <f>I1827-($G$3*$B$5/'EUR GBP'!$F$3)</f>
        <v>#DIV/0!</v>
      </c>
    </row>
    <row r="1828" spans="6:10" ht="15" x14ac:dyDescent="0.2">
      <c r="F1828" s="49">
        <v>42501</v>
      </c>
      <c r="G1828" s="50">
        <v>163.450002670288</v>
      </c>
      <c r="H1828" s="50">
        <v>153.54844243878321</v>
      </c>
      <c r="I1828" s="103" t="e">
        <f>$B$5*H1828/'EUR GBP'!H1828</f>
        <v>#DIV/0!</v>
      </c>
      <c r="J1828" s="170" t="e">
        <f>I1828-($G$3*$B$5/'EUR GBP'!$F$3)</f>
        <v>#DIV/0!</v>
      </c>
    </row>
    <row r="1829" spans="6:10" ht="15" x14ac:dyDescent="0.2">
      <c r="F1829" s="49">
        <v>42500</v>
      </c>
      <c r="G1829" s="50">
        <v>163.10000419616699</v>
      </c>
      <c r="H1829" s="50">
        <v>157.12087363525893</v>
      </c>
      <c r="I1829" s="103" t="e">
        <f>$B$5*H1829/'EUR GBP'!H1829</f>
        <v>#DIV/0!</v>
      </c>
      <c r="J1829" s="170" t="e">
        <f>I1829-($G$3*$B$5/'EUR GBP'!$F$3)</f>
        <v>#DIV/0!</v>
      </c>
    </row>
    <row r="1830" spans="6:10" ht="15" x14ac:dyDescent="0.2">
      <c r="F1830" s="49">
        <v>42499</v>
      </c>
      <c r="G1830" s="50">
        <v>159.00000333785999</v>
      </c>
      <c r="H1830" s="50">
        <v>151.73358208787542</v>
      </c>
      <c r="I1830" s="103" t="e">
        <f>$B$5*H1830/'EUR GBP'!H1830</f>
        <v>#DIV/0!</v>
      </c>
      <c r="J1830" s="170" t="e">
        <f>I1830-($G$3*$B$5/'EUR GBP'!$F$3)</f>
        <v>#DIV/0!</v>
      </c>
    </row>
    <row r="1831" spans="6:10" ht="15" x14ac:dyDescent="0.2">
      <c r="F1831" s="49">
        <v>42496</v>
      </c>
      <c r="G1831" s="50">
        <v>160.549998283386</v>
      </c>
      <c r="H1831" s="50">
        <v>152.64846586591054</v>
      </c>
      <c r="I1831" s="103" t="e">
        <f>$B$5*H1831/'EUR GBP'!H1831</f>
        <v>#DIV/0!</v>
      </c>
      <c r="J1831" s="170" t="e">
        <f>I1831-($G$3*$B$5/'EUR GBP'!$F$3)</f>
        <v>#DIV/0!</v>
      </c>
    </row>
    <row r="1832" spans="6:10" ht="15" x14ac:dyDescent="0.2">
      <c r="F1832" s="49">
        <v>42495</v>
      </c>
      <c r="G1832" s="50">
        <v>161.14999055862401</v>
      </c>
      <c r="H1832" s="50">
        <v>151.65915851507458</v>
      </c>
      <c r="I1832" s="103" t="e">
        <f>$B$5*H1832/'EUR GBP'!H1832</f>
        <v>#DIV/0!</v>
      </c>
      <c r="J1832" s="170" t="e">
        <f>I1832-($G$3*$B$5/'EUR GBP'!$F$3)</f>
        <v>#DIV/0!</v>
      </c>
    </row>
    <row r="1833" spans="6:10" ht="15" x14ac:dyDescent="0.2">
      <c r="F1833" s="49">
        <v>42494</v>
      </c>
      <c r="G1833" s="50">
        <v>162.80000209808301</v>
      </c>
      <c r="H1833" s="50">
        <v>150.46844560101152</v>
      </c>
      <c r="I1833" s="103" t="e">
        <f>$B$5*H1833/'EUR GBP'!H1833</f>
        <v>#DIV/0!</v>
      </c>
      <c r="J1833" s="170" t="e">
        <f>I1833-($G$3*$B$5/'EUR GBP'!$F$3)</f>
        <v>#DIV/0!</v>
      </c>
    </row>
    <row r="1834" spans="6:10" ht="15" x14ac:dyDescent="0.2">
      <c r="F1834" s="49">
        <v>42493</v>
      </c>
      <c r="G1834" s="50">
        <v>165.75000286102198</v>
      </c>
      <c r="H1834" s="50">
        <v>147.99479149382105</v>
      </c>
      <c r="I1834" s="103" t="e">
        <f>$B$5*H1834/'EUR GBP'!H1834</f>
        <v>#DIV/0!</v>
      </c>
      <c r="J1834" s="170" t="e">
        <f>I1834-($G$3*$B$5/'EUR GBP'!$F$3)</f>
        <v>#DIV/0!</v>
      </c>
    </row>
    <row r="1835" spans="6:10" ht="15" x14ac:dyDescent="0.2">
      <c r="F1835" s="49">
        <v>42492</v>
      </c>
      <c r="G1835" s="50">
        <v>171.50000333785999</v>
      </c>
      <c r="H1835" s="50">
        <v>152.81849725917601</v>
      </c>
      <c r="I1835" s="103" t="e">
        <f>$B$5*H1835/'EUR GBP'!H1835</f>
        <v>#DIV/0!</v>
      </c>
      <c r="J1835" s="170" t="e">
        <f>I1835-($G$3*$B$5/'EUR GBP'!$F$3)</f>
        <v>#DIV/0!</v>
      </c>
    </row>
    <row r="1836" spans="6:10" ht="15" x14ac:dyDescent="0.2">
      <c r="F1836" s="49">
        <v>42489</v>
      </c>
      <c r="G1836" s="50">
        <v>171.949994564056</v>
      </c>
      <c r="H1836" s="50">
        <v>150.74508994049614</v>
      </c>
      <c r="I1836" s="103" t="e">
        <f>$B$5*H1836/'EUR GBP'!H1836</f>
        <v>#DIV/0!</v>
      </c>
      <c r="J1836" s="170" t="e">
        <f>I1836-($G$3*$B$5/'EUR GBP'!$F$3)</f>
        <v>#DIV/0!</v>
      </c>
    </row>
    <row r="1837" spans="6:10" ht="15" x14ac:dyDescent="0.2">
      <c r="F1837" s="49">
        <v>42488</v>
      </c>
      <c r="G1837" s="50">
        <v>174.74999427795399</v>
      </c>
      <c r="H1837" s="50">
        <v>153.92304615567824</v>
      </c>
      <c r="I1837" s="103" t="e">
        <f>$B$5*H1837/'EUR GBP'!H1837</f>
        <v>#DIV/0!</v>
      </c>
      <c r="J1837" s="170" t="e">
        <f>I1837-($G$3*$B$5/'EUR GBP'!$F$3)</f>
        <v>#DIV/0!</v>
      </c>
    </row>
    <row r="1838" spans="6:10" ht="15" x14ac:dyDescent="0.2">
      <c r="F1838" s="49">
        <v>42487</v>
      </c>
      <c r="G1838" s="50">
        <v>173.949992656707</v>
      </c>
      <c r="H1838" s="50">
        <v>154.14766570770044</v>
      </c>
      <c r="I1838" s="103" t="e">
        <f>$B$5*H1838/'EUR GBP'!H1838</f>
        <v>#DIV/0!</v>
      </c>
      <c r="J1838" s="170" t="e">
        <f>I1838-($G$3*$B$5/'EUR GBP'!$F$3)</f>
        <v>#DIV/0!</v>
      </c>
    </row>
    <row r="1839" spans="6:10" ht="15" x14ac:dyDescent="0.2">
      <c r="F1839" s="49">
        <v>42486</v>
      </c>
      <c r="G1839" s="50">
        <v>172.899997234344</v>
      </c>
      <c r="H1839" s="50">
        <v>155.72159348246277</v>
      </c>
      <c r="I1839" s="103" t="e">
        <f>$B$5*H1839/'EUR GBP'!H1839</f>
        <v>#DIV/0!</v>
      </c>
      <c r="J1839" s="170" t="e">
        <f>I1839-($G$3*$B$5/'EUR GBP'!$F$3)</f>
        <v>#DIV/0!</v>
      </c>
    </row>
    <row r="1840" spans="6:10" ht="15" x14ac:dyDescent="0.2">
      <c r="F1840" s="49">
        <v>42485</v>
      </c>
      <c r="G1840" s="50">
        <v>170.10000944137499</v>
      </c>
      <c r="H1840" s="50">
        <v>152.5459157195267</v>
      </c>
      <c r="I1840" s="103" t="e">
        <f>$B$5*H1840/'EUR GBP'!H1840</f>
        <v>#DIV/0!</v>
      </c>
      <c r="J1840" s="170" t="e">
        <f>I1840-($G$3*$B$5/'EUR GBP'!$F$3)</f>
        <v>#DIV/0!</v>
      </c>
    </row>
    <row r="1841" spans="6:10" ht="15" x14ac:dyDescent="0.2">
      <c r="F1841" s="49">
        <v>42482</v>
      </c>
      <c r="G1841" s="50">
        <v>170.85000276565501</v>
      </c>
      <c r="H1841" s="50">
        <v>152.54885767432992</v>
      </c>
      <c r="I1841" s="103" t="e">
        <f>$B$5*H1841/'EUR GBP'!H1841</f>
        <v>#DIV/0!</v>
      </c>
      <c r="J1841" s="170" t="e">
        <f>I1841-($G$3*$B$5/'EUR GBP'!$F$3)</f>
        <v>#DIV/0!</v>
      </c>
    </row>
    <row r="1842" spans="6:10" ht="15" x14ac:dyDescent="0.2">
      <c r="F1842" s="49">
        <v>42481</v>
      </c>
      <c r="G1842" s="50">
        <v>171.600008010864</v>
      </c>
      <c r="H1842" s="50">
        <v>153.75667466324853</v>
      </c>
      <c r="I1842" s="103" t="e">
        <f>$B$5*H1842/'EUR GBP'!H1842</f>
        <v>#DIV/0!</v>
      </c>
      <c r="J1842" s="170" t="e">
        <f>I1842-($G$3*$B$5/'EUR GBP'!$F$3)</f>
        <v>#DIV/0!</v>
      </c>
    </row>
    <row r="1843" spans="6:10" ht="15" x14ac:dyDescent="0.2">
      <c r="F1843" s="49">
        <v>42480</v>
      </c>
      <c r="G1843" s="50">
        <v>171.00000381469701</v>
      </c>
      <c r="H1843" s="50">
        <v>156.06879000928572</v>
      </c>
      <c r="I1843" s="103" t="e">
        <f>$B$5*H1843/'EUR GBP'!H1843</f>
        <v>#DIV/0!</v>
      </c>
      <c r="J1843" s="170" t="e">
        <f>I1843-($G$3*$B$5/'EUR GBP'!$F$3)</f>
        <v>#DIV/0!</v>
      </c>
    </row>
    <row r="1844" spans="6:10" ht="15" x14ac:dyDescent="0.2">
      <c r="F1844" s="49">
        <v>42479</v>
      </c>
      <c r="G1844" s="50">
        <v>167.85000562667801</v>
      </c>
      <c r="H1844" s="50">
        <v>153.21999788284299</v>
      </c>
      <c r="I1844" s="103" t="e">
        <f>$B$5*H1844/'EUR GBP'!H1844</f>
        <v>#DIV/0!</v>
      </c>
      <c r="J1844" s="170" t="e">
        <f>I1844-($G$3*$B$5/'EUR GBP'!$F$3)</f>
        <v>#DIV/0!</v>
      </c>
    </row>
    <row r="1845" spans="6:10" ht="15" x14ac:dyDescent="0.2">
      <c r="F1845" s="49">
        <v>42478</v>
      </c>
      <c r="G1845" s="50">
        <v>167.85000562667801</v>
      </c>
      <c r="H1845" s="50">
        <v>153.49409646267105</v>
      </c>
      <c r="I1845" s="103" t="e">
        <f>$B$5*H1845/'EUR GBP'!H1845</f>
        <v>#DIV/0!</v>
      </c>
      <c r="J1845" s="170" t="e">
        <f>I1845-($G$3*$B$5/'EUR GBP'!$F$3)</f>
        <v>#DIV/0!</v>
      </c>
    </row>
    <row r="1846" spans="6:10" ht="15" x14ac:dyDescent="0.2">
      <c r="F1846" s="49">
        <v>42475</v>
      </c>
      <c r="G1846" s="50">
        <v>167.550003528594</v>
      </c>
      <c r="H1846" s="50">
        <v>152.67230105107279</v>
      </c>
      <c r="I1846" s="103" t="e">
        <f>$B$5*H1846/'EUR GBP'!H1846</f>
        <v>#DIV/0!</v>
      </c>
      <c r="J1846" s="170" t="e">
        <f>I1846-($G$3*$B$5/'EUR GBP'!$F$3)</f>
        <v>#DIV/0!</v>
      </c>
    </row>
    <row r="1847" spans="6:10" ht="15" x14ac:dyDescent="0.2">
      <c r="F1847" s="49">
        <v>42474</v>
      </c>
      <c r="G1847" s="50">
        <v>168.14999580383301</v>
      </c>
      <c r="H1847" s="50">
        <v>155.97830557430402</v>
      </c>
      <c r="I1847" s="103" t="e">
        <f>$B$5*H1847/'EUR GBP'!H1847</f>
        <v>#DIV/0!</v>
      </c>
      <c r="J1847" s="170" t="e">
        <f>I1847-($G$3*$B$5/'EUR GBP'!$F$3)</f>
        <v>#DIV/0!</v>
      </c>
    </row>
    <row r="1848" spans="6:10" ht="15" x14ac:dyDescent="0.2">
      <c r="F1848" s="49">
        <v>42473</v>
      </c>
      <c r="G1848" s="50">
        <v>165.14999866485499</v>
      </c>
      <c r="H1848" s="50">
        <v>163.83084982935637</v>
      </c>
      <c r="I1848" s="103" t="e">
        <f>$B$5*H1848/'EUR GBP'!H1848</f>
        <v>#DIV/0!</v>
      </c>
      <c r="J1848" s="170" t="e">
        <f>I1848-($G$3*$B$5/'EUR GBP'!$F$3)</f>
        <v>#DIV/0!</v>
      </c>
    </row>
    <row r="1849" spans="6:10" ht="15" x14ac:dyDescent="0.2">
      <c r="F1849" s="49">
        <v>42472</v>
      </c>
      <c r="G1849" s="50">
        <v>154.100000858306</v>
      </c>
      <c r="H1849" s="50">
        <v>153.51857752192205</v>
      </c>
      <c r="I1849" s="103" t="e">
        <f>$B$5*H1849/'EUR GBP'!H1849</f>
        <v>#DIV/0!</v>
      </c>
      <c r="J1849" s="170" t="e">
        <f>I1849-($G$3*$B$5/'EUR GBP'!$F$3)</f>
        <v>#DIV/0!</v>
      </c>
    </row>
    <row r="1850" spans="6:10" ht="15" x14ac:dyDescent="0.2">
      <c r="F1850" s="49">
        <v>42471</v>
      </c>
      <c r="G1850" s="50">
        <v>153.79999876022299</v>
      </c>
      <c r="H1850" s="50">
        <v>156.03514238425748</v>
      </c>
      <c r="I1850" s="103" t="e">
        <f>$B$5*H1850/'EUR GBP'!H1850</f>
        <v>#DIV/0!</v>
      </c>
      <c r="J1850" s="170" t="e">
        <f>I1850-($G$3*$B$5/'EUR GBP'!$F$3)</f>
        <v>#DIV/0!</v>
      </c>
    </row>
    <row r="1851" spans="6:10" ht="15" x14ac:dyDescent="0.2">
      <c r="F1851" s="49">
        <v>42468</v>
      </c>
      <c r="G1851" s="50">
        <v>150.999999046325</v>
      </c>
      <c r="H1851" s="50">
        <v>157.07317908356987</v>
      </c>
      <c r="I1851" s="103" t="e">
        <f>$B$5*H1851/'EUR GBP'!H1851</f>
        <v>#DIV/0!</v>
      </c>
      <c r="J1851" s="170" t="e">
        <f>I1851-($G$3*$B$5/'EUR GBP'!$F$3)</f>
        <v>#DIV/0!</v>
      </c>
    </row>
    <row r="1852" spans="6:10" ht="15" x14ac:dyDescent="0.2">
      <c r="F1852" s="49">
        <v>42467</v>
      </c>
      <c r="G1852" s="50">
        <v>147.24999666213901</v>
      </c>
      <c r="H1852" s="50">
        <v>152.18297290405448</v>
      </c>
      <c r="I1852" s="103" t="e">
        <f>$B$5*H1852/'EUR GBP'!H1852</f>
        <v>#DIV/0!</v>
      </c>
      <c r="J1852" s="170" t="e">
        <f>I1852-($G$3*$B$5/'EUR GBP'!$F$3)</f>
        <v>#DIV/0!</v>
      </c>
    </row>
    <row r="1853" spans="6:10" ht="15" x14ac:dyDescent="0.2">
      <c r="F1853" s="49">
        <v>42466</v>
      </c>
      <c r="G1853" s="50">
        <v>148.24999570846501</v>
      </c>
      <c r="H1853" s="50">
        <v>155.77327822578914</v>
      </c>
      <c r="I1853" s="103" t="e">
        <f>$B$5*H1853/'EUR GBP'!H1853</f>
        <v>#DIV/0!</v>
      </c>
      <c r="J1853" s="170" t="e">
        <f>I1853-($G$3*$B$5/'EUR GBP'!$F$3)</f>
        <v>#DIV/0!</v>
      </c>
    </row>
    <row r="1854" spans="6:10" ht="15" x14ac:dyDescent="0.2">
      <c r="F1854" s="49">
        <v>42465</v>
      </c>
      <c r="G1854" s="50">
        <v>145.80000638961701</v>
      </c>
      <c r="H1854" s="50">
        <v>148.76651976991971</v>
      </c>
      <c r="I1854" s="103" t="e">
        <f>$B$5*H1854/'EUR GBP'!H1854</f>
        <v>#DIV/0!</v>
      </c>
      <c r="J1854" s="170" t="e">
        <f>I1854-($G$3*$B$5/'EUR GBP'!$F$3)</f>
        <v>#DIV/0!</v>
      </c>
    </row>
    <row r="1855" spans="6:10" ht="15" x14ac:dyDescent="0.2">
      <c r="F1855" s="49">
        <v>42464</v>
      </c>
      <c r="G1855" s="50">
        <v>150.10000467300401</v>
      </c>
      <c r="H1855" s="50">
        <v>152.91407768549917</v>
      </c>
      <c r="I1855" s="103" t="e">
        <f>$B$5*H1855/'EUR GBP'!H1855</f>
        <v>#DIV/0!</v>
      </c>
      <c r="J1855" s="170" t="e">
        <f>I1855-($G$3*$B$5/'EUR GBP'!$F$3)</f>
        <v>#DIV/0!</v>
      </c>
    </row>
    <row r="1856" spans="6:10" ht="15" x14ac:dyDescent="0.2">
      <c r="F1856" s="49">
        <v>42461</v>
      </c>
      <c r="G1856" s="50">
        <v>150.39999485015801</v>
      </c>
      <c r="H1856" s="50">
        <v>153.83246249535804</v>
      </c>
      <c r="I1856" s="103" t="e">
        <f>$B$5*H1856/'EUR GBP'!H1856</f>
        <v>#DIV/0!</v>
      </c>
      <c r="J1856" s="170" t="e">
        <f>I1856-($G$3*$B$5/'EUR GBP'!$F$3)</f>
        <v>#DIV/0!</v>
      </c>
    </row>
    <row r="1857" spans="6:10" ht="15" x14ac:dyDescent="0.2">
      <c r="F1857" s="49">
        <v>42460</v>
      </c>
      <c r="G1857" s="50">
        <v>149.80000257492</v>
      </c>
      <c r="H1857" s="50">
        <v>151.23834696683434</v>
      </c>
      <c r="I1857" s="103" t="e">
        <f>$B$5*H1857/'EUR GBP'!H1857</f>
        <v>#DIV/0!</v>
      </c>
      <c r="J1857" s="170" t="e">
        <f>I1857-($G$3*$B$5/'EUR GBP'!$F$3)</f>
        <v>#DIV/0!</v>
      </c>
    </row>
    <row r="1858" spans="6:10" ht="15" x14ac:dyDescent="0.2">
      <c r="F1858" s="49">
        <v>42459</v>
      </c>
      <c r="G1858" s="50">
        <v>151.750004291534</v>
      </c>
      <c r="H1858" s="50">
        <v>154.7930671561052</v>
      </c>
      <c r="I1858" s="103" t="e">
        <f>$B$5*H1858/'EUR GBP'!H1858</f>
        <v>#DIV/0!</v>
      </c>
      <c r="J1858" s="170" t="e">
        <f>I1858-($G$3*$B$5/'EUR GBP'!$F$3)</f>
        <v>#DIV/0!</v>
      </c>
    </row>
    <row r="1859" spans="6:10" ht="15" x14ac:dyDescent="0.2">
      <c r="F1859" s="49">
        <v>42458</v>
      </c>
      <c r="G1859" s="50">
        <v>150.199997425079</v>
      </c>
      <c r="H1859" s="50">
        <v>150.79109140149026</v>
      </c>
      <c r="I1859" s="103" t="e">
        <f>$B$5*H1859/'EUR GBP'!H1859</f>
        <v>#DIV/0!</v>
      </c>
      <c r="J1859" s="170" t="e">
        <f>I1859-($G$3*$B$5/'EUR GBP'!$F$3)</f>
        <v>#DIV/0!</v>
      </c>
    </row>
    <row r="1860" spans="6:10" ht="15" x14ac:dyDescent="0.2">
      <c r="F1860" s="49">
        <v>42457</v>
      </c>
      <c r="G1860" s="50">
        <v>152.60000228881802</v>
      </c>
      <c r="H1860" s="50">
        <v>153.21999788284299</v>
      </c>
      <c r="I1860" s="103" t="e">
        <f>$B$5*H1860/'EUR GBP'!H1860</f>
        <v>#DIV/0!</v>
      </c>
      <c r="J1860" s="170" t="e">
        <f>I1860-($G$3*$B$5/'EUR GBP'!$F$3)</f>
        <v>#DIV/0!</v>
      </c>
    </row>
    <row r="1861" spans="6:10" ht="15" x14ac:dyDescent="0.2">
      <c r="F1861" s="49">
        <v>42454</v>
      </c>
      <c r="G1861" s="50">
        <v>152.60000228881802</v>
      </c>
      <c r="H1861" s="50">
        <v>152.46878998230881</v>
      </c>
      <c r="I1861" s="103" t="e">
        <f>$B$5*H1861/'EUR GBP'!H1861</f>
        <v>#DIV/0!</v>
      </c>
      <c r="J1861" s="170" t="e">
        <f>I1861-($G$3*$B$5/'EUR GBP'!$F$3)</f>
        <v>#DIV/0!</v>
      </c>
    </row>
    <row r="1862" spans="6:10" ht="15" x14ac:dyDescent="0.2">
      <c r="F1862" s="49">
        <v>42453</v>
      </c>
      <c r="G1862" s="50">
        <v>153.35000753402701</v>
      </c>
      <c r="H1862" s="50">
        <v>150.39856736450491</v>
      </c>
      <c r="I1862" s="103" t="e">
        <f>$B$5*H1862/'EUR GBP'!H1862</f>
        <v>#DIV/0!</v>
      </c>
      <c r="J1862" s="170" t="e">
        <f>I1862-($G$3*$B$5/'EUR GBP'!$F$3)</f>
        <v>#DIV/0!</v>
      </c>
    </row>
    <row r="1863" spans="6:10" ht="15" x14ac:dyDescent="0.2">
      <c r="F1863" s="49">
        <v>42452</v>
      </c>
      <c r="G1863" s="50">
        <v>156.19999170303299</v>
      </c>
      <c r="H1863" s="50">
        <v>153.17095149830593</v>
      </c>
      <c r="I1863" s="103" t="e">
        <f>$B$5*H1863/'EUR GBP'!H1863</f>
        <v>#DIV/0!</v>
      </c>
      <c r="J1863" s="170" t="e">
        <f>I1863-($G$3*$B$5/'EUR GBP'!$F$3)</f>
        <v>#DIV/0!</v>
      </c>
    </row>
    <row r="1864" spans="6:10" ht="15" x14ac:dyDescent="0.2">
      <c r="F1864" s="49">
        <v>42451</v>
      </c>
      <c r="G1864" s="50">
        <v>156.25</v>
      </c>
      <c r="H1864" s="50">
        <v>149.20358238786486</v>
      </c>
      <c r="I1864" s="103" t="e">
        <f>$B$5*H1864/'EUR GBP'!H1864</f>
        <v>#DIV/0!</v>
      </c>
      <c r="J1864" s="170" t="e">
        <f>I1864-($G$3*$B$5/'EUR GBP'!$F$3)</f>
        <v>#DIV/0!</v>
      </c>
    </row>
    <row r="1865" spans="6:10" ht="15" x14ac:dyDescent="0.2">
      <c r="F1865" s="49">
        <v>42450</v>
      </c>
      <c r="G1865" s="50">
        <v>160.399997234344</v>
      </c>
      <c r="H1865" s="50">
        <v>152.22027209627919</v>
      </c>
      <c r="I1865" s="103" t="e">
        <f>$B$5*H1865/'EUR GBP'!H1865</f>
        <v>#DIV/0!</v>
      </c>
      <c r="J1865" s="170" t="e">
        <f>I1865-($G$3*$B$5/'EUR GBP'!$F$3)</f>
        <v>#DIV/0!</v>
      </c>
    </row>
    <row r="1866" spans="6:10" ht="15" x14ac:dyDescent="0.2">
      <c r="F1866" s="49">
        <v>42447</v>
      </c>
      <c r="G1866" s="50">
        <v>161.449992656707</v>
      </c>
      <c r="H1866" s="50">
        <v>154.60229072313624</v>
      </c>
      <c r="I1866" s="103" t="e">
        <f>$B$5*H1866/'EUR GBP'!H1866</f>
        <v>#DIV/0!</v>
      </c>
      <c r="J1866" s="170" t="e">
        <f>I1866-($G$3*$B$5/'EUR GBP'!$F$3)</f>
        <v>#DIV/0!</v>
      </c>
    </row>
    <row r="1867" spans="6:10" ht="15" x14ac:dyDescent="0.2">
      <c r="F1867" s="49">
        <v>42446</v>
      </c>
      <c r="G1867" s="50">
        <v>160.000002384185</v>
      </c>
      <c r="H1867" s="50">
        <v>149.10994429258025</v>
      </c>
      <c r="I1867" s="103" t="e">
        <f>$B$5*H1867/'EUR GBP'!H1867</f>
        <v>#DIV/0!</v>
      </c>
      <c r="J1867" s="170" t="e">
        <f>I1867-($G$3*$B$5/'EUR GBP'!$F$3)</f>
        <v>#DIV/0!</v>
      </c>
    </row>
    <row r="1868" spans="6:10" ht="15" x14ac:dyDescent="0.2">
      <c r="F1868" s="49">
        <v>42445</v>
      </c>
      <c r="G1868" s="50">
        <v>164.35000896453801</v>
      </c>
      <c r="H1868" s="50">
        <v>153.49993899979808</v>
      </c>
      <c r="I1868" s="103" t="e">
        <f>$B$5*H1868/'EUR GBP'!H1868</f>
        <v>#DIV/0!</v>
      </c>
      <c r="J1868" s="170" t="e">
        <f>I1868-($G$3*$B$5/'EUR GBP'!$F$3)</f>
        <v>#DIV/0!</v>
      </c>
    </row>
    <row r="1869" spans="6:10" ht="15" x14ac:dyDescent="0.2">
      <c r="F1869" s="49">
        <v>42444</v>
      </c>
      <c r="G1869" s="50">
        <v>164.05000686645499</v>
      </c>
      <c r="H1869" s="50">
        <v>154.20383932937742</v>
      </c>
      <c r="I1869" s="103" t="e">
        <f>$B$5*H1869/'EUR GBP'!H1869</f>
        <v>#DIV/0!</v>
      </c>
      <c r="J1869" s="170" t="e">
        <f>I1869-($G$3*$B$5/'EUR GBP'!$F$3)</f>
        <v>#DIV/0!</v>
      </c>
    </row>
    <row r="1870" spans="6:10" ht="15" x14ac:dyDescent="0.2">
      <c r="F1870" s="49">
        <v>42443</v>
      </c>
      <c r="G1870" s="50">
        <v>162.99999952316199</v>
      </c>
      <c r="H1870" s="50">
        <v>150.93413308146313</v>
      </c>
      <c r="I1870" s="103" t="e">
        <f>$B$5*H1870/'EUR GBP'!H1870</f>
        <v>#DIV/0!</v>
      </c>
      <c r="J1870" s="170" t="e">
        <f>I1870-($G$3*$B$5/'EUR GBP'!$F$3)</f>
        <v>#DIV/0!</v>
      </c>
    </row>
    <row r="1871" spans="6:10" ht="15" x14ac:dyDescent="0.2">
      <c r="F1871" s="49">
        <v>42440</v>
      </c>
      <c r="G1871" s="50">
        <v>165.450000762939</v>
      </c>
      <c r="H1871" s="50">
        <v>155.41188711788314</v>
      </c>
      <c r="I1871" s="103" t="e">
        <f>$B$5*H1871/'EUR GBP'!H1871</f>
        <v>#DIV/0!</v>
      </c>
      <c r="J1871" s="170" t="e">
        <f>I1871-($G$3*$B$5/'EUR GBP'!$F$3)</f>
        <v>#DIV/0!</v>
      </c>
    </row>
    <row r="1872" spans="6:10" ht="15" x14ac:dyDescent="0.2">
      <c r="F1872" s="49">
        <v>42439</v>
      </c>
      <c r="G1872" s="50">
        <v>163.10000419616699</v>
      </c>
      <c r="H1872" s="50">
        <v>148.82147745105465</v>
      </c>
      <c r="I1872" s="103" t="e">
        <f>$B$5*H1872/'EUR GBP'!H1872</f>
        <v>#DIV/0!</v>
      </c>
      <c r="J1872" s="170" t="e">
        <f>I1872-($G$3*$B$5/'EUR GBP'!$F$3)</f>
        <v>#DIV/0!</v>
      </c>
    </row>
    <row r="1873" spans="6:10" ht="15" x14ac:dyDescent="0.2">
      <c r="F1873" s="49">
        <v>42438</v>
      </c>
      <c r="G1873" s="50">
        <v>167.85000562667801</v>
      </c>
      <c r="H1873" s="50">
        <v>150.41602091197853</v>
      </c>
      <c r="I1873" s="103" t="e">
        <f>$B$5*H1873/'EUR GBP'!H1873</f>
        <v>#DIV/0!</v>
      </c>
      <c r="J1873" s="170" t="e">
        <f>I1873-($G$3*$B$5/'EUR GBP'!$F$3)</f>
        <v>#DIV/0!</v>
      </c>
    </row>
    <row r="1874" spans="6:10" ht="15" x14ac:dyDescent="0.2">
      <c r="F1874" s="49">
        <v>42437</v>
      </c>
      <c r="G1874" s="50">
        <v>170.94999551773</v>
      </c>
      <c r="H1874" s="50">
        <v>151.03968408814322</v>
      </c>
      <c r="I1874" s="103" t="e">
        <f>$B$5*H1874/'EUR GBP'!H1874</f>
        <v>#DIV/0!</v>
      </c>
      <c r="J1874" s="170" t="e">
        <f>I1874-($G$3*$B$5/'EUR GBP'!$F$3)</f>
        <v>#DIV/0!</v>
      </c>
    </row>
    <row r="1875" spans="6:10" ht="15" x14ac:dyDescent="0.2">
      <c r="F1875" s="49">
        <v>42436</v>
      </c>
      <c r="G1875" s="50">
        <v>173.39999675750698</v>
      </c>
      <c r="H1875" s="50">
        <v>153.30837913264006</v>
      </c>
      <c r="I1875" s="103" t="e">
        <f>$B$5*H1875/'EUR GBP'!H1875</f>
        <v>#DIV/0!</v>
      </c>
      <c r="J1875" s="170" t="e">
        <f>I1875-($G$3*$B$5/'EUR GBP'!$F$3)</f>
        <v>#DIV/0!</v>
      </c>
    </row>
    <row r="1876" spans="6:10" ht="15" x14ac:dyDescent="0.2">
      <c r="F1876" s="49">
        <v>42433</v>
      </c>
      <c r="G1876" s="50">
        <v>173.30000400543199</v>
      </c>
      <c r="H1876" s="50">
        <v>159.21525610141603</v>
      </c>
      <c r="I1876" s="103" t="e">
        <f>$B$5*H1876/'EUR GBP'!H1876</f>
        <v>#DIV/0!</v>
      </c>
      <c r="J1876" s="170" t="e">
        <f>I1876-($G$3*$B$5/'EUR GBP'!$F$3)</f>
        <v>#DIV/0!</v>
      </c>
    </row>
    <row r="1877" spans="6:10" ht="15" x14ac:dyDescent="0.2">
      <c r="F1877" s="49">
        <v>42432</v>
      </c>
      <c r="G1877" s="50">
        <v>166.649997234344</v>
      </c>
      <c r="H1877" s="50">
        <v>158.07712336464505</v>
      </c>
      <c r="I1877" s="103" t="e">
        <f>$B$5*H1877/'EUR GBP'!H1877</f>
        <v>#DIV/0!</v>
      </c>
      <c r="J1877" s="170" t="e">
        <f>I1877-($G$3*$B$5/'EUR GBP'!$F$3)</f>
        <v>#DIV/0!</v>
      </c>
    </row>
    <row r="1878" spans="6:10" ht="15" x14ac:dyDescent="0.2">
      <c r="F1878" s="49">
        <v>42431</v>
      </c>
      <c r="G1878" s="50">
        <v>161.449992656707</v>
      </c>
      <c r="H1878" s="50">
        <v>156.82081244869664</v>
      </c>
      <c r="I1878" s="103" t="e">
        <f>$B$5*H1878/'EUR GBP'!H1878</f>
        <v>#DIV/0!</v>
      </c>
      <c r="J1878" s="170" t="e">
        <f>I1878-($G$3*$B$5/'EUR GBP'!$F$3)</f>
        <v>#DIV/0!</v>
      </c>
    </row>
    <row r="1879" spans="6:10" ht="15" x14ac:dyDescent="0.2">
      <c r="F1879" s="49">
        <v>42430</v>
      </c>
      <c r="G1879" s="50">
        <v>157.70000219344999</v>
      </c>
      <c r="H1879" s="50">
        <v>139.83144461040857</v>
      </c>
      <c r="I1879" s="103" t="e">
        <f>$B$5*H1879/'EUR GBP'!H1879</f>
        <v>#DIV/0!</v>
      </c>
      <c r="J1879" s="170" t="e">
        <f>I1879-($G$3*$B$5/'EUR GBP'!$F$3)</f>
        <v>#DIV/0!</v>
      </c>
    </row>
    <row r="1880" spans="6:10" ht="15" x14ac:dyDescent="0.2">
      <c r="F1880" s="49">
        <v>42429</v>
      </c>
      <c r="G1880" s="50">
        <v>172.10000753402701</v>
      </c>
      <c r="H1880" s="50">
        <v>156.2319073110267</v>
      </c>
      <c r="I1880" s="103" t="e">
        <f>$B$5*H1880/'EUR GBP'!H1880</f>
        <v>#DIV/0!</v>
      </c>
      <c r="J1880" s="170" t="e">
        <f>I1880-($G$3*$B$5/'EUR GBP'!$F$3)</f>
        <v>#DIV/0!</v>
      </c>
    </row>
    <row r="1881" spans="6:10" ht="15" x14ac:dyDescent="0.2">
      <c r="F1881" s="49">
        <v>42426</v>
      </c>
      <c r="G1881" s="50">
        <v>168.75</v>
      </c>
      <c r="H1881" s="50">
        <v>157.31469517128775</v>
      </c>
      <c r="I1881" s="103" t="e">
        <f>$B$5*H1881/'EUR GBP'!H1881</f>
        <v>#DIV/0!</v>
      </c>
      <c r="J1881" s="170" t="e">
        <f>I1881-($G$3*$B$5/'EUR GBP'!$F$3)</f>
        <v>#DIV/0!</v>
      </c>
    </row>
    <row r="1882" spans="6:10" ht="15" x14ac:dyDescent="0.2">
      <c r="F1882" s="49">
        <v>42425</v>
      </c>
      <c r="G1882" s="50">
        <v>164.30000066757199</v>
      </c>
      <c r="H1882" s="50">
        <v>160.52553421290099</v>
      </c>
      <c r="I1882" s="103" t="e">
        <f>$B$5*H1882/'EUR GBP'!H1882</f>
        <v>#DIV/0!</v>
      </c>
      <c r="J1882" s="170" t="e">
        <f>I1882-($G$3*$B$5/'EUR GBP'!$F$3)</f>
        <v>#DIV/0!</v>
      </c>
    </row>
    <row r="1883" spans="6:10" ht="15" x14ac:dyDescent="0.2">
      <c r="F1883" s="49">
        <v>42424</v>
      </c>
      <c r="G1883" s="50">
        <v>156.64999485015801</v>
      </c>
      <c r="H1883" s="50">
        <v>147.60233723796981</v>
      </c>
      <c r="I1883" s="103" t="e">
        <f>$B$5*H1883/'EUR GBP'!H1883</f>
        <v>#DIV/0!</v>
      </c>
      <c r="J1883" s="170" t="e">
        <f>I1883-($G$3*$B$5/'EUR GBP'!$F$3)</f>
        <v>#DIV/0!</v>
      </c>
    </row>
    <row r="1884" spans="6:10" ht="15" x14ac:dyDescent="0.2">
      <c r="F1884" s="49">
        <v>42423</v>
      </c>
      <c r="G1884" s="50">
        <v>162.5</v>
      </c>
      <c r="H1884" s="50">
        <v>151.15955538305556</v>
      </c>
      <c r="I1884" s="103" t="e">
        <f>$B$5*H1884/'EUR GBP'!H1884</f>
        <v>#DIV/0!</v>
      </c>
      <c r="J1884" s="170" t="e">
        <f>I1884-($G$3*$B$5/'EUR GBP'!$F$3)</f>
        <v>#DIV/0!</v>
      </c>
    </row>
    <row r="1885" spans="6:10" ht="15" x14ac:dyDescent="0.2">
      <c r="F1885" s="49">
        <v>42422</v>
      </c>
      <c r="G1885" s="50">
        <v>164.69999551773</v>
      </c>
      <c r="H1885" s="50">
        <v>156.70134562986036</v>
      </c>
      <c r="I1885" s="103" t="e">
        <f>$B$5*H1885/'EUR GBP'!H1885</f>
        <v>#DIV/0!</v>
      </c>
      <c r="J1885" s="170" t="e">
        <f>I1885-($G$3*$B$5/'EUR GBP'!$F$3)</f>
        <v>#DIV/0!</v>
      </c>
    </row>
    <row r="1886" spans="6:10" ht="15" x14ac:dyDescent="0.2">
      <c r="F1886" s="49">
        <v>42419</v>
      </c>
      <c r="G1886" s="50">
        <v>161.00000143051102</v>
      </c>
      <c r="H1886" s="50">
        <v>152.22397445378039</v>
      </c>
      <c r="I1886" s="103" t="e">
        <f>$B$5*H1886/'EUR GBP'!H1886</f>
        <v>#DIV/0!</v>
      </c>
      <c r="J1886" s="170" t="e">
        <f>I1886-($G$3*$B$5/'EUR GBP'!$F$3)</f>
        <v>#DIV/0!</v>
      </c>
    </row>
    <row r="1887" spans="6:10" ht="15" x14ac:dyDescent="0.2">
      <c r="F1887" s="49">
        <v>42418</v>
      </c>
      <c r="G1887" s="50">
        <v>162.050008773803</v>
      </c>
      <c r="H1887" s="50">
        <v>147.64944145439981</v>
      </c>
      <c r="I1887" s="103" t="e">
        <f>$B$5*H1887/'EUR GBP'!H1887</f>
        <v>#DIV/0!</v>
      </c>
      <c r="J1887" s="170" t="e">
        <f>I1887-($G$3*$B$5/'EUR GBP'!$F$3)</f>
        <v>#DIV/0!</v>
      </c>
    </row>
    <row r="1888" spans="6:10" ht="15" x14ac:dyDescent="0.2">
      <c r="F1888" s="49">
        <v>42417</v>
      </c>
      <c r="G1888" s="50">
        <v>168.05000305175699</v>
      </c>
      <c r="H1888" s="50">
        <v>159.78657774034878</v>
      </c>
      <c r="I1888" s="103" t="e">
        <f>$B$5*H1888/'EUR GBP'!H1888</f>
        <v>#DIV/0!</v>
      </c>
      <c r="J1888" s="170" t="e">
        <f>I1888-($G$3*$B$5/'EUR GBP'!$F$3)</f>
        <v>#DIV/0!</v>
      </c>
    </row>
    <row r="1889" spans="6:10" ht="15" x14ac:dyDescent="0.2">
      <c r="F1889" s="49">
        <v>42416</v>
      </c>
      <c r="G1889" s="50">
        <v>161.00000143051102</v>
      </c>
      <c r="H1889" s="50">
        <v>153.07732312807678</v>
      </c>
      <c r="I1889" s="103" t="e">
        <f>$B$5*H1889/'EUR GBP'!H1889</f>
        <v>#DIV/0!</v>
      </c>
      <c r="J1889" s="170" t="e">
        <f>I1889-($G$3*$B$5/'EUR GBP'!$F$3)</f>
        <v>#DIV/0!</v>
      </c>
    </row>
    <row r="1890" spans="6:10" ht="15" x14ac:dyDescent="0.2">
      <c r="F1890" s="49">
        <v>42415</v>
      </c>
      <c r="G1890" s="50">
        <v>161.14999055862401</v>
      </c>
      <c r="H1890" s="50">
        <v>158.73766813037241</v>
      </c>
      <c r="I1890" s="103" t="e">
        <f>$B$5*H1890/'EUR GBP'!H1890</f>
        <v>#DIV/0!</v>
      </c>
      <c r="J1890" s="170" t="e">
        <f>I1890-($G$3*$B$5/'EUR GBP'!$F$3)</f>
        <v>#DIV/0!</v>
      </c>
    </row>
    <row r="1891" spans="6:10" ht="15" x14ac:dyDescent="0.2">
      <c r="F1891" s="49">
        <v>42412</v>
      </c>
      <c r="G1891" s="50">
        <v>155.44999837875301</v>
      </c>
      <c r="H1891" s="50">
        <v>158.79042614891333</v>
      </c>
      <c r="I1891" s="103" t="e">
        <f>$B$5*H1891/'EUR GBP'!H1891</f>
        <v>#DIV/0!</v>
      </c>
      <c r="J1891" s="170" t="e">
        <f>I1891-($G$3*$B$5/'EUR GBP'!$F$3)</f>
        <v>#DIV/0!</v>
      </c>
    </row>
    <row r="1892" spans="6:10" ht="15" x14ac:dyDescent="0.2">
      <c r="F1892" s="49">
        <v>42411</v>
      </c>
      <c r="G1892" s="50">
        <v>149.899995326995</v>
      </c>
      <c r="H1892" s="50">
        <v>144.72077981093446</v>
      </c>
      <c r="I1892" s="103" t="e">
        <f>$B$5*H1892/'EUR GBP'!H1892</f>
        <v>#DIV/0!</v>
      </c>
      <c r="J1892" s="170" t="e">
        <f>I1892-($G$3*$B$5/'EUR GBP'!$F$3)</f>
        <v>#DIV/0!</v>
      </c>
    </row>
    <row r="1893" spans="6:10" ht="15" x14ac:dyDescent="0.2">
      <c r="F1893" s="49">
        <v>42410</v>
      </c>
      <c r="G1893" s="50">
        <v>158.44999551773</v>
      </c>
      <c r="H1893" s="50">
        <v>156.98889101486728</v>
      </c>
      <c r="I1893" s="103" t="e">
        <f>$B$5*H1893/'EUR GBP'!H1893</f>
        <v>#DIV/0!</v>
      </c>
      <c r="J1893" s="170" t="e">
        <f>I1893-($G$3*$B$5/'EUR GBP'!$F$3)</f>
        <v>#DIV/0!</v>
      </c>
    </row>
    <row r="1894" spans="6:10" ht="15" x14ac:dyDescent="0.2">
      <c r="F1894" s="49">
        <v>42409</v>
      </c>
      <c r="G1894" s="50">
        <v>154.60000038146899</v>
      </c>
      <c r="H1894" s="50">
        <v>143.43054545067901</v>
      </c>
      <c r="I1894" s="103" t="e">
        <f>$B$5*H1894/'EUR GBP'!H1894</f>
        <v>#DIV/0!</v>
      </c>
      <c r="J1894" s="170" t="e">
        <f>I1894-($G$3*$B$5/'EUR GBP'!$F$3)</f>
        <v>#DIV/0!</v>
      </c>
    </row>
    <row r="1895" spans="6:10" ht="15" x14ac:dyDescent="0.2">
      <c r="F1895" s="49">
        <v>42408</v>
      </c>
      <c r="G1895" s="50">
        <v>164.80000019073401</v>
      </c>
      <c r="H1895" s="50">
        <v>146.13446151821896</v>
      </c>
      <c r="I1895" s="103" t="e">
        <f>$B$5*H1895/'EUR GBP'!H1895</f>
        <v>#DIV/0!</v>
      </c>
      <c r="J1895" s="170" t="e">
        <f>I1895-($G$3*$B$5/'EUR GBP'!$F$3)</f>
        <v>#DIV/0!</v>
      </c>
    </row>
    <row r="1896" spans="6:10" ht="15" x14ac:dyDescent="0.2">
      <c r="F1896" s="49">
        <v>42405</v>
      </c>
      <c r="G1896" s="50">
        <v>172.600007057189</v>
      </c>
      <c r="H1896" s="50">
        <v>150.71067835617578</v>
      </c>
      <c r="I1896" s="103" t="e">
        <f>$B$5*H1896/'EUR GBP'!H1896</f>
        <v>#DIV/0!</v>
      </c>
      <c r="J1896" s="170" t="e">
        <f>I1896-($G$3*$B$5/'EUR GBP'!$F$3)</f>
        <v>#DIV/0!</v>
      </c>
    </row>
    <row r="1897" spans="6:10" ht="15" x14ac:dyDescent="0.2">
      <c r="F1897" s="49">
        <v>42404</v>
      </c>
      <c r="G1897" s="50">
        <v>175.449991226196</v>
      </c>
      <c r="H1897" s="50">
        <v>161.88793109222559</v>
      </c>
      <c r="I1897" s="103" t="e">
        <f>$B$5*H1897/'EUR GBP'!H1897</f>
        <v>#DIV/0!</v>
      </c>
      <c r="J1897" s="170" t="e">
        <f>I1897-($G$3*$B$5/'EUR GBP'!$F$3)</f>
        <v>#DIV/0!</v>
      </c>
    </row>
    <row r="1898" spans="6:10" ht="15" x14ac:dyDescent="0.2">
      <c r="F1898" s="49">
        <v>42403</v>
      </c>
      <c r="G1898" s="50">
        <v>165.79999923705998</v>
      </c>
      <c r="H1898" s="50">
        <v>146.7067126962462</v>
      </c>
      <c r="I1898" s="103" t="e">
        <f>$B$5*H1898/'EUR GBP'!H1898</f>
        <v>#DIV/0!</v>
      </c>
      <c r="J1898" s="170" t="e">
        <f>I1898-($G$3*$B$5/'EUR GBP'!$F$3)</f>
        <v>#DIV/0!</v>
      </c>
    </row>
    <row r="1899" spans="6:10" ht="15" x14ac:dyDescent="0.2">
      <c r="F1899" s="49">
        <v>42402</v>
      </c>
      <c r="G1899" s="50">
        <v>173.00000190734801</v>
      </c>
      <c r="H1899" s="50">
        <v>145.07106308009847</v>
      </c>
      <c r="I1899" s="103" t="e">
        <f>$B$5*H1899/'EUR GBP'!H1899</f>
        <v>#DIV/0!</v>
      </c>
      <c r="J1899" s="170" t="e">
        <f>I1899-($G$3*$B$5/'EUR GBP'!$F$3)</f>
        <v>#DIV/0!</v>
      </c>
    </row>
    <row r="1900" spans="6:10" ht="15" x14ac:dyDescent="0.2">
      <c r="F1900" s="49">
        <v>42401</v>
      </c>
      <c r="G1900" s="50">
        <v>182.449996471405</v>
      </c>
      <c r="H1900" s="50">
        <v>152.59144071718032</v>
      </c>
      <c r="I1900" s="103" t="e">
        <f>$B$5*H1900/'EUR GBP'!H1900</f>
        <v>#DIV/0!</v>
      </c>
      <c r="J1900" s="170" t="e">
        <f>I1900-($G$3*$B$5/'EUR GBP'!$F$3)</f>
        <v>#DIV/0!</v>
      </c>
    </row>
    <row r="1901" spans="6:10" ht="15" x14ac:dyDescent="0.2">
      <c r="F1901" s="49">
        <v>42398</v>
      </c>
      <c r="G1901" s="50">
        <v>183.200001716613</v>
      </c>
      <c r="H1901" s="50">
        <v>158.23569242847842</v>
      </c>
      <c r="I1901" s="103" t="e">
        <f>$B$5*H1901/'EUR GBP'!H1901</f>
        <v>#DIV/0!</v>
      </c>
      <c r="J1901" s="170" t="e">
        <f>I1901-($G$3*$B$5/'EUR GBP'!$F$3)</f>
        <v>#DIV/0!</v>
      </c>
    </row>
    <row r="1902" spans="6:10" ht="15" x14ac:dyDescent="0.2">
      <c r="F1902" s="49">
        <v>42397</v>
      </c>
      <c r="G1902" s="50">
        <v>177.30000019073401</v>
      </c>
      <c r="H1902" s="50">
        <v>150.22481010565562</v>
      </c>
      <c r="I1902" s="103" t="e">
        <f>$B$5*H1902/'EUR GBP'!H1902</f>
        <v>#DIV/0!</v>
      </c>
      <c r="J1902" s="170" t="e">
        <f>I1902-($G$3*$B$5/'EUR GBP'!$F$3)</f>
        <v>#DIV/0!</v>
      </c>
    </row>
    <row r="1903" spans="6:10" ht="15" x14ac:dyDescent="0.2">
      <c r="F1903" s="49">
        <v>42396</v>
      </c>
      <c r="G1903" s="50">
        <v>180.800008773803</v>
      </c>
      <c r="H1903" s="50">
        <v>152.03813497013908</v>
      </c>
      <c r="I1903" s="103" t="e">
        <f>$B$5*H1903/'EUR GBP'!H1903</f>
        <v>#DIV/0!</v>
      </c>
      <c r="J1903" s="170" t="e">
        <f>I1903-($G$3*$B$5/'EUR GBP'!$F$3)</f>
        <v>#DIV/0!</v>
      </c>
    </row>
    <row r="1904" spans="6:10" ht="15" x14ac:dyDescent="0.2">
      <c r="F1904" s="49">
        <v>42395</v>
      </c>
      <c r="G1904" s="50">
        <v>182.200002670288</v>
      </c>
      <c r="H1904" s="50">
        <v>153.09390729822789</v>
      </c>
      <c r="I1904" s="103" t="e">
        <f>$B$5*H1904/'EUR GBP'!H1904</f>
        <v>#DIV/0!</v>
      </c>
      <c r="J1904" s="170" t="e">
        <f>I1904-($G$3*$B$5/'EUR GBP'!$F$3)</f>
        <v>#DIV/0!</v>
      </c>
    </row>
    <row r="1905" spans="6:10" ht="15" x14ac:dyDescent="0.2">
      <c r="F1905" s="49">
        <v>42394</v>
      </c>
      <c r="G1905" s="50">
        <v>182.35000371932898</v>
      </c>
      <c r="H1905" s="50">
        <v>146.07883326743598</v>
      </c>
      <c r="I1905" s="103" t="e">
        <f>$B$5*H1905/'EUR GBP'!H1905</f>
        <v>#DIV/0!</v>
      </c>
      <c r="J1905" s="170" t="e">
        <f>I1905-($G$3*$B$5/'EUR GBP'!$F$3)</f>
        <v>#DIV/0!</v>
      </c>
    </row>
    <row r="1906" spans="6:10" ht="15" x14ac:dyDescent="0.2">
      <c r="F1906" s="49">
        <v>42391</v>
      </c>
      <c r="G1906" s="50">
        <v>191.05000495910599</v>
      </c>
      <c r="H1906" s="50">
        <v>157.94361049664749</v>
      </c>
      <c r="I1906" s="103" t="e">
        <f>$B$5*H1906/'EUR GBP'!H1906</f>
        <v>#DIV/0!</v>
      </c>
      <c r="J1906" s="170" t="e">
        <f>I1906-($G$3*$B$5/'EUR GBP'!$F$3)</f>
        <v>#DIV/0!</v>
      </c>
    </row>
    <row r="1907" spans="6:10" ht="15" x14ac:dyDescent="0.2">
      <c r="F1907" s="49">
        <v>42390</v>
      </c>
      <c r="G1907" s="50">
        <v>185.249996185302</v>
      </c>
      <c r="H1907" s="50">
        <v>157.66754776782483</v>
      </c>
      <c r="I1907" s="103" t="e">
        <f>$B$5*H1907/'EUR GBP'!H1907</f>
        <v>#DIV/0!</v>
      </c>
      <c r="J1907" s="170" t="e">
        <f>I1907-($G$3*$B$5/'EUR GBP'!$F$3)</f>
        <v>#DIV/0!</v>
      </c>
    </row>
    <row r="1908" spans="6:10" ht="15" x14ac:dyDescent="0.2">
      <c r="F1908" s="49">
        <v>42389</v>
      </c>
      <c r="G1908" s="50">
        <v>179.94999885559</v>
      </c>
      <c r="H1908" s="50">
        <v>144.73205497050733</v>
      </c>
      <c r="I1908" s="103" t="e">
        <f>$B$5*H1908/'EUR GBP'!H1908</f>
        <v>#DIV/0!</v>
      </c>
      <c r="J1908" s="170" t="e">
        <f>I1908-($G$3*$B$5/'EUR GBP'!$F$3)</f>
        <v>#DIV/0!</v>
      </c>
    </row>
    <row r="1909" spans="6:10" ht="15" x14ac:dyDescent="0.2">
      <c r="F1909" s="49">
        <v>42388</v>
      </c>
      <c r="G1909" s="50">
        <v>190.19999504089299</v>
      </c>
      <c r="H1909" s="50">
        <v>154.59562574875764</v>
      </c>
      <c r="I1909" s="103" t="e">
        <f>$B$5*H1909/'EUR GBP'!H1909</f>
        <v>#DIV/0!</v>
      </c>
      <c r="J1909" s="170" t="e">
        <f>I1909-($G$3*$B$5/'EUR GBP'!$F$3)</f>
        <v>#DIV/0!</v>
      </c>
    </row>
    <row r="1910" spans="6:10" ht="15" x14ac:dyDescent="0.2">
      <c r="F1910" s="49">
        <v>42387</v>
      </c>
      <c r="G1910" s="50">
        <v>188.499999046325</v>
      </c>
      <c r="H1910" s="50">
        <v>150.44105963024381</v>
      </c>
      <c r="I1910" s="103" t="e">
        <f>$B$5*H1910/'EUR GBP'!H1910</f>
        <v>#DIV/0!</v>
      </c>
      <c r="J1910" s="170" t="e">
        <f>I1910-($G$3*$B$5/'EUR GBP'!$F$3)</f>
        <v>#DIV/0!</v>
      </c>
    </row>
    <row r="1911" spans="6:10" ht="15" x14ac:dyDescent="0.2">
      <c r="F1911" s="49">
        <v>42384</v>
      </c>
      <c r="G1911" s="50">
        <v>191.94999933242701</v>
      </c>
      <c r="H1911" s="50">
        <v>147.69336611184465</v>
      </c>
      <c r="I1911" s="103" t="e">
        <f>$B$5*H1911/'EUR GBP'!H1911</f>
        <v>#DIV/0!</v>
      </c>
      <c r="J1911" s="170" t="e">
        <f>I1911-($G$3*$B$5/'EUR GBP'!$F$3)</f>
        <v>#DIV/0!</v>
      </c>
    </row>
    <row r="1912" spans="6:10" ht="15" x14ac:dyDescent="0.2">
      <c r="F1912" s="49">
        <v>42383</v>
      </c>
      <c r="G1912" s="50">
        <v>199.000000953674</v>
      </c>
      <c r="H1912" s="50">
        <v>151.04119998358365</v>
      </c>
      <c r="I1912" s="103" t="e">
        <f>$B$5*H1912/'EUR GBP'!H1912</f>
        <v>#DIV/0!</v>
      </c>
      <c r="J1912" s="170" t="e">
        <f>I1912-($G$3*$B$5/'EUR GBP'!$F$3)</f>
        <v>#DIV/0!</v>
      </c>
    </row>
    <row r="1913" spans="6:10" ht="15" x14ac:dyDescent="0.2">
      <c r="F1913" s="49">
        <v>42382</v>
      </c>
      <c r="G1913" s="50">
        <v>201.85000896453801</v>
      </c>
      <c r="H1913" s="50">
        <v>152.76524123435959</v>
      </c>
      <c r="I1913" s="103" t="e">
        <f>$B$5*H1913/'EUR GBP'!H1913</f>
        <v>#DIV/0!</v>
      </c>
      <c r="J1913" s="170" t="e">
        <f>I1913-($G$3*$B$5/'EUR GBP'!$F$3)</f>
        <v>#DIV/0!</v>
      </c>
    </row>
    <row r="1914" spans="6:10" ht="15" x14ac:dyDescent="0.2">
      <c r="F1914" s="49">
        <v>42381</v>
      </c>
      <c r="G1914" s="50">
        <v>202.449989318847</v>
      </c>
      <c r="H1914" s="50">
        <v>154.93239917253345</v>
      </c>
      <c r="I1914" s="103" t="e">
        <f>$B$5*H1914/'EUR GBP'!H1914</f>
        <v>#DIV/0!</v>
      </c>
      <c r="J1914" s="170" t="e">
        <f>I1914-($G$3*$B$5/'EUR GBP'!$F$3)</f>
        <v>#DIV/0!</v>
      </c>
    </row>
    <row r="1915" spans="6:10" ht="15" x14ac:dyDescent="0.2">
      <c r="F1915" s="49">
        <v>42380</v>
      </c>
      <c r="G1915" s="50">
        <v>200.19998550414999</v>
      </c>
      <c r="H1915" s="50">
        <v>152.11425130076816</v>
      </c>
      <c r="I1915" s="103" t="e">
        <f>$B$5*H1915/'EUR GBP'!H1915</f>
        <v>#DIV/0!</v>
      </c>
      <c r="J1915" s="170" t="e">
        <f>I1915-($G$3*$B$5/'EUR GBP'!$F$3)</f>
        <v>#DIV/0!</v>
      </c>
    </row>
    <row r="1916" spans="6:10" ht="15" x14ac:dyDescent="0.2">
      <c r="F1916" s="49">
        <v>42377</v>
      </c>
      <c r="G1916" s="50">
        <v>201.64999961853002</v>
      </c>
      <c r="H1916" s="50">
        <v>149.68976053217006</v>
      </c>
      <c r="I1916" s="103" t="e">
        <f>$B$5*H1916/'EUR GBP'!H1916</f>
        <v>#DIV/0!</v>
      </c>
      <c r="J1916" s="170" t="e">
        <f>I1916-($G$3*$B$5/'EUR GBP'!$F$3)</f>
        <v>#DIV/0!</v>
      </c>
    </row>
    <row r="1917" spans="6:10" ht="15" x14ac:dyDescent="0.2">
      <c r="F1917" s="49">
        <v>42376</v>
      </c>
      <c r="G1917" s="50">
        <v>206.35001659393302</v>
      </c>
      <c r="H1917" s="50">
        <v>149.87823364645234</v>
      </c>
      <c r="I1917" s="103" t="e">
        <f>$B$5*H1917/'EUR GBP'!H1917</f>
        <v>#DIV/0!</v>
      </c>
      <c r="J1917" s="170" t="e">
        <f>I1917-($G$3*$B$5/'EUR GBP'!$F$3)</f>
        <v>#DIV/0!</v>
      </c>
    </row>
    <row r="1918" spans="6:10" ht="15" x14ac:dyDescent="0.2">
      <c r="F1918" s="49">
        <v>42375</v>
      </c>
      <c r="G1918" s="50">
        <v>210.89999675750701</v>
      </c>
      <c r="H1918" s="50">
        <v>149.41710729894731</v>
      </c>
      <c r="I1918" s="103" t="e">
        <f>$B$5*H1918/'EUR GBP'!H1918</f>
        <v>#DIV/0!</v>
      </c>
      <c r="J1918" s="170" t="e">
        <f>I1918-($G$3*$B$5/'EUR GBP'!$F$3)</f>
        <v>#DIV/0!</v>
      </c>
    </row>
    <row r="1919" spans="6:10" ht="15" x14ac:dyDescent="0.2">
      <c r="F1919" s="49">
        <v>42374</v>
      </c>
      <c r="G1919" s="50">
        <v>216.19999408721901</v>
      </c>
      <c r="H1919" s="50">
        <v>155.14552120431847</v>
      </c>
      <c r="I1919" s="103" t="e">
        <f>$B$5*H1919/'EUR GBP'!H1919</f>
        <v>#DIV/0!</v>
      </c>
      <c r="J1919" s="170" t="e">
        <f>I1919-($G$3*$B$5/'EUR GBP'!$F$3)</f>
        <v>#DIV/0!</v>
      </c>
    </row>
    <row r="1920" spans="6:10" ht="15" x14ac:dyDescent="0.2">
      <c r="F1920" s="49">
        <v>42373</v>
      </c>
      <c r="G1920" s="50">
        <v>213.49999904632503</v>
      </c>
      <c r="H1920" s="50">
        <v>149.39284936872784</v>
      </c>
      <c r="I1920" s="103" t="e">
        <f>$B$5*H1920/'EUR GBP'!H1920</f>
        <v>#DIV/0!</v>
      </c>
      <c r="J1920" s="170" t="e">
        <f>I1920-($G$3*$B$5/'EUR GBP'!$F$3)</f>
        <v>#DIV/0!</v>
      </c>
    </row>
    <row r="1921" spans="6:10" ht="15" x14ac:dyDescent="0.2">
      <c r="F1921" s="49">
        <v>42370</v>
      </c>
      <c r="G1921" s="50">
        <v>218.899989128112</v>
      </c>
      <c r="H1921" s="50">
        <v>153.21999788284299</v>
      </c>
      <c r="I1921" s="103" t="e">
        <f>$B$5*H1921/'EUR GBP'!H1921</f>
        <v>#DIV/0!</v>
      </c>
      <c r="J1921" s="170" t="e">
        <f>I1921-($G$3*$B$5/'EUR GBP'!$F$3)</f>
        <v>#DIV/0!</v>
      </c>
    </row>
    <row r="1922" spans="6:10" ht="15" x14ac:dyDescent="0.2">
      <c r="F1922" s="49">
        <v>42369</v>
      </c>
      <c r="G1922" s="50">
        <v>218.899989128112</v>
      </c>
      <c r="H1922" s="50">
        <v>151.96522321440096</v>
      </c>
      <c r="I1922" s="103" t="e">
        <f>$B$5*H1922/'EUR GBP'!H1922</f>
        <v>#DIV/0!</v>
      </c>
      <c r="J1922" s="170" t="e">
        <f>I1922-($G$3*$B$5/'EUR GBP'!$F$3)</f>
        <v>#DIV/0!</v>
      </c>
    </row>
    <row r="1923" spans="6:10" ht="15" x14ac:dyDescent="0.2">
      <c r="F1923" s="49">
        <v>42368</v>
      </c>
      <c r="G1923" s="50">
        <v>220.700001716613</v>
      </c>
      <c r="H1923" s="50">
        <v>152.45823024440375</v>
      </c>
      <c r="I1923" s="103" t="e">
        <f>$B$5*H1923/'EUR GBP'!H1923</f>
        <v>#DIV/0!</v>
      </c>
      <c r="J1923" s="170" t="e">
        <f>I1923-($G$3*$B$5/'EUR GBP'!$F$3)</f>
        <v>#DIV/0!</v>
      </c>
    </row>
    <row r="1924" spans="6:10" ht="15" x14ac:dyDescent="0.2">
      <c r="F1924" s="49">
        <v>42367</v>
      </c>
      <c r="G1924" s="50">
        <v>221.79999351501399</v>
      </c>
      <c r="H1924" s="50">
        <v>153.28908870457244</v>
      </c>
      <c r="I1924" s="103" t="e">
        <f>$B$5*H1924/'EUR GBP'!H1924</f>
        <v>#DIV/0!</v>
      </c>
      <c r="J1924" s="170" t="e">
        <f>I1924-($G$3*$B$5/'EUR GBP'!$F$3)</f>
        <v>#DIV/0!</v>
      </c>
    </row>
    <row r="1925" spans="6:10" ht="15" x14ac:dyDescent="0.2">
      <c r="F1925" s="49">
        <v>42366</v>
      </c>
      <c r="G1925" s="50">
        <v>221.700000762939</v>
      </c>
      <c r="H1925" s="50">
        <v>153.21999788284299</v>
      </c>
      <c r="I1925" s="103" t="e">
        <f>$B$5*H1925/'EUR GBP'!H1925</f>
        <v>#DIV/0!</v>
      </c>
      <c r="J1925" s="170" t="e">
        <f>I1925-($G$3*$B$5/'EUR GBP'!$F$3)</f>
        <v>#DIV/0!</v>
      </c>
    </row>
    <row r="1926" spans="6:10" ht="15" x14ac:dyDescent="0.2">
      <c r="F1926" s="49">
        <v>42363</v>
      </c>
      <c r="G1926" s="50">
        <v>221.700000762939</v>
      </c>
      <c r="H1926" s="50">
        <v>153.21999788284299</v>
      </c>
      <c r="I1926" s="103" t="e">
        <f>$B$5*H1926/'EUR GBP'!H1926</f>
        <v>#DIV/0!</v>
      </c>
      <c r="J1926" s="170" t="e">
        <f>I1926-($G$3*$B$5/'EUR GBP'!$F$3)</f>
        <v>#DIV/0!</v>
      </c>
    </row>
    <row r="1927" spans="6:10" ht="15" x14ac:dyDescent="0.2">
      <c r="F1927" s="49">
        <v>42362</v>
      </c>
      <c r="G1927" s="50">
        <v>221.700000762939</v>
      </c>
      <c r="H1927" s="50">
        <v>152.46165778114386</v>
      </c>
      <c r="I1927" s="103" t="e">
        <f>$B$5*H1927/'EUR GBP'!H1927</f>
        <v>#DIV/0!</v>
      </c>
      <c r="J1927" s="170" t="e">
        <f>I1927-($G$3*$B$5/'EUR GBP'!$F$3)</f>
        <v>#DIV/0!</v>
      </c>
    </row>
    <row r="1928" spans="6:10" ht="15" x14ac:dyDescent="0.2">
      <c r="F1928" s="49">
        <v>42361</v>
      </c>
      <c r="G1928" s="50">
        <v>222.79999256134002</v>
      </c>
      <c r="H1928" s="50">
        <v>155.99579582123681</v>
      </c>
      <c r="I1928" s="103" t="e">
        <f>$B$5*H1928/'EUR GBP'!H1928</f>
        <v>#DIV/0!</v>
      </c>
      <c r="J1928" s="170" t="e">
        <f>I1928-($G$3*$B$5/'EUR GBP'!$F$3)</f>
        <v>#DIV/0!</v>
      </c>
    </row>
    <row r="1929" spans="6:10" ht="15" x14ac:dyDescent="0.2">
      <c r="F1929" s="49">
        <v>42360</v>
      </c>
      <c r="G1929" s="50">
        <v>218.79999637603703</v>
      </c>
      <c r="H1929" s="50">
        <v>153.50036031417267</v>
      </c>
      <c r="I1929" s="103" t="e">
        <f>$B$5*H1929/'EUR GBP'!H1929</f>
        <v>#DIV/0!</v>
      </c>
      <c r="J1929" s="170" t="e">
        <f>I1929-($G$3*$B$5/'EUR GBP'!$F$3)</f>
        <v>#DIV/0!</v>
      </c>
    </row>
    <row r="1930" spans="6:10" ht="15" x14ac:dyDescent="0.2">
      <c r="F1930" s="49">
        <v>42359</v>
      </c>
      <c r="G1930" s="50">
        <v>218.40000152587803</v>
      </c>
      <c r="H1930" s="50">
        <v>152.69473636278198</v>
      </c>
      <c r="I1930" s="103" t="e">
        <f>$B$5*H1930/'EUR GBP'!H1930</f>
        <v>#DIV/0!</v>
      </c>
      <c r="J1930" s="170" t="e">
        <f>I1930-($G$3*$B$5/'EUR GBP'!$F$3)</f>
        <v>#DIV/0!</v>
      </c>
    </row>
    <row r="1931" spans="6:10" ht="15" x14ac:dyDescent="0.2">
      <c r="F1931" s="49">
        <v>42356</v>
      </c>
      <c r="G1931" s="50">
        <v>219.14999485015798</v>
      </c>
      <c r="H1931" s="50">
        <v>153.15008664946473</v>
      </c>
      <c r="I1931" s="103" t="e">
        <f>$B$5*H1931/'EUR GBP'!H1931</f>
        <v>#DIV/0!</v>
      </c>
      <c r="J1931" s="170" t="e">
        <f>I1931-($G$3*$B$5/'EUR GBP'!$F$3)</f>
        <v>#DIV/0!</v>
      </c>
    </row>
    <row r="1932" spans="6:10" ht="15" x14ac:dyDescent="0.2">
      <c r="F1932" s="49">
        <v>42355</v>
      </c>
      <c r="G1932" s="50">
        <v>219.250011444091</v>
      </c>
      <c r="H1932" s="50">
        <v>155.79222160887372</v>
      </c>
      <c r="I1932" s="103" t="e">
        <f>$B$5*H1932/'EUR GBP'!H1932</f>
        <v>#DIV/0!</v>
      </c>
      <c r="J1932" s="170" t="e">
        <f>I1932-($G$3*$B$5/'EUR GBP'!$F$3)</f>
        <v>#DIV/0!</v>
      </c>
    </row>
    <row r="1933" spans="6:10" ht="15" x14ac:dyDescent="0.2">
      <c r="F1933" s="49">
        <v>42354</v>
      </c>
      <c r="G1933" s="50">
        <v>215.60001373290999</v>
      </c>
      <c r="H1933" s="50">
        <v>152.86508414211767</v>
      </c>
      <c r="I1933" s="103" t="e">
        <f>$B$5*H1933/'EUR GBP'!H1933</f>
        <v>#DIV/0!</v>
      </c>
      <c r="J1933" s="170" t="e">
        <f>I1933-($G$3*$B$5/'EUR GBP'!$F$3)</f>
        <v>#DIV/0!</v>
      </c>
    </row>
    <row r="1934" spans="6:10" ht="15" x14ac:dyDescent="0.2">
      <c r="F1934" s="49">
        <v>42353</v>
      </c>
      <c r="G1934" s="50">
        <v>216.10000133514399</v>
      </c>
      <c r="H1934" s="50">
        <v>157.46140508274013</v>
      </c>
      <c r="I1934" s="103" t="e">
        <f>$B$5*H1934/'EUR GBP'!H1934</f>
        <v>#DIV/0!</v>
      </c>
      <c r="J1934" s="170" t="e">
        <f>I1934-($G$3*$B$5/'EUR GBP'!$F$3)</f>
        <v>#DIV/0!</v>
      </c>
    </row>
    <row r="1935" spans="6:10" ht="15" x14ac:dyDescent="0.2">
      <c r="F1935" s="49">
        <v>42352</v>
      </c>
      <c r="G1935" s="50">
        <v>210.19999980926499</v>
      </c>
      <c r="H1935" s="50">
        <v>153.43883305979313</v>
      </c>
      <c r="I1935" s="103" t="e">
        <f>$B$5*H1935/'EUR GBP'!H1935</f>
        <v>#DIV/0!</v>
      </c>
      <c r="J1935" s="170" t="e">
        <f>I1935-($G$3*$B$5/'EUR GBP'!$F$3)</f>
        <v>#DIV/0!</v>
      </c>
    </row>
    <row r="1936" spans="6:10" ht="15" x14ac:dyDescent="0.2">
      <c r="F1936" s="49">
        <v>42349</v>
      </c>
      <c r="G1936" s="50">
        <v>209.89999771118102</v>
      </c>
      <c r="H1936" s="50">
        <v>147.34823146070636</v>
      </c>
      <c r="I1936" s="103" t="e">
        <f>$B$5*H1936/'EUR GBP'!H1936</f>
        <v>#DIV/0!</v>
      </c>
      <c r="J1936" s="170" t="e">
        <f>I1936-($G$3*$B$5/'EUR GBP'!$F$3)</f>
        <v>#DIV/0!</v>
      </c>
    </row>
    <row r="1937" spans="6:10" ht="15" x14ac:dyDescent="0.2">
      <c r="F1937" s="49">
        <v>42348</v>
      </c>
      <c r="G1937" s="50">
        <v>218.09999942779501</v>
      </c>
      <c r="H1937" s="50">
        <v>149.36978306017255</v>
      </c>
      <c r="I1937" s="103" t="e">
        <f>$B$5*H1937/'EUR GBP'!H1937</f>
        <v>#DIV/0!</v>
      </c>
      <c r="J1937" s="170" t="e">
        <f>I1937-($G$3*$B$5/'EUR GBP'!$F$3)</f>
        <v>#DIV/0!</v>
      </c>
    </row>
    <row r="1938" spans="6:10" ht="15" x14ac:dyDescent="0.2">
      <c r="F1938" s="49">
        <v>42347</v>
      </c>
      <c r="G1938" s="50">
        <v>223.650002479553</v>
      </c>
      <c r="H1938" s="50">
        <v>153.8034391492132</v>
      </c>
      <c r="I1938" s="103" t="e">
        <f>$B$5*H1938/'EUR GBP'!H1938</f>
        <v>#DIV/0!</v>
      </c>
      <c r="J1938" s="170" t="e">
        <f>I1938-($G$3*$B$5/'EUR GBP'!$F$3)</f>
        <v>#DIV/0!</v>
      </c>
    </row>
    <row r="1939" spans="6:10" ht="15" x14ac:dyDescent="0.2">
      <c r="F1939" s="49">
        <v>42346</v>
      </c>
      <c r="G1939" s="50">
        <v>222.79999256134002</v>
      </c>
      <c r="H1939" s="50">
        <v>150.05509903023986</v>
      </c>
      <c r="I1939" s="103" t="e">
        <f>$B$5*H1939/'EUR GBP'!H1939</f>
        <v>#DIV/0!</v>
      </c>
      <c r="J1939" s="170" t="e">
        <f>I1939-($G$3*$B$5/'EUR GBP'!$F$3)</f>
        <v>#DIV/0!</v>
      </c>
    </row>
    <row r="1940" spans="6:10" ht="15" x14ac:dyDescent="0.2">
      <c r="F1940" s="49">
        <v>42345</v>
      </c>
      <c r="G1940" s="50">
        <v>227.449989318847</v>
      </c>
      <c r="H1940" s="50">
        <v>151.77846138652257</v>
      </c>
      <c r="I1940" s="103" t="e">
        <f>$B$5*H1940/'EUR GBP'!H1940</f>
        <v>#DIV/0!</v>
      </c>
      <c r="J1940" s="170" t="e">
        <f>I1940-($G$3*$B$5/'EUR GBP'!$F$3)</f>
        <v>#DIV/0!</v>
      </c>
    </row>
    <row r="1941" spans="6:10" ht="15" x14ac:dyDescent="0.2">
      <c r="F1941" s="49">
        <v>42342</v>
      </c>
      <c r="G1941" s="50">
        <v>229.60000038146902</v>
      </c>
      <c r="H1941" s="50">
        <v>152.02348734155703</v>
      </c>
      <c r="I1941" s="103" t="e">
        <f>$B$5*H1941/'EUR GBP'!H1941</f>
        <v>#DIV/0!</v>
      </c>
      <c r="J1941" s="170" t="e">
        <f>I1941-($G$3*$B$5/'EUR GBP'!$F$3)</f>
        <v>#DIV/0!</v>
      </c>
    </row>
    <row r="1942" spans="6:10" ht="15" x14ac:dyDescent="0.2">
      <c r="F1942" s="49">
        <v>42341</v>
      </c>
      <c r="G1942" s="50">
        <v>231.399989128112</v>
      </c>
      <c r="H1942" s="50">
        <v>151.0503589673927</v>
      </c>
      <c r="I1942" s="103" t="e">
        <f>$B$5*H1942/'EUR GBP'!H1942</f>
        <v>#DIV/0!</v>
      </c>
      <c r="J1942" s="170" t="e">
        <f>I1942-($G$3*$B$5/'EUR GBP'!$F$3)</f>
        <v>#DIV/0!</v>
      </c>
    </row>
    <row r="1943" spans="6:10" ht="15" x14ac:dyDescent="0.2">
      <c r="F1943" s="49">
        <v>42340</v>
      </c>
      <c r="G1943" s="50">
        <v>234.699988365173</v>
      </c>
      <c r="H1943" s="50">
        <v>153.64491307036224</v>
      </c>
      <c r="I1943" s="103" t="e">
        <f>$B$5*H1943/'EUR GBP'!H1943</f>
        <v>#DIV/0!</v>
      </c>
      <c r="J1943" s="170" t="e">
        <f>I1943-($G$3*$B$5/'EUR GBP'!$F$3)</f>
        <v>#DIV/0!</v>
      </c>
    </row>
    <row r="1944" spans="6:10" ht="15" x14ac:dyDescent="0.2">
      <c r="F1944" s="49">
        <v>42339</v>
      </c>
      <c r="G1944" s="50">
        <v>234.05001163482601</v>
      </c>
      <c r="H1944" s="50">
        <v>160.35559802864645</v>
      </c>
      <c r="I1944" s="103" t="e">
        <f>$B$5*H1944/'EUR GBP'!H1944</f>
        <v>#DIV/0!</v>
      </c>
      <c r="J1944" s="170" t="e">
        <f>I1944-($G$3*$B$5/'EUR GBP'!$F$3)</f>
        <v>#DIV/0!</v>
      </c>
    </row>
    <row r="1945" spans="6:10" ht="15" x14ac:dyDescent="0.2">
      <c r="F1945" s="49">
        <v>42338</v>
      </c>
      <c r="G1945" s="50">
        <v>223.39999675750701</v>
      </c>
      <c r="H1945" s="50">
        <v>152.12653875854102</v>
      </c>
      <c r="I1945" s="103" t="e">
        <f>$B$5*H1945/'EUR GBP'!H1945</f>
        <v>#DIV/0!</v>
      </c>
      <c r="J1945" s="170" t="e">
        <f>I1945-($G$3*$B$5/'EUR GBP'!$F$3)</f>
        <v>#DIV/0!</v>
      </c>
    </row>
    <row r="1946" spans="6:10" ht="15" x14ac:dyDescent="0.2">
      <c r="F1946" s="49">
        <v>42335</v>
      </c>
      <c r="G1946" s="50">
        <v>225</v>
      </c>
      <c r="H1946" s="50">
        <v>153.21999788284299</v>
      </c>
      <c r="I1946" s="103" t="e">
        <f>$B$5*H1946/'EUR GBP'!H1946</f>
        <v>#DIV/0!</v>
      </c>
      <c r="J1946" s="170" t="e">
        <f>I1946-($G$3*$B$5/'EUR GBP'!$F$3)</f>
        <v>#DIV/0!</v>
      </c>
    </row>
    <row r="1947" spans="6:10" ht="15" x14ac:dyDescent="0.2">
      <c r="F1947" s="49">
        <v>42334</v>
      </c>
      <c r="G1947" s="50">
        <v>225</v>
      </c>
      <c r="H1947" s="50">
        <v>155.00085095353697</v>
      </c>
      <c r="I1947" s="103" t="e">
        <f>$B$5*H1947/'EUR GBP'!H1947</f>
        <v>#DIV/0!</v>
      </c>
      <c r="J1947" s="170" t="e">
        <f>I1947-($G$3*$B$5/'EUR GBP'!$F$3)</f>
        <v>#DIV/0!</v>
      </c>
    </row>
    <row r="1948" spans="6:10" ht="15" x14ac:dyDescent="0.2">
      <c r="F1948" s="49">
        <v>42333</v>
      </c>
      <c r="G1948" s="50">
        <v>222.39999771118102</v>
      </c>
      <c r="H1948" s="50">
        <v>155.37072569579453</v>
      </c>
      <c r="I1948" s="103" t="e">
        <f>$B$5*H1948/'EUR GBP'!H1948</f>
        <v>#DIV/0!</v>
      </c>
      <c r="J1948" s="170" t="e">
        <f>I1948-($G$3*$B$5/'EUR GBP'!$F$3)</f>
        <v>#DIV/0!</v>
      </c>
    </row>
    <row r="1949" spans="6:10" ht="15" x14ac:dyDescent="0.2">
      <c r="F1949" s="49">
        <v>42332</v>
      </c>
      <c r="G1949" s="50">
        <v>219.300007820129</v>
      </c>
      <c r="H1949" s="50">
        <v>151.86359702766723</v>
      </c>
      <c r="I1949" s="103" t="e">
        <f>$B$5*H1949/'EUR GBP'!H1949</f>
        <v>#DIV/0!</v>
      </c>
      <c r="J1949" s="170" t="e">
        <f>I1949-($G$3*$B$5/'EUR GBP'!$F$3)</f>
        <v>#DIV/0!</v>
      </c>
    </row>
    <row r="1950" spans="6:10" ht="15" x14ac:dyDescent="0.2">
      <c r="F1950" s="49">
        <v>42331</v>
      </c>
      <c r="G1950" s="50">
        <v>221.25000953674299</v>
      </c>
      <c r="H1950" s="50">
        <v>152.97780854331751</v>
      </c>
      <c r="I1950" s="103" t="e">
        <f>$B$5*H1950/'EUR GBP'!H1950</f>
        <v>#DIV/0!</v>
      </c>
      <c r="J1950" s="170" t="e">
        <f>I1950-($G$3*$B$5/'EUR GBP'!$F$3)</f>
        <v>#DIV/0!</v>
      </c>
    </row>
    <row r="1951" spans="6:10" ht="15" x14ac:dyDescent="0.2">
      <c r="F1951" s="49">
        <v>42328</v>
      </c>
      <c r="G1951" s="50">
        <v>221.600008010864</v>
      </c>
      <c r="H1951" s="50">
        <v>147.51940232954578</v>
      </c>
      <c r="I1951" s="103" t="e">
        <f>$B$5*H1951/'EUR GBP'!H1951</f>
        <v>#DIV/0!</v>
      </c>
      <c r="J1951" s="170" t="e">
        <f>I1951-($G$3*$B$5/'EUR GBP'!$F$3)</f>
        <v>#DIV/0!</v>
      </c>
    </row>
    <row r="1952" spans="6:10" ht="15" x14ac:dyDescent="0.2">
      <c r="F1952" s="49">
        <v>42327</v>
      </c>
      <c r="G1952" s="50">
        <v>229.99999523162802</v>
      </c>
      <c r="H1952" s="50">
        <v>155.46808957109337</v>
      </c>
      <c r="I1952" s="103" t="e">
        <f>$B$5*H1952/'EUR GBP'!H1952</f>
        <v>#DIV/0!</v>
      </c>
      <c r="J1952" s="170" t="e">
        <f>I1952-($G$3*$B$5/'EUR GBP'!$F$3)</f>
        <v>#DIV/0!</v>
      </c>
    </row>
    <row r="1953" spans="6:10" ht="15" x14ac:dyDescent="0.2">
      <c r="F1953" s="49">
        <v>42326</v>
      </c>
      <c r="G1953" s="50">
        <v>226.64999961853002</v>
      </c>
      <c r="H1953" s="50">
        <v>153.18620304558385</v>
      </c>
      <c r="I1953" s="103" t="e">
        <f>$B$5*H1953/'EUR GBP'!H1953</f>
        <v>#DIV/0!</v>
      </c>
      <c r="J1953" s="170" t="e">
        <f>I1953-($G$3*$B$5/'EUR GBP'!$F$3)</f>
        <v>#DIV/0!</v>
      </c>
    </row>
    <row r="1954" spans="6:10" ht="15" x14ac:dyDescent="0.2">
      <c r="F1954" s="49">
        <v>42325</v>
      </c>
      <c r="G1954" s="50">
        <v>226.69999599456699</v>
      </c>
      <c r="H1954" s="50">
        <v>155.46676502050667</v>
      </c>
      <c r="I1954" s="103" t="e">
        <f>$B$5*H1954/'EUR GBP'!H1954</f>
        <v>#DIV/0!</v>
      </c>
      <c r="J1954" s="170" t="e">
        <f>I1954-($G$3*$B$5/'EUR GBP'!$F$3)</f>
        <v>#DIV/0!</v>
      </c>
    </row>
    <row r="1955" spans="6:10" ht="15" x14ac:dyDescent="0.2">
      <c r="F1955" s="49">
        <v>42324</v>
      </c>
      <c r="G1955" s="50">
        <v>223.39999675750701</v>
      </c>
      <c r="H1955" s="50">
        <v>151.9904135629632</v>
      </c>
      <c r="I1955" s="103" t="e">
        <f>$B$5*H1955/'EUR GBP'!H1955</f>
        <v>#DIV/0!</v>
      </c>
      <c r="J1955" s="170" t="e">
        <f>I1955-($G$3*$B$5/'EUR GBP'!$F$3)</f>
        <v>#DIV/0!</v>
      </c>
    </row>
    <row r="1956" spans="6:10" ht="15" x14ac:dyDescent="0.2">
      <c r="F1956" s="49">
        <v>42321</v>
      </c>
      <c r="G1956" s="50">
        <v>225.19998550414999</v>
      </c>
      <c r="H1956" s="50">
        <v>152.71055429428728</v>
      </c>
      <c r="I1956" s="103" t="e">
        <f>$B$5*H1956/'EUR GBP'!H1956</f>
        <v>#DIV/0!</v>
      </c>
      <c r="J1956" s="170" t="e">
        <f>I1956-($G$3*$B$5/'EUR GBP'!$F$3)</f>
        <v>#DIV/0!</v>
      </c>
    </row>
    <row r="1957" spans="6:10" ht="15" x14ac:dyDescent="0.2">
      <c r="F1957" s="49">
        <v>42320</v>
      </c>
      <c r="G1957" s="50">
        <v>225.950002670288</v>
      </c>
      <c r="H1957" s="50">
        <v>149.66749589988157</v>
      </c>
      <c r="I1957" s="103" t="e">
        <f>$B$5*H1957/'EUR GBP'!H1957</f>
        <v>#DIV/0!</v>
      </c>
      <c r="J1957" s="170" t="e">
        <f>I1957-($G$3*$B$5/'EUR GBP'!$F$3)</f>
        <v>#DIV/0!</v>
      </c>
    </row>
    <row r="1958" spans="6:10" ht="15" x14ac:dyDescent="0.2">
      <c r="F1958" s="49">
        <v>42319</v>
      </c>
      <c r="G1958" s="50">
        <v>231.25</v>
      </c>
      <c r="H1958" s="50">
        <v>153.88400694566062</v>
      </c>
      <c r="I1958" s="103" t="e">
        <f>$B$5*H1958/'EUR GBP'!H1958</f>
        <v>#DIV/0!</v>
      </c>
      <c r="J1958" s="170" t="e">
        <f>I1958-($G$3*$B$5/'EUR GBP'!$F$3)</f>
        <v>#DIV/0!</v>
      </c>
    </row>
    <row r="1959" spans="6:10" ht="15" x14ac:dyDescent="0.2">
      <c r="F1959" s="49">
        <v>42318</v>
      </c>
      <c r="G1959" s="50">
        <v>230.250000953674</v>
      </c>
      <c r="H1959" s="50">
        <v>149.47312391001722</v>
      </c>
      <c r="I1959" s="103" t="e">
        <f>$B$5*H1959/'EUR GBP'!H1959</f>
        <v>#DIV/0!</v>
      </c>
      <c r="J1959" s="170" t="e">
        <f>I1959-($G$3*$B$5/'EUR GBP'!$F$3)</f>
        <v>#DIV/0!</v>
      </c>
    </row>
    <row r="1960" spans="6:10" ht="15" x14ac:dyDescent="0.2">
      <c r="F1960" s="49">
        <v>42317</v>
      </c>
      <c r="G1960" s="50">
        <v>235.94999313354398</v>
      </c>
      <c r="H1960" s="50">
        <v>155.11484082746412</v>
      </c>
      <c r="I1960" s="103" t="e">
        <f>$B$5*H1960/'EUR GBP'!H1960</f>
        <v>#DIV/0!</v>
      </c>
      <c r="J1960" s="170" t="e">
        <f>I1960-($G$3*$B$5/'EUR GBP'!$F$3)</f>
        <v>#DIV/0!</v>
      </c>
    </row>
    <row r="1961" spans="6:10" ht="15" x14ac:dyDescent="0.2">
      <c r="F1961" s="49">
        <v>42314</v>
      </c>
      <c r="G1961" s="50">
        <v>233.05001258850001</v>
      </c>
      <c r="H1961" s="50">
        <v>156.37518477120008</v>
      </c>
      <c r="I1961" s="103" t="e">
        <f>$B$5*H1961/'EUR GBP'!H1961</f>
        <v>#DIV/0!</v>
      </c>
      <c r="J1961" s="170" t="e">
        <f>I1961-($G$3*$B$5/'EUR GBP'!$F$3)</f>
        <v>#DIV/0!</v>
      </c>
    </row>
    <row r="1962" spans="6:10" ht="15" x14ac:dyDescent="0.2">
      <c r="F1962" s="49">
        <v>42313</v>
      </c>
      <c r="G1962" s="50">
        <v>228.29999923706001</v>
      </c>
      <c r="H1962" s="50">
        <v>150.16346959361962</v>
      </c>
      <c r="I1962" s="103" t="e">
        <f>$B$5*H1962/'EUR GBP'!H1962</f>
        <v>#DIV/0!</v>
      </c>
      <c r="J1962" s="170" t="e">
        <f>I1962-($G$3*$B$5/'EUR GBP'!$F$3)</f>
        <v>#DIV/0!</v>
      </c>
    </row>
    <row r="1963" spans="6:10" ht="15" x14ac:dyDescent="0.2">
      <c r="F1963" s="49">
        <v>42312</v>
      </c>
      <c r="G1963" s="50">
        <v>232.89999961853002</v>
      </c>
      <c r="H1963" s="50">
        <v>153.18710985136468</v>
      </c>
      <c r="I1963" s="103" t="e">
        <f>$B$5*H1963/'EUR GBP'!H1963</f>
        <v>#DIV/0!</v>
      </c>
      <c r="J1963" s="170" t="e">
        <f>I1963-($G$3*$B$5/'EUR GBP'!$F$3)</f>
        <v>#DIV/0!</v>
      </c>
    </row>
    <row r="1964" spans="6:10" ht="15" x14ac:dyDescent="0.2">
      <c r="F1964" s="49">
        <v>42311</v>
      </c>
      <c r="G1964" s="50">
        <v>232.94999599456699</v>
      </c>
      <c r="H1964" s="50">
        <v>150.54672180291576</v>
      </c>
      <c r="I1964" s="103" t="e">
        <f>$B$5*H1964/'EUR GBP'!H1964</f>
        <v>#DIV/0!</v>
      </c>
      <c r="J1964" s="170" t="e">
        <f>I1964-($G$3*$B$5/'EUR GBP'!$F$3)</f>
        <v>#DIV/0!</v>
      </c>
    </row>
    <row r="1965" spans="6:10" ht="15" x14ac:dyDescent="0.2">
      <c r="F1965" s="49">
        <v>42310</v>
      </c>
      <c r="G1965" s="50">
        <v>237.050008773803</v>
      </c>
      <c r="H1965" s="50">
        <v>157.18126199830283</v>
      </c>
      <c r="I1965" s="103" t="e">
        <f>$B$5*H1965/'EUR GBP'!H1965</f>
        <v>#DIV/0!</v>
      </c>
      <c r="J1965" s="170" t="e">
        <f>I1965-($G$3*$B$5/'EUR GBP'!$F$3)</f>
        <v>#DIV/0!</v>
      </c>
    </row>
    <row r="1966" spans="6:10" ht="15" x14ac:dyDescent="0.2">
      <c r="F1966" s="49">
        <v>42307</v>
      </c>
      <c r="G1966" s="50">
        <v>230.99999427795402</v>
      </c>
      <c r="H1966" s="50">
        <v>149.22642144244745</v>
      </c>
      <c r="I1966" s="103" t="e">
        <f>$B$5*H1966/'EUR GBP'!H1966</f>
        <v>#DIV/0!</v>
      </c>
      <c r="J1966" s="170" t="e">
        <f>I1966-($G$3*$B$5/'EUR GBP'!$F$3)</f>
        <v>#DIV/0!</v>
      </c>
    </row>
    <row r="1967" spans="6:10" ht="15" x14ac:dyDescent="0.2">
      <c r="F1967" s="49">
        <v>42306</v>
      </c>
      <c r="G1967" s="50">
        <v>237.100005149841</v>
      </c>
      <c r="H1967" s="50">
        <v>142.94214644225784</v>
      </c>
      <c r="I1967" s="103" t="e">
        <f>$B$5*H1967/'EUR GBP'!H1967</f>
        <v>#DIV/0!</v>
      </c>
      <c r="J1967" s="170" t="e">
        <f>I1967-($G$3*$B$5/'EUR GBP'!$F$3)</f>
        <v>#DIV/0!</v>
      </c>
    </row>
    <row r="1968" spans="6:10" ht="15" x14ac:dyDescent="0.2">
      <c r="F1968" s="49">
        <v>42305</v>
      </c>
      <c r="G1968" s="50">
        <v>253.55000495910599</v>
      </c>
      <c r="H1968" s="50">
        <v>155.04370337893025</v>
      </c>
      <c r="I1968" s="103" t="e">
        <f>$B$5*H1968/'EUR GBP'!H1968</f>
        <v>#DIV/0!</v>
      </c>
      <c r="J1968" s="170" t="e">
        <f>I1968-($G$3*$B$5/'EUR GBP'!$F$3)</f>
        <v>#DIV/0!</v>
      </c>
    </row>
    <row r="1969" spans="6:10" ht="15" x14ac:dyDescent="0.2">
      <c r="F1969" s="49">
        <v>42304</v>
      </c>
      <c r="G1969" s="50">
        <v>250.550007820129</v>
      </c>
      <c r="H1969" s="50">
        <v>153.15886105439941</v>
      </c>
      <c r="I1969" s="103" t="e">
        <f>$B$5*H1969/'EUR GBP'!H1969</f>
        <v>#DIV/0!</v>
      </c>
      <c r="J1969" s="170" t="e">
        <f>I1969-($G$3*$B$5/'EUR GBP'!$F$3)</f>
        <v>#DIV/0!</v>
      </c>
    </row>
    <row r="1970" spans="6:10" ht="15" x14ac:dyDescent="0.2">
      <c r="F1970" s="49">
        <v>42303</v>
      </c>
      <c r="G1970" s="50">
        <v>250.65000057220402</v>
      </c>
      <c r="H1970" s="50">
        <v>152.73175041761652</v>
      </c>
      <c r="I1970" s="103" t="e">
        <f>$B$5*H1970/'EUR GBP'!H1970</f>
        <v>#DIV/0!</v>
      </c>
      <c r="J1970" s="170" t="e">
        <f>I1970-($G$3*$B$5/'EUR GBP'!$F$3)</f>
        <v>#DIV/0!</v>
      </c>
    </row>
    <row r="1971" spans="6:10" ht="15" x14ac:dyDescent="0.2">
      <c r="F1971" s="49">
        <v>42300</v>
      </c>
      <c r="G1971" s="50">
        <v>251.44999027252101</v>
      </c>
      <c r="H1971" s="50">
        <v>153.25046599419605</v>
      </c>
      <c r="I1971" s="103" t="e">
        <f>$B$5*H1971/'EUR GBP'!H1971</f>
        <v>#DIV/0!</v>
      </c>
      <c r="J1971" s="170" t="e">
        <f>I1971-($G$3*$B$5/'EUR GBP'!$F$3)</f>
        <v>#DIV/0!</v>
      </c>
    </row>
    <row r="1972" spans="6:10" ht="15" x14ac:dyDescent="0.2">
      <c r="F1972" s="49">
        <v>42299</v>
      </c>
      <c r="G1972" s="50">
        <v>251.39999389648403</v>
      </c>
      <c r="H1972" s="50">
        <v>155.27543496911969</v>
      </c>
      <c r="I1972" s="103" t="e">
        <f>$B$5*H1972/'EUR GBP'!H1972</f>
        <v>#DIV/0!</v>
      </c>
      <c r="J1972" s="170" t="e">
        <f>I1972-($G$3*$B$5/'EUR GBP'!$F$3)</f>
        <v>#DIV/0!</v>
      </c>
    </row>
    <row r="1973" spans="6:10" ht="15" x14ac:dyDescent="0.2">
      <c r="F1973" s="49">
        <v>42298</v>
      </c>
      <c r="G1973" s="50">
        <v>248.049998283386</v>
      </c>
      <c r="H1973" s="50">
        <v>149.73896809077451</v>
      </c>
      <c r="I1973" s="103" t="e">
        <f>$B$5*H1973/'EUR GBP'!H1973</f>
        <v>#DIV/0!</v>
      </c>
      <c r="J1973" s="170" t="e">
        <f>I1973-($G$3*$B$5/'EUR GBP'!$F$3)</f>
        <v>#DIV/0!</v>
      </c>
    </row>
    <row r="1974" spans="6:10" ht="15" x14ac:dyDescent="0.2">
      <c r="F1974" s="49">
        <v>42297</v>
      </c>
      <c r="G1974" s="50">
        <v>253.74999046325598</v>
      </c>
      <c r="H1974" s="50">
        <v>152.85812940383965</v>
      </c>
      <c r="I1974" s="103" t="e">
        <f>$B$5*H1974/'EUR GBP'!H1974</f>
        <v>#DIV/0!</v>
      </c>
      <c r="J1974" s="170" t="e">
        <f>I1974-($G$3*$B$5/'EUR GBP'!$F$3)</f>
        <v>#DIV/0!</v>
      </c>
    </row>
    <row r="1975" spans="6:10" ht="15" x14ac:dyDescent="0.2">
      <c r="F1975" s="49">
        <v>42296</v>
      </c>
      <c r="G1975" s="50">
        <v>254.34999465942298</v>
      </c>
      <c r="H1975" s="50">
        <v>155.46523842151149</v>
      </c>
      <c r="I1975" s="103" t="e">
        <f>$B$5*H1975/'EUR GBP'!H1975</f>
        <v>#DIV/0!</v>
      </c>
      <c r="J1975" s="170" t="e">
        <f>I1975-($G$3*$B$5/'EUR GBP'!$F$3)</f>
        <v>#DIV/0!</v>
      </c>
    </row>
    <row r="1976" spans="6:10" ht="15" x14ac:dyDescent="0.2">
      <c r="F1976" s="49">
        <v>42293</v>
      </c>
      <c r="G1976" s="50">
        <v>250.65000057220402</v>
      </c>
      <c r="H1976" s="50">
        <v>154.44748172258744</v>
      </c>
      <c r="I1976" s="103" t="e">
        <f>$B$5*H1976/'EUR GBP'!H1976</f>
        <v>#DIV/0!</v>
      </c>
      <c r="J1976" s="170" t="e">
        <f>I1976-($G$3*$B$5/'EUR GBP'!$F$3)</f>
        <v>#DIV/0!</v>
      </c>
    </row>
    <row r="1977" spans="6:10" ht="15" x14ac:dyDescent="0.2">
      <c r="F1977" s="49">
        <v>42292</v>
      </c>
      <c r="G1977" s="50">
        <v>248.650002479553</v>
      </c>
      <c r="H1977" s="50">
        <v>154.51952337728392</v>
      </c>
      <c r="I1977" s="103" t="e">
        <f>$B$5*H1977/'EUR GBP'!H1977</f>
        <v>#DIV/0!</v>
      </c>
      <c r="J1977" s="170" t="e">
        <f>I1977-($G$3*$B$5/'EUR GBP'!$F$3)</f>
        <v>#DIV/0!</v>
      </c>
    </row>
    <row r="1978" spans="6:10" ht="15" x14ac:dyDescent="0.2">
      <c r="F1978" s="49">
        <v>42291</v>
      </c>
      <c r="G1978" s="50">
        <v>246.55001163482601</v>
      </c>
      <c r="H1978" s="50">
        <v>150.11335856511687</v>
      </c>
      <c r="I1978" s="103" t="e">
        <f>$B$5*H1978/'EUR GBP'!H1978</f>
        <v>#DIV/0!</v>
      </c>
      <c r="J1978" s="170" t="e">
        <f>I1978-($G$3*$B$5/'EUR GBP'!$F$3)</f>
        <v>#DIV/0!</v>
      </c>
    </row>
    <row r="1979" spans="6:10" ht="15" x14ac:dyDescent="0.2">
      <c r="F1979" s="49">
        <v>42290</v>
      </c>
      <c r="G1979" s="50">
        <v>251.60000324249202</v>
      </c>
      <c r="H1979" s="50">
        <v>150.65343763557047</v>
      </c>
      <c r="I1979" s="103" t="e">
        <f>$B$5*H1979/'EUR GBP'!H1979</f>
        <v>#DIV/0!</v>
      </c>
      <c r="J1979" s="170" t="e">
        <f>I1979-($G$3*$B$5/'EUR GBP'!$F$3)</f>
        <v>#DIV/0!</v>
      </c>
    </row>
    <row r="1980" spans="6:10" ht="15" x14ac:dyDescent="0.2">
      <c r="F1980" s="49">
        <v>42289</v>
      </c>
      <c r="G1980" s="50">
        <v>255.850005149841</v>
      </c>
      <c r="H1980" s="50">
        <v>152.08635250341035</v>
      </c>
      <c r="I1980" s="103" t="e">
        <f>$B$5*H1980/'EUR GBP'!H1980</f>
        <v>#DIV/0!</v>
      </c>
      <c r="J1980" s="170" t="e">
        <f>I1980-($G$3*$B$5/'EUR GBP'!$F$3)</f>
        <v>#DIV/0!</v>
      </c>
    </row>
    <row r="1981" spans="6:10" ht="15" x14ac:dyDescent="0.2">
      <c r="F1981" s="49">
        <v>42286</v>
      </c>
      <c r="G1981" s="50">
        <v>257.75001049041697</v>
      </c>
      <c r="H1981" s="50">
        <v>155.55608104499245</v>
      </c>
      <c r="I1981" s="103" t="e">
        <f>$B$5*H1981/'EUR GBP'!H1981</f>
        <v>#DIV/0!</v>
      </c>
      <c r="J1981" s="170" t="e">
        <f>I1981-($G$3*$B$5/'EUR GBP'!$F$3)</f>
        <v>#DIV/0!</v>
      </c>
    </row>
    <row r="1982" spans="6:10" ht="15" x14ac:dyDescent="0.2">
      <c r="F1982" s="49">
        <v>42285</v>
      </c>
      <c r="G1982" s="50">
        <v>253.850007057189</v>
      </c>
      <c r="H1982" s="50">
        <v>151.27079686214711</v>
      </c>
      <c r="I1982" s="103" t="e">
        <f>$B$5*H1982/'EUR GBP'!H1982</f>
        <v>#DIV/0!</v>
      </c>
      <c r="J1982" s="170" t="e">
        <f>I1982-($G$3*$B$5/'EUR GBP'!$F$3)</f>
        <v>#DIV/0!</v>
      </c>
    </row>
    <row r="1983" spans="6:10" ht="15" x14ac:dyDescent="0.2">
      <c r="F1983" s="49">
        <v>42284</v>
      </c>
      <c r="G1983" s="50">
        <v>257.10000991821198</v>
      </c>
      <c r="H1983" s="50">
        <v>154.59686204488079</v>
      </c>
      <c r="I1983" s="103" t="e">
        <f>$B$5*H1983/'EUR GBP'!H1983</f>
        <v>#DIV/0!</v>
      </c>
      <c r="J1983" s="170" t="e">
        <f>I1983-($G$3*$B$5/'EUR GBP'!$F$3)</f>
        <v>#DIV/0!</v>
      </c>
    </row>
    <row r="1984" spans="6:10" ht="15" x14ac:dyDescent="0.2">
      <c r="F1984" s="49">
        <v>42283</v>
      </c>
      <c r="G1984" s="50">
        <v>254.80000972747797</v>
      </c>
      <c r="H1984" s="50">
        <v>152.41035526319718</v>
      </c>
      <c r="I1984" s="103" t="e">
        <f>$B$5*H1984/'EUR GBP'!H1984</f>
        <v>#DIV/0!</v>
      </c>
      <c r="J1984" s="170" t="e">
        <f>I1984-($G$3*$B$5/'EUR GBP'!$F$3)</f>
        <v>#DIV/0!</v>
      </c>
    </row>
    <row r="1985" spans="6:10" ht="15" x14ac:dyDescent="0.2">
      <c r="F1985" s="49">
        <v>42282</v>
      </c>
      <c r="G1985" s="50">
        <v>256.14998340606599</v>
      </c>
      <c r="H1985" s="50">
        <v>158.17427331789369</v>
      </c>
      <c r="I1985" s="103" t="e">
        <f>$B$5*H1985/'EUR GBP'!H1985</f>
        <v>#DIV/0!</v>
      </c>
      <c r="J1985" s="170" t="e">
        <f>I1985-($G$3*$B$5/'EUR GBP'!$F$3)</f>
        <v>#DIV/0!</v>
      </c>
    </row>
    <row r="1986" spans="6:10" ht="15" x14ac:dyDescent="0.2">
      <c r="F1986" s="49">
        <v>42279</v>
      </c>
      <c r="G1986" s="50">
        <v>248.00000190734801</v>
      </c>
      <c r="H1986" s="50">
        <v>154.21171855033214</v>
      </c>
      <c r="I1986" s="103" t="e">
        <f>$B$5*H1986/'EUR GBP'!H1986</f>
        <v>#DIV/0!</v>
      </c>
      <c r="J1986" s="170" t="e">
        <f>I1986-($G$3*$B$5/'EUR GBP'!$F$3)</f>
        <v>#DIV/0!</v>
      </c>
    </row>
    <row r="1987" spans="6:10" ht="15" x14ac:dyDescent="0.2">
      <c r="F1987" s="49">
        <v>42278</v>
      </c>
      <c r="G1987" s="50">
        <v>246.39999866485499</v>
      </c>
      <c r="H1987" s="50">
        <v>154.62555491830577</v>
      </c>
      <c r="I1987" s="103" t="e">
        <f>$B$5*H1987/'EUR GBP'!H1987</f>
        <v>#DIV/0!</v>
      </c>
      <c r="J1987" s="170" t="e">
        <f>I1987-($G$3*$B$5/'EUR GBP'!$F$3)</f>
        <v>#DIV/0!</v>
      </c>
    </row>
    <row r="1988" spans="6:10" ht="15" x14ac:dyDescent="0.2">
      <c r="F1988" s="49">
        <v>42277</v>
      </c>
      <c r="G1988" s="50">
        <v>244.14999485015798</v>
      </c>
      <c r="H1988" s="50">
        <v>155.84677185339575</v>
      </c>
      <c r="I1988" s="103" t="e">
        <f>$B$5*H1988/'EUR GBP'!H1988</f>
        <v>#DIV/0!</v>
      </c>
      <c r="J1988" s="170" t="e">
        <f>I1988-($G$3*$B$5/'EUR GBP'!$F$3)</f>
        <v>#DIV/0!</v>
      </c>
    </row>
    <row r="1989" spans="6:10" ht="15" x14ac:dyDescent="0.2">
      <c r="F1989" s="49">
        <v>42276</v>
      </c>
      <c r="G1989" s="50">
        <v>240.00000953674299</v>
      </c>
      <c r="H1989" s="50">
        <v>149.49890710004533</v>
      </c>
      <c r="I1989" s="103" t="e">
        <f>$B$5*H1989/'EUR GBP'!H1989</f>
        <v>#DIV/0!</v>
      </c>
      <c r="J1989" s="170" t="e">
        <f>I1989-($G$3*$B$5/'EUR GBP'!$F$3)</f>
        <v>#DIV/0!</v>
      </c>
    </row>
    <row r="1990" spans="6:10" ht="15" x14ac:dyDescent="0.2">
      <c r="F1990" s="49">
        <v>42275</v>
      </c>
      <c r="G1990" s="50">
        <v>245.89998722076399</v>
      </c>
      <c r="H1990" s="50">
        <v>147.32206987515551</v>
      </c>
      <c r="I1990" s="103" t="e">
        <f>$B$5*H1990/'EUR GBP'!H1990</f>
        <v>#DIV/0!</v>
      </c>
      <c r="J1990" s="170" t="e">
        <f>I1990-($G$3*$B$5/'EUR GBP'!$F$3)</f>
        <v>#DIV/0!</v>
      </c>
    </row>
    <row r="1991" spans="6:10" ht="15" x14ac:dyDescent="0.2">
      <c r="F1991" s="49">
        <v>42272</v>
      </c>
      <c r="G1991" s="50">
        <v>255.55000305175702</v>
      </c>
      <c r="H1991" s="50">
        <v>159.0556183369581</v>
      </c>
      <c r="I1991" s="103" t="e">
        <f>$B$5*H1991/'EUR GBP'!H1991</f>
        <v>#DIV/0!</v>
      </c>
      <c r="J1991" s="170" t="e">
        <f>I1991-($G$3*$B$5/'EUR GBP'!$F$3)</f>
        <v>#DIV/0!</v>
      </c>
    </row>
    <row r="1992" spans="6:10" ht="15" x14ac:dyDescent="0.2">
      <c r="F1992" s="49">
        <v>42271</v>
      </c>
      <c r="G1992" s="50">
        <v>246.00000381469701</v>
      </c>
      <c r="H1992" s="50">
        <v>150.84060931586555</v>
      </c>
      <c r="I1992" s="103" t="e">
        <f>$B$5*H1992/'EUR GBP'!H1992</f>
        <v>#DIV/0!</v>
      </c>
      <c r="J1992" s="170" t="e">
        <f>I1992-($G$3*$B$5/'EUR GBP'!$F$3)</f>
        <v>#DIV/0!</v>
      </c>
    </row>
    <row r="1993" spans="6:10" ht="15" x14ac:dyDescent="0.2">
      <c r="F1993" s="49">
        <v>42270</v>
      </c>
      <c r="G1993" s="50">
        <v>249.85001087188698</v>
      </c>
      <c r="H1993" s="50">
        <v>154.51327019628542</v>
      </c>
      <c r="I1993" s="103" t="e">
        <f>$B$5*H1993/'EUR GBP'!H1993</f>
        <v>#DIV/0!</v>
      </c>
      <c r="J1993" s="170" t="e">
        <f>I1993-($G$3*$B$5/'EUR GBP'!$F$3)</f>
        <v>#DIV/0!</v>
      </c>
    </row>
    <row r="1994" spans="6:10" ht="15" x14ac:dyDescent="0.2">
      <c r="F1994" s="49">
        <v>42269</v>
      </c>
      <c r="G1994" s="50">
        <v>247.74999618530197</v>
      </c>
      <c r="H1994" s="50">
        <v>148.44052030999271</v>
      </c>
      <c r="I1994" s="103" t="e">
        <f>$B$5*H1994/'EUR GBP'!H1994</f>
        <v>#DIV/0!</v>
      </c>
      <c r="J1994" s="170" t="e">
        <f>I1994-($G$3*$B$5/'EUR GBP'!$F$3)</f>
        <v>#DIV/0!</v>
      </c>
    </row>
    <row r="1995" spans="6:10" ht="15" x14ac:dyDescent="0.2">
      <c r="F1995" s="49">
        <v>42268</v>
      </c>
      <c r="G1995" s="50">
        <v>255.59999942779501</v>
      </c>
      <c r="H1995" s="50">
        <v>154.15198173360173</v>
      </c>
      <c r="I1995" s="103" t="e">
        <f>$B$5*H1995/'EUR GBP'!H1995</f>
        <v>#DIV/0!</v>
      </c>
      <c r="J1995" s="170" t="e">
        <f>I1995-($G$3*$B$5/'EUR GBP'!$F$3)</f>
        <v>#DIV/0!</v>
      </c>
    </row>
    <row r="1996" spans="6:10" ht="15" x14ac:dyDescent="0.2">
      <c r="F1996" s="49">
        <v>42265</v>
      </c>
      <c r="G1996" s="50">
        <v>254.04999256134002</v>
      </c>
      <c r="H1996" s="50">
        <v>149.14340961862655</v>
      </c>
      <c r="I1996" s="103" t="e">
        <f>$B$5*H1996/'EUR GBP'!H1996</f>
        <v>#DIV/0!</v>
      </c>
      <c r="J1996" s="170" t="e">
        <f>I1996-($G$3*$B$5/'EUR GBP'!$F$3)</f>
        <v>#DIV/0!</v>
      </c>
    </row>
    <row r="1997" spans="6:10" ht="15" x14ac:dyDescent="0.2">
      <c r="F1997" s="49">
        <v>42264</v>
      </c>
      <c r="G1997" s="50">
        <v>260.89999675750704</v>
      </c>
      <c r="H1997" s="50">
        <v>152.7216198790519</v>
      </c>
      <c r="I1997" s="103" t="e">
        <f>$B$5*H1997/'EUR GBP'!H1997</f>
        <v>#DIV/0!</v>
      </c>
      <c r="J1997" s="170" t="e">
        <f>I1997-($G$3*$B$5/'EUR GBP'!$F$3)</f>
        <v>#DIV/0!</v>
      </c>
    </row>
    <row r="1998" spans="6:10" ht="15" x14ac:dyDescent="0.2">
      <c r="F1998" s="49">
        <v>42263</v>
      </c>
      <c r="G1998" s="50">
        <v>261.75000667571999</v>
      </c>
      <c r="H1998" s="50">
        <v>153.86526834194271</v>
      </c>
      <c r="I1998" s="103" t="e">
        <f>$B$5*H1998/'EUR GBP'!H1998</f>
        <v>#DIV/0!</v>
      </c>
      <c r="J1998" s="170" t="e">
        <f>I1998-($G$3*$B$5/'EUR GBP'!$F$3)</f>
        <v>#DIV/0!</v>
      </c>
    </row>
    <row r="1999" spans="6:10" ht="15" x14ac:dyDescent="0.2">
      <c r="F1999" s="49">
        <v>42262</v>
      </c>
      <c r="G1999" s="50">
        <v>260.64999103546097</v>
      </c>
      <c r="H1999" s="50">
        <v>156.48771014566486</v>
      </c>
      <c r="I1999" s="103" t="e">
        <f>$B$5*H1999/'EUR GBP'!H1999</f>
        <v>#DIV/0!</v>
      </c>
      <c r="J1999" s="170" t="e">
        <f>I1999-($G$3*$B$5/'EUR GBP'!$F$3)</f>
        <v>#DIV/0!</v>
      </c>
    </row>
    <row r="2000" spans="6:10" ht="15" x14ac:dyDescent="0.2">
      <c r="F2000" s="49">
        <v>42261</v>
      </c>
      <c r="G2000" s="50">
        <v>255.14998435974098</v>
      </c>
      <c r="H2000" s="50">
        <v>150.92530128909996</v>
      </c>
      <c r="I2000" s="103" t="e">
        <f>$B$5*H2000/'EUR GBP'!H2000</f>
        <v>#DIV/0!</v>
      </c>
      <c r="J2000" s="170" t="e">
        <f>I2000-($G$3*$B$5/'EUR GBP'!$F$3)</f>
        <v>#DIV/0!</v>
      </c>
    </row>
    <row r="2001" spans="6:10" ht="15" x14ac:dyDescent="0.2">
      <c r="F2001" s="49">
        <v>42258</v>
      </c>
      <c r="G2001" s="50">
        <v>258.99999141693104</v>
      </c>
      <c r="H2001" s="50" t="e">
        <v>#DIV/0!</v>
      </c>
      <c r="I2001" s="103" t="e">
        <f>$B$5*H2001/'EUR GBP'!H2001</f>
        <v>#DIV/0!</v>
      </c>
      <c r="J2001" s="170" t="e">
        <f>I2001-($G$3*$B$5/'EUR GBP'!$F$3)</f>
        <v>#DIV/0!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xSwap"/>
  <dimension ref="A1"/>
  <sheetViews>
    <sheetView zoomScaleNormal="100" workbookViewId="0">
      <selection activeCell="B10" sqref="B10"/>
    </sheetView>
  </sheetViews>
  <sheetFormatPr baseColWidth="10" defaultColWidth="9.1640625" defaultRowHeight="13" x14ac:dyDescent="0.15"/>
  <cols>
    <col min="1" max="16384" width="9.1640625" style="1"/>
  </cols>
  <sheetData/>
  <pageMargins left="0.7" right="0.7" top="0.75" bottom="0.75" header="0.3" footer="0.3"/>
  <pageSetup paperSize="9" orientation="portrait" verticalDpi="0" r:id="rId1"/>
  <headerFooter>
    <oddHeader>&amp;C&amp;"UniCredit"&amp;10&amp;K666666UniCredit - Internal Use Only&amp;1#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96CE-533F-BA41-98DB-2F4005E1B116}">
  <sheetPr codeName="Sheet4"/>
  <dimension ref="A1:AQ503"/>
  <sheetViews>
    <sheetView workbookViewId="0">
      <selection activeCell="B28" sqref="B28"/>
    </sheetView>
  </sheetViews>
  <sheetFormatPr baseColWidth="10" defaultRowHeight="13" x14ac:dyDescent="0.15"/>
  <cols>
    <col min="1" max="1" width="27.33203125" customWidth="1"/>
    <col min="2" max="2" width="12.6640625" customWidth="1"/>
    <col min="3" max="3" width="12.83203125" customWidth="1"/>
    <col min="9" max="9" width="19.33203125" customWidth="1"/>
    <col min="10" max="10" width="16.1640625" customWidth="1"/>
    <col min="11" max="11" width="14.1640625" style="104" customWidth="1"/>
    <col min="24" max="24" width="19" customWidth="1"/>
    <col min="25" max="25" width="17.6640625" style="104" customWidth="1"/>
    <col min="40" max="40" width="20.83203125" customWidth="1"/>
    <col min="41" max="41" width="20.5" customWidth="1"/>
    <col min="42" max="42" width="13" style="104" bestFit="1" customWidth="1"/>
  </cols>
  <sheetData>
    <row r="1" spans="1:43" ht="15" x14ac:dyDescent="0.2">
      <c r="E1" s="41" t="s">
        <v>46</v>
      </c>
      <c r="F1" s="42"/>
      <c r="M1" s="41" t="s">
        <v>1</v>
      </c>
      <c r="N1" s="44"/>
      <c r="O1" s="44"/>
      <c r="P1" s="44"/>
      <c r="Q1" s="45" t="s">
        <v>0</v>
      </c>
      <c r="R1" s="44"/>
      <c r="S1" s="44"/>
      <c r="T1" s="44"/>
      <c r="U1" s="44"/>
      <c r="V1" s="44"/>
      <c r="W1" s="44"/>
      <c r="X1" s="44"/>
      <c r="Y1" s="45"/>
      <c r="Z1" s="44"/>
      <c r="AC1" s="41" t="s">
        <v>48</v>
      </c>
      <c r="AD1" s="39"/>
      <c r="AE1" s="39"/>
      <c r="AF1" s="39"/>
      <c r="AG1" s="39"/>
      <c r="AH1" s="46" t="s">
        <v>0</v>
      </c>
      <c r="AI1" s="39"/>
      <c r="AJ1" s="39"/>
      <c r="AK1" s="39"/>
      <c r="AL1" s="39"/>
      <c r="AM1" s="39"/>
      <c r="AN1" s="39"/>
      <c r="AO1" s="39"/>
      <c r="AP1" s="46"/>
      <c r="AQ1" s="39"/>
    </row>
    <row r="2" spans="1:43" ht="15" x14ac:dyDescent="0.2">
      <c r="E2" s="48" t="s">
        <v>23</v>
      </c>
      <c r="F2" s="48" t="s">
        <v>24</v>
      </c>
      <c r="G2" s="93" t="s">
        <v>68</v>
      </c>
      <c r="H2" s="93" t="s">
        <v>69</v>
      </c>
      <c r="I2" s="93" t="s">
        <v>70</v>
      </c>
      <c r="J2" s="93" t="s">
        <v>71</v>
      </c>
      <c r="K2" s="105" t="s">
        <v>72</v>
      </c>
      <c r="M2" s="41" t="s">
        <v>2</v>
      </c>
      <c r="N2" s="51">
        <v>1</v>
      </c>
      <c r="O2" s="51">
        <v>14</v>
      </c>
      <c r="P2" s="51">
        <v>30</v>
      </c>
      <c r="Q2" s="51">
        <v>60</v>
      </c>
      <c r="R2" s="51">
        <v>90</v>
      </c>
      <c r="S2" s="51">
        <v>120</v>
      </c>
      <c r="T2" s="51">
        <v>150</v>
      </c>
      <c r="U2" s="51">
        <v>145</v>
      </c>
      <c r="V2" s="92" t="s">
        <v>63</v>
      </c>
      <c r="W2" s="92" t="s">
        <v>64</v>
      </c>
      <c r="X2" s="92" t="s">
        <v>65</v>
      </c>
      <c r="Y2" s="92" t="s">
        <v>67</v>
      </c>
      <c r="Z2" s="51">
        <v>360</v>
      </c>
      <c r="AC2" s="41" t="s">
        <v>2</v>
      </c>
      <c r="AD2" s="51">
        <v>1</v>
      </c>
      <c r="AE2" s="51">
        <v>14</v>
      </c>
      <c r="AF2" s="51">
        <v>30</v>
      </c>
      <c r="AG2" s="51">
        <v>60</v>
      </c>
      <c r="AH2" s="51">
        <v>90</v>
      </c>
      <c r="AI2" s="51">
        <v>120</v>
      </c>
      <c r="AJ2" s="51">
        <v>150</v>
      </c>
      <c r="AK2" s="51">
        <v>145</v>
      </c>
      <c r="AL2" s="92" t="s">
        <v>63</v>
      </c>
      <c r="AM2" s="92" t="s">
        <v>64</v>
      </c>
      <c r="AN2" s="92" t="s">
        <v>66</v>
      </c>
      <c r="AO2" s="92" t="s">
        <v>65</v>
      </c>
      <c r="AP2" s="92" t="s">
        <v>67</v>
      </c>
      <c r="AQ2" s="51">
        <v>360</v>
      </c>
    </row>
    <row r="3" spans="1:43" ht="15" x14ac:dyDescent="0.2">
      <c r="E3" s="49">
        <v>45056</v>
      </c>
      <c r="F3" s="50">
        <v>0.86955147981643599</v>
      </c>
      <c r="G3" s="102">
        <f>LN(F3/F4)</f>
        <v>1.2610893981444349E-3</v>
      </c>
      <c r="H3" s="103">
        <f>F$3*(1+G3)</f>
        <v>0.87064806196877331</v>
      </c>
      <c r="I3" s="100">
        <f>$C$16/H3</f>
        <v>5742848.5956697967</v>
      </c>
      <c r="J3" s="101">
        <f>I3-$C$25</f>
        <v>-7242.2454791478813</v>
      </c>
      <c r="K3" s="106">
        <f>J3+Y3+AP3</f>
        <v>-207.50667825620621</v>
      </c>
      <c r="M3" s="49">
        <v>45056</v>
      </c>
      <c r="N3" s="52">
        <v>3.0202498659491501E-2</v>
      </c>
      <c r="O3" s="52">
        <v>3.1277507543563801E-2</v>
      </c>
      <c r="P3" s="52">
        <v>3.1700819730758598E-2</v>
      </c>
      <c r="Q3" s="52">
        <v>3.2484970986843102E-2</v>
      </c>
      <c r="R3" s="52">
        <v>3.3326957374811103E-2</v>
      </c>
      <c r="S3" s="52">
        <v>3.5112027078866903E-2</v>
      </c>
      <c r="T3" s="52">
        <v>3.5720445215702001E-2</v>
      </c>
      <c r="U3" s="52">
        <f>FORECAST(U$2,S3:T3,S$2:T$2)</f>
        <v>3.5619042192896154E-2</v>
      </c>
      <c r="V3" s="52">
        <f>U3-U4</f>
        <v>-8.1726660331078727E-5</v>
      </c>
      <c r="W3" s="52">
        <f>$U$3+V3</f>
        <v>3.5537315532565075E-2</v>
      </c>
      <c r="X3" s="97">
        <f>$B$15*EXP(-W3*$B$21)</f>
        <v>5550416.9780286811</v>
      </c>
      <c r="Y3" s="107">
        <f>X3-$B$22</f>
        <v>180.20110551547259</v>
      </c>
      <c r="Z3" s="52">
        <v>3.5522989928722298E-2</v>
      </c>
      <c r="AC3" s="49">
        <v>45056</v>
      </c>
      <c r="AD3" s="53">
        <v>4.5260842889547299E-2</v>
      </c>
      <c r="AE3" s="53">
        <v>4.5260842889547299E-2</v>
      </c>
      <c r="AF3" s="53">
        <v>4.5260842889547299E-2</v>
      </c>
      <c r="AG3" s="53">
        <v>4.5260842889547299E-2</v>
      </c>
      <c r="AH3" s="53">
        <v>4.5260842889547299E-2</v>
      </c>
      <c r="AI3" s="53">
        <v>4.6598374843597398E-2</v>
      </c>
      <c r="AJ3" s="53">
        <v>4.6706102788448299E-2</v>
      </c>
      <c r="AK3" s="53">
        <f>FORECAST(AK$2,AI3:AJ3,AI$2:AJ$2)</f>
        <v>4.6688148130973148E-2</v>
      </c>
      <c r="AL3" s="53">
        <f>AK3-AK4</f>
        <v>-1.1369399726390145E-4</v>
      </c>
      <c r="AM3" s="53">
        <f>AK$3+AL3</f>
        <v>4.6574454133709246E-2</v>
      </c>
      <c r="AN3" s="95">
        <f>B$16*EXP(-AM3*B$21)</f>
        <v>-4908339.670757914</v>
      </c>
      <c r="AO3" s="96">
        <f>AN3/H3</f>
        <v>-5637570.3170564873</v>
      </c>
      <c r="AP3" s="108">
        <f>AO3-$B$25</f>
        <v>6854.5376953762025</v>
      </c>
      <c r="AQ3" s="53">
        <v>4.6813834458589498E-2</v>
      </c>
    </row>
    <row r="4" spans="1:43" ht="15" x14ac:dyDescent="0.2">
      <c r="E4" s="49">
        <v>45055</v>
      </c>
      <c r="F4" s="50">
        <v>0.86845558881759599</v>
      </c>
      <c r="G4" s="102">
        <f t="shared" ref="G4:G67" si="0">LN(F4/F5)</f>
        <v>-4.1939984980243501E-3</v>
      </c>
      <c r="H4" s="103">
        <f t="shared" ref="H4:H67" si="1">F$3*(1+G4)</f>
        <v>0.86590458221613098</v>
      </c>
      <c r="I4" s="100">
        <f t="shared" ref="I4:I67" si="2">$C$16/H4</f>
        <v>5774308.2814083006</v>
      </c>
      <c r="J4" s="101">
        <f t="shared" ref="J4:J67" si="3">I4-$C$25</f>
        <v>24217.440259356052</v>
      </c>
      <c r="K4" s="106">
        <f t="shared" ref="K4:K67" si="4">J4+Y4+AP4</f>
        <v>927.70869238115847</v>
      </c>
      <c r="M4" s="49">
        <v>45055</v>
      </c>
      <c r="N4" s="52">
        <v>3.0182220041751799E-2</v>
      </c>
      <c r="O4" s="52">
        <v>3.1194280833005902E-2</v>
      </c>
      <c r="P4" s="52">
        <v>3.1785976141691201E-2</v>
      </c>
      <c r="Q4" s="52">
        <v>3.2536122947931199E-2</v>
      </c>
      <c r="R4" s="52">
        <v>3.3363349735736798E-2</v>
      </c>
      <c r="S4" s="52">
        <v>3.5152129828929901E-2</v>
      </c>
      <c r="T4" s="52">
        <v>3.58104966580867E-2</v>
      </c>
      <c r="U4" s="52">
        <f t="shared" ref="U4:U67" si="5">FORECAST(U$2,S4:T4,S$2:T$2)</f>
        <v>3.5700768853227233E-2</v>
      </c>
      <c r="V4" s="52">
        <f t="shared" ref="V4:V67" si="6">U4-U5</f>
        <v>6.1750411987283871E-5</v>
      </c>
      <c r="W4" s="52">
        <f t="shared" ref="W4:W67" si="7">$U$3+V4</f>
        <v>3.5680792604883438E-2</v>
      </c>
      <c r="X4" s="97">
        <f t="shared" ref="X4:X67" si="8">$B$15*EXP(-W4*$B$21)</f>
        <v>5550100.6258147703</v>
      </c>
      <c r="Y4" s="107">
        <f t="shared" ref="Y4:Y67" si="9">X4-$B$22</f>
        <v>-136.15110839530826</v>
      </c>
      <c r="Z4" s="52">
        <v>3.5685561597347197E-2</v>
      </c>
      <c r="AC4" s="49">
        <v>45055</v>
      </c>
      <c r="AD4" s="53">
        <v>4.5201525092124897E-2</v>
      </c>
      <c r="AE4" s="53">
        <v>4.5201525092124897E-2</v>
      </c>
      <c r="AF4" s="53">
        <v>4.5201525092124897E-2</v>
      </c>
      <c r="AG4" s="53">
        <v>4.5201525092124897E-2</v>
      </c>
      <c r="AH4" s="53">
        <v>4.5201525092124897E-2</v>
      </c>
      <c r="AI4" s="53">
        <v>4.6656981110572801E-2</v>
      </c>
      <c r="AJ4" s="53">
        <v>4.6830814331769902E-2</v>
      </c>
      <c r="AK4" s="53">
        <f>FORECAST(AK$2,AI4:AJ4,AI$2:AJ$2)</f>
        <v>4.6801842128237049E-2</v>
      </c>
      <c r="AL4" s="53">
        <f t="shared" ref="AL4:AL67" si="10">AK4-AK5</f>
        <v>2.7483701705931923E-4</v>
      </c>
      <c r="AM4" s="53">
        <f>AK$3+AL4</f>
        <v>4.6962985148032467E-2</v>
      </c>
      <c r="AN4" s="95">
        <f t="shared" ref="AN4:AN67" si="11">B$16*EXP(-AM4*B$21)</f>
        <v>-4907582.1371180518</v>
      </c>
      <c r="AO4" s="96">
        <f t="shared" ref="AO4:AO67" si="12">AN4/H4</f>
        <v>-5667578.4352104431</v>
      </c>
      <c r="AP4" s="108">
        <f t="shared" ref="AP4:AP67" si="13">AO4-$B$25</f>
        <v>-23153.580458579585</v>
      </c>
      <c r="AQ4" s="53">
        <v>4.7004647552967002E-2</v>
      </c>
    </row>
    <row r="5" spans="1:43" ht="16" thickBot="1" x14ac:dyDescent="0.25">
      <c r="E5" s="49">
        <v>45054</v>
      </c>
      <c r="F5" s="50">
        <v>0.87210553884506203</v>
      </c>
      <c r="G5" s="102">
        <f t="shared" si="0"/>
        <v>-4.1039991949836415E-4</v>
      </c>
      <c r="H5" s="103">
        <f t="shared" si="1"/>
        <v>0.86919461595911973</v>
      </c>
      <c r="I5" s="100">
        <f t="shared" si="2"/>
        <v>5752451.6468417263</v>
      </c>
      <c r="J5" s="101">
        <f t="shared" si="3"/>
        <v>2360.8056927816942</v>
      </c>
      <c r="K5" s="106">
        <f t="shared" si="4"/>
        <v>-657.16668100096285</v>
      </c>
      <c r="M5" s="49">
        <v>45054</v>
      </c>
      <c r="N5" s="52">
        <v>3.0243050307035401E-2</v>
      </c>
      <c r="O5" s="52">
        <v>3.0746640637516899E-2</v>
      </c>
      <c r="P5" s="52">
        <v>3.1495649367570801E-2</v>
      </c>
      <c r="Q5" s="52">
        <v>3.2405178993940298E-2</v>
      </c>
      <c r="R5" s="52">
        <v>3.3252786844968699E-2</v>
      </c>
      <c r="S5" s="52">
        <v>3.5081438720226198E-2</v>
      </c>
      <c r="T5" s="52">
        <v>3.5750534385442699E-2</v>
      </c>
      <c r="U5" s="52">
        <f t="shared" si="5"/>
        <v>3.5639018441239949E-2</v>
      </c>
      <c r="V5" s="52">
        <f t="shared" si="6"/>
        <v>3.7258987625439499E-4</v>
      </c>
      <c r="W5" s="52">
        <f t="shared" si="7"/>
        <v>3.5991632069150549E-2</v>
      </c>
      <c r="X5" s="97">
        <f t="shared" si="8"/>
        <v>5549415.3185546594</v>
      </c>
      <c r="Y5" s="107">
        <f t="shared" si="9"/>
        <v>-821.45836850628257</v>
      </c>
      <c r="Z5" s="52">
        <v>3.5634133964776903E-2</v>
      </c>
      <c r="AC5" s="49">
        <v>45054</v>
      </c>
      <c r="AD5" s="53">
        <v>4.4934567064046797E-2</v>
      </c>
      <c r="AE5" s="53">
        <v>4.4934567064046797E-2</v>
      </c>
      <c r="AF5" s="53">
        <v>4.4934567064046797E-2</v>
      </c>
      <c r="AG5" s="53">
        <v>4.4934567064046797E-2</v>
      </c>
      <c r="AH5" s="53">
        <v>4.4934567064046797E-2</v>
      </c>
      <c r="AI5" s="53">
        <v>4.6383466571569401E-2</v>
      </c>
      <c r="AJ5" s="53">
        <v>4.6555712819099399E-2</v>
      </c>
      <c r="AK5" s="53">
        <f>FORECAST(AK$2,AI5:AJ5,AI$2:AJ$2)</f>
        <v>4.652700511117773E-2</v>
      </c>
      <c r="AL5" s="53">
        <f t="shared" si="10"/>
        <v>5.3899983565044995E-5</v>
      </c>
      <c r="AM5" s="53">
        <f t="shared" ref="AM5:AM67" si="14">AK$3+AL5</f>
        <v>4.6742048114538193E-2</v>
      </c>
      <c r="AN5" s="95">
        <f t="shared" si="11"/>
        <v>-4908012.8920834213</v>
      </c>
      <c r="AO5" s="96">
        <f t="shared" si="12"/>
        <v>-5646621.3687571399</v>
      </c>
      <c r="AP5" s="108">
        <f t="shared" si="13"/>
        <v>-2196.5140052763745</v>
      </c>
      <c r="AQ5" s="53">
        <v>4.6727951616048799E-2</v>
      </c>
    </row>
    <row r="6" spans="1:43" ht="15" x14ac:dyDescent="0.2">
      <c r="A6" s="56" t="s">
        <v>49</v>
      </c>
      <c r="B6" s="57">
        <v>45006</v>
      </c>
      <c r="C6" s="1"/>
      <c r="D6" s="58"/>
      <c r="E6" s="49">
        <v>45051</v>
      </c>
      <c r="F6" s="50">
        <v>0.87246352434158303</v>
      </c>
      <c r="G6" s="102">
        <f t="shared" si="0"/>
        <v>-2.8576022656953718E-3</v>
      </c>
      <c r="H6" s="103">
        <f t="shared" si="1"/>
        <v>0.86706664753757379</v>
      </c>
      <c r="I6" s="100">
        <f t="shared" si="2"/>
        <v>5766569.4029400758</v>
      </c>
      <c r="J6" s="101">
        <f t="shared" si="3"/>
        <v>16478.561791131273</v>
      </c>
      <c r="K6" s="106">
        <f t="shared" si="4"/>
        <v>702.64594382978976</v>
      </c>
      <c r="M6" s="49">
        <v>45051</v>
      </c>
      <c r="N6" s="52">
        <v>3.0230406671762401E-2</v>
      </c>
      <c r="O6" s="52">
        <v>3.02252881228923E-2</v>
      </c>
      <c r="P6" s="52">
        <v>3.1042937189340501E-2</v>
      </c>
      <c r="Q6" s="52">
        <v>3.1970757991075502E-2</v>
      </c>
      <c r="R6" s="52">
        <v>3.28105874359607E-2</v>
      </c>
      <c r="S6" s="52">
        <v>3.4675855189561802E-2</v>
      </c>
      <c r="T6" s="52">
        <v>3.5384543240070301E-2</v>
      </c>
      <c r="U6" s="52">
        <f t="shared" si="5"/>
        <v>3.5266428564985554E-2</v>
      </c>
      <c r="V6" s="52">
        <f t="shared" si="6"/>
        <v>3.241840749978811E-4</v>
      </c>
      <c r="W6" s="52">
        <f t="shared" si="7"/>
        <v>3.5943226267894035E-2</v>
      </c>
      <c r="X6" s="97">
        <f t="shared" si="8"/>
        <v>5549522.033182824</v>
      </c>
      <c r="Y6" s="107">
        <f t="shared" si="9"/>
        <v>-714.74374034162611</v>
      </c>
      <c r="Z6" s="52">
        <v>3.5284128040075302E-2</v>
      </c>
      <c r="AC6" s="49">
        <v>45051</v>
      </c>
      <c r="AD6" s="53">
        <v>4.4929061084985698E-2</v>
      </c>
      <c r="AE6" s="53">
        <v>4.4929061084985698E-2</v>
      </c>
      <c r="AF6" s="53">
        <v>4.4929061084985698E-2</v>
      </c>
      <c r="AG6" s="53">
        <v>4.4929061084985698E-2</v>
      </c>
      <c r="AH6" s="53">
        <v>4.4929061084985698E-2</v>
      </c>
      <c r="AI6" s="53">
        <v>4.6345274895429597E-2</v>
      </c>
      <c r="AJ6" s="53">
        <v>4.6498671174049301E-2</v>
      </c>
      <c r="AK6" s="53">
        <f t="shared" ref="AK6:AK67" si="15">FORECAST(AK$2,AI6:AJ6,AI$2:AJ$2)</f>
        <v>4.6473105127612685E-2</v>
      </c>
      <c r="AL6" s="53">
        <f t="shared" si="10"/>
        <v>4.9569395681217654E-4</v>
      </c>
      <c r="AM6" s="53">
        <f t="shared" si="14"/>
        <v>4.7183842087785324E-2</v>
      </c>
      <c r="AN6" s="95">
        <f t="shared" si="11"/>
        <v>-4907151.5760942232</v>
      </c>
      <c r="AO6" s="96">
        <f t="shared" si="12"/>
        <v>-5659486.0268588234</v>
      </c>
      <c r="AP6" s="108">
        <f t="shared" si="13"/>
        <v>-15061.172106959857</v>
      </c>
      <c r="AQ6" s="53">
        <v>4.6652067452669102E-2</v>
      </c>
    </row>
    <row r="7" spans="1:43" ht="15" x14ac:dyDescent="0.2">
      <c r="A7" s="59" t="s">
        <v>50</v>
      </c>
      <c r="B7" s="60">
        <v>45110</v>
      </c>
      <c r="C7" s="1"/>
      <c r="D7" s="1"/>
      <c r="E7" s="49">
        <v>45050</v>
      </c>
      <c r="F7" s="50">
        <v>0.87496024370193404</v>
      </c>
      <c r="G7" s="102">
        <f t="shared" si="0"/>
        <v>-8.0385081772515916E-3</v>
      </c>
      <c r="H7" s="103">
        <f t="shared" si="1"/>
        <v>0.86256158313539033</v>
      </c>
      <c r="I7" s="100">
        <f t="shared" si="2"/>
        <v>5796687.5615131408</v>
      </c>
      <c r="J7" s="101">
        <f t="shared" si="3"/>
        <v>46596.720364196226</v>
      </c>
      <c r="K7" s="106">
        <f t="shared" si="4"/>
        <v>1364.1473000487313</v>
      </c>
      <c r="M7" s="49">
        <v>45050</v>
      </c>
      <c r="N7" s="52">
        <v>3.0222775414586001E-2</v>
      </c>
      <c r="O7" s="52">
        <v>2.9984299093484799E-2</v>
      </c>
      <c r="P7" s="52">
        <v>3.1087180599570201E-2</v>
      </c>
      <c r="Q7" s="52">
        <v>3.2027851790189701E-2</v>
      </c>
      <c r="R7" s="52">
        <v>3.2778475433588E-2</v>
      </c>
      <c r="S7" s="52">
        <v>3.4448649734258603E-2</v>
      </c>
      <c r="T7" s="52">
        <v>3.5040963441133499E-2</v>
      </c>
      <c r="U7" s="52">
        <f t="shared" si="5"/>
        <v>3.4942244489987673E-2</v>
      </c>
      <c r="V7" s="52">
        <f t="shared" si="6"/>
        <v>-8.5430902739359882E-4</v>
      </c>
      <c r="W7" s="52">
        <f t="shared" si="7"/>
        <v>3.4764733165502555E-2</v>
      </c>
      <c r="X7" s="97">
        <f t="shared" si="8"/>
        <v>5552120.7528203381</v>
      </c>
      <c r="Y7" s="107">
        <f t="shared" si="9"/>
        <v>1883.9758971724659</v>
      </c>
      <c r="Z7" s="52">
        <v>3.4862134605646099E-2</v>
      </c>
      <c r="AC7" s="49">
        <v>45050</v>
      </c>
      <c r="AD7" s="53">
        <v>4.4637937098741497E-2</v>
      </c>
      <c r="AE7" s="53">
        <v>4.4637937098741497E-2</v>
      </c>
      <c r="AF7" s="53">
        <v>4.4637937098741497E-2</v>
      </c>
      <c r="AG7" s="53">
        <v>4.4637937098741497E-2</v>
      </c>
      <c r="AH7" s="53">
        <v>4.4637937098741497E-2</v>
      </c>
      <c r="AI7" s="53">
        <v>4.5939102768898003E-2</v>
      </c>
      <c r="AJ7" s="53">
        <v>4.5985072851181003E-2</v>
      </c>
      <c r="AK7" s="53">
        <f t="shared" si="15"/>
        <v>4.5977411170800508E-2</v>
      </c>
      <c r="AL7" s="53">
        <f t="shared" si="10"/>
        <v>-6.0869567096228511E-4</v>
      </c>
      <c r="AM7" s="53">
        <f t="shared" si="14"/>
        <v>4.6079452460010863E-2</v>
      </c>
      <c r="AN7" s="95">
        <f t="shared" si="11"/>
        <v>-4909304.9636674654</v>
      </c>
      <c r="AO7" s="96">
        <f t="shared" si="12"/>
        <v>-5691541.4037131835</v>
      </c>
      <c r="AP7" s="108">
        <f t="shared" si="13"/>
        <v>-47116.548961319961</v>
      </c>
      <c r="AQ7" s="53">
        <v>4.6031039208173703E-2</v>
      </c>
    </row>
    <row r="8" spans="1:43" ht="16" thickBot="1" x14ac:dyDescent="0.25">
      <c r="A8" s="61" t="s">
        <v>51</v>
      </c>
      <c r="B8" s="62">
        <v>45201</v>
      </c>
      <c r="C8" s="1"/>
      <c r="D8" s="1"/>
      <c r="E8" s="49">
        <v>45049</v>
      </c>
      <c r="F8" s="50">
        <v>0.88202196359634399</v>
      </c>
      <c r="G8" s="102">
        <f t="shared" si="0"/>
        <v>1.0008471491722789E-3</v>
      </c>
      <c r="H8" s="103">
        <f t="shared" si="1"/>
        <v>0.87042176793606874</v>
      </c>
      <c r="I8" s="100">
        <f t="shared" si="2"/>
        <v>5744341.6332014836</v>
      </c>
      <c r="J8" s="101">
        <f t="shared" si="3"/>
        <v>-5749.2079474609345</v>
      </c>
      <c r="K8" s="106">
        <f t="shared" si="4"/>
        <v>-271.8677936848253</v>
      </c>
      <c r="M8" s="49">
        <v>45049</v>
      </c>
      <c r="N8" s="52">
        <v>3.0222775414586001E-2</v>
      </c>
      <c r="O8" s="52">
        <v>3.00440303981304E-2</v>
      </c>
      <c r="P8" s="52">
        <v>3.10751404613256E-2</v>
      </c>
      <c r="Q8" s="52">
        <v>3.2027434557676301E-2</v>
      </c>
      <c r="R8" s="52">
        <v>3.2973304390907197E-2</v>
      </c>
      <c r="S8" s="52">
        <v>3.5095792263746199E-2</v>
      </c>
      <c r="T8" s="52">
        <v>3.5936705768108299E-2</v>
      </c>
      <c r="U8" s="52">
        <f t="shared" si="5"/>
        <v>3.5796553517381272E-2</v>
      </c>
      <c r="V8" s="52">
        <f t="shared" si="6"/>
        <v>3.0886692305400615E-4</v>
      </c>
      <c r="W8" s="52">
        <f t="shared" si="7"/>
        <v>3.592790911595016E-2</v>
      </c>
      <c r="X8" s="97">
        <f t="shared" si="8"/>
        <v>5549555.8015498603</v>
      </c>
      <c r="Y8" s="107">
        <f t="shared" si="9"/>
        <v>-680.97537330538034</v>
      </c>
      <c r="Z8" s="52">
        <v>3.59125658869743E-2</v>
      </c>
      <c r="AC8" s="49">
        <v>45049</v>
      </c>
      <c r="AD8" s="53">
        <v>4.4815920293331098E-2</v>
      </c>
      <c r="AE8" s="53">
        <v>4.4815920293331098E-2</v>
      </c>
      <c r="AF8" s="53">
        <v>4.4815920293331098E-2</v>
      </c>
      <c r="AG8" s="53">
        <v>4.4815920293331098E-2</v>
      </c>
      <c r="AH8" s="53">
        <v>4.4815920293331098E-2</v>
      </c>
      <c r="AI8" s="53">
        <v>4.6403005719184799E-2</v>
      </c>
      <c r="AJ8" s="53">
        <v>4.6622727066278402E-2</v>
      </c>
      <c r="AK8" s="53">
        <f t="shared" si="15"/>
        <v>4.6586106841762794E-2</v>
      </c>
      <c r="AL8" s="53">
        <f t="shared" si="10"/>
        <v>2.2980632881325347E-4</v>
      </c>
      <c r="AM8" s="53">
        <f t="shared" si="14"/>
        <v>4.6917954459786401E-2</v>
      </c>
      <c r="AN8" s="95">
        <f t="shared" si="11"/>
        <v>-4907669.9291668143</v>
      </c>
      <c r="AO8" s="96">
        <f t="shared" si="12"/>
        <v>-5638266.539224782</v>
      </c>
      <c r="AP8" s="108">
        <f t="shared" si="13"/>
        <v>6158.3155270814896</v>
      </c>
      <c r="AQ8" s="53">
        <v>4.6842455863952602E-2</v>
      </c>
    </row>
    <row r="9" spans="1:43" ht="16" thickBot="1" x14ac:dyDescent="0.25">
      <c r="A9" s="63" t="s">
        <v>52</v>
      </c>
      <c r="B9" s="64">
        <f>E3</f>
        <v>45056</v>
      </c>
      <c r="C9" s="1"/>
      <c r="D9" s="1"/>
      <c r="E9" s="49">
        <v>45048</v>
      </c>
      <c r="F9" s="50">
        <v>0.881139636039733</v>
      </c>
      <c r="G9" s="102">
        <f t="shared" si="0"/>
        <v>4.3708787595716737E-3</v>
      </c>
      <c r="H9" s="103">
        <f t="shared" si="1"/>
        <v>0.87335218390991987</v>
      </c>
      <c r="I9" s="100">
        <f t="shared" si="2"/>
        <v>5725067.2662378261</v>
      </c>
      <c r="J9" s="101">
        <f t="shared" si="3"/>
        <v>-25023.574911118485</v>
      </c>
      <c r="K9" s="106">
        <f t="shared" si="4"/>
        <v>-1169.0680941808969</v>
      </c>
      <c r="M9" s="49">
        <v>45048</v>
      </c>
      <c r="N9" s="52">
        <v>3.0202498659491501E-2</v>
      </c>
      <c r="O9" s="52">
        <v>3.00364196300506E-2</v>
      </c>
      <c r="P9" s="52">
        <v>3.10592409223318E-2</v>
      </c>
      <c r="Q9" s="52">
        <v>3.2021764665842001E-2</v>
      </c>
      <c r="R9" s="52">
        <v>3.2882563769817297E-2</v>
      </c>
      <c r="S9" s="52">
        <v>3.4835692495107602E-2</v>
      </c>
      <c r="T9" s="52">
        <v>3.5618085414171198E-2</v>
      </c>
      <c r="U9" s="52">
        <f t="shared" si="5"/>
        <v>3.5487686594327265E-2</v>
      </c>
      <c r="V9" s="52">
        <f t="shared" si="6"/>
        <v>-7.0421646038702768E-5</v>
      </c>
      <c r="W9" s="52">
        <f t="shared" si="7"/>
        <v>3.5548620546857451E-2</v>
      </c>
      <c r="X9" s="97">
        <f t="shared" si="8"/>
        <v>5550392.0509784268</v>
      </c>
      <c r="Y9" s="107">
        <f t="shared" si="9"/>
        <v>155.2740552611649</v>
      </c>
      <c r="Z9" s="52">
        <v>3.5589136183261802E-2</v>
      </c>
      <c r="AC9" s="49">
        <v>45048</v>
      </c>
      <c r="AD9" s="53">
        <v>4.4717047363519599E-2</v>
      </c>
      <c r="AE9" s="53">
        <v>4.4717047363519599E-2</v>
      </c>
      <c r="AF9" s="53">
        <v>4.4717047363519599E-2</v>
      </c>
      <c r="AG9" s="53">
        <v>4.4717047363519599E-2</v>
      </c>
      <c r="AH9" s="53">
        <v>4.4717047363519599E-2</v>
      </c>
      <c r="AI9" s="53">
        <v>4.6227157115936203E-2</v>
      </c>
      <c r="AJ9" s="53">
        <v>4.6382129192352198E-2</v>
      </c>
      <c r="AK9" s="53">
        <f t="shared" si="15"/>
        <v>4.635630051294954E-2</v>
      </c>
      <c r="AL9" s="53">
        <f t="shared" si="10"/>
        <v>-3.8719549775129841E-4</v>
      </c>
      <c r="AM9" s="53">
        <f t="shared" si="14"/>
        <v>4.6300952633221849E-2</v>
      </c>
      <c r="AN9" s="95">
        <f t="shared" si="11"/>
        <v>-4908872.997123573</v>
      </c>
      <c r="AO9" s="96">
        <f t="shared" si="12"/>
        <v>-5620725.6219901871</v>
      </c>
      <c r="AP9" s="108">
        <f t="shared" si="13"/>
        <v>23699.232761676423</v>
      </c>
      <c r="AQ9" s="53">
        <v>4.65370938181877E-2</v>
      </c>
    </row>
    <row r="10" spans="1:43" ht="15" x14ac:dyDescent="0.2">
      <c r="A10" s="1"/>
      <c r="B10" s="1"/>
      <c r="C10" s="1"/>
      <c r="D10" s="1"/>
      <c r="E10" s="49">
        <v>45047</v>
      </c>
      <c r="F10" s="50">
        <v>0.87729668617248502</v>
      </c>
      <c r="G10" s="102">
        <f t="shared" si="0"/>
        <v>-1.248184928433631E-3</v>
      </c>
      <c r="H10" s="103">
        <f t="shared" si="1"/>
        <v>0.86846611876483204</v>
      </c>
      <c r="I10" s="100">
        <f t="shared" si="2"/>
        <v>5757276.9875135766</v>
      </c>
      <c r="J10" s="101">
        <f t="shared" si="3"/>
        <v>7186.1463646320626</v>
      </c>
      <c r="K10" s="106">
        <f t="shared" si="4"/>
        <v>-102.60691702924669</v>
      </c>
      <c r="M10" s="49">
        <v>45047</v>
      </c>
      <c r="N10" s="52">
        <v>3.0263325199484801E-2</v>
      </c>
      <c r="O10" s="52">
        <v>2.9712432995438499E-2</v>
      </c>
      <c r="P10" s="52">
        <v>3.0633896589279098E-2</v>
      </c>
      <c r="Q10" s="52">
        <v>3.17188873887062E-2</v>
      </c>
      <c r="R10" s="52">
        <v>3.2649576663970899E-2</v>
      </c>
      <c r="S10" s="52">
        <v>3.4797925502061802E-2</v>
      </c>
      <c r="T10" s="52">
        <v>3.5710144788026803E-2</v>
      </c>
      <c r="U10" s="52">
        <f t="shared" si="5"/>
        <v>3.5558108240365968E-2</v>
      </c>
      <c r="V10" s="52">
        <f t="shared" si="6"/>
        <v>1.1993944644926591E-4</v>
      </c>
      <c r="W10" s="52">
        <f t="shared" si="7"/>
        <v>3.573898163934542E-2</v>
      </c>
      <c r="X10" s="97">
        <f t="shared" si="8"/>
        <v>5549972.3301072065</v>
      </c>
      <c r="Y10" s="107">
        <f t="shared" si="9"/>
        <v>-264.44681595917791</v>
      </c>
      <c r="Z10" s="52">
        <v>3.5768277943134301E-2</v>
      </c>
      <c r="AC10" s="49">
        <v>45047</v>
      </c>
      <c r="AD10" s="53">
        <v>4.4766481965780203E-2</v>
      </c>
      <c r="AE10" s="53">
        <v>4.4766481965780203E-2</v>
      </c>
      <c r="AF10" s="53">
        <v>4.4766481965780203E-2</v>
      </c>
      <c r="AG10" s="53">
        <v>4.4766481965780203E-2</v>
      </c>
      <c r="AH10" s="53">
        <v>4.4766481965780203E-2</v>
      </c>
      <c r="AI10" s="53">
        <v>4.6482179313898003E-2</v>
      </c>
      <c r="AJ10" s="53">
        <v>4.6795759350061403E-2</v>
      </c>
      <c r="AK10" s="53">
        <f t="shared" si="15"/>
        <v>4.6743496010700838E-2</v>
      </c>
      <c r="AL10" s="53">
        <f t="shared" si="10"/>
        <v>1.326637963455779E-5</v>
      </c>
      <c r="AM10" s="53">
        <f t="shared" si="14"/>
        <v>4.6701414510607706E-2</v>
      </c>
      <c r="AN10" s="95">
        <f t="shared" si="11"/>
        <v>-4908092.1184393847</v>
      </c>
      <c r="AO10" s="96">
        <f t="shared" si="12"/>
        <v>-5651449.1612175656</v>
      </c>
      <c r="AP10" s="108">
        <f t="shared" si="13"/>
        <v>-7024.3064657021314</v>
      </c>
      <c r="AQ10" s="53">
        <v>4.7109339386224698E-2</v>
      </c>
    </row>
    <row r="11" spans="1:43" ht="16" thickBot="1" x14ac:dyDescent="0.25">
      <c r="A11" s="1"/>
      <c r="B11" s="1"/>
      <c r="C11" s="1"/>
      <c r="D11" s="1"/>
      <c r="E11" s="49">
        <v>45044</v>
      </c>
      <c r="F11" s="50">
        <v>0.87839239835739102</v>
      </c>
      <c r="G11" s="102">
        <f t="shared" si="0"/>
        <v>-5.4313194829783791E-3</v>
      </c>
      <c r="H11" s="103">
        <f t="shared" si="1"/>
        <v>0.86482866792265634</v>
      </c>
      <c r="I11" s="100">
        <f t="shared" si="2"/>
        <v>5781491.9711324396</v>
      </c>
      <c r="J11" s="101">
        <f t="shared" si="3"/>
        <v>31401.12998349499</v>
      </c>
      <c r="K11" s="106">
        <f t="shared" si="4"/>
        <v>1792.6359026739374</v>
      </c>
      <c r="M11" s="49">
        <v>45044</v>
      </c>
      <c r="N11" s="52">
        <v>3.0259566381573601E-2</v>
      </c>
      <c r="O11" s="52">
        <v>2.97309942543506E-2</v>
      </c>
      <c r="P11" s="52">
        <v>3.0438818037509901E-2</v>
      </c>
      <c r="Q11" s="52">
        <v>3.15700583159923E-2</v>
      </c>
      <c r="R11" s="52">
        <v>3.2463915646076202E-2</v>
      </c>
      <c r="S11" s="52">
        <v>3.4647382795810699E-2</v>
      </c>
      <c r="T11" s="52">
        <v>3.5596325993537903E-2</v>
      </c>
      <c r="U11" s="52">
        <f t="shared" si="5"/>
        <v>3.5438168793916702E-2</v>
      </c>
      <c r="V11" s="52">
        <f t="shared" si="6"/>
        <v>-4.5836903154843067E-4</v>
      </c>
      <c r="W11" s="52">
        <f t="shared" si="7"/>
        <v>3.5160673161347723E-2</v>
      </c>
      <c r="X11" s="97">
        <f t="shared" si="8"/>
        <v>5551247.5215888182</v>
      </c>
      <c r="Y11" s="107">
        <f t="shared" si="9"/>
        <v>1010.7446656525135</v>
      </c>
      <c r="Z11" s="52">
        <v>3.5689011216163601E-2</v>
      </c>
      <c r="AC11" s="49">
        <v>45044</v>
      </c>
      <c r="AD11" s="53">
        <v>4.4769216328859301E-2</v>
      </c>
      <c r="AE11" s="53">
        <v>4.4769216328859301E-2</v>
      </c>
      <c r="AF11" s="53">
        <v>4.4769216328859301E-2</v>
      </c>
      <c r="AG11" s="53">
        <v>4.4769216328859301E-2</v>
      </c>
      <c r="AH11" s="53">
        <v>4.4769216328859301E-2</v>
      </c>
      <c r="AI11" s="53">
        <v>4.6470530331134699E-2</v>
      </c>
      <c r="AJ11" s="53">
        <v>4.67821694910526E-2</v>
      </c>
      <c r="AK11" s="53">
        <f t="shared" si="15"/>
        <v>4.6730229631066281E-2</v>
      </c>
      <c r="AL11" s="53">
        <f t="shared" si="10"/>
        <v>9.0862934788098204E-5</v>
      </c>
      <c r="AM11" s="53">
        <f t="shared" si="14"/>
        <v>4.6779011065761246E-2</v>
      </c>
      <c r="AN11" s="95">
        <f t="shared" si="11"/>
        <v>-4907940.8237825055</v>
      </c>
      <c r="AO11" s="96">
        <f t="shared" si="12"/>
        <v>-5675044.0934983371</v>
      </c>
      <c r="AP11" s="108">
        <f t="shared" si="13"/>
        <v>-30619.238746473566</v>
      </c>
      <c r="AQ11" s="53">
        <v>4.7093804925680098E-2</v>
      </c>
    </row>
    <row r="12" spans="1:43" ht="16" thickBot="1" x14ac:dyDescent="0.25">
      <c r="A12" s="65" t="s">
        <v>53</v>
      </c>
      <c r="B12" s="66">
        <f>E3</f>
        <v>45056</v>
      </c>
      <c r="C12" s="67"/>
      <c r="D12" s="67"/>
      <c r="E12" s="49">
        <v>45043</v>
      </c>
      <c r="F12" s="50">
        <v>0.88317620754241899</v>
      </c>
      <c r="G12" s="102">
        <f t="shared" si="0"/>
        <v>-2.7817342594393417E-3</v>
      </c>
      <c r="H12" s="103">
        <f t="shared" si="1"/>
        <v>0.86713261867468439</v>
      </c>
      <c r="I12" s="100">
        <f t="shared" si="2"/>
        <v>5766130.6844181959</v>
      </c>
      <c r="J12" s="101">
        <f t="shared" si="3"/>
        <v>16039.843269251287</v>
      </c>
      <c r="K12" s="106">
        <f t="shared" si="4"/>
        <v>733.8004020806402</v>
      </c>
      <c r="M12" s="49">
        <v>45043</v>
      </c>
      <c r="N12" s="52">
        <v>3.0263325199484801E-2</v>
      </c>
      <c r="O12" s="52">
        <v>2.9810352250933599E-2</v>
      </c>
      <c r="P12" s="52">
        <v>3.04342377930879E-2</v>
      </c>
      <c r="Q12" s="52">
        <v>3.1505115330219199E-2</v>
      </c>
      <c r="R12" s="52">
        <v>3.2497022300958599E-2</v>
      </c>
      <c r="S12" s="52">
        <v>3.4952260553836802E-2</v>
      </c>
      <c r="T12" s="52">
        <v>3.6085393279790802E-2</v>
      </c>
      <c r="U12" s="52">
        <f t="shared" si="5"/>
        <v>3.5896537825465133E-2</v>
      </c>
      <c r="V12" s="52">
        <f t="shared" si="6"/>
        <v>2.7597385148203646E-4</v>
      </c>
      <c r="W12" s="52">
        <f t="shared" si="7"/>
        <v>3.589501604437819E-2</v>
      </c>
      <c r="X12" s="97">
        <f t="shared" si="8"/>
        <v>5549628.3186832294</v>
      </c>
      <c r="Y12" s="107">
        <f t="shared" si="9"/>
        <v>-608.45823993626982</v>
      </c>
      <c r="Z12" s="52">
        <v>3.6311853677034302E-2</v>
      </c>
      <c r="AC12" s="49">
        <v>45043</v>
      </c>
      <c r="AD12" s="53">
        <v>4.4620878994464798E-2</v>
      </c>
      <c r="AE12" s="53">
        <v>4.4620878994464798E-2</v>
      </c>
      <c r="AF12" s="53">
        <v>4.4620878994464798E-2</v>
      </c>
      <c r="AG12" s="53">
        <v>4.4620878994464798E-2</v>
      </c>
      <c r="AH12" s="53">
        <v>4.4620878994464798E-2</v>
      </c>
      <c r="AI12" s="53">
        <v>4.6347316354513099E-2</v>
      </c>
      <c r="AJ12" s="53">
        <v>4.6697776764631202E-2</v>
      </c>
      <c r="AK12" s="53">
        <f t="shared" si="15"/>
        <v>4.6639366696278182E-2</v>
      </c>
      <c r="AL12" s="53">
        <f t="shared" si="10"/>
        <v>4.6589846412337793E-4</v>
      </c>
      <c r="AM12" s="53">
        <f t="shared" si="14"/>
        <v>4.7154046595096526E-2</v>
      </c>
      <c r="AN12" s="95">
        <f t="shared" si="11"/>
        <v>-4907209.6602594648</v>
      </c>
      <c r="AO12" s="96">
        <f t="shared" si="12"/>
        <v>-5659122.4393790979</v>
      </c>
      <c r="AP12" s="108">
        <f t="shared" si="13"/>
        <v>-14697.584627234377</v>
      </c>
      <c r="AQ12" s="53">
        <v>4.7048244625329902E-2</v>
      </c>
    </row>
    <row r="13" spans="1:43" ht="16" thickBot="1" x14ac:dyDescent="0.25">
      <c r="A13" s="67"/>
      <c r="B13" s="67"/>
      <c r="C13" s="67"/>
      <c r="D13" s="67"/>
      <c r="E13" s="49">
        <v>45042</v>
      </c>
      <c r="F13" s="50">
        <v>0.88563638925552302</v>
      </c>
      <c r="G13" s="102">
        <f t="shared" si="0"/>
        <v>4.0510238375590066E-4</v>
      </c>
      <c r="H13" s="103">
        <f t="shared" si="1"/>
        <v>0.86990373719370806</v>
      </c>
      <c r="I13" s="100">
        <f t="shared" si="2"/>
        <v>5747762.408895839</v>
      </c>
      <c r="J13" s="101">
        <f t="shared" si="3"/>
        <v>-2328.4322531055659</v>
      </c>
      <c r="K13" s="106">
        <f t="shared" si="4"/>
        <v>575.11524283327162</v>
      </c>
      <c r="M13" s="49">
        <v>45042</v>
      </c>
      <c r="N13" s="52">
        <v>3.02734654396772E-2</v>
      </c>
      <c r="O13" s="52">
        <v>2.97025479376316E-2</v>
      </c>
      <c r="P13" s="52">
        <v>3.03784552961587E-2</v>
      </c>
      <c r="Q13" s="52">
        <v>3.1501404941082001E-2</v>
      </c>
      <c r="R13" s="52">
        <v>3.2437648624181699E-2</v>
      </c>
      <c r="S13" s="52">
        <v>3.4761164337396601E-2</v>
      </c>
      <c r="T13" s="52">
        <v>3.5792443901300403E-2</v>
      </c>
      <c r="U13" s="52">
        <f t="shared" si="5"/>
        <v>3.5620563973983096E-2</v>
      </c>
      <c r="V13" s="52">
        <f t="shared" si="6"/>
        <v>-4.7222773234048554E-4</v>
      </c>
      <c r="W13" s="52">
        <f t="shared" si="7"/>
        <v>3.5146814460555668E-2</v>
      </c>
      <c r="X13" s="97">
        <f t="shared" si="8"/>
        <v>5551278.0841287626</v>
      </c>
      <c r="Y13" s="107">
        <f t="shared" si="9"/>
        <v>1041.3072055969387</v>
      </c>
      <c r="Z13" s="52">
        <v>3.5926762968301697E-2</v>
      </c>
      <c r="AC13" s="49">
        <v>45042</v>
      </c>
      <c r="AD13" s="53">
        <v>4.4452756643295198E-2</v>
      </c>
      <c r="AE13" s="53">
        <v>4.4452756643295198E-2</v>
      </c>
      <c r="AF13" s="53">
        <v>4.4452756643295198E-2</v>
      </c>
      <c r="AG13" s="53">
        <v>4.4452756643295198E-2</v>
      </c>
      <c r="AH13" s="53">
        <v>4.4452756643295198E-2</v>
      </c>
      <c r="AI13" s="53">
        <v>4.5995548367500298E-2</v>
      </c>
      <c r="AJ13" s="53">
        <v>4.6209052205085699E-2</v>
      </c>
      <c r="AK13" s="53">
        <f t="shared" si="15"/>
        <v>4.6173468232154805E-2</v>
      </c>
      <c r="AL13" s="53">
        <f t="shared" si="10"/>
        <v>-1.8889456987376818E-4</v>
      </c>
      <c r="AM13" s="53">
        <f t="shared" si="14"/>
        <v>4.649925356109938E-2</v>
      </c>
      <c r="AN13" s="95">
        <f t="shared" si="11"/>
        <v>-4908486.3056695778</v>
      </c>
      <c r="AO13" s="96">
        <f t="shared" si="12"/>
        <v>-5642562.6144615216</v>
      </c>
      <c r="AP13" s="108">
        <f t="shared" si="13"/>
        <v>1862.2402903418988</v>
      </c>
      <c r="AQ13" s="53">
        <v>4.6422556042671197E-2</v>
      </c>
    </row>
    <row r="14" spans="1:43" ht="16" thickBot="1" x14ac:dyDescent="0.25">
      <c r="A14" s="68" t="s">
        <v>54</v>
      </c>
      <c r="B14" s="58" t="s">
        <v>55</v>
      </c>
      <c r="C14" s="58" t="s">
        <v>56</v>
      </c>
      <c r="D14" s="67"/>
      <c r="E14" s="49">
        <v>45041</v>
      </c>
      <c r="F14" s="50">
        <v>0.88527768850326505</v>
      </c>
      <c r="G14" s="102">
        <f t="shared" si="0"/>
        <v>2.1123261310718828E-4</v>
      </c>
      <c r="H14" s="103">
        <f t="shared" si="1"/>
        <v>0.86973515744774887</v>
      </c>
      <c r="I14" s="100">
        <f t="shared" si="2"/>
        <v>5748876.4909453318</v>
      </c>
      <c r="J14" s="101">
        <f t="shared" si="3"/>
        <v>-1214.3502036128193</v>
      </c>
      <c r="K14" s="106">
        <f t="shared" si="4"/>
        <v>-44.592400681227446</v>
      </c>
      <c r="M14" s="49">
        <v>45041</v>
      </c>
      <c r="N14" s="52">
        <v>3.0314015224575899E-2</v>
      </c>
      <c r="O14" s="52">
        <v>2.98692788928747E-2</v>
      </c>
      <c r="P14" s="52">
        <v>3.0446898192167199E-2</v>
      </c>
      <c r="Q14" s="52">
        <v>3.1644485890865298E-2</v>
      </c>
      <c r="R14" s="52">
        <v>3.2632131129503202E-2</v>
      </c>
      <c r="S14" s="52">
        <v>3.5121776163577999E-2</v>
      </c>
      <c r="T14" s="52">
        <v>3.62869948148727E-2</v>
      </c>
      <c r="U14" s="52">
        <f t="shared" si="5"/>
        <v>3.6092791706323582E-2</v>
      </c>
      <c r="V14" s="52">
        <f t="shared" si="6"/>
        <v>-3.4090007344884932E-4</v>
      </c>
      <c r="W14" s="52">
        <f t="shared" si="7"/>
        <v>3.5278142119447305E-2</v>
      </c>
      <c r="X14" s="97">
        <f t="shared" si="8"/>
        <v>5550988.4745014952</v>
      </c>
      <c r="Y14" s="107">
        <f t="shared" si="9"/>
        <v>751.69757832959294</v>
      </c>
      <c r="Z14" s="52">
        <v>3.6501232534646898E-2</v>
      </c>
      <c r="AC14" s="49">
        <v>45041</v>
      </c>
      <c r="AD14" s="53">
        <v>4.4512089341878801E-2</v>
      </c>
      <c r="AE14" s="53">
        <v>4.4512089341878801E-2</v>
      </c>
      <c r="AF14" s="53">
        <v>4.4512089341878801E-2</v>
      </c>
      <c r="AG14" s="53">
        <v>4.4512089341878801E-2</v>
      </c>
      <c r="AH14" s="53">
        <v>4.4512089341878801E-2</v>
      </c>
      <c r="AI14" s="53">
        <v>4.6142123639583497E-2</v>
      </c>
      <c r="AJ14" s="53">
        <v>4.64064106345176E-2</v>
      </c>
      <c r="AK14" s="53">
        <f t="shared" si="15"/>
        <v>4.6362362802028573E-2</v>
      </c>
      <c r="AL14" s="53">
        <f t="shared" si="10"/>
        <v>-3.4521830578652934E-4</v>
      </c>
      <c r="AM14" s="53">
        <f t="shared" si="14"/>
        <v>4.6342929825186618E-2</v>
      </c>
      <c r="AN14" s="95">
        <f t="shared" si="11"/>
        <v>-4908791.1380743319</v>
      </c>
      <c r="AO14" s="96">
        <f t="shared" si="12"/>
        <v>-5644006.7945272615</v>
      </c>
      <c r="AP14" s="108">
        <f t="shared" si="13"/>
        <v>418.06022460199893</v>
      </c>
      <c r="AQ14" s="53">
        <v>4.6670697629451703E-2</v>
      </c>
    </row>
    <row r="15" spans="1:43" ht="16" thickBot="1" x14ac:dyDescent="0.25">
      <c r="A15" s="69" t="s">
        <v>57</v>
      </c>
      <c r="B15" s="70">
        <v>5629331.0700000003</v>
      </c>
      <c r="C15" s="71">
        <v>-5643340.8600000003</v>
      </c>
      <c r="D15" s="72"/>
      <c r="E15" s="49">
        <v>45040</v>
      </c>
      <c r="F15" s="50">
        <v>0.88509070873260498</v>
      </c>
      <c r="G15" s="102">
        <f t="shared" si="0"/>
        <v>4.2696359994087992E-5</v>
      </c>
      <c r="H15" s="103">
        <f t="shared" si="1"/>
        <v>0.86958860649945158</v>
      </c>
      <c r="I15" s="100">
        <f t="shared" si="2"/>
        <v>5749845.3436822407</v>
      </c>
      <c r="J15" s="101">
        <f t="shared" si="3"/>
        <v>-245.49746670387685</v>
      </c>
      <c r="K15" s="106">
        <f t="shared" si="4"/>
        <v>-409.19488200545311</v>
      </c>
      <c r="M15" s="49">
        <v>45040</v>
      </c>
      <c r="N15" s="52">
        <v>3.0283598229288999E-2</v>
      </c>
      <c r="O15" s="52">
        <v>2.9767548665404299E-2</v>
      </c>
      <c r="P15" s="52">
        <v>3.0560905113816199E-2</v>
      </c>
      <c r="Q15" s="52">
        <v>3.1818266957998199E-2</v>
      </c>
      <c r="R15" s="52">
        <v>3.2808270305395099E-2</v>
      </c>
      <c r="S15" s="52">
        <v>3.5356257110834101E-2</v>
      </c>
      <c r="T15" s="52">
        <v>3.6649178713560097E-2</v>
      </c>
      <c r="U15" s="52">
        <f t="shared" si="5"/>
        <v>3.6433691779772431E-2</v>
      </c>
      <c r="V15" s="52">
        <f t="shared" si="6"/>
        <v>4.1383629043903469E-4</v>
      </c>
      <c r="W15" s="52">
        <f t="shared" si="7"/>
        <v>3.6032878483335189E-2</v>
      </c>
      <c r="X15" s="97">
        <f t="shared" si="8"/>
        <v>5549324.3890119735</v>
      </c>
      <c r="Y15" s="107">
        <f t="shared" si="9"/>
        <v>-912.38791119214147</v>
      </c>
      <c r="Z15" s="52">
        <v>3.6994032561779001E-2</v>
      </c>
      <c r="AC15" s="49">
        <v>45040</v>
      </c>
      <c r="AD15" s="53">
        <v>4.4571433216333299E-2</v>
      </c>
      <c r="AE15" s="53">
        <v>4.4571433216333299E-2</v>
      </c>
      <c r="AF15" s="53">
        <v>4.4571433216333299E-2</v>
      </c>
      <c r="AG15" s="53">
        <v>4.4571433216333299E-2</v>
      </c>
      <c r="AH15" s="53">
        <v>4.4571433216333299E-2</v>
      </c>
      <c r="AI15" s="53">
        <v>4.6386383473873097E-2</v>
      </c>
      <c r="AJ15" s="53">
        <v>4.67718206346035E-2</v>
      </c>
      <c r="AK15" s="53">
        <f t="shared" si="15"/>
        <v>4.6707581107815102E-2</v>
      </c>
      <c r="AL15" s="53">
        <f t="shared" si="10"/>
        <v>2.2644052902863476E-4</v>
      </c>
      <c r="AM15" s="53">
        <f t="shared" si="14"/>
        <v>4.6914588660001783E-2</v>
      </c>
      <c r="AN15" s="95">
        <f t="shared" si="11"/>
        <v>-4907676.4912095219</v>
      </c>
      <c r="AO15" s="96">
        <f t="shared" si="12"/>
        <v>-5643676.164255973</v>
      </c>
      <c r="AP15" s="108">
        <f t="shared" si="13"/>
        <v>748.69049589056522</v>
      </c>
      <c r="AQ15" s="53">
        <v>4.7157261520624098E-2</v>
      </c>
    </row>
    <row r="16" spans="1:43" ht="16" thickBot="1" x14ac:dyDescent="0.25">
      <c r="A16" s="73" t="s">
        <v>109</v>
      </c>
      <c r="B16" s="74">
        <v>-5000000</v>
      </c>
      <c r="C16" s="75">
        <v>5000000</v>
      </c>
      <c r="D16" s="1"/>
      <c r="E16" s="49">
        <v>45037</v>
      </c>
      <c r="F16" s="50">
        <v>0.88505291938781705</v>
      </c>
      <c r="G16" s="102">
        <f t="shared" si="0"/>
        <v>4.1904739027485618E-3</v>
      </c>
      <c r="H16" s="103">
        <f t="shared" si="1"/>
        <v>0.87319531259970307</v>
      </c>
      <c r="I16" s="100">
        <f t="shared" si="2"/>
        <v>5726095.7861922681</v>
      </c>
      <c r="J16" s="101">
        <f t="shared" si="3"/>
        <v>-23995.054956676438</v>
      </c>
      <c r="K16" s="106">
        <f t="shared" si="4"/>
        <v>-1012.9321450889111</v>
      </c>
      <c r="M16" s="49">
        <v>45037</v>
      </c>
      <c r="N16" s="52">
        <v>3.03013604134321E-2</v>
      </c>
      <c r="O16" s="52">
        <v>2.96936314553022E-2</v>
      </c>
      <c r="P16" s="52">
        <v>2.9917303472757301E-2</v>
      </c>
      <c r="Q16" s="52">
        <v>3.1233943998813601E-2</v>
      </c>
      <c r="R16" s="52">
        <v>3.2260552048683097E-2</v>
      </c>
      <c r="S16" s="52">
        <v>3.4921813756227403E-2</v>
      </c>
      <c r="T16" s="52">
        <v>3.6239463835954597E-2</v>
      </c>
      <c r="U16" s="52">
        <f t="shared" si="5"/>
        <v>3.6019855489333397E-2</v>
      </c>
      <c r="V16" s="52">
        <f t="shared" si="6"/>
        <v>2.2808400293188036E-4</v>
      </c>
      <c r="W16" s="52">
        <f t="shared" si="7"/>
        <v>3.5847126195828034E-2</v>
      </c>
      <c r="X16" s="97">
        <f t="shared" si="8"/>
        <v>5549733.899892088</v>
      </c>
      <c r="Y16" s="107">
        <f t="shared" si="9"/>
        <v>-502.87703107763082</v>
      </c>
      <c r="Z16" s="52">
        <v>3.6603406071662903E-2</v>
      </c>
      <c r="AC16" s="49">
        <v>45037</v>
      </c>
      <c r="AD16" s="53">
        <v>4.4363744556903797E-2</v>
      </c>
      <c r="AE16" s="53">
        <v>4.4363744556903797E-2</v>
      </c>
      <c r="AF16" s="53">
        <v>4.4363744556903797E-2</v>
      </c>
      <c r="AG16" s="53">
        <v>4.4363744556903797E-2</v>
      </c>
      <c r="AH16" s="53">
        <v>4.4363744556903797E-2</v>
      </c>
      <c r="AI16" s="53">
        <v>4.6146426349878297E-2</v>
      </c>
      <c r="AJ16" s="53">
        <v>4.65480834245681E-2</v>
      </c>
      <c r="AK16" s="53">
        <f t="shared" si="15"/>
        <v>4.6481140578786467E-2</v>
      </c>
      <c r="AL16" s="53">
        <f t="shared" si="10"/>
        <v>-3.0950953563098349E-5</v>
      </c>
      <c r="AM16" s="53">
        <f t="shared" si="14"/>
        <v>4.6657197177410049E-2</v>
      </c>
      <c r="AN16" s="95">
        <f t="shared" si="11"/>
        <v>-4908178.3337115673</v>
      </c>
      <c r="AO16" s="96">
        <f t="shared" si="12"/>
        <v>-5620939.8549091984</v>
      </c>
      <c r="AP16" s="108">
        <f t="shared" si="13"/>
        <v>23484.999842665158</v>
      </c>
      <c r="AQ16" s="53">
        <v>4.6949747949838597E-2</v>
      </c>
    </row>
    <row r="17" spans="1:43" ht="15" x14ac:dyDescent="0.2">
      <c r="A17" s="69" t="s">
        <v>58</v>
      </c>
      <c r="B17" s="76">
        <f>U3</f>
        <v>3.5619042192896154E-2</v>
      </c>
      <c r="C17" s="77"/>
      <c r="D17" s="77"/>
      <c r="E17" s="49">
        <v>45036</v>
      </c>
      <c r="F17" s="50">
        <v>0.88135188817977905</v>
      </c>
      <c r="G17" s="102">
        <f t="shared" si="0"/>
        <v>1.2374906311852681E-3</v>
      </c>
      <c r="H17" s="103">
        <f t="shared" si="1"/>
        <v>0.87062754162604206</v>
      </c>
      <c r="I17" s="100">
        <f t="shared" si="2"/>
        <v>5742983.9523129109</v>
      </c>
      <c r="J17" s="101">
        <f t="shared" si="3"/>
        <v>-7106.8888360336423</v>
      </c>
      <c r="K17" s="106">
        <f t="shared" si="4"/>
        <v>-66.354988230392337</v>
      </c>
      <c r="M17" s="49">
        <v>45036</v>
      </c>
      <c r="N17" s="52">
        <v>3.0283598229288999E-2</v>
      </c>
      <c r="O17" s="52">
        <v>2.9651675373315801E-2</v>
      </c>
      <c r="P17" s="52">
        <v>3.0202724039554499E-2</v>
      </c>
      <c r="Q17" s="52">
        <v>3.1228162348270399E-2</v>
      </c>
      <c r="R17" s="52">
        <v>3.2203424721956198E-2</v>
      </c>
      <c r="S17" s="52">
        <v>3.4744601696729598E-2</v>
      </c>
      <c r="T17" s="52">
        <v>3.6001205444335903E-2</v>
      </c>
      <c r="U17" s="52">
        <f t="shared" si="5"/>
        <v>3.5791771486401516E-2</v>
      </c>
      <c r="V17" s="52">
        <f t="shared" si="6"/>
        <v>-2.8755205372971854E-4</v>
      </c>
      <c r="W17" s="52">
        <f t="shared" si="7"/>
        <v>3.5331490139166435E-2</v>
      </c>
      <c r="X17" s="97">
        <f t="shared" si="8"/>
        <v>5550870.8333777394</v>
      </c>
      <c r="Y17" s="107">
        <f t="shared" si="9"/>
        <v>634.05645457375795</v>
      </c>
      <c r="Z17" s="52">
        <v>3.6347705870866699E-2</v>
      </c>
      <c r="AC17" s="49">
        <v>45036</v>
      </c>
      <c r="AD17" s="53">
        <v>4.4383525848388602E-2</v>
      </c>
      <c r="AE17" s="53">
        <v>4.4383525848388602E-2</v>
      </c>
      <c r="AF17" s="53">
        <v>4.4383525848388602E-2</v>
      </c>
      <c r="AG17" s="53">
        <v>4.4383525848388602E-2</v>
      </c>
      <c r="AH17" s="53">
        <v>4.4383525848388602E-2</v>
      </c>
      <c r="AI17" s="53">
        <v>4.6190980821847902E-2</v>
      </c>
      <c r="AJ17" s="53">
        <v>4.65763136744499E-2</v>
      </c>
      <c r="AK17" s="53">
        <f t="shared" si="15"/>
        <v>4.6512091532349566E-2</v>
      </c>
      <c r="AL17" s="53">
        <f t="shared" si="10"/>
        <v>-2.5442056357857096E-4</v>
      </c>
      <c r="AM17" s="53">
        <f t="shared" si="14"/>
        <v>4.6433727567394577E-2</v>
      </c>
      <c r="AN17" s="95">
        <f t="shared" si="11"/>
        <v>-4908614.0795221943</v>
      </c>
      <c r="AO17" s="96">
        <f t="shared" si="12"/>
        <v>-5638018.377358634</v>
      </c>
      <c r="AP17" s="108">
        <f t="shared" si="13"/>
        <v>6406.477393229492</v>
      </c>
      <c r="AQ17" s="53">
        <v>4.6961650252342203E-2</v>
      </c>
    </row>
    <row r="18" spans="1:43" ht="16" thickBot="1" x14ac:dyDescent="0.25">
      <c r="A18" s="73" t="s">
        <v>110</v>
      </c>
      <c r="B18" s="78">
        <f>AK3</f>
        <v>4.6688148130973148E-2</v>
      </c>
      <c r="C18" s="1"/>
      <c r="D18" s="1"/>
      <c r="E18" s="49">
        <v>45035</v>
      </c>
      <c r="F18" s="50">
        <v>0.88026189804077104</v>
      </c>
      <c r="G18" s="102">
        <f t="shared" si="0"/>
        <v>-2.0185670176255627E-3</v>
      </c>
      <c r="H18" s="103">
        <f t="shared" si="1"/>
        <v>0.867796231879151</v>
      </c>
      <c r="I18" s="100">
        <f t="shared" si="2"/>
        <v>5761721.2616524687</v>
      </c>
      <c r="J18" s="101">
        <f t="shared" si="3"/>
        <v>11630.420503524132</v>
      </c>
      <c r="K18" s="106">
        <f t="shared" si="4"/>
        <v>1507.9813466416672</v>
      </c>
      <c r="M18" s="49">
        <v>45035</v>
      </c>
      <c r="N18" s="52">
        <v>3.02734654396772E-2</v>
      </c>
      <c r="O18" s="52">
        <v>2.9576942324638301E-2</v>
      </c>
      <c r="P18" s="52">
        <v>3.01358606666326E-2</v>
      </c>
      <c r="Q18" s="52">
        <v>3.1214393675327301E-2</v>
      </c>
      <c r="R18" s="52">
        <v>3.2238442450761698E-2</v>
      </c>
      <c r="S18" s="52">
        <v>3.4932784736156401E-2</v>
      </c>
      <c r="T18" s="52">
        <v>3.6308631300926202E-2</v>
      </c>
      <c r="U18" s="52">
        <f t="shared" si="5"/>
        <v>3.6079323540131235E-2</v>
      </c>
      <c r="V18" s="52">
        <f t="shared" si="6"/>
        <v>5.6380654374760253E-4</v>
      </c>
      <c r="W18" s="52">
        <f t="shared" si="7"/>
        <v>3.6182848736643757E-2</v>
      </c>
      <c r="X18" s="97">
        <f t="shared" si="8"/>
        <v>5548993.7855185783</v>
      </c>
      <c r="Y18" s="107">
        <f t="shared" si="9"/>
        <v>-1242.9914045874029</v>
      </c>
      <c r="Z18" s="52">
        <v>3.6738075315952301E-2</v>
      </c>
      <c r="AC18" s="49">
        <v>45035</v>
      </c>
      <c r="AD18" s="53">
        <v>4.4423088431358303E-2</v>
      </c>
      <c r="AE18" s="53">
        <v>4.4423088431358303E-2</v>
      </c>
      <c r="AF18" s="53">
        <v>4.4423088431358303E-2</v>
      </c>
      <c r="AG18" s="53">
        <v>4.4423088431358303E-2</v>
      </c>
      <c r="AH18" s="53">
        <v>4.4423088431358303E-2</v>
      </c>
      <c r="AI18" s="53">
        <v>4.6337544918060303E-2</v>
      </c>
      <c r="AJ18" s="53">
        <v>4.6852305531501701E-2</v>
      </c>
      <c r="AK18" s="53">
        <f t="shared" si="15"/>
        <v>4.6766512095928137E-2</v>
      </c>
      <c r="AL18" s="53">
        <f t="shared" si="10"/>
        <v>1.1295042932033192E-3</v>
      </c>
      <c r="AM18" s="53">
        <f t="shared" si="14"/>
        <v>4.7817652424176467E-2</v>
      </c>
      <c r="AN18" s="95">
        <f t="shared" si="11"/>
        <v>-4905916.1713793008</v>
      </c>
      <c r="AO18" s="96">
        <f t="shared" si="12"/>
        <v>-5653304.3025041586</v>
      </c>
      <c r="AP18" s="108">
        <f t="shared" si="13"/>
        <v>-8879.4477522950619</v>
      </c>
      <c r="AQ18" s="53">
        <v>4.7367081046104403E-2</v>
      </c>
    </row>
    <row r="19" spans="1:43" ht="15" x14ac:dyDescent="0.2">
      <c r="A19" s="79" t="s">
        <v>27</v>
      </c>
      <c r="B19" s="80">
        <f>B8</f>
        <v>45201</v>
      </c>
      <c r="C19" s="1"/>
      <c r="D19" s="1"/>
      <c r="E19" s="49">
        <v>45034</v>
      </c>
      <c r="F19" s="50">
        <v>0.88204056024551303</v>
      </c>
      <c r="G19" s="102">
        <f t="shared" si="0"/>
        <v>-9.8220555780873724E-4</v>
      </c>
      <c r="H19" s="103">
        <f t="shared" si="1"/>
        <v>0.86869740152015951</v>
      </c>
      <c r="I19" s="100">
        <f t="shared" si="2"/>
        <v>5755744.1650571888</v>
      </c>
      <c r="J19" s="101">
        <f t="shared" si="3"/>
        <v>5653.3239082442597</v>
      </c>
      <c r="K19" s="106">
        <f t="shared" si="4"/>
        <v>1528.6364274024963</v>
      </c>
      <c r="M19" s="49">
        <v>45034</v>
      </c>
      <c r="N19" s="52">
        <v>3.0232910066843002E-2</v>
      </c>
      <c r="O19" s="52">
        <v>2.9696578159928301E-2</v>
      </c>
      <c r="P19" s="52">
        <v>2.9986018314957601E-2</v>
      </c>
      <c r="Q19" s="52">
        <v>3.10727134346961E-2</v>
      </c>
      <c r="R19" s="52">
        <v>3.2046992331743199E-2</v>
      </c>
      <c r="S19" s="52">
        <v>3.4540329128503799E-2</v>
      </c>
      <c r="T19" s="52">
        <v>3.5710554569959599E-2</v>
      </c>
      <c r="U19" s="52">
        <f t="shared" si="5"/>
        <v>3.5515516996383632E-2</v>
      </c>
      <c r="V19" s="52">
        <f t="shared" si="6"/>
        <v>-1.233884443839206E-4</v>
      </c>
      <c r="W19" s="52">
        <f t="shared" si="7"/>
        <v>3.5495653748512233E-2</v>
      </c>
      <c r="X19" s="97">
        <f t="shared" si="8"/>
        <v>5550508.841363295</v>
      </c>
      <c r="Y19" s="107">
        <f t="shared" si="9"/>
        <v>272.06444012932479</v>
      </c>
      <c r="Z19" s="52">
        <v>3.6023728549480397E-2</v>
      </c>
      <c r="AC19" s="49">
        <v>45034</v>
      </c>
      <c r="AD19" s="53">
        <v>4.3839544057846E-2</v>
      </c>
      <c r="AE19" s="53">
        <v>4.3839544057846E-2</v>
      </c>
      <c r="AF19" s="53">
        <v>4.3839544057846E-2</v>
      </c>
      <c r="AG19" s="53">
        <v>4.3839544057846E-2</v>
      </c>
      <c r="AH19" s="53">
        <v>4.3839544057846E-2</v>
      </c>
      <c r="AI19" s="53">
        <v>4.53895926475524E-2</v>
      </c>
      <c r="AJ19" s="53">
        <v>4.5686490833759301E-2</v>
      </c>
      <c r="AK19" s="53">
        <f t="shared" si="15"/>
        <v>4.5637007802724817E-2</v>
      </c>
      <c r="AL19" s="53">
        <f t="shared" si="10"/>
        <v>5.1360949873927725E-4</v>
      </c>
      <c r="AM19" s="53">
        <f t="shared" si="14"/>
        <v>4.7201757629712425E-2</v>
      </c>
      <c r="AN19" s="95">
        <f t="shared" si="11"/>
        <v>-4907116.6513676243</v>
      </c>
      <c r="AO19" s="96">
        <f t="shared" si="12"/>
        <v>-5648821.6066728346</v>
      </c>
      <c r="AP19" s="108">
        <f t="shared" si="13"/>
        <v>-4396.7519209710881</v>
      </c>
      <c r="AQ19" s="53">
        <v>4.5983381569385501E-2</v>
      </c>
    </row>
    <row r="20" spans="1:43" ht="15" x14ac:dyDescent="0.2">
      <c r="A20" s="79" t="s">
        <v>59</v>
      </c>
      <c r="B20" s="81">
        <f>B19-B12</f>
        <v>145</v>
      </c>
      <c r="C20" s="1"/>
      <c r="D20" s="1"/>
      <c r="E20" s="49">
        <v>45033</v>
      </c>
      <c r="F20" s="50">
        <v>0.88290733098983698</v>
      </c>
      <c r="G20" s="102">
        <f t="shared" si="0"/>
        <v>-1.72648229036898E-3</v>
      </c>
      <c r="H20" s="103">
        <f t="shared" si="1"/>
        <v>0.86805021458596876</v>
      </c>
      <c r="I20" s="100">
        <f t="shared" si="2"/>
        <v>5760035.4403285701</v>
      </c>
      <c r="J20" s="101">
        <f t="shared" si="3"/>
        <v>9944.5991796255112</v>
      </c>
      <c r="K20" s="106">
        <f t="shared" si="4"/>
        <v>51.22765111643821</v>
      </c>
      <c r="M20" s="49">
        <v>45033</v>
      </c>
      <c r="N20" s="52">
        <v>3.0222775414586001E-2</v>
      </c>
      <c r="O20" s="52">
        <v>2.9595792293548501E-2</v>
      </c>
      <c r="P20" s="52">
        <v>2.9993550851941098E-2</v>
      </c>
      <c r="Q20" s="52">
        <v>3.1192013993859201E-2</v>
      </c>
      <c r="R20" s="52">
        <v>3.2172452658414799E-2</v>
      </c>
      <c r="S20" s="52">
        <v>3.4661963582038803E-2</v>
      </c>
      <c r="T20" s="52">
        <v>3.5834293812513303E-2</v>
      </c>
      <c r="U20" s="52">
        <f t="shared" si="5"/>
        <v>3.5638905440767553E-2</v>
      </c>
      <c r="V20" s="52">
        <f t="shared" si="6"/>
        <v>1.9871816039086082E-4</v>
      </c>
      <c r="W20" s="52">
        <f t="shared" si="7"/>
        <v>3.5817760353287015E-2</v>
      </c>
      <c r="X20" s="97">
        <f t="shared" si="8"/>
        <v>5549798.6428141622</v>
      </c>
      <c r="Y20" s="107">
        <f t="shared" si="9"/>
        <v>-438.13410900346935</v>
      </c>
      <c r="Z20" s="52">
        <v>3.6122806370258297E-2</v>
      </c>
      <c r="AC20" s="49">
        <v>45033</v>
      </c>
      <c r="AD20" s="53">
        <v>4.3631814420223201E-2</v>
      </c>
      <c r="AE20" s="53">
        <v>4.3631814420223201E-2</v>
      </c>
      <c r="AF20" s="53">
        <v>4.3631814420223201E-2</v>
      </c>
      <c r="AG20" s="53">
        <v>4.3631814420223201E-2</v>
      </c>
      <c r="AH20" s="53">
        <v>4.3631814420223201E-2</v>
      </c>
      <c r="AI20" s="53">
        <v>4.4959448277950197E-2</v>
      </c>
      <c r="AJ20" s="53">
        <v>4.5156188309192602E-2</v>
      </c>
      <c r="AK20" s="53">
        <f t="shared" si="15"/>
        <v>4.512339830398554E-2</v>
      </c>
      <c r="AL20" s="53">
        <f t="shared" si="10"/>
        <v>1.365089168151451E-4</v>
      </c>
      <c r="AM20" s="53">
        <f t="shared" si="14"/>
        <v>4.6824657047788293E-2</v>
      </c>
      <c r="AN20" s="95">
        <f t="shared" si="11"/>
        <v>-4907851.8272526935</v>
      </c>
      <c r="AO20" s="96">
        <f t="shared" si="12"/>
        <v>-5653880.0921713691</v>
      </c>
      <c r="AP20" s="108">
        <f t="shared" si="13"/>
        <v>-9455.2374195056036</v>
      </c>
      <c r="AQ20" s="53">
        <v>4.5352924615144702E-2</v>
      </c>
    </row>
    <row r="21" spans="1:43" ht="16" thickBot="1" x14ac:dyDescent="0.25">
      <c r="A21" s="79" t="s">
        <v>60</v>
      </c>
      <c r="B21" s="82">
        <f>B20/365</f>
        <v>0.39726027397260272</v>
      </c>
      <c r="C21" s="1"/>
      <c r="D21" s="1"/>
      <c r="E21" s="49">
        <v>45030</v>
      </c>
      <c r="F21" s="50">
        <v>0.88443297147750799</v>
      </c>
      <c r="G21" s="102">
        <f t="shared" si="0"/>
        <v>1.561030159642939E-3</v>
      </c>
      <c r="H21" s="103">
        <f t="shared" si="1"/>
        <v>0.87090887590179156</v>
      </c>
      <c r="I21" s="100">
        <f t="shared" si="2"/>
        <v>5741128.7659948338</v>
      </c>
      <c r="J21" s="101">
        <f t="shared" si="3"/>
        <v>-8962.0751541107893</v>
      </c>
      <c r="K21" s="106">
        <f t="shared" si="4"/>
        <v>-344.43144079484046</v>
      </c>
      <c r="M21" s="49">
        <v>45030</v>
      </c>
      <c r="N21" s="52">
        <v>3.0250679701566599E-2</v>
      </c>
      <c r="O21" s="52">
        <v>2.9707569628953899E-2</v>
      </c>
      <c r="P21" s="52">
        <v>2.98591721802949E-2</v>
      </c>
      <c r="Q21" s="52">
        <v>3.0823174864053698E-2</v>
      </c>
      <c r="R21" s="52">
        <v>3.1810738146305001E-2</v>
      </c>
      <c r="S21" s="52">
        <v>3.4418132156133603E-2</v>
      </c>
      <c r="T21" s="52">
        <v>3.5644598305225303E-2</v>
      </c>
      <c r="U21" s="52">
        <f t="shared" si="5"/>
        <v>3.5440187280376692E-2</v>
      </c>
      <c r="V21" s="52">
        <f t="shared" si="6"/>
        <v>3.7559246023498305E-4</v>
      </c>
      <c r="W21" s="52">
        <f t="shared" si="7"/>
        <v>3.5994634653131137E-2</v>
      </c>
      <c r="X21" s="97">
        <f t="shared" si="8"/>
        <v>5549408.6991753113</v>
      </c>
      <c r="Y21" s="107">
        <f t="shared" si="9"/>
        <v>-828.07774785440415</v>
      </c>
      <c r="Z21" s="52">
        <v>3.5927355289459201E-2</v>
      </c>
      <c r="AC21" s="49">
        <v>45030</v>
      </c>
      <c r="AD21" s="53">
        <v>4.3493337929248803E-2</v>
      </c>
      <c r="AE21" s="53">
        <v>4.3493337929248803E-2</v>
      </c>
      <c r="AF21" s="53">
        <v>4.3493337929248803E-2</v>
      </c>
      <c r="AG21" s="53">
        <v>4.3493337929248803E-2</v>
      </c>
      <c r="AH21" s="53">
        <v>4.3493337929248803E-2</v>
      </c>
      <c r="AI21" s="53">
        <v>4.4817633926868397E-2</v>
      </c>
      <c r="AJ21" s="53">
        <v>4.5020740479230797E-2</v>
      </c>
      <c r="AK21" s="53">
        <f t="shared" si="15"/>
        <v>4.4986889387170395E-2</v>
      </c>
      <c r="AL21" s="53">
        <f t="shared" si="10"/>
        <v>2.8960655132924396E-4</v>
      </c>
      <c r="AM21" s="53">
        <f t="shared" si="14"/>
        <v>4.6977754682302392E-2</v>
      </c>
      <c r="AN21" s="95">
        <f t="shared" si="11"/>
        <v>-4907553.3427042495</v>
      </c>
      <c r="AO21" s="96">
        <f t="shared" si="12"/>
        <v>-5634979.1332906932</v>
      </c>
      <c r="AP21" s="108">
        <f t="shared" si="13"/>
        <v>9445.721461170353</v>
      </c>
      <c r="AQ21" s="53">
        <v>4.52238507568836E-2</v>
      </c>
    </row>
    <row r="22" spans="1:43" ht="16" thickBot="1" x14ac:dyDescent="0.25">
      <c r="A22" s="83" t="s">
        <v>61</v>
      </c>
      <c r="B22" s="84">
        <f>B15*EXP(-B17*B21)</f>
        <v>5550236.7769231657</v>
      </c>
      <c r="C22" s="1"/>
      <c r="D22" s="1"/>
      <c r="E22" s="49">
        <v>45029</v>
      </c>
      <c r="F22" s="50">
        <v>0.88305342197418202</v>
      </c>
      <c r="G22" s="102">
        <f t="shared" si="0"/>
        <v>2.924385262810132E-3</v>
      </c>
      <c r="H22" s="103">
        <f t="shared" si="1"/>
        <v>0.87209438334926581</v>
      </c>
      <c r="I22" s="100">
        <f t="shared" si="2"/>
        <v>5733324.3917906824</v>
      </c>
      <c r="J22" s="101">
        <f t="shared" si="3"/>
        <v>-16766.449358262122</v>
      </c>
      <c r="K22" s="106">
        <f t="shared" si="4"/>
        <v>-634.16032173298299</v>
      </c>
      <c r="M22" s="49">
        <v>45029</v>
      </c>
      <c r="N22" s="52">
        <v>3.0243050307035401E-2</v>
      </c>
      <c r="O22" s="52">
        <v>2.9512928798794701E-2</v>
      </c>
      <c r="P22" s="52">
        <v>2.9718851670622801E-2</v>
      </c>
      <c r="Q22" s="52">
        <v>3.0761422589421199E-2</v>
      </c>
      <c r="R22" s="52">
        <v>3.1711108982562998E-2</v>
      </c>
      <c r="S22" s="52">
        <v>3.4121770411729799E-2</v>
      </c>
      <c r="T22" s="52">
        <v>3.5253159701824098E-2</v>
      </c>
      <c r="U22" s="52">
        <f t="shared" si="5"/>
        <v>3.5064594820141709E-2</v>
      </c>
      <c r="V22" s="52">
        <f t="shared" si="6"/>
        <v>-2.6011218627296218E-5</v>
      </c>
      <c r="W22" s="52">
        <f t="shared" si="7"/>
        <v>3.5593030974268858E-2</v>
      </c>
      <c r="X22" s="97">
        <f t="shared" si="8"/>
        <v>5550294.1290584523</v>
      </c>
      <c r="Y22" s="107">
        <f t="shared" si="9"/>
        <v>57.352135286666453</v>
      </c>
      <c r="Z22" s="52">
        <v>3.5468135029077502E-2</v>
      </c>
      <c r="AC22" s="49">
        <v>45029</v>
      </c>
      <c r="AD22" s="53">
        <v>4.3394401669502203E-2</v>
      </c>
      <c r="AE22" s="53">
        <v>4.3394401669502203E-2</v>
      </c>
      <c r="AF22" s="53">
        <v>4.3394401669502203E-2</v>
      </c>
      <c r="AG22" s="53">
        <v>4.3394401669502203E-2</v>
      </c>
      <c r="AH22" s="53">
        <v>4.3394401669502203E-2</v>
      </c>
      <c r="AI22" s="53">
        <v>4.4636774808168397E-2</v>
      </c>
      <c r="AJ22" s="53">
        <v>4.4709384441375698E-2</v>
      </c>
      <c r="AK22" s="53">
        <f t="shared" si="15"/>
        <v>4.4697282835841151E-2</v>
      </c>
      <c r="AL22" s="53">
        <f t="shared" si="10"/>
        <v>-1.7148132125534982E-4</v>
      </c>
      <c r="AM22" s="53">
        <f t="shared" si="14"/>
        <v>4.6516666809717798E-2</v>
      </c>
      <c r="AN22" s="95">
        <f t="shared" si="11"/>
        <v>-4908452.350881828</v>
      </c>
      <c r="AO22" s="96">
        <f t="shared" si="12"/>
        <v>-5628349.917850621</v>
      </c>
      <c r="AP22" s="108">
        <f t="shared" si="13"/>
        <v>16074.936901242472</v>
      </c>
      <c r="AQ22" s="53">
        <v>4.4781994074582998E-2</v>
      </c>
    </row>
    <row r="23" spans="1:43" ht="16" thickBot="1" x14ac:dyDescent="0.25">
      <c r="A23" s="73" t="s">
        <v>111</v>
      </c>
      <c r="B23" s="75">
        <f>B16*EXP(-B18*B21)</f>
        <v>-4908117.9851621548</v>
      </c>
      <c r="C23" s="1"/>
      <c r="D23" s="1"/>
      <c r="E23" s="49">
        <v>45028</v>
      </c>
      <c r="F23" s="50">
        <v>0.88047480583190896</v>
      </c>
      <c r="G23" s="102">
        <f t="shared" si="0"/>
        <v>3.1279754518790466E-3</v>
      </c>
      <c r="H23" s="103">
        <f t="shared" si="1"/>
        <v>0.87227141549944698</v>
      </c>
      <c r="I23" s="100">
        <f t="shared" si="2"/>
        <v>5732160.7829337036</v>
      </c>
      <c r="J23" s="101">
        <f t="shared" si="3"/>
        <v>-17930.058215240948</v>
      </c>
      <c r="K23" s="106">
        <f t="shared" si="4"/>
        <v>-1178.2285589976236</v>
      </c>
      <c r="M23" s="49">
        <v>45028</v>
      </c>
      <c r="N23" s="52">
        <v>3.0232910066843002E-2</v>
      </c>
      <c r="O23" s="52">
        <v>2.9289521276950801E-2</v>
      </c>
      <c r="P23" s="52">
        <v>2.93100420385599E-2</v>
      </c>
      <c r="Q23" s="52">
        <v>3.0353277921676601E-2</v>
      </c>
      <c r="R23" s="52">
        <v>3.1371500343084301E-2</v>
      </c>
      <c r="S23" s="52">
        <v>3.4022357314825002E-2</v>
      </c>
      <c r="T23" s="52">
        <v>3.5304255783557802E-2</v>
      </c>
      <c r="U23" s="52">
        <f t="shared" si="5"/>
        <v>3.5090606038769005E-2</v>
      </c>
      <c r="V23" s="52">
        <f t="shared" si="6"/>
        <v>5.6111377974350785E-4</v>
      </c>
      <c r="W23" s="52">
        <f t="shared" si="7"/>
        <v>3.6180155972639662E-2</v>
      </c>
      <c r="X23" s="97">
        <f t="shared" si="8"/>
        <v>5548999.7214366989</v>
      </c>
      <c r="Y23" s="107">
        <f t="shared" si="9"/>
        <v>-1237.0554864667356</v>
      </c>
      <c r="Z23" s="52">
        <v>3.5623144358396502E-2</v>
      </c>
      <c r="AC23" s="49">
        <v>45028</v>
      </c>
      <c r="AD23" s="53">
        <v>4.3394401669502203E-2</v>
      </c>
      <c r="AE23" s="53">
        <v>4.3394401669502203E-2</v>
      </c>
      <c r="AF23" s="53">
        <v>4.3394401669502203E-2</v>
      </c>
      <c r="AG23" s="53">
        <v>4.3394401669502203E-2</v>
      </c>
      <c r="AH23" s="53">
        <v>4.3394401669502203E-2</v>
      </c>
      <c r="AI23" s="53">
        <v>4.4734563678503002E-2</v>
      </c>
      <c r="AJ23" s="53">
        <v>4.4895604252815198E-2</v>
      </c>
      <c r="AK23" s="53">
        <f t="shared" si="15"/>
        <v>4.4868764157096501E-2</v>
      </c>
      <c r="AL23" s="53">
        <f t="shared" si="10"/>
        <v>1.7372518777845208E-4</v>
      </c>
      <c r="AM23" s="53">
        <f t="shared" si="14"/>
        <v>4.68618733187516E-2</v>
      </c>
      <c r="AN23" s="95">
        <f t="shared" si="11"/>
        <v>-4907779.26742798</v>
      </c>
      <c r="AO23" s="96">
        <f t="shared" si="12"/>
        <v>-5626435.9696091535</v>
      </c>
      <c r="AP23" s="108">
        <f t="shared" si="13"/>
        <v>17988.88514271006</v>
      </c>
      <c r="AQ23" s="53">
        <v>4.5056656002998297E-2</v>
      </c>
    </row>
    <row r="24" spans="1:43" ht="15" x14ac:dyDescent="0.2">
      <c r="A24" s="85" t="s">
        <v>112</v>
      </c>
      <c r="B24" s="91">
        <f>F3</f>
        <v>0.86955147981643599</v>
      </c>
      <c r="C24" s="91">
        <f>B24</f>
        <v>0.86955147981643599</v>
      </c>
      <c r="D24" s="1"/>
      <c r="E24" s="49">
        <v>45027</v>
      </c>
      <c r="F24" s="50">
        <v>0.87772500514984098</v>
      </c>
      <c r="G24" s="102">
        <f t="shared" si="0"/>
        <v>9.0419767793723535E-4</v>
      </c>
      <c r="H24" s="103">
        <f t="shared" si="1"/>
        <v>0.87033772624533279</v>
      </c>
      <c r="I24" s="100">
        <f t="shared" si="2"/>
        <v>5744896.3192371009</v>
      </c>
      <c r="J24" s="101">
        <f t="shared" si="3"/>
        <v>-5194.5219118436798</v>
      </c>
      <c r="K24" s="106">
        <f t="shared" si="4"/>
        <v>-725.27103612665087</v>
      </c>
      <c r="M24" s="49">
        <v>45027</v>
      </c>
      <c r="N24" s="52">
        <v>3.02937403321266E-2</v>
      </c>
      <c r="O24" s="52">
        <v>2.9539236798882401E-2</v>
      </c>
      <c r="P24" s="52">
        <v>2.9362116008996901E-2</v>
      </c>
      <c r="Q24" s="52">
        <v>3.0253063887357701E-2</v>
      </c>
      <c r="R24" s="52">
        <v>3.1178228557109802E-2</v>
      </c>
      <c r="S24" s="52">
        <v>3.3553540706634501E-2</v>
      </c>
      <c r="T24" s="52">
        <v>3.4724682569503701E-2</v>
      </c>
      <c r="U24" s="52">
        <f t="shared" si="5"/>
        <v>3.4529492259025497E-2</v>
      </c>
      <c r="V24" s="52">
        <f t="shared" si="6"/>
        <v>9.5596474905803447E-4</v>
      </c>
      <c r="W24" s="52">
        <f t="shared" si="7"/>
        <v>3.6575006941954188E-2</v>
      </c>
      <c r="X24" s="97">
        <f t="shared" si="8"/>
        <v>5548129.3813473703</v>
      </c>
      <c r="Y24" s="107">
        <f t="shared" si="9"/>
        <v>-2107.3955757953227</v>
      </c>
      <c r="Z24" s="52">
        <v>3.4958031028509098E-2</v>
      </c>
      <c r="AC24" s="49">
        <v>45027</v>
      </c>
      <c r="AD24" s="53">
        <v>4.3295487761497498E-2</v>
      </c>
      <c r="AE24" s="53">
        <v>4.3295487761497498E-2</v>
      </c>
      <c r="AF24" s="53">
        <v>4.3295487761497498E-2</v>
      </c>
      <c r="AG24" s="53">
        <v>4.3295487761497498E-2</v>
      </c>
      <c r="AH24" s="53">
        <v>4.3295487761497498E-2</v>
      </c>
      <c r="AI24" s="53">
        <v>4.4607441872358301E-2</v>
      </c>
      <c r="AJ24" s="53">
        <v>4.4712558388710001E-2</v>
      </c>
      <c r="AK24" s="53">
        <f t="shared" si="15"/>
        <v>4.4695038969318049E-2</v>
      </c>
      <c r="AL24" s="53">
        <f t="shared" si="10"/>
        <v>6.5963839491206544E-4</v>
      </c>
      <c r="AM24" s="53">
        <f t="shared" si="14"/>
        <v>4.7347786525885213E-2</v>
      </c>
      <c r="AN24" s="95">
        <f t="shared" si="11"/>
        <v>-4906831.9905284513</v>
      </c>
      <c r="AO24" s="96">
        <f t="shared" si="12"/>
        <v>-5637848.2083003512</v>
      </c>
      <c r="AP24" s="108">
        <f t="shared" si="13"/>
        <v>6576.6464515123516</v>
      </c>
      <c r="AQ24" s="53">
        <v>4.4817674905061701E-2</v>
      </c>
    </row>
    <row r="25" spans="1:43" ht="16" thickBot="1" x14ac:dyDescent="0.25">
      <c r="A25" s="73" t="s">
        <v>113</v>
      </c>
      <c r="B25" s="86">
        <f>B23/B24</f>
        <v>-5644424.8547518635</v>
      </c>
      <c r="C25" s="87">
        <f>C16/C24</f>
        <v>5750090.8411489446</v>
      </c>
      <c r="D25" s="1"/>
      <c r="E25" s="49">
        <v>45026</v>
      </c>
      <c r="F25" s="50">
        <v>0.87693172693252497</v>
      </c>
      <c r="G25" s="102">
        <f t="shared" si="0"/>
        <v>-1.6272933516723498E-3</v>
      </c>
      <c r="H25" s="103">
        <f t="shared" si="1"/>
        <v>0.86813646447439385</v>
      </c>
      <c r="I25" s="100">
        <f t="shared" si="2"/>
        <v>5759463.1772865448</v>
      </c>
      <c r="J25" s="101">
        <f t="shared" si="3"/>
        <v>9372.3361376002431</v>
      </c>
      <c r="K25" s="106">
        <f t="shared" si="4"/>
        <v>118.91078021470457</v>
      </c>
      <c r="M25" s="49">
        <v>45026</v>
      </c>
      <c r="N25" s="52">
        <v>3.0283598229288999E-2</v>
      </c>
      <c r="O25" s="52">
        <v>2.9434664174914301E-2</v>
      </c>
      <c r="P25" s="52">
        <v>2.9316991567611601E-2</v>
      </c>
      <c r="Q25" s="52">
        <v>3.01278568804264E-2</v>
      </c>
      <c r="R25" s="52">
        <v>3.0905785039067199E-2</v>
      </c>
      <c r="S25" s="52">
        <v>3.2887313514947801E-2</v>
      </c>
      <c r="T25" s="52">
        <v>3.3710770308971398E-2</v>
      </c>
      <c r="U25" s="52">
        <f t="shared" si="5"/>
        <v>3.3573527509967463E-2</v>
      </c>
      <c r="V25" s="52">
        <f t="shared" si="6"/>
        <v>5.9360638260883003E-5</v>
      </c>
      <c r="W25" s="52">
        <f t="shared" si="7"/>
        <v>3.5678402831157037E-2</v>
      </c>
      <c r="X25" s="97">
        <f t="shared" si="8"/>
        <v>5550105.8948728191</v>
      </c>
      <c r="Y25" s="107">
        <f t="shared" si="9"/>
        <v>-130.88205034658313</v>
      </c>
      <c r="Z25" s="52">
        <v>3.37618701159954E-2</v>
      </c>
      <c r="AC25" s="49">
        <v>45026</v>
      </c>
      <c r="AD25" s="53">
        <v>4.2959116399288101E-2</v>
      </c>
      <c r="AE25" s="53">
        <v>4.2959116399288101E-2</v>
      </c>
      <c r="AF25" s="53">
        <v>4.2959116399288101E-2</v>
      </c>
      <c r="AG25" s="53">
        <v>4.2959116399288101E-2</v>
      </c>
      <c r="AH25" s="53">
        <v>4.2959116399288101E-2</v>
      </c>
      <c r="AI25" s="53">
        <v>4.4099602848291397E-2</v>
      </c>
      <c r="AJ25" s="53">
        <v>4.4022560119628899E-2</v>
      </c>
      <c r="AK25" s="53">
        <f t="shared" si="15"/>
        <v>4.4035400574405983E-2</v>
      </c>
      <c r="AL25" s="53">
        <f t="shared" si="10"/>
        <v>3.4534682830211771E-5</v>
      </c>
      <c r="AM25" s="53">
        <f t="shared" si="14"/>
        <v>4.672268281380336E-2</v>
      </c>
      <c r="AN25" s="95">
        <f t="shared" si="11"/>
        <v>-4908050.6498892643</v>
      </c>
      <c r="AO25" s="96">
        <f t="shared" si="12"/>
        <v>-5653547.3980589025</v>
      </c>
      <c r="AP25" s="108">
        <f t="shared" si="13"/>
        <v>-9122.5433070389554</v>
      </c>
      <c r="AQ25" s="53">
        <v>4.3945506215095499E-2</v>
      </c>
    </row>
    <row r="26" spans="1:43" ht="16" thickBot="1" x14ac:dyDescent="0.25">
      <c r="A26" s="88" t="s">
        <v>62</v>
      </c>
      <c r="B26" s="89">
        <f>B25+B22</f>
        <v>-94188.07782869786</v>
      </c>
      <c r="C26" s="89">
        <f>C25+C15</f>
        <v>106749.98114894424</v>
      </c>
      <c r="D26" s="90">
        <f>B26+C26</f>
        <v>12561.903320246376</v>
      </c>
      <c r="E26" s="49">
        <v>45023</v>
      </c>
      <c r="F26" s="50">
        <v>0.87835991382598799</v>
      </c>
      <c r="G26" s="102">
        <f t="shared" si="0"/>
        <v>-5.4489310151048717E-5</v>
      </c>
      <c r="H26" s="103">
        <f t="shared" si="1"/>
        <v>0.86950409855615995</v>
      </c>
      <c r="I26" s="100">
        <f t="shared" si="2"/>
        <v>5750404.176705623</v>
      </c>
      <c r="J26" s="101">
        <f t="shared" si="3"/>
        <v>313.33555667847395</v>
      </c>
      <c r="K26" s="106">
        <f t="shared" si="4"/>
        <v>83.904016778804362</v>
      </c>
      <c r="M26" s="49">
        <v>45023</v>
      </c>
      <c r="N26" s="52">
        <v>3.02798338234424E-2</v>
      </c>
      <c r="O26" s="52">
        <v>2.96420641243457E-2</v>
      </c>
      <c r="P26" s="52">
        <v>2.94492356479167E-2</v>
      </c>
      <c r="Q26" s="52">
        <v>3.0080193653702701E-2</v>
      </c>
      <c r="R26" s="52">
        <v>3.0837291851639699E-2</v>
      </c>
      <c r="S26" s="52">
        <v>3.2816562801599503E-2</v>
      </c>
      <c r="T26" s="52">
        <v>3.3653687685727997E-2</v>
      </c>
      <c r="U26" s="52">
        <f t="shared" si="5"/>
        <v>3.351416687170658E-2</v>
      </c>
      <c r="V26" s="52">
        <f t="shared" si="6"/>
        <v>1.4156724015841615E-5</v>
      </c>
      <c r="W26" s="52">
        <f t="shared" si="7"/>
        <v>3.5633198916911996E-2</v>
      </c>
      <c r="X26" s="97">
        <f t="shared" si="8"/>
        <v>5550205.5630117878</v>
      </c>
      <c r="Y26" s="107">
        <f t="shared" si="9"/>
        <v>-31.213911377824843</v>
      </c>
      <c r="Z26" s="52">
        <v>3.3717770129442201E-2</v>
      </c>
      <c r="AC26" s="49">
        <v>45023</v>
      </c>
      <c r="AD26" s="53">
        <v>4.2959116399288101E-2</v>
      </c>
      <c r="AE26" s="53">
        <v>4.2959116399288101E-2</v>
      </c>
      <c r="AF26" s="53">
        <v>4.2959116399288101E-2</v>
      </c>
      <c r="AG26" s="53">
        <v>4.2959116399288101E-2</v>
      </c>
      <c r="AH26" s="53">
        <v>4.2959116399288101E-2</v>
      </c>
      <c r="AI26" s="53">
        <v>4.4044312089681598E-2</v>
      </c>
      <c r="AJ26" s="53">
        <v>4.3992176651954602E-2</v>
      </c>
      <c r="AK26" s="53">
        <f t="shared" si="15"/>
        <v>4.4000865891575772E-2</v>
      </c>
      <c r="AL26" s="53">
        <f t="shared" si="10"/>
        <v>4.8769017060641684E-5</v>
      </c>
      <c r="AM26" s="53">
        <f t="shared" si="14"/>
        <v>4.6736917148033789E-2</v>
      </c>
      <c r="AN26" s="95">
        <f t="shared" si="11"/>
        <v>-4908022.8962394092</v>
      </c>
      <c r="AO26" s="96">
        <f t="shared" si="12"/>
        <v>-5644623.0723803854</v>
      </c>
      <c r="AP26" s="108">
        <f t="shared" si="13"/>
        <v>-198.21762852184474</v>
      </c>
      <c r="AQ26" s="53">
        <v>4.39400412142276E-2</v>
      </c>
    </row>
    <row r="27" spans="1:43" ht="16" thickBot="1" x14ac:dyDescent="0.25">
      <c r="E27" s="49">
        <v>45022</v>
      </c>
      <c r="F27" s="50">
        <v>0.87840777635574296</v>
      </c>
      <c r="G27" s="102">
        <f t="shared" si="0"/>
        <v>2.396533824298545E-3</v>
      </c>
      <c r="H27" s="103">
        <f t="shared" si="1"/>
        <v>0.87163538934978502</v>
      </c>
      <c r="I27" s="100">
        <f t="shared" si="2"/>
        <v>5736343.4999235822</v>
      </c>
      <c r="J27" s="101">
        <f t="shared" si="3"/>
        <v>-13747.341225362383</v>
      </c>
      <c r="K27" s="106">
        <f t="shared" si="4"/>
        <v>-738.97187230829149</v>
      </c>
      <c r="M27" s="49">
        <v>45022</v>
      </c>
      <c r="N27" s="52">
        <v>3.0278574675321499E-2</v>
      </c>
      <c r="O27" s="52">
        <v>2.96986140310764E-2</v>
      </c>
      <c r="P27" s="52">
        <v>2.9492182657122602E-2</v>
      </c>
      <c r="Q27" s="52">
        <v>3.00648584961891E-2</v>
      </c>
      <c r="R27" s="52">
        <v>3.0814370140433301E-2</v>
      </c>
      <c r="S27" s="52">
        <v>3.2794244587421403E-2</v>
      </c>
      <c r="T27" s="52">
        <v>3.3641163259744603E-2</v>
      </c>
      <c r="U27" s="52">
        <f t="shared" si="5"/>
        <v>3.3500010147690738E-2</v>
      </c>
      <c r="V27" s="52">
        <f t="shared" si="6"/>
        <v>3.6998589833575624E-4</v>
      </c>
      <c r="W27" s="52">
        <f t="shared" si="7"/>
        <v>3.598902809123191E-2</v>
      </c>
      <c r="X27" s="97">
        <f t="shared" si="8"/>
        <v>5549421.0591890467</v>
      </c>
      <c r="Y27" s="107">
        <f t="shared" si="9"/>
        <v>-815.71773411892354</v>
      </c>
      <c r="Z27" s="52">
        <v>3.3712919801473597E-2</v>
      </c>
      <c r="AC27" s="49">
        <v>45022</v>
      </c>
      <c r="AD27" s="53">
        <v>4.2959116399288101E-2</v>
      </c>
      <c r="AE27" s="53">
        <v>4.2959116399288101E-2</v>
      </c>
      <c r="AF27" s="53">
        <v>4.2959116399288101E-2</v>
      </c>
      <c r="AG27" s="53">
        <v>4.2959116399288101E-2</v>
      </c>
      <c r="AH27" s="53">
        <v>4.2959116399288101E-2</v>
      </c>
      <c r="AI27" s="53">
        <v>4.4059742242097799E-2</v>
      </c>
      <c r="AJ27" s="53">
        <v>4.3930567800998598E-2</v>
      </c>
      <c r="AK27" s="53">
        <f t="shared" si="15"/>
        <v>4.395209687451513E-2</v>
      </c>
      <c r="AL27" s="53">
        <f t="shared" si="10"/>
        <v>1.4724644521867808E-4</v>
      </c>
      <c r="AM27" s="53">
        <f t="shared" si="14"/>
        <v>4.6835394576191826E-2</v>
      </c>
      <c r="AN27" s="95">
        <f t="shared" si="11"/>
        <v>-4907830.8923966112</v>
      </c>
      <c r="AO27" s="96">
        <f t="shared" si="12"/>
        <v>-5630600.7676646905</v>
      </c>
      <c r="AP27" s="108">
        <f t="shared" si="13"/>
        <v>13824.087087173015</v>
      </c>
      <c r="AQ27" s="53">
        <v>4.3801382184028598E-2</v>
      </c>
    </row>
    <row r="28" spans="1:43" ht="16" thickBot="1" x14ac:dyDescent="0.25">
      <c r="A28" s="98" t="s">
        <v>21</v>
      </c>
      <c r="B28" s="99">
        <f>PERCENTILE(K3:K502,0.01)</f>
        <v>-3427.9364847623369</v>
      </c>
      <c r="E28" s="49">
        <v>45021</v>
      </c>
      <c r="F28" s="50">
        <v>0.87630516290664595</v>
      </c>
      <c r="G28" s="102">
        <f t="shared" si="0"/>
        <v>-2.7720350267365607E-4</v>
      </c>
      <c r="H28" s="103">
        <f t="shared" si="1"/>
        <v>0.86931043710047584</v>
      </c>
      <c r="I28" s="100">
        <f t="shared" si="2"/>
        <v>5751685.2284405446</v>
      </c>
      <c r="J28" s="101">
        <f t="shared" si="3"/>
        <v>1594.3872915999964</v>
      </c>
      <c r="K28" s="106">
        <f t="shared" si="4"/>
        <v>1195.6641969941556</v>
      </c>
      <c r="M28" s="49">
        <v>45021</v>
      </c>
      <c r="N28" s="52">
        <v>3.0243050307035401E-2</v>
      </c>
      <c r="O28" s="52">
        <v>2.9629062861204099E-2</v>
      </c>
      <c r="P28" s="52">
        <v>2.9474100098013802E-2</v>
      </c>
      <c r="Q28" s="52">
        <v>2.9988070949911998E-2</v>
      </c>
      <c r="R28" s="52">
        <v>3.0662242323160099E-2</v>
      </c>
      <c r="S28" s="52">
        <v>3.2489631325006402E-2</v>
      </c>
      <c r="T28" s="52">
        <v>3.3258102834224701E-2</v>
      </c>
      <c r="U28" s="52">
        <f t="shared" si="5"/>
        <v>3.3130024249354982E-2</v>
      </c>
      <c r="V28" s="52">
        <f t="shared" si="6"/>
        <v>-5.8166186014804722E-4</v>
      </c>
      <c r="W28" s="52">
        <f t="shared" si="7"/>
        <v>3.5037380332748107E-2</v>
      </c>
      <c r="X28" s="97">
        <f t="shared" si="8"/>
        <v>5551519.4247032888</v>
      </c>
      <c r="Y28" s="107">
        <f t="shared" si="9"/>
        <v>1282.6477801231667</v>
      </c>
      <c r="Z28" s="52">
        <v>3.33186388015747E-2</v>
      </c>
      <c r="AC28" s="49">
        <v>45021</v>
      </c>
      <c r="AD28" s="53">
        <v>4.2860187590122202E-2</v>
      </c>
      <c r="AE28" s="53">
        <v>4.2860187590122202E-2</v>
      </c>
      <c r="AF28" s="53">
        <v>4.2860187590122202E-2</v>
      </c>
      <c r="AG28" s="53">
        <v>4.2860187590122202E-2</v>
      </c>
      <c r="AH28" s="53">
        <v>4.2860187590122202E-2</v>
      </c>
      <c r="AI28" s="53">
        <v>4.3942369520664201E-2</v>
      </c>
      <c r="AJ28" s="53">
        <v>4.3777346611022901E-2</v>
      </c>
      <c r="AK28" s="53">
        <f t="shared" si="15"/>
        <v>4.3804850429296452E-2</v>
      </c>
      <c r="AL28" s="53">
        <f t="shared" si="10"/>
        <v>-5.1843623320252386E-5</v>
      </c>
      <c r="AM28" s="53">
        <f t="shared" si="14"/>
        <v>4.6636304507652895E-2</v>
      </c>
      <c r="AN28" s="95">
        <f t="shared" si="11"/>
        <v>-4908219.0709151709</v>
      </c>
      <c r="AO28" s="96">
        <f t="shared" si="12"/>
        <v>-5646106.2256265925</v>
      </c>
      <c r="AP28" s="108">
        <f t="shared" si="13"/>
        <v>-1681.3708747290075</v>
      </c>
      <c r="AQ28" s="53">
        <v>4.3612316250801003E-2</v>
      </c>
    </row>
    <row r="29" spans="1:43" ht="15" x14ac:dyDescent="0.2">
      <c r="E29" s="49">
        <v>45020</v>
      </c>
      <c r="F29" s="50">
        <v>0.876548111438751</v>
      </c>
      <c r="G29" s="102">
        <f t="shared" si="0"/>
        <v>-1.9939258189909438E-3</v>
      </c>
      <c r="H29" s="103">
        <f t="shared" si="1"/>
        <v>0.86781765866988825</v>
      </c>
      <c r="I29" s="100">
        <f t="shared" si="2"/>
        <v>5761579.0022797463</v>
      </c>
      <c r="J29" s="101">
        <f t="shared" si="3"/>
        <v>11488.161130801775</v>
      </c>
      <c r="K29" s="106">
        <f t="shared" si="4"/>
        <v>259.79715691599995</v>
      </c>
      <c r="M29" s="49">
        <v>45020</v>
      </c>
      <c r="N29" s="52">
        <v>3.0243050307035401E-2</v>
      </c>
      <c r="O29" s="52">
        <v>2.9397064819931901E-2</v>
      </c>
      <c r="P29" s="52">
        <v>2.9404973611235601E-2</v>
      </c>
      <c r="Q29" s="52">
        <v>3.0050288885831802E-2</v>
      </c>
      <c r="R29" s="52">
        <v>3.0772272497415501E-2</v>
      </c>
      <c r="S29" s="52">
        <v>3.2852444797754198E-2</v>
      </c>
      <c r="T29" s="52">
        <v>3.3883534371852798E-2</v>
      </c>
      <c r="U29" s="52">
        <f t="shared" si="5"/>
        <v>3.3711686109503029E-2</v>
      </c>
      <c r="V29" s="52">
        <f t="shared" si="6"/>
        <v>-1.8005507687731542E-4</v>
      </c>
      <c r="W29" s="52">
        <f t="shared" si="7"/>
        <v>3.5438987116018839E-2</v>
      </c>
      <c r="X29" s="97">
        <f t="shared" si="8"/>
        <v>5550633.792505254</v>
      </c>
      <c r="Y29" s="107">
        <f t="shared" si="9"/>
        <v>397.01558208838105</v>
      </c>
      <c r="Z29" s="52">
        <v>3.4114606678485801E-2</v>
      </c>
      <c r="AC29" s="49">
        <v>45020</v>
      </c>
      <c r="AD29" s="53">
        <v>4.2830508202314301E-2</v>
      </c>
      <c r="AE29" s="53">
        <v>4.2830508202314301E-2</v>
      </c>
      <c r="AF29" s="53">
        <v>4.2830508202314301E-2</v>
      </c>
      <c r="AG29" s="53">
        <v>4.2830508202314301E-2</v>
      </c>
      <c r="AH29" s="53">
        <v>4.2830508202314301E-2</v>
      </c>
      <c r="AI29" s="53">
        <v>4.3942369520664201E-2</v>
      </c>
      <c r="AJ29" s="53">
        <v>4.3839558959007201E-2</v>
      </c>
      <c r="AK29" s="53">
        <f t="shared" si="15"/>
        <v>4.3856694052616704E-2</v>
      </c>
      <c r="AL29" s="53">
        <f t="shared" si="10"/>
        <v>-1.550298184156626E-4</v>
      </c>
      <c r="AM29" s="53">
        <f t="shared" si="14"/>
        <v>4.6533118312557485E-2</v>
      </c>
      <c r="AN29" s="95">
        <f t="shared" si="11"/>
        <v>-4908420.2716563009</v>
      </c>
      <c r="AO29" s="96">
        <f t="shared" si="12"/>
        <v>-5656050.2343078377</v>
      </c>
      <c r="AP29" s="108">
        <f t="shared" si="13"/>
        <v>-11625.379555974156</v>
      </c>
      <c r="AQ29" s="53">
        <v>4.3736752122640603E-2</v>
      </c>
    </row>
    <row r="30" spans="1:43" ht="15" x14ac:dyDescent="0.2">
      <c r="E30" s="49">
        <v>45019</v>
      </c>
      <c r="F30" s="50">
        <v>0.87829762697219804</v>
      </c>
      <c r="G30" s="102">
        <f t="shared" si="0"/>
        <v>-5.7891449622455096E-4</v>
      </c>
      <c r="H30" s="103">
        <f t="shared" si="1"/>
        <v>0.86904808385955667</v>
      </c>
      <c r="I30" s="100">
        <f t="shared" si="2"/>
        <v>5753421.5803046748</v>
      </c>
      <c r="J30" s="101">
        <f t="shared" si="3"/>
        <v>3330.7391557302326</v>
      </c>
      <c r="K30" s="106">
        <f t="shared" si="4"/>
        <v>-304.33237675018609</v>
      </c>
      <c r="M30" s="49">
        <v>45019</v>
      </c>
      <c r="N30" s="52">
        <v>3.0101114884018801E-2</v>
      </c>
      <c r="O30" s="52">
        <v>2.9555561020970299E-2</v>
      </c>
      <c r="P30" s="52">
        <v>2.9664186760783098E-2</v>
      </c>
      <c r="Q30" s="52">
        <v>3.0220989137887899E-2</v>
      </c>
      <c r="R30" s="52">
        <v>3.0848361551761599E-2</v>
      </c>
      <c r="S30" s="52">
        <v>3.2942984253168099E-2</v>
      </c>
      <c r="T30" s="52">
        <v>3.4081492573022801E-2</v>
      </c>
      <c r="U30" s="52">
        <f t="shared" si="5"/>
        <v>3.3891741186380345E-2</v>
      </c>
      <c r="V30" s="52">
        <f t="shared" si="6"/>
        <v>2.4245431025811393E-5</v>
      </c>
      <c r="W30" s="52">
        <f t="shared" si="7"/>
        <v>3.5643287623921965E-2</v>
      </c>
      <c r="X30" s="97">
        <f t="shared" si="8"/>
        <v>5550183.3187065646</v>
      </c>
      <c r="Y30" s="107">
        <f t="shared" si="9"/>
        <v>-53.45821660105139</v>
      </c>
      <c r="Z30" s="52">
        <v>3.4367747604846899E-2</v>
      </c>
      <c r="AC30" s="49">
        <v>45019</v>
      </c>
      <c r="AD30" s="53">
        <v>4.2820610105991301E-2</v>
      </c>
      <c r="AE30" s="53">
        <v>4.2820610105991301E-2</v>
      </c>
      <c r="AF30" s="53">
        <v>4.2820610105991301E-2</v>
      </c>
      <c r="AG30" s="53">
        <v>4.2820610105991301E-2</v>
      </c>
      <c r="AH30" s="53">
        <v>4.2820610105991301E-2</v>
      </c>
      <c r="AI30" s="53">
        <v>4.4030409306287703E-2</v>
      </c>
      <c r="AJ30" s="53">
        <v>4.4007986783981302E-2</v>
      </c>
      <c r="AK30" s="53">
        <f t="shared" si="15"/>
        <v>4.4011723871032367E-2</v>
      </c>
      <c r="AL30" s="53">
        <f t="shared" si="10"/>
        <v>-1.3909426828221522E-4</v>
      </c>
      <c r="AM30" s="53">
        <f t="shared" si="14"/>
        <v>4.6549053862690933E-2</v>
      </c>
      <c r="AN30" s="95">
        <f t="shared" si="11"/>
        <v>-4908389.1987006543</v>
      </c>
      <c r="AO30" s="96">
        <f t="shared" si="12"/>
        <v>-5648006.4680677429</v>
      </c>
      <c r="AP30" s="108">
        <f t="shared" si="13"/>
        <v>-3581.6133158793673</v>
      </c>
      <c r="AQ30" s="53">
        <v>4.3985560536384499E-2</v>
      </c>
    </row>
    <row r="31" spans="1:43" ht="15" x14ac:dyDescent="0.2">
      <c r="E31" s="49">
        <v>45016</v>
      </c>
      <c r="F31" s="50">
        <v>0.87880623340606601</v>
      </c>
      <c r="G31" s="102">
        <f t="shared" si="0"/>
        <v>-2.9312821320401569E-3</v>
      </c>
      <c r="H31" s="103">
        <f t="shared" si="1"/>
        <v>0.86700257910076095</v>
      </c>
      <c r="I31" s="100">
        <f t="shared" si="2"/>
        <v>5766995.5321077676</v>
      </c>
      <c r="J31" s="101">
        <f t="shared" si="3"/>
        <v>16904.690958823077</v>
      </c>
      <c r="K31" s="106">
        <f t="shared" si="4"/>
        <v>211.39301098603755</v>
      </c>
      <c r="M31" s="49">
        <v>45016</v>
      </c>
      <c r="N31" s="52">
        <v>3.0220272019505501E-2</v>
      </c>
      <c r="O31" s="52">
        <v>2.96679008752107E-2</v>
      </c>
      <c r="P31" s="52">
        <v>2.9615497216582298E-2</v>
      </c>
      <c r="Q31" s="52">
        <v>3.00721209496259E-2</v>
      </c>
      <c r="R31" s="52">
        <v>3.0661271885037401E-2</v>
      </c>
      <c r="S31" s="52">
        <v>3.2839681953191702E-2</v>
      </c>
      <c r="T31" s="52">
        <v>3.4073058515787097E-2</v>
      </c>
      <c r="U31" s="52">
        <f t="shared" si="5"/>
        <v>3.3867495755354533E-2</v>
      </c>
      <c r="V31" s="52">
        <f t="shared" si="6"/>
        <v>4.1581069429731665E-5</v>
      </c>
      <c r="W31" s="52">
        <f t="shared" si="7"/>
        <v>3.5660623262325886E-2</v>
      </c>
      <c r="X31" s="97">
        <f t="shared" si="8"/>
        <v>5550145.0960551444</v>
      </c>
      <c r="Y31" s="107">
        <f t="shared" si="9"/>
        <v>-91.680868021212518</v>
      </c>
      <c r="Z31" s="52">
        <v>3.4463237971067401E-2</v>
      </c>
      <c r="AC31" s="49">
        <v>45016</v>
      </c>
      <c r="AD31" s="53">
        <v>4.2662303894758197E-2</v>
      </c>
      <c r="AE31" s="53">
        <v>4.2662303894758197E-2</v>
      </c>
      <c r="AF31" s="53">
        <v>4.2662303894758197E-2</v>
      </c>
      <c r="AG31" s="53">
        <v>4.2662303894758197E-2</v>
      </c>
      <c r="AH31" s="53">
        <v>4.2662303894758197E-2</v>
      </c>
      <c r="AI31" s="53">
        <v>4.3976772576570497E-2</v>
      </c>
      <c r="AJ31" s="53">
        <v>4.4185627251863403E-2</v>
      </c>
      <c r="AK31" s="53">
        <f t="shared" si="15"/>
        <v>4.4150818139314582E-2</v>
      </c>
      <c r="AL31" s="53">
        <f t="shared" si="10"/>
        <v>-3.3676624298026314E-6</v>
      </c>
      <c r="AM31" s="53">
        <f t="shared" si="14"/>
        <v>4.6684780468543345E-2</v>
      </c>
      <c r="AN31" s="95">
        <f t="shared" si="11"/>
        <v>-4908124.5514357472</v>
      </c>
      <c r="AO31" s="96">
        <f t="shared" si="12"/>
        <v>-5661026.4718316793</v>
      </c>
      <c r="AP31" s="108">
        <f t="shared" si="13"/>
        <v>-16601.617079815827</v>
      </c>
      <c r="AQ31" s="53">
        <v>4.43944819271564E-2</v>
      </c>
    </row>
    <row r="32" spans="1:43" ht="15" x14ac:dyDescent="0.2">
      <c r="E32" s="49">
        <v>45015</v>
      </c>
      <c r="F32" s="50">
        <v>0.88138604164123502</v>
      </c>
      <c r="G32" s="102">
        <f t="shared" si="0"/>
        <v>1.8913942757087547E-3</v>
      </c>
      <c r="H32" s="103">
        <f t="shared" si="1"/>
        <v>0.87119614450779492</v>
      </c>
      <c r="I32" s="100">
        <f t="shared" si="2"/>
        <v>5739235.6836299831</v>
      </c>
      <c r="J32" s="101">
        <f t="shared" si="3"/>
        <v>-10855.157518961467</v>
      </c>
      <c r="K32" s="106">
        <f t="shared" si="4"/>
        <v>-1180.9038065737113</v>
      </c>
      <c r="M32" s="49">
        <v>45015</v>
      </c>
      <c r="N32" s="52">
        <v>3.0202498659491501E-2</v>
      </c>
      <c r="O32" s="52">
        <v>2.94633172452449E-2</v>
      </c>
      <c r="P32" s="52">
        <v>2.96230260282754E-2</v>
      </c>
      <c r="Q32" s="52">
        <v>3.01601979881525E-2</v>
      </c>
      <c r="R32" s="52">
        <v>3.07805277407169E-2</v>
      </c>
      <c r="S32" s="52">
        <v>3.2810993492603302E-2</v>
      </c>
      <c r="T32" s="52">
        <v>3.4028898924589102E-2</v>
      </c>
      <c r="U32" s="52">
        <f t="shared" si="5"/>
        <v>3.3825914685924802E-2</v>
      </c>
      <c r="V32" s="52">
        <f t="shared" si="6"/>
        <v>6.495453417300831E-4</v>
      </c>
      <c r="W32" s="52">
        <f t="shared" si="7"/>
        <v>3.6268587534626237E-2</v>
      </c>
      <c r="X32" s="97">
        <f t="shared" si="8"/>
        <v>5548804.7865776047</v>
      </c>
      <c r="Y32" s="107">
        <f t="shared" si="9"/>
        <v>-1431.9903455609456</v>
      </c>
      <c r="Z32" s="52">
        <v>3.4434560686349799E-2</v>
      </c>
      <c r="AC32" s="49">
        <v>45015</v>
      </c>
      <c r="AD32" s="53">
        <v>4.2709290981292697E-2</v>
      </c>
      <c r="AE32" s="53">
        <v>4.2709290981292697E-2</v>
      </c>
      <c r="AF32" s="53">
        <v>4.2709290981292697E-2</v>
      </c>
      <c r="AG32" s="53">
        <v>4.2709290981292697E-2</v>
      </c>
      <c r="AH32" s="53">
        <v>4.2709290981292697E-2</v>
      </c>
      <c r="AI32" s="53">
        <v>4.3993495404720299E-2</v>
      </c>
      <c r="AJ32" s="53">
        <v>4.4186323881149202E-2</v>
      </c>
      <c r="AK32" s="53">
        <f t="shared" si="15"/>
        <v>4.4154185801744385E-2</v>
      </c>
      <c r="AL32" s="53">
        <f t="shared" si="10"/>
        <v>2.013264844814705E-4</v>
      </c>
      <c r="AM32" s="53">
        <f t="shared" si="14"/>
        <v>4.6889474615454618E-2</v>
      </c>
      <c r="AN32" s="95">
        <f t="shared" si="11"/>
        <v>-4907725.4544205461</v>
      </c>
      <c r="AO32" s="96">
        <f t="shared" si="12"/>
        <v>-5633318.6106939148</v>
      </c>
      <c r="AP32" s="108">
        <f t="shared" si="13"/>
        <v>11106.244057948701</v>
      </c>
      <c r="AQ32" s="53">
        <v>4.4379152357578201E-2</v>
      </c>
    </row>
    <row r="33" spans="5:43" ht="15" x14ac:dyDescent="0.2">
      <c r="E33" s="49">
        <v>45014</v>
      </c>
      <c r="F33" s="50">
        <v>0.87972056865692105</v>
      </c>
      <c r="G33" s="102">
        <f t="shared" si="0"/>
        <v>1.1769706844528493E-3</v>
      </c>
      <c r="H33" s="103">
        <f t="shared" si="1"/>
        <v>0.87057491641680251</v>
      </c>
      <c r="I33" s="100">
        <f t="shared" si="2"/>
        <v>5743331.1088027777</v>
      </c>
      <c r="J33" s="101">
        <f t="shared" si="3"/>
        <v>-6759.7323461668566</v>
      </c>
      <c r="K33" s="106">
        <f t="shared" si="4"/>
        <v>182.02573891356587</v>
      </c>
      <c r="M33" s="49">
        <v>45014</v>
      </c>
      <c r="N33" s="52">
        <v>3.0202498659491501E-2</v>
      </c>
      <c r="O33" s="52">
        <v>2.9509803280234299E-2</v>
      </c>
      <c r="P33" s="52">
        <v>2.9487874358892399E-2</v>
      </c>
      <c r="Q33" s="52">
        <v>2.9952194541692699E-2</v>
      </c>
      <c r="R33" s="52">
        <v>3.0478011816740001E-2</v>
      </c>
      <c r="S33" s="52">
        <v>3.23463343083858E-2</v>
      </c>
      <c r="T33" s="52">
        <v>3.3342376351356499E-2</v>
      </c>
      <c r="U33" s="52">
        <f t="shared" si="5"/>
        <v>3.3176369344194719E-2</v>
      </c>
      <c r="V33" s="52">
        <f t="shared" si="6"/>
        <v>-1.2916823228174834E-5</v>
      </c>
      <c r="W33" s="52">
        <f t="shared" si="7"/>
        <v>3.5606125369667979E-2</v>
      </c>
      <c r="X33" s="97">
        <f t="shared" si="8"/>
        <v>5550265.2571522957</v>
      </c>
      <c r="Y33" s="107">
        <f t="shared" si="9"/>
        <v>28.480229130014777</v>
      </c>
      <c r="Z33" s="52">
        <v>3.3580899238586398E-2</v>
      </c>
      <c r="AC33" s="49">
        <v>45014</v>
      </c>
      <c r="AD33" s="53">
        <v>4.2669713497161803E-2</v>
      </c>
      <c r="AE33" s="53">
        <v>4.2669713497161803E-2</v>
      </c>
      <c r="AF33" s="53">
        <v>4.2669713497161803E-2</v>
      </c>
      <c r="AG33" s="53">
        <v>4.2669713497161803E-2</v>
      </c>
      <c r="AH33" s="53">
        <v>4.2669713497161803E-2</v>
      </c>
      <c r="AI33" s="53">
        <v>4.3871272355318E-2</v>
      </c>
      <c r="AJ33" s="53">
        <v>4.3969176709651898E-2</v>
      </c>
      <c r="AK33" s="53">
        <f t="shared" si="15"/>
        <v>4.3952859317262914E-2</v>
      </c>
      <c r="AL33" s="53">
        <f t="shared" si="10"/>
        <v>1.240236063798153E-4</v>
      </c>
      <c r="AM33" s="53">
        <f t="shared" si="14"/>
        <v>4.6812171737352963E-2</v>
      </c>
      <c r="AN33" s="95">
        <f t="shared" si="11"/>
        <v>-4907876.1698549157</v>
      </c>
      <c r="AO33" s="96">
        <f t="shared" si="12"/>
        <v>-5637511.5768959131</v>
      </c>
      <c r="AP33" s="108">
        <f t="shared" si="13"/>
        <v>6913.2778559504077</v>
      </c>
      <c r="AQ33" s="53">
        <v>4.4067084789276102E-2</v>
      </c>
    </row>
    <row r="34" spans="5:43" ht="15" x14ac:dyDescent="0.2">
      <c r="E34" s="49">
        <v>45013</v>
      </c>
      <c r="F34" s="50">
        <v>0.87868577241897505</v>
      </c>
      <c r="G34" s="102">
        <f t="shared" si="0"/>
        <v>1.9571982847139987E-4</v>
      </c>
      <c r="H34" s="103">
        <f t="shared" si="1"/>
        <v>0.86972166828291275</v>
      </c>
      <c r="I34" s="100">
        <f t="shared" si="2"/>
        <v>5748965.6545771426</v>
      </c>
      <c r="J34" s="101">
        <f t="shared" si="3"/>
        <v>-1125.1865718020126</v>
      </c>
      <c r="K34" s="106">
        <f t="shared" si="4"/>
        <v>337.30044242739677</v>
      </c>
      <c r="M34" s="49">
        <v>45013</v>
      </c>
      <c r="N34" s="52">
        <v>3.0243050307035401E-2</v>
      </c>
      <c r="O34" s="52">
        <v>2.8902539983391699E-2</v>
      </c>
      <c r="P34" s="52">
        <v>2.94627584517002E-2</v>
      </c>
      <c r="Q34" s="52">
        <v>2.9814280569553299E-2</v>
      </c>
      <c r="R34" s="52">
        <v>3.0261715874075799E-2</v>
      </c>
      <c r="S34" s="52">
        <v>3.2351415604352902E-2</v>
      </c>
      <c r="T34" s="52">
        <v>3.3356860280036899E-2</v>
      </c>
      <c r="U34" s="52">
        <f t="shared" si="5"/>
        <v>3.3189286167422893E-2</v>
      </c>
      <c r="V34" s="52">
        <f t="shared" si="6"/>
        <v>1.6735866665874843E-5</v>
      </c>
      <c r="W34" s="52">
        <f t="shared" si="7"/>
        <v>3.5635778059562029E-2</v>
      </c>
      <c r="X34" s="97">
        <f t="shared" si="8"/>
        <v>5550199.8763245</v>
      </c>
      <c r="Y34" s="107">
        <f t="shared" si="9"/>
        <v>-36.900598665699363</v>
      </c>
      <c r="Z34" s="52">
        <v>3.35304327309131E-2</v>
      </c>
      <c r="AC34" s="49">
        <v>45013</v>
      </c>
      <c r="AD34" s="53">
        <v>4.2630143463611603E-2</v>
      </c>
      <c r="AE34" s="53">
        <v>4.2630143463611603E-2</v>
      </c>
      <c r="AF34" s="53">
        <v>4.2630143463611603E-2</v>
      </c>
      <c r="AG34" s="53">
        <v>4.2630143463611603E-2</v>
      </c>
      <c r="AH34" s="53">
        <v>4.2630143463611603E-2</v>
      </c>
      <c r="AI34" s="53">
        <v>4.38125841319561E-2</v>
      </c>
      <c r="AJ34" s="53">
        <v>4.38320860266685E-2</v>
      </c>
      <c r="AK34" s="53">
        <f t="shared" si="15"/>
        <v>4.3828835710883099E-2</v>
      </c>
      <c r="AL34" s="53">
        <f t="shared" si="10"/>
        <v>1.76144142945589E-4</v>
      </c>
      <c r="AM34" s="53">
        <f t="shared" si="14"/>
        <v>4.6864292273918737E-2</v>
      </c>
      <c r="AN34" s="95">
        <f t="shared" si="11"/>
        <v>-4907774.5512762386</v>
      </c>
      <c r="AO34" s="96">
        <f t="shared" si="12"/>
        <v>-5642925.4671389684</v>
      </c>
      <c r="AP34" s="108">
        <f t="shared" si="13"/>
        <v>1499.3876128951088</v>
      </c>
      <c r="AQ34" s="53">
        <v>4.3851595371961503E-2</v>
      </c>
    </row>
    <row r="35" spans="5:43" ht="15" x14ac:dyDescent="0.2">
      <c r="E35" s="49">
        <v>45012</v>
      </c>
      <c r="F35" s="50">
        <v>0.87851381301879805</v>
      </c>
      <c r="G35" s="102">
        <f t="shared" si="0"/>
        <v>-2.0917768187185826E-3</v>
      </c>
      <c r="H35" s="103">
        <f t="shared" si="1"/>
        <v>0.8677325721882736</v>
      </c>
      <c r="I35" s="100">
        <f t="shared" si="2"/>
        <v>5762143.9603112424</v>
      </c>
      <c r="J35" s="101">
        <f t="shared" si="3"/>
        <v>12053.119162297808</v>
      </c>
      <c r="K35" s="106">
        <f t="shared" si="4"/>
        <v>330.94358234480023</v>
      </c>
      <c r="M35" s="49">
        <v>45012</v>
      </c>
      <c r="N35" s="52">
        <v>3.02531886845827E-2</v>
      </c>
      <c r="O35" s="52">
        <v>2.94254962354898E-2</v>
      </c>
      <c r="P35" s="52">
        <v>2.94406879693269E-2</v>
      </c>
      <c r="Q35" s="52">
        <v>2.9898237437009801E-2</v>
      </c>
      <c r="R35" s="52">
        <v>3.0431985855102501E-2</v>
      </c>
      <c r="S35" s="52">
        <v>3.2485283911228097E-2</v>
      </c>
      <c r="T35" s="52">
        <v>3.3310003578662803E-2</v>
      </c>
      <c r="U35" s="52">
        <f t="shared" si="5"/>
        <v>3.3172550300757019E-2</v>
      </c>
      <c r="V35" s="52">
        <f t="shared" si="6"/>
        <v>5.5122810105483894E-4</v>
      </c>
      <c r="W35" s="52">
        <f t="shared" si="7"/>
        <v>3.6170270293950993E-2</v>
      </c>
      <c r="X35" s="97">
        <f t="shared" si="8"/>
        <v>5549021.5134414118</v>
      </c>
      <c r="Y35" s="107">
        <f t="shared" si="9"/>
        <v>-1215.2634817538783</v>
      </c>
      <c r="Z35" s="52">
        <v>3.3358238637447302E-2</v>
      </c>
      <c r="AC35" s="49">
        <v>45012</v>
      </c>
      <c r="AD35" s="53">
        <v>4.2550995945930398E-2</v>
      </c>
      <c r="AE35" s="53">
        <v>4.2550995945930398E-2</v>
      </c>
      <c r="AF35" s="53">
        <v>4.2550995945930398E-2</v>
      </c>
      <c r="AG35" s="53">
        <v>4.2550995945930398E-2</v>
      </c>
      <c r="AH35" s="53">
        <v>4.2550995945930398E-2</v>
      </c>
      <c r="AI35" s="53">
        <v>4.3695200234651503E-2</v>
      </c>
      <c r="AJ35" s="53">
        <v>4.3644189834594699E-2</v>
      </c>
      <c r="AK35" s="53">
        <f t="shared" si="15"/>
        <v>4.365269156793751E-2</v>
      </c>
      <c r="AL35" s="53">
        <f t="shared" si="10"/>
        <v>5.8961535493535361E-4</v>
      </c>
      <c r="AM35" s="53">
        <f t="shared" si="14"/>
        <v>4.7277763485908501E-2</v>
      </c>
      <c r="AN35" s="95">
        <f t="shared" si="11"/>
        <v>-4906968.4875979833</v>
      </c>
      <c r="AO35" s="96">
        <f t="shared" si="12"/>
        <v>-5654931.7668500626</v>
      </c>
      <c r="AP35" s="108">
        <f t="shared" si="13"/>
        <v>-10506.912098199129</v>
      </c>
      <c r="AQ35" s="53">
        <v>4.3593175709247499E-2</v>
      </c>
    </row>
    <row r="36" spans="5:43" ht="15" x14ac:dyDescent="0.2">
      <c r="E36" s="49">
        <v>45009</v>
      </c>
      <c r="F36" s="50">
        <v>0.88035339117050104</v>
      </c>
      <c r="G36" s="102">
        <f t="shared" si="0"/>
        <v>-3.9716881446544066E-3</v>
      </c>
      <c r="H36" s="103">
        <f t="shared" si="1"/>
        <v>0.86609789251288238</v>
      </c>
      <c r="I36" s="100">
        <f t="shared" si="2"/>
        <v>5773019.474153298</v>
      </c>
      <c r="J36" s="101">
        <f t="shared" si="3"/>
        <v>22928.633004353382</v>
      </c>
      <c r="K36" s="106">
        <f t="shared" si="4"/>
        <v>1078.1083754329011</v>
      </c>
      <c r="M36" s="49">
        <v>45009</v>
      </c>
      <c r="N36" s="52">
        <v>3.0250679701566599E-2</v>
      </c>
      <c r="O36" s="52">
        <v>2.9589645564556101E-2</v>
      </c>
      <c r="P36" s="52">
        <v>2.9692355543375001E-2</v>
      </c>
      <c r="Q36" s="52">
        <v>3.0068222433328601E-2</v>
      </c>
      <c r="R36" s="52">
        <v>3.0498282983899099E-2</v>
      </c>
      <c r="S36" s="52">
        <v>3.2080791890621102E-2</v>
      </c>
      <c r="T36" s="52">
        <v>3.2729428261518402E-2</v>
      </c>
      <c r="U36" s="52">
        <f t="shared" si="5"/>
        <v>3.262132219970218E-2</v>
      </c>
      <c r="V36" s="52">
        <f t="shared" si="6"/>
        <v>-5.9952897330128874E-4</v>
      </c>
      <c r="W36" s="52">
        <f t="shared" si="7"/>
        <v>3.5019513219594865E-2</v>
      </c>
      <c r="X36" s="97">
        <f t="shared" si="8"/>
        <v>5551558.8289410267</v>
      </c>
      <c r="Y36" s="107">
        <f t="shared" si="9"/>
        <v>1322.0520178610459</v>
      </c>
      <c r="Z36" s="52">
        <v>3.2698474824428503E-2</v>
      </c>
      <c r="AC36" s="49">
        <v>45009</v>
      </c>
      <c r="AD36" s="53">
        <v>4.24372553825378E-2</v>
      </c>
      <c r="AE36" s="53">
        <v>4.24372553825378E-2</v>
      </c>
      <c r="AF36" s="53">
        <v>4.24372553825378E-2</v>
      </c>
      <c r="AG36" s="53">
        <v>4.24372553825378E-2</v>
      </c>
      <c r="AH36" s="53">
        <v>4.24372553825378E-2</v>
      </c>
      <c r="AI36" s="53">
        <v>4.3340209871530498E-2</v>
      </c>
      <c r="AJ36" s="53">
        <v>4.3007649481296498E-2</v>
      </c>
      <c r="AK36" s="53">
        <f t="shared" si="15"/>
        <v>4.3063076213002156E-2</v>
      </c>
      <c r="AL36" s="53">
        <f t="shared" si="10"/>
        <v>-2.9550306499002282E-4</v>
      </c>
      <c r="AM36" s="53">
        <f t="shared" si="14"/>
        <v>4.6392645065983125E-2</v>
      </c>
      <c r="AN36" s="95">
        <f t="shared" si="11"/>
        <v>-4908694.190945792</v>
      </c>
      <c r="AO36" s="96">
        <f t="shared" si="12"/>
        <v>-5667597.431398645</v>
      </c>
      <c r="AP36" s="108">
        <f t="shared" si="13"/>
        <v>-23172.576646781527</v>
      </c>
      <c r="AQ36" s="53">
        <v>4.2675085365772199E-2</v>
      </c>
    </row>
    <row r="37" spans="5:43" ht="15" x14ac:dyDescent="0.2">
      <c r="E37" s="49">
        <v>45008</v>
      </c>
      <c r="F37" s="50">
        <v>0.88385683298110895</v>
      </c>
      <c r="G37" s="102">
        <f t="shared" si="0"/>
        <v>1.801042118391487E-3</v>
      </c>
      <c r="H37" s="103">
        <f t="shared" si="1"/>
        <v>0.87111757865569495</v>
      </c>
      <c r="I37" s="100">
        <f t="shared" si="2"/>
        <v>5739753.3036998054</v>
      </c>
      <c r="J37" s="101">
        <f t="shared" si="3"/>
        <v>-10337.53744913917</v>
      </c>
      <c r="K37" s="106">
        <f t="shared" si="4"/>
        <v>-669.68600460421294</v>
      </c>
      <c r="M37" s="49">
        <v>45008</v>
      </c>
      <c r="N37" s="52">
        <v>3.0243050307035401E-2</v>
      </c>
      <c r="O37" s="52">
        <v>2.9419399797916398E-2</v>
      </c>
      <c r="P37" s="52">
        <v>2.9471289366483602E-2</v>
      </c>
      <c r="Q37" s="52">
        <v>2.97901071608066E-2</v>
      </c>
      <c r="R37" s="52">
        <v>3.0180925503373101E-2</v>
      </c>
      <c r="S37" s="52">
        <v>3.2423719763755798E-2</v>
      </c>
      <c r="T37" s="52">
        <v>3.3380277454853002E-2</v>
      </c>
      <c r="U37" s="52">
        <f t="shared" si="5"/>
        <v>3.3220851173003468E-2</v>
      </c>
      <c r="V37" s="52">
        <f t="shared" si="6"/>
        <v>-4.3323760231336883E-4</v>
      </c>
      <c r="W37" s="52">
        <f t="shared" si="7"/>
        <v>3.5185804590582785E-2</v>
      </c>
      <c r="X37" s="97">
        <f t="shared" si="8"/>
        <v>5551192.0997731015</v>
      </c>
      <c r="Y37" s="107">
        <f t="shared" si="9"/>
        <v>955.32284993585199</v>
      </c>
      <c r="Z37" s="52">
        <v>3.3542588353157002E-2</v>
      </c>
      <c r="AC37" s="49">
        <v>45008</v>
      </c>
      <c r="AD37" s="53">
        <v>4.2471852153539602E-2</v>
      </c>
      <c r="AE37" s="53">
        <v>4.2471852153539602E-2</v>
      </c>
      <c r="AF37" s="53">
        <v>4.2471852153539602E-2</v>
      </c>
      <c r="AG37" s="53">
        <v>4.2471852153539602E-2</v>
      </c>
      <c r="AH37" s="53">
        <v>4.2471852153539602E-2</v>
      </c>
      <c r="AI37" s="53">
        <v>4.3472647666931097E-2</v>
      </c>
      <c r="AJ37" s="53">
        <v>4.3335765600204398E-2</v>
      </c>
      <c r="AK37" s="53">
        <f t="shared" si="15"/>
        <v>4.3358579277992179E-2</v>
      </c>
      <c r="AL37" s="53">
        <f t="shared" si="10"/>
        <v>-6.4105602602161638E-4</v>
      </c>
      <c r="AM37" s="53">
        <f t="shared" si="14"/>
        <v>4.6047092104951531E-2</v>
      </c>
      <c r="AN37" s="95">
        <f t="shared" si="11"/>
        <v>-4909368.0755621707</v>
      </c>
      <c r="AO37" s="96">
        <f t="shared" si="12"/>
        <v>-5635712.3261572644</v>
      </c>
      <c r="AP37" s="108">
        <f t="shared" si="13"/>
        <v>8712.5285945991054</v>
      </c>
      <c r="AQ37" s="53">
        <v>4.3198879808187401E-2</v>
      </c>
    </row>
    <row r="38" spans="5:43" ht="15" x14ac:dyDescent="0.2">
      <c r="E38" s="49">
        <v>45007</v>
      </c>
      <c r="F38" s="50">
        <v>0.88226640224456698</v>
      </c>
      <c r="G38" s="102">
        <f t="shared" si="0"/>
        <v>-9.0690005850531581E-4</v>
      </c>
      <c r="H38" s="103">
        <f t="shared" si="1"/>
        <v>0.86876288352851705</v>
      </c>
      <c r="I38" s="100">
        <f t="shared" si="2"/>
        <v>5755310.3324261382</v>
      </c>
      <c r="J38" s="101">
        <f t="shared" si="3"/>
        <v>5219.4912771936506</v>
      </c>
      <c r="K38" s="106">
        <f t="shared" si="4"/>
        <v>2481.9792939191684</v>
      </c>
      <c r="M38" s="49">
        <v>45007</v>
      </c>
      <c r="N38" s="52">
        <v>2.51841302961111E-2</v>
      </c>
      <c r="O38" s="52">
        <v>2.81955525279045E-2</v>
      </c>
      <c r="P38" s="52">
        <v>2.90276575833559E-2</v>
      </c>
      <c r="Q38" s="52">
        <v>2.9611511155962899E-2</v>
      </c>
      <c r="R38" s="52">
        <v>3.01531162112951E-2</v>
      </c>
      <c r="S38" s="52">
        <v>3.2654158771038E-2</v>
      </c>
      <c r="T38" s="52">
        <v>3.3854074776172603E-2</v>
      </c>
      <c r="U38" s="52">
        <f t="shared" si="5"/>
        <v>3.3654088775316837E-2</v>
      </c>
      <c r="V38" s="52">
        <f t="shared" si="6"/>
        <v>1.2620383252700332E-3</v>
      </c>
      <c r="W38" s="52">
        <f t="shared" si="7"/>
        <v>3.6881080518166187E-2</v>
      </c>
      <c r="X38" s="97">
        <f t="shared" si="8"/>
        <v>5547454.8204648625</v>
      </c>
      <c r="Y38" s="107">
        <f t="shared" si="9"/>
        <v>-2781.9564583031461</v>
      </c>
      <c r="Z38" s="52">
        <v>3.4190163016319199E-2</v>
      </c>
      <c r="AC38" s="49">
        <v>45007</v>
      </c>
      <c r="AD38" s="53">
        <v>4.2372915893793099E-2</v>
      </c>
      <c r="AE38" s="53">
        <v>4.2372915893793099E-2</v>
      </c>
      <c r="AF38" s="53">
        <v>4.2372915893793099E-2</v>
      </c>
      <c r="AG38" s="53">
        <v>4.2372915893793099E-2</v>
      </c>
      <c r="AH38" s="53">
        <v>4.2372915893793099E-2</v>
      </c>
      <c r="AI38" s="53">
        <v>4.3763678520917802E-2</v>
      </c>
      <c r="AJ38" s="53">
        <v>4.4046826660632997E-2</v>
      </c>
      <c r="AK38" s="53">
        <f t="shared" si="15"/>
        <v>4.3999635304013796E-2</v>
      </c>
      <c r="AL38" s="53">
        <f t="shared" si="10"/>
        <v>2.3037431140740458E-3</v>
      </c>
      <c r="AM38" s="53">
        <f t="shared" si="14"/>
        <v>4.8991891245047194E-2</v>
      </c>
      <c r="AN38" s="95">
        <f t="shared" si="11"/>
        <v>-4903628.2009639768</v>
      </c>
      <c r="AO38" s="96">
        <f t="shared" si="12"/>
        <v>-5644380.4102768349</v>
      </c>
      <c r="AP38" s="108">
        <f t="shared" si="13"/>
        <v>44.444475028663874</v>
      </c>
      <c r="AQ38" s="53">
        <v>4.43299710750579E-2</v>
      </c>
    </row>
    <row r="39" spans="5:43" ht="15" x14ac:dyDescent="0.2">
      <c r="E39" s="49">
        <v>45006</v>
      </c>
      <c r="F39" s="50">
        <v>0.88306689262390103</v>
      </c>
      <c r="G39" s="102">
        <f t="shared" si="0"/>
        <v>9.1887159813794986E-3</v>
      </c>
      <c r="H39" s="103">
        <f t="shared" si="1"/>
        <v>0.87754154139565743</v>
      </c>
      <c r="I39" s="100">
        <f t="shared" si="2"/>
        <v>5697735.9636421455</v>
      </c>
      <c r="J39" s="101">
        <f t="shared" si="3"/>
        <v>-52354.877506799065</v>
      </c>
      <c r="K39" s="106">
        <f t="shared" si="4"/>
        <v>-1964.0606319466606</v>
      </c>
      <c r="M39" s="49">
        <v>45006</v>
      </c>
      <c r="N39" s="52">
        <v>2.5173991918563801E-2</v>
      </c>
      <c r="O39" s="52">
        <v>2.7311146259307799E-2</v>
      </c>
      <c r="P39" s="52">
        <v>2.82078590244054E-2</v>
      </c>
      <c r="Q39" s="52">
        <v>2.8785265982151E-2</v>
      </c>
      <c r="R39" s="52">
        <v>2.9255172237753799E-2</v>
      </c>
      <c r="S39" s="52">
        <v>3.1562294811010298E-2</v>
      </c>
      <c r="T39" s="52">
        <v>3.2558001577854101E-2</v>
      </c>
      <c r="U39" s="52">
        <f t="shared" si="5"/>
        <v>3.2392050450046804E-2</v>
      </c>
      <c r="V39" s="52">
        <f t="shared" si="6"/>
        <v>1.0503369073072769E-3</v>
      </c>
      <c r="W39" s="52">
        <f t="shared" si="7"/>
        <v>3.6669379100203431E-2</v>
      </c>
      <c r="X39" s="97">
        <f t="shared" si="8"/>
        <v>5547921.3841590062</v>
      </c>
      <c r="Y39" s="107">
        <f t="shared" si="9"/>
        <v>-2315.3927641594782</v>
      </c>
      <c r="Z39" s="52">
        <v>3.2744921743869698E-2</v>
      </c>
      <c r="AC39" s="49">
        <v>45006</v>
      </c>
      <c r="AD39" s="53">
        <v>4.1116204112768097E-2</v>
      </c>
      <c r="AE39" s="53">
        <v>4.1116204112768097E-2</v>
      </c>
      <c r="AF39" s="53">
        <v>4.1116204112768097E-2</v>
      </c>
      <c r="AG39" s="53">
        <v>4.1116204112768097E-2</v>
      </c>
      <c r="AH39" s="53">
        <v>4.1116204112768097E-2</v>
      </c>
      <c r="AI39" s="53">
        <v>4.1825938969850499E-2</v>
      </c>
      <c r="AJ39" s="53">
        <v>4.1669882833957603E-2</v>
      </c>
      <c r="AK39" s="53">
        <f t="shared" si="15"/>
        <v>4.169589218993975E-2</v>
      </c>
      <c r="AL39" s="53">
        <f t="shared" si="10"/>
        <v>5.9119984507557954E-4</v>
      </c>
      <c r="AM39" s="53">
        <f t="shared" si="14"/>
        <v>4.7279347976048727E-2</v>
      </c>
      <c r="AN39" s="95">
        <f t="shared" si="11"/>
        <v>-4906965.3988831686</v>
      </c>
      <c r="AO39" s="96">
        <f t="shared" si="12"/>
        <v>-5591718.6451128516</v>
      </c>
      <c r="AP39" s="108">
        <f t="shared" si="13"/>
        <v>52706.209639011882</v>
      </c>
      <c r="AQ39" s="53">
        <v>4.1513822972774499E-2</v>
      </c>
    </row>
    <row r="40" spans="5:43" ht="15" x14ac:dyDescent="0.2">
      <c r="E40" s="49">
        <v>45005</v>
      </c>
      <c r="F40" s="50">
        <v>0.87498980760574296</v>
      </c>
      <c r="G40" s="102">
        <f t="shared" si="0"/>
        <v>-2.3154540535898684E-3</v>
      </c>
      <c r="H40" s="103">
        <f t="shared" si="1"/>
        <v>0.86753807331768995</v>
      </c>
      <c r="I40" s="100">
        <f t="shared" si="2"/>
        <v>5763435.8119623577</v>
      </c>
      <c r="J40" s="101">
        <f t="shared" si="3"/>
        <v>13344.970813413151</v>
      </c>
      <c r="K40" s="106">
        <f t="shared" si="4"/>
        <v>-832.68682660162449</v>
      </c>
      <c r="M40" s="49">
        <v>45005</v>
      </c>
      <c r="N40" s="52">
        <v>2.5214545428752899E-2</v>
      </c>
      <c r="O40" s="52">
        <v>2.63186953961849E-2</v>
      </c>
      <c r="P40" s="52">
        <v>2.7634484693407999E-2</v>
      </c>
      <c r="Q40" s="52">
        <v>2.84769628196954E-2</v>
      </c>
      <c r="R40" s="52">
        <v>2.9089249670505499E-2</v>
      </c>
      <c r="S40" s="52">
        <v>3.0818387866020199E-2</v>
      </c>
      <c r="T40" s="52">
        <v>3.1446378678083399E-2</v>
      </c>
      <c r="U40" s="52">
        <f t="shared" si="5"/>
        <v>3.1341713542739527E-2</v>
      </c>
      <c r="V40" s="52">
        <f t="shared" si="6"/>
        <v>5.6235771626236136E-4</v>
      </c>
      <c r="W40" s="52">
        <f t="shared" si="7"/>
        <v>3.6181399909158515E-2</v>
      </c>
      <c r="X40" s="97">
        <f t="shared" si="8"/>
        <v>5548996.9793072594</v>
      </c>
      <c r="Y40" s="107">
        <f t="shared" si="9"/>
        <v>-1239.7976159062237</v>
      </c>
      <c r="Z40" s="52">
        <v>3.1462021172046599E-2</v>
      </c>
      <c r="AC40" s="49">
        <v>45005</v>
      </c>
      <c r="AD40" s="53">
        <v>4.0977645665407098E-2</v>
      </c>
      <c r="AE40" s="53">
        <v>4.0977645665407098E-2</v>
      </c>
      <c r="AF40" s="53">
        <v>4.0977645665407098E-2</v>
      </c>
      <c r="AG40" s="53">
        <v>4.0977645665407098E-2</v>
      </c>
      <c r="AH40" s="53">
        <v>4.0977645665407098E-2</v>
      </c>
      <c r="AI40" s="53">
        <v>4.13265116512775E-2</v>
      </c>
      <c r="AJ40" s="53">
        <v>4.1060328483581501E-2</v>
      </c>
      <c r="AK40" s="53">
        <f t="shared" si="15"/>
        <v>4.110469234486417E-2</v>
      </c>
      <c r="AL40" s="53">
        <f t="shared" si="10"/>
        <v>7.2026625275591061E-5</v>
      </c>
      <c r="AM40" s="53">
        <f t="shared" si="14"/>
        <v>4.6760174756248739E-2</v>
      </c>
      <c r="AN40" s="95">
        <f t="shared" si="11"/>
        <v>-4907977.5496360827</v>
      </c>
      <c r="AO40" s="96">
        <f t="shared" si="12"/>
        <v>-5657362.7147759721</v>
      </c>
      <c r="AP40" s="108">
        <f t="shared" si="13"/>
        <v>-12937.860024108551</v>
      </c>
      <c r="AQ40" s="53">
        <v>4.0794141590595197E-2</v>
      </c>
    </row>
    <row r="41" spans="5:43" ht="15" x14ac:dyDescent="0.2">
      <c r="E41" s="49">
        <v>45002</v>
      </c>
      <c r="F41" s="50">
        <v>0.87701815366744995</v>
      </c>
      <c r="G41" s="102">
        <f t="shared" si="0"/>
        <v>2.0044250349488343E-4</v>
      </c>
      <c r="H41" s="103">
        <f t="shared" si="1"/>
        <v>0.86972577489196812</v>
      </c>
      <c r="I41" s="100">
        <f t="shared" si="2"/>
        <v>5748938.5095216576</v>
      </c>
      <c r="J41" s="101">
        <f t="shared" si="3"/>
        <v>-1152.3316272869706</v>
      </c>
      <c r="K41" s="106">
        <f t="shared" si="4"/>
        <v>-1868.4333361014724</v>
      </c>
      <c r="M41" s="49">
        <v>45002</v>
      </c>
      <c r="N41" s="52">
        <v>2.5182392448186802E-2</v>
      </c>
      <c r="O41" s="52">
        <v>2.5411132723093002E-2</v>
      </c>
      <c r="P41" s="52">
        <v>2.6386527344584399E-2</v>
      </c>
      <c r="Q41" s="52">
        <v>2.7076056227087902E-2</v>
      </c>
      <c r="R41" s="52">
        <v>2.7607442811131401E-2</v>
      </c>
      <c r="S41" s="52">
        <v>2.9953233897686001E-2</v>
      </c>
      <c r="T41" s="52">
        <v>3.0944580212235399E-2</v>
      </c>
      <c r="U41" s="52">
        <f t="shared" si="5"/>
        <v>3.0779355826477166E-2</v>
      </c>
      <c r="V41" s="52">
        <f t="shared" si="6"/>
        <v>7.2211027145382273E-5</v>
      </c>
      <c r="W41" s="52">
        <f t="shared" si="7"/>
        <v>3.5691253220041533E-2</v>
      </c>
      <c r="X41" s="97">
        <f t="shared" si="8"/>
        <v>5550077.561937551</v>
      </c>
      <c r="Y41" s="107">
        <f t="shared" si="9"/>
        <v>-159.2149856146425</v>
      </c>
      <c r="Z41" s="52">
        <v>3.1258884817361797E-2</v>
      </c>
      <c r="AC41" s="49">
        <v>45002</v>
      </c>
      <c r="AD41" s="53">
        <v>4.08741123974323E-2</v>
      </c>
      <c r="AE41" s="53">
        <v>4.08741123974323E-2</v>
      </c>
      <c r="AF41" s="53">
        <v>4.08741123974323E-2</v>
      </c>
      <c r="AG41" s="53">
        <v>4.08741123974323E-2</v>
      </c>
      <c r="AH41" s="53">
        <v>4.08741123974323E-2</v>
      </c>
      <c r="AI41" s="53">
        <v>4.1203010827302898E-2</v>
      </c>
      <c r="AJ41" s="53">
        <v>4.0998596698045703E-2</v>
      </c>
      <c r="AK41" s="53">
        <f t="shared" si="15"/>
        <v>4.1032665719588579E-2</v>
      </c>
      <c r="AL41" s="53">
        <f t="shared" si="10"/>
        <v>-7.5285385052361459E-4</v>
      </c>
      <c r="AM41" s="53">
        <f t="shared" si="14"/>
        <v>4.5935294280449533E-2</v>
      </c>
      <c r="AN41" s="95">
        <f t="shared" si="11"/>
        <v>-4909586.1193554113</v>
      </c>
      <c r="AO41" s="96">
        <f t="shared" si="12"/>
        <v>-5644981.7414750634</v>
      </c>
      <c r="AP41" s="108">
        <f t="shared" si="13"/>
        <v>-556.88672319985926</v>
      </c>
      <c r="AQ41" s="53">
        <v>4.0794175118207897E-2</v>
      </c>
    </row>
    <row r="42" spans="5:43" ht="15" x14ac:dyDescent="0.2">
      <c r="E42" s="49">
        <v>45001</v>
      </c>
      <c r="F42" s="50">
        <v>0.87684237957000699</v>
      </c>
      <c r="G42" s="102">
        <f t="shared" si="0"/>
        <v>1.4504455611312967E-3</v>
      </c>
      <c r="H42" s="103">
        <f t="shared" si="1"/>
        <v>0.87081271690051087</v>
      </c>
      <c r="I42" s="100">
        <f t="shared" si="2"/>
        <v>5741762.7268886603</v>
      </c>
      <c r="J42" s="101">
        <f t="shared" si="3"/>
        <v>-8328.1142602842301</v>
      </c>
      <c r="K42" s="106">
        <f t="shared" si="4"/>
        <v>1527.6453880611807</v>
      </c>
      <c r="M42" s="49">
        <v>45001</v>
      </c>
      <c r="N42" s="52">
        <v>2.5194264948368E-2</v>
      </c>
      <c r="O42" s="52">
        <v>2.4968856945633802E-2</v>
      </c>
      <c r="P42" s="52">
        <v>2.5654034689068701E-2</v>
      </c>
      <c r="Q42" s="52">
        <v>2.6186594739556299E-2</v>
      </c>
      <c r="R42" s="52">
        <v>2.66173332929611E-2</v>
      </c>
      <c r="S42" s="52">
        <v>2.9581677168607701E-2</v>
      </c>
      <c r="T42" s="52">
        <v>3.0932238325476601E-2</v>
      </c>
      <c r="U42" s="52">
        <f t="shared" si="5"/>
        <v>3.0707144799331784E-2</v>
      </c>
      <c r="V42" s="52">
        <f t="shared" si="6"/>
        <v>1.1870451271531884E-4</v>
      </c>
      <c r="W42" s="52">
        <f t="shared" si="7"/>
        <v>3.5737746705611473E-2</v>
      </c>
      <c r="X42" s="97">
        <f t="shared" si="8"/>
        <v>5549975.0528694298</v>
      </c>
      <c r="Y42" s="107">
        <f t="shared" si="9"/>
        <v>-261.72405373584479</v>
      </c>
      <c r="Z42" s="52">
        <v>3.1453672796487801E-2</v>
      </c>
      <c r="AC42" s="49">
        <v>45001</v>
      </c>
      <c r="AD42" s="53">
        <v>4.11656908690929E-2</v>
      </c>
      <c r="AE42" s="53">
        <v>4.11656908690929E-2</v>
      </c>
      <c r="AF42" s="53">
        <v>4.11656908690929E-2</v>
      </c>
      <c r="AG42" s="53">
        <v>4.11656908690929E-2</v>
      </c>
      <c r="AH42" s="53">
        <v>4.11656908690929E-2</v>
      </c>
      <c r="AI42" s="53">
        <v>4.1797645390033701E-2</v>
      </c>
      <c r="AJ42" s="53">
        <v>4.1783094406127902E-2</v>
      </c>
      <c r="AK42" s="53">
        <f t="shared" si="15"/>
        <v>4.1785519570112194E-2</v>
      </c>
      <c r="AL42" s="53">
        <f t="shared" si="10"/>
        <v>8.6766170958682554E-4</v>
      </c>
      <c r="AM42" s="53">
        <f t="shared" si="14"/>
        <v>4.7555809840559973E-2</v>
      </c>
      <c r="AN42" s="95">
        <f t="shared" si="11"/>
        <v>-4906426.5096364357</v>
      </c>
      <c r="AO42" s="96">
        <f t="shared" si="12"/>
        <v>-5634307.3710497823</v>
      </c>
      <c r="AP42" s="108">
        <f t="shared" si="13"/>
        <v>10117.483702081256</v>
      </c>
      <c r="AQ42" s="53">
        <v>4.1768539696931797E-2</v>
      </c>
    </row>
    <row r="43" spans="5:43" ht="15" x14ac:dyDescent="0.2">
      <c r="E43" s="49">
        <v>45000</v>
      </c>
      <c r="F43" s="50">
        <v>0.875571489334106</v>
      </c>
      <c r="G43" s="102">
        <f t="shared" si="0"/>
        <v>-8.16540491582733E-3</v>
      </c>
      <c r="H43" s="103">
        <f t="shared" si="1"/>
        <v>0.86245123988857797</v>
      </c>
      <c r="I43" s="100">
        <f t="shared" si="2"/>
        <v>5797429.1980216308</v>
      </c>
      <c r="J43" s="101">
        <f t="shared" si="3"/>
        <v>47338.356872686185</v>
      </c>
      <c r="K43" s="106">
        <f t="shared" si="4"/>
        <v>2132.0719822412357</v>
      </c>
      <c r="M43" s="49">
        <v>45000</v>
      </c>
      <c r="N43" s="52">
        <v>2.5204405188560399E-2</v>
      </c>
      <c r="O43" s="52">
        <v>2.5082010775804499E-2</v>
      </c>
      <c r="P43" s="52">
        <v>2.6258777827024401E-2</v>
      </c>
      <c r="Q43" s="52">
        <v>2.7278486639261201E-2</v>
      </c>
      <c r="R43" s="52">
        <v>2.8244592249393401E-2</v>
      </c>
      <c r="S43" s="52">
        <v>2.98117343336343E-2</v>
      </c>
      <c r="T43" s="52">
        <v>3.0743781477212899E-2</v>
      </c>
      <c r="U43" s="52">
        <f t="shared" si="5"/>
        <v>3.0588440286616465E-2</v>
      </c>
      <c r="V43" s="52">
        <f t="shared" si="6"/>
        <v>-2.4061044678091691E-3</v>
      </c>
      <c r="W43" s="52">
        <f t="shared" si="7"/>
        <v>3.3212937725086988E-2</v>
      </c>
      <c r="X43" s="97">
        <f t="shared" si="8"/>
        <v>5555544.5054841256</v>
      </c>
      <c r="Y43" s="107">
        <f t="shared" si="9"/>
        <v>5307.7285609599203</v>
      </c>
      <c r="Z43" s="52">
        <v>3.1110832467675199E-2</v>
      </c>
      <c r="AC43" s="49">
        <v>45000</v>
      </c>
      <c r="AD43" s="53">
        <v>4.0552042424678802E-2</v>
      </c>
      <c r="AE43" s="53">
        <v>4.0552042424678802E-2</v>
      </c>
      <c r="AF43" s="53">
        <v>4.0552042424678802E-2</v>
      </c>
      <c r="AG43" s="53">
        <v>4.0552042424678802E-2</v>
      </c>
      <c r="AH43" s="53">
        <v>4.0552042424678802E-2</v>
      </c>
      <c r="AI43" s="53">
        <v>4.1081655770540203E-2</v>
      </c>
      <c r="AJ43" s="53">
        <v>4.0885098278522401E-2</v>
      </c>
      <c r="AK43" s="53">
        <f t="shared" si="15"/>
        <v>4.0917857860525368E-2</v>
      </c>
      <c r="AL43" s="53">
        <f t="shared" si="10"/>
        <v>-1.7888310054938392E-3</v>
      </c>
      <c r="AM43" s="53">
        <f t="shared" si="14"/>
        <v>4.4899317125479309E-2</v>
      </c>
      <c r="AN43" s="95">
        <f t="shared" si="11"/>
        <v>-4911607.0879715635</v>
      </c>
      <c r="AO43" s="96">
        <f t="shared" si="12"/>
        <v>-5694938.8682032684</v>
      </c>
      <c r="AP43" s="108">
        <f t="shared" si="13"/>
        <v>-50514.01345140487</v>
      </c>
      <c r="AQ43" s="53">
        <v>4.0688548237085301E-2</v>
      </c>
    </row>
    <row r="44" spans="5:43" ht="15" x14ac:dyDescent="0.2">
      <c r="E44" s="49">
        <v>44999</v>
      </c>
      <c r="F44" s="50">
        <v>0.88275015354156405</v>
      </c>
      <c r="G44" s="102">
        <f t="shared" si="0"/>
        <v>-4.8749359499259473E-5</v>
      </c>
      <c r="H44" s="103">
        <f t="shared" si="1"/>
        <v>0.8695090897387433</v>
      </c>
      <c r="I44" s="100">
        <f t="shared" si="2"/>
        <v>5750371.1680602711</v>
      </c>
      <c r="J44" s="101">
        <f t="shared" si="3"/>
        <v>280.32691132649779</v>
      </c>
      <c r="K44" s="106">
        <f t="shared" si="4"/>
        <v>846.37348797451705</v>
      </c>
      <c r="M44" s="49">
        <v>44999</v>
      </c>
      <c r="N44" s="52">
        <v>2.5204405188560399E-2</v>
      </c>
      <c r="O44" s="52">
        <v>2.44456306099891E-2</v>
      </c>
      <c r="P44" s="52">
        <v>2.5985278189182202E-2</v>
      </c>
      <c r="Q44" s="52">
        <v>2.6942271739244399E-2</v>
      </c>
      <c r="R44" s="52">
        <v>2.77095902711153E-2</v>
      </c>
      <c r="S44" s="52">
        <v>3.1293403357267303E-2</v>
      </c>
      <c r="T44" s="52">
        <v>3.3334773033857297E-2</v>
      </c>
      <c r="U44" s="52">
        <f t="shared" si="5"/>
        <v>3.2994544754425634E-2</v>
      </c>
      <c r="V44" s="52">
        <f t="shared" si="6"/>
        <v>-8.8517864545216429E-5</v>
      </c>
      <c r="W44" s="52">
        <f t="shared" si="7"/>
        <v>3.5530524328350938E-2</v>
      </c>
      <c r="X44" s="97">
        <f t="shared" si="8"/>
        <v>5550431.9523836747</v>
      </c>
      <c r="Y44" s="107">
        <f t="shared" si="9"/>
        <v>195.17546050902456</v>
      </c>
      <c r="Z44" s="52">
        <v>3.4325040876865297E-2</v>
      </c>
      <c r="AC44" s="49">
        <v>44999</v>
      </c>
      <c r="AD44" s="53">
        <v>4.1343830525875001E-2</v>
      </c>
      <c r="AE44" s="53">
        <v>4.1343830525875001E-2</v>
      </c>
      <c r="AF44" s="53">
        <v>4.1343830525875001E-2</v>
      </c>
      <c r="AG44" s="53">
        <v>4.1343830525875001E-2</v>
      </c>
      <c r="AH44" s="53">
        <v>4.1343830525875001E-2</v>
      </c>
      <c r="AI44" s="53">
        <v>4.2511213570833199E-2</v>
      </c>
      <c r="AJ44" s="53">
        <v>4.2745783925056402E-2</v>
      </c>
      <c r="AK44" s="53">
        <f t="shared" si="15"/>
        <v>4.2706688866019207E-2</v>
      </c>
      <c r="AL44" s="53">
        <f t="shared" si="10"/>
        <v>2.88119539618506E-4</v>
      </c>
      <c r="AM44" s="53">
        <f t="shared" si="14"/>
        <v>4.6976267670591654E-2</v>
      </c>
      <c r="AN44" s="95">
        <f t="shared" si="11"/>
        <v>-4907556.2417474268</v>
      </c>
      <c r="AO44" s="96">
        <f t="shared" si="12"/>
        <v>-5644053.9836357245</v>
      </c>
      <c r="AP44" s="108">
        <f t="shared" si="13"/>
        <v>370.87111613899469</v>
      </c>
      <c r="AQ44" s="53">
        <v>4.2980361729860299E-2</v>
      </c>
    </row>
    <row r="45" spans="5:43" ht="15" x14ac:dyDescent="0.2">
      <c r="E45" s="49">
        <v>44998</v>
      </c>
      <c r="F45" s="50">
        <v>0.882793188095092</v>
      </c>
      <c r="G45" s="102">
        <f t="shared" si="0"/>
        <v>-5.6955670414105008E-4</v>
      </c>
      <c r="H45" s="103">
        <f t="shared" si="1"/>
        <v>0.8690562209415108</v>
      </c>
      <c r="I45" s="100">
        <f t="shared" si="2"/>
        <v>5753367.710299734</v>
      </c>
      <c r="J45" s="101">
        <f t="shared" si="3"/>
        <v>3276.8691507894546</v>
      </c>
      <c r="K45" s="106">
        <f t="shared" si="4"/>
        <v>1107.1395601499826</v>
      </c>
      <c r="M45" s="49">
        <v>44998</v>
      </c>
      <c r="N45" s="52">
        <v>2.5224680081009799E-2</v>
      </c>
      <c r="O45" s="52">
        <v>2.4896288290619802E-2</v>
      </c>
      <c r="P45" s="52">
        <v>2.63434834778308E-2</v>
      </c>
      <c r="Q45" s="52">
        <v>2.80554797500371E-2</v>
      </c>
      <c r="R45" s="52">
        <v>2.9665328562259601E-2</v>
      </c>
      <c r="S45" s="52">
        <v>3.2075967639684601E-2</v>
      </c>
      <c r="T45" s="52">
        <v>3.3284481614828103E-2</v>
      </c>
      <c r="U45" s="52">
        <f t="shared" si="5"/>
        <v>3.308306261897085E-2</v>
      </c>
      <c r="V45" s="52">
        <f t="shared" si="6"/>
        <v>-1.7001181840896676E-3</v>
      </c>
      <c r="W45" s="52">
        <f t="shared" si="7"/>
        <v>3.3918924008806486E-2</v>
      </c>
      <c r="X45" s="97">
        <f t="shared" si="8"/>
        <v>5553986.6142540388</v>
      </c>
      <c r="Y45" s="107">
        <f t="shared" si="9"/>
        <v>3749.8373308731243</v>
      </c>
      <c r="Z45" s="52">
        <v>3.37782390415668E-2</v>
      </c>
      <c r="AC45" s="49">
        <v>44998</v>
      </c>
      <c r="AD45" s="53">
        <v>4.1304238140582997E-2</v>
      </c>
      <c r="AE45" s="53">
        <v>4.1304238140582997E-2</v>
      </c>
      <c r="AF45" s="53">
        <v>4.1304238140582997E-2</v>
      </c>
      <c r="AG45" s="53">
        <v>4.1304238140582997E-2</v>
      </c>
      <c r="AH45" s="53">
        <v>4.1304238140582997E-2</v>
      </c>
      <c r="AI45" s="53">
        <v>4.2325232177972703E-2</v>
      </c>
      <c r="AJ45" s="53">
        <v>4.2437236756086301E-2</v>
      </c>
      <c r="AK45" s="53">
        <f t="shared" si="15"/>
        <v>4.2418569326400701E-2</v>
      </c>
      <c r="AL45" s="53">
        <f t="shared" si="10"/>
        <v>-1.2044428537289625E-3</v>
      </c>
      <c r="AM45" s="53">
        <f t="shared" si="14"/>
        <v>4.5483705277244185E-2</v>
      </c>
      <c r="AN45" s="95">
        <f t="shared" si="11"/>
        <v>-4910466.9701174106</v>
      </c>
      <c r="AO45" s="96">
        <f t="shared" si="12"/>
        <v>-5650344.4216733761</v>
      </c>
      <c r="AP45" s="108">
        <f t="shared" si="13"/>
        <v>-5919.5669215125963</v>
      </c>
      <c r="AQ45" s="53">
        <v>4.2549252510070801E-2</v>
      </c>
    </row>
    <row r="46" spans="5:43" ht="15" x14ac:dyDescent="0.2">
      <c r="E46" s="49">
        <v>44995</v>
      </c>
      <c r="F46" s="50">
        <v>0.88329613208770696</v>
      </c>
      <c r="G46" s="102">
        <f t="shared" si="0"/>
        <v>-4.6415385838471197E-3</v>
      </c>
      <c r="H46" s="103">
        <f t="shared" si="1"/>
        <v>0.86551542307222673</v>
      </c>
      <c r="I46" s="100">
        <f t="shared" si="2"/>
        <v>5776904.5665899739</v>
      </c>
      <c r="J46" s="101">
        <f t="shared" si="3"/>
        <v>26813.725441029295</v>
      </c>
      <c r="K46" s="106">
        <f t="shared" si="4"/>
        <v>-706.43286138866097</v>
      </c>
      <c r="M46" s="49">
        <v>44995</v>
      </c>
      <c r="N46" s="52">
        <v>2.5202665477991101E-2</v>
      </c>
      <c r="O46" s="52">
        <v>2.5514757260680199E-2</v>
      </c>
      <c r="P46" s="52">
        <v>2.6293586939573201E-2</v>
      </c>
      <c r="Q46" s="52">
        <v>2.77538895606994E-2</v>
      </c>
      <c r="R46" s="52">
        <v>2.9262870550155601E-2</v>
      </c>
      <c r="S46" s="52">
        <v>3.3009868115186601E-2</v>
      </c>
      <c r="T46" s="52">
        <v>3.51378433406353E-2</v>
      </c>
      <c r="U46" s="52">
        <f t="shared" si="5"/>
        <v>3.4783180803060518E-2</v>
      </c>
      <c r="V46" s="52">
        <f t="shared" si="6"/>
        <v>-6.9213161865862988E-4</v>
      </c>
      <c r="W46" s="52">
        <f t="shared" si="7"/>
        <v>3.4926910574237524E-2</v>
      </c>
      <c r="X46" s="97">
        <f t="shared" si="8"/>
        <v>5551763.0598478224</v>
      </c>
      <c r="Y46" s="107">
        <f t="shared" si="9"/>
        <v>1526.2829246567562</v>
      </c>
      <c r="Z46" s="52">
        <v>3.6158464848995202E-2</v>
      </c>
      <c r="AC46" s="49">
        <v>44995</v>
      </c>
      <c r="AD46" s="53">
        <v>4.17447984218597E-2</v>
      </c>
      <c r="AE46" s="53">
        <v>4.17447984218597E-2</v>
      </c>
      <c r="AF46" s="53">
        <v>4.17447984218597E-2</v>
      </c>
      <c r="AG46" s="53">
        <v>4.17447984218597E-2</v>
      </c>
      <c r="AH46" s="53">
        <v>4.17447984218597E-2</v>
      </c>
      <c r="AI46" s="53">
        <v>4.3158434331417E-2</v>
      </c>
      <c r="AJ46" s="53">
        <v>4.3715927749872201E-2</v>
      </c>
      <c r="AK46" s="53">
        <f t="shared" si="15"/>
        <v>4.3623012180129664E-2</v>
      </c>
      <c r="AL46" s="53">
        <f t="shared" si="10"/>
        <v>-1.209537809093747E-3</v>
      </c>
      <c r="AM46" s="53">
        <f t="shared" si="14"/>
        <v>4.5478610321879401E-2</v>
      </c>
      <c r="AN46" s="95">
        <f t="shared" si="11"/>
        <v>-4910476.9090273455</v>
      </c>
      <c r="AO46" s="96">
        <f t="shared" si="12"/>
        <v>-5673471.2959789382</v>
      </c>
      <c r="AP46" s="108">
        <f t="shared" si="13"/>
        <v>-29046.441227074713</v>
      </c>
      <c r="AQ46" s="53">
        <v>4.4273424893617602E-2</v>
      </c>
    </row>
    <row r="47" spans="5:43" ht="15" x14ac:dyDescent="0.2">
      <c r="E47" s="49">
        <v>44994</v>
      </c>
      <c r="F47" s="50">
        <v>0.88740551471710205</v>
      </c>
      <c r="G47" s="102">
        <f t="shared" si="0"/>
        <v>-4.7177016933714778E-3</v>
      </c>
      <c r="H47" s="103">
        <f t="shared" si="1"/>
        <v>0.86544919532763231</v>
      </c>
      <c r="I47" s="100">
        <f t="shared" si="2"/>
        <v>5777346.6391717596</v>
      </c>
      <c r="J47" s="101">
        <f t="shared" si="3"/>
        <v>27255.798022815026</v>
      </c>
      <c r="K47" s="106">
        <f t="shared" si="4"/>
        <v>1109.2413177983835</v>
      </c>
      <c r="M47" s="49">
        <v>44994</v>
      </c>
      <c r="N47" s="52">
        <v>2.51841302961111E-2</v>
      </c>
      <c r="O47" s="52">
        <v>2.52760387957096E-2</v>
      </c>
      <c r="P47" s="52">
        <v>2.6078674942254999E-2</v>
      </c>
      <c r="Q47" s="52">
        <v>2.75836195796728E-2</v>
      </c>
      <c r="R47" s="52">
        <v>2.9138730838894799E-2</v>
      </c>
      <c r="S47" s="52">
        <v>3.33320349454879E-2</v>
      </c>
      <c r="T47" s="52">
        <v>3.5903967916965401E-2</v>
      </c>
      <c r="U47" s="52">
        <f t="shared" si="5"/>
        <v>3.5475312421719148E-2</v>
      </c>
      <c r="V47" s="52">
        <f t="shared" si="6"/>
        <v>-2.5894989569988369E-4</v>
      </c>
      <c r="W47" s="52">
        <f t="shared" si="7"/>
        <v>3.536009229719627E-2</v>
      </c>
      <c r="X47" s="97">
        <f t="shared" si="8"/>
        <v>5550807.7619599197</v>
      </c>
      <c r="Y47" s="107">
        <f t="shared" si="9"/>
        <v>570.98503675404936</v>
      </c>
      <c r="Z47" s="52">
        <v>3.7253957241773598E-2</v>
      </c>
      <c r="AC47" s="49">
        <v>44994</v>
      </c>
      <c r="AD47" s="53">
        <v>4.2105767875909798E-2</v>
      </c>
      <c r="AE47" s="53">
        <v>4.2105767875909798E-2</v>
      </c>
      <c r="AF47" s="53">
        <v>4.2105767875909798E-2</v>
      </c>
      <c r="AG47" s="53">
        <v>4.2105767875909798E-2</v>
      </c>
      <c r="AH47" s="53">
        <v>4.2105767875909798E-2</v>
      </c>
      <c r="AI47" s="53">
        <v>4.4029563665390001E-2</v>
      </c>
      <c r="AJ47" s="53">
        <v>4.4993147253990097E-2</v>
      </c>
      <c r="AK47" s="53">
        <f t="shared" si="15"/>
        <v>4.4832549989223411E-2</v>
      </c>
      <c r="AL47" s="53">
        <f t="shared" si="10"/>
        <v>1.6597410043076022E-5</v>
      </c>
      <c r="AM47" s="53">
        <f t="shared" si="14"/>
        <v>4.6704745541016224E-2</v>
      </c>
      <c r="AN47" s="95">
        <f t="shared" si="11"/>
        <v>-4908085.6236338364</v>
      </c>
      <c r="AO47" s="96">
        <f t="shared" si="12"/>
        <v>-5671142.3964936342</v>
      </c>
      <c r="AP47" s="108">
        <f t="shared" si="13"/>
        <v>-26717.541741770692</v>
      </c>
      <c r="AQ47" s="53">
        <v>4.5956730842590297E-2</v>
      </c>
    </row>
    <row r="48" spans="5:43" ht="15" x14ac:dyDescent="0.2">
      <c r="E48" s="49">
        <v>44993</v>
      </c>
      <c r="F48" s="50">
        <v>0.89160192012786799</v>
      </c>
      <c r="G48" s="102">
        <f t="shared" si="0"/>
        <v>3.460816121181193E-4</v>
      </c>
      <c r="H48" s="103">
        <f t="shared" si="1"/>
        <v>0.86985241559439053</v>
      </c>
      <c r="I48" s="100">
        <f t="shared" si="2"/>
        <v>5748101.5289052026</v>
      </c>
      <c r="J48" s="101">
        <f t="shared" si="3"/>
        <v>-1989.312243741937</v>
      </c>
      <c r="K48" s="106">
        <f t="shared" si="4"/>
        <v>-620.94803568255156</v>
      </c>
      <c r="M48" s="49">
        <v>44993</v>
      </c>
      <c r="N48" s="52">
        <v>2.5173991918563801E-2</v>
      </c>
      <c r="O48" s="52">
        <v>2.5009635835886002E-2</v>
      </c>
      <c r="P48" s="52">
        <v>2.5881137698888699E-2</v>
      </c>
      <c r="Q48" s="52">
        <v>2.7515200898051199E-2</v>
      </c>
      <c r="R48" s="52">
        <v>2.9203733429312699E-2</v>
      </c>
      <c r="S48" s="52">
        <v>3.35128530859947E-2</v>
      </c>
      <c r="T48" s="52">
        <v>3.6178544163703898E-2</v>
      </c>
      <c r="U48" s="52">
        <f t="shared" si="5"/>
        <v>3.5734262317419031E-2</v>
      </c>
      <c r="V48" s="52">
        <f t="shared" si="6"/>
        <v>2.0666482547924969E-4</v>
      </c>
      <c r="W48" s="52">
        <f t="shared" si="7"/>
        <v>3.5825707018375404E-2</v>
      </c>
      <c r="X48" s="97">
        <f t="shared" si="8"/>
        <v>5549781.1227138368</v>
      </c>
      <c r="Y48" s="107">
        <f t="shared" si="9"/>
        <v>-455.65420932881534</v>
      </c>
      <c r="Z48" s="52">
        <v>3.75570245087146E-2</v>
      </c>
      <c r="AC48" s="49">
        <v>44993</v>
      </c>
      <c r="AD48" s="53">
        <v>4.2105767875909798E-2</v>
      </c>
      <c r="AE48" s="53">
        <v>4.2105767875909798E-2</v>
      </c>
      <c r="AF48" s="53">
        <v>4.2105767875909798E-2</v>
      </c>
      <c r="AG48" s="53">
        <v>4.2105767875909798E-2</v>
      </c>
      <c r="AH48" s="53">
        <v>4.2105767875909798E-2</v>
      </c>
      <c r="AI48" s="53">
        <v>4.4057104736566502E-2</v>
      </c>
      <c r="AJ48" s="53">
        <v>4.4967722147703101E-2</v>
      </c>
      <c r="AK48" s="53">
        <f t="shared" si="15"/>
        <v>4.4815952579180335E-2</v>
      </c>
      <c r="AL48" s="53">
        <f t="shared" si="10"/>
        <v>-5.7432179649714865E-5</v>
      </c>
      <c r="AM48" s="53">
        <f t="shared" si="14"/>
        <v>4.6630715951323433E-2</v>
      </c>
      <c r="AN48" s="95">
        <f t="shared" si="11"/>
        <v>-4908229.9677204713</v>
      </c>
      <c r="AO48" s="96">
        <f t="shared" si="12"/>
        <v>-5642600.8363344753</v>
      </c>
      <c r="AP48" s="108">
        <f t="shared" si="13"/>
        <v>1824.0184173882008</v>
      </c>
      <c r="AQ48" s="53">
        <v>4.5878332108259201E-2</v>
      </c>
    </row>
    <row r="49" spans="5:43" ht="15" x14ac:dyDescent="0.2">
      <c r="E49" s="49">
        <v>44992</v>
      </c>
      <c r="F49" s="50">
        <v>0.89129340648651101</v>
      </c>
      <c r="G49" s="102">
        <f t="shared" si="0"/>
        <v>3.8765851930763783E-3</v>
      </c>
      <c r="H49" s="103">
        <f t="shared" si="1"/>
        <v>0.87292237020771013</v>
      </c>
      <c r="I49" s="100">
        <f t="shared" si="2"/>
        <v>5727886.2023094445</v>
      </c>
      <c r="J49" s="101">
        <f t="shared" si="3"/>
        <v>-22204.638839500025</v>
      </c>
      <c r="K49" s="106">
        <f t="shared" si="4"/>
        <v>-502.26846875995398</v>
      </c>
      <c r="M49" s="49">
        <v>44992</v>
      </c>
      <c r="N49" s="52">
        <v>2.51841302961111E-2</v>
      </c>
      <c r="O49" s="52">
        <v>2.4638857692480001E-2</v>
      </c>
      <c r="P49" s="52">
        <v>2.55445577204227E-2</v>
      </c>
      <c r="Q49" s="52">
        <v>2.7242740616202299E-2</v>
      </c>
      <c r="R49" s="52">
        <v>2.8997534886002499E-2</v>
      </c>
      <c r="S49" s="52">
        <v>3.3335857093334198E-2</v>
      </c>
      <c r="T49" s="52">
        <v>3.5965945571660898E-2</v>
      </c>
      <c r="U49" s="52">
        <f t="shared" si="5"/>
        <v>3.5527597491939782E-2</v>
      </c>
      <c r="V49" s="52">
        <f t="shared" si="6"/>
        <v>5.9840704003964046E-4</v>
      </c>
      <c r="W49" s="52">
        <f t="shared" si="7"/>
        <v>3.6217449232935794E-2</v>
      </c>
      <c r="X49" s="97">
        <f t="shared" si="8"/>
        <v>5548917.5128889689</v>
      </c>
      <c r="Y49" s="107">
        <f t="shared" si="9"/>
        <v>-1319.2640341967344</v>
      </c>
      <c r="Z49" s="52">
        <v>3.7345059216022401E-2</v>
      </c>
      <c r="AC49" s="49">
        <v>44992</v>
      </c>
      <c r="AD49" s="53">
        <v>4.2026612907648003E-2</v>
      </c>
      <c r="AE49" s="53">
        <v>4.2026612907648003E-2</v>
      </c>
      <c r="AF49" s="53">
        <v>4.2026612907648003E-2</v>
      </c>
      <c r="AG49" s="53">
        <v>4.2026612907648003E-2</v>
      </c>
      <c r="AH49" s="53">
        <v>4.2026612907648003E-2</v>
      </c>
      <c r="AI49" s="53">
        <v>4.4066887348890298E-2</v>
      </c>
      <c r="AJ49" s="53">
        <v>4.5034684240818003E-2</v>
      </c>
      <c r="AK49" s="53">
        <f t="shared" si="15"/>
        <v>4.487338475883005E-2</v>
      </c>
      <c r="AL49" s="53">
        <f t="shared" si="10"/>
        <v>5.4850677649179863E-4</v>
      </c>
      <c r="AM49" s="53">
        <f t="shared" si="14"/>
        <v>4.7236654907464946E-2</v>
      </c>
      <c r="AN49" s="95">
        <f t="shared" si="11"/>
        <v>-4907048.6229984937</v>
      </c>
      <c r="AO49" s="96">
        <f t="shared" si="12"/>
        <v>-5621403.2203469267</v>
      </c>
      <c r="AP49" s="108">
        <f t="shared" si="13"/>
        <v>23021.634404936805</v>
      </c>
      <c r="AQ49" s="53">
        <v>4.6002481132745701E-2</v>
      </c>
    </row>
    <row r="50" spans="5:43" ht="15" x14ac:dyDescent="0.2">
      <c r="E50" s="49">
        <v>44991</v>
      </c>
      <c r="F50" s="50">
        <v>0.88784492015838601</v>
      </c>
      <c r="G50" s="102">
        <f t="shared" si="0"/>
        <v>3.0925414873857271E-3</v>
      </c>
      <c r="H50" s="103">
        <f t="shared" si="1"/>
        <v>0.87224060384318591</v>
      </c>
      <c r="I50" s="100">
        <f t="shared" si="2"/>
        <v>5732363.2699159635</v>
      </c>
      <c r="J50" s="101">
        <f t="shared" si="3"/>
        <v>-17727.571232981049</v>
      </c>
      <c r="K50" s="106">
        <f t="shared" si="4"/>
        <v>-1259.8700309321284</v>
      </c>
      <c r="M50" s="49">
        <v>44991</v>
      </c>
      <c r="N50" s="52">
        <v>2.5194264948368E-2</v>
      </c>
      <c r="O50" s="52">
        <v>2.4677211418747898E-2</v>
      </c>
      <c r="P50" s="52">
        <v>2.5495165959000501E-2</v>
      </c>
      <c r="Q50" s="52">
        <v>2.70288363099098E-2</v>
      </c>
      <c r="R50" s="52">
        <v>2.8613630682229899E-2</v>
      </c>
      <c r="S50" s="52">
        <v>3.2768618315458298E-2</v>
      </c>
      <c r="T50" s="52">
        <v>3.5361304879188503E-2</v>
      </c>
      <c r="U50" s="52">
        <f t="shared" si="5"/>
        <v>3.4929190451900141E-2</v>
      </c>
      <c r="V50" s="52">
        <f t="shared" si="6"/>
        <v>5.8957686026895467E-4</v>
      </c>
      <c r="W50" s="52">
        <f t="shared" si="7"/>
        <v>3.6208619053165109E-2</v>
      </c>
      <c r="X50" s="97">
        <f t="shared" si="8"/>
        <v>5548936.9778578477</v>
      </c>
      <c r="Y50" s="107">
        <f t="shared" si="9"/>
        <v>-1299.7990653179586</v>
      </c>
      <c r="Z50" s="52">
        <v>3.6760821938514703E-2</v>
      </c>
      <c r="AC50" s="49">
        <v>44991</v>
      </c>
      <c r="AD50" s="53">
        <v>4.17594537138938E-2</v>
      </c>
      <c r="AE50" s="53">
        <v>4.17594537138938E-2</v>
      </c>
      <c r="AF50" s="53">
        <v>4.17594537138938E-2</v>
      </c>
      <c r="AG50" s="53">
        <v>4.17594537138938E-2</v>
      </c>
      <c r="AH50" s="53">
        <v>4.17594537138938E-2</v>
      </c>
      <c r="AI50" s="53">
        <v>4.3597381561994497E-2</v>
      </c>
      <c r="AJ50" s="53">
        <v>4.4470377266406999E-2</v>
      </c>
      <c r="AK50" s="53">
        <f t="shared" si="15"/>
        <v>4.4324877982338251E-2</v>
      </c>
      <c r="AL50" s="53">
        <f t="shared" si="10"/>
        <v>1.6359984874730893E-4</v>
      </c>
      <c r="AM50" s="53">
        <f t="shared" si="14"/>
        <v>4.6851747979720457E-2</v>
      </c>
      <c r="AN50" s="95">
        <f t="shared" si="11"/>
        <v>-4907799.0084942607</v>
      </c>
      <c r="AO50" s="96">
        <f t="shared" si="12"/>
        <v>-5626657.3544844966</v>
      </c>
      <c r="AP50" s="108">
        <f t="shared" si="13"/>
        <v>17767.500267366879</v>
      </c>
      <c r="AQ50" s="53">
        <v>4.5343369245529098E-2</v>
      </c>
    </row>
    <row r="51" spans="5:43" ht="15" x14ac:dyDescent="0.2">
      <c r="E51" s="49">
        <v>44988</v>
      </c>
      <c r="F51" s="50">
        <v>0.88510346412658603</v>
      </c>
      <c r="G51" s="102">
        <f t="shared" si="0"/>
        <v>-2.5931407142732025E-3</v>
      </c>
      <c r="H51" s="103">
        <f t="shared" si="1"/>
        <v>0.86729661047096751</v>
      </c>
      <c r="I51" s="100">
        <f t="shared" si="2"/>
        <v>5765040.4021351514</v>
      </c>
      <c r="J51" s="101">
        <f t="shared" si="3"/>
        <v>14949.560986206867</v>
      </c>
      <c r="K51" s="106">
        <f t="shared" si="4"/>
        <v>-462.62005074415356</v>
      </c>
      <c r="M51" s="49">
        <v>44988</v>
      </c>
      <c r="N51" s="52">
        <v>2.5182392448186802E-2</v>
      </c>
      <c r="O51" s="52">
        <v>2.4773046374320901E-2</v>
      </c>
      <c r="P51" s="52">
        <v>2.55082510411739E-2</v>
      </c>
      <c r="Q51" s="52">
        <v>2.6886763051152202E-2</v>
      </c>
      <c r="R51" s="52">
        <v>2.8311222791671701E-2</v>
      </c>
      <c r="S51" s="52">
        <v>3.22131402790546E-2</v>
      </c>
      <c r="T51" s="52">
        <v>3.47649082541465E-2</v>
      </c>
      <c r="U51" s="52">
        <f t="shared" si="5"/>
        <v>3.4339613591631186E-2</v>
      </c>
      <c r="V51" s="52">
        <f t="shared" si="6"/>
        <v>3.7686092158157464E-4</v>
      </c>
      <c r="W51" s="52">
        <f t="shared" si="7"/>
        <v>3.5995903114477729E-2</v>
      </c>
      <c r="X51" s="97">
        <f t="shared" si="8"/>
        <v>5549405.9027773514</v>
      </c>
      <c r="Y51" s="107">
        <f t="shared" si="9"/>
        <v>-830.87414581421763</v>
      </c>
      <c r="Z51" s="52">
        <v>3.6157317459583199E-2</v>
      </c>
      <c r="AC51" s="49">
        <v>44988</v>
      </c>
      <c r="AD51" s="53">
        <v>4.1635975241661002E-2</v>
      </c>
      <c r="AE51" s="53">
        <v>4.1635975241661002E-2</v>
      </c>
      <c r="AF51" s="53">
        <v>4.1635975241661002E-2</v>
      </c>
      <c r="AG51" s="53">
        <v>4.1635975241661002E-2</v>
      </c>
      <c r="AH51" s="53">
        <v>4.1635975241661002E-2</v>
      </c>
      <c r="AI51" s="53">
        <v>4.3428156524896601E-2</v>
      </c>
      <c r="AJ51" s="53">
        <v>4.4307902455329798E-2</v>
      </c>
      <c r="AK51" s="53">
        <f t="shared" si="15"/>
        <v>4.4161278133590942E-2</v>
      </c>
      <c r="AL51" s="53">
        <f t="shared" si="10"/>
        <v>4.1605904698330254E-5</v>
      </c>
      <c r="AM51" s="53">
        <f t="shared" si="14"/>
        <v>4.6729754035671478E-2</v>
      </c>
      <c r="AN51" s="95">
        <f t="shared" si="11"/>
        <v>-4908036.8626272939</v>
      </c>
      <c r="AO51" s="96">
        <f t="shared" si="12"/>
        <v>-5659006.1616430003</v>
      </c>
      <c r="AP51" s="108">
        <f t="shared" si="13"/>
        <v>-14581.306891136803</v>
      </c>
      <c r="AQ51" s="53">
        <v>4.5187659561634001E-2</v>
      </c>
    </row>
    <row r="52" spans="5:43" ht="15" x14ac:dyDescent="0.2">
      <c r="E52" s="49">
        <v>44987</v>
      </c>
      <c r="F52" s="50">
        <v>0.88740164041519098</v>
      </c>
      <c r="G52" s="102">
        <f t="shared" si="0"/>
        <v>-1.549631582223104E-3</v>
      </c>
      <c r="H52" s="103">
        <f t="shared" si="1"/>
        <v>0.86820399538094362</v>
      </c>
      <c r="I52" s="100">
        <f t="shared" si="2"/>
        <v>5759015.1929744808</v>
      </c>
      <c r="J52" s="101">
        <f t="shared" si="3"/>
        <v>8924.3518255362287</v>
      </c>
      <c r="K52" s="106">
        <f t="shared" si="4"/>
        <v>258.41045690979809</v>
      </c>
      <c r="M52" s="49">
        <v>44987</v>
      </c>
      <c r="N52" s="52">
        <v>2.5173991918563801E-2</v>
      </c>
      <c r="O52" s="52">
        <v>2.4574894458055399E-2</v>
      </c>
      <c r="P52" s="52">
        <v>2.5288777425885201E-2</v>
      </c>
      <c r="Q52" s="52">
        <v>2.66273058950901E-2</v>
      </c>
      <c r="R52" s="52">
        <v>2.8010457754135101E-2</v>
      </c>
      <c r="S52" s="52">
        <v>3.1850643455982201E-2</v>
      </c>
      <c r="T52" s="52">
        <v>3.4385174512863097E-2</v>
      </c>
      <c r="U52" s="52">
        <f t="shared" si="5"/>
        <v>3.3962752670049612E-2</v>
      </c>
      <c r="V52" s="52">
        <f t="shared" si="6"/>
        <v>-3.1879171729136402E-5</v>
      </c>
      <c r="W52" s="52">
        <f t="shared" si="7"/>
        <v>3.5587163021167018E-2</v>
      </c>
      <c r="X52" s="97">
        <f t="shared" si="8"/>
        <v>5550307.0673900237</v>
      </c>
      <c r="Y52" s="107">
        <f t="shared" si="9"/>
        <v>70.290466858074069</v>
      </c>
      <c r="Z52" s="52">
        <v>3.5830561071634202E-2</v>
      </c>
      <c r="AC52" s="49">
        <v>44987</v>
      </c>
      <c r="AD52" s="53">
        <v>4.1551645845174699E-2</v>
      </c>
      <c r="AE52" s="53">
        <v>4.1551645845174699E-2</v>
      </c>
      <c r="AF52" s="53">
        <v>4.1551645845174699E-2</v>
      </c>
      <c r="AG52" s="53">
        <v>4.1551645845174699E-2</v>
      </c>
      <c r="AH52" s="53">
        <v>4.1551645845174699E-2</v>
      </c>
      <c r="AI52" s="53">
        <v>4.3386057019233697E-2</v>
      </c>
      <c r="AJ52" s="53">
        <v>4.4266395270824398E-2</v>
      </c>
      <c r="AK52" s="53">
        <f t="shared" si="15"/>
        <v>4.4119672228892612E-2</v>
      </c>
      <c r="AL52" s="53">
        <f t="shared" si="10"/>
        <v>1.074125369391471E-5</v>
      </c>
      <c r="AM52" s="53">
        <f t="shared" si="14"/>
        <v>4.6698889384667062E-2</v>
      </c>
      <c r="AN52" s="95">
        <f t="shared" si="11"/>
        <v>-4908097.0419072118</v>
      </c>
      <c r="AO52" s="96">
        <f t="shared" si="12"/>
        <v>-5653161.086587348</v>
      </c>
      <c r="AP52" s="108">
        <f t="shared" si="13"/>
        <v>-8736.2318354845047</v>
      </c>
      <c r="AQ52" s="53">
        <v>4.5146726071834502E-2</v>
      </c>
    </row>
    <row r="53" spans="5:43" ht="15" x14ac:dyDescent="0.2">
      <c r="E53" s="49">
        <v>44986</v>
      </c>
      <c r="F53" s="50">
        <v>0.88877785205840998</v>
      </c>
      <c r="G53" s="102">
        <f t="shared" si="0"/>
        <v>1.4497232807980853E-2</v>
      </c>
      <c r="H53" s="103">
        <f t="shared" si="1"/>
        <v>0.88215757005785911</v>
      </c>
      <c r="I53" s="100">
        <f t="shared" si="2"/>
        <v>5667921.6612878572</v>
      </c>
      <c r="J53" s="101">
        <f t="shared" si="3"/>
        <v>-82169.179861087352</v>
      </c>
      <c r="K53" s="106">
        <f t="shared" si="4"/>
        <v>-3341.7795773539692</v>
      </c>
      <c r="M53" s="49">
        <v>44986</v>
      </c>
      <c r="N53" s="52">
        <v>2.5072610005736299E-2</v>
      </c>
      <c r="O53" s="52">
        <v>2.44820062071084E-2</v>
      </c>
      <c r="P53" s="52">
        <v>2.5203656405210401E-2</v>
      </c>
      <c r="Q53" s="52">
        <v>2.65567563474178E-2</v>
      </c>
      <c r="R53" s="52">
        <v>2.79549565166234E-2</v>
      </c>
      <c r="S53" s="52">
        <v>3.1865581870078999E-2</v>
      </c>
      <c r="T53" s="52">
        <v>3.4420441836118698E-2</v>
      </c>
      <c r="U53" s="52">
        <f t="shared" si="5"/>
        <v>3.3994631841778748E-2</v>
      </c>
      <c r="V53" s="52">
        <f t="shared" si="6"/>
        <v>5.2025727927691723E-4</v>
      </c>
      <c r="W53" s="52">
        <f t="shared" si="7"/>
        <v>3.6139299472173071E-2</v>
      </c>
      <c r="X53" s="97">
        <f t="shared" si="8"/>
        <v>5549089.7861207733</v>
      </c>
      <c r="Y53" s="107">
        <f t="shared" si="9"/>
        <v>-1146.9908023923635</v>
      </c>
      <c r="Z53" s="52">
        <v>3.5888716578483498E-2</v>
      </c>
      <c r="AC53" s="49">
        <v>44986</v>
      </c>
      <c r="AD53" s="53">
        <v>4.1581328958272899E-2</v>
      </c>
      <c r="AE53" s="53">
        <v>4.1581328958272899E-2</v>
      </c>
      <c r="AF53" s="53">
        <v>4.1581328958272899E-2</v>
      </c>
      <c r="AG53" s="53">
        <v>4.1581328958272899E-2</v>
      </c>
      <c r="AH53" s="53">
        <v>4.1581328958272899E-2</v>
      </c>
      <c r="AI53" s="53">
        <v>4.3411500751972198E-2</v>
      </c>
      <c r="AJ53" s="53">
        <v>4.4248417019844E-2</v>
      </c>
      <c r="AK53" s="53">
        <f t="shared" si="15"/>
        <v>4.4108930975198697E-2</v>
      </c>
      <c r="AL53" s="53">
        <f t="shared" si="10"/>
        <v>-3.0981500943502022E-4</v>
      </c>
      <c r="AM53" s="53">
        <f t="shared" si="14"/>
        <v>4.6378333121538128E-2</v>
      </c>
      <c r="AN53" s="95">
        <f t="shared" si="11"/>
        <v>-4908722.0997346947</v>
      </c>
      <c r="AO53" s="96">
        <f t="shared" si="12"/>
        <v>-5564450.4636657378</v>
      </c>
      <c r="AP53" s="108">
        <f t="shared" si="13"/>
        <v>79974.391086125746</v>
      </c>
      <c r="AQ53" s="53">
        <v>4.5085333287715898E-2</v>
      </c>
    </row>
    <row r="54" spans="5:43" ht="15" x14ac:dyDescent="0.2">
      <c r="E54" s="49">
        <v>44985</v>
      </c>
      <c r="F54" s="50">
        <v>0.87598598003387396</v>
      </c>
      <c r="G54" s="102">
        <f t="shared" si="0"/>
        <v>-6.2353651492353208E-3</v>
      </c>
      <c r="H54" s="103">
        <f t="shared" si="1"/>
        <v>0.86412950882372264</v>
      </c>
      <c r="I54" s="100">
        <f t="shared" si="2"/>
        <v>5786169.7221822003</v>
      </c>
      <c r="J54" s="101">
        <f t="shared" si="3"/>
        <v>36078.881033255719</v>
      </c>
      <c r="K54" s="106">
        <f t="shared" si="4"/>
        <v>142.9671593029052</v>
      </c>
      <c r="M54" s="49">
        <v>44985</v>
      </c>
      <c r="N54" s="52">
        <v>2.5173991918563801E-2</v>
      </c>
      <c r="O54" s="52">
        <v>2.4290800094604399E-2</v>
      </c>
      <c r="P54" s="52">
        <v>2.4877201765775601E-2</v>
      </c>
      <c r="Q54" s="52">
        <v>2.6275543496012601E-2</v>
      </c>
      <c r="R54" s="52">
        <v>2.7628773823380401E-2</v>
      </c>
      <c r="S54" s="52">
        <v>3.1403243541717502E-2</v>
      </c>
      <c r="T54" s="52">
        <v>3.38886007666587E-2</v>
      </c>
      <c r="U54" s="52">
        <f t="shared" si="5"/>
        <v>3.3474374562501831E-2</v>
      </c>
      <c r="V54" s="52">
        <f t="shared" si="6"/>
        <v>2.474496141076088E-4</v>
      </c>
      <c r="W54" s="52">
        <f t="shared" si="7"/>
        <v>3.5866491807003763E-2</v>
      </c>
      <c r="X54" s="97">
        <f t="shared" si="8"/>
        <v>5549691.2049100697</v>
      </c>
      <c r="Y54" s="107">
        <f t="shared" si="9"/>
        <v>-545.57201309595257</v>
      </c>
      <c r="Z54" s="52">
        <v>3.52988243103027E-2</v>
      </c>
      <c r="AC54" s="49">
        <v>44985</v>
      </c>
      <c r="AD54" s="53">
        <v>4.1751936078071497E-2</v>
      </c>
      <c r="AE54" s="53">
        <v>4.1751936078071497E-2</v>
      </c>
      <c r="AF54" s="53">
        <v>4.1751936078071497E-2</v>
      </c>
      <c r="AG54" s="53">
        <v>4.1751936078071497E-2</v>
      </c>
      <c r="AH54" s="53">
        <v>4.1751936078071497E-2</v>
      </c>
      <c r="AI54" s="53">
        <v>4.36402782797813E-2</v>
      </c>
      <c r="AJ54" s="53">
        <v>4.4574439525604199E-2</v>
      </c>
      <c r="AK54" s="53">
        <f t="shared" si="15"/>
        <v>4.4418745984633717E-2</v>
      </c>
      <c r="AL54" s="53">
        <f t="shared" si="10"/>
        <v>1.1318673690176306E-5</v>
      </c>
      <c r="AM54" s="53">
        <f t="shared" si="14"/>
        <v>4.6699466804663324E-2</v>
      </c>
      <c r="AN54" s="95">
        <f t="shared" si="11"/>
        <v>-4908095.9160584658</v>
      </c>
      <c r="AO54" s="96">
        <f t="shared" si="12"/>
        <v>-5679815.1966127204</v>
      </c>
      <c r="AP54" s="108">
        <f t="shared" si="13"/>
        <v>-35390.341860856861</v>
      </c>
      <c r="AQ54" s="53">
        <v>4.5508597046136801E-2</v>
      </c>
    </row>
    <row r="55" spans="5:43" ht="15" x14ac:dyDescent="0.2">
      <c r="E55" s="49">
        <v>44984</v>
      </c>
      <c r="F55" s="50">
        <v>0.88146513700485196</v>
      </c>
      <c r="G55" s="102">
        <f t="shared" si="0"/>
        <v>-1.5118533681484673E-3</v>
      </c>
      <c r="H55" s="103">
        <f t="shared" si="1"/>
        <v>0.86823684548289703</v>
      </c>
      <c r="I55" s="100">
        <f t="shared" si="2"/>
        <v>5758797.2982407743</v>
      </c>
      <c r="J55" s="101">
        <f t="shared" si="3"/>
        <v>8706.4570918297395</v>
      </c>
      <c r="K55" s="106">
        <f t="shared" si="4"/>
        <v>497.28592373337597</v>
      </c>
      <c r="M55" s="49">
        <v>44984</v>
      </c>
      <c r="N55" s="52">
        <v>2.5173991918563801E-2</v>
      </c>
      <c r="O55" s="52">
        <v>2.4187793955206802E-2</v>
      </c>
      <c r="P55" s="52">
        <v>2.4746801704168299E-2</v>
      </c>
      <c r="Q55" s="52">
        <v>2.6142047718167302E-2</v>
      </c>
      <c r="R55" s="52">
        <v>2.7492288500070499E-2</v>
      </c>
      <c r="S55" s="52">
        <v>3.11890188604593E-2</v>
      </c>
      <c r="T55" s="52">
        <v>3.3634506165981203E-2</v>
      </c>
      <c r="U55" s="52">
        <f t="shared" si="5"/>
        <v>3.3226924948394222E-2</v>
      </c>
      <c r="V55" s="52">
        <f t="shared" si="6"/>
        <v>1.277669022480693E-4</v>
      </c>
      <c r="W55" s="52">
        <f t="shared" si="7"/>
        <v>3.5746809095144223E-2</v>
      </c>
      <c r="X55" s="97">
        <f t="shared" si="8"/>
        <v>5549955.0722884238</v>
      </c>
      <c r="Y55" s="107">
        <f t="shared" si="9"/>
        <v>-281.70463474188</v>
      </c>
      <c r="Z55" s="52">
        <v>3.5032100975513403E-2</v>
      </c>
      <c r="AC55" s="49">
        <v>44984</v>
      </c>
      <c r="AD55" s="53">
        <v>4.1690185666084199E-2</v>
      </c>
      <c r="AE55" s="53">
        <v>4.1690185666084199E-2</v>
      </c>
      <c r="AF55" s="53">
        <v>4.1690185666084199E-2</v>
      </c>
      <c r="AG55" s="53">
        <v>4.1690185666084199E-2</v>
      </c>
      <c r="AH55" s="53">
        <v>4.1690185666084199E-2</v>
      </c>
      <c r="AI55" s="53">
        <v>4.3634541332721703E-2</v>
      </c>
      <c r="AJ55" s="53">
        <v>4.4562004506587899E-2</v>
      </c>
      <c r="AK55" s="53">
        <f t="shared" si="15"/>
        <v>4.4407427310943541E-2</v>
      </c>
      <c r="AL55" s="53">
        <f t="shared" si="10"/>
        <v>2.7565161387121256E-4</v>
      </c>
      <c r="AM55" s="53">
        <f t="shared" si="14"/>
        <v>4.696379974484436E-2</v>
      </c>
      <c r="AN55" s="95">
        <f t="shared" si="11"/>
        <v>-4907580.5489906082</v>
      </c>
      <c r="AO55" s="96">
        <f t="shared" si="12"/>
        <v>-5652352.321285218</v>
      </c>
      <c r="AP55" s="108">
        <f t="shared" si="13"/>
        <v>-7927.4665333544835</v>
      </c>
      <c r="AQ55" s="53">
        <v>4.5489482581615399E-2</v>
      </c>
    </row>
    <row r="56" spans="5:43" ht="15" x14ac:dyDescent="0.2">
      <c r="E56" s="49">
        <v>44981</v>
      </c>
      <c r="F56" s="50">
        <v>0.88279879093170099</v>
      </c>
      <c r="G56" s="102">
        <f t="shared" si="0"/>
        <v>1.6757099755223073E-3</v>
      </c>
      <c r="H56" s="103">
        <f t="shared" si="1"/>
        <v>0.87100859590539448</v>
      </c>
      <c r="I56" s="100">
        <f t="shared" si="2"/>
        <v>5740471.4758326914</v>
      </c>
      <c r="J56" s="101">
        <f t="shared" si="3"/>
        <v>-9619.3653162531555</v>
      </c>
      <c r="K56" s="106">
        <f t="shared" si="4"/>
        <v>183.17731398716569</v>
      </c>
      <c r="M56" s="49">
        <v>44981</v>
      </c>
      <c r="N56" s="52">
        <v>2.5182392448186802E-2</v>
      </c>
      <c r="O56" s="52">
        <v>2.45360601693391E-2</v>
      </c>
      <c r="P56" s="52">
        <v>2.4947499856352799E-2</v>
      </c>
      <c r="Q56" s="52">
        <v>2.6250924915075299E-2</v>
      </c>
      <c r="R56" s="52">
        <v>2.7512304484844201E-2</v>
      </c>
      <c r="S56" s="52">
        <v>3.10883689671754E-2</v>
      </c>
      <c r="T56" s="52">
        <v>3.3501315861940301E-2</v>
      </c>
      <c r="U56" s="52">
        <f t="shared" si="5"/>
        <v>3.3099158046146153E-2</v>
      </c>
      <c r="V56" s="52">
        <f t="shared" si="6"/>
        <v>3.8246034334102341E-4</v>
      </c>
      <c r="W56" s="52">
        <f t="shared" si="7"/>
        <v>3.6001502536237177E-2</v>
      </c>
      <c r="X56" s="97">
        <f t="shared" si="8"/>
        <v>5549393.5585381938</v>
      </c>
      <c r="Y56" s="107">
        <f t="shared" si="9"/>
        <v>-843.21838497184217</v>
      </c>
      <c r="Z56" s="52">
        <v>3.4820374101400299E-2</v>
      </c>
      <c r="AC56" s="49">
        <v>44981</v>
      </c>
      <c r="AD56" s="53">
        <v>4.1420124471187501E-2</v>
      </c>
      <c r="AE56" s="53">
        <v>4.1420124471187501E-2</v>
      </c>
      <c r="AF56" s="53">
        <v>4.1420124471187501E-2</v>
      </c>
      <c r="AG56" s="53">
        <v>4.1420124471187501E-2</v>
      </c>
      <c r="AH56" s="53">
        <v>4.1420124471187501E-2</v>
      </c>
      <c r="AI56" s="53">
        <v>4.3458342552185003E-2</v>
      </c>
      <c r="AJ56" s="53">
        <v>4.4266462326049798E-2</v>
      </c>
      <c r="AK56" s="53">
        <f t="shared" si="15"/>
        <v>4.4131775697072329E-2</v>
      </c>
      <c r="AL56" s="53">
        <f t="shared" si="10"/>
        <v>5.3753145039078798E-4</v>
      </c>
      <c r="AM56" s="53">
        <f t="shared" si="14"/>
        <v>4.7225679581363936E-2</v>
      </c>
      <c r="AN56" s="95">
        <f t="shared" si="11"/>
        <v>-4907070.0180767262</v>
      </c>
      <c r="AO56" s="96">
        <f t="shared" si="12"/>
        <v>-5633779.0937366514</v>
      </c>
      <c r="AP56" s="108">
        <f t="shared" si="13"/>
        <v>10645.761015212163</v>
      </c>
      <c r="AQ56" s="53">
        <v>4.5074582099914502E-2</v>
      </c>
    </row>
    <row r="57" spans="5:43" ht="15" x14ac:dyDescent="0.2">
      <c r="E57" s="49">
        <v>44980</v>
      </c>
      <c r="F57" s="50">
        <v>0.88132071495056097</v>
      </c>
      <c r="G57" s="102">
        <f t="shared" si="0"/>
        <v>8.257101311995122E-4</v>
      </c>
      <c r="H57" s="103">
        <f t="shared" si="1"/>
        <v>0.87026947728291992</v>
      </c>
      <c r="I57" s="100">
        <f t="shared" si="2"/>
        <v>5745346.8500476051</v>
      </c>
      <c r="J57" s="101">
        <f t="shared" si="3"/>
        <v>-4743.9911013394594</v>
      </c>
      <c r="K57" s="106">
        <f t="shared" si="4"/>
        <v>471.60893318988383</v>
      </c>
      <c r="M57" s="49">
        <v>44980</v>
      </c>
      <c r="N57" s="52">
        <v>2.51841302961111E-2</v>
      </c>
      <c r="O57" s="52">
        <v>2.45606321841478E-2</v>
      </c>
      <c r="P57" s="52">
        <v>2.4863399565219799E-2</v>
      </c>
      <c r="Q57" s="52">
        <v>2.6166830211877799E-2</v>
      </c>
      <c r="R57" s="52">
        <v>2.7428211644291801E-2</v>
      </c>
      <c r="S57" s="52">
        <v>3.0873939394950801E-2</v>
      </c>
      <c r="T57" s="52">
        <v>3.3085249364375999E-2</v>
      </c>
      <c r="U57" s="52">
        <f t="shared" si="5"/>
        <v>3.271669770280513E-2</v>
      </c>
      <c r="V57" s="52">
        <f t="shared" si="6"/>
        <v>4.9613416194901894E-5</v>
      </c>
      <c r="W57" s="52">
        <f t="shared" si="7"/>
        <v>3.5668655609091056E-2</v>
      </c>
      <c r="X57" s="97">
        <f t="shared" si="8"/>
        <v>5550127.3859462738</v>
      </c>
      <c r="Y57" s="107">
        <f t="shared" si="9"/>
        <v>-109.39097689185292</v>
      </c>
      <c r="Z57" s="52">
        <v>3.4213893115520401E-2</v>
      </c>
      <c r="AC57" s="49">
        <v>44980</v>
      </c>
      <c r="AD57" s="53">
        <v>4.1182532906532197E-2</v>
      </c>
      <c r="AE57" s="53">
        <v>4.1182532906532197E-2</v>
      </c>
      <c r="AF57" s="53">
        <v>4.1182532906532197E-2</v>
      </c>
      <c r="AG57" s="53">
        <v>4.1182532906532197E-2</v>
      </c>
      <c r="AH57" s="53">
        <v>4.1182532906532197E-2</v>
      </c>
      <c r="AI57" s="53">
        <v>4.3066833168268197E-2</v>
      </c>
      <c r="AJ57" s="53">
        <v>4.3699726462364197E-2</v>
      </c>
      <c r="AK57" s="53">
        <f t="shared" si="15"/>
        <v>4.3594244246681541E-2</v>
      </c>
      <c r="AL57" s="53">
        <f t="shared" si="10"/>
        <v>2.9825046658522869E-4</v>
      </c>
      <c r="AM57" s="53">
        <f t="shared" si="14"/>
        <v>4.6986398597558376E-2</v>
      </c>
      <c r="AN57" s="95">
        <f t="shared" si="11"/>
        <v>-4907536.4907635795</v>
      </c>
      <c r="AO57" s="96">
        <f t="shared" si="12"/>
        <v>-5639099.8637404423</v>
      </c>
      <c r="AP57" s="108">
        <f t="shared" si="13"/>
        <v>5324.9910114211962</v>
      </c>
      <c r="AQ57" s="53">
        <v>4.4332623481750398E-2</v>
      </c>
    </row>
    <row r="58" spans="5:43" ht="15" x14ac:dyDescent="0.2">
      <c r="E58" s="49">
        <v>44979</v>
      </c>
      <c r="F58" s="50">
        <v>0.88059329986572199</v>
      </c>
      <c r="G58" s="102">
        <f t="shared" si="0"/>
        <v>6.7018962211493418E-4</v>
      </c>
      <c r="H58" s="103">
        <f t="shared" si="1"/>
        <v>0.87013424419410357</v>
      </c>
      <c r="I58" s="100">
        <f t="shared" si="2"/>
        <v>5746239.7708883118</v>
      </c>
      <c r="J58" s="101">
        <f t="shared" si="3"/>
        <v>-3851.0702606327832</v>
      </c>
      <c r="K58" s="106">
        <f t="shared" si="4"/>
        <v>517.54263619985431</v>
      </c>
      <c r="M58" s="49">
        <v>44979</v>
      </c>
      <c r="N58" s="52">
        <v>2.5173991918563801E-2</v>
      </c>
      <c r="O58" s="52">
        <v>2.4383964017033501E-2</v>
      </c>
      <c r="P58" s="52">
        <v>2.4672949686646399E-2</v>
      </c>
      <c r="Q58" s="52">
        <v>2.6047581806778901E-2</v>
      </c>
      <c r="R58" s="52">
        <v>2.7377877384424199E-2</v>
      </c>
      <c r="S58" s="52">
        <v>3.08412015438079E-2</v>
      </c>
      <c r="T58" s="52">
        <v>3.3032260835170697E-2</v>
      </c>
      <c r="U58" s="52">
        <f t="shared" si="5"/>
        <v>3.2667084286610228E-2</v>
      </c>
      <c r="V58" s="52">
        <f t="shared" si="6"/>
        <v>-1.9092485308645074E-4</v>
      </c>
      <c r="W58" s="52">
        <f t="shared" si="7"/>
        <v>3.5428117339809703E-2</v>
      </c>
      <c r="X58" s="97">
        <f t="shared" si="8"/>
        <v>5550657.7609168282</v>
      </c>
      <c r="Y58" s="107">
        <f t="shared" si="9"/>
        <v>420.98399366252124</v>
      </c>
      <c r="Z58" s="52">
        <v>3.4179266542196197E-2</v>
      </c>
      <c r="AC58" s="49">
        <v>44979</v>
      </c>
      <c r="AD58" s="53">
        <v>4.1063725948333699E-2</v>
      </c>
      <c r="AE58" s="53">
        <v>4.1063725948333699E-2</v>
      </c>
      <c r="AF58" s="53">
        <v>4.1063725948333699E-2</v>
      </c>
      <c r="AG58" s="53">
        <v>4.1063725948333699E-2</v>
      </c>
      <c r="AH58" s="53">
        <v>4.1063725948333699E-2</v>
      </c>
      <c r="AI58" s="53">
        <v>4.2822096496820401E-2</v>
      </c>
      <c r="AJ58" s="53">
        <v>4.3390773236751501E-2</v>
      </c>
      <c r="AK58" s="53">
        <f t="shared" si="15"/>
        <v>4.3295993780096312E-2</v>
      </c>
      <c r="AL58" s="53">
        <f t="shared" si="10"/>
        <v>7.467406491434847E-5</v>
      </c>
      <c r="AM58" s="53">
        <f t="shared" si="14"/>
        <v>4.6762822195887496E-2</v>
      </c>
      <c r="AN58" s="95">
        <f t="shared" si="11"/>
        <v>-4907972.3878079066</v>
      </c>
      <c r="AO58" s="96">
        <f t="shared" si="12"/>
        <v>-5640477.2258486934</v>
      </c>
      <c r="AP58" s="108">
        <f t="shared" si="13"/>
        <v>3947.6289031701162</v>
      </c>
      <c r="AQ58" s="53">
        <v>4.3959464877843801E-2</v>
      </c>
    </row>
    <row r="59" spans="5:43" ht="15" x14ac:dyDescent="0.2">
      <c r="E59" s="49">
        <v>44978</v>
      </c>
      <c r="F59" s="50">
        <v>0.88000333309173495</v>
      </c>
      <c r="G59" s="102">
        <f t="shared" si="0"/>
        <v>-9.448915101819522E-3</v>
      </c>
      <c r="H59" s="103">
        <f t="shared" si="1"/>
        <v>0.86133516170698887</v>
      </c>
      <c r="I59" s="100">
        <f t="shared" si="2"/>
        <v>5804941.2380786007</v>
      </c>
      <c r="J59" s="101">
        <f t="shared" si="3"/>
        <v>54850.396929656155</v>
      </c>
      <c r="K59" s="106">
        <f t="shared" si="4"/>
        <v>2559.2828228138387</v>
      </c>
      <c r="M59" s="49">
        <v>44978</v>
      </c>
      <c r="N59" s="52">
        <v>2.5194264948368E-2</v>
      </c>
      <c r="O59" s="52">
        <v>2.4314844980835901E-2</v>
      </c>
      <c r="P59" s="52">
        <v>2.4581886827945699E-2</v>
      </c>
      <c r="Q59" s="52">
        <v>2.60118786245584E-2</v>
      </c>
      <c r="R59" s="52">
        <v>2.7395745739340699E-2</v>
      </c>
      <c r="S59" s="52">
        <v>3.09821143746376E-2</v>
      </c>
      <c r="T59" s="52">
        <v>3.3233188092708497E-2</v>
      </c>
      <c r="U59" s="52">
        <f t="shared" si="5"/>
        <v>3.2858009139696678E-2</v>
      </c>
      <c r="V59" s="52">
        <f t="shared" si="6"/>
        <v>2.0434645315009492E-4</v>
      </c>
      <c r="W59" s="52">
        <f t="shared" si="7"/>
        <v>3.5823388646046249E-2</v>
      </c>
      <c r="X59" s="97">
        <f t="shared" si="8"/>
        <v>5549786.2340492131</v>
      </c>
      <c r="Y59" s="107">
        <f t="shared" si="9"/>
        <v>-450.54287395253778</v>
      </c>
      <c r="Z59" s="52">
        <v>3.4399311989545801E-2</v>
      </c>
      <c r="AC59" s="49">
        <v>44978</v>
      </c>
      <c r="AD59" s="53">
        <v>4.10812273621559E-2</v>
      </c>
      <c r="AE59" s="53">
        <v>4.10812273621559E-2</v>
      </c>
      <c r="AF59" s="53">
        <v>4.10812273621559E-2</v>
      </c>
      <c r="AG59" s="53">
        <v>4.10812273621559E-2</v>
      </c>
      <c r="AH59" s="53">
        <v>4.10812273621559E-2</v>
      </c>
      <c r="AI59" s="53">
        <v>4.2782939970493303E-2</v>
      </c>
      <c r="AJ59" s="53">
        <v>4.33089956641197E-2</v>
      </c>
      <c r="AK59" s="53">
        <f t="shared" si="15"/>
        <v>4.3221319715181963E-2</v>
      </c>
      <c r="AL59" s="53">
        <f t="shared" si="10"/>
        <v>8.8449381291869078E-4</v>
      </c>
      <c r="AM59" s="53">
        <f t="shared" si="14"/>
        <v>4.7572641943891839E-2</v>
      </c>
      <c r="AN59" s="95">
        <f t="shared" si="11"/>
        <v>-4906393.7018165076</v>
      </c>
      <c r="AO59" s="96">
        <f t="shared" si="12"/>
        <v>-5696265.4259847533</v>
      </c>
      <c r="AP59" s="108">
        <f t="shared" si="13"/>
        <v>-51840.571232889779</v>
      </c>
      <c r="AQ59" s="53">
        <v>4.3835047632455798E-2</v>
      </c>
    </row>
    <row r="60" spans="5:43" ht="15" x14ac:dyDescent="0.2">
      <c r="E60" s="49">
        <v>44977</v>
      </c>
      <c r="F60" s="50">
        <v>0.88835781812667802</v>
      </c>
      <c r="G60" s="102">
        <f t="shared" si="0"/>
        <v>-3.267678692225036E-4</v>
      </c>
      <c r="H60" s="103">
        <f t="shared" si="1"/>
        <v>0.86926733833219716</v>
      </c>
      <c r="I60" s="100">
        <f t="shared" si="2"/>
        <v>5751970.400260468</v>
      </c>
      <c r="J60" s="101">
        <f t="shared" si="3"/>
        <v>1879.559111523442</v>
      </c>
      <c r="K60" s="106">
        <f t="shared" si="4"/>
        <v>-560.5430628862232</v>
      </c>
      <c r="M60" s="49">
        <v>44977</v>
      </c>
      <c r="N60" s="52">
        <v>2.5173991918563801E-2</v>
      </c>
      <c r="O60" s="52">
        <v>2.4388290941715199E-2</v>
      </c>
      <c r="P60" s="52">
        <v>2.4523301050066899E-2</v>
      </c>
      <c r="Q60" s="52">
        <v>2.5957720354199399E-2</v>
      </c>
      <c r="R60" s="52">
        <v>2.7345869690179801E-2</v>
      </c>
      <c r="S60" s="52">
        <v>3.0866265296936E-2</v>
      </c>
      <c r="T60" s="52">
        <v>3.3011142164468703E-2</v>
      </c>
      <c r="U60" s="52">
        <f t="shared" si="5"/>
        <v>3.2653662686546583E-2</v>
      </c>
      <c r="V60" s="52">
        <f t="shared" si="6"/>
        <v>1.8000757942593371E-4</v>
      </c>
      <c r="W60" s="52">
        <f t="shared" si="7"/>
        <v>3.5799049772322088E-2</v>
      </c>
      <c r="X60" s="97">
        <f t="shared" si="8"/>
        <v>5549839.8944571791</v>
      </c>
      <c r="Y60" s="107">
        <f t="shared" si="9"/>
        <v>-396.88246598653495</v>
      </c>
      <c r="Z60" s="52">
        <v>3.40732596814632E-2</v>
      </c>
      <c r="AC60" s="49">
        <v>44977</v>
      </c>
      <c r="AD60" s="53">
        <v>4.0781963616609497E-2</v>
      </c>
      <c r="AE60" s="53">
        <v>4.0781963616609497E-2</v>
      </c>
      <c r="AF60" s="53">
        <v>4.0781963616609497E-2</v>
      </c>
      <c r="AG60" s="53">
        <v>4.0781963616609497E-2</v>
      </c>
      <c r="AH60" s="53">
        <v>4.0781963616609497E-2</v>
      </c>
      <c r="AI60" s="53">
        <v>4.2080678045749602E-2</v>
      </c>
      <c r="AJ60" s="53">
        <v>4.2388055473566E-2</v>
      </c>
      <c r="AK60" s="53">
        <f t="shared" si="15"/>
        <v>4.2336825902263273E-2</v>
      </c>
      <c r="AL60" s="53">
        <f t="shared" si="10"/>
        <v>-8.8360781470946115E-5</v>
      </c>
      <c r="AM60" s="53">
        <f t="shared" si="14"/>
        <v>4.6599787349502202E-2</v>
      </c>
      <c r="AN60" s="95">
        <f t="shared" si="11"/>
        <v>-4908290.27406382</v>
      </c>
      <c r="AO60" s="96">
        <f t="shared" si="12"/>
        <v>-5646468.0744602866</v>
      </c>
      <c r="AP60" s="108">
        <f t="shared" si="13"/>
        <v>-2043.2197084231302</v>
      </c>
      <c r="AQ60" s="53">
        <v>4.2695436626672703E-2</v>
      </c>
    </row>
    <row r="61" spans="5:43" ht="15" x14ac:dyDescent="0.2">
      <c r="E61" s="49">
        <v>44974</v>
      </c>
      <c r="F61" s="50">
        <v>0.88864815235137895</v>
      </c>
      <c r="G61" s="102">
        <f t="shared" si="0"/>
        <v>2.1834772306974576E-4</v>
      </c>
      <c r="H61" s="103">
        <f t="shared" si="1"/>
        <v>0.86974134440214579</v>
      </c>
      <c r="I61" s="100">
        <f t="shared" si="2"/>
        <v>5748835.5959862592</v>
      </c>
      <c r="J61" s="101">
        <f t="shared" si="3"/>
        <v>-1255.2451626854017</v>
      </c>
      <c r="K61" s="106">
        <f t="shared" si="4"/>
        <v>8.3639704352244735</v>
      </c>
      <c r="M61" s="49">
        <v>44974</v>
      </c>
      <c r="N61" s="52">
        <v>2.5192527100443798E-2</v>
      </c>
      <c r="O61" s="52">
        <v>2.42690201848745E-2</v>
      </c>
      <c r="P61" s="52">
        <v>2.4310613051056799E-2</v>
      </c>
      <c r="Q61" s="52">
        <v>2.5741312652826299E-2</v>
      </c>
      <c r="R61" s="52">
        <v>2.71258559077978E-2</v>
      </c>
      <c r="S61" s="52">
        <v>3.0661160126328399E-2</v>
      </c>
      <c r="T61" s="52">
        <v>3.28361541032791E-2</v>
      </c>
      <c r="U61" s="52">
        <f t="shared" si="5"/>
        <v>3.247365510712065E-2</v>
      </c>
      <c r="V61" s="52">
        <f t="shared" si="6"/>
        <v>7.2705248993498728E-7</v>
      </c>
      <c r="W61" s="52">
        <f t="shared" si="7"/>
        <v>3.5619769245386089E-2</v>
      </c>
      <c r="X61" s="97">
        <f t="shared" si="8"/>
        <v>5550235.1738536628</v>
      </c>
      <c r="Y61" s="107">
        <f t="shared" si="9"/>
        <v>-1.6030695028603077</v>
      </c>
      <c r="Z61" s="52">
        <v>3.3907197415828698E-2</v>
      </c>
      <c r="AC61" s="49">
        <v>44974</v>
      </c>
      <c r="AD61" s="53">
        <v>4.0608275681734002E-2</v>
      </c>
      <c r="AE61" s="53">
        <v>4.0608275681734002E-2</v>
      </c>
      <c r="AF61" s="53">
        <v>4.0608275681734002E-2</v>
      </c>
      <c r="AG61" s="53">
        <v>4.0608275681734002E-2</v>
      </c>
      <c r="AH61" s="53">
        <v>4.0608275681734002E-2</v>
      </c>
      <c r="AI61" s="53">
        <v>4.2077921330928802E-2</v>
      </c>
      <c r="AJ61" s="53">
        <v>4.2494639754295301E-2</v>
      </c>
      <c r="AK61" s="53">
        <f t="shared" si="15"/>
        <v>4.2425186683734219E-2</v>
      </c>
      <c r="AL61" s="53">
        <f t="shared" si="10"/>
        <v>1.4735385775538345E-5</v>
      </c>
      <c r="AM61" s="53">
        <f t="shared" si="14"/>
        <v>4.6702883516748686E-2</v>
      </c>
      <c r="AN61" s="95">
        <f t="shared" si="11"/>
        <v>-4908089.2541867085</v>
      </c>
      <c r="AO61" s="96">
        <f t="shared" si="12"/>
        <v>-5643159.64254924</v>
      </c>
      <c r="AP61" s="108">
        <f t="shared" si="13"/>
        <v>1265.2122026234865</v>
      </c>
      <c r="AQ61" s="53">
        <v>4.2911347001791E-2</v>
      </c>
    </row>
    <row r="62" spans="5:43" ht="15" x14ac:dyDescent="0.2">
      <c r="E62" s="49">
        <v>44973</v>
      </c>
      <c r="F62" s="50">
        <v>0.88845413923263505</v>
      </c>
      <c r="G62" s="102">
        <f t="shared" si="0"/>
        <v>-1.1139129386437165E-3</v>
      </c>
      <c r="H62" s="103">
        <f t="shared" si="1"/>
        <v>0.86858287517225163</v>
      </c>
      <c r="I62" s="100">
        <f t="shared" si="2"/>
        <v>5756503.0844160188</v>
      </c>
      <c r="J62" s="101">
        <f t="shared" si="3"/>
        <v>6412.2432670742273</v>
      </c>
      <c r="K62" s="106">
        <f t="shared" si="4"/>
        <v>280.45788829866797</v>
      </c>
      <c r="M62" s="49">
        <v>44973</v>
      </c>
      <c r="N62" s="52">
        <v>2.5244958698749501E-2</v>
      </c>
      <c r="O62" s="52">
        <v>2.4558939039707101E-2</v>
      </c>
      <c r="P62" s="52">
        <v>2.4547521024942301E-2</v>
      </c>
      <c r="Q62" s="52">
        <v>2.5908507406711499E-2</v>
      </c>
      <c r="R62" s="52">
        <v>2.7225589379668201E-2</v>
      </c>
      <c r="S62" s="52">
        <v>3.06668374687433E-2</v>
      </c>
      <c r="T62" s="52">
        <v>3.2834146171808201E-2</v>
      </c>
      <c r="U62" s="52">
        <f t="shared" si="5"/>
        <v>3.2472928054630715E-2</v>
      </c>
      <c r="V62" s="52">
        <f t="shared" si="6"/>
        <v>5.4686019817978826E-5</v>
      </c>
      <c r="W62" s="52">
        <f t="shared" si="7"/>
        <v>3.5673728212714133E-2</v>
      </c>
      <c r="X62" s="97">
        <f t="shared" si="8"/>
        <v>5550116.2016521683</v>
      </c>
      <c r="Y62" s="107">
        <f t="shared" si="9"/>
        <v>-120.57527099736035</v>
      </c>
      <c r="Z62" s="52">
        <v>3.3921964466571801E-2</v>
      </c>
      <c r="AC62" s="49">
        <v>44973</v>
      </c>
      <c r="AD62" s="53">
        <v>4.0588483214378301E-2</v>
      </c>
      <c r="AE62" s="53">
        <v>4.0588483214378301E-2</v>
      </c>
      <c r="AF62" s="53">
        <v>4.0588483214378301E-2</v>
      </c>
      <c r="AG62" s="53">
        <v>4.0588483214378301E-2</v>
      </c>
      <c r="AH62" s="53">
        <v>4.0588483214378301E-2</v>
      </c>
      <c r="AI62" s="53">
        <v>4.2028959840536097E-2</v>
      </c>
      <c r="AJ62" s="53">
        <v>4.24867495894432E-2</v>
      </c>
      <c r="AK62" s="53">
        <f t="shared" si="15"/>
        <v>4.241045129795868E-2</v>
      </c>
      <c r="AL62" s="53">
        <f t="shared" si="10"/>
        <v>1.2616068124771118E-4</v>
      </c>
      <c r="AM62" s="53">
        <f t="shared" si="14"/>
        <v>4.6814308812220859E-2</v>
      </c>
      <c r="AN62" s="95">
        <f t="shared" si="11"/>
        <v>-4907872.0031927712</v>
      </c>
      <c r="AO62" s="96">
        <f t="shared" si="12"/>
        <v>-5650436.0648596417</v>
      </c>
      <c r="AP62" s="108">
        <f t="shared" si="13"/>
        <v>-6011.210107778199</v>
      </c>
      <c r="AQ62" s="53">
        <v>4.2944539338350199E-2</v>
      </c>
    </row>
    <row r="63" spans="5:43" ht="15" x14ac:dyDescent="0.2">
      <c r="E63" s="49">
        <v>44972</v>
      </c>
      <c r="F63" s="50">
        <v>0.88944435119628895</v>
      </c>
      <c r="G63" s="102">
        <f t="shared" si="0"/>
        <v>8.9266999803914449E-3</v>
      </c>
      <c r="H63" s="103">
        <f t="shared" si="1"/>
        <v>0.87731370499426264</v>
      </c>
      <c r="I63" s="100">
        <f t="shared" si="2"/>
        <v>5699215.6528920271</v>
      </c>
      <c r="J63" s="101">
        <f t="shared" si="3"/>
        <v>-50875.188256917521</v>
      </c>
      <c r="K63" s="106">
        <f t="shared" si="4"/>
        <v>-3186.9276506658643</v>
      </c>
      <c r="M63" s="49">
        <v>44972</v>
      </c>
      <c r="N63" s="52">
        <v>2.5194264948368E-2</v>
      </c>
      <c r="O63" s="52">
        <v>2.4372445419430702E-2</v>
      </c>
      <c r="P63" s="52">
        <v>2.4410871788859301E-2</v>
      </c>
      <c r="Q63" s="52">
        <v>2.5783874094486198E-2</v>
      </c>
      <c r="R63" s="52">
        <v>2.7112586423754598E-2</v>
      </c>
      <c r="S63" s="52">
        <v>3.05843111127614E-2</v>
      </c>
      <c r="T63" s="52">
        <v>3.2785028219223002E-2</v>
      </c>
      <c r="U63" s="52">
        <f t="shared" si="5"/>
        <v>3.2418242034812736E-2</v>
      </c>
      <c r="V63" s="52">
        <f t="shared" si="6"/>
        <v>9.4077860315663897E-5</v>
      </c>
      <c r="W63" s="52">
        <f t="shared" si="7"/>
        <v>3.5713120053211818E-2</v>
      </c>
      <c r="X63" s="97">
        <f t="shared" si="8"/>
        <v>5550029.3495992348</v>
      </c>
      <c r="Y63" s="107">
        <f t="shared" si="9"/>
        <v>-207.42732393089682</v>
      </c>
      <c r="Z63" s="52">
        <v>3.3885795623064E-2</v>
      </c>
      <c r="AC63" s="49">
        <v>44972</v>
      </c>
      <c r="AD63" s="53">
        <v>4.0509272366762099E-2</v>
      </c>
      <c r="AE63" s="53">
        <v>4.0509272366762099E-2</v>
      </c>
      <c r="AF63" s="53">
        <v>4.0509272366762099E-2</v>
      </c>
      <c r="AG63" s="53">
        <v>4.0509272366762099E-2</v>
      </c>
      <c r="AH63" s="53">
        <v>4.0509272366762099E-2</v>
      </c>
      <c r="AI63" s="53">
        <v>4.19016443192958E-2</v>
      </c>
      <c r="AJ63" s="53">
        <v>4.2360819876194E-2</v>
      </c>
      <c r="AK63" s="53">
        <f t="shared" si="15"/>
        <v>4.2284290616710969E-2</v>
      </c>
      <c r="AL63" s="53">
        <f t="shared" si="10"/>
        <v>-9.1979963084055927E-4</v>
      </c>
      <c r="AM63" s="53">
        <f t="shared" si="14"/>
        <v>4.5768348500132588E-2</v>
      </c>
      <c r="AN63" s="95">
        <f t="shared" si="11"/>
        <v>-4909911.7384527829</v>
      </c>
      <c r="AO63" s="96">
        <f t="shared" si="12"/>
        <v>-5596529.166821681</v>
      </c>
      <c r="AP63" s="108">
        <f t="shared" si="13"/>
        <v>47895.687930182554</v>
      </c>
      <c r="AQ63" s="53">
        <v>4.2819995433092103E-2</v>
      </c>
    </row>
    <row r="64" spans="5:43" ht="15" x14ac:dyDescent="0.2">
      <c r="E64" s="49">
        <v>44971</v>
      </c>
      <c r="F64" s="50">
        <v>0.88153988122939997</v>
      </c>
      <c r="G64" s="102">
        <f t="shared" si="0"/>
        <v>-1.8963352410561324E-3</v>
      </c>
      <c r="H64" s="103">
        <f t="shared" si="1"/>
        <v>0.8679025187013476</v>
      </c>
      <c r="I64" s="100">
        <f t="shared" si="2"/>
        <v>5761015.6581658004</v>
      </c>
      <c r="J64" s="101">
        <f t="shared" si="3"/>
        <v>10924.817016855814</v>
      </c>
      <c r="K64" s="106">
        <f t="shared" si="4"/>
        <v>1190.3198450366035</v>
      </c>
      <c r="M64" s="49">
        <v>44971</v>
      </c>
      <c r="N64" s="52">
        <v>2.5194264948368E-2</v>
      </c>
      <c r="O64" s="52">
        <v>2.4080472066998398E-2</v>
      </c>
      <c r="P64" s="52">
        <v>2.4118172004818899E-2</v>
      </c>
      <c r="Q64" s="52">
        <v>2.5507777929305999E-2</v>
      </c>
      <c r="R64" s="52">
        <v>2.6894487440586E-2</v>
      </c>
      <c r="S64" s="52">
        <v>3.0467232689261398E-2</v>
      </c>
      <c r="T64" s="52">
        <v>3.2695550471544203E-2</v>
      </c>
      <c r="U64" s="52">
        <f t="shared" si="5"/>
        <v>3.2324164174497072E-2</v>
      </c>
      <c r="V64" s="52">
        <f t="shared" si="6"/>
        <v>1.7846313615636766E-4</v>
      </c>
      <c r="W64" s="52">
        <f t="shared" si="7"/>
        <v>3.5797505329052522E-2</v>
      </c>
      <c r="X64" s="97">
        <f t="shared" si="8"/>
        <v>5549843.2995400494</v>
      </c>
      <c r="Y64" s="107">
        <f t="shared" si="9"/>
        <v>-393.47738311626017</v>
      </c>
      <c r="Z64" s="52">
        <v>3.3801071345806101E-2</v>
      </c>
      <c r="AC64" s="49">
        <v>44971</v>
      </c>
      <c r="AD64" s="53">
        <v>4.0813941508531501E-2</v>
      </c>
      <c r="AE64" s="53">
        <v>4.0813941508531501E-2</v>
      </c>
      <c r="AF64" s="53">
        <v>4.0813941508531501E-2</v>
      </c>
      <c r="AG64" s="53">
        <v>4.0813941508531501E-2</v>
      </c>
      <c r="AH64" s="53">
        <v>4.0813941508531501E-2</v>
      </c>
      <c r="AI64" s="53">
        <v>4.2685039341449703E-2</v>
      </c>
      <c r="AJ64" s="53">
        <v>4.3307900428771903E-2</v>
      </c>
      <c r="AK64" s="53">
        <f t="shared" si="15"/>
        <v>4.3204090247551528E-2</v>
      </c>
      <c r="AL64" s="53">
        <f t="shared" si="10"/>
        <v>6.156985958417488E-4</v>
      </c>
      <c r="AM64" s="53">
        <f t="shared" si="14"/>
        <v>4.7303846726814897E-2</v>
      </c>
      <c r="AN64" s="95">
        <f t="shared" si="11"/>
        <v>-4906917.6426614849</v>
      </c>
      <c r="AO64" s="96">
        <f t="shared" si="12"/>
        <v>-5653765.8745405665</v>
      </c>
      <c r="AP64" s="108">
        <f t="shared" si="13"/>
        <v>-9341.0197887029499</v>
      </c>
      <c r="AQ64" s="53">
        <v>4.3930757790803902E-2</v>
      </c>
    </row>
    <row r="65" spans="5:43" ht="15" x14ac:dyDescent="0.2">
      <c r="E65" s="49">
        <v>44970</v>
      </c>
      <c r="F65" s="50">
        <v>0.88321316242217995</v>
      </c>
      <c r="G65" s="102">
        <f t="shared" si="0"/>
        <v>-1.0551288021077409E-3</v>
      </c>
      <c r="H65" s="103">
        <f t="shared" si="1"/>
        <v>0.86863399100516625</v>
      </c>
      <c r="I65" s="100">
        <f t="shared" si="2"/>
        <v>5756164.3359294496</v>
      </c>
      <c r="J65" s="101">
        <f t="shared" si="3"/>
        <v>6073.4947805050761</v>
      </c>
      <c r="K65" s="106">
        <f t="shared" si="4"/>
        <v>167.11992239672691</v>
      </c>
      <c r="M65" s="49">
        <v>44970</v>
      </c>
      <c r="N65" s="52">
        <v>2.5204405188560399E-2</v>
      </c>
      <c r="O65" s="52">
        <v>2.4366151541471402E-2</v>
      </c>
      <c r="P65" s="52">
        <v>2.4386059492826399E-2</v>
      </c>
      <c r="Q65" s="52">
        <v>2.5646995753049798E-2</v>
      </c>
      <c r="R65" s="52">
        <v>2.6948241516947701E-2</v>
      </c>
      <c r="S65" s="52">
        <v>3.0368382111191701E-2</v>
      </c>
      <c r="T65" s="52">
        <v>3.2501164823770502E-2</v>
      </c>
      <c r="U65" s="52">
        <f t="shared" si="5"/>
        <v>3.2145701038340704E-2</v>
      </c>
      <c r="V65" s="52">
        <f t="shared" si="6"/>
        <v>1.8852918098377636E-4</v>
      </c>
      <c r="W65" s="52">
        <f t="shared" si="7"/>
        <v>3.580757137387993E-2</v>
      </c>
      <c r="X65" s="97">
        <f t="shared" si="8"/>
        <v>5549821.1066505639</v>
      </c>
      <c r="Y65" s="107">
        <f t="shared" si="9"/>
        <v>-415.67027260176837</v>
      </c>
      <c r="Z65" s="52">
        <v>3.3500079065561197E-2</v>
      </c>
      <c r="AC65" s="49">
        <v>44970</v>
      </c>
      <c r="AD65" s="53">
        <v>4.0653280913829803E-2</v>
      </c>
      <c r="AE65" s="53">
        <v>4.0653280913829803E-2</v>
      </c>
      <c r="AF65" s="53">
        <v>4.0653280913829803E-2</v>
      </c>
      <c r="AG65" s="53">
        <v>4.0653280913829803E-2</v>
      </c>
      <c r="AH65" s="53">
        <v>4.0653280913829803E-2</v>
      </c>
      <c r="AI65" s="53">
        <v>4.2224530130624702E-2</v>
      </c>
      <c r="AJ65" s="53">
        <v>4.2661163955926798E-2</v>
      </c>
      <c r="AK65" s="53">
        <f t="shared" si="15"/>
        <v>4.258839165170978E-2</v>
      </c>
      <c r="AL65" s="53">
        <f t="shared" si="10"/>
        <v>2.0991948743658007E-4</v>
      </c>
      <c r="AM65" s="53">
        <f t="shared" si="14"/>
        <v>4.6898067618409728E-2</v>
      </c>
      <c r="AN65" s="95">
        <f t="shared" si="11"/>
        <v>-4907708.7011494059</v>
      </c>
      <c r="AO65" s="96">
        <f t="shared" si="12"/>
        <v>-5649915.5593373701</v>
      </c>
      <c r="AP65" s="108">
        <f t="shared" si="13"/>
        <v>-5490.7045855065808</v>
      </c>
      <c r="AQ65" s="53">
        <v>4.3097801506519297E-2</v>
      </c>
    </row>
    <row r="66" spans="5:43" ht="15" x14ac:dyDescent="0.2">
      <c r="E66" s="49">
        <v>44967</v>
      </c>
      <c r="F66" s="50">
        <v>0.88414555788040095</v>
      </c>
      <c r="G66" s="102">
        <f t="shared" si="0"/>
        <v>-9.8960276764760796E-5</v>
      </c>
      <c r="H66" s="103">
        <f t="shared" si="1"/>
        <v>0.86946542876133215</v>
      </c>
      <c r="I66" s="100">
        <f t="shared" si="2"/>
        <v>5750659.9280470042</v>
      </c>
      <c r="J66" s="101">
        <f t="shared" si="3"/>
        <v>569.0868980595842</v>
      </c>
      <c r="K66" s="106">
        <f t="shared" si="4"/>
        <v>356.85856044944376</v>
      </c>
      <c r="M66" s="49">
        <v>44967</v>
      </c>
      <c r="N66" s="52">
        <v>2.5202665477991101E-2</v>
      </c>
      <c r="O66" s="52">
        <v>2.4347018450498501E-2</v>
      </c>
      <c r="P66" s="52">
        <v>2.4235183373093602E-2</v>
      </c>
      <c r="Q66" s="52">
        <v>2.53888964653015E-2</v>
      </c>
      <c r="R66" s="52">
        <v>2.67182681709527E-2</v>
      </c>
      <c r="S66" s="52">
        <v>3.01790349185466E-2</v>
      </c>
      <c r="T66" s="52">
        <v>3.2312799245118998E-2</v>
      </c>
      <c r="U66" s="52">
        <f t="shared" si="5"/>
        <v>3.1957171857356928E-2</v>
      </c>
      <c r="V66" s="52">
        <f t="shared" si="6"/>
        <v>3.5950541496272692E-4</v>
      </c>
      <c r="W66" s="52">
        <f t="shared" si="7"/>
        <v>3.5978547607858881E-2</v>
      </c>
      <c r="X66" s="97">
        <f t="shared" si="8"/>
        <v>5549444.1641390501</v>
      </c>
      <c r="Y66" s="107">
        <f t="shared" si="9"/>
        <v>-792.61278411559761</v>
      </c>
      <c r="Z66" s="52">
        <v>3.3301729708909898E-2</v>
      </c>
      <c r="AC66" s="49">
        <v>44967</v>
      </c>
      <c r="AD66" s="53">
        <v>4.0459759533405297E-2</v>
      </c>
      <c r="AE66" s="53">
        <v>4.0459759533405297E-2</v>
      </c>
      <c r="AF66" s="53">
        <v>4.0459759533405297E-2</v>
      </c>
      <c r="AG66" s="53">
        <v>4.0459759533405297E-2</v>
      </c>
      <c r="AH66" s="53">
        <v>4.0459759533405297E-2</v>
      </c>
      <c r="AI66" s="53">
        <v>4.2038753628730698E-2</v>
      </c>
      <c r="AJ66" s="53">
        <v>4.2446415871381697E-2</v>
      </c>
      <c r="AK66" s="53">
        <f t="shared" si="15"/>
        <v>4.23784721642732E-2</v>
      </c>
      <c r="AL66" s="53">
        <f t="shared" si="10"/>
        <v>5.0796630481876603E-4</v>
      </c>
      <c r="AM66" s="53">
        <f t="shared" si="14"/>
        <v>4.7196114435791914E-2</v>
      </c>
      <c r="AN66" s="95">
        <f t="shared" si="11"/>
        <v>-4907127.6522363219</v>
      </c>
      <c r="AO66" s="96">
        <f t="shared" si="12"/>
        <v>-5643844.4703053581</v>
      </c>
      <c r="AP66" s="108">
        <f t="shared" si="13"/>
        <v>580.38444650545716</v>
      </c>
      <c r="AQ66" s="53">
        <v>4.2854074388742398E-2</v>
      </c>
    </row>
    <row r="67" spans="5:43" ht="15" x14ac:dyDescent="0.2">
      <c r="E67" s="49">
        <v>44966</v>
      </c>
      <c r="F67" s="50">
        <v>0.884233057498931</v>
      </c>
      <c r="G67" s="102">
        <f t="shared" si="0"/>
        <v>-4.226386955465772E-3</v>
      </c>
      <c r="H67" s="103">
        <f t="shared" si="1"/>
        <v>0.86587641878503385</v>
      </c>
      <c r="I67" s="100">
        <f t="shared" si="2"/>
        <v>5774496.0961239915</v>
      </c>
      <c r="J67" s="101">
        <f t="shared" si="3"/>
        <v>24405.254975046962</v>
      </c>
      <c r="K67" s="106">
        <f t="shared" si="4"/>
        <v>879.21774261351675</v>
      </c>
      <c r="M67" s="49">
        <v>44966</v>
      </c>
      <c r="N67" s="52">
        <v>2.5204405188560399E-2</v>
      </c>
      <c r="O67" s="52">
        <v>2.4447409436106599E-2</v>
      </c>
      <c r="P67" s="52">
        <v>2.4177713319659198E-2</v>
      </c>
      <c r="Q67" s="52">
        <v>2.5249151512980399E-2</v>
      </c>
      <c r="R67" s="52">
        <v>2.6550551876425701E-2</v>
      </c>
      <c r="S67" s="52">
        <v>2.9913052916526701E-2</v>
      </c>
      <c r="T67" s="52">
        <v>3.19345891475677E-2</v>
      </c>
      <c r="U67" s="52">
        <f t="shared" si="5"/>
        <v>3.1597666442394201E-2</v>
      </c>
      <c r="V67" s="52">
        <f t="shared" si="6"/>
        <v>-8.1627319256483144E-5</v>
      </c>
      <c r="W67" s="52">
        <f t="shared" si="7"/>
        <v>3.5537414873639671E-2</v>
      </c>
      <c r="X67" s="97">
        <f t="shared" si="8"/>
        <v>5550416.7589855734</v>
      </c>
      <c r="Y67" s="107">
        <f t="shared" si="9"/>
        <v>179.98206240776926</v>
      </c>
      <c r="Z67" s="52">
        <v>3.2815370708703898E-2</v>
      </c>
      <c r="AC67" s="49">
        <v>44966</v>
      </c>
      <c r="AD67" s="53">
        <v>4.03112322092056E-2</v>
      </c>
      <c r="AE67" s="53">
        <v>4.03112322092056E-2</v>
      </c>
      <c r="AF67" s="53">
        <v>4.03112322092056E-2</v>
      </c>
      <c r="AG67" s="53">
        <v>4.03112322092056E-2</v>
      </c>
      <c r="AH67" s="53">
        <v>4.03112322092056E-2</v>
      </c>
      <c r="AI67" s="53">
        <v>4.1705742478370597E-2</v>
      </c>
      <c r="AJ67" s="53">
        <v>4.1903458535671199E-2</v>
      </c>
      <c r="AK67" s="53">
        <f t="shared" si="15"/>
        <v>4.1870505859454434E-2</v>
      </c>
      <c r="AL67" s="53">
        <f t="shared" si="10"/>
        <v>1.1135886112848686E-4</v>
      </c>
      <c r="AM67" s="53">
        <f t="shared" si="14"/>
        <v>4.6799506992101635E-2</v>
      </c>
      <c r="AN67" s="95">
        <f t="shared" si="11"/>
        <v>-4907900.8624244444</v>
      </c>
      <c r="AO67" s="96">
        <f t="shared" si="12"/>
        <v>-5668130.8740467047</v>
      </c>
      <c r="AP67" s="108">
        <f t="shared" si="13"/>
        <v>-23706.019294841215</v>
      </c>
      <c r="AQ67" s="53">
        <v>4.21011783182621E-2</v>
      </c>
    </row>
    <row r="68" spans="5:43" ht="15" x14ac:dyDescent="0.2">
      <c r="E68" s="49">
        <v>44965</v>
      </c>
      <c r="F68" s="50">
        <v>0.88797807693481401</v>
      </c>
      <c r="G68" s="102">
        <f t="shared" ref="G68:G131" si="16">LN(F68/F69)</f>
        <v>-2.6579313625732046E-3</v>
      </c>
      <c r="H68" s="103">
        <f t="shared" ref="H68:H131" si="17">F$3*(1+G68)</f>
        <v>0.86724027166685991</v>
      </c>
      <c r="I68" s="100">
        <f t="shared" ref="I68:I131" si="18">$C$16/H68</f>
        <v>5765414.9182784846</v>
      </c>
      <c r="J68" s="101">
        <f t="shared" ref="J68:J131" si="19">I68-$C$25</f>
        <v>15324.077129540034</v>
      </c>
      <c r="K68" s="106">
        <f t="shared" ref="K68:K131" si="20">J68+Y68+AP68</f>
        <v>-187.77531459089369</v>
      </c>
      <c r="M68" s="49">
        <v>44965</v>
      </c>
      <c r="N68" s="52">
        <v>2.0145410671830101E-2</v>
      </c>
      <c r="O68" s="52">
        <v>2.3201789706945398E-2</v>
      </c>
      <c r="P68" s="52">
        <v>2.3766607046127299E-2</v>
      </c>
      <c r="Q68" s="52">
        <v>2.5129199028015099E-2</v>
      </c>
      <c r="R68" s="52">
        <v>2.6481263339519501E-2</v>
      </c>
      <c r="S68" s="52">
        <v>2.9957067221403101E-2</v>
      </c>
      <c r="T68" s="52">
        <v>3.2023739069700199E-2</v>
      </c>
      <c r="U68" s="52">
        <f t="shared" ref="U68:U131" si="21">FORECAST(U$2,S68:T68,S$2:T$2)</f>
        <v>3.1679293761650684E-2</v>
      </c>
      <c r="V68" s="52">
        <f t="shared" ref="V68:V131" si="22">U68-U69</f>
        <v>2.7462032934034986E-4</v>
      </c>
      <c r="W68" s="52">
        <f t="shared" ref="W68:W131" si="23">$U$3+V68</f>
        <v>3.5893662522236504E-2</v>
      </c>
      <c r="X68" s="97">
        <f t="shared" ref="X68:X131" si="24">$B$15*EXP(-W68*$B$21)</f>
        <v>5549631.3027223796</v>
      </c>
      <c r="Y68" s="107">
        <f t="shared" ref="Y68:Y131" si="25">X68-$B$22</f>
        <v>-605.47420078609139</v>
      </c>
      <c r="Z68" s="52">
        <v>3.29357907176017E-2</v>
      </c>
      <c r="AC68" s="49">
        <v>44965</v>
      </c>
      <c r="AD68" s="53">
        <v>4.0271621197461999E-2</v>
      </c>
      <c r="AE68" s="53">
        <v>4.0271621197461999E-2</v>
      </c>
      <c r="AF68" s="53">
        <v>4.0271621197461999E-2</v>
      </c>
      <c r="AG68" s="53">
        <v>4.0271621197461999E-2</v>
      </c>
      <c r="AH68" s="53">
        <v>4.0271621197461999E-2</v>
      </c>
      <c r="AI68" s="53">
        <v>4.1617579758167197E-2</v>
      </c>
      <c r="AJ68" s="53">
        <v>4.1787460446357699E-2</v>
      </c>
      <c r="AK68" s="53">
        <f t="shared" ref="AK68:AK131" si="26">FORECAST(AK$2,AI68:AJ68,AI$2:AJ$2)</f>
        <v>4.1759146998325947E-2</v>
      </c>
      <c r="AL68" s="53">
        <f t="shared" ref="AL68:AL131" si="27">AK68-AK69</f>
        <v>6.0534725586612603E-5</v>
      </c>
      <c r="AM68" s="53">
        <f t="shared" ref="AM68:AM131" si="28">AK$3+AL68</f>
        <v>4.674868285655976E-2</v>
      </c>
      <c r="AN68" s="95">
        <f t="shared" ref="AN68:AN131" si="29">B$16*EXP(-AM68*B$21)</f>
        <v>-4907999.95595551</v>
      </c>
      <c r="AO68" s="96">
        <f t="shared" ref="AO68:AO131" si="30">AN68/H68</f>
        <v>-5659331.2329952084</v>
      </c>
      <c r="AP68" s="108">
        <f t="shared" ref="AP68:AP131" si="31">AO68-$B$25</f>
        <v>-14906.378243344836</v>
      </c>
      <c r="AQ68" s="53">
        <v>4.1957348585128701E-2</v>
      </c>
    </row>
    <row r="69" spans="5:43" ht="15" x14ac:dyDescent="0.2">
      <c r="E69" s="49">
        <v>44964</v>
      </c>
      <c r="F69" s="50">
        <v>0.89034140110015803</v>
      </c>
      <c r="G69" s="102">
        <f t="shared" si="16"/>
        <v>-3.2610310832487427E-3</v>
      </c>
      <c r="H69" s="103">
        <f t="shared" si="17"/>
        <v>0.86671584541226965</v>
      </c>
      <c r="I69" s="100">
        <f t="shared" si="18"/>
        <v>5768903.4144998882</v>
      </c>
      <c r="J69" s="101">
        <f t="shared" si="19"/>
        <v>18812.573350943625</v>
      </c>
      <c r="K69" s="106">
        <f t="shared" si="20"/>
        <v>219.87205338850617</v>
      </c>
      <c r="M69" s="49">
        <v>44964</v>
      </c>
      <c r="N69" s="52">
        <v>2.0135277882218298E-2</v>
      </c>
      <c r="O69" s="52">
        <v>2.2858874872326799E-2</v>
      </c>
      <c r="P69" s="52">
        <v>2.3556577041745099E-2</v>
      </c>
      <c r="Q69" s="52">
        <v>2.4953484535217198E-2</v>
      </c>
      <c r="R69" s="52">
        <v>2.6315100491046899E-2</v>
      </c>
      <c r="S69" s="52">
        <v>2.9751032590865999E-2</v>
      </c>
      <c r="T69" s="52">
        <v>3.1735401600599199E-2</v>
      </c>
      <c r="U69" s="52">
        <f t="shared" si="21"/>
        <v>3.1404673432310334E-2</v>
      </c>
      <c r="V69" s="52">
        <f t="shared" si="22"/>
        <v>2.3252237588161292E-4</v>
      </c>
      <c r="W69" s="52">
        <f t="shared" si="23"/>
        <v>3.5851564568777763E-2</v>
      </c>
      <c r="X69" s="97">
        <f t="shared" si="24"/>
        <v>5549724.11466954</v>
      </c>
      <c r="Y69" s="107">
        <f t="shared" si="25"/>
        <v>-512.66225362569094</v>
      </c>
      <c r="Z69" s="52">
        <v>3.2613094896078103E-2</v>
      </c>
      <c r="AC69" s="49">
        <v>44964</v>
      </c>
      <c r="AD69" s="53">
        <v>4.0249608457088401E-2</v>
      </c>
      <c r="AE69" s="53">
        <v>4.0249608457088401E-2</v>
      </c>
      <c r="AF69" s="53">
        <v>4.0249608457088401E-2</v>
      </c>
      <c r="AG69" s="53">
        <v>4.0249608457088401E-2</v>
      </c>
      <c r="AH69" s="53">
        <v>4.0249608457088401E-2</v>
      </c>
      <c r="AI69" s="53">
        <v>4.1568599641322999E-2</v>
      </c>
      <c r="AJ69" s="53">
        <v>4.1724614799022598E-2</v>
      </c>
      <c r="AK69" s="53">
        <f t="shared" si="26"/>
        <v>4.1698612272739334E-2</v>
      </c>
      <c r="AL69" s="53">
        <f t="shared" si="27"/>
        <v>1.7195629576841759E-4</v>
      </c>
      <c r="AM69" s="53">
        <f t="shared" si="28"/>
        <v>4.6860104426741565E-2</v>
      </c>
      <c r="AN69" s="95">
        <f t="shared" si="29"/>
        <v>-4907782.716177335</v>
      </c>
      <c r="AO69" s="96">
        <f t="shared" si="30"/>
        <v>-5662504.8937957929</v>
      </c>
      <c r="AP69" s="108">
        <f t="shared" si="31"/>
        <v>-18080.039043929428</v>
      </c>
      <c r="AQ69" s="53">
        <v>4.1880629956722197E-2</v>
      </c>
    </row>
    <row r="70" spans="5:43" ht="15" x14ac:dyDescent="0.2">
      <c r="E70" s="49">
        <v>44963</v>
      </c>
      <c r="F70" s="50">
        <v>0.893249571323394</v>
      </c>
      <c r="G70" s="102">
        <f t="shared" si="16"/>
        <v>-4.1729169338400223E-3</v>
      </c>
      <c r="H70" s="103">
        <f t="shared" si="17"/>
        <v>0.86592291372146435</v>
      </c>
      <c r="I70" s="100">
        <f t="shared" si="18"/>
        <v>5774186.0398537936</v>
      </c>
      <c r="J70" s="101">
        <f t="shared" si="19"/>
        <v>24095.198704848997</v>
      </c>
      <c r="K70" s="106">
        <f t="shared" si="20"/>
        <v>180.16454702336341</v>
      </c>
      <c r="M70" s="49">
        <v>44963</v>
      </c>
      <c r="N70" s="52">
        <v>2.0104862749576499E-2</v>
      </c>
      <c r="O70" s="52">
        <v>2.1951176226138999E-2</v>
      </c>
      <c r="P70" s="52">
        <v>2.3139089345932E-2</v>
      </c>
      <c r="Q70" s="52">
        <v>2.4646420031785899E-2</v>
      </c>
      <c r="R70" s="52">
        <v>2.60654557496309E-2</v>
      </c>
      <c r="S70" s="52">
        <v>2.9561420902609801E-2</v>
      </c>
      <c r="T70" s="52">
        <v>3.1494297087192501E-2</v>
      </c>
      <c r="U70" s="52">
        <f t="shared" si="21"/>
        <v>3.1172151056428721E-2</v>
      </c>
      <c r="V70" s="52">
        <f t="shared" si="22"/>
        <v>4.8270852615435803E-4</v>
      </c>
      <c r="W70" s="52">
        <f t="shared" si="23"/>
        <v>3.6101750719050515E-2</v>
      </c>
      <c r="X70" s="97">
        <f t="shared" si="24"/>
        <v>5549172.5604459448</v>
      </c>
      <c r="Y70" s="107">
        <f t="shared" si="25"/>
        <v>-1064.216477220878</v>
      </c>
      <c r="Z70" s="52">
        <v>3.2339442521333597E-2</v>
      </c>
      <c r="AC70" s="49">
        <v>44963</v>
      </c>
      <c r="AD70" s="53">
        <v>4.0237497538328101E-2</v>
      </c>
      <c r="AE70" s="53">
        <v>4.0237497538328101E-2</v>
      </c>
      <c r="AF70" s="53">
        <v>4.0237497538328101E-2</v>
      </c>
      <c r="AG70" s="53">
        <v>4.0237497538328101E-2</v>
      </c>
      <c r="AH70" s="53">
        <v>4.0237497538328101E-2</v>
      </c>
      <c r="AI70" s="53">
        <v>4.1445087641477502E-2</v>
      </c>
      <c r="AJ70" s="53">
        <v>4.1542969644069602E-2</v>
      </c>
      <c r="AK70" s="53">
        <f t="shared" si="26"/>
        <v>4.1526655976970916E-2</v>
      </c>
      <c r="AL70" s="53">
        <f t="shared" si="27"/>
        <v>3.5602164765199951E-4</v>
      </c>
      <c r="AM70" s="53">
        <f t="shared" si="28"/>
        <v>4.7044169778625147E-2</v>
      </c>
      <c r="AN70" s="95">
        <f t="shared" si="29"/>
        <v>-4907423.8631354943</v>
      </c>
      <c r="AO70" s="96">
        <f t="shared" si="30"/>
        <v>-5667275.6724324683</v>
      </c>
      <c r="AP70" s="108">
        <f t="shared" si="31"/>
        <v>-22850.817680604756</v>
      </c>
      <c r="AQ70" s="53">
        <v>4.1640851646661703E-2</v>
      </c>
    </row>
    <row r="71" spans="5:43" ht="15" x14ac:dyDescent="0.2">
      <c r="E71" s="49">
        <v>44960</v>
      </c>
      <c r="F71" s="50">
        <v>0.89698481559753396</v>
      </c>
      <c r="G71" s="102">
        <f t="shared" si="16"/>
        <v>8.1620480898785108E-3</v>
      </c>
      <c r="H71" s="103">
        <f t="shared" si="17"/>
        <v>0.87664880081132279</v>
      </c>
      <c r="I71" s="100">
        <f t="shared" si="18"/>
        <v>5703538.2873650081</v>
      </c>
      <c r="J71" s="101">
        <f t="shared" si="19"/>
        <v>-46552.553783936426</v>
      </c>
      <c r="K71" s="106">
        <f t="shared" si="20"/>
        <v>-1858.4206821890548</v>
      </c>
      <c r="M71" s="49">
        <v>44960</v>
      </c>
      <c r="N71" s="52">
        <v>2.0144302397966302E-2</v>
      </c>
      <c r="O71" s="52">
        <v>2.1219486370682699E-2</v>
      </c>
      <c r="P71" s="52">
        <v>2.2203141823410901E-2</v>
      </c>
      <c r="Q71" s="52">
        <v>2.38609258085489E-2</v>
      </c>
      <c r="R71" s="52">
        <v>2.5393744930624899E-2</v>
      </c>
      <c r="S71" s="52">
        <v>2.9094832018017699E-2</v>
      </c>
      <c r="T71" s="52">
        <v>3.1008364632725698E-2</v>
      </c>
      <c r="U71" s="52">
        <f t="shared" si="21"/>
        <v>3.0689442530274363E-2</v>
      </c>
      <c r="V71" s="52">
        <f t="shared" si="22"/>
        <v>4.1033793240788027E-4</v>
      </c>
      <c r="W71" s="52">
        <f t="shared" si="23"/>
        <v>3.6029380125304031E-2</v>
      </c>
      <c r="X71" s="97">
        <f t="shared" si="24"/>
        <v>5549332.1012390144</v>
      </c>
      <c r="Y71" s="107">
        <f t="shared" si="25"/>
        <v>-904.67568415123969</v>
      </c>
      <c r="Z71" s="52">
        <v>3.18376086652278E-2</v>
      </c>
      <c r="AC71" s="49">
        <v>44960</v>
      </c>
      <c r="AD71" s="53">
        <v>4.0152791887521702E-2</v>
      </c>
      <c r="AE71" s="53">
        <v>4.0152791887521702E-2</v>
      </c>
      <c r="AF71" s="53">
        <v>4.0152791887521702E-2</v>
      </c>
      <c r="AG71" s="53">
        <v>4.0152791887521702E-2</v>
      </c>
      <c r="AH71" s="53">
        <v>4.0152791887521702E-2</v>
      </c>
      <c r="AI71" s="53">
        <v>4.1274700313806499E-2</v>
      </c>
      <c r="AJ71" s="53">
        <v>4.1149821132421403E-2</v>
      </c>
      <c r="AK71" s="53">
        <f t="shared" si="26"/>
        <v>4.1170634329318917E-2</v>
      </c>
      <c r="AL71" s="53">
        <f t="shared" si="27"/>
        <v>-4.4185668230112274E-5</v>
      </c>
      <c r="AM71" s="53">
        <f t="shared" si="28"/>
        <v>4.6643962462743035E-2</v>
      </c>
      <c r="AN71" s="95">
        <f t="shared" si="29"/>
        <v>-4908204.139147263</v>
      </c>
      <c r="AO71" s="96">
        <f t="shared" si="30"/>
        <v>-5598826.0459659649</v>
      </c>
      <c r="AP71" s="108">
        <f t="shared" si="31"/>
        <v>45598.808785898611</v>
      </c>
      <c r="AQ71" s="53">
        <v>4.1024941951036398E-2</v>
      </c>
    </row>
    <row r="72" spans="5:43" ht="15" x14ac:dyDescent="0.2">
      <c r="E72" s="49">
        <v>44959</v>
      </c>
      <c r="F72" s="50">
        <v>0.88969337940215998</v>
      </c>
      <c r="G72" s="102">
        <f t="shared" si="16"/>
        <v>4.2364538430917737E-3</v>
      </c>
      <c r="H72" s="103">
        <f t="shared" si="17"/>
        <v>0.87323529452487036</v>
      </c>
      <c r="I72" s="100">
        <f t="shared" si="18"/>
        <v>5725833.6113412743</v>
      </c>
      <c r="J72" s="101">
        <f t="shared" si="19"/>
        <v>-24257.229807670228</v>
      </c>
      <c r="K72" s="106">
        <f t="shared" si="20"/>
        <v>-265.50373193435371</v>
      </c>
      <c r="M72" s="49">
        <v>44959</v>
      </c>
      <c r="N72" s="52">
        <v>2.0135277882218298E-2</v>
      </c>
      <c r="O72" s="52">
        <v>2.05131471157073E-2</v>
      </c>
      <c r="P72" s="52">
        <v>2.2083491086959801E-2</v>
      </c>
      <c r="Q72" s="52">
        <v>2.38330457359552E-2</v>
      </c>
      <c r="R72" s="52">
        <v>2.5260159745812399E-2</v>
      </c>
      <c r="S72" s="52">
        <v>2.8749486431479399E-2</v>
      </c>
      <c r="T72" s="52">
        <v>3.0585028231143899E-2</v>
      </c>
      <c r="U72" s="52">
        <f t="shared" si="21"/>
        <v>3.0279104597866483E-2</v>
      </c>
      <c r="V72" s="52">
        <f t="shared" si="22"/>
        <v>-7.132589817047362E-4</v>
      </c>
      <c r="W72" s="52">
        <f t="shared" si="23"/>
        <v>3.4905783211191421E-2</v>
      </c>
      <c r="X72" s="97">
        <f t="shared" si="24"/>
        <v>5551809.6563351136</v>
      </c>
      <c r="Y72" s="107">
        <f t="shared" si="25"/>
        <v>1572.8794119479135</v>
      </c>
      <c r="Z72" s="52">
        <v>3.1377498060464797E-2</v>
      </c>
      <c r="AC72" s="49">
        <v>44959</v>
      </c>
      <c r="AD72" s="53">
        <v>4.0162689983844702E-2</v>
      </c>
      <c r="AE72" s="53">
        <v>4.0162689983844702E-2</v>
      </c>
      <c r="AF72" s="53">
        <v>4.0162689983844702E-2</v>
      </c>
      <c r="AG72" s="53">
        <v>4.0162689983844702E-2</v>
      </c>
      <c r="AH72" s="53">
        <v>4.0162689983844702E-2</v>
      </c>
      <c r="AI72" s="53">
        <v>4.12942990660667E-2</v>
      </c>
      <c r="AJ72" s="53">
        <v>4.1198924183845499E-2</v>
      </c>
      <c r="AK72" s="53">
        <f t="shared" si="26"/>
        <v>4.1214819997549029E-2</v>
      </c>
      <c r="AL72" s="53">
        <f t="shared" si="27"/>
        <v>-6.2362104654304501E-4</v>
      </c>
      <c r="AM72" s="53">
        <f t="shared" si="28"/>
        <v>4.6064527084430103E-2</v>
      </c>
      <c r="AN72" s="95">
        <f t="shared" si="29"/>
        <v>-4909334.0722933812</v>
      </c>
      <c r="AO72" s="96">
        <f t="shared" si="30"/>
        <v>-5622006.0080880756</v>
      </c>
      <c r="AP72" s="108">
        <f t="shared" si="31"/>
        <v>22418.846663787961</v>
      </c>
      <c r="AQ72" s="53">
        <v>4.1103556752204798E-2</v>
      </c>
    </row>
    <row r="73" spans="5:43" ht="15" x14ac:dyDescent="0.2">
      <c r="E73" s="49">
        <v>44958</v>
      </c>
      <c r="F73" s="50">
        <v>0.88593220710754395</v>
      </c>
      <c r="G73" s="102">
        <f t="shared" si="16"/>
        <v>3.9264317648967434E-3</v>
      </c>
      <c r="H73" s="103">
        <f t="shared" si="17"/>
        <v>0.8729657143680003</v>
      </c>
      <c r="I73" s="100">
        <f t="shared" si="18"/>
        <v>5727601.8034910373</v>
      </c>
      <c r="J73" s="101">
        <f t="shared" si="19"/>
        <v>-22489.037657907233</v>
      </c>
      <c r="K73" s="106">
        <f t="shared" si="20"/>
        <v>-840.77269781846553</v>
      </c>
      <c r="M73" s="49">
        <v>44958</v>
      </c>
      <c r="N73" s="52">
        <v>2.00643055140972E-2</v>
      </c>
      <c r="O73" s="52">
        <v>2.0222658291459E-2</v>
      </c>
      <c r="P73" s="52">
        <v>2.1801048889756199E-2</v>
      </c>
      <c r="Q73" s="52">
        <v>2.3517662659287401E-2</v>
      </c>
      <c r="R73" s="52">
        <v>2.5096638128161399E-2</v>
      </c>
      <c r="S73" s="52">
        <v>2.9094034805893801E-2</v>
      </c>
      <c r="T73" s="52">
        <v>3.1372029334306703E-2</v>
      </c>
      <c r="U73" s="52">
        <f t="shared" si="21"/>
        <v>3.0992363579571219E-2</v>
      </c>
      <c r="V73" s="52">
        <f t="shared" si="22"/>
        <v>2.0603990803168964E-4</v>
      </c>
      <c r="W73" s="52">
        <f t="shared" si="23"/>
        <v>3.5825082100927844E-2</v>
      </c>
      <c r="X73" s="97">
        <f t="shared" si="24"/>
        <v>5549782.500474235</v>
      </c>
      <c r="Y73" s="107">
        <f t="shared" si="25"/>
        <v>-454.2764489306137</v>
      </c>
      <c r="Z73" s="52">
        <v>3.2438989728689097E-2</v>
      </c>
      <c r="AC73" s="49">
        <v>44958</v>
      </c>
      <c r="AD73" s="53">
        <v>3.9952557533979402E-2</v>
      </c>
      <c r="AE73" s="53">
        <v>3.9952557533979402E-2</v>
      </c>
      <c r="AF73" s="53">
        <v>3.9952557533979402E-2</v>
      </c>
      <c r="AG73" s="53">
        <v>3.9952557533979402E-2</v>
      </c>
      <c r="AH73" s="53">
        <v>3.9952557533979402E-2</v>
      </c>
      <c r="AI73" s="53">
        <v>4.1568599641322999E-2</v>
      </c>
      <c r="AJ73" s="53">
        <v>4.1892409324645899E-2</v>
      </c>
      <c r="AK73" s="53">
        <f t="shared" si="26"/>
        <v>4.1838441044092074E-2</v>
      </c>
      <c r="AL73" s="53">
        <f t="shared" si="27"/>
        <v>1.1986121535238758E-5</v>
      </c>
      <c r="AM73" s="53">
        <f t="shared" si="28"/>
        <v>4.6700134252508387E-2</v>
      </c>
      <c r="AN73" s="95">
        <f t="shared" si="29"/>
        <v>-4908094.6146744844</v>
      </c>
      <c r="AO73" s="96">
        <f t="shared" si="30"/>
        <v>-5622322.3133428441</v>
      </c>
      <c r="AP73" s="108">
        <f t="shared" si="31"/>
        <v>22102.541409019381</v>
      </c>
      <c r="AQ73" s="53">
        <v>4.2216219007968903E-2</v>
      </c>
    </row>
    <row r="74" spans="5:43" ht="15" x14ac:dyDescent="0.2">
      <c r="E74" s="49">
        <v>44957</v>
      </c>
      <c r="F74" s="50">
        <v>0.88246047496795599</v>
      </c>
      <c r="G74" s="102">
        <f t="shared" si="16"/>
        <v>5.0230535790970615E-3</v>
      </c>
      <c r="H74" s="103">
        <f t="shared" si="17"/>
        <v>0.87391928348933712</v>
      </c>
      <c r="I74" s="100">
        <f t="shared" si="18"/>
        <v>5721352.1825909065</v>
      </c>
      <c r="J74" s="101">
        <f t="shared" si="19"/>
        <v>-28738.658558038063</v>
      </c>
      <c r="K74" s="106">
        <f t="shared" si="20"/>
        <v>-909.44976961333305</v>
      </c>
      <c r="M74" s="49">
        <v>44957</v>
      </c>
      <c r="N74" s="52">
        <v>2.0165693014860101E-2</v>
      </c>
      <c r="O74" s="52">
        <v>2.0138027146458602E-2</v>
      </c>
      <c r="P74" s="52">
        <v>2.1689187735319099E-2</v>
      </c>
      <c r="Q74" s="52">
        <v>2.346957847476E-2</v>
      </c>
      <c r="R74" s="52">
        <v>2.50227469950914E-2</v>
      </c>
      <c r="S74" s="52">
        <v>2.8949882835149699E-2</v>
      </c>
      <c r="T74" s="52">
        <v>3.1153611838817499E-2</v>
      </c>
      <c r="U74" s="52">
        <f t="shared" si="21"/>
        <v>3.078632367153953E-2</v>
      </c>
      <c r="V74" s="52">
        <f t="shared" si="22"/>
        <v>-2.6278508206235146E-5</v>
      </c>
      <c r="W74" s="52">
        <f t="shared" si="23"/>
        <v>3.5592763684689915E-2</v>
      </c>
      <c r="X74" s="97">
        <f t="shared" si="24"/>
        <v>5550294.7184083145</v>
      </c>
      <c r="Y74" s="107">
        <f t="shared" si="25"/>
        <v>57.941485148854554</v>
      </c>
      <c r="Z74" s="52">
        <v>3.2185126096010201E-2</v>
      </c>
      <c r="AC74" s="49">
        <v>44957</v>
      </c>
      <c r="AD74" s="53">
        <v>3.9877004921436303E-2</v>
      </c>
      <c r="AE74" s="53">
        <v>3.9877004921436303E-2</v>
      </c>
      <c r="AF74" s="53">
        <v>3.9877004921436303E-2</v>
      </c>
      <c r="AG74" s="53">
        <v>3.9877004921436303E-2</v>
      </c>
      <c r="AH74" s="53">
        <v>3.9877004921436303E-2</v>
      </c>
      <c r="AI74" s="53">
        <v>4.1568599641322999E-2</v>
      </c>
      <c r="AJ74" s="53">
        <v>4.18780259788036E-2</v>
      </c>
      <c r="AK74" s="53">
        <f t="shared" si="26"/>
        <v>4.1826454922556836E-2</v>
      </c>
      <c r="AL74" s="53">
        <f t="shared" si="27"/>
        <v>-1.9688097139199806E-4</v>
      </c>
      <c r="AM74" s="53">
        <f t="shared" si="28"/>
        <v>4.649126715958115E-2</v>
      </c>
      <c r="AN74" s="95">
        <f t="shared" si="29"/>
        <v>-4908501.8787508849</v>
      </c>
      <c r="AO74" s="96">
        <f t="shared" si="30"/>
        <v>-5616653.5874485876</v>
      </c>
      <c r="AP74" s="108">
        <f t="shared" si="31"/>
        <v>27771.267303275876</v>
      </c>
      <c r="AQ74" s="53">
        <v>4.21874597668647E-2</v>
      </c>
    </row>
    <row r="75" spans="5:43" ht="15" x14ac:dyDescent="0.2">
      <c r="E75" s="49">
        <v>44956</v>
      </c>
      <c r="F75" s="50">
        <v>0.87803894281387296</v>
      </c>
      <c r="G75" s="102">
        <f t="shared" si="16"/>
        <v>1.1346428143913577E-3</v>
      </c>
      <c r="H75" s="103">
        <f t="shared" si="17"/>
        <v>0.87053811015475313</v>
      </c>
      <c r="I75" s="100">
        <f t="shared" si="18"/>
        <v>5743573.9362532487</v>
      </c>
      <c r="J75" s="101">
        <f t="shared" si="19"/>
        <v>-6516.9048956958577</v>
      </c>
      <c r="K75" s="106">
        <f t="shared" si="20"/>
        <v>-597.72842261847109</v>
      </c>
      <c r="M75" s="49">
        <v>44956</v>
      </c>
      <c r="N75" s="52">
        <v>2.0185967907309501E-2</v>
      </c>
      <c r="O75" s="52">
        <v>2.0046927034854799E-2</v>
      </c>
      <c r="P75" s="52">
        <v>2.1512724459171201E-2</v>
      </c>
      <c r="Q75" s="52">
        <v>2.3186482489109001E-2</v>
      </c>
      <c r="R75" s="52">
        <v>2.4859804660081801E-2</v>
      </c>
      <c r="S75" s="52">
        <v>2.8907319530844602E-2</v>
      </c>
      <c r="T75" s="52">
        <v>3.1193658709526E-2</v>
      </c>
      <c r="U75" s="52">
        <f t="shared" si="21"/>
        <v>3.0812602179745765E-2</v>
      </c>
      <c r="V75" s="52">
        <f t="shared" si="22"/>
        <v>4.9767550081011511E-4</v>
      </c>
      <c r="W75" s="52">
        <f t="shared" si="23"/>
        <v>3.6116717693706266E-2</v>
      </c>
      <c r="X75" s="97">
        <f t="shared" si="24"/>
        <v>5549139.5663600992</v>
      </c>
      <c r="Y75" s="107">
        <f t="shared" si="25"/>
        <v>-1097.2105630664155</v>
      </c>
      <c r="Z75" s="52">
        <v>3.2274048775434397E-2</v>
      </c>
      <c r="AC75" s="49">
        <v>44956</v>
      </c>
      <c r="AD75" s="53">
        <v>3.99361252784729E-2</v>
      </c>
      <c r="AE75" s="53">
        <v>3.99361252784729E-2</v>
      </c>
      <c r="AF75" s="53">
        <v>3.99361252784729E-2</v>
      </c>
      <c r="AG75" s="53">
        <v>3.99361252784729E-2</v>
      </c>
      <c r="AH75" s="53">
        <v>3.99361252784729E-2</v>
      </c>
      <c r="AI75" s="53">
        <v>4.1693858802318497E-2</v>
      </c>
      <c r="AJ75" s="53">
        <v>4.2089231312274898E-2</v>
      </c>
      <c r="AK75" s="53">
        <f t="shared" si="26"/>
        <v>4.2023335893948834E-2</v>
      </c>
      <c r="AL75" s="53">
        <f t="shared" si="27"/>
        <v>2.7649042507014998E-4</v>
      </c>
      <c r="AM75" s="53">
        <f t="shared" si="28"/>
        <v>4.6964638556043298E-2</v>
      </c>
      <c r="AN75" s="95">
        <f t="shared" si="29"/>
        <v>-4907578.9136556452</v>
      </c>
      <c r="AO75" s="96">
        <f t="shared" si="30"/>
        <v>-5637408.4677157197</v>
      </c>
      <c r="AP75" s="108">
        <f t="shared" si="31"/>
        <v>7016.3870361438021</v>
      </c>
      <c r="AQ75" s="53">
        <v>4.2484611272811799E-2</v>
      </c>
    </row>
    <row r="76" spans="5:43" ht="15" x14ac:dyDescent="0.2">
      <c r="E76" s="49">
        <v>44953</v>
      </c>
      <c r="F76" s="50">
        <v>0.87704324722289995</v>
      </c>
      <c r="G76" s="102">
        <f t="shared" si="16"/>
        <v>-1.5044055399381629E-3</v>
      </c>
      <c r="H76" s="103">
        <f t="shared" si="17"/>
        <v>0.86824332175293872</v>
      </c>
      <c r="I76" s="100">
        <f t="shared" si="18"/>
        <v>5758754.3430858254</v>
      </c>
      <c r="J76" s="101">
        <f t="shared" si="19"/>
        <v>8663.5019368808717</v>
      </c>
      <c r="K76" s="106">
        <f t="shared" si="20"/>
        <v>-87.398105097934604</v>
      </c>
      <c r="M76" s="49">
        <v>44953</v>
      </c>
      <c r="N76" s="52">
        <v>2.0164577290415701E-2</v>
      </c>
      <c r="O76" s="52">
        <v>1.9850779324769901E-2</v>
      </c>
      <c r="P76" s="52">
        <v>2.1310083568096098E-2</v>
      </c>
      <c r="Q76" s="52">
        <v>2.2935947403311702E-2</v>
      </c>
      <c r="R76" s="52">
        <v>2.4557005614042199E-2</v>
      </c>
      <c r="S76" s="52">
        <v>2.8499716892838398E-2</v>
      </c>
      <c r="T76" s="52">
        <v>3.0677968636155101E-2</v>
      </c>
      <c r="U76" s="52">
        <f t="shared" si="21"/>
        <v>3.031492667893565E-2</v>
      </c>
      <c r="V76" s="52">
        <f t="shared" si="22"/>
        <v>1.5355118860804762E-4</v>
      </c>
      <c r="W76" s="52">
        <f t="shared" si="23"/>
        <v>3.5772593381504202E-2</v>
      </c>
      <c r="X76" s="97">
        <f t="shared" si="24"/>
        <v>5549898.2239864906</v>
      </c>
      <c r="Y76" s="107">
        <f t="shared" si="25"/>
        <v>-338.55293667502701</v>
      </c>
      <c r="Z76" s="52">
        <v>3.1705472618341397E-2</v>
      </c>
      <c r="AC76" s="49">
        <v>44953</v>
      </c>
      <c r="AD76" s="53">
        <v>3.9645586162805502E-2</v>
      </c>
      <c r="AE76" s="53">
        <v>3.9645586162805502E-2</v>
      </c>
      <c r="AF76" s="53">
        <v>3.9645586162805502E-2</v>
      </c>
      <c r="AG76" s="53">
        <v>3.9645586162805502E-2</v>
      </c>
      <c r="AH76" s="53">
        <v>3.9645586162805502E-2</v>
      </c>
      <c r="AI76" s="53">
        <v>4.14412505924701E-2</v>
      </c>
      <c r="AJ76" s="53">
        <v>4.1807964444160399E-2</v>
      </c>
      <c r="AK76" s="53">
        <f t="shared" si="26"/>
        <v>4.1746845468878684E-2</v>
      </c>
      <c r="AL76" s="53">
        <f t="shared" si="27"/>
        <v>4.0945907433857787E-5</v>
      </c>
      <c r="AM76" s="53">
        <f t="shared" si="28"/>
        <v>4.6729094038407006E-2</v>
      </c>
      <c r="AN76" s="95">
        <f t="shared" si="29"/>
        <v>-4908038.1494690543</v>
      </c>
      <c r="AO76" s="96">
        <f t="shared" si="30"/>
        <v>-5652837.2018571673</v>
      </c>
      <c r="AP76" s="108">
        <f t="shared" si="31"/>
        <v>-8412.3471053037792</v>
      </c>
      <c r="AQ76" s="53">
        <v>4.2174682021140997E-2</v>
      </c>
    </row>
    <row r="77" spans="5:43" ht="15" x14ac:dyDescent="0.2">
      <c r="E77" s="49">
        <v>44952</v>
      </c>
      <c r="F77" s="50">
        <v>0.87836366891860895</v>
      </c>
      <c r="G77" s="102">
        <f t="shared" si="16"/>
        <v>-4.2967316501035515E-3</v>
      </c>
      <c r="H77" s="103">
        <f t="shared" si="17"/>
        <v>0.86581525045171426</v>
      </c>
      <c r="I77" s="100">
        <f t="shared" si="18"/>
        <v>5774904.0541748293</v>
      </c>
      <c r="J77" s="101">
        <f t="shared" si="19"/>
        <v>24813.213025884703</v>
      </c>
      <c r="K77" s="106">
        <f t="shared" si="20"/>
        <v>529.87565826997161</v>
      </c>
      <c r="M77" s="49">
        <v>44952</v>
      </c>
      <c r="N77" s="52">
        <v>2.0165693014860101E-2</v>
      </c>
      <c r="O77" s="52">
        <v>1.9828865304589199E-2</v>
      </c>
      <c r="P77" s="52">
        <v>2.0811909809708502E-2</v>
      </c>
      <c r="Q77" s="52">
        <v>2.2507814690470598E-2</v>
      </c>
      <c r="R77" s="52">
        <v>2.4214718490839001E-2</v>
      </c>
      <c r="S77" s="52">
        <v>2.8335873037576599E-2</v>
      </c>
      <c r="T77" s="52">
        <v>3.05264759808778E-2</v>
      </c>
      <c r="U77" s="52">
        <f t="shared" si="21"/>
        <v>3.0161375490327602E-2</v>
      </c>
      <c r="V77" s="52">
        <f t="shared" si="22"/>
        <v>1.1173325280345453E-4</v>
      </c>
      <c r="W77" s="52">
        <f t="shared" si="23"/>
        <v>3.5730775445699609E-2</v>
      </c>
      <c r="X77" s="97">
        <f t="shared" si="24"/>
        <v>5549990.4230172792</v>
      </c>
      <c r="Y77" s="107">
        <f t="shared" si="25"/>
        <v>-246.35390588641167</v>
      </c>
      <c r="Z77" s="52">
        <v>3.1551655381917898E-2</v>
      </c>
      <c r="AC77" s="49">
        <v>44952</v>
      </c>
      <c r="AD77" s="53">
        <v>3.9566364139318397E-2</v>
      </c>
      <c r="AE77" s="53">
        <v>3.9566364139318397E-2</v>
      </c>
      <c r="AF77" s="53">
        <v>3.9566364139318397E-2</v>
      </c>
      <c r="AG77" s="53">
        <v>3.9566364139318397E-2</v>
      </c>
      <c r="AH77" s="53">
        <v>3.9566364139318397E-2</v>
      </c>
      <c r="AI77" s="53">
        <v>4.1382472962141002E-2</v>
      </c>
      <c r="AJ77" s="53">
        <v>4.1770584881305597E-2</v>
      </c>
      <c r="AK77" s="53">
        <f t="shared" si="26"/>
        <v>4.1705899561444826E-2</v>
      </c>
      <c r="AL77" s="53">
        <f t="shared" si="27"/>
        <v>1.4221295714372112E-4</v>
      </c>
      <c r="AM77" s="53">
        <f t="shared" si="28"/>
        <v>4.6830361088116869E-2</v>
      </c>
      <c r="AN77" s="95">
        <f t="shared" si="29"/>
        <v>-4907840.706128886</v>
      </c>
      <c r="AO77" s="96">
        <f t="shared" si="30"/>
        <v>-5668461.8382135918</v>
      </c>
      <c r="AP77" s="108">
        <f t="shared" si="31"/>
        <v>-24036.98346172832</v>
      </c>
      <c r="AQ77" s="53">
        <v>4.2158696800470297E-2</v>
      </c>
    </row>
    <row r="78" spans="5:43" ht="15" x14ac:dyDescent="0.2">
      <c r="E78" s="49">
        <v>44951</v>
      </c>
      <c r="F78" s="50">
        <v>0.88214588165283203</v>
      </c>
      <c r="G78" s="102">
        <f t="shared" si="16"/>
        <v>-1.0356155741680347E-3</v>
      </c>
      <c r="H78" s="103">
        <f t="shared" si="17"/>
        <v>0.86865095876139731</v>
      </c>
      <c r="I78" s="100">
        <f t="shared" si="18"/>
        <v>5756051.8981403774</v>
      </c>
      <c r="J78" s="101">
        <f t="shared" si="19"/>
        <v>5961.0569914327934</v>
      </c>
      <c r="K78" s="106">
        <f t="shared" si="20"/>
        <v>-275.14629726018757</v>
      </c>
      <c r="M78" s="49">
        <v>44951</v>
      </c>
      <c r="N78" s="52">
        <v>2.0165693014860101E-2</v>
      </c>
      <c r="O78" s="52">
        <v>1.9776443019509302E-2</v>
      </c>
      <c r="P78" s="52">
        <v>2.0742358639836301E-2</v>
      </c>
      <c r="Q78" s="52">
        <v>2.2457927465438801E-2</v>
      </c>
      <c r="R78" s="52">
        <v>2.4139823392033501E-2</v>
      </c>
      <c r="S78" s="52">
        <v>2.8231205418705899E-2</v>
      </c>
      <c r="T78" s="52">
        <v>3.04133296012878E-2</v>
      </c>
      <c r="U78" s="52">
        <f t="shared" si="21"/>
        <v>3.0049642237524148E-2</v>
      </c>
      <c r="V78" s="52">
        <f t="shared" si="22"/>
        <v>-6.089452654125041E-5</v>
      </c>
      <c r="W78" s="52">
        <f t="shared" si="23"/>
        <v>3.55581476663549E-2</v>
      </c>
      <c r="X78" s="97">
        <f t="shared" si="24"/>
        <v>5550371.0441935016</v>
      </c>
      <c r="Y78" s="107">
        <f t="shared" si="25"/>
        <v>134.26727033592761</v>
      </c>
      <c r="Z78" s="52">
        <v>3.1422141939401599E-2</v>
      </c>
      <c r="AC78" s="49">
        <v>44951</v>
      </c>
      <c r="AD78" s="53">
        <v>3.9378203451633398E-2</v>
      </c>
      <c r="AE78" s="53">
        <v>3.9378203451633398E-2</v>
      </c>
      <c r="AF78" s="53">
        <v>3.9378203451633398E-2</v>
      </c>
      <c r="AG78" s="53">
        <v>3.9378203451633398E-2</v>
      </c>
      <c r="AH78" s="53">
        <v>3.9378203451633398E-2</v>
      </c>
      <c r="AI78" s="53">
        <v>4.1255105286836603E-2</v>
      </c>
      <c r="AJ78" s="53">
        <v>4.1625402867794002E-2</v>
      </c>
      <c r="AK78" s="53">
        <f t="shared" si="26"/>
        <v>4.1563686604301105E-2</v>
      </c>
      <c r="AL78" s="53">
        <f t="shared" si="27"/>
        <v>-2.3118841151392733E-4</v>
      </c>
      <c r="AM78" s="53">
        <f t="shared" si="28"/>
        <v>4.645695971945922E-2</v>
      </c>
      <c r="AN78" s="95">
        <f t="shared" si="29"/>
        <v>-4908568.7770957286</v>
      </c>
      <c r="AO78" s="96">
        <f t="shared" si="30"/>
        <v>-5650795.3253108924</v>
      </c>
      <c r="AP78" s="108">
        <f t="shared" si="31"/>
        <v>-6370.4705590289086</v>
      </c>
      <c r="AQ78" s="53">
        <v>4.1995704174041699E-2</v>
      </c>
    </row>
    <row r="79" spans="5:43" ht="15" x14ac:dyDescent="0.2">
      <c r="E79" s="49">
        <v>44950</v>
      </c>
      <c r="F79" s="50">
        <v>0.88305991888046198</v>
      </c>
      <c r="G79" s="102">
        <f t="shared" si="16"/>
        <v>5.4460849269286774E-3</v>
      </c>
      <c r="H79" s="103">
        <f t="shared" si="17"/>
        <v>0.8742871310238528</v>
      </c>
      <c r="I79" s="100">
        <f t="shared" si="18"/>
        <v>5718944.9810894988</v>
      </c>
      <c r="J79" s="101">
        <f t="shared" si="19"/>
        <v>-31145.860059445724</v>
      </c>
      <c r="K79" s="106">
        <f t="shared" si="20"/>
        <v>-1244.9615503670648</v>
      </c>
      <c r="M79" s="49">
        <v>44950</v>
      </c>
      <c r="N79" s="52">
        <v>2.0145410671830101E-2</v>
      </c>
      <c r="O79" s="52">
        <v>1.9725002348423001E-2</v>
      </c>
      <c r="P79" s="52">
        <v>2.0586781203746699E-2</v>
      </c>
      <c r="Q79" s="52">
        <v>2.2452143952250401E-2</v>
      </c>
      <c r="R79" s="52">
        <v>2.4122348055243398E-2</v>
      </c>
      <c r="S79" s="52">
        <v>2.82383766025304E-2</v>
      </c>
      <c r="T79" s="52">
        <v>3.04849687963724E-2</v>
      </c>
      <c r="U79" s="52">
        <f t="shared" si="21"/>
        <v>3.0110536764065398E-2</v>
      </c>
      <c r="V79" s="52">
        <f t="shared" si="22"/>
        <v>1.5367753803712664E-5</v>
      </c>
      <c r="W79" s="52">
        <f t="shared" si="23"/>
        <v>3.5634409946699863E-2</v>
      </c>
      <c r="X79" s="97">
        <f t="shared" si="24"/>
        <v>5550202.8928416939</v>
      </c>
      <c r="Y79" s="107">
        <f t="shared" si="25"/>
        <v>-33.884081471711397</v>
      </c>
      <c r="Z79" s="52">
        <v>3.1538002192974E-2</v>
      </c>
      <c r="AC79" s="49">
        <v>44950</v>
      </c>
      <c r="AD79" s="53">
        <v>3.9358396083116497E-2</v>
      </c>
      <c r="AE79" s="53">
        <v>3.9358396083116497E-2</v>
      </c>
      <c r="AF79" s="53">
        <v>3.9358396083116497E-2</v>
      </c>
      <c r="AG79" s="53">
        <v>3.9358396083116497E-2</v>
      </c>
      <c r="AH79" s="53">
        <v>3.9358396083116497E-2</v>
      </c>
      <c r="AI79" s="53">
        <v>4.1343282908201197E-2</v>
      </c>
      <c r="AJ79" s="53">
        <v>4.1885193437337799E-2</v>
      </c>
      <c r="AK79" s="53">
        <f t="shared" si="26"/>
        <v>4.1794875015815032E-2</v>
      </c>
      <c r="AL79" s="53">
        <f t="shared" si="27"/>
        <v>-2.8638852139319798E-4</v>
      </c>
      <c r="AM79" s="53">
        <f t="shared" si="28"/>
        <v>4.640175960957995E-2</v>
      </c>
      <c r="AN79" s="95">
        <f t="shared" si="29"/>
        <v>-4908676.4173518186</v>
      </c>
      <c r="AO79" s="96">
        <f t="shared" si="30"/>
        <v>-5614490.0721613131</v>
      </c>
      <c r="AP79" s="108">
        <f t="shared" si="31"/>
        <v>29934.782590550371</v>
      </c>
      <c r="AQ79" s="53">
        <v>4.2427103966474498E-2</v>
      </c>
    </row>
    <row r="80" spans="5:43" ht="15" x14ac:dyDescent="0.2">
      <c r="E80" s="49">
        <v>44949</v>
      </c>
      <c r="F80" s="50">
        <v>0.87826377153396595</v>
      </c>
      <c r="G80" s="102">
        <f t="shared" si="16"/>
        <v>3.0131225148138001E-3</v>
      </c>
      <c r="H80" s="103">
        <f t="shared" si="17"/>
        <v>0.87217154495806049</v>
      </c>
      <c r="I80" s="100">
        <f t="shared" si="18"/>
        <v>5732817.1606887626</v>
      </c>
      <c r="J80" s="101">
        <f t="shared" si="19"/>
        <v>-17273.680460182019</v>
      </c>
      <c r="K80" s="106">
        <f t="shared" si="20"/>
        <v>-404.53092601336539</v>
      </c>
      <c r="M80" s="49">
        <v>44949</v>
      </c>
      <c r="N80" s="52">
        <v>2.0155552774667702E-2</v>
      </c>
      <c r="O80" s="52">
        <v>1.96308866143226E-2</v>
      </c>
      <c r="P80" s="52">
        <v>2.0235678181052201E-2</v>
      </c>
      <c r="Q80" s="52">
        <v>2.20361594110727E-2</v>
      </c>
      <c r="R80" s="52">
        <v>2.37851981073617E-2</v>
      </c>
      <c r="S80" s="52">
        <v>2.8122374787926601E-2</v>
      </c>
      <c r="T80" s="52">
        <v>3.0489727854728699E-2</v>
      </c>
      <c r="U80" s="52">
        <f t="shared" si="21"/>
        <v>3.0095169010261685E-2</v>
      </c>
      <c r="V80" s="52">
        <f t="shared" si="22"/>
        <v>2.3190025240185305E-4</v>
      </c>
      <c r="W80" s="52">
        <f t="shared" si="23"/>
        <v>3.5850942445298004E-2</v>
      </c>
      <c r="X80" s="97">
        <f t="shared" si="24"/>
        <v>5549725.4862559652</v>
      </c>
      <c r="Y80" s="107">
        <f t="shared" si="25"/>
        <v>-511.29066720046103</v>
      </c>
      <c r="Z80" s="52">
        <v>3.1591583043336799E-2</v>
      </c>
      <c r="AC80" s="49">
        <v>44949</v>
      </c>
      <c r="AD80" s="53">
        <v>3.9485003799200002E-2</v>
      </c>
      <c r="AE80" s="53">
        <v>3.9485003799200002E-2</v>
      </c>
      <c r="AF80" s="53">
        <v>3.9485003799200002E-2</v>
      </c>
      <c r="AG80" s="53">
        <v>3.9485003799200002E-2</v>
      </c>
      <c r="AH80" s="53">
        <v>3.9485003799200002E-2</v>
      </c>
      <c r="AI80" s="53">
        <v>4.1601505130529397E-2</v>
      </c>
      <c r="AJ80" s="53">
        <v>4.2177215218543999E-2</v>
      </c>
      <c r="AK80" s="53">
        <f t="shared" si="26"/>
        <v>4.208126353720823E-2</v>
      </c>
      <c r="AL80" s="53">
        <f t="shared" si="27"/>
        <v>1.8975200752421872E-4</v>
      </c>
      <c r="AM80" s="53">
        <f t="shared" si="28"/>
        <v>4.6877900138497366E-2</v>
      </c>
      <c r="AN80" s="95">
        <f t="shared" si="29"/>
        <v>-4907748.0205861293</v>
      </c>
      <c r="AO80" s="96">
        <f t="shared" si="30"/>
        <v>-5627044.4145504944</v>
      </c>
      <c r="AP80" s="108">
        <f t="shared" si="31"/>
        <v>17380.440201369114</v>
      </c>
      <c r="AQ80" s="53">
        <v>4.2752929031848901E-2</v>
      </c>
    </row>
    <row r="81" spans="5:43" ht="15" x14ac:dyDescent="0.2">
      <c r="E81" s="49">
        <v>44946</v>
      </c>
      <c r="F81" s="50">
        <v>0.875621438026428</v>
      </c>
      <c r="G81" s="102">
        <f t="shared" si="16"/>
        <v>2.9837212191889577E-3</v>
      </c>
      <c r="H81" s="103">
        <f t="shared" si="17"/>
        <v>0.87214597901794144</v>
      </c>
      <c r="I81" s="100">
        <f t="shared" si="18"/>
        <v>5732985.2115240237</v>
      </c>
      <c r="J81" s="101">
        <f t="shared" si="19"/>
        <v>-17105.629624920897</v>
      </c>
      <c r="K81" s="106">
        <f t="shared" si="20"/>
        <v>-1207.1567811258137</v>
      </c>
      <c r="M81" s="49">
        <v>44946</v>
      </c>
      <c r="N81" s="52">
        <v>2.01544407755136E-2</v>
      </c>
      <c r="O81" s="52">
        <v>1.9689055159687899E-2</v>
      </c>
      <c r="P81" s="52">
        <v>2.01292280107736E-2</v>
      </c>
      <c r="Q81" s="52">
        <v>2.1807491779327299E-2</v>
      </c>
      <c r="R81" s="52">
        <v>2.3522743955254499E-2</v>
      </c>
      <c r="S81" s="52">
        <v>2.7862986549735E-2</v>
      </c>
      <c r="T81" s="52">
        <v>3.0263325199484801E-2</v>
      </c>
      <c r="U81" s="52">
        <f t="shared" si="21"/>
        <v>2.9863268757859832E-2</v>
      </c>
      <c r="V81" s="52">
        <f t="shared" si="22"/>
        <v>3.3107089499630205E-4</v>
      </c>
      <c r="W81" s="52">
        <f t="shared" si="23"/>
        <v>3.5950113087892456E-2</v>
      </c>
      <c r="X81" s="97">
        <f t="shared" si="24"/>
        <v>5549506.8504882464</v>
      </c>
      <c r="Y81" s="107">
        <f t="shared" si="25"/>
        <v>-729.92643491923809</v>
      </c>
      <c r="Z81" s="52">
        <v>3.13739739358425E-2</v>
      </c>
      <c r="AC81" s="49">
        <v>44946</v>
      </c>
      <c r="AD81" s="53">
        <v>3.9209842681884703E-2</v>
      </c>
      <c r="AE81" s="53">
        <v>3.9209842681884703E-2</v>
      </c>
      <c r="AF81" s="53">
        <v>3.9209842681884703E-2</v>
      </c>
      <c r="AG81" s="53">
        <v>3.9209842681884703E-2</v>
      </c>
      <c r="AH81" s="53">
        <v>3.9209842681884703E-2</v>
      </c>
      <c r="AI81" s="53">
        <v>4.1411861777305603E-2</v>
      </c>
      <c r="AJ81" s="53">
        <v>4.1987441480159697E-2</v>
      </c>
      <c r="AK81" s="53">
        <f t="shared" si="26"/>
        <v>4.1891511529684011E-2</v>
      </c>
      <c r="AL81" s="53">
        <f t="shared" si="27"/>
        <v>-7.2859848539011396E-5</v>
      </c>
      <c r="AM81" s="53">
        <f t="shared" si="28"/>
        <v>4.6615288282434136E-2</v>
      </c>
      <c r="AN81" s="95">
        <f t="shared" si="29"/>
        <v>-4908260.0493723303</v>
      </c>
      <c r="AO81" s="96">
        <f t="shared" si="30"/>
        <v>-5627796.4554731492</v>
      </c>
      <c r="AP81" s="108">
        <f t="shared" si="31"/>
        <v>16628.399278714322</v>
      </c>
      <c r="AQ81" s="53">
        <v>4.2563036084175103E-2</v>
      </c>
    </row>
    <row r="82" spans="5:43" ht="15" x14ac:dyDescent="0.2">
      <c r="E82" s="49">
        <v>44945</v>
      </c>
      <c r="F82" s="50">
        <v>0.87301272153854304</v>
      </c>
      <c r="G82" s="102">
        <f t="shared" si="16"/>
        <v>-1.1896607308597789E-3</v>
      </c>
      <c r="H82" s="103">
        <f t="shared" si="17"/>
        <v>0.8685170085674373</v>
      </c>
      <c r="I82" s="100">
        <f t="shared" si="18"/>
        <v>5756939.6461759303</v>
      </c>
      <c r="J82" s="101">
        <f t="shared" si="19"/>
        <v>6848.8050269857049</v>
      </c>
      <c r="K82" s="106">
        <f t="shared" si="20"/>
        <v>-993.04875506553799</v>
      </c>
      <c r="M82" s="49">
        <v>44945</v>
      </c>
      <c r="N82" s="52">
        <v>2.0145410671830101E-2</v>
      </c>
      <c r="O82" s="52">
        <v>1.97049472481012E-2</v>
      </c>
      <c r="P82" s="52">
        <v>2.00670305639505E-2</v>
      </c>
      <c r="Q82" s="52">
        <v>2.1661574020981698E-2</v>
      </c>
      <c r="R82" s="52">
        <v>2.3342315107584E-2</v>
      </c>
      <c r="S82" s="52">
        <v>2.76032704859972E-2</v>
      </c>
      <c r="T82" s="52">
        <v>2.9917983338236798E-2</v>
      </c>
      <c r="U82" s="52">
        <f t="shared" si="21"/>
        <v>2.953219786286353E-2</v>
      </c>
      <c r="V82" s="52">
        <f t="shared" si="22"/>
        <v>5.2266536901399846E-4</v>
      </c>
      <c r="W82" s="52">
        <f t="shared" si="23"/>
        <v>3.6141707561910152E-2</v>
      </c>
      <c r="X82" s="97">
        <f t="shared" si="24"/>
        <v>5549084.477651</v>
      </c>
      <c r="Y82" s="107">
        <f t="shared" si="25"/>
        <v>-1152.2992721656337</v>
      </c>
      <c r="Z82" s="52">
        <v>3.0946221202611899E-2</v>
      </c>
      <c r="AC82" s="49">
        <v>44945</v>
      </c>
      <c r="AD82" s="53">
        <v>3.9160322397947298E-2</v>
      </c>
      <c r="AE82" s="53">
        <v>3.9160322397947298E-2</v>
      </c>
      <c r="AF82" s="53">
        <v>3.9160322397947298E-2</v>
      </c>
      <c r="AG82" s="53">
        <v>3.9160322397947298E-2</v>
      </c>
      <c r="AH82" s="53">
        <v>3.9160322397947298E-2</v>
      </c>
      <c r="AI82" s="53">
        <v>4.1421655565500197E-2</v>
      </c>
      <c r="AJ82" s="53">
        <v>4.20729145407676E-2</v>
      </c>
      <c r="AK82" s="53">
        <f t="shared" si="26"/>
        <v>4.1964371378223023E-2</v>
      </c>
      <c r="AL82" s="53">
        <f t="shared" si="27"/>
        <v>1.4875084161689034E-5</v>
      </c>
      <c r="AM82" s="53">
        <f t="shared" si="28"/>
        <v>4.6703023215134837E-2</v>
      </c>
      <c r="AN82" s="95">
        <f t="shared" si="29"/>
        <v>-4908088.981804355</v>
      </c>
      <c r="AO82" s="96">
        <f t="shared" si="30"/>
        <v>-5651114.4092617491</v>
      </c>
      <c r="AP82" s="108">
        <f t="shared" si="31"/>
        <v>-6689.5545098856091</v>
      </c>
      <c r="AQ82" s="53">
        <v>4.2724180966615601E-2</v>
      </c>
    </row>
    <row r="83" spans="5:43" ht="15" x14ac:dyDescent="0.2">
      <c r="E83" s="49">
        <v>44944</v>
      </c>
      <c r="F83" s="50">
        <v>0.87405192852020197</v>
      </c>
      <c r="G83" s="102">
        <f t="shared" si="16"/>
        <v>-6.4099892466570815E-3</v>
      </c>
      <c r="H83" s="103">
        <f t="shared" si="17"/>
        <v>0.86397766418139788</v>
      </c>
      <c r="I83" s="100">
        <f t="shared" si="18"/>
        <v>5787186.645313804</v>
      </c>
      <c r="J83" s="101">
        <f t="shared" si="19"/>
        <v>37095.804164859466</v>
      </c>
      <c r="K83" s="106">
        <f t="shared" si="20"/>
        <v>963.96890525426716</v>
      </c>
      <c r="M83" s="49">
        <v>44944</v>
      </c>
      <c r="N83" s="52">
        <v>2.0135277882218298E-2</v>
      </c>
      <c r="O83" s="52">
        <v>1.9541747868061E-2</v>
      </c>
      <c r="P83" s="52">
        <v>2.00469829142093E-2</v>
      </c>
      <c r="Q83" s="52">
        <v>2.1622506901621801E-2</v>
      </c>
      <c r="R83" s="52">
        <v>2.3196088150143599E-2</v>
      </c>
      <c r="S83" s="52">
        <v>2.7202405035495699E-2</v>
      </c>
      <c r="T83" s="52">
        <v>2.93709579855203E-2</v>
      </c>
      <c r="U83" s="52">
        <f t="shared" si="21"/>
        <v>2.9009532493849532E-2</v>
      </c>
      <c r="V83" s="52">
        <f t="shared" si="22"/>
        <v>7.308833301063189E-5</v>
      </c>
      <c r="W83" s="52">
        <f t="shared" si="23"/>
        <v>3.5692130525906786E-2</v>
      </c>
      <c r="X83" s="97">
        <f t="shared" si="24"/>
        <v>5550075.6276316913</v>
      </c>
      <c r="Y83" s="107">
        <f t="shared" si="25"/>
        <v>-161.14929147437215</v>
      </c>
      <c r="Z83" s="52">
        <v>3.0338741838931999E-2</v>
      </c>
      <c r="AC83" s="49">
        <v>44944</v>
      </c>
      <c r="AD83" s="53">
        <v>3.9061285555362701E-2</v>
      </c>
      <c r="AE83" s="53">
        <v>3.9061285555362701E-2</v>
      </c>
      <c r="AF83" s="53">
        <v>3.9061285555362701E-2</v>
      </c>
      <c r="AG83" s="53">
        <v>3.9061285555362701E-2</v>
      </c>
      <c r="AH83" s="53">
        <v>3.9061285555362701E-2</v>
      </c>
      <c r="AI83" s="53">
        <v>4.1382472962141002E-2</v>
      </c>
      <c r="AJ83" s="53">
        <v>4.2062900960445397E-2</v>
      </c>
      <c r="AK83" s="53">
        <f t="shared" si="26"/>
        <v>4.1949496294061334E-2</v>
      </c>
      <c r="AL83" s="53">
        <f t="shared" si="27"/>
        <v>1.9649664560954933E-4</v>
      </c>
      <c r="AM83" s="53">
        <f t="shared" si="28"/>
        <v>4.6884644776582697E-2</v>
      </c>
      <c r="AN83" s="95">
        <f t="shared" si="29"/>
        <v>-4907734.8708976889</v>
      </c>
      <c r="AO83" s="96">
        <f t="shared" si="30"/>
        <v>-5680395.5407199943</v>
      </c>
      <c r="AP83" s="108">
        <f t="shared" si="31"/>
        <v>-35970.685968130827</v>
      </c>
      <c r="AQ83" s="53">
        <v>4.2743347585201201E-2</v>
      </c>
    </row>
    <row r="84" spans="5:43" ht="15" x14ac:dyDescent="0.2">
      <c r="E84" s="49">
        <v>44943</v>
      </c>
      <c r="F84" s="50">
        <v>0.87967258691787698</v>
      </c>
      <c r="G84" s="102">
        <f t="shared" si="16"/>
        <v>-8.2180855044423368E-3</v>
      </c>
      <c r="H84" s="103">
        <f t="shared" si="17"/>
        <v>0.86240543140479009</v>
      </c>
      <c r="I84" s="100">
        <f t="shared" si="18"/>
        <v>5797737.1407035273</v>
      </c>
      <c r="J84" s="101">
        <f t="shared" si="19"/>
        <v>47646.299554582685</v>
      </c>
      <c r="K84" s="106">
        <f t="shared" si="20"/>
        <v>3188.8446577917784</v>
      </c>
      <c r="M84" s="49">
        <v>44943</v>
      </c>
      <c r="N84" s="52">
        <v>2.0145410671830101E-2</v>
      </c>
      <c r="O84" s="52">
        <v>1.9572384655475599E-2</v>
      </c>
      <c r="P84" s="52">
        <v>1.9985143095254801E-2</v>
      </c>
      <c r="Q84" s="52">
        <v>2.15383023023605E-2</v>
      </c>
      <c r="R84" s="52">
        <v>2.3098165169358201E-2</v>
      </c>
      <c r="S84" s="52">
        <v>2.71034911274909E-2</v>
      </c>
      <c r="T84" s="52">
        <v>2.93030347675085E-2</v>
      </c>
      <c r="U84" s="52">
        <f t="shared" si="21"/>
        <v>2.89364441608389E-2</v>
      </c>
      <c r="V84" s="52">
        <f t="shared" si="22"/>
        <v>-7.1278214454651226E-4</v>
      </c>
      <c r="W84" s="52">
        <f t="shared" si="23"/>
        <v>3.4906260048349638E-2</v>
      </c>
      <c r="X84" s="97">
        <f t="shared" si="24"/>
        <v>5551808.6046644589</v>
      </c>
      <c r="Y84" s="107">
        <f t="shared" si="25"/>
        <v>1571.8277412932366</v>
      </c>
      <c r="Z84" s="52">
        <v>3.0297504737973199E-2</v>
      </c>
      <c r="AC84" s="49">
        <v>44943</v>
      </c>
      <c r="AD84" s="53">
        <v>3.8853287696838303E-2</v>
      </c>
      <c r="AE84" s="53">
        <v>3.8853287696838303E-2</v>
      </c>
      <c r="AF84" s="53">
        <v>3.8853287696838303E-2</v>
      </c>
      <c r="AG84" s="53">
        <v>3.8853287696838303E-2</v>
      </c>
      <c r="AH84" s="53">
        <v>3.8853287696838303E-2</v>
      </c>
      <c r="AI84" s="53">
        <v>4.1127737611532197E-2</v>
      </c>
      <c r="AJ84" s="53">
        <v>4.1878052055835703E-2</v>
      </c>
      <c r="AK84" s="53">
        <f t="shared" si="26"/>
        <v>4.1752999648451784E-2</v>
      </c>
      <c r="AL84" s="53">
        <f t="shared" si="27"/>
        <v>3.2796772817769021E-4</v>
      </c>
      <c r="AM84" s="53">
        <f t="shared" si="28"/>
        <v>4.7016115859150838E-2</v>
      </c>
      <c r="AN84" s="95">
        <f t="shared" si="29"/>
        <v>-4907478.5552449506</v>
      </c>
      <c r="AO84" s="96">
        <f t="shared" si="30"/>
        <v>-5690454.1373899477</v>
      </c>
      <c r="AP84" s="108">
        <f t="shared" si="31"/>
        <v>-46029.282638084143</v>
      </c>
      <c r="AQ84" s="53">
        <v>4.2628362774848903E-2</v>
      </c>
    </row>
    <row r="85" spans="5:43" ht="15" x14ac:dyDescent="0.2">
      <c r="E85" s="49">
        <v>44942</v>
      </c>
      <c r="F85" s="50">
        <v>0.88693159818649203</v>
      </c>
      <c r="G85" s="102">
        <f t="shared" si="16"/>
        <v>4.9581372509293654E-4</v>
      </c>
      <c r="H85" s="103">
        <f t="shared" si="17"/>
        <v>0.86998261537480392</v>
      </c>
      <c r="I85" s="100">
        <f t="shared" si="18"/>
        <v>5747241.2800408788</v>
      </c>
      <c r="J85" s="101">
        <f t="shared" si="19"/>
        <v>-2849.5611080657691</v>
      </c>
      <c r="K85" s="106">
        <f t="shared" si="20"/>
        <v>51.013982477597892</v>
      </c>
      <c r="M85" s="49">
        <v>44942</v>
      </c>
      <c r="N85" s="52">
        <v>2.0135277882218298E-2</v>
      </c>
      <c r="O85" s="52">
        <v>1.959696598351E-2</v>
      </c>
      <c r="P85" s="52">
        <v>1.9892085343599299E-2</v>
      </c>
      <c r="Q85" s="52">
        <v>2.14548055082559E-2</v>
      </c>
      <c r="R85" s="52">
        <v>2.31520701199769E-2</v>
      </c>
      <c r="S85" s="52">
        <v>2.7561230584978998E-2</v>
      </c>
      <c r="T85" s="52">
        <v>3.0066825449466698E-2</v>
      </c>
      <c r="U85" s="52">
        <f t="shared" si="21"/>
        <v>2.9649226305385412E-2</v>
      </c>
      <c r="V85" s="52">
        <f t="shared" si="22"/>
        <v>1.385416835547118E-4</v>
      </c>
      <c r="W85" s="52">
        <f t="shared" si="23"/>
        <v>3.5757583876450866E-2</v>
      </c>
      <c r="X85" s="97">
        <f t="shared" si="24"/>
        <v>5549931.3163527893</v>
      </c>
      <c r="Y85" s="107">
        <f t="shared" si="25"/>
        <v>-305.46057037636638</v>
      </c>
      <c r="Z85" s="52">
        <v>3.1239544972777301E-2</v>
      </c>
      <c r="AC85" s="49">
        <v>44942</v>
      </c>
      <c r="AD85" s="53">
        <v>3.8583826273679699E-2</v>
      </c>
      <c r="AE85" s="53">
        <v>3.8583826273679699E-2</v>
      </c>
      <c r="AF85" s="53">
        <v>3.8583826273679699E-2</v>
      </c>
      <c r="AG85" s="53">
        <v>3.8583826273679699E-2</v>
      </c>
      <c r="AH85" s="53">
        <v>3.8583826273679699E-2</v>
      </c>
      <c r="AI85" s="53">
        <v>4.07777316868305E-2</v>
      </c>
      <c r="AJ85" s="53">
        <v>4.15544919669628E-2</v>
      </c>
      <c r="AK85" s="53">
        <f t="shared" si="26"/>
        <v>4.1425031920274094E-2</v>
      </c>
      <c r="AL85" s="53">
        <f t="shared" si="27"/>
        <v>1.8242684503401441E-4</v>
      </c>
      <c r="AM85" s="53">
        <f t="shared" si="28"/>
        <v>4.6870574976007162E-2</v>
      </c>
      <c r="AN85" s="95">
        <f t="shared" si="29"/>
        <v>-4907762.3021343024</v>
      </c>
      <c r="AO85" s="96">
        <f t="shared" si="30"/>
        <v>-5641218.8190909438</v>
      </c>
      <c r="AP85" s="108">
        <f t="shared" si="31"/>
        <v>3206.0356609197333</v>
      </c>
      <c r="AQ85" s="53">
        <v>4.23312559723854E-2</v>
      </c>
    </row>
    <row r="86" spans="5:43" ht="15" x14ac:dyDescent="0.2">
      <c r="E86" s="49">
        <v>44939</v>
      </c>
      <c r="F86" s="50">
        <v>0.88649195432662897</v>
      </c>
      <c r="G86" s="102">
        <f t="shared" si="16"/>
        <v>-2.9366768924571538E-3</v>
      </c>
      <c r="H86" s="103">
        <f t="shared" si="17"/>
        <v>0.86699788807885714</v>
      </c>
      <c r="I86" s="100">
        <f t="shared" si="18"/>
        <v>5767026.7353006853</v>
      </c>
      <c r="J86" s="101">
        <f t="shared" si="19"/>
        <v>16935.894151740707</v>
      </c>
      <c r="K86" s="106">
        <f t="shared" si="20"/>
        <v>368.67709601763636</v>
      </c>
      <c r="M86" s="49">
        <v>44939</v>
      </c>
      <c r="N86" s="52">
        <v>2.01240293681621E-2</v>
      </c>
      <c r="O86" s="52">
        <v>1.9521789625287E-2</v>
      </c>
      <c r="P86" s="52">
        <v>1.9440336152911099E-2</v>
      </c>
      <c r="Q86" s="52">
        <v>2.1034805104136401E-2</v>
      </c>
      <c r="R86" s="52">
        <v>2.2787597030401199E-2</v>
      </c>
      <c r="S86" s="52">
        <v>2.7349701151251699E-2</v>
      </c>
      <c r="T86" s="52">
        <v>2.9942881315946499E-2</v>
      </c>
      <c r="U86" s="52">
        <f t="shared" si="21"/>
        <v>2.95106846218307E-2</v>
      </c>
      <c r="V86" s="52">
        <f t="shared" si="22"/>
        <v>1.5068706125018205E-4</v>
      </c>
      <c r="W86" s="52">
        <f t="shared" si="23"/>
        <v>3.5769729254146336E-2</v>
      </c>
      <c r="X86" s="97">
        <f t="shared" si="24"/>
        <v>5549904.5386865865</v>
      </c>
      <c r="Y86" s="107">
        <f t="shared" si="25"/>
        <v>-332.23823657911271</v>
      </c>
      <c r="Z86" s="52">
        <v>3.11540234833955E-2</v>
      </c>
      <c r="AC86" s="49">
        <v>44939</v>
      </c>
      <c r="AD86" s="53">
        <v>3.8367934525012901E-2</v>
      </c>
      <c r="AE86" s="53">
        <v>3.8367934525012901E-2</v>
      </c>
      <c r="AF86" s="53">
        <v>3.8367934525012901E-2</v>
      </c>
      <c r="AG86" s="53">
        <v>3.8367934525012901E-2</v>
      </c>
      <c r="AH86" s="53">
        <v>3.8367934525012901E-2</v>
      </c>
      <c r="AI86" s="53">
        <v>4.0657371282577501E-2</v>
      </c>
      <c r="AJ86" s="53">
        <v>4.1359651833772597E-2</v>
      </c>
      <c r="AK86" s="53">
        <f t="shared" si="26"/>
        <v>4.124260507524008E-2</v>
      </c>
      <c r="AL86" s="53">
        <f t="shared" si="27"/>
        <v>1.732874661684175E-4</v>
      </c>
      <c r="AM86" s="53">
        <f t="shared" si="28"/>
        <v>4.6861435597141565E-2</v>
      </c>
      <c r="AN86" s="95">
        <f t="shared" si="29"/>
        <v>-4907780.1208388787</v>
      </c>
      <c r="AO86" s="96">
        <f t="shared" si="30"/>
        <v>-5660659.8335710075</v>
      </c>
      <c r="AP86" s="108">
        <f t="shared" si="31"/>
        <v>-16234.978819143958</v>
      </c>
      <c r="AQ86" s="53">
        <v>4.2061947286128998E-2</v>
      </c>
    </row>
    <row r="87" spans="5:43" ht="15" x14ac:dyDescent="0.2">
      <c r="E87" s="49">
        <v>44938</v>
      </c>
      <c r="F87" s="50">
        <v>0.88909912109375</v>
      </c>
      <c r="G87" s="102">
        <f t="shared" si="16"/>
        <v>2.434613288958604E-3</v>
      </c>
      <c r="H87" s="103">
        <f t="shared" si="17"/>
        <v>0.8716685014046307</v>
      </c>
      <c r="I87" s="100">
        <f t="shared" si="18"/>
        <v>5736125.5935517484</v>
      </c>
      <c r="J87" s="101">
        <f t="shared" si="19"/>
        <v>-13965.247597196139</v>
      </c>
      <c r="K87" s="106">
        <f t="shared" si="20"/>
        <v>-117.75080745480955</v>
      </c>
      <c r="M87" s="49">
        <v>44938</v>
      </c>
      <c r="N87" s="52">
        <v>2.0125137642025899E-2</v>
      </c>
      <c r="O87" s="52">
        <v>1.9488718360662401E-2</v>
      </c>
      <c r="P87" s="52">
        <v>1.9505545496940599E-2</v>
      </c>
      <c r="Q87" s="52">
        <v>2.0907606929540599E-2</v>
      </c>
      <c r="R87" s="52">
        <v>2.26238220930099E-2</v>
      </c>
      <c r="S87" s="52">
        <v>2.71635167300701E-2</v>
      </c>
      <c r="T87" s="52">
        <v>2.9799293726682601E-2</v>
      </c>
      <c r="U87" s="52">
        <f t="shared" si="21"/>
        <v>2.9359997560580518E-2</v>
      </c>
      <c r="V87" s="52">
        <f t="shared" si="22"/>
        <v>-3.9894133806229679E-4</v>
      </c>
      <c r="W87" s="52">
        <f t="shared" si="23"/>
        <v>3.5220100854833861E-2</v>
      </c>
      <c r="X87" s="97">
        <f t="shared" si="24"/>
        <v>5551116.4678310174</v>
      </c>
      <c r="Y87" s="107">
        <f t="shared" si="25"/>
        <v>879.69090785179287</v>
      </c>
      <c r="Z87" s="52">
        <v>3.1039189547300301E-2</v>
      </c>
      <c r="AC87" s="49">
        <v>44938</v>
      </c>
      <c r="AD87" s="53">
        <v>3.8229249417781802E-2</v>
      </c>
      <c r="AE87" s="53">
        <v>3.8229249417781802E-2</v>
      </c>
      <c r="AF87" s="53">
        <v>3.8229249417781802E-2</v>
      </c>
      <c r="AG87" s="53">
        <v>3.8229249417781802E-2</v>
      </c>
      <c r="AH87" s="53">
        <v>3.8229249417781802E-2</v>
      </c>
      <c r="AI87" s="53">
        <v>4.0510356426239E-2</v>
      </c>
      <c r="AJ87" s="53">
        <v>4.1181109845638199E-2</v>
      </c>
      <c r="AK87" s="53">
        <f t="shared" si="26"/>
        <v>4.1069317609071662E-2</v>
      </c>
      <c r="AL87" s="53">
        <f t="shared" si="27"/>
        <v>-3.3116154372693496E-4</v>
      </c>
      <c r="AM87" s="53">
        <f t="shared" si="28"/>
        <v>4.6356986587246213E-2</v>
      </c>
      <c r="AN87" s="95">
        <f t="shared" si="29"/>
        <v>-4908763.7265130347</v>
      </c>
      <c r="AO87" s="96">
        <f t="shared" si="30"/>
        <v>-5631457.048869974</v>
      </c>
      <c r="AP87" s="108">
        <f t="shared" si="31"/>
        <v>12967.805881889537</v>
      </c>
      <c r="AQ87" s="53">
        <v>4.18518669903278E-2</v>
      </c>
    </row>
    <row r="88" spans="5:43" ht="15" x14ac:dyDescent="0.2">
      <c r="E88" s="49">
        <v>44937</v>
      </c>
      <c r="F88" s="50">
        <v>0.88693714141845703</v>
      </c>
      <c r="G88" s="102">
        <f t="shared" si="16"/>
        <v>4.3728894930950704E-3</v>
      </c>
      <c r="H88" s="103">
        <f t="shared" si="17"/>
        <v>0.87335393234623049</v>
      </c>
      <c r="I88" s="100">
        <f t="shared" si="18"/>
        <v>5725055.8047728706</v>
      </c>
      <c r="J88" s="101">
        <f t="shared" si="19"/>
        <v>-25035.036376073956</v>
      </c>
      <c r="K88" s="106">
        <f t="shared" si="20"/>
        <v>-795.92560688126832</v>
      </c>
      <c r="M88" s="49">
        <v>44937</v>
      </c>
      <c r="N88" s="52">
        <v>2.0125137642025899E-2</v>
      </c>
      <c r="O88" s="52">
        <v>1.9342849031090702E-2</v>
      </c>
      <c r="P88" s="52">
        <v>1.9491864368319501E-2</v>
      </c>
      <c r="Q88" s="52">
        <v>2.1120926365256299E-2</v>
      </c>
      <c r="R88" s="52">
        <v>2.2865328937768901E-2</v>
      </c>
      <c r="S88" s="52">
        <v>2.74738706648349E-2</v>
      </c>
      <c r="T88" s="52">
        <v>3.02159525454044E-2</v>
      </c>
      <c r="U88" s="52">
        <f t="shared" si="21"/>
        <v>2.9758938898642815E-2</v>
      </c>
      <c r="V88" s="52">
        <f t="shared" si="22"/>
        <v>-8.922473837926978E-5</v>
      </c>
      <c r="W88" s="52">
        <f t="shared" si="23"/>
        <v>3.5529817454516888E-2</v>
      </c>
      <c r="X88" s="97">
        <f t="shared" si="24"/>
        <v>5550433.511016747</v>
      </c>
      <c r="Y88" s="107">
        <f t="shared" si="25"/>
        <v>196.73409358132631</v>
      </c>
      <c r="Z88" s="52">
        <v>3.1549513339996303E-2</v>
      </c>
      <c r="AC88" s="49">
        <v>44937</v>
      </c>
      <c r="AD88" s="53">
        <v>3.8229249417781802E-2</v>
      </c>
      <c r="AE88" s="53">
        <v>3.8229249417781802E-2</v>
      </c>
      <c r="AF88" s="53">
        <v>3.8229249417781802E-2</v>
      </c>
      <c r="AG88" s="53">
        <v>3.8229249417781802E-2</v>
      </c>
      <c r="AH88" s="53">
        <v>3.8229249417781802E-2</v>
      </c>
      <c r="AI88" s="53">
        <v>4.0667165070772102E-2</v>
      </c>
      <c r="AJ88" s="53">
        <v>4.15471419692039E-2</v>
      </c>
      <c r="AK88" s="53">
        <f t="shared" si="26"/>
        <v>4.1400479152798597E-2</v>
      </c>
      <c r="AL88" s="53">
        <f t="shared" si="27"/>
        <v>-2.3855331043402817E-4</v>
      </c>
      <c r="AM88" s="53">
        <f t="shared" si="28"/>
        <v>4.644959482053912E-2</v>
      </c>
      <c r="AN88" s="95">
        <f t="shared" si="29"/>
        <v>-4908583.1385177467</v>
      </c>
      <c r="AO88" s="96">
        <f t="shared" si="30"/>
        <v>-5620382.4780762522</v>
      </c>
      <c r="AP88" s="108">
        <f t="shared" si="31"/>
        <v>24042.376675611362</v>
      </c>
      <c r="AQ88" s="53">
        <v>4.2427103966474498E-2</v>
      </c>
    </row>
    <row r="89" spans="5:43" ht="15" x14ac:dyDescent="0.2">
      <c r="E89" s="49">
        <v>44936</v>
      </c>
      <c r="F89" s="50">
        <v>0.88306713104248002</v>
      </c>
      <c r="G89" s="102">
        <f t="shared" si="16"/>
        <v>2.4508578879052605E-3</v>
      </c>
      <c r="H89" s="103">
        <f t="shared" si="17"/>
        <v>0.87168262691968379</v>
      </c>
      <c r="I89" s="100">
        <f t="shared" si="18"/>
        <v>5736032.6403071657</v>
      </c>
      <c r="J89" s="101">
        <f t="shared" si="19"/>
        <v>-14058.200841778889</v>
      </c>
      <c r="K89" s="106">
        <f t="shared" si="20"/>
        <v>-686.50169064570218</v>
      </c>
      <c r="M89" s="49">
        <v>44936</v>
      </c>
      <c r="N89" s="52">
        <v>2.0125137642025899E-2</v>
      </c>
      <c r="O89" s="52">
        <v>1.9429849460720999E-2</v>
      </c>
      <c r="P89" s="52">
        <v>1.9600650295615099E-2</v>
      </c>
      <c r="Q89" s="52">
        <v>2.1095693111419601E-2</v>
      </c>
      <c r="R89" s="52">
        <v>2.2849740460515001E-2</v>
      </c>
      <c r="S89" s="52">
        <v>2.7537690475583E-2</v>
      </c>
      <c r="T89" s="52">
        <v>3.03102582693099E-2</v>
      </c>
      <c r="U89" s="52">
        <f t="shared" si="21"/>
        <v>2.9848163637022085E-2</v>
      </c>
      <c r="V89" s="52">
        <f t="shared" si="22"/>
        <v>2.8488598763942025E-4</v>
      </c>
      <c r="W89" s="52">
        <f t="shared" si="23"/>
        <v>3.5903928180535574E-2</v>
      </c>
      <c r="X89" s="97">
        <f t="shared" si="24"/>
        <v>5549608.6706049591</v>
      </c>
      <c r="Y89" s="107">
        <f t="shared" si="25"/>
        <v>-628.10631820652634</v>
      </c>
      <c r="Z89" s="52">
        <v>3.1685665249824503E-2</v>
      </c>
      <c r="AC89" s="49">
        <v>44936</v>
      </c>
      <c r="AD89" s="53">
        <v>3.8247063755988998E-2</v>
      </c>
      <c r="AE89" s="53">
        <v>3.8247063755988998E-2</v>
      </c>
      <c r="AF89" s="53">
        <v>3.8247063755988998E-2</v>
      </c>
      <c r="AG89" s="53">
        <v>3.8247063755988998E-2</v>
      </c>
      <c r="AH89" s="53">
        <v>3.8247063755988998E-2</v>
      </c>
      <c r="AI89" s="53">
        <v>4.0774963796138701E-2</v>
      </c>
      <c r="AJ89" s="53">
        <v>4.1811846196651403E-2</v>
      </c>
      <c r="AK89" s="53">
        <f t="shared" si="26"/>
        <v>4.1639032463232625E-2</v>
      </c>
      <c r="AL89" s="53">
        <f t="shared" si="27"/>
        <v>8.9388961593286909E-5</v>
      </c>
      <c r="AM89" s="53">
        <f t="shared" si="28"/>
        <v>4.6777537092566435E-2</v>
      </c>
      <c r="AN89" s="95">
        <f t="shared" si="29"/>
        <v>-4907943.6976329805</v>
      </c>
      <c r="AO89" s="96">
        <f t="shared" si="30"/>
        <v>-5630425.0492825238</v>
      </c>
      <c r="AP89" s="108">
        <f t="shared" si="31"/>
        <v>13999.805469339713</v>
      </c>
      <c r="AQ89" s="53">
        <v>4.2848728597164099E-2</v>
      </c>
    </row>
    <row r="90" spans="5:43" ht="15" x14ac:dyDescent="0.2">
      <c r="E90" s="49">
        <v>44935</v>
      </c>
      <c r="F90" s="50">
        <v>0.88090550899505604</v>
      </c>
      <c r="G90" s="102">
        <f t="shared" si="16"/>
        <v>9.6811598605161663E-4</v>
      </c>
      <c r="H90" s="103">
        <f t="shared" si="17"/>
        <v>0.870393306504741</v>
      </c>
      <c r="I90" s="100">
        <f t="shared" si="18"/>
        <v>5744529.4703363683</v>
      </c>
      <c r="J90" s="101">
        <f t="shared" si="19"/>
        <v>-5561.3708125762641</v>
      </c>
      <c r="K90" s="106">
        <f t="shared" si="20"/>
        <v>-419.96927476860583</v>
      </c>
      <c r="M90" s="49">
        <v>44935</v>
      </c>
      <c r="N90" s="52">
        <v>2.0104862749576499E-2</v>
      </c>
      <c r="O90" s="52">
        <v>1.9299408420920299E-2</v>
      </c>
      <c r="P90" s="52">
        <v>1.9281530752778001E-2</v>
      </c>
      <c r="Q90" s="52">
        <v>2.0797604694962502E-2</v>
      </c>
      <c r="R90" s="52">
        <v>2.2591242566704701E-2</v>
      </c>
      <c r="S90" s="52">
        <v>2.7307547628879499E-2</v>
      </c>
      <c r="T90" s="52">
        <v>3.0014423653483301E-2</v>
      </c>
      <c r="U90" s="52">
        <f t="shared" si="21"/>
        <v>2.9563277649382665E-2</v>
      </c>
      <c r="V90" s="52">
        <f t="shared" si="22"/>
        <v>3.415662795305148E-4</v>
      </c>
      <c r="W90" s="52">
        <f t="shared" si="23"/>
        <v>3.5960608472426672E-2</v>
      </c>
      <c r="X90" s="97">
        <f t="shared" si="24"/>
        <v>5549483.7124263076</v>
      </c>
      <c r="Y90" s="107">
        <f t="shared" si="25"/>
        <v>-753.06449685804546</v>
      </c>
      <c r="Z90" s="52">
        <v>3.1366374343633603E-2</v>
      </c>
      <c r="AC90" s="49">
        <v>44935</v>
      </c>
      <c r="AD90" s="53">
        <v>3.8215354084968498E-2</v>
      </c>
      <c r="AE90" s="53">
        <v>3.8215354084968498E-2</v>
      </c>
      <c r="AF90" s="53">
        <v>3.8215354084968498E-2</v>
      </c>
      <c r="AG90" s="53">
        <v>3.8215354084968498E-2</v>
      </c>
      <c r="AH90" s="53">
        <v>3.8215354084968498E-2</v>
      </c>
      <c r="AI90" s="53">
        <v>4.0676463395357097E-2</v>
      </c>
      <c r="AJ90" s="53">
        <v>4.1724279522895799E-2</v>
      </c>
      <c r="AK90" s="53">
        <f t="shared" si="26"/>
        <v>4.1549643501639338E-2</v>
      </c>
      <c r="AL90" s="53">
        <f t="shared" si="27"/>
        <v>1.9432293872043843E-4</v>
      </c>
      <c r="AM90" s="53">
        <f t="shared" si="28"/>
        <v>4.6882471069693586E-2</v>
      </c>
      <c r="AN90" s="95">
        <f t="shared" si="29"/>
        <v>-4907739.108863024</v>
      </c>
      <c r="AO90" s="96">
        <f t="shared" si="30"/>
        <v>-5638530.3887171978</v>
      </c>
      <c r="AP90" s="108">
        <f t="shared" si="31"/>
        <v>5894.4660346657038</v>
      </c>
      <c r="AQ90" s="53">
        <v>4.2772091925144098E-2</v>
      </c>
    </row>
    <row r="91" spans="5:43" ht="15" x14ac:dyDescent="0.2">
      <c r="E91" s="49">
        <v>44932</v>
      </c>
      <c r="F91" s="50">
        <v>0.88005310297012296</v>
      </c>
      <c r="G91" s="102">
        <f t="shared" si="16"/>
        <v>-6.0156629502872662E-3</v>
      </c>
      <c r="H91" s="103">
        <f t="shared" si="17"/>
        <v>0.86432055119593687</v>
      </c>
      <c r="I91" s="100">
        <f t="shared" si="18"/>
        <v>5784890.794372106</v>
      </c>
      <c r="J91" s="101">
        <f t="shared" si="19"/>
        <v>34799.953223161399</v>
      </c>
      <c r="K91" s="106">
        <f t="shared" si="20"/>
        <v>-278.21292382664979</v>
      </c>
      <c r="M91" s="49">
        <v>44932</v>
      </c>
      <c r="N91" s="52">
        <v>2.01240293681621E-2</v>
      </c>
      <c r="O91" s="52">
        <v>1.9488940015435201E-2</v>
      </c>
      <c r="P91" s="52">
        <v>1.9405076280236199E-2</v>
      </c>
      <c r="Q91" s="52">
        <v>2.0700873807072601E-2</v>
      </c>
      <c r="R91" s="52">
        <v>2.23938226699829E-2</v>
      </c>
      <c r="S91" s="52">
        <v>2.70085614174604E-2</v>
      </c>
      <c r="T91" s="52">
        <v>2.9664341360330498E-2</v>
      </c>
      <c r="U91" s="52">
        <f t="shared" si="21"/>
        <v>2.922171136985215E-2</v>
      </c>
      <c r="V91" s="52">
        <f t="shared" si="22"/>
        <v>-2.3306968311469917E-5</v>
      </c>
      <c r="W91" s="52">
        <f t="shared" si="23"/>
        <v>3.5595735224584688E-2</v>
      </c>
      <c r="X91" s="97">
        <f t="shared" si="24"/>
        <v>5550288.1664293967</v>
      </c>
      <c r="Y91" s="107">
        <f t="shared" si="25"/>
        <v>51.389506231062114</v>
      </c>
      <c r="Z91" s="52">
        <v>3.10237351804971E-2</v>
      </c>
      <c r="AC91" s="49">
        <v>44932</v>
      </c>
      <c r="AD91" s="53">
        <v>3.7783447653055101E-2</v>
      </c>
      <c r="AE91" s="53">
        <v>3.7783447653055101E-2</v>
      </c>
      <c r="AF91" s="53">
        <v>3.7783447653055101E-2</v>
      </c>
      <c r="AG91" s="53">
        <v>3.7783447653055101E-2</v>
      </c>
      <c r="AH91" s="53">
        <v>3.7783447653055101E-2</v>
      </c>
      <c r="AI91" s="53">
        <v>4.0412344038486397E-2</v>
      </c>
      <c r="AJ91" s="53">
        <v>4.1543915867805398E-2</v>
      </c>
      <c r="AK91" s="53">
        <f t="shared" si="26"/>
        <v>4.13553205629189E-2</v>
      </c>
      <c r="AL91" s="53">
        <f t="shared" si="27"/>
        <v>-4.2955266932651753E-4</v>
      </c>
      <c r="AM91" s="53">
        <f t="shared" si="28"/>
        <v>4.625859546164663E-2</v>
      </c>
      <c r="AN91" s="95">
        <f t="shared" si="29"/>
        <v>-4908955.5985486349</v>
      </c>
      <c r="AO91" s="96">
        <f t="shared" si="30"/>
        <v>-5679554.4104050826</v>
      </c>
      <c r="AP91" s="108">
        <f t="shared" si="31"/>
        <v>-35129.555653219111</v>
      </c>
      <c r="AQ91" s="53">
        <v>4.2675483971834099E-2</v>
      </c>
    </row>
    <row r="92" spans="5:43" ht="15" x14ac:dyDescent="0.2">
      <c r="E92" s="49">
        <v>44931</v>
      </c>
      <c r="F92" s="50">
        <v>0.88536316156387296</v>
      </c>
      <c r="G92" s="102">
        <f t="shared" si="16"/>
        <v>5.6609641696635784E-3</v>
      </c>
      <c r="H92" s="103">
        <f t="shared" si="17"/>
        <v>0.87447397958735484</v>
      </c>
      <c r="I92" s="100">
        <f t="shared" si="18"/>
        <v>5717723.0160231758</v>
      </c>
      <c r="J92" s="101">
        <f t="shared" si="19"/>
        <v>-32367.825125768781</v>
      </c>
      <c r="K92" s="106">
        <f t="shared" si="20"/>
        <v>-120.3694257363677</v>
      </c>
      <c r="M92" s="49">
        <v>44931</v>
      </c>
      <c r="N92" s="52">
        <v>2.0165693014860101E-2</v>
      </c>
      <c r="O92" s="52">
        <v>1.94229204207658E-2</v>
      </c>
      <c r="P92" s="52">
        <v>1.9323956221342E-2</v>
      </c>
      <c r="Q92" s="52">
        <v>2.0339768379926602E-2</v>
      </c>
      <c r="R92" s="52">
        <v>2.1976754069328301E-2</v>
      </c>
      <c r="S92" s="52">
        <v>2.6860820129513699E-2</v>
      </c>
      <c r="T92" s="52">
        <v>2.9721857979893601E-2</v>
      </c>
      <c r="U92" s="52">
        <f t="shared" si="21"/>
        <v>2.924501833816362E-2</v>
      </c>
      <c r="V92" s="52">
        <f t="shared" si="22"/>
        <v>2.7043993274369904E-4</v>
      </c>
      <c r="W92" s="52">
        <f t="shared" si="23"/>
        <v>3.5889482125639853E-2</v>
      </c>
      <c r="X92" s="97">
        <f t="shared" si="24"/>
        <v>5549640.5190332457</v>
      </c>
      <c r="Y92" s="107">
        <f t="shared" si="25"/>
        <v>-596.25788991991431</v>
      </c>
      <c r="Z92" s="52">
        <v>3.12143582850694E-2</v>
      </c>
      <c r="AC92" s="49">
        <v>44931</v>
      </c>
      <c r="AD92" s="53">
        <v>3.7842892110347699E-2</v>
      </c>
      <c r="AE92" s="53">
        <v>3.7842892110347699E-2</v>
      </c>
      <c r="AF92" s="53">
        <v>3.7842892110347699E-2</v>
      </c>
      <c r="AG92" s="53">
        <v>3.7842892110347699E-2</v>
      </c>
      <c r="AH92" s="53">
        <v>3.7842892110347699E-2</v>
      </c>
      <c r="AI92" s="53">
        <v>4.06965762376785E-2</v>
      </c>
      <c r="AJ92" s="53">
        <v>4.2002532631158801E-2</v>
      </c>
      <c r="AK92" s="53">
        <f t="shared" si="26"/>
        <v>4.1784873232245417E-2</v>
      </c>
      <c r="AL92" s="53">
        <f t="shared" si="27"/>
        <v>4.8024517794450355E-4</v>
      </c>
      <c r="AM92" s="53">
        <f t="shared" si="28"/>
        <v>4.7168393308917651E-2</v>
      </c>
      <c r="AN92" s="95">
        <f t="shared" si="29"/>
        <v>-4907181.6922892062</v>
      </c>
      <c r="AO92" s="96">
        <f t="shared" si="30"/>
        <v>-5611581.1411619112</v>
      </c>
      <c r="AP92" s="108">
        <f t="shared" si="31"/>
        <v>32843.713589952327</v>
      </c>
      <c r="AQ92" s="53">
        <v>4.3308500200509997E-2</v>
      </c>
    </row>
    <row r="93" spans="5:43" ht="15" x14ac:dyDescent="0.2">
      <c r="E93" s="49">
        <v>44930</v>
      </c>
      <c r="F93" s="50">
        <v>0.88036531209945601</v>
      </c>
      <c r="G93" s="102">
        <f t="shared" si="16"/>
        <v>1.638299348885465E-3</v>
      </c>
      <c r="H93" s="103">
        <f t="shared" si="17"/>
        <v>0.87097606543964168</v>
      </c>
      <c r="I93" s="100">
        <f t="shared" si="18"/>
        <v>5740685.8792108772</v>
      </c>
      <c r="J93" s="101">
        <f t="shared" si="19"/>
        <v>-9404.9619380673394</v>
      </c>
      <c r="K93" s="106">
        <f t="shared" si="20"/>
        <v>-446.88995967898518</v>
      </c>
      <c r="M93" s="49">
        <v>44930</v>
      </c>
      <c r="N93" s="52">
        <v>2.0165693014860101E-2</v>
      </c>
      <c r="O93" s="52">
        <v>1.9287135452031999E-2</v>
      </c>
      <c r="P93" s="52">
        <v>1.9200481474399501E-2</v>
      </c>
      <c r="Q93" s="52">
        <v>2.0385498180985399E-2</v>
      </c>
      <c r="R93" s="52">
        <v>2.1986749023199002E-2</v>
      </c>
      <c r="S93" s="52">
        <v>2.6678480207920002E-2</v>
      </c>
      <c r="T93" s="52">
        <v>2.9433798044919902E-2</v>
      </c>
      <c r="U93" s="52">
        <f t="shared" si="21"/>
        <v>2.8974578405419921E-2</v>
      </c>
      <c r="V93" s="52">
        <f t="shared" si="22"/>
        <v>-2.0954757928847573E-4</v>
      </c>
      <c r="W93" s="52">
        <f t="shared" si="23"/>
        <v>3.5409494613607678E-2</v>
      </c>
      <c r="X93" s="97">
        <f t="shared" si="24"/>
        <v>5550698.8252195744</v>
      </c>
      <c r="Y93" s="107">
        <f t="shared" si="25"/>
        <v>462.04829640872777</v>
      </c>
      <c r="Z93" s="52">
        <v>3.08429636061191E-2</v>
      </c>
      <c r="AC93" s="49">
        <v>44930</v>
      </c>
      <c r="AD93" s="53">
        <v>3.7555575370788498E-2</v>
      </c>
      <c r="AE93" s="53">
        <v>3.7555575370788498E-2</v>
      </c>
      <c r="AF93" s="53">
        <v>3.7555575370788498E-2</v>
      </c>
      <c r="AG93" s="53">
        <v>3.7555575370788498E-2</v>
      </c>
      <c r="AH93" s="53">
        <v>3.7555575370788498E-2</v>
      </c>
      <c r="AI93" s="53">
        <v>4.0235910564660998E-2</v>
      </c>
      <c r="AJ93" s="53">
        <v>4.15183715522289E-2</v>
      </c>
      <c r="AK93" s="53">
        <f t="shared" si="26"/>
        <v>4.1304628054300914E-2</v>
      </c>
      <c r="AL93" s="53">
        <f t="shared" si="27"/>
        <v>-3.2879846791425416E-4</v>
      </c>
      <c r="AM93" s="53">
        <f t="shared" si="28"/>
        <v>4.6359349663058894E-2</v>
      </c>
      <c r="AN93" s="95">
        <f t="shared" si="29"/>
        <v>-4908759.1183830863</v>
      </c>
      <c r="AO93" s="96">
        <f t="shared" si="30"/>
        <v>-5635928.8310698839</v>
      </c>
      <c r="AP93" s="108">
        <f t="shared" si="31"/>
        <v>8496.0236819796264</v>
      </c>
      <c r="AQ93" s="53">
        <v>4.28008362650871E-2</v>
      </c>
    </row>
    <row r="94" spans="5:43" ht="15" x14ac:dyDescent="0.2">
      <c r="E94" s="49">
        <v>44929</v>
      </c>
      <c r="F94" s="50">
        <v>0.87892419099807695</v>
      </c>
      <c r="G94" s="102">
        <f t="shared" si="16"/>
        <v>-7.0823276831709645E-3</v>
      </c>
      <c r="H94" s="103">
        <f t="shared" si="17"/>
        <v>0.86339303129898981</v>
      </c>
      <c r="I94" s="100">
        <f t="shared" si="18"/>
        <v>5791105.3468631925</v>
      </c>
      <c r="J94" s="101">
        <f t="shared" si="19"/>
        <v>41014.505714247935</v>
      </c>
      <c r="K94" s="106">
        <f t="shared" si="20"/>
        <v>665.90353253297508</v>
      </c>
      <c r="M94" s="49">
        <v>44929</v>
      </c>
      <c r="N94" s="52">
        <v>2.0185967907309501E-2</v>
      </c>
      <c r="O94" s="52">
        <v>1.8950244411826099E-2</v>
      </c>
      <c r="P94" s="52">
        <v>1.88781339675188E-2</v>
      </c>
      <c r="Q94" s="52">
        <v>2.0183090120553901E-2</v>
      </c>
      <c r="R94" s="52">
        <v>2.1870130673050801E-2</v>
      </c>
      <c r="S94" s="52">
        <v>2.66745034605264E-2</v>
      </c>
      <c r="T94" s="52">
        <v>2.9686050489544799E-2</v>
      </c>
      <c r="U94" s="52">
        <f t="shared" si="21"/>
        <v>2.9184125984708396E-2</v>
      </c>
      <c r="V94" s="52">
        <f t="shared" si="22"/>
        <v>-5.9647175173004052E-5</v>
      </c>
      <c r="W94" s="52">
        <f t="shared" si="23"/>
        <v>3.555939501772315E-2</v>
      </c>
      <c r="X94" s="97">
        <f t="shared" si="24"/>
        <v>5550368.2938568601</v>
      </c>
      <c r="Y94" s="107">
        <f t="shared" si="25"/>
        <v>131.51693369448185</v>
      </c>
      <c r="Z94" s="52">
        <v>3.12399864196777E-2</v>
      </c>
      <c r="AC94" s="49">
        <v>44929</v>
      </c>
      <c r="AD94" s="53">
        <v>3.7595205008983598E-2</v>
      </c>
      <c r="AE94" s="53">
        <v>3.7595205008983598E-2</v>
      </c>
      <c r="AF94" s="53">
        <v>3.7595205008983598E-2</v>
      </c>
      <c r="AG94" s="53">
        <v>3.7595205008983598E-2</v>
      </c>
      <c r="AH94" s="53">
        <v>3.7595205008983598E-2</v>
      </c>
      <c r="AI94" s="53">
        <v>4.0471151471138E-2</v>
      </c>
      <c r="AJ94" s="53">
        <v>4.18658815324306E-2</v>
      </c>
      <c r="AK94" s="53">
        <f t="shared" si="26"/>
        <v>4.1633426522215168E-2</v>
      </c>
      <c r="AL94" s="53">
        <f t="shared" si="27"/>
        <v>-9.7112109263705615E-5</v>
      </c>
      <c r="AM94" s="53">
        <f t="shared" si="28"/>
        <v>4.6591036021709442E-2</v>
      </c>
      <c r="AN94" s="95">
        <f t="shared" si="29"/>
        <v>-4908307.3380339695</v>
      </c>
      <c r="AO94" s="96">
        <f t="shared" si="30"/>
        <v>-5684904.973867273</v>
      </c>
      <c r="AP94" s="108">
        <f t="shared" si="31"/>
        <v>-40480.119115409441</v>
      </c>
      <c r="AQ94" s="53">
        <v>4.3260615319013498E-2</v>
      </c>
    </row>
    <row r="95" spans="5:43" ht="15" x14ac:dyDescent="0.2">
      <c r="E95" s="49">
        <v>44928</v>
      </c>
      <c r="F95" s="50">
        <v>0.88517111539840698</v>
      </c>
      <c r="G95" s="102">
        <f t="shared" si="16"/>
        <v>-2.2773636303121611E-3</v>
      </c>
      <c r="H95" s="103">
        <f t="shared" si="17"/>
        <v>0.86757119490161794</v>
      </c>
      <c r="I95" s="100">
        <f t="shared" si="18"/>
        <v>5763215.7791580399</v>
      </c>
      <c r="J95" s="101">
        <f t="shared" si="19"/>
        <v>13124.938009095378</v>
      </c>
      <c r="K95" s="106">
        <f t="shared" si="20"/>
        <v>324.40344673767686</v>
      </c>
      <c r="M95" s="49">
        <v>44928</v>
      </c>
      <c r="N95" s="52">
        <v>2.00237557291984E-2</v>
      </c>
      <c r="O95" s="52">
        <v>1.9215056672692299E-2</v>
      </c>
      <c r="P95" s="52">
        <v>1.9146434962749401E-2</v>
      </c>
      <c r="Q95" s="52">
        <v>2.0262762904167099E-2</v>
      </c>
      <c r="R95" s="52">
        <v>2.1857792511582302E-2</v>
      </c>
      <c r="S95" s="52">
        <v>2.66190283000469E-2</v>
      </c>
      <c r="T95" s="52">
        <v>2.9768722131848301E-2</v>
      </c>
      <c r="U95" s="52">
        <f t="shared" si="21"/>
        <v>2.92437731598814E-2</v>
      </c>
      <c r="V95" s="52">
        <f t="shared" si="22"/>
        <v>-8.2722865045049832E-5</v>
      </c>
      <c r="W95" s="52">
        <f t="shared" si="23"/>
        <v>3.5536319327851104E-2</v>
      </c>
      <c r="X95" s="97">
        <f t="shared" si="24"/>
        <v>5550419.1746208305</v>
      </c>
      <c r="Y95" s="107">
        <f t="shared" si="25"/>
        <v>182.39769766479731</v>
      </c>
      <c r="Z95" s="52">
        <v>3.1433008611202198E-2</v>
      </c>
      <c r="AC95" s="49">
        <v>44928</v>
      </c>
      <c r="AD95" s="53">
        <v>3.7337593734264297E-2</v>
      </c>
      <c r="AE95" s="53">
        <v>3.7337593734264297E-2</v>
      </c>
      <c r="AF95" s="53">
        <v>3.7337593734264297E-2</v>
      </c>
      <c r="AG95" s="53">
        <v>3.7337593734264297E-2</v>
      </c>
      <c r="AH95" s="53">
        <v>3.7337593734264297E-2</v>
      </c>
      <c r="AI95" s="53">
        <v>4.0429335087537703E-2</v>
      </c>
      <c r="AJ95" s="53">
        <v>4.1990779340267098E-2</v>
      </c>
      <c r="AK95" s="53">
        <f t="shared" si="26"/>
        <v>4.1730538631478874E-2</v>
      </c>
      <c r="AL95" s="53">
        <f t="shared" si="27"/>
        <v>-4.4131651520708248E-5</v>
      </c>
      <c r="AM95" s="53">
        <f t="shared" si="28"/>
        <v>4.664401647945244E-2</v>
      </c>
      <c r="AN95" s="95">
        <f t="shared" si="29"/>
        <v>-4908204.0338236196</v>
      </c>
      <c r="AO95" s="96">
        <f t="shared" si="30"/>
        <v>-5657407.787011886</v>
      </c>
      <c r="AP95" s="108">
        <f t="shared" si="31"/>
        <v>-12982.932260022499</v>
      </c>
      <c r="AQ95" s="53">
        <v>4.3552216142416E-2</v>
      </c>
    </row>
    <row r="96" spans="5:43" ht="15" x14ac:dyDescent="0.2">
      <c r="E96" s="49">
        <v>44925</v>
      </c>
      <c r="F96" s="50">
        <v>0.88718926906585605</v>
      </c>
      <c r="G96" s="102">
        <f t="shared" si="16"/>
        <v>2.6277787087375061E-3</v>
      </c>
      <c r="H96" s="103">
        <f t="shared" si="17"/>
        <v>0.87183646868124876</v>
      </c>
      <c r="I96" s="100">
        <f t="shared" si="18"/>
        <v>5735020.4764467645</v>
      </c>
      <c r="J96" s="101">
        <f t="shared" si="19"/>
        <v>-15070.364702180028</v>
      </c>
      <c r="K96" s="106">
        <f t="shared" si="20"/>
        <v>-494.30339014623314</v>
      </c>
      <c r="M96" s="49">
        <v>44925</v>
      </c>
      <c r="N96" s="52">
        <v>2.0174711942672698E-2</v>
      </c>
      <c r="O96" s="52">
        <v>1.9378634169697699E-2</v>
      </c>
      <c r="P96" s="52">
        <v>1.9244199618697101E-2</v>
      </c>
      <c r="Q96" s="52">
        <v>2.0180601626634501E-2</v>
      </c>
      <c r="R96" s="52">
        <v>2.15976759791374E-2</v>
      </c>
      <c r="S96" s="52">
        <v>2.6559850201010701E-2</v>
      </c>
      <c r="T96" s="52">
        <v>2.9879825189709601E-2</v>
      </c>
      <c r="U96" s="52">
        <f t="shared" si="21"/>
        <v>2.932649602492645E-2</v>
      </c>
      <c r="V96" s="52">
        <f t="shared" si="22"/>
        <v>1.1663076778248294E-4</v>
      </c>
      <c r="W96" s="52">
        <f t="shared" si="23"/>
        <v>3.5735672960678637E-2</v>
      </c>
      <c r="X96" s="97">
        <f t="shared" si="24"/>
        <v>5549979.6250322266</v>
      </c>
      <c r="Y96" s="107">
        <f t="shared" si="25"/>
        <v>-257.15189093910158</v>
      </c>
      <c r="Z96" s="52">
        <v>3.1681321561336503E-2</v>
      </c>
      <c r="AC96" s="49">
        <v>44925</v>
      </c>
      <c r="AD96" s="53">
        <v>3.7337593734264297E-2</v>
      </c>
      <c r="AE96" s="53">
        <v>3.7337593734264297E-2</v>
      </c>
      <c r="AF96" s="53">
        <v>3.7337593734264297E-2</v>
      </c>
      <c r="AG96" s="53">
        <v>3.7337593734264297E-2</v>
      </c>
      <c r="AH96" s="53">
        <v>3.7337593734264297E-2</v>
      </c>
      <c r="AI96" s="53">
        <v>4.0478728711605003E-2</v>
      </c>
      <c r="AJ96" s="53">
        <v>4.2033858597278498E-2</v>
      </c>
      <c r="AK96" s="53">
        <f t="shared" si="26"/>
        <v>4.1774670282999582E-2</v>
      </c>
      <c r="AL96" s="53">
        <f t="shared" si="27"/>
        <v>1.7790744701984273E-5</v>
      </c>
      <c r="AM96" s="53">
        <f t="shared" si="28"/>
        <v>4.6705938875675132E-2</v>
      </c>
      <c r="AN96" s="95">
        <f t="shared" si="29"/>
        <v>-4908083.2968854588</v>
      </c>
      <c r="AO96" s="96">
        <f t="shared" si="30"/>
        <v>-5629591.6415488906</v>
      </c>
      <c r="AP96" s="108">
        <f t="shared" si="31"/>
        <v>14833.213202972896</v>
      </c>
      <c r="AQ96" s="53">
        <v>4.3588984757661799E-2</v>
      </c>
    </row>
    <row r="97" spans="5:43" ht="15" x14ac:dyDescent="0.2">
      <c r="E97" s="49">
        <v>44924</v>
      </c>
      <c r="F97" s="50">
        <v>0.88486099243163996</v>
      </c>
      <c r="G97" s="102">
        <f t="shared" si="16"/>
        <v>2.9326573799388599E-3</v>
      </c>
      <c r="H97" s="103">
        <f t="shared" si="17"/>
        <v>0.87210157638095642</v>
      </c>
      <c r="I97" s="100">
        <f t="shared" si="18"/>
        <v>5733277.1037394283</v>
      </c>
      <c r="J97" s="101">
        <f t="shared" si="19"/>
        <v>-16813.737409516238</v>
      </c>
      <c r="K97" s="106">
        <f t="shared" si="20"/>
        <v>468.39043402019888</v>
      </c>
      <c r="M97" s="49">
        <v>44924</v>
      </c>
      <c r="N97" s="52">
        <v>2.0185967907309501E-2</v>
      </c>
      <c r="O97" s="52">
        <v>1.9461410120129499E-2</v>
      </c>
      <c r="P97" s="52">
        <v>1.9383715465664801E-2</v>
      </c>
      <c r="Q97" s="52">
        <v>2.0507551729679101E-2</v>
      </c>
      <c r="R97" s="52">
        <v>2.1897353231906801E-2</v>
      </c>
      <c r="S97" s="52">
        <v>2.65671722590923E-2</v>
      </c>
      <c r="T97" s="52">
        <v>2.97384038567543E-2</v>
      </c>
      <c r="U97" s="52">
        <f t="shared" si="21"/>
        <v>2.9209865257143967E-2</v>
      </c>
      <c r="V97" s="52">
        <f t="shared" si="22"/>
        <v>-2.4954664210474764E-4</v>
      </c>
      <c r="W97" s="52">
        <f t="shared" si="23"/>
        <v>3.5369495550791406E-2</v>
      </c>
      <c r="X97" s="97">
        <f t="shared" si="24"/>
        <v>5550787.0267392201</v>
      </c>
      <c r="Y97" s="107">
        <f t="shared" si="25"/>
        <v>550.24981605447829</v>
      </c>
      <c r="Z97" s="52">
        <v>3.1459342688321998E-2</v>
      </c>
      <c r="AC97" s="49">
        <v>44924</v>
      </c>
      <c r="AD97" s="53">
        <v>3.7208784371614401E-2</v>
      </c>
      <c r="AE97" s="53">
        <v>3.7208784371614401E-2</v>
      </c>
      <c r="AF97" s="53">
        <v>3.7208784371614401E-2</v>
      </c>
      <c r="AG97" s="53">
        <v>3.7208784371614401E-2</v>
      </c>
      <c r="AH97" s="53">
        <v>3.7208784371614401E-2</v>
      </c>
      <c r="AI97" s="53">
        <v>4.0429726243019097E-2</v>
      </c>
      <c r="AJ97" s="53">
        <v>4.2022310197353301E-2</v>
      </c>
      <c r="AK97" s="53">
        <f t="shared" si="26"/>
        <v>4.1756879538297598E-2</v>
      </c>
      <c r="AL97" s="53">
        <f t="shared" si="27"/>
        <v>1.0158618291216531E-4</v>
      </c>
      <c r="AM97" s="53">
        <f t="shared" si="28"/>
        <v>4.6789734313885313E-2</v>
      </c>
      <c r="AN97" s="95">
        <f t="shared" si="29"/>
        <v>-4907919.9163893703</v>
      </c>
      <c r="AO97" s="96">
        <f t="shared" si="30"/>
        <v>-5627692.9767243816</v>
      </c>
      <c r="AP97" s="108">
        <f t="shared" si="31"/>
        <v>16731.878027481958</v>
      </c>
      <c r="AQ97" s="53">
        <v>4.3614886701106997E-2</v>
      </c>
    </row>
    <row r="98" spans="5:43" ht="15" x14ac:dyDescent="0.2">
      <c r="E98" s="49">
        <v>44923</v>
      </c>
      <c r="F98" s="50">
        <v>0.88226979970931996</v>
      </c>
      <c r="G98" s="102">
        <f t="shared" si="16"/>
        <v>-4.2037494332764032E-3</v>
      </c>
      <c r="H98" s="103">
        <f t="shared" si="17"/>
        <v>0.86589610327595301</v>
      </c>
      <c r="I98" s="100">
        <f t="shared" si="18"/>
        <v>5774364.8240053887</v>
      </c>
      <c r="J98" s="101">
        <f t="shared" si="19"/>
        <v>24273.982856444083</v>
      </c>
      <c r="K98" s="106">
        <f t="shared" si="20"/>
        <v>1114.9925708863884</v>
      </c>
      <c r="M98" s="49">
        <v>44923</v>
      </c>
      <c r="N98" s="52">
        <v>2.0185967907309501E-2</v>
      </c>
      <c r="O98" s="52">
        <v>1.9072193652391399E-2</v>
      </c>
      <c r="P98" s="52">
        <v>1.9262215122580501E-2</v>
      </c>
      <c r="Q98" s="52">
        <v>2.07278318703174E-2</v>
      </c>
      <c r="R98" s="52">
        <v>2.21474636346101E-2</v>
      </c>
      <c r="S98" s="52">
        <v>2.6805471628904301E-2</v>
      </c>
      <c r="T98" s="52">
        <v>2.9990199953317601E-2</v>
      </c>
      <c r="U98" s="52">
        <f t="shared" si="21"/>
        <v>2.9459411899248715E-2</v>
      </c>
      <c r="V98" s="52">
        <f t="shared" si="22"/>
        <v>-1.5379333247743376E-4</v>
      </c>
      <c r="W98" s="52">
        <f t="shared" si="23"/>
        <v>3.546524886041872E-2</v>
      </c>
      <c r="X98" s="97">
        <f t="shared" si="24"/>
        <v>5550575.8844449753</v>
      </c>
      <c r="Y98" s="107">
        <f t="shared" si="25"/>
        <v>339.10752180963755</v>
      </c>
      <c r="Z98" s="52">
        <v>3.1723592430353102E-2</v>
      </c>
      <c r="AC98" s="49">
        <v>44923</v>
      </c>
      <c r="AD98" s="53">
        <v>3.7129513919353402E-2</v>
      </c>
      <c r="AE98" s="53">
        <v>3.7129513919353402E-2</v>
      </c>
      <c r="AF98" s="53">
        <v>3.7129513919353402E-2</v>
      </c>
      <c r="AG98" s="53">
        <v>3.7129513919353402E-2</v>
      </c>
      <c r="AH98" s="53">
        <v>3.7129513919353402E-2</v>
      </c>
      <c r="AI98" s="53">
        <v>4.0351323783397598E-2</v>
      </c>
      <c r="AJ98" s="53">
        <v>4.1916087269782999E-2</v>
      </c>
      <c r="AK98" s="53">
        <f t="shared" si="26"/>
        <v>4.1655293355385432E-2</v>
      </c>
      <c r="AL98" s="53">
        <f t="shared" si="27"/>
        <v>1.4647406836355154E-4</v>
      </c>
      <c r="AM98" s="53">
        <f t="shared" si="28"/>
        <v>4.6834622199336699E-2</v>
      </c>
      <c r="AN98" s="95">
        <f t="shared" si="29"/>
        <v>-4907832.3982893722</v>
      </c>
      <c r="AO98" s="96">
        <f t="shared" si="30"/>
        <v>-5667922.9525592308</v>
      </c>
      <c r="AP98" s="108">
        <f t="shared" si="31"/>
        <v>-23498.097807367332</v>
      </c>
      <c r="AQ98" s="53">
        <v>4.3480854481458601E-2</v>
      </c>
    </row>
    <row r="99" spans="5:43" ht="15" x14ac:dyDescent="0.2">
      <c r="E99" s="49">
        <v>44922</v>
      </c>
      <c r="F99" s="50">
        <v>0.885986447334289</v>
      </c>
      <c r="G99" s="102">
        <f t="shared" si="16"/>
        <v>5.5446668736437764E-3</v>
      </c>
      <c r="H99" s="103">
        <f t="shared" si="17"/>
        <v>0.87437285310150215</v>
      </c>
      <c r="I99" s="100">
        <f t="shared" si="18"/>
        <v>5718384.3051215727</v>
      </c>
      <c r="J99" s="101">
        <f t="shared" si="19"/>
        <v>-31706.536027371883</v>
      </c>
      <c r="K99" s="106">
        <f t="shared" si="20"/>
        <v>-972.25999607611448</v>
      </c>
      <c r="M99" s="49">
        <v>44922</v>
      </c>
      <c r="N99" s="52">
        <v>2.0196106284856699E-2</v>
      </c>
      <c r="O99" s="52">
        <v>1.9327420741319601E-2</v>
      </c>
      <c r="P99" s="52">
        <v>1.9267108291387499E-2</v>
      </c>
      <c r="Q99" s="52">
        <v>2.0334195345640099E-2</v>
      </c>
      <c r="R99" s="52">
        <v>2.1645702421665101E-2</v>
      </c>
      <c r="S99" s="52">
        <v>2.6852304115891401E-2</v>
      </c>
      <c r="T99" s="52">
        <v>3.0165385454893098E-2</v>
      </c>
      <c r="U99" s="52">
        <f t="shared" si="21"/>
        <v>2.9613205231726149E-2</v>
      </c>
      <c r="V99" s="52">
        <f t="shared" si="22"/>
        <v>2.2494513541464894E-4</v>
      </c>
      <c r="W99" s="52">
        <f t="shared" si="23"/>
        <v>3.5843987328310803E-2</v>
      </c>
      <c r="X99" s="97">
        <f t="shared" si="24"/>
        <v>5549740.8201224925</v>
      </c>
      <c r="Y99" s="107">
        <f t="shared" si="25"/>
        <v>-495.95680067315698</v>
      </c>
      <c r="Z99" s="52">
        <v>3.1955599784850998E-2</v>
      </c>
      <c r="AC99" s="49">
        <v>44922</v>
      </c>
      <c r="AD99" s="53">
        <v>3.6713324487209299E-2</v>
      </c>
      <c r="AE99" s="53">
        <v>3.6713324487209299E-2</v>
      </c>
      <c r="AF99" s="53">
        <v>3.6713324487209299E-2</v>
      </c>
      <c r="AG99" s="53">
        <v>3.6713324487209299E-2</v>
      </c>
      <c r="AH99" s="53">
        <v>3.6713324487209299E-2</v>
      </c>
      <c r="AI99" s="53">
        <v>4.0099278092384297E-2</v>
      </c>
      <c r="AJ99" s="53">
        <v>4.1790727525949402E-2</v>
      </c>
      <c r="AK99" s="53">
        <f t="shared" si="26"/>
        <v>4.1508819287021881E-2</v>
      </c>
      <c r="AL99" s="53">
        <f t="shared" si="27"/>
        <v>4.7691787282581888E-5</v>
      </c>
      <c r="AM99" s="53">
        <f t="shared" si="28"/>
        <v>4.673583991825573E-2</v>
      </c>
      <c r="AN99" s="95">
        <f t="shared" si="29"/>
        <v>-4908024.9965821058</v>
      </c>
      <c r="AO99" s="96">
        <f t="shared" si="30"/>
        <v>-5613194.6219198946</v>
      </c>
      <c r="AP99" s="108">
        <f t="shared" si="31"/>
        <v>31230.232831968926</v>
      </c>
      <c r="AQ99" s="53">
        <v>4.3482173234224299E-2</v>
      </c>
    </row>
    <row r="100" spans="5:43" ht="15" x14ac:dyDescent="0.2">
      <c r="E100" s="49">
        <v>44921</v>
      </c>
      <c r="F100" s="50">
        <v>0.88108754158019997</v>
      </c>
      <c r="G100" s="102">
        <f t="shared" si="16"/>
        <v>1.42346706615926E-3</v>
      </c>
      <c r="H100" s="103">
        <f t="shared" si="17"/>
        <v>0.8707892577102847</v>
      </c>
      <c r="I100" s="100">
        <f t="shared" si="18"/>
        <v>5741917.4108180385</v>
      </c>
      <c r="J100" s="101">
        <f t="shared" si="19"/>
        <v>-8173.4303309060633</v>
      </c>
      <c r="K100" s="106">
        <f t="shared" si="20"/>
        <v>-657.06147472560406</v>
      </c>
      <c r="M100" s="49">
        <v>44921</v>
      </c>
      <c r="N100" s="52">
        <v>2.0165693014860101E-2</v>
      </c>
      <c r="O100" s="52">
        <v>1.93552263081073E-2</v>
      </c>
      <c r="P100" s="52">
        <v>1.9387084990739802E-2</v>
      </c>
      <c r="Q100" s="52">
        <v>2.0447654649615201E-2</v>
      </c>
      <c r="R100" s="52">
        <v>2.1727953106164901E-2</v>
      </c>
      <c r="S100" s="52">
        <v>2.6787020266055998E-2</v>
      </c>
      <c r="T100" s="52">
        <v>2.9908508062362602E-2</v>
      </c>
      <c r="U100" s="52">
        <f t="shared" si="21"/>
        <v>2.93882600963115E-2</v>
      </c>
      <c r="V100" s="52">
        <f t="shared" si="22"/>
        <v>1.6730402906735276E-4</v>
      </c>
      <c r="W100" s="52">
        <f t="shared" si="23"/>
        <v>3.5786346221963507E-2</v>
      </c>
      <c r="X100" s="97">
        <f t="shared" si="24"/>
        <v>5549867.9024380827</v>
      </c>
      <c r="Y100" s="107">
        <f t="shared" si="25"/>
        <v>-368.87448508292437</v>
      </c>
      <c r="Z100" s="52">
        <v>3.1586568802595097E-2</v>
      </c>
      <c r="AC100" s="49">
        <v>44921</v>
      </c>
      <c r="AD100" s="53">
        <v>3.6713324487209299E-2</v>
      </c>
      <c r="AE100" s="53">
        <v>3.6713324487209299E-2</v>
      </c>
      <c r="AF100" s="53">
        <v>3.6713324487209299E-2</v>
      </c>
      <c r="AG100" s="53">
        <v>3.6713324487209299E-2</v>
      </c>
      <c r="AH100" s="53">
        <v>3.6713324487209299E-2</v>
      </c>
      <c r="AI100" s="53">
        <v>4.00438718497753E-2</v>
      </c>
      <c r="AJ100" s="53">
        <v>4.1744578629732097E-2</v>
      </c>
      <c r="AK100" s="53">
        <f t="shared" si="26"/>
        <v>4.1461127499739299E-2</v>
      </c>
      <c r="AL100" s="53">
        <f t="shared" si="27"/>
        <v>-6.1625614762340908E-5</v>
      </c>
      <c r="AM100" s="53">
        <f t="shared" si="28"/>
        <v>4.6626522516210807E-2</v>
      </c>
      <c r="AN100" s="95">
        <f t="shared" si="29"/>
        <v>-4908238.1442748532</v>
      </c>
      <c r="AO100" s="96">
        <f t="shared" si="30"/>
        <v>-5636539.6114106001</v>
      </c>
      <c r="AP100" s="108">
        <f t="shared" si="31"/>
        <v>7885.2433412633836</v>
      </c>
      <c r="AQ100" s="53">
        <v>4.3445296585559803E-2</v>
      </c>
    </row>
    <row r="101" spans="5:43" ht="15" x14ac:dyDescent="0.2">
      <c r="E101" s="49">
        <v>44918</v>
      </c>
      <c r="F101" s="50">
        <v>0.87983423471450795</v>
      </c>
      <c r="G101" s="102">
        <f t="shared" si="16"/>
        <v>-1.891082539482289E-3</v>
      </c>
      <c r="H101" s="103">
        <f t="shared" si="17"/>
        <v>0.86790708619577406</v>
      </c>
      <c r="I101" s="100">
        <f t="shared" si="18"/>
        <v>5760985.3399355104</v>
      </c>
      <c r="J101" s="101">
        <f t="shared" si="19"/>
        <v>10894.498786565848</v>
      </c>
      <c r="K101" s="106">
        <f t="shared" si="20"/>
        <v>-288.80944886058569</v>
      </c>
      <c r="M101" s="49">
        <v>44918</v>
      </c>
      <c r="N101" s="52">
        <v>2.0164020359516099E-2</v>
      </c>
      <c r="O101" s="52">
        <v>1.9537512212991701E-2</v>
      </c>
      <c r="P101" s="52">
        <v>1.94805786013603E-2</v>
      </c>
      <c r="Q101" s="52">
        <v>2.03464571386575E-2</v>
      </c>
      <c r="R101" s="52">
        <v>2.1531380712985899E-2</v>
      </c>
      <c r="S101" s="52">
        <v>2.6580547913908899E-2</v>
      </c>
      <c r="T101" s="52">
        <v>2.97490376979112E-2</v>
      </c>
      <c r="U101" s="52">
        <f t="shared" si="21"/>
        <v>2.9220956067244147E-2</v>
      </c>
      <c r="V101" s="52">
        <f t="shared" si="22"/>
        <v>3.1952777256571627E-4</v>
      </c>
      <c r="W101" s="52">
        <f t="shared" si="23"/>
        <v>3.5938569965461867E-2</v>
      </c>
      <c r="X101" s="97">
        <f t="shared" si="24"/>
        <v>5549532.2984982803</v>
      </c>
      <c r="Y101" s="107">
        <f t="shared" si="25"/>
        <v>-704.47842488531023</v>
      </c>
      <c r="Z101" s="52">
        <v>3.1466715037822703E-2</v>
      </c>
      <c r="AC101" s="49">
        <v>44918</v>
      </c>
      <c r="AD101" s="53">
        <v>3.6713324487209299E-2</v>
      </c>
      <c r="AE101" s="53">
        <v>3.6713324487209299E-2</v>
      </c>
      <c r="AF101" s="53">
        <v>3.6713324487209299E-2</v>
      </c>
      <c r="AG101" s="53">
        <v>3.6713324487209299E-2</v>
      </c>
      <c r="AH101" s="53">
        <v>3.6713324487209299E-2</v>
      </c>
      <c r="AI101" s="53">
        <v>4.0155295282602303E-2</v>
      </c>
      <c r="AJ101" s="53">
        <v>4.17962446808815E-2</v>
      </c>
      <c r="AK101" s="53">
        <f t="shared" si="26"/>
        <v>4.152275311450164E-2</v>
      </c>
      <c r="AL101" s="53">
        <f t="shared" si="27"/>
        <v>9.5911944905990865E-5</v>
      </c>
      <c r="AM101" s="53">
        <f t="shared" si="28"/>
        <v>4.6784060075879139E-2</v>
      </c>
      <c r="AN101" s="95">
        <f t="shared" si="29"/>
        <v>-4907930.9795863032</v>
      </c>
      <c r="AO101" s="96">
        <f t="shared" si="30"/>
        <v>-5654903.6845624046</v>
      </c>
      <c r="AP101" s="108">
        <f t="shared" si="31"/>
        <v>-10478.829810541123</v>
      </c>
      <c r="AQ101" s="53">
        <v>4.34371940791606E-2</v>
      </c>
    </row>
    <row r="102" spans="5:43" ht="15" x14ac:dyDescent="0.2">
      <c r="E102" s="49">
        <v>44917</v>
      </c>
      <c r="F102" s="50">
        <v>0.88149964809417702</v>
      </c>
      <c r="G102" s="102">
        <f t="shared" si="16"/>
        <v>5.5030711757302238E-3</v>
      </c>
      <c r="H102" s="103">
        <f t="shared" si="17"/>
        <v>0.87433668350082738</v>
      </c>
      <c r="I102" s="100">
        <f t="shared" si="18"/>
        <v>5718620.8635100331</v>
      </c>
      <c r="J102" s="101">
        <f t="shared" si="19"/>
        <v>-31469.977638911456</v>
      </c>
      <c r="K102" s="106">
        <f t="shared" si="20"/>
        <v>-781.85188479721546</v>
      </c>
      <c r="M102" s="49">
        <v>44917</v>
      </c>
      <c r="N102" s="52">
        <v>2.0145410671830101E-2</v>
      </c>
      <c r="O102" s="52">
        <v>1.9600881263613701E-2</v>
      </c>
      <c r="P102" s="52">
        <v>1.9387232139706601E-2</v>
      </c>
      <c r="Q102" s="52">
        <v>2.0244557410478502E-2</v>
      </c>
      <c r="R102" s="52">
        <v>2.13720835745334E-2</v>
      </c>
      <c r="S102" s="52">
        <v>2.6360418647527601E-2</v>
      </c>
      <c r="T102" s="52">
        <v>2.9409630224108599E-2</v>
      </c>
      <c r="U102" s="52">
        <f t="shared" si="21"/>
        <v>2.8901428294678431E-2</v>
      </c>
      <c r="V102" s="52">
        <f t="shared" si="22"/>
        <v>3.1631160527461136E-4</v>
      </c>
      <c r="W102" s="52">
        <f t="shared" si="23"/>
        <v>3.5935353798170769E-2</v>
      </c>
      <c r="X102" s="97">
        <f t="shared" si="24"/>
        <v>5549539.388893269</v>
      </c>
      <c r="Y102" s="107">
        <f t="shared" si="25"/>
        <v>-697.38802989665419</v>
      </c>
      <c r="Z102" s="52">
        <v>3.1074091792106601E-2</v>
      </c>
      <c r="AC102" s="49">
        <v>44917</v>
      </c>
      <c r="AD102" s="53">
        <v>3.6663774400949402E-2</v>
      </c>
      <c r="AE102" s="53">
        <v>3.6663774400949402E-2</v>
      </c>
      <c r="AF102" s="53">
        <v>3.6663774400949402E-2</v>
      </c>
      <c r="AG102" s="53">
        <v>3.6663774400949402E-2</v>
      </c>
      <c r="AH102" s="53">
        <v>3.6663774400949402E-2</v>
      </c>
      <c r="AI102" s="53">
        <v>4.0096484124660402E-2</v>
      </c>
      <c r="AJ102" s="53">
        <v>4.1692912578582701E-2</v>
      </c>
      <c r="AK102" s="53">
        <f t="shared" si="26"/>
        <v>4.1426841169595649E-2</v>
      </c>
      <c r="AL102" s="53">
        <f t="shared" si="27"/>
        <v>2.2145981589949404E-4</v>
      </c>
      <c r="AM102" s="53">
        <f t="shared" si="28"/>
        <v>4.6909607946872642E-2</v>
      </c>
      <c r="AN102" s="95">
        <f t="shared" si="29"/>
        <v>-4907686.2017415017</v>
      </c>
      <c r="AO102" s="96">
        <f t="shared" si="30"/>
        <v>-5613039.3409678526</v>
      </c>
      <c r="AP102" s="108">
        <f t="shared" si="31"/>
        <v>31385.513784010895</v>
      </c>
      <c r="AQ102" s="53">
        <v>4.3289344757795299E-2</v>
      </c>
    </row>
    <row r="103" spans="5:43" ht="15" x14ac:dyDescent="0.2">
      <c r="E103" s="49">
        <v>44916</v>
      </c>
      <c r="F103" s="50">
        <v>0.87666201591491699</v>
      </c>
      <c r="G103" s="102">
        <f t="shared" si="16"/>
        <v>2.1038458093370683E-4</v>
      </c>
      <c r="H103" s="103">
        <f t="shared" si="17"/>
        <v>0.86973442004011758</v>
      </c>
      <c r="I103" s="100">
        <f t="shared" si="18"/>
        <v>5748881.3651520982</v>
      </c>
      <c r="J103" s="101">
        <f t="shared" si="19"/>
        <v>-1209.4759968463331</v>
      </c>
      <c r="K103" s="106">
        <f t="shared" si="20"/>
        <v>-930.63803960010409</v>
      </c>
      <c r="M103" s="49">
        <v>44916</v>
      </c>
      <c r="N103" s="52">
        <v>1.5086354687809901E-2</v>
      </c>
      <c r="O103" s="52">
        <v>1.79618950933218E-2</v>
      </c>
      <c r="P103" s="52">
        <v>1.89909059554338E-2</v>
      </c>
      <c r="Q103" s="52">
        <v>2.0103804767131798E-2</v>
      </c>
      <c r="R103" s="52">
        <v>2.1173393353819799E-2</v>
      </c>
      <c r="S103" s="52">
        <v>2.6124531403183899E-2</v>
      </c>
      <c r="T103" s="52">
        <v>2.90772337466478E-2</v>
      </c>
      <c r="U103" s="52">
        <f t="shared" si="21"/>
        <v>2.8585116689403819E-2</v>
      </c>
      <c r="V103" s="52">
        <f t="shared" si="22"/>
        <v>2.1359448631603356E-4</v>
      </c>
      <c r="W103" s="52">
        <f t="shared" si="23"/>
        <v>3.5832636679212188E-2</v>
      </c>
      <c r="X103" s="97">
        <f t="shared" si="24"/>
        <v>5549765.8448591661</v>
      </c>
      <c r="Y103" s="107">
        <f t="shared" si="25"/>
        <v>-470.93206399958581</v>
      </c>
      <c r="Z103" s="52">
        <v>3.07239927351474E-2</v>
      </c>
      <c r="AC103" s="49">
        <v>44916</v>
      </c>
      <c r="AD103" s="53">
        <v>3.6584492772817598E-2</v>
      </c>
      <c r="AE103" s="53">
        <v>3.6584492772817598E-2</v>
      </c>
      <c r="AF103" s="53">
        <v>3.6584492772817598E-2</v>
      </c>
      <c r="AG103" s="53">
        <v>3.6584492772817598E-2</v>
      </c>
      <c r="AH103" s="53">
        <v>3.6584492772817598E-2</v>
      </c>
      <c r="AI103" s="53">
        <v>3.9949443191289902E-2</v>
      </c>
      <c r="AJ103" s="53">
        <v>4.1456568986177403E-2</v>
      </c>
      <c r="AK103" s="53">
        <f t="shared" si="26"/>
        <v>4.1205381353696155E-2</v>
      </c>
      <c r="AL103" s="53">
        <f t="shared" si="27"/>
        <v>-1.9513629376886193E-4</v>
      </c>
      <c r="AM103" s="53">
        <f t="shared" si="28"/>
        <v>4.6493011837204286E-2</v>
      </c>
      <c r="AN103" s="95">
        <f t="shared" si="29"/>
        <v>-4908498.4767130455</v>
      </c>
      <c r="AO103" s="96">
        <f t="shared" si="30"/>
        <v>-5643675.0847306177</v>
      </c>
      <c r="AP103" s="108">
        <f t="shared" si="31"/>
        <v>749.77002124581486</v>
      </c>
      <c r="AQ103" s="53">
        <v>4.2963698506355202E-2</v>
      </c>
    </row>
    <row r="104" spans="5:43" ht="15" x14ac:dyDescent="0.2">
      <c r="E104" s="49">
        <v>44915</v>
      </c>
      <c r="F104" s="50">
        <v>0.87647759914398105</v>
      </c>
      <c r="G104" s="102">
        <f t="shared" si="16"/>
        <v>4.9546355713610364E-3</v>
      </c>
      <c r="H104" s="103">
        <f t="shared" si="17"/>
        <v>0.87385979050946405</v>
      </c>
      <c r="I104" s="100">
        <f t="shared" si="18"/>
        <v>5721741.6962107597</v>
      </c>
      <c r="J104" s="101">
        <f t="shared" si="19"/>
        <v>-28349.14493818488</v>
      </c>
      <c r="K104" s="106">
        <f t="shared" si="20"/>
        <v>-1269.8341359840706</v>
      </c>
      <c r="M104" s="49">
        <v>44915</v>
      </c>
      <c r="N104" s="52">
        <v>1.5086354687809901E-2</v>
      </c>
      <c r="O104" s="52">
        <v>1.7734151333570401E-2</v>
      </c>
      <c r="P104" s="52">
        <v>1.8786491826176598E-2</v>
      </c>
      <c r="Q104" s="52">
        <v>1.9916016608476601E-2</v>
      </c>
      <c r="R104" s="52">
        <v>2.0952608436345999E-2</v>
      </c>
      <c r="S104" s="52">
        <v>2.5936206802725702E-2</v>
      </c>
      <c r="T104" s="52">
        <v>2.8858585283160199E-2</v>
      </c>
      <c r="U104" s="52">
        <f t="shared" si="21"/>
        <v>2.8371522203087786E-2</v>
      </c>
      <c r="V104" s="52">
        <f t="shared" si="22"/>
        <v>4.9043353646993637E-4</v>
      </c>
      <c r="W104" s="52">
        <f t="shared" si="23"/>
        <v>3.610947572936609E-2</v>
      </c>
      <c r="X104" s="97">
        <f t="shared" si="24"/>
        <v>5549155.5309509393</v>
      </c>
      <c r="Y104" s="107">
        <f t="shared" si="25"/>
        <v>-1081.2459722263739</v>
      </c>
      <c r="Z104" s="52">
        <v>3.0472027137875501E-2</v>
      </c>
      <c r="AC104" s="49">
        <v>44915</v>
      </c>
      <c r="AD104" s="53">
        <v>3.6604311317205401E-2</v>
      </c>
      <c r="AE104" s="53">
        <v>3.6604311317205401E-2</v>
      </c>
      <c r="AF104" s="53">
        <v>3.6604311317205401E-2</v>
      </c>
      <c r="AG104" s="53">
        <v>3.6604311317205401E-2</v>
      </c>
      <c r="AH104" s="53">
        <v>3.6604311317205401E-2</v>
      </c>
      <c r="AI104" s="53">
        <v>4.0037672966718597E-2</v>
      </c>
      <c r="AJ104" s="53">
        <v>4.1673086583614301E-2</v>
      </c>
      <c r="AK104" s="53">
        <f t="shared" si="26"/>
        <v>4.1400517647465017E-2</v>
      </c>
      <c r="AL104" s="53">
        <f t="shared" si="27"/>
        <v>1.4896442492803863E-4</v>
      </c>
      <c r="AM104" s="53">
        <f t="shared" si="28"/>
        <v>4.6837112555901186E-2</v>
      </c>
      <c r="AN104" s="95">
        <f t="shared" si="29"/>
        <v>-4907827.5428763451</v>
      </c>
      <c r="AO104" s="96">
        <f t="shared" si="30"/>
        <v>-5616264.2979774363</v>
      </c>
      <c r="AP104" s="108">
        <f t="shared" si="31"/>
        <v>28160.556774427183</v>
      </c>
      <c r="AQ104" s="53">
        <v>4.3308500200509997E-2</v>
      </c>
    </row>
    <row r="105" spans="5:43" ht="15" x14ac:dyDescent="0.2">
      <c r="E105" s="49">
        <v>44914</v>
      </c>
      <c r="F105" s="50">
        <v>0.87214571237563998</v>
      </c>
      <c r="G105" s="102">
        <f t="shared" si="16"/>
        <v>-1.5731005562800771E-3</v>
      </c>
      <c r="H105" s="103">
        <f t="shared" si="17"/>
        <v>0.86818358789982253</v>
      </c>
      <c r="I105" s="100">
        <f t="shared" si="18"/>
        <v>5759150.5641050395</v>
      </c>
      <c r="J105" s="101">
        <f t="shared" si="19"/>
        <v>9059.7229560948908</v>
      </c>
      <c r="K105" s="106">
        <f t="shared" si="20"/>
        <v>265.76388357393444</v>
      </c>
      <c r="M105" s="49">
        <v>44914</v>
      </c>
      <c r="N105" s="52">
        <v>1.50762163102626E-2</v>
      </c>
      <c r="O105" s="52">
        <v>1.6441032290458599E-2</v>
      </c>
      <c r="P105" s="52">
        <v>1.7708869650959899E-2</v>
      </c>
      <c r="Q105" s="52">
        <v>1.9310057163238501E-2</v>
      </c>
      <c r="R105" s="52">
        <v>2.0663350820541299E-2</v>
      </c>
      <c r="S105" s="52">
        <v>2.5533815845847099E-2</v>
      </c>
      <c r="T105" s="52">
        <v>2.8350543230772001E-2</v>
      </c>
      <c r="U105" s="52">
        <f t="shared" si="21"/>
        <v>2.788108866661785E-2</v>
      </c>
      <c r="V105" s="52">
        <f t="shared" si="22"/>
        <v>1.5324509392181801E-4</v>
      </c>
      <c r="W105" s="52">
        <f t="shared" si="23"/>
        <v>3.5772287286817972E-2</v>
      </c>
      <c r="X105" s="97">
        <f t="shared" si="24"/>
        <v>5549898.8988500424</v>
      </c>
      <c r="Y105" s="107">
        <f t="shared" si="25"/>
        <v>-337.87807312328368</v>
      </c>
      <c r="Z105" s="52">
        <v>2.9904171824455199E-2</v>
      </c>
      <c r="AC105" s="49">
        <v>44914</v>
      </c>
      <c r="AD105" s="53">
        <v>3.6572750657796797E-2</v>
      </c>
      <c r="AE105" s="53">
        <v>3.6572750657796797E-2</v>
      </c>
      <c r="AF105" s="53">
        <v>3.6572750657796797E-2</v>
      </c>
      <c r="AG105" s="53">
        <v>3.6572750657796797E-2</v>
      </c>
      <c r="AH105" s="53">
        <v>3.6572750657796797E-2</v>
      </c>
      <c r="AI105" s="53">
        <v>3.9939645677804898E-2</v>
      </c>
      <c r="AJ105" s="53">
        <v>4.1513934731483397E-2</v>
      </c>
      <c r="AK105" s="53">
        <f t="shared" si="26"/>
        <v>4.1251553222536978E-2</v>
      </c>
      <c r="AL105" s="53">
        <f t="shared" si="27"/>
        <v>1.9465945661063105E-4</v>
      </c>
      <c r="AM105" s="53">
        <f t="shared" si="28"/>
        <v>4.6882807587583779E-2</v>
      </c>
      <c r="AN105" s="95">
        <f t="shared" si="29"/>
        <v>-4907738.452771036</v>
      </c>
      <c r="AO105" s="96">
        <f t="shared" si="30"/>
        <v>-5652880.9357512612</v>
      </c>
      <c r="AP105" s="108">
        <f t="shared" si="31"/>
        <v>-8456.0809993976727</v>
      </c>
      <c r="AQ105" s="53">
        <v>4.3088220059871597E-2</v>
      </c>
    </row>
    <row r="106" spans="5:43" ht="15" x14ac:dyDescent="0.2">
      <c r="E106" s="49">
        <v>44911</v>
      </c>
      <c r="F106" s="50">
        <v>0.87351876497268599</v>
      </c>
      <c r="G106" s="102">
        <f t="shared" si="16"/>
        <v>2.0609801889578888E-3</v>
      </c>
      <c r="H106" s="103">
        <f t="shared" si="17"/>
        <v>0.87134360818961676</v>
      </c>
      <c r="I106" s="100">
        <f t="shared" si="18"/>
        <v>5738264.3919181982</v>
      </c>
      <c r="J106" s="101">
        <f t="shared" si="19"/>
        <v>-11826.449230746366</v>
      </c>
      <c r="K106" s="106">
        <f t="shared" si="20"/>
        <v>-142.86897734366357</v>
      </c>
      <c r="M106" s="49">
        <v>44911</v>
      </c>
      <c r="N106" s="52">
        <v>1.5085728839039801E-2</v>
      </c>
      <c r="O106" s="52">
        <v>1.5831626951694398E-2</v>
      </c>
      <c r="P106" s="52">
        <v>1.6886057332157998E-2</v>
      </c>
      <c r="Q106" s="52">
        <v>1.8929013982415199E-2</v>
      </c>
      <c r="R106" s="52">
        <v>2.0758811384439399E-2</v>
      </c>
      <c r="S106" s="52">
        <v>2.54001021385192E-2</v>
      </c>
      <c r="T106" s="52">
        <v>2.8193391859531399E-2</v>
      </c>
      <c r="U106" s="52">
        <f t="shared" si="21"/>
        <v>2.7727843572696032E-2</v>
      </c>
      <c r="V106" s="52">
        <f t="shared" si="22"/>
        <v>5.4131230960294957E-4</v>
      </c>
      <c r="W106" s="52">
        <f t="shared" si="23"/>
        <v>3.6160354502499104E-2</v>
      </c>
      <c r="X106" s="97">
        <f t="shared" si="24"/>
        <v>5549043.3719127188</v>
      </c>
      <c r="Y106" s="107">
        <f t="shared" si="25"/>
        <v>-1193.4050104469061</v>
      </c>
      <c r="Z106" s="52">
        <v>2.97638718038797E-2</v>
      </c>
      <c r="AC106" s="49">
        <v>44911</v>
      </c>
      <c r="AD106" s="53">
        <v>3.6366462707519497E-2</v>
      </c>
      <c r="AE106" s="53">
        <v>3.6366462707519497E-2</v>
      </c>
      <c r="AF106" s="53">
        <v>3.6366462707519497E-2</v>
      </c>
      <c r="AG106" s="53">
        <v>3.6366462707519497E-2</v>
      </c>
      <c r="AH106" s="53">
        <v>3.6366462707519497E-2</v>
      </c>
      <c r="AI106" s="53">
        <v>3.9743579924106598E-2</v>
      </c>
      <c r="AJ106" s="53">
        <v>4.13195565342903E-2</v>
      </c>
      <c r="AK106" s="53">
        <f t="shared" si="26"/>
        <v>4.1056893765926347E-2</v>
      </c>
      <c r="AL106" s="53">
        <f t="shared" si="27"/>
        <v>5.6665763258935409E-4</v>
      </c>
      <c r="AM106" s="53">
        <f t="shared" si="28"/>
        <v>4.7254805763562502E-2</v>
      </c>
      <c r="AN106" s="95">
        <f t="shared" si="29"/>
        <v>-4907013.2402922353</v>
      </c>
      <c r="AO106" s="96">
        <f t="shared" si="30"/>
        <v>-5631547.8694880139</v>
      </c>
      <c r="AP106" s="108">
        <f t="shared" si="31"/>
        <v>12876.985263849609</v>
      </c>
      <c r="AQ106" s="53">
        <v>4.2895529419183703E-2</v>
      </c>
    </row>
    <row r="107" spans="5:43" ht="15" x14ac:dyDescent="0.2">
      <c r="E107" s="49">
        <v>44910</v>
      </c>
      <c r="F107" s="50">
        <v>0.87172031402587802</v>
      </c>
      <c r="G107" s="102">
        <f t="shared" si="16"/>
        <v>1.53735971297255E-2</v>
      </c>
      <c r="H107" s="103">
        <f t="shared" si="17"/>
        <v>0.88291961395069052</v>
      </c>
      <c r="I107" s="100">
        <f t="shared" si="18"/>
        <v>5663029.7039467981</v>
      </c>
      <c r="J107" s="101">
        <f t="shared" si="19"/>
        <v>-87061.137202146463</v>
      </c>
      <c r="K107" s="106">
        <f t="shared" si="20"/>
        <v>-4954.5315527925268</v>
      </c>
      <c r="M107" s="49">
        <v>44910</v>
      </c>
      <c r="N107" s="52">
        <v>1.50762163102626E-2</v>
      </c>
      <c r="O107" s="52">
        <v>1.5644496306777E-2</v>
      </c>
      <c r="P107" s="52">
        <v>1.6759688034653601E-2</v>
      </c>
      <c r="Q107" s="52">
        <v>1.8920371308922702E-2</v>
      </c>
      <c r="R107" s="52">
        <v>2.0871957764029499E-2</v>
      </c>
      <c r="S107" s="52">
        <v>2.5162393227219498E-2</v>
      </c>
      <c r="T107" s="52">
        <v>2.7591358870267799E-2</v>
      </c>
      <c r="U107" s="52">
        <f t="shared" si="21"/>
        <v>2.7186531263093082E-2</v>
      </c>
      <c r="V107" s="52">
        <f t="shared" si="22"/>
        <v>1.1165340741475516E-3</v>
      </c>
      <c r="W107" s="52">
        <f t="shared" si="23"/>
        <v>3.6735576267043706E-2</v>
      </c>
      <c r="X107" s="97">
        <f t="shared" si="24"/>
        <v>5547775.4895890309</v>
      </c>
      <c r="Y107" s="107">
        <f t="shared" si="25"/>
        <v>-2461.2873341348022</v>
      </c>
      <c r="Z107" s="52">
        <v>2.88550890982151E-2</v>
      </c>
      <c r="AC107" s="49">
        <v>44910</v>
      </c>
      <c r="AD107" s="53">
        <v>3.6207888275384903E-2</v>
      </c>
      <c r="AE107" s="53">
        <v>3.6207888275384903E-2</v>
      </c>
      <c r="AF107" s="53">
        <v>3.6207888275384903E-2</v>
      </c>
      <c r="AG107" s="53">
        <v>3.6207888275384903E-2</v>
      </c>
      <c r="AH107" s="53">
        <v>3.6207888275384903E-2</v>
      </c>
      <c r="AI107" s="53">
        <v>3.9312168955802897E-2</v>
      </c>
      <c r="AJ107" s="53">
        <v>4.07258495688438E-2</v>
      </c>
      <c r="AK107" s="53">
        <f t="shared" si="26"/>
        <v>4.0490236133336993E-2</v>
      </c>
      <c r="AL107" s="53">
        <f t="shared" si="27"/>
        <v>-4.045100261767659E-4</v>
      </c>
      <c r="AM107" s="53">
        <f t="shared" si="28"/>
        <v>4.6283638104796382E-2</v>
      </c>
      <c r="AN107" s="95">
        <f t="shared" si="29"/>
        <v>-4908906.7623055922</v>
      </c>
      <c r="AO107" s="96">
        <f t="shared" si="30"/>
        <v>-5559856.9617683748</v>
      </c>
      <c r="AP107" s="108">
        <f t="shared" si="31"/>
        <v>84567.892983488739</v>
      </c>
      <c r="AQ107" s="53">
        <v>4.2139519006013801E-2</v>
      </c>
    </row>
    <row r="108" spans="5:43" ht="15" x14ac:dyDescent="0.2">
      <c r="E108" s="49">
        <v>44909</v>
      </c>
      <c r="F108" s="50">
        <v>0.85842132568359297</v>
      </c>
      <c r="G108" s="102">
        <f t="shared" si="16"/>
        <v>3.0778410688015535E-4</v>
      </c>
      <c r="H108" s="103">
        <f t="shared" si="17"/>
        <v>0.86981911394203759</v>
      </c>
      <c r="I108" s="100">
        <f t="shared" si="18"/>
        <v>5748321.5991195003</v>
      </c>
      <c r="J108" s="101">
        <f t="shared" si="19"/>
        <v>-1769.2420294443145</v>
      </c>
      <c r="K108" s="106">
        <f t="shared" si="20"/>
        <v>-1474.4533035513014</v>
      </c>
      <c r="M108" s="49">
        <v>44909</v>
      </c>
      <c r="N108" s="52">
        <v>1.50559395551681E-2</v>
      </c>
      <c r="O108" s="52">
        <v>1.5357095748186099E-2</v>
      </c>
      <c r="P108" s="52">
        <v>1.6588326543569499E-2</v>
      </c>
      <c r="Q108" s="52">
        <v>1.8973836675286199E-2</v>
      </c>
      <c r="R108" s="52">
        <v>2.1128486841917E-2</v>
      </c>
      <c r="S108" s="52">
        <v>2.4588078260421701E-2</v>
      </c>
      <c r="T108" s="52">
        <v>2.63663809746503E-2</v>
      </c>
      <c r="U108" s="52">
        <f t="shared" si="21"/>
        <v>2.606999718894553E-2</v>
      </c>
      <c r="V108" s="52">
        <f t="shared" si="22"/>
        <v>4.3188532193479817E-5</v>
      </c>
      <c r="W108" s="52">
        <f t="shared" si="23"/>
        <v>3.566223072508963E-2</v>
      </c>
      <c r="X108" s="97">
        <f t="shared" si="24"/>
        <v>5550141.5518385265</v>
      </c>
      <c r="Y108" s="107">
        <f t="shared" si="25"/>
        <v>-95.225084639154375</v>
      </c>
      <c r="Z108" s="52">
        <v>2.7258433401584601E-2</v>
      </c>
      <c r="AC108" s="49">
        <v>44909</v>
      </c>
      <c r="AD108" s="53">
        <v>3.6544851958751602E-2</v>
      </c>
      <c r="AE108" s="53">
        <v>3.6544851958751602E-2</v>
      </c>
      <c r="AF108" s="53">
        <v>3.6544851958751602E-2</v>
      </c>
      <c r="AG108" s="53">
        <v>3.6544851958751602E-2</v>
      </c>
      <c r="AH108" s="53">
        <v>3.6544851958751602E-2</v>
      </c>
      <c r="AI108" s="53">
        <v>3.9704363793134599E-2</v>
      </c>
      <c r="AJ108" s="53">
        <v>4.1132822632789598E-2</v>
      </c>
      <c r="AK108" s="53">
        <f t="shared" si="26"/>
        <v>4.0894746159513759E-2</v>
      </c>
      <c r="AL108" s="53">
        <f t="shared" si="27"/>
        <v>-6.0070740679895457E-4</v>
      </c>
      <c r="AM108" s="53">
        <f t="shared" si="28"/>
        <v>4.6087440724174193E-2</v>
      </c>
      <c r="AN108" s="95">
        <f t="shared" si="29"/>
        <v>-4909289.3844055776</v>
      </c>
      <c r="AO108" s="96">
        <f t="shared" si="30"/>
        <v>-5644034.8409413313</v>
      </c>
      <c r="AP108" s="108">
        <f t="shared" si="31"/>
        <v>390.01381053216755</v>
      </c>
      <c r="AQ108" s="53">
        <v>4.2561277747154201E-2</v>
      </c>
    </row>
    <row r="109" spans="5:43" ht="15" x14ac:dyDescent="0.2">
      <c r="E109" s="49">
        <v>44908</v>
      </c>
      <c r="F109" s="50">
        <v>0.858157157897949</v>
      </c>
      <c r="G109" s="102">
        <f t="shared" si="16"/>
        <v>-7.7393271953959345E-4</v>
      </c>
      <c r="H109" s="103">
        <f t="shared" si="17"/>
        <v>0.86887850547488199</v>
      </c>
      <c r="I109" s="100">
        <f t="shared" si="18"/>
        <v>5754544.4714014074</v>
      </c>
      <c r="J109" s="101">
        <f t="shared" si="19"/>
        <v>4453.6302524628118</v>
      </c>
      <c r="K109" s="106">
        <f t="shared" si="20"/>
        <v>1157.0705994488671</v>
      </c>
      <c r="M109" s="49">
        <v>44908</v>
      </c>
      <c r="N109" s="52">
        <v>1.50559395551681E-2</v>
      </c>
      <c r="O109" s="52">
        <v>1.5029529109597199E-2</v>
      </c>
      <c r="P109" s="52">
        <v>1.6264971345663001E-2</v>
      </c>
      <c r="Q109" s="52">
        <v>1.8658639863133399E-2</v>
      </c>
      <c r="R109" s="52">
        <v>2.0820664241909901E-2</v>
      </c>
      <c r="S109" s="52">
        <v>2.4435928091406801E-2</v>
      </c>
      <c r="T109" s="52">
        <v>2.6344984769821101E-2</v>
      </c>
      <c r="U109" s="52">
        <f t="shared" si="21"/>
        <v>2.6026808656752051E-2</v>
      </c>
      <c r="V109" s="52">
        <f t="shared" si="22"/>
        <v>-1.4589571704466328E-4</v>
      </c>
      <c r="W109" s="52">
        <f t="shared" si="23"/>
        <v>3.5473146475851494E-2</v>
      </c>
      <c r="X109" s="97">
        <f t="shared" si="24"/>
        <v>5550558.4700462762</v>
      </c>
      <c r="Y109" s="107">
        <f t="shared" si="25"/>
        <v>321.69312311057001</v>
      </c>
      <c r="Z109" s="52">
        <v>2.7319068089127499E-2</v>
      </c>
      <c r="AC109" s="49">
        <v>44908</v>
      </c>
      <c r="AD109" s="53">
        <v>3.6832239478826502E-2</v>
      </c>
      <c r="AE109" s="53">
        <v>3.6832239478826502E-2</v>
      </c>
      <c r="AF109" s="53">
        <v>3.6832239478826502E-2</v>
      </c>
      <c r="AG109" s="53">
        <v>3.6832239478826502E-2</v>
      </c>
      <c r="AH109" s="53">
        <v>3.6832239478826502E-2</v>
      </c>
      <c r="AI109" s="53">
        <v>4.0214102715253802E-2</v>
      </c>
      <c r="AJ109" s="53">
        <v>4.1751723736524499E-2</v>
      </c>
      <c r="AK109" s="53">
        <f t="shared" si="26"/>
        <v>4.1495453566312714E-2</v>
      </c>
      <c r="AL109" s="53">
        <f t="shared" si="27"/>
        <v>3.3581629395481455E-4</v>
      </c>
      <c r="AM109" s="53">
        <f t="shared" si="28"/>
        <v>4.7023964424927962E-2</v>
      </c>
      <c r="AN109" s="95">
        <f t="shared" si="29"/>
        <v>-4907463.2541266261</v>
      </c>
      <c r="AO109" s="96">
        <f t="shared" si="30"/>
        <v>-5648043.107527988</v>
      </c>
      <c r="AP109" s="108">
        <f t="shared" si="31"/>
        <v>-3618.2527761245146</v>
      </c>
      <c r="AQ109" s="53">
        <v>4.3289344757795299E-2</v>
      </c>
    </row>
    <row r="110" spans="5:43" ht="15" x14ac:dyDescent="0.2">
      <c r="E110" s="49">
        <v>44907</v>
      </c>
      <c r="F110" s="50">
        <v>0.85882157087326005</v>
      </c>
      <c r="G110" s="102">
        <f t="shared" si="16"/>
        <v>1.7262187085410913E-3</v>
      </c>
      <c r="H110" s="103">
        <f t="shared" si="17"/>
        <v>0.87105251584893484</v>
      </c>
      <c r="I110" s="100">
        <f t="shared" si="18"/>
        <v>5740182.0315356757</v>
      </c>
      <c r="J110" s="101">
        <f t="shared" si="19"/>
        <v>-9908.8096132688224</v>
      </c>
      <c r="K110" s="106">
        <f t="shared" si="20"/>
        <v>96.615309666842222</v>
      </c>
      <c r="M110" s="49">
        <v>44907</v>
      </c>
      <c r="N110" s="52">
        <v>1.50559395551681E-2</v>
      </c>
      <c r="O110" s="52">
        <v>1.4973084442317401E-2</v>
      </c>
      <c r="P110" s="52">
        <v>1.6227608546614598E-2</v>
      </c>
      <c r="Q110" s="52">
        <v>1.8658246845006901E-2</v>
      </c>
      <c r="R110" s="52">
        <v>2.0853662863373701E-2</v>
      </c>
      <c r="S110" s="52">
        <v>2.4557499215006801E-2</v>
      </c>
      <c r="T110" s="52">
        <v>2.6495745405554699E-2</v>
      </c>
      <c r="U110" s="52">
        <f t="shared" si="21"/>
        <v>2.6172704373796714E-2</v>
      </c>
      <c r="V110" s="52">
        <f t="shared" si="22"/>
        <v>2.3737456649538385E-4</v>
      </c>
      <c r="W110" s="52">
        <f t="shared" si="23"/>
        <v>3.5856416759391538E-2</v>
      </c>
      <c r="X110" s="97">
        <f t="shared" si="24"/>
        <v>5549713.4171283646</v>
      </c>
      <c r="Y110" s="107">
        <f t="shared" si="25"/>
        <v>-523.35979480110109</v>
      </c>
      <c r="Z110" s="52">
        <v>2.74952426552772E-2</v>
      </c>
      <c r="AC110" s="49">
        <v>44907</v>
      </c>
      <c r="AD110" s="53">
        <v>3.6562848836183499E-2</v>
      </c>
      <c r="AE110" s="53">
        <v>3.6562848836183499E-2</v>
      </c>
      <c r="AF110" s="53">
        <v>3.6562848836183499E-2</v>
      </c>
      <c r="AG110" s="53">
        <v>3.6562848836183499E-2</v>
      </c>
      <c r="AH110" s="53">
        <v>3.6562848836183499E-2</v>
      </c>
      <c r="AI110" s="53">
        <v>3.9871022105216897E-2</v>
      </c>
      <c r="AJ110" s="53">
        <v>4.1417360305786098E-2</v>
      </c>
      <c r="AK110" s="53">
        <f t="shared" si="26"/>
        <v>4.1159637272357899E-2</v>
      </c>
      <c r="AL110" s="53">
        <f t="shared" si="27"/>
        <v>3.5833877821765669E-4</v>
      </c>
      <c r="AM110" s="53">
        <f t="shared" si="28"/>
        <v>4.7046486909190804E-2</v>
      </c>
      <c r="AN110" s="95">
        <f t="shared" si="29"/>
        <v>-4907419.3458346529</v>
      </c>
      <c r="AO110" s="96">
        <f t="shared" si="30"/>
        <v>-5633896.0700341268</v>
      </c>
      <c r="AP110" s="108">
        <f t="shared" si="31"/>
        <v>10528.784717736766</v>
      </c>
      <c r="AQ110" s="53">
        <v>4.2963698506355202E-2</v>
      </c>
    </row>
    <row r="111" spans="5:43" ht="15" x14ac:dyDescent="0.2">
      <c r="E111" s="49">
        <v>44904</v>
      </c>
      <c r="F111" s="50">
        <v>0.85734033584594704</v>
      </c>
      <c r="G111" s="102">
        <f t="shared" si="16"/>
        <v>-6.6618845770904508E-3</v>
      </c>
      <c r="H111" s="103">
        <f t="shared" si="17"/>
        <v>0.86375862822406069</v>
      </c>
      <c r="I111" s="100">
        <f t="shared" si="18"/>
        <v>5788654.1872007679</v>
      </c>
      <c r="J111" s="101">
        <f t="shared" si="19"/>
        <v>38563.346051823348</v>
      </c>
      <c r="K111" s="106">
        <f t="shared" si="20"/>
        <v>609.79406849574298</v>
      </c>
      <c r="M111" s="49">
        <v>44904</v>
      </c>
      <c r="N111" s="52">
        <v>1.50553174316883E-2</v>
      </c>
      <c r="O111" s="52">
        <v>1.4893545769154999E-2</v>
      </c>
      <c r="P111" s="52">
        <v>1.60721391439437E-2</v>
      </c>
      <c r="Q111" s="52">
        <v>1.83556582778692E-2</v>
      </c>
      <c r="R111" s="52">
        <v>2.04181913286447E-2</v>
      </c>
      <c r="S111" s="52">
        <v>2.4261418730020499E-2</v>
      </c>
      <c r="T111" s="52">
        <v>2.6270112022757499E-2</v>
      </c>
      <c r="U111" s="52">
        <f t="shared" si="21"/>
        <v>2.593532980730133E-2</v>
      </c>
      <c r="V111" s="52">
        <f t="shared" si="22"/>
        <v>1.8671496460839071E-4</v>
      </c>
      <c r="W111" s="52">
        <f t="shared" si="23"/>
        <v>3.5805757157504545E-2</v>
      </c>
      <c r="X111" s="97">
        <f t="shared" si="24"/>
        <v>5549825.1064973976</v>
      </c>
      <c r="Y111" s="107">
        <f t="shared" si="25"/>
        <v>-411.67042576801032</v>
      </c>
      <c r="Z111" s="52">
        <v>2.7283303439617101E-2</v>
      </c>
      <c r="AC111" s="49">
        <v>44904</v>
      </c>
      <c r="AD111" s="53">
        <v>3.6217797547578798E-2</v>
      </c>
      <c r="AE111" s="53">
        <v>3.6217797547578798E-2</v>
      </c>
      <c r="AF111" s="53">
        <v>3.6217797547578798E-2</v>
      </c>
      <c r="AG111" s="53">
        <v>3.6217797547578798E-2</v>
      </c>
      <c r="AH111" s="53">
        <v>3.6217797547578798E-2</v>
      </c>
      <c r="AI111" s="53">
        <v>3.9557296782732003E-2</v>
      </c>
      <c r="AJ111" s="53">
        <v>4.1050098836421897E-2</v>
      </c>
      <c r="AK111" s="53">
        <f t="shared" si="26"/>
        <v>4.0801298494140242E-2</v>
      </c>
      <c r="AL111" s="53">
        <f t="shared" si="27"/>
        <v>1.3857769469413639E-4</v>
      </c>
      <c r="AM111" s="53">
        <f t="shared" si="28"/>
        <v>4.6826725825667284E-2</v>
      </c>
      <c r="AN111" s="95">
        <f t="shared" si="29"/>
        <v>-4907847.7937693708</v>
      </c>
      <c r="AO111" s="96">
        <f t="shared" si="30"/>
        <v>-5681966.7363094231</v>
      </c>
      <c r="AP111" s="108">
        <f t="shared" si="31"/>
        <v>-37541.881557559595</v>
      </c>
      <c r="AQ111" s="53">
        <v>4.2542919516563402E-2</v>
      </c>
    </row>
    <row r="112" spans="5:43" ht="15" x14ac:dyDescent="0.2">
      <c r="E112" s="49">
        <v>44903</v>
      </c>
      <c r="F112" s="50">
        <v>0.86307090520858698</v>
      </c>
      <c r="G112" s="102">
        <f t="shared" si="16"/>
        <v>2.0934295199398004E-3</v>
      </c>
      <c r="H112" s="103">
        <f t="shared" si="17"/>
        <v>0.87137182455339102</v>
      </c>
      <c r="I112" s="100">
        <f t="shared" si="18"/>
        <v>5738078.578065888</v>
      </c>
      <c r="J112" s="101">
        <f t="shared" si="19"/>
        <v>-12012.263083056547</v>
      </c>
      <c r="K112" s="106">
        <f t="shared" si="20"/>
        <v>-569.36496457457542</v>
      </c>
      <c r="M112" s="49">
        <v>44903</v>
      </c>
      <c r="N112" s="52">
        <v>1.5045801177620799E-2</v>
      </c>
      <c r="O112" s="52">
        <v>1.47236939519643E-2</v>
      </c>
      <c r="P112" s="52">
        <v>1.5906078740954399E-2</v>
      </c>
      <c r="Q112" s="52">
        <v>1.8196951597929001E-2</v>
      </c>
      <c r="R112" s="52">
        <v>2.0266124978661499E-2</v>
      </c>
      <c r="S112" s="52">
        <v>2.4095539003610601E-2</v>
      </c>
      <c r="T112" s="52">
        <v>2.6079230010509401E-2</v>
      </c>
      <c r="U112" s="52">
        <f t="shared" si="21"/>
        <v>2.5748614842692939E-2</v>
      </c>
      <c r="V112" s="52">
        <f t="shared" si="22"/>
        <v>3.6426819860890108E-5</v>
      </c>
      <c r="W112" s="52">
        <f t="shared" si="23"/>
        <v>3.5655469012757041E-2</v>
      </c>
      <c r="X112" s="97">
        <f t="shared" si="24"/>
        <v>5550156.4604250817</v>
      </c>
      <c r="Y112" s="107">
        <f t="shared" si="25"/>
        <v>-80.316498083993793</v>
      </c>
      <c r="Z112" s="52">
        <v>2.7046555653214399E-2</v>
      </c>
      <c r="AC112" s="49">
        <v>44903</v>
      </c>
      <c r="AD112" s="53">
        <v>3.6049306392669601E-2</v>
      </c>
      <c r="AE112" s="53">
        <v>3.6049306392669601E-2</v>
      </c>
      <c r="AF112" s="53">
        <v>3.6049306392669601E-2</v>
      </c>
      <c r="AG112" s="53">
        <v>3.6049306392669601E-2</v>
      </c>
      <c r="AH112" s="53">
        <v>3.6049306392669601E-2</v>
      </c>
      <c r="AI112" s="53">
        <v>3.9429835975170101E-2</v>
      </c>
      <c r="AJ112" s="53">
        <v>4.09092977643013E-2</v>
      </c>
      <c r="AK112" s="53">
        <f t="shared" si="26"/>
        <v>4.0662720799446106E-2</v>
      </c>
      <c r="AL112" s="53">
        <f t="shared" si="27"/>
        <v>-1.1990405619138889E-4</v>
      </c>
      <c r="AM112" s="53">
        <f t="shared" si="28"/>
        <v>4.6568244074781759E-2</v>
      </c>
      <c r="AN112" s="95">
        <f t="shared" si="29"/>
        <v>-4908351.7796944827</v>
      </c>
      <c r="AO112" s="96">
        <f t="shared" si="30"/>
        <v>-5632901.6401352976</v>
      </c>
      <c r="AP112" s="108">
        <f t="shared" si="31"/>
        <v>11523.214616565965</v>
      </c>
      <c r="AQ112" s="53">
        <v>4.2388767004012999E-2</v>
      </c>
    </row>
    <row r="113" spans="5:43" ht="15" x14ac:dyDescent="0.2">
      <c r="E113" s="49">
        <v>44902</v>
      </c>
      <c r="F113" s="50">
        <v>0.86126601696014404</v>
      </c>
      <c r="G113" s="102">
        <f t="shared" si="16"/>
        <v>2.5238668639801318E-3</v>
      </c>
      <c r="H113" s="103">
        <f t="shared" si="17"/>
        <v>0.87174611198286966</v>
      </c>
      <c r="I113" s="100">
        <f t="shared" si="18"/>
        <v>5735614.9127261639</v>
      </c>
      <c r="J113" s="101">
        <f t="shared" si="19"/>
        <v>-14475.928422780707</v>
      </c>
      <c r="K113" s="106">
        <f t="shared" si="20"/>
        <v>-591.13366918824613</v>
      </c>
      <c r="M113" s="49">
        <v>44902</v>
      </c>
      <c r="N113" s="52">
        <v>1.51167698204517E-2</v>
      </c>
      <c r="O113" s="52">
        <v>1.4837768860161299E-2</v>
      </c>
      <c r="P113" s="52">
        <v>1.5976959839463199E-2</v>
      </c>
      <c r="Q113" s="52">
        <v>1.8184138461947399E-2</v>
      </c>
      <c r="R113" s="52">
        <v>2.0177716389298401E-2</v>
      </c>
      <c r="S113" s="52">
        <v>2.4040834978222798E-2</v>
      </c>
      <c r="T113" s="52">
        <v>2.6046458631753901E-2</v>
      </c>
      <c r="U113" s="52">
        <f t="shared" si="21"/>
        <v>2.5712188022832049E-2</v>
      </c>
      <c r="V113" s="52">
        <f t="shared" si="22"/>
        <v>6.4695874850015378E-5</v>
      </c>
      <c r="W113" s="52">
        <f t="shared" si="23"/>
        <v>3.5683738067746169E-2</v>
      </c>
      <c r="X113" s="97">
        <f t="shared" si="24"/>
        <v>5550094.1315604458</v>
      </c>
      <c r="Y113" s="107">
        <f t="shared" si="25"/>
        <v>-142.64536271989346</v>
      </c>
      <c r="Z113" s="52">
        <v>2.70238127559423E-2</v>
      </c>
      <c r="AC113" s="49">
        <v>44902</v>
      </c>
      <c r="AD113" s="53">
        <v>3.5999748855829197E-2</v>
      </c>
      <c r="AE113" s="53">
        <v>3.5999748855829197E-2</v>
      </c>
      <c r="AF113" s="53">
        <v>3.5999748855829197E-2</v>
      </c>
      <c r="AG113" s="53">
        <v>3.5999748855829197E-2</v>
      </c>
      <c r="AH113" s="53">
        <v>3.5999748855829197E-2</v>
      </c>
      <c r="AI113" s="53">
        <v>3.9498470723628998E-2</v>
      </c>
      <c r="AJ113" s="53">
        <v>4.1039455682039198E-2</v>
      </c>
      <c r="AK113" s="53">
        <f t="shared" si="26"/>
        <v>4.0782624855637495E-2</v>
      </c>
      <c r="AL113" s="53">
        <f t="shared" si="27"/>
        <v>-8.1581374009459529E-5</v>
      </c>
      <c r="AM113" s="53">
        <f t="shared" si="28"/>
        <v>4.6606566756963688E-2</v>
      </c>
      <c r="AN113" s="95">
        <f t="shared" si="29"/>
        <v>-4908277.0551269427</v>
      </c>
      <c r="AO113" s="96">
        <f t="shared" si="30"/>
        <v>-5630397.4146355512</v>
      </c>
      <c r="AP113" s="108">
        <f t="shared" si="31"/>
        <v>14027.440116312355</v>
      </c>
      <c r="AQ113" s="53">
        <v>4.25804480910301E-2</v>
      </c>
    </row>
    <row r="114" spans="5:43" ht="15" x14ac:dyDescent="0.2">
      <c r="E114" s="49">
        <v>44901</v>
      </c>
      <c r="F114" s="50">
        <v>0.85909503698348999</v>
      </c>
      <c r="G114" s="102">
        <f t="shared" si="16"/>
        <v>-2.8416096309121942E-3</v>
      </c>
      <c r="H114" s="103">
        <f t="shared" si="17"/>
        <v>0.86708055395681571</v>
      </c>
      <c r="I114" s="100">
        <f t="shared" si="18"/>
        <v>5766476.9174941285</v>
      </c>
      <c r="J114" s="101">
        <f t="shared" si="19"/>
        <v>16386.076345183887</v>
      </c>
      <c r="K114" s="106">
        <f t="shared" si="20"/>
        <v>437.89660843089223</v>
      </c>
      <c r="M114" s="49">
        <v>44901</v>
      </c>
      <c r="N114" s="52">
        <v>1.50356609374284E-2</v>
      </c>
      <c r="O114" s="52">
        <v>1.44496727734804E-2</v>
      </c>
      <c r="P114" s="52">
        <v>1.5620416030287699E-2</v>
      </c>
      <c r="Q114" s="52">
        <v>1.78887359797954E-2</v>
      </c>
      <c r="R114" s="52">
        <v>1.9937539473175999E-2</v>
      </c>
      <c r="S114" s="52">
        <v>2.3876363411545701E-2</v>
      </c>
      <c r="T114" s="52">
        <v>2.60017178952693E-2</v>
      </c>
      <c r="U114" s="52">
        <f t="shared" si="21"/>
        <v>2.5647492147982034E-2</v>
      </c>
      <c r="V114" s="52">
        <f t="shared" si="22"/>
        <v>-2.8797735770583893E-5</v>
      </c>
      <c r="W114" s="52">
        <f t="shared" si="23"/>
        <v>3.5590244457125567E-2</v>
      </c>
      <c r="X114" s="97">
        <f t="shared" si="24"/>
        <v>5550300.2730851742</v>
      </c>
      <c r="Y114" s="107">
        <f t="shared" si="25"/>
        <v>63.496162008494139</v>
      </c>
      <c r="Z114" s="52">
        <v>2.7087187394499699E-2</v>
      </c>
      <c r="AC114" s="49">
        <v>44901</v>
      </c>
      <c r="AD114" s="53">
        <v>3.5910543054342201E-2</v>
      </c>
      <c r="AE114" s="53">
        <v>3.5910543054342201E-2</v>
      </c>
      <c r="AF114" s="53">
        <v>3.5910543054342201E-2</v>
      </c>
      <c r="AG114" s="53">
        <v>3.5910543054342201E-2</v>
      </c>
      <c r="AH114" s="53">
        <v>3.5910543054342201E-2</v>
      </c>
      <c r="AI114" s="53">
        <v>3.9508271962404203E-2</v>
      </c>
      <c r="AJ114" s="53">
        <v>4.1135393083095502E-2</v>
      </c>
      <c r="AK114" s="53">
        <f t="shared" si="26"/>
        <v>4.0864206229646954E-2</v>
      </c>
      <c r="AL114" s="53">
        <f t="shared" si="27"/>
        <v>3.2589460412672799E-5</v>
      </c>
      <c r="AM114" s="53">
        <f t="shared" si="28"/>
        <v>4.6720737591385821E-2</v>
      </c>
      <c r="AN114" s="95">
        <f t="shared" si="29"/>
        <v>-4908054.4426339399</v>
      </c>
      <c r="AO114" s="96">
        <f t="shared" si="30"/>
        <v>-5660436.530650625</v>
      </c>
      <c r="AP114" s="108">
        <f t="shared" si="31"/>
        <v>-16011.675898761488</v>
      </c>
      <c r="AQ114" s="53">
        <v>4.2762506753206198E-2</v>
      </c>
    </row>
    <row r="115" spans="5:43" ht="15" x14ac:dyDescent="0.2">
      <c r="E115" s="49">
        <v>44900</v>
      </c>
      <c r="F115" s="50">
        <v>0.86153972148895197</v>
      </c>
      <c r="G115" s="102">
        <f t="shared" si="16"/>
        <v>4.8982948531013275E-3</v>
      </c>
      <c r="H115" s="103">
        <f t="shared" si="17"/>
        <v>0.87381079935452755</v>
      </c>
      <c r="I115" s="100">
        <f t="shared" si="18"/>
        <v>5722062.4918957669</v>
      </c>
      <c r="J115" s="101">
        <f t="shared" si="19"/>
        <v>-28028.349253177643</v>
      </c>
      <c r="K115" s="106">
        <f t="shared" si="20"/>
        <v>-589.65710281208158</v>
      </c>
      <c r="M115" s="49">
        <v>44900</v>
      </c>
      <c r="N115" s="52">
        <v>1.50559395551681E-2</v>
      </c>
      <c r="O115" s="52">
        <v>1.46087845787405E-2</v>
      </c>
      <c r="P115" s="52">
        <v>1.5697969123721098E-2</v>
      </c>
      <c r="Q115" s="52">
        <v>1.78662333637475E-2</v>
      </c>
      <c r="R115" s="52">
        <v>1.98246631771326E-2</v>
      </c>
      <c r="S115" s="52">
        <v>2.3840822279453201E-2</v>
      </c>
      <c r="T115" s="52">
        <v>2.60433834046125E-2</v>
      </c>
      <c r="U115" s="52">
        <f t="shared" si="21"/>
        <v>2.5676289883752618E-2</v>
      </c>
      <c r="V115" s="52">
        <f t="shared" si="22"/>
        <v>2.4717859923836794E-4</v>
      </c>
      <c r="W115" s="52">
        <f t="shared" si="23"/>
        <v>3.5866220792134522E-2</v>
      </c>
      <c r="X115" s="97">
        <f t="shared" si="24"/>
        <v>5549691.8024089541</v>
      </c>
      <c r="Y115" s="107">
        <f t="shared" si="25"/>
        <v>-544.974514211528</v>
      </c>
      <c r="Z115" s="52">
        <v>2.7201043441891601E-2</v>
      </c>
      <c r="AC115" s="49">
        <v>44900</v>
      </c>
      <c r="AD115" s="53">
        <v>3.5849314182996701E-2</v>
      </c>
      <c r="AE115" s="53">
        <v>3.5849314182996701E-2</v>
      </c>
      <c r="AF115" s="53">
        <v>3.5849314182996701E-2</v>
      </c>
      <c r="AG115" s="53">
        <v>3.5849314182996701E-2</v>
      </c>
      <c r="AH115" s="53">
        <v>3.5849314182996701E-2</v>
      </c>
      <c r="AI115" s="53">
        <v>3.9459250867366701E-2</v>
      </c>
      <c r="AJ115" s="53">
        <v>4.1106089949607801E-2</v>
      </c>
      <c r="AK115" s="53">
        <f t="shared" si="26"/>
        <v>4.0831616769234282E-2</v>
      </c>
      <c r="AL115" s="53">
        <f t="shared" si="27"/>
        <v>2.1081045269967513E-4</v>
      </c>
      <c r="AM115" s="53">
        <f t="shared" si="28"/>
        <v>4.6898958583672823E-2</v>
      </c>
      <c r="AN115" s="95">
        <f t="shared" si="29"/>
        <v>-4907706.9640902439</v>
      </c>
      <c r="AO115" s="96">
        <f t="shared" si="30"/>
        <v>-5616441.1880872864</v>
      </c>
      <c r="AP115" s="108">
        <f t="shared" si="31"/>
        <v>27983.666664577089</v>
      </c>
      <c r="AQ115" s="53">
        <v>4.2752929031848901E-2</v>
      </c>
    </row>
    <row r="116" spans="5:43" ht="15" x14ac:dyDescent="0.2">
      <c r="E116" s="49">
        <v>44897</v>
      </c>
      <c r="F116" s="50">
        <v>0.85732996463775601</v>
      </c>
      <c r="G116" s="102">
        <f t="shared" si="16"/>
        <v>2.7147534488504233E-3</v>
      </c>
      <c r="H116" s="103">
        <f t="shared" si="17"/>
        <v>0.87191209769522071</v>
      </c>
      <c r="I116" s="100">
        <f t="shared" si="18"/>
        <v>5734523.0249893423</v>
      </c>
      <c r="J116" s="101">
        <f t="shared" si="19"/>
        <v>-15567.816159602255</v>
      </c>
      <c r="K116" s="106">
        <f t="shared" si="20"/>
        <v>-347.88518790714443</v>
      </c>
      <c r="M116" s="49">
        <v>44897</v>
      </c>
      <c r="N116" s="52">
        <v>1.50553174316883E-2</v>
      </c>
      <c r="O116" s="52">
        <v>1.46290846168994E-2</v>
      </c>
      <c r="P116" s="52">
        <v>1.5577930957078901E-2</v>
      </c>
      <c r="Q116" s="52">
        <v>1.7678497359156602E-2</v>
      </c>
      <c r="R116" s="52">
        <v>1.95757821202278E-2</v>
      </c>
      <c r="S116" s="52">
        <v>2.3591324687003999E-2</v>
      </c>
      <c r="T116" s="52">
        <v>2.5796668604016301E-2</v>
      </c>
      <c r="U116" s="52">
        <f t="shared" si="21"/>
        <v>2.542911128451425E-2</v>
      </c>
      <c r="V116" s="52">
        <f t="shared" si="22"/>
        <v>2.9750975469751764E-4</v>
      </c>
      <c r="W116" s="52">
        <f t="shared" si="23"/>
        <v>3.5916551947593675E-2</v>
      </c>
      <c r="X116" s="97">
        <f t="shared" si="24"/>
        <v>5549580.839824792</v>
      </c>
      <c r="Y116" s="107">
        <f t="shared" si="25"/>
        <v>-655.93709837365896</v>
      </c>
      <c r="Z116" s="52">
        <v>2.6925856247544198E-2</v>
      </c>
      <c r="AC116" s="49">
        <v>44897</v>
      </c>
      <c r="AD116" s="53">
        <v>3.5533871501684099E-2</v>
      </c>
      <c r="AE116" s="53">
        <v>3.5533871501684099E-2</v>
      </c>
      <c r="AF116" s="53">
        <v>3.5533871501684099E-2</v>
      </c>
      <c r="AG116" s="53">
        <v>3.5533871501684099E-2</v>
      </c>
      <c r="AH116" s="53">
        <v>3.5533871501684099E-2</v>
      </c>
      <c r="AI116" s="53">
        <v>3.9243523031473097E-2</v>
      </c>
      <c r="AJ116" s="53">
        <v>4.0896262973546899E-2</v>
      </c>
      <c r="AK116" s="53">
        <f t="shared" si="26"/>
        <v>4.0620806316534606E-2</v>
      </c>
      <c r="AL116" s="53">
        <f t="shared" si="27"/>
        <v>2.65698259075485E-4</v>
      </c>
      <c r="AM116" s="53">
        <f t="shared" si="28"/>
        <v>4.6953846390048633E-2</v>
      </c>
      <c r="AN116" s="95">
        <f t="shared" si="29"/>
        <v>-4907599.9539580327</v>
      </c>
      <c r="AO116" s="96">
        <f t="shared" si="30"/>
        <v>-5628548.9866817947</v>
      </c>
      <c r="AP116" s="108">
        <f t="shared" si="31"/>
        <v>15875.868070068769</v>
      </c>
      <c r="AQ116" s="53">
        <v>4.2549002915620797E-2</v>
      </c>
    </row>
    <row r="117" spans="5:43" ht="15" x14ac:dyDescent="0.2">
      <c r="E117" s="49">
        <v>44896</v>
      </c>
      <c r="F117" s="50">
        <v>0.85500568151473999</v>
      </c>
      <c r="G117" s="102">
        <f t="shared" si="16"/>
        <v>-1.1147555414035337E-2</v>
      </c>
      <c r="H117" s="103">
        <f t="shared" si="17"/>
        <v>0.85985810650982586</v>
      </c>
      <c r="I117" s="100">
        <f t="shared" si="18"/>
        <v>5814912.9049850544</v>
      </c>
      <c r="J117" s="101">
        <f t="shared" si="19"/>
        <v>64822.063836109824</v>
      </c>
      <c r="K117" s="106">
        <f t="shared" si="20"/>
        <v>1283.3152456032112</v>
      </c>
      <c r="M117" s="49">
        <v>44896</v>
      </c>
      <c r="N117" s="52">
        <v>1.49646932259202E-2</v>
      </c>
      <c r="O117" s="52">
        <v>1.4617832377552899E-2</v>
      </c>
      <c r="P117" s="52">
        <v>1.5552880242466901E-2</v>
      </c>
      <c r="Q117" s="52">
        <v>1.7633439972996701E-2</v>
      </c>
      <c r="R117" s="52">
        <v>1.9512653350829998E-2</v>
      </c>
      <c r="S117" s="52">
        <v>2.33976077288389E-2</v>
      </c>
      <c r="T117" s="52">
        <v>2.5478400290012301E-2</v>
      </c>
      <c r="U117" s="52">
        <f t="shared" si="21"/>
        <v>2.5131601529816732E-2</v>
      </c>
      <c r="V117" s="52">
        <f t="shared" si="22"/>
        <v>-3.2553045699996661E-4</v>
      </c>
      <c r="W117" s="52">
        <f t="shared" si="23"/>
        <v>3.5293511735896191E-2</v>
      </c>
      <c r="X117" s="97">
        <f t="shared" si="24"/>
        <v>5550954.5817234693</v>
      </c>
      <c r="Y117" s="107">
        <f t="shared" si="25"/>
        <v>717.80480030365288</v>
      </c>
      <c r="Z117" s="52">
        <v>2.6525508612394302E-2</v>
      </c>
      <c r="AC117" s="49">
        <v>44896</v>
      </c>
      <c r="AD117" s="53">
        <v>3.5345528274774503E-2</v>
      </c>
      <c r="AE117" s="53">
        <v>3.5345528274774503E-2</v>
      </c>
      <c r="AF117" s="53">
        <v>3.5345528274774503E-2</v>
      </c>
      <c r="AG117" s="53">
        <v>3.5345528274774503E-2</v>
      </c>
      <c r="AH117" s="53">
        <v>3.5345528274774503E-2</v>
      </c>
      <c r="AI117" s="53">
        <v>3.8998354226350701E-2</v>
      </c>
      <c r="AJ117" s="53">
        <v>4.0626458823680801E-2</v>
      </c>
      <c r="AK117" s="53">
        <f t="shared" si="26"/>
        <v>4.0355108057459121E-2</v>
      </c>
      <c r="AL117" s="53">
        <f t="shared" si="27"/>
        <v>-2.7591114242875997E-4</v>
      </c>
      <c r="AM117" s="53">
        <f t="shared" si="28"/>
        <v>4.6412236988544388E-2</v>
      </c>
      <c r="AN117" s="95">
        <f t="shared" si="29"/>
        <v>-4908655.9862734061</v>
      </c>
      <c r="AO117" s="96">
        <f t="shared" si="30"/>
        <v>-5708681.4081426738</v>
      </c>
      <c r="AP117" s="108">
        <f t="shared" si="31"/>
        <v>-64256.553390810266</v>
      </c>
      <c r="AQ117" s="53">
        <v>4.22545671463012E-2</v>
      </c>
    </row>
    <row r="118" spans="5:43" ht="15" x14ac:dyDescent="0.2">
      <c r="E118" s="49">
        <v>44895</v>
      </c>
      <c r="F118" s="50">
        <v>0.86459022760391202</v>
      </c>
      <c r="G118" s="102">
        <f t="shared" si="16"/>
        <v>1.7927299447286463E-3</v>
      </c>
      <c r="H118" s="103">
        <f t="shared" si="17"/>
        <v>0.87111035079278609</v>
      </c>
      <c r="I118" s="100">
        <f t="shared" si="18"/>
        <v>5739800.9281482715</v>
      </c>
      <c r="J118" s="101">
        <f t="shared" si="19"/>
        <v>-10289.913000673056</v>
      </c>
      <c r="K118" s="106">
        <f t="shared" si="20"/>
        <v>40.037464507855475</v>
      </c>
      <c r="M118" s="49">
        <v>44895</v>
      </c>
      <c r="N118" s="52">
        <v>1.50762163102626E-2</v>
      </c>
      <c r="O118" s="52">
        <v>1.46652814000844E-2</v>
      </c>
      <c r="P118" s="52">
        <v>1.5493015758693199E-2</v>
      </c>
      <c r="Q118" s="52">
        <v>1.76093224436044E-2</v>
      </c>
      <c r="R118" s="52">
        <v>1.9589090719819E-2</v>
      </c>
      <c r="S118" s="52">
        <v>2.3578101769089699E-2</v>
      </c>
      <c r="T118" s="52">
        <v>2.5832938030362101E-2</v>
      </c>
      <c r="U118" s="52">
        <f t="shared" si="21"/>
        <v>2.5457131986816699E-2</v>
      </c>
      <c r="V118" s="52">
        <f t="shared" si="22"/>
        <v>1.9589128593608049E-4</v>
      </c>
      <c r="W118" s="52">
        <f t="shared" si="23"/>
        <v>3.5814933478832231E-2</v>
      </c>
      <c r="X118" s="97">
        <f t="shared" si="24"/>
        <v>5549804.8752688449</v>
      </c>
      <c r="Y118" s="107">
        <f t="shared" si="25"/>
        <v>-431.90165432076901</v>
      </c>
      <c r="Z118" s="52">
        <v>2.7017349377274499E-2</v>
      </c>
      <c r="AC118" s="49">
        <v>44895</v>
      </c>
      <c r="AD118" s="53">
        <v>3.5414919257164001E-2</v>
      </c>
      <c r="AE118" s="53">
        <v>3.5414919257164001E-2</v>
      </c>
      <c r="AF118" s="53">
        <v>3.5414919257164001E-2</v>
      </c>
      <c r="AG118" s="53">
        <v>3.5414919257164001E-2</v>
      </c>
      <c r="AH118" s="53">
        <v>3.5414919257164001E-2</v>
      </c>
      <c r="AI118" s="53">
        <v>3.9176966995000798E-2</v>
      </c>
      <c r="AJ118" s="53">
        <v>4.0921829640865298E-2</v>
      </c>
      <c r="AK118" s="53">
        <f t="shared" si="26"/>
        <v>4.0631019199887881E-2</v>
      </c>
      <c r="AL118" s="53">
        <f t="shared" si="27"/>
        <v>2.9534536103412862E-4</v>
      </c>
      <c r="AM118" s="53">
        <f t="shared" si="28"/>
        <v>4.6983493492007276E-2</v>
      </c>
      <c r="AN118" s="95">
        <f t="shared" si="29"/>
        <v>-4907542.154471417</v>
      </c>
      <c r="AO118" s="96">
        <f t="shared" si="30"/>
        <v>-5633663.0026323618</v>
      </c>
      <c r="AP118" s="108">
        <f t="shared" si="31"/>
        <v>10761.85211950168</v>
      </c>
      <c r="AQ118" s="53">
        <v>4.2666692286729799E-2</v>
      </c>
    </row>
    <row r="119" spans="5:43" ht="15" x14ac:dyDescent="0.2">
      <c r="E119" s="49">
        <v>44894</v>
      </c>
      <c r="F119" s="50">
        <v>0.86304163932800204</v>
      </c>
      <c r="G119" s="102">
        <f t="shared" si="16"/>
        <v>-8.3752711567629289E-4</v>
      </c>
      <c r="H119" s="103">
        <f t="shared" si="17"/>
        <v>0.86882320687361325</v>
      </c>
      <c r="I119" s="100">
        <f t="shared" si="18"/>
        <v>5754910.7349377517</v>
      </c>
      <c r="J119" s="101">
        <f t="shared" si="19"/>
        <v>4819.8937888070941</v>
      </c>
      <c r="K119" s="106">
        <f t="shared" si="20"/>
        <v>1378.0292947916314</v>
      </c>
      <c r="M119" s="49">
        <v>44894</v>
      </c>
      <c r="N119" s="52">
        <v>1.5086354687809901E-2</v>
      </c>
      <c r="O119" s="52">
        <v>1.45584223791956E-2</v>
      </c>
      <c r="P119" s="52">
        <v>1.5325713902711801E-2</v>
      </c>
      <c r="Q119" s="52">
        <v>1.74358133226633E-2</v>
      </c>
      <c r="R119" s="52">
        <v>1.9477844238281201E-2</v>
      </c>
      <c r="S119" s="52">
        <v>2.3397006094455702E-2</v>
      </c>
      <c r="T119" s="52">
        <v>2.56340876221656E-2</v>
      </c>
      <c r="U119" s="52">
        <f t="shared" si="21"/>
        <v>2.5261240700880618E-2</v>
      </c>
      <c r="V119" s="52">
        <f t="shared" si="22"/>
        <v>-4.9986504018306385E-4</v>
      </c>
      <c r="W119" s="52">
        <f t="shared" si="23"/>
        <v>3.5119177152713094E-2</v>
      </c>
      <c r="X119" s="97">
        <f t="shared" si="24"/>
        <v>5551339.0330805881</v>
      </c>
      <c r="Y119" s="107">
        <f t="shared" si="25"/>
        <v>1102.2561574224383</v>
      </c>
      <c r="Z119" s="52">
        <v>2.67869010567665E-2</v>
      </c>
      <c r="AC119" s="49">
        <v>44894</v>
      </c>
      <c r="AD119" s="53">
        <v>3.53438220918178E-2</v>
      </c>
      <c r="AE119" s="53">
        <v>3.53438220918178E-2</v>
      </c>
      <c r="AF119" s="53">
        <v>3.53438220918178E-2</v>
      </c>
      <c r="AG119" s="53">
        <v>3.53438220918178E-2</v>
      </c>
      <c r="AH119" s="53">
        <v>3.53438220918178E-2</v>
      </c>
      <c r="AI119" s="53">
        <v>3.8958191871642997E-2</v>
      </c>
      <c r="AJ119" s="53">
        <v>4.06111702322959E-2</v>
      </c>
      <c r="AK119" s="53">
        <f t="shared" si="26"/>
        <v>4.0335673838853753E-2</v>
      </c>
      <c r="AL119" s="53">
        <f t="shared" si="27"/>
        <v>8.3417321244838583E-5</v>
      </c>
      <c r="AM119" s="53">
        <f t="shared" si="28"/>
        <v>4.6771565452217986E-2</v>
      </c>
      <c r="AN119" s="95">
        <f t="shared" si="29"/>
        <v>-4907955.3407394458</v>
      </c>
      <c r="AO119" s="96">
        <f t="shared" si="30"/>
        <v>-5648968.9754033014</v>
      </c>
      <c r="AP119" s="108">
        <f t="shared" si="31"/>
        <v>-4544.120651437901</v>
      </c>
      <c r="AQ119" s="53">
        <v>4.2264152318239198E-2</v>
      </c>
    </row>
    <row r="120" spans="5:43" ht="15" x14ac:dyDescent="0.2">
      <c r="E120" s="49">
        <v>44893</v>
      </c>
      <c r="F120" s="50">
        <v>0.86376476287841797</v>
      </c>
      <c r="G120" s="102">
        <f t="shared" si="16"/>
        <v>3.900065814533098E-3</v>
      </c>
      <c r="H120" s="103">
        <f t="shared" si="17"/>
        <v>0.87294278781684476</v>
      </c>
      <c r="I120" s="100">
        <f t="shared" si="18"/>
        <v>5727752.2304807305</v>
      </c>
      <c r="J120" s="101">
        <f t="shared" si="19"/>
        <v>-22338.610668214038</v>
      </c>
      <c r="K120" s="106">
        <f t="shared" si="20"/>
        <v>-879.85825892630965</v>
      </c>
      <c r="M120" s="49">
        <v>44893</v>
      </c>
      <c r="N120" s="52">
        <v>1.5086354687809901E-2</v>
      </c>
      <c r="O120" s="52">
        <v>1.4562718570232299E-2</v>
      </c>
      <c r="P120" s="52">
        <v>1.53252957388758E-2</v>
      </c>
      <c r="Q120" s="52">
        <v>1.75496600568294E-2</v>
      </c>
      <c r="R120" s="52">
        <v>1.97740253061056E-2</v>
      </c>
      <c r="S120" s="52">
        <v>2.3786956444382602E-2</v>
      </c>
      <c r="T120" s="52">
        <v>2.6155935600399902E-2</v>
      </c>
      <c r="U120" s="52">
        <f t="shared" si="21"/>
        <v>2.5761105741063682E-2</v>
      </c>
      <c r="V120" s="52">
        <f t="shared" si="22"/>
        <v>8.837444086869789E-5</v>
      </c>
      <c r="W120" s="52">
        <f t="shared" si="23"/>
        <v>3.5707416633764852E-2</v>
      </c>
      <c r="X120" s="97">
        <f t="shared" si="24"/>
        <v>5550041.9245479237</v>
      </c>
      <c r="Y120" s="107">
        <f t="shared" si="25"/>
        <v>-194.8523752419278</v>
      </c>
      <c r="Z120" s="52">
        <v>2.74054575711488E-2</v>
      </c>
      <c r="AC120" s="49">
        <v>44893</v>
      </c>
      <c r="AD120" s="53">
        <v>3.5183530300855602E-2</v>
      </c>
      <c r="AE120" s="53">
        <v>3.5183530300855602E-2</v>
      </c>
      <c r="AF120" s="53">
        <v>3.5183530300855602E-2</v>
      </c>
      <c r="AG120" s="53">
        <v>3.5183530300855602E-2</v>
      </c>
      <c r="AH120" s="53">
        <v>3.5183530300855602E-2</v>
      </c>
      <c r="AI120" s="53">
        <v>3.8787804543972002E-2</v>
      </c>
      <c r="AJ120" s="53">
        <v>4.0545146912336301E-2</v>
      </c>
      <c r="AK120" s="53">
        <f t="shared" si="26"/>
        <v>4.0252256517608914E-2</v>
      </c>
      <c r="AL120" s="53">
        <f t="shared" si="27"/>
        <v>-1.2289422253765336E-4</v>
      </c>
      <c r="AM120" s="53">
        <f t="shared" si="28"/>
        <v>4.6565253908435494E-2</v>
      </c>
      <c r="AN120" s="95">
        <f t="shared" si="29"/>
        <v>-4908357.610202889</v>
      </c>
      <c r="AO120" s="96">
        <f t="shared" si="30"/>
        <v>-5622771.2499673339</v>
      </c>
      <c r="AP120" s="108">
        <f t="shared" si="31"/>
        <v>21653.604784529656</v>
      </c>
      <c r="AQ120" s="53">
        <v>4.2302496731281197E-2</v>
      </c>
    </row>
    <row r="121" spans="5:43" ht="15" x14ac:dyDescent="0.2">
      <c r="E121" s="49">
        <v>44890</v>
      </c>
      <c r="F121" s="50">
        <v>0.86040258407592696</v>
      </c>
      <c r="G121" s="102">
        <f t="shared" si="16"/>
        <v>3.4252187674893315E-3</v>
      </c>
      <c r="H121" s="103">
        <f t="shared" si="17"/>
        <v>0.87252988386440133</v>
      </c>
      <c r="I121" s="100">
        <f t="shared" si="18"/>
        <v>5730462.752582401</v>
      </c>
      <c r="J121" s="101">
        <f t="shared" si="19"/>
        <v>-19628.088566543534</v>
      </c>
      <c r="K121" s="106">
        <f t="shared" si="20"/>
        <v>-1089.1160058118403</v>
      </c>
      <c r="M121" s="49">
        <v>44890</v>
      </c>
      <c r="N121" s="52">
        <v>1.51060065254569E-2</v>
      </c>
      <c r="O121" s="52">
        <v>1.45387994125485E-2</v>
      </c>
      <c r="P121" s="52">
        <v>1.5076324343681301E-2</v>
      </c>
      <c r="Q121" s="52">
        <v>1.7291830852627699E-2</v>
      </c>
      <c r="R121" s="52">
        <v>1.95073373615741E-2</v>
      </c>
      <c r="S121" s="52">
        <v>2.36243121325969E-2</v>
      </c>
      <c r="T121" s="52">
        <v>2.60824151337146E-2</v>
      </c>
      <c r="U121" s="52">
        <f t="shared" si="21"/>
        <v>2.5672731300194984E-2</v>
      </c>
      <c r="V121" s="52">
        <f t="shared" si="22"/>
        <v>5.0105837484193394E-4</v>
      </c>
      <c r="W121" s="52">
        <f t="shared" si="23"/>
        <v>3.6120100567738088E-2</v>
      </c>
      <c r="X121" s="97">
        <f t="shared" si="24"/>
        <v>5549132.1089793025</v>
      </c>
      <c r="Y121" s="107">
        <f t="shared" si="25"/>
        <v>-1104.6679438631982</v>
      </c>
      <c r="Z121" s="52">
        <v>2.7408866211771899E-2</v>
      </c>
      <c r="AC121" s="49">
        <v>44890</v>
      </c>
      <c r="AD121" s="53">
        <v>3.5031501203775399E-2</v>
      </c>
      <c r="AE121" s="53">
        <v>3.5031501203775399E-2</v>
      </c>
      <c r="AF121" s="53">
        <v>3.5031501203775399E-2</v>
      </c>
      <c r="AG121" s="53">
        <v>3.5031501203775399E-2</v>
      </c>
      <c r="AH121" s="53">
        <v>3.5031501203775399E-2</v>
      </c>
      <c r="AI121" s="53">
        <v>3.8765005767345401E-2</v>
      </c>
      <c r="AJ121" s="53">
        <v>4.0697179734706802E-2</v>
      </c>
      <c r="AK121" s="53">
        <f t="shared" si="26"/>
        <v>4.0375150740146568E-2</v>
      </c>
      <c r="AL121" s="53">
        <f t="shared" si="27"/>
        <v>1.6837442914643952E-4</v>
      </c>
      <c r="AM121" s="53">
        <f t="shared" si="28"/>
        <v>4.6856522560119587E-2</v>
      </c>
      <c r="AN121" s="95">
        <f t="shared" si="29"/>
        <v>-4907789.6996298358</v>
      </c>
      <c r="AO121" s="96">
        <f t="shared" si="30"/>
        <v>-5624781.2142472686</v>
      </c>
      <c r="AP121" s="108">
        <f t="shared" si="31"/>
        <v>19643.640504594892</v>
      </c>
      <c r="AQ121" s="53">
        <v>4.2629349976778003E-2</v>
      </c>
    </row>
    <row r="122" spans="5:43" ht="15" x14ac:dyDescent="0.2">
      <c r="E122" s="49">
        <v>44889</v>
      </c>
      <c r="F122" s="50">
        <v>0.85746055841445901</v>
      </c>
      <c r="G122" s="102">
        <f t="shared" si="16"/>
        <v>-2.8011307379348939E-3</v>
      </c>
      <c r="H122" s="103">
        <f t="shared" si="17"/>
        <v>0.86711575243810546</v>
      </c>
      <c r="I122" s="100">
        <f t="shared" si="18"/>
        <v>5766242.8412138652</v>
      </c>
      <c r="J122" s="101">
        <f t="shared" si="19"/>
        <v>16152.000064920634</v>
      </c>
      <c r="K122" s="106">
        <f t="shared" si="20"/>
        <v>698.84612698946148</v>
      </c>
      <c r="M122" s="49">
        <v>44889</v>
      </c>
      <c r="N122" s="52">
        <v>1.5106631442904399E-2</v>
      </c>
      <c r="O122" s="52">
        <v>1.4389359392225701E-2</v>
      </c>
      <c r="P122" s="52">
        <v>1.48838860914111E-2</v>
      </c>
      <c r="Q122" s="52">
        <v>1.6997789964079801E-2</v>
      </c>
      <c r="R122" s="52">
        <v>1.9111694768071098E-2</v>
      </c>
      <c r="S122" s="52">
        <v>2.3145627230405801E-2</v>
      </c>
      <c r="T122" s="52">
        <v>2.5576882064342499E-2</v>
      </c>
      <c r="U122" s="52">
        <f t="shared" si="21"/>
        <v>2.517167292535305E-2</v>
      </c>
      <c r="V122" s="52">
        <f t="shared" si="22"/>
        <v>-1.0263081639999561E-4</v>
      </c>
      <c r="W122" s="52">
        <f t="shared" si="23"/>
        <v>3.5516411376496158E-2</v>
      </c>
      <c r="X122" s="97">
        <f t="shared" si="24"/>
        <v>5550463.0710515743</v>
      </c>
      <c r="Y122" s="107">
        <f t="shared" si="25"/>
        <v>226.29412840865552</v>
      </c>
      <c r="Z122" s="52">
        <v>2.6857366785407E-2</v>
      </c>
      <c r="AC122" s="49">
        <v>44889</v>
      </c>
      <c r="AD122" s="53">
        <v>3.4796953201293897E-2</v>
      </c>
      <c r="AE122" s="53">
        <v>3.4796953201293897E-2</v>
      </c>
      <c r="AF122" s="53">
        <v>3.4796953201293897E-2</v>
      </c>
      <c r="AG122" s="53">
        <v>3.4796953201293897E-2</v>
      </c>
      <c r="AH122" s="53">
        <v>3.4796953201293897E-2</v>
      </c>
      <c r="AI122" s="53">
        <v>3.8627669215202297E-2</v>
      </c>
      <c r="AJ122" s="53">
        <v>4.0522597730159697E-2</v>
      </c>
      <c r="AK122" s="53">
        <f t="shared" si="26"/>
        <v>4.0206776311000128E-2</v>
      </c>
      <c r="AL122" s="53">
        <f t="shared" si="27"/>
        <v>7.8154727816609482E-5</v>
      </c>
      <c r="AM122" s="53">
        <f t="shared" si="28"/>
        <v>4.6766302858789757E-2</v>
      </c>
      <c r="AN122" s="95">
        <f t="shared" si="29"/>
        <v>-4907965.6014163643</v>
      </c>
      <c r="AO122" s="96">
        <f t="shared" si="30"/>
        <v>-5660104.3028182033</v>
      </c>
      <c r="AP122" s="108">
        <f t="shared" si="31"/>
        <v>-15679.448066339828</v>
      </c>
      <c r="AQ122" s="53">
        <v>4.2417515069246202E-2</v>
      </c>
    </row>
    <row r="123" spans="5:43" ht="15" x14ac:dyDescent="0.2">
      <c r="E123" s="49">
        <v>44888</v>
      </c>
      <c r="F123" s="50">
        <v>0.85986578464508001</v>
      </c>
      <c r="G123" s="102">
        <f t="shared" si="16"/>
        <v>-6.6989842970956526E-3</v>
      </c>
      <c r="H123" s="103">
        <f t="shared" si="17"/>
        <v>0.86372636810762937</v>
      </c>
      <c r="I123" s="100">
        <f t="shared" si="18"/>
        <v>5788870.3930096384</v>
      </c>
      <c r="J123" s="101">
        <f t="shared" si="19"/>
        <v>38779.551860693842</v>
      </c>
      <c r="K123" s="106">
        <f t="shared" si="20"/>
        <v>559.6945671075955</v>
      </c>
      <c r="M123" s="49">
        <v>44888</v>
      </c>
      <c r="N123" s="52">
        <v>1.50964939966797E-2</v>
      </c>
      <c r="O123" s="52">
        <v>1.43463490530848E-2</v>
      </c>
      <c r="P123" s="52">
        <v>1.4723766595125099E-2</v>
      </c>
      <c r="Q123" s="52">
        <v>1.6858590766787501E-2</v>
      </c>
      <c r="R123" s="52">
        <v>1.89934205263853E-2</v>
      </c>
      <c r="S123" s="52">
        <v>2.3151731118559799E-2</v>
      </c>
      <c r="T123" s="52">
        <v>2.5698818266391699E-2</v>
      </c>
      <c r="U123" s="52">
        <f t="shared" si="21"/>
        <v>2.5274303741753046E-2</v>
      </c>
      <c r="V123" s="52">
        <f t="shared" si="22"/>
        <v>3.2806023955346195E-4</v>
      </c>
      <c r="W123" s="52">
        <f t="shared" si="23"/>
        <v>3.5947102432449612E-2</v>
      </c>
      <c r="X123" s="97">
        <f t="shared" si="24"/>
        <v>5549513.4877790259</v>
      </c>
      <c r="Y123" s="107">
        <f t="shared" si="25"/>
        <v>-723.28914413973689</v>
      </c>
      <c r="Z123" s="52">
        <v>2.7061449363827698E-2</v>
      </c>
      <c r="AC123" s="49">
        <v>44888</v>
      </c>
      <c r="AD123" s="53">
        <v>3.4757304936647401E-2</v>
      </c>
      <c r="AE123" s="53">
        <v>3.4757304936647401E-2</v>
      </c>
      <c r="AF123" s="53">
        <v>3.4757304936647401E-2</v>
      </c>
      <c r="AG123" s="53">
        <v>3.4757304936647401E-2</v>
      </c>
      <c r="AH123" s="53">
        <v>3.4757304936647401E-2</v>
      </c>
      <c r="AI123" s="53">
        <v>3.8637477904558098E-2</v>
      </c>
      <c r="AJ123" s="53">
        <v>4.0426850318908601E-2</v>
      </c>
      <c r="AK123" s="53">
        <f t="shared" si="26"/>
        <v>4.0128621583183519E-2</v>
      </c>
      <c r="AL123" s="53">
        <f t="shared" si="27"/>
        <v>2.5266967713825222E-4</v>
      </c>
      <c r="AM123" s="53">
        <f t="shared" si="28"/>
        <v>4.69408178081114E-2</v>
      </c>
      <c r="AN123" s="95">
        <f t="shared" si="29"/>
        <v>-4907625.3544754824</v>
      </c>
      <c r="AO123" s="96">
        <f t="shared" si="30"/>
        <v>-5681921.42290131</v>
      </c>
      <c r="AP123" s="108">
        <f t="shared" si="31"/>
        <v>-37496.56814944651</v>
      </c>
      <c r="AQ123" s="53">
        <v>4.2216219007968903E-2</v>
      </c>
    </row>
    <row r="124" spans="5:43" ht="15" x14ac:dyDescent="0.2">
      <c r="E124" s="49">
        <v>44887</v>
      </c>
      <c r="F124" s="50">
        <v>0.86564534902572599</v>
      </c>
      <c r="G124" s="102">
        <f t="shared" si="16"/>
        <v>-3.7116571156824399E-3</v>
      </c>
      <c r="H124" s="103">
        <f t="shared" si="17"/>
        <v>0.86632400287892308</v>
      </c>
      <c r="I124" s="100">
        <f t="shared" si="18"/>
        <v>5771512.7173947142</v>
      </c>
      <c r="J124" s="101">
        <f t="shared" si="19"/>
        <v>21421.876245769672</v>
      </c>
      <c r="K124" s="106">
        <f t="shared" si="20"/>
        <v>-10.667730643413961</v>
      </c>
      <c r="M124" s="49">
        <v>44887</v>
      </c>
      <c r="N124" s="52">
        <v>1.5086354687809901E-2</v>
      </c>
      <c r="O124" s="52">
        <v>1.4431576244533E-2</v>
      </c>
      <c r="P124" s="52">
        <v>1.4483528211712801E-2</v>
      </c>
      <c r="Q124" s="52">
        <v>1.6590878367424001E-2</v>
      </c>
      <c r="R124" s="52">
        <v>1.8698228523135099E-2</v>
      </c>
      <c r="S124" s="52">
        <v>2.2818930447101499E-2</v>
      </c>
      <c r="T124" s="52">
        <v>2.5371706113219199E-2</v>
      </c>
      <c r="U124" s="52">
        <f t="shared" si="21"/>
        <v>2.4946243502199584E-2</v>
      </c>
      <c r="V124" s="52">
        <f t="shared" si="22"/>
        <v>1.8386108179886673E-4</v>
      </c>
      <c r="W124" s="52">
        <f t="shared" si="23"/>
        <v>3.5802903274695021E-2</v>
      </c>
      <c r="X124" s="97">
        <f t="shared" si="24"/>
        <v>5549831.3985278616</v>
      </c>
      <c r="Y124" s="107">
        <f t="shared" si="25"/>
        <v>-405.37839530408382</v>
      </c>
      <c r="Z124" s="52">
        <v>2.6762539520859701E-2</v>
      </c>
      <c r="AC124" s="49">
        <v>44887</v>
      </c>
      <c r="AD124" s="53">
        <v>3.4519389271736103E-2</v>
      </c>
      <c r="AE124" s="53">
        <v>3.4519389271736103E-2</v>
      </c>
      <c r="AF124" s="53">
        <v>3.4519389271736103E-2</v>
      </c>
      <c r="AG124" s="53">
        <v>3.4519389271736103E-2</v>
      </c>
      <c r="AH124" s="53">
        <v>3.4519389271736103E-2</v>
      </c>
      <c r="AI124" s="53">
        <v>3.8382396101951599E-2</v>
      </c>
      <c r="AJ124" s="53">
        <v>4.0174663066864E-2</v>
      </c>
      <c r="AK124" s="53">
        <f t="shared" si="26"/>
        <v>3.9875951906045266E-2</v>
      </c>
      <c r="AL124" s="53">
        <f t="shared" si="27"/>
        <v>4.6814481421963983E-7</v>
      </c>
      <c r="AM124" s="53">
        <f t="shared" si="28"/>
        <v>4.6688616275787367E-2</v>
      </c>
      <c r="AN124" s="95">
        <f t="shared" si="29"/>
        <v>-4908117.0723733427</v>
      </c>
      <c r="AO124" s="96">
        <f t="shared" si="30"/>
        <v>-5665452.0203329725</v>
      </c>
      <c r="AP124" s="108">
        <f t="shared" si="31"/>
        <v>-21027.165581109002</v>
      </c>
      <c r="AQ124" s="53">
        <v>4.1966937482356997E-2</v>
      </c>
    </row>
    <row r="125" spans="5:43" ht="15" x14ac:dyDescent="0.2">
      <c r="E125" s="49">
        <v>44886</v>
      </c>
      <c r="F125" s="50">
        <v>0.86886429786682096</v>
      </c>
      <c r="G125" s="102">
        <f t="shared" si="16"/>
        <v>1.0777740936213258E-4</v>
      </c>
      <c r="H125" s="103">
        <f t="shared" si="17"/>
        <v>0.86964519782223759</v>
      </c>
      <c r="I125" s="100">
        <f t="shared" si="18"/>
        <v>5749471.1780401738</v>
      </c>
      <c r="J125" s="101">
        <f t="shared" si="19"/>
        <v>-619.66310877073556</v>
      </c>
      <c r="K125" s="106">
        <f t="shared" si="20"/>
        <v>18.963529318571091</v>
      </c>
      <c r="M125" s="49">
        <v>44886</v>
      </c>
      <c r="N125" s="52">
        <v>1.5086354687809901E-2</v>
      </c>
      <c r="O125" s="52">
        <v>1.43465204164385E-2</v>
      </c>
      <c r="P125" s="52">
        <v>1.42546780407428E-2</v>
      </c>
      <c r="Q125" s="52">
        <v>1.6346134245395601E-2</v>
      </c>
      <c r="R125" s="52">
        <v>1.8437590450048402E-2</v>
      </c>
      <c r="S125" s="52">
        <v>2.2595519199967301E-2</v>
      </c>
      <c r="T125" s="52">
        <v>2.5195755064487398E-2</v>
      </c>
      <c r="U125" s="52">
        <f t="shared" si="21"/>
        <v>2.4762382420400717E-2</v>
      </c>
      <c r="V125" s="52">
        <f t="shared" si="22"/>
        <v>9.9441657463682914E-5</v>
      </c>
      <c r="W125" s="52">
        <f t="shared" si="23"/>
        <v>3.5718483850359833E-2</v>
      </c>
      <c r="X125" s="97">
        <f t="shared" si="24"/>
        <v>5550017.5234787343</v>
      </c>
      <c r="Y125" s="107">
        <f t="shared" si="25"/>
        <v>-219.25344443134964</v>
      </c>
      <c r="Z125" s="52">
        <v>2.6627518236637102E-2</v>
      </c>
      <c r="AC125" s="49">
        <v>44886</v>
      </c>
      <c r="AD125" s="53">
        <v>3.4430168569087899E-2</v>
      </c>
      <c r="AE125" s="53">
        <v>3.4430168569087899E-2</v>
      </c>
      <c r="AF125" s="53">
        <v>3.4430168569087899E-2</v>
      </c>
      <c r="AG125" s="53">
        <v>3.4430168569087899E-2</v>
      </c>
      <c r="AH125" s="53">
        <v>3.4430168569087899E-2</v>
      </c>
      <c r="AI125" s="53">
        <v>3.8326799869537298E-2</v>
      </c>
      <c r="AJ125" s="53">
        <v>4.0185220539569799E-2</v>
      </c>
      <c r="AK125" s="53">
        <f t="shared" si="26"/>
        <v>3.9875483761231047E-2</v>
      </c>
      <c r="AL125" s="53">
        <f t="shared" si="27"/>
        <v>1.1133030056949961E-4</v>
      </c>
      <c r="AM125" s="53">
        <f t="shared" si="28"/>
        <v>4.6799478431542647E-2</v>
      </c>
      <c r="AN125" s="95">
        <f t="shared" si="29"/>
        <v>-4907900.9181093676</v>
      </c>
      <c r="AO125" s="96">
        <f t="shared" si="30"/>
        <v>-5643566.9746693429</v>
      </c>
      <c r="AP125" s="108">
        <f t="shared" si="31"/>
        <v>857.88008252065629</v>
      </c>
      <c r="AQ125" s="53">
        <v>4.2043648660182897E-2</v>
      </c>
    </row>
    <row r="126" spans="5:43" ht="15" x14ac:dyDescent="0.2">
      <c r="E126" s="49">
        <v>44883</v>
      </c>
      <c r="F126" s="50">
        <v>0.86877065896987904</v>
      </c>
      <c r="G126" s="102">
        <f t="shared" si="16"/>
        <v>-9.3981534544661603E-3</v>
      </c>
      <c r="H126" s="103">
        <f t="shared" si="17"/>
        <v>0.86137930157256304</v>
      </c>
      <c r="I126" s="100">
        <f t="shared" si="18"/>
        <v>5804643.7740863189</v>
      </c>
      <c r="J126" s="101">
        <f t="shared" si="19"/>
        <v>54552.932937374339</v>
      </c>
      <c r="K126" s="106">
        <f t="shared" si="20"/>
        <v>1239.8238878231496</v>
      </c>
      <c r="M126" s="49">
        <v>44883</v>
      </c>
      <c r="N126" s="52">
        <v>1.50755941867828E-2</v>
      </c>
      <c r="O126" s="52">
        <v>1.44524546340107E-2</v>
      </c>
      <c r="P126" s="52">
        <v>1.44165474921464E-2</v>
      </c>
      <c r="Q126" s="52">
        <v>1.6237111762165999E-2</v>
      </c>
      <c r="R126" s="52">
        <v>1.8260687589645299E-2</v>
      </c>
      <c r="S126" s="52">
        <v>2.2449582815170201E-2</v>
      </c>
      <c r="T126" s="52">
        <v>2.5105612352490401E-2</v>
      </c>
      <c r="U126" s="52">
        <f t="shared" si="21"/>
        <v>2.4662940762937034E-2</v>
      </c>
      <c r="V126" s="52">
        <f t="shared" si="22"/>
        <v>-1.3715618600445081E-4</v>
      </c>
      <c r="W126" s="52">
        <f t="shared" si="23"/>
        <v>3.54818860068917E-2</v>
      </c>
      <c r="X126" s="97">
        <f t="shared" si="24"/>
        <v>5550539.1992706442</v>
      </c>
      <c r="Y126" s="107">
        <f t="shared" si="25"/>
        <v>302.42234747856855</v>
      </c>
      <c r="Z126" s="52">
        <v>2.6573734357952999E-2</v>
      </c>
      <c r="AC126" s="49">
        <v>44883</v>
      </c>
      <c r="AD126" s="53">
        <v>3.4347634762525503E-2</v>
      </c>
      <c r="AE126" s="53">
        <v>3.4347634762525503E-2</v>
      </c>
      <c r="AF126" s="53">
        <v>3.4347634762525503E-2</v>
      </c>
      <c r="AG126" s="53">
        <v>3.4347634762525503E-2</v>
      </c>
      <c r="AH126" s="53">
        <v>3.4347634762525503E-2</v>
      </c>
      <c r="AI126" s="53">
        <v>3.8195967674255302E-2</v>
      </c>
      <c r="AJ126" s="53">
        <v>4.0077790617942803E-2</v>
      </c>
      <c r="AK126" s="53">
        <f t="shared" si="26"/>
        <v>3.9764153460661547E-2</v>
      </c>
      <c r="AL126" s="53">
        <f t="shared" si="27"/>
        <v>-2.8753032286915614E-5</v>
      </c>
      <c r="AM126" s="53">
        <f t="shared" si="28"/>
        <v>4.6659395098686232E-2</v>
      </c>
      <c r="AN126" s="95">
        <f t="shared" si="29"/>
        <v>-4908174.0481531909</v>
      </c>
      <c r="AO126" s="96">
        <f t="shared" si="30"/>
        <v>-5698040.3861488933</v>
      </c>
      <c r="AP126" s="108">
        <f t="shared" si="31"/>
        <v>-53615.531397029757</v>
      </c>
      <c r="AQ126" s="53">
        <v>4.1959617286920499E-2</v>
      </c>
    </row>
    <row r="127" spans="5:43" ht="15" x14ac:dyDescent="0.2">
      <c r="E127" s="49">
        <v>44882</v>
      </c>
      <c r="F127" s="50">
        <v>0.87697398662567105</v>
      </c>
      <c r="G127" s="102">
        <f t="shared" si="16"/>
        <v>2.3554921609371861E-3</v>
      </c>
      <c r="H127" s="103">
        <f t="shared" si="17"/>
        <v>0.87159970151067501</v>
      </c>
      <c r="I127" s="100">
        <f t="shared" si="18"/>
        <v>5736578.375754253</v>
      </c>
      <c r="J127" s="101">
        <f t="shared" si="19"/>
        <v>-13512.465394691564</v>
      </c>
      <c r="K127" s="106">
        <f t="shared" si="20"/>
        <v>259.99850724358112</v>
      </c>
      <c r="M127" s="49">
        <v>44882</v>
      </c>
      <c r="N127" s="52">
        <v>1.50660788640379E-2</v>
      </c>
      <c r="O127" s="52">
        <v>1.44360791891813E-2</v>
      </c>
      <c r="P127" s="52">
        <v>1.4496867544948999E-2</v>
      </c>
      <c r="Q127" s="52">
        <v>1.62945929914712E-2</v>
      </c>
      <c r="R127" s="52">
        <v>1.83400362730026E-2</v>
      </c>
      <c r="S127" s="52">
        <v>2.2557431831955899E-2</v>
      </c>
      <c r="T127" s="52">
        <v>2.52486299723386E-2</v>
      </c>
      <c r="U127" s="52">
        <f t="shared" si="21"/>
        <v>2.4800096948941485E-2</v>
      </c>
      <c r="V127" s="52">
        <f t="shared" si="22"/>
        <v>1.2076087296005247E-4</v>
      </c>
      <c r="W127" s="52">
        <f t="shared" si="23"/>
        <v>3.573980306585621E-2</v>
      </c>
      <c r="X127" s="97">
        <f t="shared" si="24"/>
        <v>5549970.5190398619</v>
      </c>
      <c r="Y127" s="107">
        <f t="shared" si="25"/>
        <v>-266.25788330379874</v>
      </c>
      <c r="Z127" s="52">
        <v>2.6765426620840999E-2</v>
      </c>
      <c r="AC127" s="49">
        <v>44882</v>
      </c>
      <c r="AD127" s="53">
        <v>3.4192238003015497E-2</v>
      </c>
      <c r="AE127" s="53">
        <v>3.4192238003015497E-2</v>
      </c>
      <c r="AF127" s="53">
        <v>3.4192238003015497E-2</v>
      </c>
      <c r="AG127" s="53">
        <v>3.4192238003015497E-2</v>
      </c>
      <c r="AH127" s="53">
        <v>3.4192238003015497E-2</v>
      </c>
      <c r="AI127" s="53">
        <v>3.8205783814191797E-2</v>
      </c>
      <c r="AJ127" s="53">
        <v>4.0110331028699799E-2</v>
      </c>
      <c r="AK127" s="53">
        <f t="shared" si="26"/>
        <v>3.9792906492948463E-2</v>
      </c>
      <c r="AL127" s="53">
        <f t="shared" si="27"/>
        <v>3.4627070029573381E-4</v>
      </c>
      <c r="AM127" s="53">
        <f t="shared" si="28"/>
        <v>4.7034418831268882E-2</v>
      </c>
      <c r="AN127" s="95">
        <f t="shared" si="29"/>
        <v>-4907442.8728835536</v>
      </c>
      <c r="AO127" s="96">
        <f t="shared" si="30"/>
        <v>-5630386.1329666246</v>
      </c>
      <c r="AP127" s="108">
        <f t="shared" si="31"/>
        <v>14038.721785238944</v>
      </c>
      <c r="AQ127" s="53">
        <v>4.2014878243207897E-2</v>
      </c>
    </row>
    <row r="128" spans="5:43" ht="15" x14ac:dyDescent="0.2">
      <c r="E128" s="49">
        <v>44881</v>
      </c>
      <c r="F128" s="50">
        <v>0.87491071224212602</v>
      </c>
      <c r="G128" s="102">
        <f t="shared" si="16"/>
        <v>3.6517020661045582E-3</v>
      </c>
      <c r="H128" s="103">
        <f t="shared" si="17"/>
        <v>0.87272682275186608</v>
      </c>
      <c r="I128" s="100">
        <f t="shared" si="18"/>
        <v>5729169.6206083046</v>
      </c>
      <c r="J128" s="101">
        <f t="shared" si="19"/>
        <v>-20921.220540639944</v>
      </c>
      <c r="K128" s="106">
        <f t="shared" si="20"/>
        <v>432.81490393634886</v>
      </c>
      <c r="M128" s="49">
        <v>44881</v>
      </c>
      <c r="N128" s="52">
        <v>1.50559395551681E-2</v>
      </c>
      <c r="O128" s="52">
        <v>1.42296226695179E-2</v>
      </c>
      <c r="P128" s="52">
        <v>1.41974873840808E-2</v>
      </c>
      <c r="Q128" s="52">
        <v>1.60943306982517E-2</v>
      </c>
      <c r="R128" s="52">
        <v>1.82129628956317E-2</v>
      </c>
      <c r="S128" s="52">
        <v>2.24939100444316E-2</v>
      </c>
      <c r="T128" s="52">
        <v>2.5116421282291398E-2</v>
      </c>
      <c r="U128" s="52">
        <f t="shared" si="21"/>
        <v>2.4679336075981433E-2</v>
      </c>
      <c r="V128" s="52">
        <f t="shared" si="22"/>
        <v>-9.1877765953533863E-5</v>
      </c>
      <c r="W128" s="52">
        <f t="shared" si="23"/>
        <v>3.552716442694262E-2</v>
      </c>
      <c r="X128" s="97">
        <f t="shared" si="24"/>
        <v>5550439.3608573843</v>
      </c>
      <c r="Y128" s="107">
        <f t="shared" si="25"/>
        <v>202.58393421862274</v>
      </c>
      <c r="Z128" s="52">
        <v>2.65404153615236E-2</v>
      </c>
      <c r="AC128" s="49">
        <v>44881</v>
      </c>
      <c r="AD128" s="53">
        <v>3.4093093127012197E-2</v>
      </c>
      <c r="AE128" s="53">
        <v>3.4093093127012197E-2</v>
      </c>
      <c r="AF128" s="53">
        <v>3.4093093127012197E-2</v>
      </c>
      <c r="AG128" s="53">
        <v>3.4093093127012197E-2</v>
      </c>
      <c r="AH128" s="53">
        <v>3.4093093127012197E-2</v>
      </c>
      <c r="AI128" s="53">
        <v>3.8009524345397901E-2</v>
      </c>
      <c r="AJ128" s="53">
        <v>3.9734058082103701E-2</v>
      </c>
      <c r="AK128" s="53">
        <f t="shared" si="26"/>
        <v>3.9446635792652729E-2</v>
      </c>
      <c r="AL128" s="53">
        <f t="shared" si="27"/>
        <v>2.7514807879922693E-4</v>
      </c>
      <c r="AM128" s="53">
        <f t="shared" si="28"/>
        <v>4.6963296209772375E-2</v>
      </c>
      <c r="AN128" s="95">
        <f t="shared" si="29"/>
        <v>-4907581.5306760324</v>
      </c>
      <c r="AO128" s="96">
        <f t="shared" si="30"/>
        <v>-5623273.4032415058</v>
      </c>
      <c r="AP128" s="108">
        <f t="shared" si="31"/>
        <v>21151.45151035767</v>
      </c>
      <c r="AQ128" s="53">
        <v>4.1458588093519197E-2</v>
      </c>
    </row>
    <row r="129" spans="5:43" ht="15" x14ac:dyDescent="0.2">
      <c r="E129" s="49">
        <v>44880</v>
      </c>
      <c r="F129" s="50">
        <v>0.87172162532806396</v>
      </c>
      <c r="G129" s="102">
        <f t="shared" si="16"/>
        <v>-1.0102531876820928E-2</v>
      </c>
      <c r="H129" s="103">
        <f t="shared" si="17"/>
        <v>0.86076680827305363</v>
      </c>
      <c r="I129" s="100">
        <f t="shared" si="18"/>
        <v>5808774.1673397487</v>
      </c>
      <c r="J129" s="101">
        <f t="shared" si="19"/>
        <v>58683.326190804131</v>
      </c>
      <c r="K129" s="106">
        <f t="shared" si="20"/>
        <v>1499.7962659746408</v>
      </c>
      <c r="M129" s="49">
        <v>44880</v>
      </c>
      <c r="N129" s="52">
        <v>1.50660788640379E-2</v>
      </c>
      <c r="O129" s="52">
        <v>1.43109448254108E-2</v>
      </c>
      <c r="P129" s="52">
        <v>1.4358228072524E-2</v>
      </c>
      <c r="Q129" s="52">
        <v>1.6204779967665599E-2</v>
      </c>
      <c r="R129" s="52">
        <v>1.8325064331293099E-2</v>
      </c>
      <c r="S129" s="52">
        <v>2.2602789103984802E-2</v>
      </c>
      <c r="T129" s="52">
        <v>2.5204898789525001E-2</v>
      </c>
      <c r="U129" s="52">
        <f t="shared" si="21"/>
        <v>2.4771213841934966E-2</v>
      </c>
      <c r="V129" s="52">
        <f t="shared" si="22"/>
        <v>-1.6847594330704832E-4</v>
      </c>
      <c r="W129" s="52">
        <f t="shared" si="23"/>
        <v>3.5450566249589102E-2</v>
      </c>
      <c r="X129" s="97">
        <f t="shared" si="24"/>
        <v>5550608.2600383284</v>
      </c>
      <c r="Y129" s="107">
        <f t="shared" si="25"/>
        <v>371.48311516270041</v>
      </c>
      <c r="Z129" s="52">
        <v>2.66258548945188E-2</v>
      </c>
      <c r="AC129" s="49">
        <v>44880</v>
      </c>
      <c r="AD129" s="53">
        <v>3.3835310488939202E-2</v>
      </c>
      <c r="AE129" s="53">
        <v>3.3835310488939202E-2</v>
      </c>
      <c r="AF129" s="53">
        <v>3.3835310488939202E-2</v>
      </c>
      <c r="AG129" s="53">
        <v>3.3835310488939202E-2</v>
      </c>
      <c r="AH129" s="53">
        <v>3.3835310488939202E-2</v>
      </c>
      <c r="AI129" s="53">
        <v>3.7695474922656999E-2</v>
      </c>
      <c r="AJ129" s="53">
        <v>3.9466690272092798E-2</v>
      </c>
      <c r="AK129" s="53">
        <f t="shared" si="26"/>
        <v>3.9171487713853502E-2</v>
      </c>
      <c r="AL129" s="53">
        <f t="shared" si="27"/>
        <v>2.2040059169163573E-5</v>
      </c>
      <c r="AM129" s="53">
        <f t="shared" si="28"/>
        <v>4.6710188190142311E-2</v>
      </c>
      <c r="AN129" s="95">
        <f t="shared" si="29"/>
        <v>-4908075.0116364043</v>
      </c>
      <c r="AO129" s="96">
        <f t="shared" si="30"/>
        <v>-5701979.8677918557</v>
      </c>
      <c r="AP129" s="108">
        <f t="shared" si="31"/>
        <v>-57555.013039992191</v>
      </c>
      <c r="AQ129" s="53">
        <v>4.1237905621528598E-2</v>
      </c>
    </row>
    <row r="130" spans="5:43" ht="15" x14ac:dyDescent="0.2">
      <c r="E130" s="49">
        <v>44879</v>
      </c>
      <c r="F130" s="50">
        <v>0.88057285547256403</v>
      </c>
      <c r="G130" s="102">
        <f t="shared" si="16"/>
        <v>4.2159170700640375E-3</v>
      </c>
      <c r="H130" s="103">
        <f t="shared" si="17"/>
        <v>0.8732174367434935</v>
      </c>
      <c r="I130" s="100">
        <f t="shared" si="18"/>
        <v>5725950.7078175116</v>
      </c>
      <c r="J130" s="101">
        <f t="shared" si="19"/>
        <v>-24140.133331432939</v>
      </c>
      <c r="K130" s="106">
        <f t="shared" si="20"/>
        <v>250.97644395940006</v>
      </c>
      <c r="M130" s="49">
        <v>44879</v>
      </c>
      <c r="N130" s="52">
        <v>1.50964939966797E-2</v>
      </c>
      <c r="O130" s="52">
        <v>1.4319945126771901E-2</v>
      </c>
      <c r="P130" s="52">
        <v>1.42939956858754E-2</v>
      </c>
      <c r="Q130" s="52">
        <v>1.62222515791654E-2</v>
      </c>
      <c r="R130" s="52">
        <v>1.8325455486774399E-2</v>
      </c>
      <c r="S130" s="52">
        <v>2.26882733404636E-2</v>
      </c>
      <c r="T130" s="52">
        <v>2.53899730741977E-2</v>
      </c>
      <c r="U130" s="52">
        <f t="shared" si="21"/>
        <v>2.4939689785242015E-2</v>
      </c>
      <c r="V130" s="52">
        <f t="shared" si="22"/>
        <v>3.6540751655895348E-5</v>
      </c>
      <c r="W130" s="52">
        <f t="shared" si="23"/>
        <v>3.5655582944552053E-2</v>
      </c>
      <c r="X130" s="97">
        <f t="shared" si="24"/>
        <v>5550156.2092218082</v>
      </c>
      <c r="Y130" s="107">
        <f t="shared" si="25"/>
        <v>-80.567701357416809</v>
      </c>
      <c r="Z130" s="52">
        <v>2.6867562904953901E-2</v>
      </c>
      <c r="AC130" s="49">
        <v>44879</v>
      </c>
      <c r="AD130" s="53">
        <v>3.3746071159839602E-2</v>
      </c>
      <c r="AE130" s="53">
        <v>3.3746071159839602E-2</v>
      </c>
      <c r="AF130" s="53">
        <v>3.3746071159839602E-2</v>
      </c>
      <c r="AG130" s="53">
        <v>3.3746071159839602E-2</v>
      </c>
      <c r="AH130" s="53">
        <v>3.3746071159839602E-2</v>
      </c>
      <c r="AI130" s="53">
        <v>3.7630271166562999E-2</v>
      </c>
      <c r="AJ130" s="53">
        <v>3.9453282952308599E-2</v>
      </c>
      <c r="AK130" s="53">
        <f t="shared" si="26"/>
        <v>3.9149447654684338E-2</v>
      </c>
      <c r="AL130" s="53">
        <f t="shared" si="27"/>
        <v>3.4717594583825312E-4</v>
      </c>
      <c r="AM130" s="53">
        <f t="shared" si="28"/>
        <v>4.7035324076811401E-2</v>
      </c>
      <c r="AN130" s="95">
        <f t="shared" si="29"/>
        <v>-4907441.1080786269</v>
      </c>
      <c r="AO130" s="96">
        <f t="shared" si="30"/>
        <v>-5619953.1772751138</v>
      </c>
      <c r="AP130" s="108">
        <f t="shared" si="31"/>
        <v>24471.677476749755</v>
      </c>
      <c r="AQ130" s="53">
        <v>4.1276291012763901E-2</v>
      </c>
    </row>
    <row r="131" spans="5:43" ht="15" x14ac:dyDescent="0.2">
      <c r="E131" s="49">
        <v>44876</v>
      </c>
      <c r="F131" s="50">
        <v>0.87686824798583896</v>
      </c>
      <c r="G131" s="102">
        <f t="shared" si="16"/>
        <v>6.0053222036946831E-3</v>
      </c>
      <c r="H131" s="103">
        <f t="shared" si="17"/>
        <v>0.87477341662543318</v>
      </c>
      <c r="I131" s="100">
        <f t="shared" si="18"/>
        <v>5715765.8257246017</v>
      </c>
      <c r="J131" s="101">
        <f t="shared" si="19"/>
        <v>-34325.015424342826</v>
      </c>
      <c r="K131" s="106">
        <f t="shared" si="20"/>
        <v>-1352.3878509569913</v>
      </c>
      <c r="M131" s="49">
        <v>44876</v>
      </c>
      <c r="N131" s="52">
        <v>1.50755941867828E-2</v>
      </c>
      <c r="O131" s="52">
        <v>1.42666287720203E-2</v>
      </c>
      <c r="P131" s="52">
        <v>1.40176434069871E-2</v>
      </c>
      <c r="Q131" s="52">
        <v>1.5786696225404701E-2</v>
      </c>
      <c r="R131" s="52">
        <v>1.79591905325651E-2</v>
      </c>
      <c r="S131" s="52">
        <v>2.2534556686878201E-2</v>
      </c>
      <c r="T131" s="52">
        <v>2.53768675029277E-2</v>
      </c>
      <c r="U131" s="52">
        <f t="shared" si="21"/>
        <v>2.4903149033586119E-2</v>
      </c>
      <c r="V131" s="52">
        <f t="shared" si="22"/>
        <v>7.8702655931309901E-4</v>
      </c>
      <c r="W131" s="52">
        <f t="shared" si="23"/>
        <v>3.6406068752209253E-2</v>
      </c>
      <c r="X131" s="97">
        <f t="shared" si="24"/>
        <v>5548501.7422955493</v>
      </c>
      <c r="Y131" s="107">
        <f t="shared" si="25"/>
        <v>-1735.0346276164055</v>
      </c>
      <c r="Z131" s="52">
        <v>2.69553735852241E-2</v>
      </c>
      <c r="AC131" s="49">
        <v>44876</v>
      </c>
      <c r="AD131" s="53">
        <v>3.3346399664878797E-2</v>
      </c>
      <c r="AE131" s="53">
        <v>3.3346399664878797E-2</v>
      </c>
      <c r="AF131" s="53">
        <v>3.3346399664878797E-2</v>
      </c>
      <c r="AG131" s="53">
        <v>3.3346399664878797E-2</v>
      </c>
      <c r="AH131" s="53">
        <v>3.3346399664878797E-2</v>
      </c>
      <c r="AI131" s="53">
        <v>3.7185039371251997E-2</v>
      </c>
      <c r="AJ131" s="53">
        <v>3.9125718176364899E-2</v>
      </c>
      <c r="AK131" s="53">
        <f t="shared" si="26"/>
        <v>3.8802271708846085E-2</v>
      </c>
      <c r="AL131" s="53">
        <f t="shared" si="27"/>
        <v>4.5470831294854713E-4</v>
      </c>
      <c r="AM131" s="53">
        <f t="shared" si="28"/>
        <v>4.7142856443921695E-2</v>
      </c>
      <c r="AN131" s="95">
        <f t="shared" si="29"/>
        <v>-4907231.4748301497</v>
      </c>
      <c r="AO131" s="96">
        <f t="shared" si="30"/>
        <v>-5609717.1925508613</v>
      </c>
      <c r="AP131" s="108">
        <f t="shared" si="31"/>
        <v>34707.66220100224</v>
      </c>
      <c r="AQ131" s="53">
        <v>4.1066396981477703E-2</v>
      </c>
    </row>
    <row r="132" spans="5:43" ht="15" x14ac:dyDescent="0.2">
      <c r="E132" s="49">
        <v>44875</v>
      </c>
      <c r="F132" s="50">
        <v>0.871618151664733</v>
      </c>
      <c r="G132" s="102">
        <f t="shared" ref="G132:G195" si="32">LN(F132/F133)</f>
        <v>-1.1279192012853104E-2</v>
      </c>
      <c r="H132" s="103">
        <f t="shared" ref="H132:H195" si="33">F$3*(1+G132)</f>
        <v>0.85974364171052586</v>
      </c>
      <c r="I132" s="100">
        <f t="shared" ref="I132:I195" si="34">$C$16/H132</f>
        <v>5815687.0925525157</v>
      </c>
      <c r="J132" s="101">
        <f t="shared" ref="J132:J195" si="35">I132-$C$25</f>
        <v>65596.251403571106</v>
      </c>
      <c r="K132" s="106">
        <f t="shared" ref="K132:K195" si="36">J132+Y132+AP132</f>
        <v>690.25907754525542</v>
      </c>
      <c r="M132" s="49">
        <v>44875</v>
      </c>
      <c r="N132" s="52">
        <v>1.50559395551681E-2</v>
      </c>
      <c r="O132" s="52">
        <v>1.44128473475575E-2</v>
      </c>
      <c r="P132" s="52">
        <v>1.4279400929808599E-2</v>
      </c>
      <c r="Q132" s="52">
        <v>1.5942735597491198E-2</v>
      </c>
      <c r="R132" s="52">
        <v>1.7908671870827599E-2</v>
      </c>
      <c r="S132" s="52">
        <v>2.20175050199031E-2</v>
      </c>
      <c r="T132" s="52">
        <v>2.4535845965147001E-2</v>
      </c>
      <c r="U132" s="52">
        <f t="shared" ref="U132:U195" si="37">FORECAST(U$2,S132:T132,S$2:T$2)</f>
        <v>2.411612247427302E-2</v>
      </c>
      <c r="V132" s="52">
        <f t="shared" ref="V132:V195" si="38">U132-U133</f>
        <v>-7.0935487747186138E-4</v>
      </c>
      <c r="W132" s="52">
        <f t="shared" ref="W132:W195" si="39">$U$3+V132</f>
        <v>3.4909687315424293E-2</v>
      </c>
      <c r="X132" s="97">
        <f t="shared" ref="X132:X195" si="40">$B$15*EXP(-W132*$B$21)</f>
        <v>5551801.0457874928</v>
      </c>
      <c r="Y132" s="107">
        <f t="shared" ref="Y132:Y195" si="41">X132-$B$22</f>
        <v>1564.2688643271104</v>
      </c>
      <c r="Z132" s="52">
        <v>2.5932502001523899E-2</v>
      </c>
      <c r="AC132" s="49">
        <v>44875</v>
      </c>
      <c r="AD132" s="53">
        <v>3.2952766865491798E-2</v>
      </c>
      <c r="AE132" s="53">
        <v>3.2952766865491798E-2</v>
      </c>
      <c r="AF132" s="53">
        <v>3.2952766865491798E-2</v>
      </c>
      <c r="AG132" s="53">
        <v>3.2952766865491798E-2</v>
      </c>
      <c r="AH132" s="53">
        <v>3.2952766865491798E-2</v>
      </c>
      <c r="AI132" s="53">
        <v>3.6831587553024202E-2</v>
      </c>
      <c r="AJ132" s="53">
        <v>3.8650758564472198E-2</v>
      </c>
      <c r="AK132" s="53">
        <f t="shared" ref="AK132:AK195" si="42">FORECAST(AK$2,AI132:AJ132,AI$2:AJ$2)</f>
        <v>3.8347563395897538E-2</v>
      </c>
      <c r="AL132" s="53">
        <f t="shared" ref="AL132:AL195" si="43">AK132-AK133</f>
        <v>-9.1673682133352336E-4</v>
      </c>
      <c r="AM132" s="53">
        <f t="shared" ref="AM132:AM195" si="44">AK$3+AL132</f>
        <v>4.5771411309639624E-2</v>
      </c>
      <c r="AN132" s="95">
        <f t="shared" ref="AN132:AN195" si="45">B$16*EXP(-AM132*B$21)</f>
        <v>-4909905.7644070173</v>
      </c>
      <c r="AO132" s="96">
        <f t="shared" ref="AO132:AO195" si="46">AN132/H132</f>
        <v>-5710895.1159422165</v>
      </c>
      <c r="AP132" s="108">
        <f t="shared" ref="AP132:AP195" si="47">AO132-$B$25</f>
        <v>-66470.261190352961</v>
      </c>
      <c r="AQ132" s="53">
        <v>4.04699258506298E-2</v>
      </c>
    </row>
    <row r="133" spans="5:43" ht="15" x14ac:dyDescent="0.2">
      <c r="E133" s="49">
        <v>44874</v>
      </c>
      <c r="F133" s="50">
        <v>0.88150495290756203</v>
      </c>
      <c r="G133" s="102">
        <f t="shared" si="32"/>
        <v>1.2522226109046939E-2</v>
      </c>
      <c r="H133" s="103">
        <f t="shared" si="33"/>
        <v>0.88044020006015378</v>
      </c>
      <c r="I133" s="100">
        <f t="shared" si="34"/>
        <v>5678977.4020522777</v>
      </c>
      <c r="J133" s="101">
        <f t="shared" si="35"/>
        <v>-71113.439096666873</v>
      </c>
      <c r="K133" s="106">
        <f t="shared" si="36"/>
        <v>-752.73828600347042</v>
      </c>
      <c r="M133" s="49">
        <v>44874</v>
      </c>
      <c r="N133" s="52">
        <v>1.50559395551681E-2</v>
      </c>
      <c r="O133" s="52">
        <v>1.4342228882014699E-2</v>
      </c>
      <c r="P133" s="52">
        <v>1.4374802820384501E-2</v>
      </c>
      <c r="Q133" s="52">
        <v>1.6163095831871001E-2</v>
      </c>
      <c r="R133" s="52">
        <v>1.81891433894634E-2</v>
      </c>
      <c r="S133" s="52">
        <v>2.2528897970914799E-2</v>
      </c>
      <c r="T133" s="52">
        <v>2.5284793227910898E-2</v>
      </c>
      <c r="U133" s="52">
        <f t="shared" si="37"/>
        <v>2.4825477351744882E-2</v>
      </c>
      <c r="V133" s="52">
        <f t="shared" si="38"/>
        <v>-2.9087159782650168E-4</v>
      </c>
      <c r="W133" s="52">
        <f t="shared" si="39"/>
        <v>3.5328170595069652E-2</v>
      </c>
      <c r="X133" s="97">
        <f t="shared" si="40"/>
        <v>5550878.1534435889</v>
      </c>
      <c r="Y133" s="107">
        <f t="shared" si="41"/>
        <v>641.37652042321861</v>
      </c>
      <c r="Z133" s="52">
        <v>2.68906876444816E-2</v>
      </c>
      <c r="AC133" s="49">
        <v>44874</v>
      </c>
      <c r="AD133" s="53">
        <v>3.3280026167631101E-2</v>
      </c>
      <c r="AE133" s="53">
        <v>3.3280026167631101E-2</v>
      </c>
      <c r="AF133" s="53">
        <v>3.3280026167631101E-2</v>
      </c>
      <c r="AG133" s="53">
        <v>3.3280026167631101E-2</v>
      </c>
      <c r="AH133" s="53">
        <v>3.3280026167631101E-2</v>
      </c>
      <c r="AI133" s="53">
        <v>3.7518803030252401E-2</v>
      </c>
      <c r="AJ133" s="53">
        <v>3.9613399654626798E-2</v>
      </c>
      <c r="AK133" s="53">
        <f t="shared" si="42"/>
        <v>3.9264300217231062E-2</v>
      </c>
      <c r="AL133" s="53">
        <f t="shared" si="43"/>
        <v>-3.9422884583494022E-5</v>
      </c>
      <c r="AM133" s="53">
        <f t="shared" si="44"/>
        <v>4.6648725246389654E-2</v>
      </c>
      <c r="AN133" s="95">
        <f t="shared" si="45"/>
        <v>-4908194.8525160775</v>
      </c>
      <c r="AO133" s="96">
        <f t="shared" si="46"/>
        <v>-5574705.5304616233</v>
      </c>
      <c r="AP133" s="108">
        <f t="shared" si="47"/>
        <v>69719.324290240183</v>
      </c>
      <c r="AQ133" s="53">
        <v>4.1707996279001201E-2</v>
      </c>
    </row>
    <row r="134" spans="5:43" ht="15" x14ac:dyDescent="0.2">
      <c r="E134" s="49">
        <v>44873</v>
      </c>
      <c r="F134" s="50">
        <v>0.87053537368774403</v>
      </c>
      <c r="G134" s="102">
        <f t="shared" si="32"/>
        <v>-1.9522654500767178E-3</v>
      </c>
      <c r="H134" s="103">
        <f t="shared" si="33"/>
        <v>0.86785388450532719</v>
      </c>
      <c r="I134" s="100">
        <f t="shared" si="34"/>
        <v>5761338.5032550469</v>
      </c>
      <c r="J134" s="101">
        <f t="shared" si="35"/>
        <v>11247.662106102332</v>
      </c>
      <c r="K134" s="106">
        <f t="shared" si="36"/>
        <v>337.45428763329983</v>
      </c>
      <c r="M134" s="49">
        <v>44873</v>
      </c>
      <c r="N134" s="52">
        <v>1.50559395551681E-2</v>
      </c>
      <c r="O134" s="52">
        <v>1.42514631152153E-2</v>
      </c>
      <c r="P134" s="52">
        <v>1.43527602776885E-2</v>
      </c>
      <c r="Q134" s="52">
        <v>1.61250494420528E-2</v>
      </c>
      <c r="R134" s="52">
        <v>1.8182098865508999E-2</v>
      </c>
      <c r="S134" s="52">
        <v>2.26727928966283E-2</v>
      </c>
      <c r="T134" s="52">
        <v>2.5605060160159999E-2</v>
      </c>
      <c r="U134" s="52">
        <f t="shared" si="37"/>
        <v>2.5116348949571383E-2</v>
      </c>
      <c r="V134" s="52">
        <f t="shared" si="38"/>
        <v>2.5959375003999086E-5</v>
      </c>
      <c r="W134" s="52">
        <f t="shared" si="39"/>
        <v>3.5645001567900153E-2</v>
      </c>
      <c r="X134" s="97">
        <f t="shared" si="40"/>
        <v>5550179.5396887409</v>
      </c>
      <c r="Y134" s="107">
        <f t="shared" si="41"/>
        <v>-57.237234424799681</v>
      </c>
      <c r="Z134" s="52">
        <v>2.73675359785556E-2</v>
      </c>
      <c r="AC134" s="49">
        <v>44873</v>
      </c>
      <c r="AD134" s="53">
        <v>3.3200692385435097E-2</v>
      </c>
      <c r="AE134" s="53">
        <v>3.3200692385435097E-2</v>
      </c>
      <c r="AF134" s="53">
        <v>3.3200692385435097E-2</v>
      </c>
      <c r="AG134" s="53">
        <v>3.3200692385435097E-2</v>
      </c>
      <c r="AH134" s="53">
        <v>3.3200692385435097E-2</v>
      </c>
      <c r="AI134" s="53">
        <v>3.7538435310125302E-2</v>
      </c>
      <c r="AJ134" s="53">
        <v>3.9656780660152401E-2</v>
      </c>
      <c r="AK134" s="53">
        <f t="shared" si="42"/>
        <v>3.9303723101814556E-2</v>
      </c>
      <c r="AL134" s="53">
        <f t="shared" si="43"/>
        <v>8.3679954210949536E-5</v>
      </c>
      <c r="AM134" s="53">
        <f t="shared" si="44"/>
        <v>4.6771828085184097E-2</v>
      </c>
      <c r="AN134" s="95">
        <f t="shared" si="45"/>
        <v>-4907954.828674607</v>
      </c>
      <c r="AO134" s="96">
        <f t="shared" si="46"/>
        <v>-5655277.8253359077</v>
      </c>
      <c r="AP134" s="108">
        <f t="shared" si="47"/>
        <v>-10852.970584044233</v>
      </c>
      <c r="AQ134" s="53">
        <v>4.1775129735469797E-2</v>
      </c>
    </row>
    <row r="135" spans="5:43" ht="15" x14ac:dyDescent="0.2">
      <c r="E135" s="49">
        <v>44872</v>
      </c>
      <c r="F135" s="50">
        <v>0.87223654985427801</v>
      </c>
      <c r="G135" s="102">
        <f t="shared" si="32"/>
        <v>-5.8702421975105144E-3</v>
      </c>
      <c r="H135" s="103">
        <f t="shared" si="33"/>
        <v>0.86444700202670977</v>
      </c>
      <c r="I135" s="100">
        <f t="shared" si="34"/>
        <v>5784044.5837366786</v>
      </c>
      <c r="J135" s="101">
        <f t="shared" si="35"/>
        <v>33953.742587734014</v>
      </c>
      <c r="K135" s="106">
        <f t="shared" si="36"/>
        <v>115.13597284816206</v>
      </c>
      <c r="M135" s="49">
        <v>44872</v>
      </c>
      <c r="N135" s="52">
        <v>1.50660788640379E-2</v>
      </c>
      <c r="O135" s="52">
        <v>1.42736667767167E-2</v>
      </c>
      <c r="P135" s="52">
        <v>1.4286872930824699E-2</v>
      </c>
      <c r="Q135" s="52">
        <v>1.6043623909354199E-2</v>
      </c>
      <c r="R135" s="52">
        <v>1.8086349591612799E-2</v>
      </c>
      <c r="S135" s="52">
        <v>2.2599775344133301E-2</v>
      </c>
      <c r="T135" s="52">
        <v>2.55885124206542E-2</v>
      </c>
      <c r="U135" s="52">
        <f t="shared" si="37"/>
        <v>2.5090389574567384E-2</v>
      </c>
      <c r="V135" s="52">
        <f t="shared" si="38"/>
        <v>3.778773049513337E-4</v>
      </c>
      <c r="W135" s="52">
        <f t="shared" si="39"/>
        <v>3.5996919497847488E-2</v>
      </c>
      <c r="X135" s="97">
        <f t="shared" si="40"/>
        <v>5549403.6621011971</v>
      </c>
      <c r="Y135" s="107">
        <f t="shared" si="41"/>
        <v>-833.11482196860015</v>
      </c>
      <c r="Z135" s="52">
        <v>2.7429591864347399E-2</v>
      </c>
      <c r="AC135" s="49">
        <v>44872</v>
      </c>
      <c r="AD135" s="53">
        <v>3.3121358603238997E-2</v>
      </c>
      <c r="AE135" s="53">
        <v>3.3121358603238997E-2</v>
      </c>
      <c r="AF135" s="53">
        <v>3.3121358603238997E-2</v>
      </c>
      <c r="AG135" s="53">
        <v>3.3121358603238997E-2</v>
      </c>
      <c r="AH135" s="53">
        <v>3.3121358603238997E-2</v>
      </c>
      <c r="AI135" s="53">
        <v>3.74292246997356E-2</v>
      </c>
      <c r="AJ135" s="53">
        <v>3.95782068371772E-2</v>
      </c>
      <c r="AK135" s="53">
        <f t="shared" si="42"/>
        <v>3.9220043147603606E-2</v>
      </c>
      <c r="AL135" s="53">
        <f t="shared" si="43"/>
        <v>1.4378440876797183E-4</v>
      </c>
      <c r="AM135" s="53">
        <f t="shared" si="44"/>
        <v>4.683193253974112E-2</v>
      </c>
      <c r="AN135" s="95">
        <f t="shared" si="45"/>
        <v>-4907837.6422860995</v>
      </c>
      <c r="AO135" s="96">
        <f t="shared" si="46"/>
        <v>-5677430.3465447808</v>
      </c>
      <c r="AP135" s="108">
        <f t="shared" si="47"/>
        <v>-33005.491792917252</v>
      </c>
      <c r="AQ135" s="53">
        <v>4.1727185249328599E-2</v>
      </c>
    </row>
    <row r="136" spans="5:43" ht="15" x14ac:dyDescent="0.2">
      <c r="E136" s="49">
        <v>44869</v>
      </c>
      <c r="F136" s="50">
        <v>0.87737184762954701</v>
      </c>
      <c r="G136" s="102">
        <f t="shared" si="32"/>
        <v>5.3935113405519973E-3</v>
      </c>
      <c r="H136" s="103">
        <f t="shared" si="33"/>
        <v>0.8742414155840198</v>
      </c>
      <c r="I136" s="100">
        <f t="shared" si="34"/>
        <v>5719244.033594369</v>
      </c>
      <c r="J136" s="101">
        <f t="shared" si="35"/>
        <v>-30846.807554575615</v>
      </c>
      <c r="K136" s="106">
        <f t="shared" si="36"/>
        <v>-1539.7656586878002</v>
      </c>
      <c r="M136" s="49">
        <v>44869</v>
      </c>
      <c r="N136" s="52">
        <v>1.5085728839039801E-2</v>
      </c>
      <c r="O136" s="52">
        <v>1.43950982019305E-2</v>
      </c>
      <c r="P136" s="52">
        <v>1.42995966598391E-2</v>
      </c>
      <c r="Q136" s="52">
        <v>1.58215556293725E-2</v>
      </c>
      <c r="R136" s="52">
        <v>1.7778294160962101E-2</v>
      </c>
      <c r="S136" s="52">
        <v>2.2215403616428299E-2</v>
      </c>
      <c r="T136" s="52">
        <v>2.5211934000253601E-2</v>
      </c>
      <c r="U136" s="52">
        <f t="shared" si="37"/>
        <v>2.4712512269616051E-2</v>
      </c>
      <c r="V136" s="52">
        <f t="shared" si="38"/>
        <v>1.7786646882686843E-4</v>
      </c>
      <c r="W136" s="52">
        <f t="shared" si="39"/>
        <v>3.5796908661723026E-2</v>
      </c>
      <c r="X136" s="97">
        <f t="shared" si="40"/>
        <v>5549844.6150319213</v>
      </c>
      <c r="Y136" s="107">
        <f t="shared" si="41"/>
        <v>-392.16189124435186</v>
      </c>
      <c r="Z136" s="52">
        <v>2.71020792424678E-2</v>
      </c>
      <c r="AC136" s="49">
        <v>44869</v>
      </c>
      <c r="AD136" s="53">
        <v>3.2979547977447503E-2</v>
      </c>
      <c r="AE136" s="53">
        <v>3.2979547977447503E-2</v>
      </c>
      <c r="AF136" s="53">
        <v>3.2979547977447503E-2</v>
      </c>
      <c r="AG136" s="53">
        <v>3.2979547977447503E-2</v>
      </c>
      <c r="AH136" s="53">
        <v>3.2979547977447503E-2</v>
      </c>
      <c r="AI136" s="53">
        <v>3.7234127521514802E-2</v>
      </c>
      <c r="AJ136" s="53">
        <v>3.9444684982299798E-2</v>
      </c>
      <c r="AK136" s="53">
        <f t="shared" si="42"/>
        <v>3.9076258738835634E-2</v>
      </c>
      <c r="AL136" s="53">
        <f t="shared" si="43"/>
        <v>-2.6038040717442368E-4</v>
      </c>
      <c r="AM136" s="53">
        <f t="shared" si="44"/>
        <v>4.6427767723798724E-2</v>
      </c>
      <c r="AN136" s="95">
        <f t="shared" si="45"/>
        <v>-4908625.7012153137</v>
      </c>
      <c r="AO136" s="96">
        <f t="shared" si="46"/>
        <v>-5614725.6509647314</v>
      </c>
      <c r="AP136" s="108">
        <f t="shared" si="47"/>
        <v>29699.203787132166</v>
      </c>
      <c r="AQ136" s="53">
        <v>4.1655242443084703E-2</v>
      </c>
    </row>
    <row r="137" spans="5:43" ht="15" x14ac:dyDescent="0.2">
      <c r="E137" s="49">
        <v>44868</v>
      </c>
      <c r="F137" s="50">
        <v>0.87265247106552102</v>
      </c>
      <c r="G137" s="102">
        <f t="shared" si="32"/>
        <v>1.3263186916209691E-2</v>
      </c>
      <c r="H137" s="103">
        <f t="shared" si="33"/>
        <v>0.88108450362650803</v>
      </c>
      <c r="I137" s="100">
        <f t="shared" si="34"/>
        <v>5674824.5820011627</v>
      </c>
      <c r="J137" s="101">
        <f t="shared" si="35"/>
        <v>-75266.259147781879</v>
      </c>
      <c r="K137" s="106">
        <f t="shared" si="36"/>
        <v>-2155.7033918760717</v>
      </c>
      <c r="M137" s="49">
        <v>44868</v>
      </c>
      <c r="N137" s="52">
        <v>1.5086354687809901E-2</v>
      </c>
      <c r="O137" s="52">
        <v>1.4383973553776699E-2</v>
      </c>
      <c r="P137" s="52">
        <v>1.4318476431071699E-2</v>
      </c>
      <c r="Q137" s="52">
        <v>1.58130750060081E-2</v>
      </c>
      <c r="R137" s="52">
        <v>1.7739135771989802E-2</v>
      </c>
      <c r="S137" s="52">
        <v>2.21015997231006E-2</v>
      </c>
      <c r="T137" s="52">
        <v>2.5021255016326901E-2</v>
      </c>
      <c r="U137" s="52">
        <f t="shared" si="37"/>
        <v>2.4534645800789182E-2</v>
      </c>
      <c r="V137" s="52">
        <f t="shared" si="38"/>
        <v>6.0134753584861755E-4</v>
      </c>
      <c r="W137" s="52">
        <f t="shared" si="39"/>
        <v>3.6220389728744772E-2</v>
      </c>
      <c r="X137" s="97">
        <f t="shared" si="40"/>
        <v>5548911.030968206</v>
      </c>
      <c r="Y137" s="107">
        <f t="shared" si="41"/>
        <v>-1325.7459549596533</v>
      </c>
      <c r="Z137" s="52">
        <v>2.68555637449026E-2</v>
      </c>
      <c r="AC137" s="49">
        <v>44868</v>
      </c>
      <c r="AD137" s="53">
        <v>3.2813925296068101E-2</v>
      </c>
      <c r="AE137" s="53">
        <v>3.2813925296068101E-2</v>
      </c>
      <c r="AF137" s="53">
        <v>3.2813925296068101E-2</v>
      </c>
      <c r="AG137" s="53">
        <v>3.2813925296068101E-2</v>
      </c>
      <c r="AH137" s="53">
        <v>3.2813925296068101E-2</v>
      </c>
      <c r="AI137" s="53">
        <v>3.7430457770824398E-2</v>
      </c>
      <c r="AJ137" s="53">
        <v>3.9717875421047197E-2</v>
      </c>
      <c r="AK137" s="53">
        <f t="shared" si="42"/>
        <v>3.9336639146010058E-2</v>
      </c>
      <c r="AL137" s="53">
        <f t="shared" si="43"/>
        <v>2.4997939666115965E-4</v>
      </c>
      <c r="AM137" s="53">
        <f t="shared" si="44"/>
        <v>4.6938127527634307E-2</v>
      </c>
      <c r="AN137" s="95">
        <f t="shared" si="45"/>
        <v>-4907630.5994614596</v>
      </c>
      <c r="AO137" s="96">
        <f t="shared" si="46"/>
        <v>-5569988.5530409981</v>
      </c>
      <c r="AP137" s="108">
        <f t="shared" si="47"/>
        <v>74436.30171086546</v>
      </c>
      <c r="AQ137" s="53">
        <v>4.20052893459796E-2</v>
      </c>
    </row>
    <row r="138" spans="5:43" ht="15" x14ac:dyDescent="0.2">
      <c r="E138" s="49">
        <v>44867</v>
      </c>
      <c r="F138" s="50">
        <v>0.86115473508834794</v>
      </c>
      <c r="G138" s="102">
        <f t="shared" si="32"/>
        <v>-1.1821187526763219E-4</v>
      </c>
      <c r="H138" s="103">
        <f t="shared" si="33"/>
        <v>0.86944868850536516</v>
      </c>
      <c r="I138" s="100">
        <f t="shared" si="34"/>
        <v>5750770.6505317781</v>
      </c>
      <c r="J138" s="101">
        <f t="shared" si="35"/>
        <v>679.80938283354044</v>
      </c>
      <c r="K138" s="106">
        <f t="shared" si="36"/>
        <v>-374.32414666935802</v>
      </c>
      <c r="M138" s="49">
        <v>44867</v>
      </c>
      <c r="N138" s="52">
        <v>7.5432537123560897E-3</v>
      </c>
      <c r="O138" s="52">
        <v>1.25383473932743E-2</v>
      </c>
      <c r="P138" s="52">
        <v>1.34569043293595E-2</v>
      </c>
      <c r="Q138" s="52">
        <v>1.53294606134295E-2</v>
      </c>
      <c r="R138" s="52">
        <v>1.7321761697530701E-2</v>
      </c>
      <c r="S138" s="52">
        <v>2.16760486364364E-2</v>
      </c>
      <c r="T138" s="52">
        <v>2.43847481906414E-2</v>
      </c>
      <c r="U138" s="52">
        <f t="shared" si="37"/>
        <v>2.3933298264940565E-2</v>
      </c>
      <c r="V138" s="52">
        <f t="shared" si="38"/>
        <v>2.058524017532655E-4</v>
      </c>
      <c r="W138" s="52">
        <f t="shared" si="39"/>
        <v>3.5824894594649423E-2</v>
      </c>
      <c r="X138" s="97">
        <f t="shared" si="40"/>
        <v>5549782.9138708636</v>
      </c>
      <c r="Y138" s="107">
        <f t="shared" si="41"/>
        <v>-453.86305230204016</v>
      </c>
      <c r="Z138" s="52">
        <v>2.60333847254514E-2</v>
      </c>
      <c r="AC138" s="49">
        <v>44867</v>
      </c>
      <c r="AD138" s="53">
        <v>3.2308094203472103E-2</v>
      </c>
      <c r="AE138" s="53">
        <v>3.2308094203472103E-2</v>
      </c>
      <c r="AF138" s="53">
        <v>3.2308094203472103E-2</v>
      </c>
      <c r="AG138" s="53">
        <v>3.2308094203472103E-2</v>
      </c>
      <c r="AH138" s="53">
        <v>3.2308094203472103E-2</v>
      </c>
      <c r="AI138" s="53">
        <v>3.7145771086215897E-2</v>
      </c>
      <c r="AJ138" s="53">
        <v>3.94748374819755E-2</v>
      </c>
      <c r="AK138" s="53">
        <f t="shared" si="42"/>
        <v>3.9086659749348898E-2</v>
      </c>
      <c r="AL138" s="53">
        <f t="shared" si="43"/>
        <v>2.9897317290264458E-5</v>
      </c>
      <c r="AM138" s="53">
        <f t="shared" si="44"/>
        <v>4.6718045448263412E-2</v>
      </c>
      <c r="AN138" s="95">
        <f t="shared" si="45"/>
        <v>-4908059.6917102449</v>
      </c>
      <c r="AO138" s="96">
        <f t="shared" si="46"/>
        <v>-5645025.1252290644</v>
      </c>
      <c r="AP138" s="108">
        <f t="shared" si="47"/>
        <v>-600.27047720085829</v>
      </c>
      <c r="AQ138" s="53">
        <v>4.18039113283157E-2</v>
      </c>
    </row>
    <row r="139" spans="5:43" ht="15" x14ac:dyDescent="0.2">
      <c r="E139" s="49">
        <v>44866</v>
      </c>
      <c r="F139" s="50">
        <v>0.86125653982162398</v>
      </c>
      <c r="G139" s="102">
        <f t="shared" si="32"/>
        <v>3.2977283469391595E-3</v>
      </c>
      <c r="H139" s="103">
        <f t="shared" si="33"/>
        <v>0.87241902438054952</v>
      </c>
      <c r="I139" s="100">
        <f t="shared" si="34"/>
        <v>5731190.9303561887</v>
      </c>
      <c r="J139" s="101">
        <f t="shared" si="35"/>
        <v>-18899.910792755894</v>
      </c>
      <c r="K139" s="106">
        <f t="shared" si="36"/>
        <v>-1741.6765540270135</v>
      </c>
      <c r="M139" s="49">
        <v>44866</v>
      </c>
      <c r="N139" s="52">
        <v>7.4317292310297402E-3</v>
      </c>
      <c r="O139" s="52">
        <v>1.1454787105321799E-2</v>
      </c>
      <c r="P139" s="52">
        <v>1.31164761260151E-2</v>
      </c>
      <c r="Q139" s="52">
        <v>1.52602130547165E-2</v>
      </c>
      <c r="R139" s="52">
        <v>1.7199421301484101E-2</v>
      </c>
      <c r="S139" s="52">
        <v>2.1488541737198798E-2</v>
      </c>
      <c r="T139" s="52">
        <v>2.4175226688384999E-2</v>
      </c>
      <c r="U139" s="52">
        <f t="shared" si="37"/>
        <v>2.3727445863187299E-2</v>
      </c>
      <c r="V139" s="52">
        <f t="shared" si="38"/>
        <v>1.7742936809863469E-4</v>
      </c>
      <c r="W139" s="52">
        <f t="shared" si="39"/>
        <v>3.5796471560994789E-2</v>
      </c>
      <c r="X139" s="97">
        <f t="shared" si="40"/>
        <v>5549845.578722314</v>
      </c>
      <c r="Y139" s="107">
        <f t="shared" si="41"/>
        <v>-391.19820085167885</v>
      </c>
      <c r="Z139" s="52">
        <v>2.5815896689891801E-2</v>
      </c>
      <c r="AC139" s="49">
        <v>44866</v>
      </c>
      <c r="AD139" s="53">
        <v>3.2238658517599099E-2</v>
      </c>
      <c r="AE139" s="53">
        <v>3.2238658517599099E-2</v>
      </c>
      <c r="AF139" s="53">
        <v>3.2238658517599099E-2</v>
      </c>
      <c r="AG139" s="53">
        <v>3.2238658517599099E-2</v>
      </c>
      <c r="AH139" s="53">
        <v>3.2238658517599099E-2</v>
      </c>
      <c r="AI139" s="53">
        <v>3.70602644979953E-2</v>
      </c>
      <c r="AJ139" s="53">
        <v>3.94560620188713E-2</v>
      </c>
      <c r="AK139" s="53">
        <f t="shared" si="42"/>
        <v>3.9056762432058634E-2</v>
      </c>
      <c r="AL139" s="53">
        <f t="shared" si="43"/>
        <v>-4.4881676634148104E-4</v>
      </c>
      <c r="AM139" s="53">
        <f t="shared" si="44"/>
        <v>4.6239331364631667E-2</v>
      </c>
      <c r="AN139" s="95">
        <f t="shared" si="45"/>
        <v>-4908993.1662445748</v>
      </c>
      <c r="AO139" s="96">
        <f t="shared" si="46"/>
        <v>-5626875.422312283</v>
      </c>
      <c r="AP139" s="108">
        <f t="shared" si="47"/>
        <v>17549.43243958056</v>
      </c>
      <c r="AQ139" s="53">
        <v>4.18518669903278E-2</v>
      </c>
    </row>
    <row r="140" spans="5:43" ht="15" x14ac:dyDescent="0.2">
      <c r="E140" s="49">
        <v>44865</v>
      </c>
      <c r="F140" s="50">
        <v>0.85842102766036898</v>
      </c>
      <c r="G140" s="102">
        <f t="shared" si="32"/>
        <v>-4.1661039538473998E-6</v>
      </c>
      <c r="H140" s="103">
        <f t="shared" si="33"/>
        <v>0.86954785717457783</v>
      </c>
      <c r="I140" s="100">
        <f t="shared" si="34"/>
        <v>5750114.7967249341</v>
      </c>
      <c r="J140" s="101">
        <f t="shared" si="35"/>
        <v>23.955575989559293</v>
      </c>
      <c r="K140" s="106">
        <f t="shared" si="36"/>
        <v>-1104.4238223060966</v>
      </c>
      <c r="M140" s="49">
        <v>44865</v>
      </c>
      <c r="N140" s="52">
        <v>7.5128385797142896E-3</v>
      </c>
      <c r="O140" s="52">
        <v>1.0394792072474899E-2</v>
      </c>
      <c r="P140" s="52">
        <v>1.2140590697526901E-2</v>
      </c>
      <c r="Q140" s="52">
        <v>1.44791062921285E-2</v>
      </c>
      <c r="R140" s="52">
        <v>1.6581002622842698E-2</v>
      </c>
      <c r="S140" s="52">
        <v>2.1201061084866499E-2</v>
      </c>
      <c r="T140" s="52">
        <v>2.4019807577133099E-2</v>
      </c>
      <c r="U140" s="52">
        <f t="shared" si="37"/>
        <v>2.3550016495088665E-2</v>
      </c>
      <c r="V140" s="52">
        <f t="shared" si="38"/>
        <v>7.5013221551973458E-4</v>
      </c>
      <c r="W140" s="52">
        <f t="shared" si="39"/>
        <v>3.6369174408415889E-2</v>
      </c>
      <c r="X140" s="97">
        <f t="shared" si="40"/>
        <v>5548583.0653790962</v>
      </c>
      <c r="Y140" s="107">
        <f t="shared" si="41"/>
        <v>-1653.7115440694615</v>
      </c>
      <c r="Z140" s="52">
        <v>2.5729872286319701E-2</v>
      </c>
      <c r="AC140" s="49">
        <v>44865</v>
      </c>
      <c r="AD140" s="53">
        <v>3.2268419861793497E-2</v>
      </c>
      <c r="AE140" s="53">
        <v>3.2268419861793497E-2</v>
      </c>
      <c r="AF140" s="53">
        <v>3.2268419861793497E-2</v>
      </c>
      <c r="AG140" s="53">
        <v>3.2268419861793497E-2</v>
      </c>
      <c r="AH140" s="53">
        <v>3.2268419861793497E-2</v>
      </c>
      <c r="AI140" s="53">
        <v>3.7295553833246203E-2</v>
      </c>
      <c r="AJ140" s="53">
        <v>3.99475842714309E-2</v>
      </c>
      <c r="AK140" s="53">
        <f t="shared" si="42"/>
        <v>3.9505579198400115E-2</v>
      </c>
      <c r="AL140" s="53">
        <f t="shared" si="43"/>
        <v>2.4478013316791419E-4</v>
      </c>
      <c r="AM140" s="53">
        <f t="shared" si="44"/>
        <v>4.6932928264141062E-2</v>
      </c>
      <c r="AN140" s="95">
        <f t="shared" si="45"/>
        <v>-4907640.7359907478</v>
      </c>
      <c r="AO140" s="96">
        <f t="shared" si="46"/>
        <v>-5643899.5226060897</v>
      </c>
      <c r="AP140" s="108">
        <f t="shared" si="47"/>
        <v>525.33214577380568</v>
      </c>
      <c r="AQ140" s="53">
        <v>4.25996147096157E-2</v>
      </c>
    </row>
    <row r="141" spans="5:43" ht="15" x14ac:dyDescent="0.2">
      <c r="E141" s="49">
        <v>44862</v>
      </c>
      <c r="F141" s="50">
        <v>0.85842460393905595</v>
      </c>
      <c r="G141" s="102">
        <f t="shared" si="32"/>
        <v>-5.6757208152848687E-3</v>
      </c>
      <c r="H141" s="103">
        <f t="shared" si="33"/>
        <v>0.86461614838248002</v>
      </c>
      <c r="I141" s="100">
        <f t="shared" si="34"/>
        <v>5782913.041069123</v>
      </c>
      <c r="J141" s="101">
        <f t="shared" si="35"/>
        <v>32822.199920178391</v>
      </c>
      <c r="K141" s="106">
        <f t="shared" si="36"/>
        <v>-1321.4335704185069</v>
      </c>
      <c r="M141" s="49">
        <v>44862</v>
      </c>
      <c r="N141" s="52">
        <v>7.5228223577141701E-3</v>
      </c>
      <c r="O141" s="52">
        <v>9.3605434522032703E-3</v>
      </c>
      <c r="P141" s="52">
        <v>1.13192135468125E-2</v>
      </c>
      <c r="Q141" s="52">
        <v>1.36323971673846E-2</v>
      </c>
      <c r="R141" s="52">
        <v>1.5766790136694901E-2</v>
      </c>
      <c r="S141" s="52">
        <v>2.05171816051006E-2</v>
      </c>
      <c r="T141" s="52">
        <v>2.3256424814462599E-2</v>
      </c>
      <c r="U141" s="52">
        <f t="shared" si="37"/>
        <v>2.279988427956893E-2</v>
      </c>
      <c r="V141" s="52">
        <f t="shared" si="38"/>
        <v>1.017013564705814E-3</v>
      </c>
      <c r="W141" s="52">
        <f t="shared" si="39"/>
        <v>3.6636055757601968E-2</v>
      </c>
      <c r="X141" s="97">
        <f t="shared" si="40"/>
        <v>5547994.8282515071</v>
      </c>
      <c r="Y141" s="107">
        <f t="shared" si="41"/>
        <v>-2241.9486716585234</v>
      </c>
      <c r="Z141" s="52">
        <v>2.4939564988016999E-2</v>
      </c>
      <c r="AC141" s="49">
        <v>44862</v>
      </c>
      <c r="AD141" s="53">
        <v>3.2027550041675498E-2</v>
      </c>
      <c r="AE141" s="53">
        <v>3.2027550041675498E-2</v>
      </c>
      <c r="AF141" s="53">
        <v>3.2027550041675498E-2</v>
      </c>
      <c r="AG141" s="53">
        <v>3.2027550041675498E-2</v>
      </c>
      <c r="AH141" s="53">
        <v>3.2027550041675498E-2</v>
      </c>
      <c r="AI141" s="53">
        <v>3.7104628980159697E-2</v>
      </c>
      <c r="AJ141" s="53">
        <v>3.9692033082246697E-2</v>
      </c>
      <c r="AK141" s="53">
        <f t="shared" si="42"/>
        <v>3.9260799065232201E-2</v>
      </c>
      <c r="AL141" s="53">
        <f t="shared" si="43"/>
        <v>1.4073401689528031E-4</v>
      </c>
      <c r="AM141" s="53">
        <f t="shared" si="44"/>
        <v>4.6828882147868428E-2</v>
      </c>
      <c r="AN141" s="95">
        <f t="shared" si="45"/>
        <v>-4907843.589604958</v>
      </c>
      <c r="AO141" s="96">
        <f t="shared" si="46"/>
        <v>-5676326.5395708019</v>
      </c>
      <c r="AP141" s="108">
        <f t="shared" si="47"/>
        <v>-31901.684818938375</v>
      </c>
      <c r="AQ141" s="53">
        <v>4.2279437184333801E-2</v>
      </c>
    </row>
    <row r="142" spans="5:43" ht="15" x14ac:dyDescent="0.2">
      <c r="E142" s="49">
        <v>44861</v>
      </c>
      <c r="F142" s="50">
        <v>0.86331063508987405</v>
      </c>
      <c r="G142" s="102">
        <f t="shared" si="32"/>
        <v>-3.1767467952543106E-3</v>
      </c>
      <c r="H142" s="103">
        <f t="shared" si="33"/>
        <v>0.86678913493962051</v>
      </c>
      <c r="I142" s="100">
        <f t="shared" si="34"/>
        <v>5768415.6370375985</v>
      </c>
      <c r="J142" s="101">
        <f t="shared" si="35"/>
        <v>18324.795888653956</v>
      </c>
      <c r="K142" s="106">
        <f t="shared" si="36"/>
        <v>1324.4266010355204</v>
      </c>
      <c r="M142" s="49">
        <v>44861</v>
      </c>
      <c r="N142" s="52">
        <v>7.5128385797142896E-3</v>
      </c>
      <c r="O142" s="52">
        <v>8.4893750026822003E-3</v>
      </c>
      <c r="P142" s="52">
        <v>1.0616206564009099E-2</v>
      </c>
      <c r="Q142" s="52">
        <v>1.3068762607872399E-2</v>
      </c>
      <c r="R142" s="52">
        <v>1.51731306686997E-2</v>
      </c>
      <c r="S142" s="52">
        <v>1.97429917752742E-2</v>
      </c>
      <c r="T142" s="52">
        <v>2.21908465027809E-2</v>
      </c>
      <c r="U142" s="52">
        <f t="shared" si="37"/>
        <v>2.1782870714863116E-2</v>
      </c>
      <c r="V142" s="52">
        <f t="shared" si="38"/>
        <v>-9.7943997631468049E-4</v>
      </c>
      <c r="W142" s="52">
        <f t="shared" si="39"/>
        <v>3.4639602216581473E-2</v>
      </c>
      <c r="X142" s="97">
        <f t="shared" si="40"/>
        <v>5552396.7531324187</v>
      </c>
      <c r="Y142" s="107">
        <f t="shared" si="41"/>
        <v>2159.9762092530727</v>
      </c>
      <c r="Z142" s="52">
        <v>2.3676978424191399E-2</v>
      </c>
      <c r="AC142" s="49">
        <v>44861</v>
      </c>
      <c r="AD142" s="53">
        <v>3.1812116503715501E-2</v>
      </c>
      <c r="AE142" s="53">
        <v>3.1812116503715501E-2</v>
      </c>
      <c r="AF142" s="53">
        <v>3.1812116503715501E-2</v>
      </c>
      <c r="AG142" s="53">
        <v>3.1812116503715501E-2</v>
      </c>
      <c r="AH142" s="53">
        <v>3.1812116503715501E-2</v>
      </c>
      <c r="AI142" s="53">
        <v>3.6977007985115003E-2</v>
      </c>
      <c r="AJ142" s="53">
        <v>3.95486764609813E-2</v>
      </c>
      <c r="AK142" s="53">
        <f t="shared" si="42"/>
        <v>3.912006504833692E-2</v>
      </c>
      <c r="AL142" s="53">
        <f t="shared" si="43"/>
        <v>-5.2109236518538965E-4</v>
      </c>
      <c r="AM142" s="53">
        <f t="shared" si="44"/>
        <v>4.6167055765787758E-2</v>
      </c>
      <c r="AN142" s="95">
        <f t="shared" si="45"/>
        <v>-4909134.1163804382</v>
      </c>
      <c r="AO142" s="96">
        <f t="shared" si="46"/>
        <v>-5663585.200248735</v>
      </c>
      <c r="AP142" s="108">
        <f t="shared" si="47"/>
        <v>-19160.345496871509</v>
      </c>
      <c r="AQ142" s="53">
        <v>4.2120344936847597E-2</v>
      </c>
    </row>
    <row r="143" spans="5:43" ht="15" x14ac:dyDescent="0.2">
      <c r="E143" s="49">
        <v>44860</v>
      </c>
      <c r="F143" s="50">
        <v>0.86605751514434803</v>
      </c>
      <c r="G143" s="102">
        <f t="shared" si="32"/>
        <v>-3.3915501348640922E-3</v>
      </c>
      <c r="H143" s="103">
        <f t="shared" si="33"/>
        <v>0.86660235237779326</v>
      </c>
      <c r="I143" s="100">
        <f t="shared" si="34"/>
        <v>5769658.9286665842</v>
      </c>
      <c r="J143" s="101">
        <f t="shared" si="35"/>
        <v>19568.087517639622</v>
      </c>
      <c r="K143" s="106">
        <f t="shared" si="36"/>
        <v>-1839.9315764866769</v>
      </c>
      <c r="M143" s="49">
        <v>44860</v>
      </c>
      <c r="N143" s="52">
        <v>7.5128385797142896E-3</v>
      </c>
      <c r="O143" s="52">
        <v>8.2219941541552492E-3</v>
      </c>
      <c r="P143" s="52">
        <v>1.0702759027480999E-2</v>
      </c>
      <c r="Q143" s="52">
        <v>1.31103498861193E-2</v>
      </c>
      <c r="R143" s="52">
        <v>1.53013784438371E-2</v>
      </c>
      <c r="S143" s="52">
        <v>2.02970206737518E-2</v>
      </c>
      <c r="T143" s="52">
        <v>2.3255368694662999E-2</v>
      </c>
      <c r="U143" s="52">
        <f t="shared" si="37"/>
        <v>2.2762310691177796E-2</v>
      </c>
      <c r="V143" s="52">
        <f t="shared" si="38"/>
        <v>5.33654044071602E-5</v>
      </c>
      <c r="W143" s="52">
        <f t="shared" si="39"/>
        <v>3.5672407597303314E-2</v>
      </c>
      <c r="X143" s="97">
        <f t="shared" si="40"/>
        <v>5550119.1133995168</v>
      </c>
      <c r="Y143" s="107">
        <f t="shared" si="41"/>
        <v>-117.66352364886552</v>
      </c>
      <c r="Z143" s="52">
        <v>2.5090416893362999E-2</v>
      </c>
      <c r="AC143" s="49">
        <v>44860</v>
      </c>
      <c r="AD143" s="53">
        <v>3.1861715018749202E-2</v>
      </c>
      <c r="AE143" s="53">
        <v>3.1861715018749202E-2</v>
      </c>
      <c r="AF143" s="53">
        <v>3.1861715018749202E-2</v>
      </c>
      <c r="AG143" s="53">
        <v>3.1861715018749202E-2</v>
      </c>
      <c r="AH143" s="53">
        <v>3.1861715018749202E-2</v>
      </c>
      <c r="AI143" s="53">
        <v>3.7350032478570903E-2</v>
      </c>
      <c r="AJ143" s="53">
        <v>4.0099382400512598E-2</v>
      </c>
      <c r="AK143" s="53">
        <f t="shared" si="42"/>
        <v>3.964115741352231E-2</v>
      </c>
      <c r="AL143" s="53">
        <f t="shared" si="43"/>
        <v>-9.2512679596749858E-4</v>
      </c>
      <c r="AM143" s="53">
        <f t="shared" si="44"/>
        <v>4.5763021335005649E-2</v>
      </c>
      <c r="AN143" s="95">
        <f t="shared" si="45"/>
        <v>-4909922.1291679842</v>
      </c>
      <c r="AO143" s="96">
        <f t="shared" si="46"/>
        <v>-5665715.210322341</v>
      </c>
      <c r="AP143" s="108">
        <f t="shared" si="47"/>
        <v>-21290.355570477434</v>
      </c>
      <c r="AQ143" s="53">
        <v>4.2848728597164099E-2</v>
      </c>
    </row>
    <row r="144" spans="5:43" ht="15" x14ac:dyDescent="0.2">
      <c r="E144" s="49">
        <v>44859</v>
      </c>
      <c r="F144" s="50">
        <v>0.86899977922439497</v>
      </c>
      <c r="G144" s="102">
        <f t="shared" si="32"/>
        <v>-5.301573733708825E-3</v>
      </c>
      <c r="H144" s="103">
        <f t="shared" si="33"/>
        <v>0.86494148853093344</v>
      </c>
      <c r="I144" s="100">
        <f t="shared" si="34"/>
        <v>5780737.8490911433</v>
      </c>
      <c r="J144" s="101">
        <f t="shared" si="35"/>
        <v>30647.007942198776</v>
      </c>
      <c r="K144" s="106">
        <f t="shared" si="36"/>
        <v>463.38206463493407</v>
      </c>
      <c r="M144" s="49">
        <v>44859</v>
      </c>
      <c r="N144" s="52">
        <v>7.5331162661314002E-3</v>
      </c>
      <c r="O144" s="52">
        <v>7.7339713461697102E-3</v>
      </c>
      <c r="P144" s="52">
        <v>9.9316006526350906E-3</v>
      </c>
      <c r="Q144" s="52">
        <v>1.2716770172119101E-2</v>
      </c>
      <c r="R144" s="52">
        <v>1.49648711085319E-2</v>
      </c>
      <c r="S144" s="52">
        <v>2.0141337066888799E-2</v>
      </c>
      <c r="T144" s="52">
        <v>2.3222466930747001E-2</v>
      </c>
      <c r="U144" s="52">
        <f t="shared" si="37"/>
        <v>2.2708945286770636E-2</v>
      </c>
      <c r="V144" s="52">
        <f t="shared" si="38"/>
        <v>-1.424644142389471E-4</v>
      </c>
      <c r="W144" s="52">
        <f t="shared" si="39"/>
        <v>3.5476577778657203E-2</v>
      </c>
      <c r="X144" s="97">
        <f t="shared" si="40"/>
        <v>5550550.9039725466</v>
      </c>
      <c r="Y144" s="107">
        <f t="shared" si="41"/>
        <v>314.12704938091338</v>
      </c>
      <c r="Z144" s="52">
        <v>2.51289121806621E-2</v>
      </c>
      <c r="AC144" s="49">
        <v>44859</v>
      </c>
      <c r="AD144" s="53">
        <v>3.24767082929611E-2</v>
      </c>
      <c r="AE144" s="53">
        <v>3.24767082929611E-2</v>
      </c>
      <c r="AF144" s="53">
        <v>3.24767082929611E-2</v>
      </c>
      <c r="AG144" s="53">
        <v>3.24767082929611E-2</v>
      </c>
      <c r="AH144" s="53">
        <v>3.24767082929611E-2</v>
      </c>
      <c r="AI144" s="53">
        <v>3.82724739611148E-2</v>
      </c>
      <c r="AJ144" s="53">
        <v>4.1025046259164803E-2</v>
      </c>
      <c r="AK144" s="53">
        <f t="shared" si="42"/>
        <v>4.0566284209489809E-2</v>
      </c>
      <c r="AL144" s="53">
        <f t="shared" si="43"/>
        <v>-1.8361334999403289E-4</v>
      </c>
      <c r="AM144" s="53">
        <f t="shared" si="44"/>
        <v>4.6504534780979115E-2</v>
      </c>
      <c r="AN144" s="95">
        <f t="shared" si="45"/>
        <v>-4908476.0075835548</v>
      </c>
      <c r="AO144" s="96">
        <f t="shared" si="46"/>
        <v>-5674922.6076788083</v>
      </c>
      <c r="AP144" s="108">
        <f t="shared" si="47"/>
        <v>-30497.752926944755</v>
      </c>
      <c r="AQ144" s="53">
        <v>4.3777618557214702E-2</v>
      </c>
    </row>
    <row r="145" spans="5:43" ht="15" x14ac:dyDescent="0.2">
      <c r="E145" s="49">
        <v>44858</v>
      </c>
      <c r="F145" s="50">
        <v>0.87361907958984297</v>
      </c>
      <c r="G145" s="102">
        <f t="shared" si="32"/>
        <v>-4.403163425275654E-3</v>
      </c>
      <c r="H145" s="103">
        <f t="shared" si="33"/>
        <v>0.86572270254411388</v>
      </c>
      <c r="I145" s="100">
        <f t="shared" si="34"/>
        <v>5775521.4057647046</v>
      </c>
      <c r="J145" s="101">
        <f t="shared" si="35"/>
        <v>25430.564615759999</v>
      </c>
      <c r="K145" s="106">
        <f t="shared" si="36"/>
        <v>-2430.8024832783267</v>
      </c>
      <c r="M145" s="49">
        <v>44858</v>
      </c>
      <c r="N145" s="52">
        <v>7.5229774229228497E-3</v>
      </c>
      <c r="O145" s="52">
        <v>7.6321489177644201E-3</v>
      </c>
      <c r="P145" s="52">
        <v>9.3539990484714508E-3</v>
      </c>
      <c r="Q145" s="52">
        <v>1.2274739332497101E-2</v>
      </c>
      <c r="R145" s="52">
        <v>1.46228214725852E-2</v>
      </c>
      <c r="S145" s="52">
        <v>2.0097173750400502E-2</v>
      </c>
      <c r="T145" s="52">
        <v>2.3402256891131401E-2</v>
      </c>
      <c r="U145" s="52">
        <f t="shared" si="37"/>
        <v>2.2851409701009583E-2</v>
      </c>
      <c r="V145" s="52">
        <f t="shared" si="38"/>
        <v>-7.090376069141674E-5</v>
      </c>
      <c r="W145" s="52">
        <f t="shared" si="39"/>
        <v>3.5548138432204737E-2</v>
      </c>
      <c r="X145" s="97">
        <f t="shared" si="40"/>
        <v>5550393.1140173599</v>
      </c>
      <c r="Y145" s="107">
        <f t="shared" si="41"/>
        <v>156.33709419425577</v>
      </c>
      <c r="Z145" s="52">
        <v>2.5463419035077001E-2</v>
      </c>
      <c r="AC145" s="49">
        <v>44858</v>
      </c>
      <c r="AD145" s="53">
        <v>3.2337848097085897E-2</v>
      </c>
      <c r="AE145" s="53">
        <v>3.2337848097085897E-2</v>
      </c>
      <c r="AF145" s="53">
        <v>3.2337848097085897E-2</v>
      </c>
      <c r="AG145" s="53">
        <v>3.2337848097085897E-2</v>
      </c>
      <c r="AH145" s="53">
        <v>3.2337848097085897E-2</v>
      </c>
      <c r="AI145" s="53">
        <v>3.8341149687767001E-2</v>
      </c>
      <c r="AJ145" s="53">
        <v>4.1231647133827203E-2</v>
      </c>
      <c r="AK145" s="53">
        <f t="shared" si="42"/>
        <v>4.0749897559483841E-2</v>
      </c>
      <c r="AL145" s="53">
        <f t="shared" si="43"/>
        <v>-1.3558336844046448E-3</v>
      </c>
      <c r="AM145" s="53">
        <f t="shared" si="44"/>
        <v>4.5332314446568503E-2</v>
      </c>
      <c r="AN145" s="95">
        <f t="shared" si="45"/>
        <v>-4910762.3021561978</v>
      </c>
      <c r="AO145" s="96">
        <f t="shared" si="46"/>
        <v>-5672442.5589450961</v>
      </c>
      <c r="AP145" s="108">
        <f t="shared" si="47"/>
        <v>-28017.704193232581</v>
      </c>
      <c r="AQ145" s="53">
        <v>4.4122140854597001E-2</v>
      </c>
    </row>
    <row r="146" spans="5:43" ht="15" x14ac:dyDescent="0.2">
      <c r="E146" s="49">
        <v>44855</v>
      </c>
      <c r="F146" s="50">
        <v>0.87747424840927102</v>
      </c>
      <c r="G146" s="102">
        <f t="shared" si="32"/>
        <v>9.0764449339631684E-3</v>
      </c>
      <c r="H146" s="103">
        <f t="shared" si="33"/>
        <v>0.87744391594023596</v>
      </c>
      <c r="I146" s="100">
        <f t="shared" si="34"/>
        <v>5698369.9005334005</v>
      </c>
      <c r="J146" s="101">
        <f t="shared" si="35"/>
        <v>-51720.940615544096</v>
      </c>
      <c r="K146" s="106">
        <f t="shared" si="36"/>
        <v>2529.1864921106026</v>
      </c>
      <c r="M146" s="49">
        <v>44855</v>
      </c>
      <c r="N146" s="52">
        <v>7.5126849114894798E-3</v>
      </c>
      <c r="O146" s="52">
        <v>7.4333040975034202E-3</v>
      </c>
      <c r="P146" s="52">
        <v>9.2325443401932699E-3</v>
      </c>
      <c r="Q146" s="52">
        <v>1.20665319263935E-2</v>
      </c>
      <c r="R146" s="52">
        <v>1.43835339695215E-2</v>
      </c>
      <c r="S146" s="52">
        <v>1.9980352371931E-2</v>
      </c>
      <c r="T146" s="52">
        <v>2.3510705679654999E-2</v>
      </c>
      <c r="U146" s="52">
        <f t="shared" si="37"/>
        <v>2.2922313461701E-2</v>
      </c>
      <c r="V146" s="52">
        <f t="shared" si="38"/>
        <v>-3.5957898944615277E-4</v>
      </c>
      <c r="W146" s="52">
        <f t="shared" si="39"/>
        <v>3.5259463203449998E-2</v>
      </c>
      <c r="X146" s="97">
        <f t="shared" si="40"/>
        <v>5551029.6651608292</v>
      </c>
      <c r="Y146" s="107">
        <f t="shared" si="41"/>
        <v>792.88823766354471</v>
      </c>
      <c r="Z146" s="52">
        <v>2.57432665675878E-2</v>
      </c>
      <c r="AC146" s="49">
        <v>44855</v>
      </c>
      <c r="AD146" s="53">
        <v>3.2731652259826598E-2</v>
      </c>
      <c r="AE146" s="53">
        <v>3.2731652259826598E-2</v>
      </c>
      <c r="AF146" s="53">
        <v>3.2731652259826598E-2</v>
      </c>
      <c r="AG146" s="53">
        <v>3.2731652259826598E-2</v>
      </c>
      <c r="AH146" s="53">
        <v>3.2731652259826598E-2</v>
      </c>
      <c r="AI146" s="53">
        <v>3.93219739198684E-2</v>
      </c>
      <c r="AJ146" s="53">
        <v>4.2662482708692502E-2</v>
      </c>
      <c r="AK146" s="53">
        <f t="shared" si="42"/>
        <v>4.2105731243888486E-2</v>
      </c>
      <c r="AL146" s="53">
        <f t="shared" si="43"/>
        <v>1.2093714127938207E-3</v>
      </c>
      <c r="AM146" s="53">
        <f t="shared" si="44"/>
        <v>4.7897519543766968E-2</v>
      </c>
      <c r="AN146" s="95">
        <f t="shared" si="45"/>
        <v>-4905760.5187744349</v>
      </c>
      <c r="AO146" s="96">
        <f t="shared" si="46"/>
        <v>-5590967.6158818724</v>
      </c>
      <c r="AP146" s="108">
        <f t="shared" si="47"/>
        <v>53457.238869991153</v>
      </c>
      <c r="AQ146" s="53">
        <v>4.6002991497516597E-2</v>
      </c>
    </row>
    <row r="147" spans="5:43" ht="15" x14ac:dyDescent="0.2">
      <c r="E147" s="49">
        <v>44854</v>
      </c>
      <c r="F147" s="50">
        <v>0.86954593658447199</v>
      </c>
      <c r="G147" s="102">
        <f t="shared" si="32"/>
        <v>-7.9922446480821971E-5</v>
      </c>
      <c r="H147" s="103">
        <f t="shared" si="33"/>
        <v>0.86948198313482805</v>
      </c>
      <c r="I147" s="100">
        <f t="shared" si="34"/>
        <v>5750550.4392086575</v>
      </c>
      <c r="J147" s="101">
        <f t="shared" si="35"/>
        <v>459.59805971290916</v>
      </c>
      <c r="K147" s="106">
        <f t="shared" si="36"/>
        <v>-1672.9428033661097</v>
      </c>
      <c r="M147" s="49">
        <v>44854</v>
      </c>
      <c r="N147" s="52">
        <v>7.5128385797142896E-3</v>
      </c>
      <c r="O147" s="52">
        <v>7.40041583776474E-3</v>
      </c>
      <c r="P147" s="52">
        <v>8.9388536289334297E-3</v>
      </c>
      <c r="Q147" s="52">
        <v>1.16914743557572E-2</v>
      </c>
      <c r="R147" s="52">
        <v>1.4171422459185099E-2</v>
      </c>
      <c r="S147" s="52">
        <v>2.0156223326921401E-2</v>
      </c>
      <c r="T147" s="52">
        <v>2.39070262759923E-2</v>
      </c>
      <c r="U147" s="52">
        <f t="shared" si="37"/>
        <v>2.3281892451147153E-2</v>
      </c>
      <c r="V147" s="52">
        <f t="shared" si="38"/>
        <v>1.5044709046680219E-4</v>
      </c>
      <c r="W147" s="52">
        <f t="shared" si="39"/>
        <v>3.576948928336296E-2</v>
      </c>
      <c r="X147" s="97">
        <f t="shared" si="40"/>
        <v>5549905.0677637793</v>
      </c>
      <c r="Y147" s="107">
        <f t="shared" si="41"/>
        <v>-331.70915938634425</v>
      </c>
      <c r="Z147" s="52">
        <v>2.626808360219E-2</v>
      </c>
      <c r="AC147" s="49">
        <v>44854</v>
      </c>
      <c r="AD147" s="53">
        <v>3.2109711319208097E-2</v>
      </c>
      <c r="AE147" s="53">
        <v>3.2109711319208097E-2</v>
      </c>
      <c r="AF147" s="53">
        <v>3.2109711319208097E-2</v>
      </c>
      <c r="AG147" s="53">
        <v>3.2109711319208097E-2</v>
      </c>
      <c r="AH147" s="53">
        <v>3.2109711319208097E-2</v>
      </c>
      <c r="AI147" s="53">
        <v>3.8380391895770999E-2</v>
      </c>
      <c r="AJ147" s="53">
        <v>4.1399553418159402E-2</v>
      </c>
      <c r="AK147" s="53">
        <f t="shared" si="42"/>
        <v>4.0896359831094665E-2</v>
      </c>
      <c r="AL147" s="53">
        <f t="shared" si="43"/>
        <v>-6.0179581244789587E-4</v>
      </c>
      <c r="AM147" s="53">
        <f t="shared" si="44"/>
        <v>4.6086352318525252E-2</v>
      </c>
      <c r="AN147" s="95">
        <f t="shared" si="45"/>
        <v>-4909291.5070861829</v>
      </c>
      <c r="AO147" s="96">
        <f t="shared" si="46"/>
        <v>-5646225.6864555562</v>
      </c>
      <c r="AP147" s="108">
        <f t="shared" si="47"/>
        <v>-1800.8317036926746</v>
      </c>
      <c r="AQ147" s="53">
        <v>4.4418714940547901E-2</v>
      </c>
    </row>
    <row r="148" spans="5:43" ht="15" x14ac:dyDescent="0.2">
      <c r="E148" s="49">
        <v>44853</v>
      </c>
      <c r="F148" s="50">
        <v>0.86961543560027998</v>
      </c>
      <c r="G148" s="102">
        <f t="shared" si="32"/>
        <v>-5.1625749690874907E-4</v>
      </c>
      <c r="H148" s="103">
        <f t="shared" si="33"/>
        <v>0.86910256734603264</v>
      </c>
      <c r="I148" s="100">
        <f t="shared" si="34"/>
        <v>5753060.9019697597</v>
      </c>
      <c r="J148" s="101">
        <f t="shared" si="35"/>
        <v>2970.0608208151534</v>
      </c>
      <c r="K148" s="106">
        <f t="shared" si="36"/>
        <v>-1588.2370704021305</v>
      </c>
      <c r="M148" s="49">
        <v>44853</v>
      </c>
      <c r="N148" s="52">
        <v>7.5229774229228497E-3</v>
      </c>
      <c r="O148" s="52">
        <v>7.5509171001613097E-3</v>
      </c>
      <c r="P148" s="52">
        <v>9.1823050752282108E-3</v>
      </c>
      <c r="Q148" s="52">
        <v>1.1722719296813001E-2</v>
      </c>
      <c r="R148" s="52">
        <v>1.41520639881491E-2</v>
      </c>
      <c r="S148" s="52">
        <v>2.0049607381224601E-2</v>
      </c>
      <c r="T148" s="52">
        <v>2.3747812956571499E-2</v>
      </c>
      <c r="U148" s="52">
        <f t="shared" si="37"/>
        <v>2.3131445360680351E-2</v>
      </c>
      <c r="V148" s="52">
        <f t="shared" si="38"/>
        <v>4.3646711856123316E-4</v>
      </c>
      <c r="W148" s="52">
        <f t="shared" si="39"/>
        <v>3.6055509311457387E-2</v>
      </c>
      <c r="X148" s="97">
        <f t="shared" si="40"/>
        <v>5549274.4989843639</v>
      </c>
      <c r="Y148" s="107">
        <f t="shared" si="41"/>
        <v>-962.27793880179524</v>
      </c>
      <c r="Z148" s="52">
        <v>2.6081752032041501E-2</v>
      </c>
      <c r="AC148" s="49">
        <v>44853</v>
      </c>
      <c r="AD148" s="53">
        <v>3.23874428868293E-2</v>
      </c>
      <c r="AE148" s="53">
        <v>3.23874428868293E-2</v>
      </c>
      <c r="AF148" s="53">
        <v>3.23874428868293E-2</v>
      </c>
      <c r="AG148" s="53">
        <v>3.23874428868293E-2</v>
      </c>
      <c r="AH148" s="53">
        <v>3.23874428868293E-2</v>
      </c>
      <c r="AI148" s="53">
        <v>3.8988545536994899E-2</v>
      </c>
      <c r="AJ148" s="53">
        <v>4.2000077664852101E-2</v>
      </c>
      <c r="AK148" s="53">
        <f t="shared" si="42"/>
        <v>4.1498155643542561E-2</v>
      </c>
      <c r="AL148" s="53">
        <f t="shared" si="43"/>
        <v>-3.0332431197165749E-4</v>
      </c>
      <c r="AM148" s="53">
        <f t="shared" si="44"/>
        <v>4.638482381900149E-2</v>
      </c>
      <c r="AN148" s="95">
        <f t="shared" si="45"/>
        <v>-4908709.4426294742</v>
      </c>
      <c r="AO148" s="96">
        <f t="shared" si="46"/>
        <v>-5648020.874704279</v>
      </c>
      <c r="AP148" s="108">
        <f t="shared" si="47"/>
        <v>-3596.0199524154887</v>
      </c>
      <c r="AQ148" s="53">
        <v>4.5011606067418997E-2</v>
      </c>
    </row>
    <row r="149" spans="5:43" ht="15" x14ac:dyDescent="0.2">
      <c r="E149" s="49">
        <v>44852</v>
      </c>
      <c r="F149" s="50">
        <v>0.870064496994018</v>
      </c>
      <c r="G149" s="102">
        <f t="shared" si="32"/>
        <v>1.311290747408984E-2</v>
      </c>
      <c r="H149" s="103">
        <f t="shared" si="33"/>
        <v>0.88095382791522681</v>
      </c>
      <c r="I149" s="100">
        <f t="shared" si="34"/>
        <v>5675666.3534029666</v>
      </c>
      <c r="J149" s="101">
        <f t="shared" si="35"/>
        <v>-74424.487745977938</v>
      </c>
      <c r="K149" s="106">
        <f t="shared" si="36"/>
        <v>-307.87318744044751</v>
      </c>
      <c r="M149" s="49">
        <v>44852</v>
      </c>
      <c r="N149" s="52">
        <v>7.5331162661314002E-3</v>
      </c>
      <c r="O149" s="52">
        <v>7.4317124672233998E-3</v>
      </c>
      <c r="P149" s="52">
        <v>8.9284488931298204E-3</v>
      </c>
      <c r="Q149" s="52">
        <v>1.16267167031764E-2</v>
      </c>
      <c r="R149" s="52">
        <v>1.4006696641445099E-2</v>
      </c>
      <c r="S149" s="52">
        <v>1.9729923456907199E-2</v>
      </c>
      <c r="T149" s="52">
        <v>2.3287989199161498E-2</v>
      </c>
      <c r="U149" s="52">
        <f t="shared" si="37"/>
        <v>2.2694978242119117E-2</v>
      </c>
      <c r="V149" s="52">
        <f t="shared" si="38"/>
        <v>-9.8774520059383836E-5</v>
      </c>
      <c r="W149" s="52">
        <f t="shared" si="39"/>
        <v>3.5520267672836767E-2</v>
      </c>
      <c r="X149" s="97">
        <f t="shared" si="40"/>
        <v>5550454.5680076424</v>
      </c>
      <c r="Y149" s="107">
        <f t="shared" si="41"/>
        <v>217.79108447674662</v>
      </c>
      <c r="Z149" s="52">
        <v>2.5490377098321901E-2</v>
      </c>
      <c r="AC149" s="49">
        <v>44852</v>
      </c>
      <c r="AD149" s="53">
        <v>3.24767082929611E-2</v>
      </c>
      <c r="AE149" s="53">
        <v>3.24767082929611E-2</v>
      </c>
      <c r="AF149" s="53">
        <v>3.24767082929611E-2</v>
      </c>
      <c r="AG149" s="53">
        <v>3.24767082929611E-2</v>
      </c>
      <c r="AH149" s="53">
        <v>3.24767082929611E-2</v>
      </c>
      <c r="AI149" s="53">
        <v>3.9194490760564797E-2</v>
      </c>
      <c r="AJ149" s="53">
        <v>4.2322877794504103E-2</v>
      </c>
      <c r="AK149" s="53">
        <f t="shared" si="42"/>
        <v>4.1801479955514219E-2</v>
      </c>
      <c r="AL149" s="53">
        <f t="shared" si="43"/>
        <v>3.8045458495616913E-4</v>
      </c>
      <c r="AM149" s="53">
        <f t="shared" si="44"/>
        <v>4.7068602715929317E-2</v>
      </c>
      <c r="AN149" s="95">
        <f t="shared" si="45"/>
        <v>-4907376.2307555964</v>
      </c>
      <c r="AO149" s="96">
        <f t="shared" si="46"/>
        <v>-5570526.0312778028</v>
      </c>
      <c r="AP149" s="108">
        <f t="shared" si="47"/>
        <v>73898.823474060744</v>
      </c>
      <c r="AQ149" s="53">
        <v>4.5451264828443499E-2</v>
      </c>
    </row>
    <row r="150" spans="5:43" ht="15" x14ac:dyDescent="0.2">
      <c r="E150" s="49">
        <v>44851</v>
      </c>
      <c r="F150" s="50">
        <v>0.85872989892959595</v>
      </c>
      <c r="G150" s="102">
        <f t="shared" si="32"/>
        <v>-9.1522091267343449E-3</v>
      </c>
      <c r="H150" s="103">
        <f t="shared" si="33"/>
        <v>0.86159316282669463</v>
      </c>
      <c r="I150" s="100">
        <f t="shared" si="34"/>
        <v>5803202.9683198938</v>
      </c>
      <c r="J150" s="101">
        <f t="shared" si="35"/>
        <v>53112.127170949243</v>
      </c>
      <c r="K150" s="106">
        <f t="shared" si="36"/>
        <v>-3140.8554431675002</v>
      </c>
      <c r="M150" s="49">
        <v>44851</v>
      </c>
      <c r="N150" s="52">
        <v>7.5229774229228497E-3</v>
      </c>
      <c r="O150" s="52">
        <v>7.3471758514642698E-3</v>
      </c>
      <c r="P150" s="52">
        <v>8.79269931465387E-3</v>
      </c>
      <c r="Q150" s="52">
        <v>1.15544851869344E-2</v>
      </c>
      <c r="R150" s="52">
        <v>1.39683289453387E-2</v>
      </c>
      <c r="S150" s="52">
        <v>1.9761318340897501E-2</v>
      </c>
      <c r="T150" s="52">
        <v>2.3400239646434701E-2</v>
      </c>
      <c r="U150" s="52">
        <f t="shared" si="37"/>
        <v>2.2793752762178501E-2</v>
      </c>
      <c r="V150" s="52">
        <f t="shared" si="38"/>
        <v>3.4225887308511962E-4</v>
      </c>
      <c r="W150" s="52">
        <f t="shared" si="39"/>
        <v>3.5961301065981277E-2</v>
      </c>
      <c r="X150" s="97">
        <f t="shared" si="40"/>
        <v>5549482.1855420945</v>
      </c>
      <c r="Y150" s="107">
        <f t="shared" si="41"/>
        <v>-754.5913810711354</v>
      </c>
      <c r="Z150" s="52">
        <v>2.5697242468595501E-2</v>
      </c>
      <c r="AC150" s="49">
        <v>44851</v>
      </c>
      <c r="AD150" s="53">
        <v>3.22882570326328E-2</v>
      </c>
      <c r="AE150" s="53">
        <v>3.22882570326328E-2</v>
      </c>
      <c r="AF150" s="53">
        <v>3.22882570326328E-2</v>
      </c>
      <c r="AG150" s="53">
        <v>3.22882570326328E-2</v>
      </c>
      <c r="AH150" s="53">
        <v>3.22882570326328E-2</v>
      </c>
      <c r="AI150" s="53">
        <v>3.88904698193073E-2</v>
      </c>
      <c r="AJ150" s="53">
        <v>4.1927136480808203E-2</v>
      </c>
      <c r="AK150" s="53">
        <f t="shared" si="42"/>
        <v>4.142102537055805E-2</v>
      </c>
      <c r="AL150" s="53">
        <f t="shared" si="43"/>
        <v>-1.4853098740180912E-3</v>
      </c>
      <c r="AM150" s="53">
        <f t="shared" si="44"/>
        <v>4.5202838256955057E-2</v>
      </c>
      <c r="AN150" s="95">
        <f t="shared" si="45"/>
        <v>-4911014.8973775376</v>
      </c>
      <c r="AO150" s="96">
        <f t="shared" si="46"/>
        <v>-5699923.2459849091</v>
      </c>
      <c r="AP150" s="108">
        <f t="shared" si="47"/>
        <v>-55498.391233045608</v>
      </c>
      <c r="AQ150" s="53">
        <v>4.4963803142309099E-2</v>
      </c>
    </row>
    <row r="151" spans="5:43" ht="15" x14ac:dyDescent="0.2">
      <c r="E151" s="49">
        <v>44848</v>
      </c>
      <c r="F151" s="50">
        <v>0.86662524938583296</v>
      </c>
      <c r="G151" s="102">
        <f t="shared" si="32"/>
        <v>2.0083348038382482E-3</v>
      </c>
      <c r="H151" s="103">
        <f t="shared" si="33"/>
        <v>0.87129783031708041</v>
      </c>
      <c r="I151" s="100">
        <f t="shared" si="34"/>
        <v>5738565.8795688879</v>
      </c>
      <c r="J151" s="101">
        <f t="shared" si="35"/>
        <v>-11524.961580056697</v>
      </c>
      <c r="K151" s="106">
        <f t="shared" si="36"/>
        <v>-1982.7616161042824</v>
      </c>
      <c r="M151" s="49">
        <v>44848</v>
      </c>
      <c r="N151" s="52">
        <v>7.5329612009227198E-3</v>
      </c>
      <c r="O151" s="52">
        <v>7.2338567115366398E-3</v>
      </c>
      <c r="P151" s="52">
        <v>8.54128040373325E-3</v>
      </c>
      <c r="Q151" s="52">
        <v>1.10220927745103E-2</v>
      </c>
      <c r="R151" s="52">
        <v>1.3418402522802301E-2</v>
      </c>
      <c r="S151" s="52">
        <v>1.93247832357883E-2</v>
      </c>
      <c r="T151" s="52">
        <v>2.3076836019754399E-2</v>
      </c>
      <c r="U151" s="52">
        <f t="shared" si="37"/>
        <v>2.2451493889093382E-2</v>
      </c>
      <c r="V151" s="52">
        <f t="shared" si="38"/>
        <v>9.9744958182181737E-5</v>
      </c>
      <c r="W151" s="52">
        <f t="shared" si="39"/>
        <v>3.5718787151078332E-2</v>
      </c>
      <c r="X151" s="97">
        <f t="shared" si="40"/>
        <v>5550016.8547609011</v>
      </c>
      <c r="Y151" s="107">
        <f t="shared" si="41"/>
        <v>-219.92216226458549</v>
      </c>
      <c r="Z151" s="52">
        <v>2.5447372347116401E-2</v>
      </c>
      <c r="AC151" s="49">
        <v>44848</v>
      </c>
      <c r="AD151" s="53">
        <v>3.2880395650863599E-2</v>
      </c>
      <c r="AE151" s="53">
        <v>3.2880395650863599E-2</v>
      </c>
      <c r="AF151" s="53">
        <v>3.2880395650863599E-2</v>
      </c>
      <c r="AG151" s="53">
        <v>3.2880395650863599E-2</v>
      </c>
      <c r="AH151" s="53">
        <v>3.2880395650863599E-2</v>
      </c>
      <c r="AI151" s="53">
        <v>4.0155295282602303E-2</v>
      </c>
      <c r="AJ151" s="53">
        <v>4.3456543236970901E-2</v>
      </c>
      <c r="AK151" s="53">
        <f t="shared" si="42"/>
        <v>4.2906335244576141E-2</v>
      </c>
      <c r="AL151" s="53">
        <f t="shared" si="43"/>
        <v>-6.9301575422284212E-4</v>
      </c>
      <c r="AM151" s="53">
        <f t="shared" si="44"/>
        <v>4.5995132376750306E-2</v>
      </c>
      <c r="AN151" s="95">
        <f t="shared" si="45"/>
        <v>-4909469.4135052375</v>
      </c>
      <c r="AO151" s="96">
        <f t="shared" si="46"/>
        <v>-5634662.7326256465</v>
      </c>
      <c r="AP151" s="108">
        <f t="shared" si="47"/>
        <v>9762.1221262170002</v>
      </c>
      <c r="AQ151" s="53">
        <v>4.675779864192E-2</v>
      </c>
    </row>
    <row r="152" spans="5:43" ht="15" x14ac:dyDescent="0.2">
      <c r="E152" s="49">
        <v>44847</v>
      </c>
      <c r="F152" s="50">
        <v>0.86488652229309004</v>
      </c>
      <c r="G152" s="102">
        <f t="shared" si="32"/>
        <v>-1.2934114458718393E-2</v>
      </c>
      <c r="H152" s="103">
        <f t="shared" si="33"/>
        <v>0.85830460144874221</v>
      </c>
      <c r="I152" s="100">
        <f t="shared" si="34"/>
        <v>5825437.7193835881</v>
      </c>
      <c r="J152" s="101">
        <f t="shared" si="35"/>
        <v>75346.878234643489</v>
      </c>
      <c r="K152" s="106">
        <f t="shared" si="36"/>
        <v>-1901.0863321032375</v>
      </c>
      <c r="M152" s="49">
        <v>44847</v>
      </c>
      <c r="N152" s="52">
        <v>7.5331162661314002E-3</v>
      </c>
      <c r="O152" s="52">
        <v>7.0668468251824301E-3</v>
      </c>
      <c r="P152" s="52">
        <v>8.1704910844564403E-3</v>
      </c>
      <c r="Q152" s="52">
        <v>1.0676947422325601E-2</v>
      </c>
      <c r="R152" s="52">
        <v>1.31512302905321E-2</v>
      </c>
      <c r="S152" s="52">
        <v>1.9209669902920699E-2</v>
      </c>
      <c r="T152" s="52">
        <v>2.2980164736509299E-2</v>
      </c>
      <c r="U152" s="52">
        <f t="shared" si="37"/>
        <v>2.23517489309112E-2</v>
      </c>
      <c r="V152" s="52">
        <f t="shared" si="38"/>
        <v>1.4639614770814782E-4</v>
      </c>
      <c r="W152" s="52">
        <f t="shared" si="39"/>
        <v>3.5765438340604305E-2</v>
      </c>
      <c r="X152" s="97">
        <f t="shared" si="40"/>
        <v>5549913.9991145907</v>
      </c>
      <c r="Y152" s="107">
        <f t="shared" si="41"/>
        <v>-322.77780857495964</v>
      </c>
      <c r="Z152" s="52">
        <v>2.5406097993254599E-2</v>
      </c>
      <c r="AC152" s="49">
        <v>44847</v>
      </c>
      <c r="AD152" s="53">
        <v>3.3002354204654603E-2</v>
      </c>
      <c r="AE152" s="53">
        <v>3.3002354204654603E-2</v>
      </c>
      <c r="AF152" s="53">
        <v>3.3002354204654603E-2</v>
      </c>
      <c r="AG152" s="53">
        <v>3.3002354204654603E-2</v>
      </c>
      <c r="AH152" s="53">
        <v>3.3002354204654603E-2</v>
      </c>
      <c r="AI152" s="53">
        <v>4.0762908756732899E-2</v>
      </c>
      <c r="AJ152" s="53">
        <v>4.4166639447212198E-2</v>
      </c>
      <c r="AK152" s="53">
        <f t="shared" si="42"/>
        <v>4.3599350998798983E-2</v>
      </c>
      <c r="AL152" s="53">
        <f t="shared" si="43"/>
        <v>-1.303940390547105E-3</v>
      </c>
      <c r="AM152" s="53">
        <f t="shared" si="44"/>
        <v>4.5384207740426043E-2</v>
      </c>
      <c r="AN152" s="95">
        <f t="shared" si="45"/>
        <v>-4910661.0671270154</v>
      </c>
      <c r="AO152" s="96">
        <f t="shared" si="46"/>
        <v>-5721350.0415100353</v>
      </c>
      <c r="AP152" s="108">
        <f t="shared" si="47"/>
        <v>-76925.186758171767</v>
      </c>
      <c r="AQ152" s="53">
        <v>4.7570370137691498E-2</v>
      </c>
    </row>
    <row r="153" spans="5:43" ht="15" x14ac:dyDescent="0.2">
      <c r="E153" s="49">
        <v>44846</v>
      </c>
      <c r="F153" s="50">
        <v>0.876145720481872</v>
      </c>
      <c r="G153" s="102">
        <f t="shared" si="32"/>
        <v>2.3929195007667937E-4</v>
      </c>
      <c r="H153" s="103">
        <f t="shared" si="33"/>
        <v>0.86975955648573333</v>
      </c>
      <c r="I153" s="100">
        <f t="shared" si="34"/>
        <v>5748715.2198735457</v>
      </c>
      <c r="J153" s="101">
        <f t="shared" si="35"/>
        <v>-1375.6212753988802</v>
      </c>
      <c r="K153" s="106">
        <f t="shared" si="36"/>
        <v>-308.6517820879817</v>
      </c>
      <c r="M153" s="49">
        <v>44846</v>
      </c>
      <c r="N153" s="52">
        <v>7.5229774229228497E-3</v>
      </c>
      <c r="O153" s="52">
        <v>7.2150463238358498E-3</v>
      </c>
      <c r="P153" s="52">
        <v>8.4343785420060106E-3</v>
      </c>
      <c r="Q153" s="52">
        <v>1.0843379423022201E-2</v>
      </c>
      <c r="R153" s="52">
        <v>1.32096596062183E-2</v>
      </c>
      <c r="S153" s="52">
        <v>1.9089967012405298E-2</v>
      </c>
      <c r="T153" s="52">
        <v>2.2828429937362602E-2</v>
      </c>
      <c r="U153" s="52">
        <f t="shared" si="37"/>
        <v>2.2205352783203052E-2</v>
      </c>
      <c r="V153" s="52">
        <f t="shared" si="38"/>
        <v>8.4027027090330386E-5</v>
      </c>
      <c r="W153" s="52">
        <f t="shared" si="39"/>
        <v>3.5703069219986484E-2</v>
      </c>
      <c r="X153" s="97">
        <f t="shared" si="40"/>
        <v>5550051.509782684</v>
      </c>
      <c r="Y153" s="107">
        <f t="shared" si="41"/>
        <v>-185.26714048162103</v>
      </c>
      <c r="Z153" s="52">
        <v>2.5224909186363199E-2</v>
      </c>
      <c r="AC153" s="49">
        <v>44846</v>
      </c>
      <c r="AD153" s="53">
        <v>3.3557679504156099E-2</v>
      </c>
      <c r="AE153" s="53">
        <v>3.3557679504156099E-2</v>
      </c>
      <c r="AF153" s="53">
        <v>3.3557679504156099E-2</v>
      </c>
      <c r="AG153" s="53">
        <v>3.3557679504156099E-2</v>
      </c>
      <c r="AH153" s="53">
        <v>3.3557679504156099E-2</v>
      </c>
      <c r="AI153" s="53">
        <v>4.1820902377366999E-2</v>
      </c>
      <c r="AJ153" s="53">
        <v>4.5519769191741902E-2</v>
      </c>
      <c r="AK153" s="53">
        <f t="shared" si="42"/>
        <v>4.4903291389346088E-2</v>
      </c>
      <c r="AL153" s="53">
        <f t="shared" si="43"/>
        <v>-4.3762226899425605E-5</v>
      </c>
      <c r="AM153" s="53">
        <f t="shared" si="44"/>
        <v>4.6644385904073722E-2</v>
      </c>
      <c r="AN153" s="95">
        <f t="shared" si="45"/>
        <v>-4908203.3135068081</v>
      </c>
      <c r="AO153" s="96">
        <f t="shared" si="46"/>
        <v>-5643172.618118071</v>
      </c>
      <c r="AP153" s="108">
        <f t="shared" si="47"/>
        <v>1252.2366337925196</v>
      </c>
      <c r="AQ153" s="53">
        <v>4.9218643456697402E-2</v>
      </c>
    </row>
    <row r="154" spans="5:43" ht="15" x14ac:dyDescent="0.2">
      <c r="E154" s="49">
        <v>44845</v>
      </c>
      <c r="F154" s="50">
        <v>0.87593609094619695</v>
      </c>
      <c r="G154" s="102">
        <f t="shared" si="32"/>
        <v>-2.738532685999395E-3</v>
      </c>
      <c r="H154" s="103">
        <f t="shared" si="33"/>
        <v>0.86717018466679952</v>
      </c>
      <c r="I154" s="100">
        <f t="shared" si="34"/>
        <v>5765880.8944419539</v>
      </c>
      <c r="J154" s="101">
        <f t="shared" si="35"/>
        <v>15790.053293009289</v>
      </c>
      <c r="K154" s="106">
        <f t="shared" si="36"/>
        <v>-916.4912470523268</v>
      </c>
      <c r="M154" s="49">
        <v>44845</v>
      </c>
      <c r="N154" s="52">
        <v>7.50269927084445E-3</v>
      </c>
      <c r="O154" s="52">
        <v>7.2402427904307799E-3</v>
      </c>
      <c r="P154" s="52">
        <v>8.2864696159958805E-3</v>
      </c>
      <c r="Q154" s="52">
        <v>1.0710730217397201E-2</v>
      </c>
      <c r="R154" s="52">
        <v>1.3082978315651399E-2</v>
      </c>
      <c r="S154" s="52">
        <v>1.8952718004584299E-2</v>
      </c>
      <c r="T154" s="52">
        <v>2.2755047306418402E-2</v>
      </c>
      <c r="U154" s="52">
        <f t="shared" si="37"/>
        <v>2.2121325756112722E-2</v>
      </c>
      <c r="V154" s="52">
        <f t="shared" si="38"/>
        <v>-7.5832319756278382E-5</v>
      </c>
      <c r="W154" s="52">
        <f t="shared" si="39"/>
        <v>3.5543209873139872E-2</v>
      </c>
      <c r="X154" s="97">
        <f t="shared" si="40"/>
        <v>5550403.9812577059</v>
      </c>
      <c r="Y154" s="107">
        <f t="shared" si="41"/>
        <v>167.20433454029262</v>
      </c>
      <c r="Z154" s="52">
        <v>2.51617096364498E-2</v>
      </c>
      <c r="AC154" s="49">
        <v>44845</v>
      </c>
      <c r="AD154" s="53">
        <v>3.34287732839584E-2</v>
      </c>
      <c r="AE154" s="53">
        <v>3.34287732839584E-2</v>
      </c>
      <c r="AF154" s="53">
        <v>3.34287732839584E-2</v>
      </c>
      <c r="AG154" s="53">
        <v>3.34287732839584E-2</v>
      </c>
      <c r="AH154" s="53">
        <v>3.34287732839584E-2</v>
      </c>
      <c r="AI154" s="53">
        <v>4.1732758283615098E-2</v>
      </c>
      <c r="AJ154" s="53">
        <v>4.5589912682771599E-2</v>
      </c>
      <c r="AK154" s="53">
        <f t="shared" si="42"/>
        <v>4.4947053616245514E-2</v>
      </c>
      <c r="AL154" s="53">
        <f t="shared" si="43"/>
        <v>-6.1094760894778166E-4</v>
      </c>
      <c r="AM154" s="53">
        <f t="shared" si="44"/>
        <v>4.6077200522025366E-2</v>
      </c>
      <c r="AN154" s="95">
        <f t="shared" si="45"/>
        <v>-4909309.3555606566</v>
      </c>
      <c r="AO154" s="96">
        <f t="shared" si="46"/>
        <v>-5661298.6036264654</v>
      </c>
      <c r="AP154" s="108">
        <f t="shared" si="47"/>
        <v>-16873.748874601908</v>
      </c>
      <c r="AQ154" s="53">
        <v>4.9447081983089398E-2</v>
      </c>
    </row>
    <row r="155" spans="5:43" ht="15" x14ac:dyDescent="0.2">
      <c r="E155" s="49">
        <v>44844</v>
      </c>
      <c r="F155" s="50">
        <v>0.87833815813064497</v>
      </c>
      <c r="G155" s="102">
        <f t="shared" si="32"/>
        <v>-1.032171304275542E-3</v>
      </c>
      <c r="H155" s="103">
        <f t="shared" si="33"/>
        <v>0.8686539537313791</v>
      </c>
      <c r="I155" s="100">
        <f t="shared" si="34"/>
        <v>5756032.0522597777</v>
      </c>
      <c r="J155" s="101">
        <f t="shared" si="35"/>
        <v>5941.211110833101</v>
      </c>
      <c r="K155" s="106">
        <f t="shared" si="36"/>
        <v>2325.863114239648</v>
      </c>
      <c r="M155" s="49">
        <v>44844</v>
      </c>
      <c r="N155" s="52">
        <v>7.5128385797142896E-3</v>
      </c>
      <c r="O155" s="52">
        <v>7.1524530649185103E-3</v>
      </c>
      <c r="P155" s="52">
        <v>7.9585649073123897E-3</v>
      </c>
      <c r="Q155" s="52">
        <v>1.0392744094133301E-2</v>
      </c>
      <c r="R155" s="52">
        <v>1.28331826999783E-2</v>
      </c>
      <c r="S155" s="52">
        <v>1.886055059731E-2</v>
      </c>
      <c r="T155" s="52">
        <v>2.28644795715808E-2</v>
      </c>
      <c r="U155" s="52">
        <f t="shared" si="37"/>
        <v>2.2197158075869E-2</v>
      </c>
      <c r="V155" s="52">
        <f t="shared" si="38"/>
        <v>5.3751810143390019E-4</v>
      </c>
      <c r="W155" s="52">
        <f t="shared" si="39"/>
        <v>3.6156560294330051E-2</v>
      </c>
      <c r="X155" s="97">
        <f t="shared" si="40"/>
        <v>5549051.7359264893</v>
      </c>
      <c r="Y155" s="107">
        <f t="shared" si="41"/>
        <v>-1185.0409966763109</v>
      </c>
      <c r="Z155" s="52">
        <v>2.5394313037395401E-2</v>
      </c>
      <c r="AC155" s="49">
        <v>44844</v>
      </c>
      <c r="AD155" s="53">
        <v>3.3656835556030197E-2</v>
      </c>
      <c r="AE155" s="53">
        <v>3.3656835556030197E-2</v>
      </c>
      <c r="AF155" s="53">
        <v>3.3656835556030197E-2</v>
      </c>
      <c r="AG155" s="53">
        <v>3.3656835556030197E-2</v>
      </c>
      <c r="AH155" s="53">
        <v>3.3656835556030197E-2</v>
      </c>
      <c r="AI155" s="53">
        <v>4.2154926806688302E-2</v>
      </c>
      <c r="AJ155" s="53">
        <v>4.62386161088943E-2</v>
      </c>
      <c r="AK155" s="53">
        <f t="shared" si="42"/>
        <v>4.5558001225193295E-2</v>
      </c>
      <c r="AL155" s="53">
        <f t="shared" si="43"/>
        <v>1.5159565955400606E-3</v>
      </c>
      <c r="AM155" s="53">
        <f t="shared" si="44"/>
        <v>4.8204104726513208E-2</v>
      </c>
      <c r="AN155" s="95">
        <f t="shared" si="45"/>
        <v>-4905163.0624041306</v>
      </c>
      <c r="AO155" s="96">
        <f t="shared" si="46"/>
        <v>-5646855.1617517807</v>
      </c>
      <c r="AP155" s="108">
        <f t="shared" si="47"/>
        <v>-2430.3069999171421</v>
      </c>
      <c r="AQ155" s="53">
        <v>5.03223165869712E-2</v>
      </c>
    </row>
    <row r="156" spans="5:43" ht="15" x14ac:dyDescent="0.2">
      <c r="E156" s="49">
        <v>44841</v>
      </c>
      <c r="F156" s="50">
        <v>0.87924522161483698</v>
      </c>
      <c r="G156" s="102">
        <f t="shared" si="32"/>
        <v>4.094718301229353E-4</v>
      </c>
      <c r="H156" s="103">
        <f t="shared" si="33"/>
        <v>0.8699075366522625</v>
      </c>
      <c r="I156" s="100">
        <f t="shared" si="34"/>
        <v>5747737.3046357501</v>
      </c>
      <c r="J156" s="101">
        <f t="shared" si="35"/>
        <v>-2353.5365131944418</v>
      </c>
      <c r="K156" s="106">
        <f t="shared" si="36"/>
        <v>-1908.1095633096993</v>
      </c>
      <c r="M156" s="49">
        <v>44841</v>
      </c>
      <c r="N156" s="52">
        <v>7.5025460682809301E-3</v>
      </c>
      <c r="O156" s="52">
        <v>7.1147987619042397E-3</v>
      </c>
      <c r="P156" s="52">
        <v>7.7321827411651603E-3</v>
      </c>
      <c r="Q156" s="52">
        <v>9.9837016314268095E-3</v>
      </c>
      <c r="R156" s="52">
        <v>1.23466774821281E-2</v>
      </c>
      <c r="S156" s="52">
        <v>1.82989593595266E-2</v>
      </c>
      <c r="T156" s="52">
        <v>2.2331776097416801E-2</v>
      </c>
      <c r="U156" s="52">
        <f t="shared" si="37"/>
        <v>2.16596399744351E-2</v>
      </c>
      <c r="V156" s="52">
        <f t="shared" si="38"/>
        <v>6.2075660874443342E-4</v>
      </c>
      <c r="W156" s="52">
        <f t="shared" si="39"/>
        <v>3.6239798801640591E-2</v>
      </c>
      <c r="X156" s="97">
        <f t="shared" si="40"/>
        <v>5548868.2465120256</v>
      </c>
      <c r="Y156" s="107">
        <f t="shared" si="41"/>
        <v>-1368.5304111400619</v>
      </c>
      <c r="Z156" s="52">
        <v>2.48965062201023E-2</v>
      </c>
      <c r="AC156" s="49">
        <v>44841</v>
      </c>
      <c r="AD156" s="53">
        <v>3.2801069319248199E-2</v>
      </c>
      <c r="AE156" s="53">
        <v>3.2801069319248199E-2</v>
      </c>
      <c r="AF156" s="53">
        <v>3.2801069319248199E-2</v>
      </c>
      <c r="AG156" s="53">
        <v>3.2801069319248199E-2</v>
      </c>
      <c r="AH156" s="53">
        <v>3.2801069319248199E-2</v>
      </c>
      <c r="AI156" s="53">
        <v>4.0735967457294402E-2</v>
      </c>
      <c r="AJ156" s="53">
        <v>4.4703260064124999E-2</v>
      </c>
      <c r="AK156" s="53">
        <f t="shared" si="42"/>
        <v>4.4042044629653235E-2</v>
      </c>
      <c r="AL156" s="53">
        <f t="shared" si="43"/>
        <v>-2.2142877181367815E-4</v>
      </c>
      <c r="AM156" s="53">
        <f t="shared" si="44"/>
        <v>4.646671935915947E-2</v>
      </c>
      <c r="AN156" s="95">
        <f t="shared" si="45"/>
        <v>-4908549.7460364765</v>
      </c>
      <c r="AO156" s="96">
        <f t="shared" si="46"/>
        <v>-5642610.8973908387</v>
      </c>
      <c r="AP156" s="108">
        <f t="shared" si="47"/>
        <v>1813.9573610248044</v>
      </c>
      <c r="AQ156" s="53">
        <v>4.8670552670955602E-2</v>
      </c>
    </row>
    <row r="157" spans="5:43" ht="15" x14ac:dyDescent="0.2">
      <c r="E157" s="49">
        <v>44840</v>
      </c>
      <c r="F157" s="50">
        <v>0.87888526916503895</v>
      </c>
      <c r="G157" s="102">
        <f t="shared" si="32"/>
        <v>3.0216002343435673E-3</v>
      </c>
      <c r="H157" s="103">
        <f t="shared" si="33"/>
        <v>0.87217891677162307</v>
      </c>
      <c r="I157" s="100">
        <f t="shared" si="34"/>
        <v>5732768.7058838094</v>
      </c>
      <c r="J157" s="101">
        <f t="shared" si="35"/>
        <v>-17322.135265135206</v>
      </c>
      <c r="K157" s="106">
        <f t="shared" si="36"/>
        <v>1504.3397939680144</v>
      </c>
      <c r="M157" s="49">
        <v>44840</v>
      </c>
      <c r="N157" s="52">
        <v>7.4722836725413799E-3</v>
      </c>
      <c r="O157" s="52">
        <v>6.98188226670026E-3</v>
      </c>
      <c r="P157" s="52">
        <v>7.3438594117760598E-3</v>
      </c>
      <c r="Q157" s="52">
        <v>9.5585994422435708E-3</v>
      </c>
      <c r="R157" s="52">
        <v>1.19305588304996E-2</v>
      </c>
      <c r="S157" s="52">
        <v>1.7803119495510999E-2</v>
      </c>
      <c r="T157" s="52">
        <v>2.1686036139726601E-2</v>
      </c>
      <c r="U157" s="52">
        <f t="shared" si="37"/>
        <v>2.1038883365690667E-2</v>
      </c>
      <c r="V157" s="52">
        <f t="shared" si="38"/>
        <v>5.8350401620069908E-4</v>
      </c>
      <c r="W157" s="52">
        <f t="shared" si="39"/>
        <v>3.6202546209096853E-2</v>
      </c>
      <c r="X157" s="97">
        <f t="shared" si="40"/>
        <v>5548950.3646827815</v>
      </c>
      <c r="Y157" s="107">
        <f t="shared" si="41"/>
        <v>-1286.4122403841466</v>
      </c>
      <c r="Z157" s="52">
        <v>2.41383090615272E-2</v>
      </c>
      <c r="AC157" s="49">
        <v>44840</v>
      </c>
      <c r="AD157" s="53">
        <v>3.2645322382450097E-2</v>
      </c>
      <c r="AE157" s="53">
        <v>3.2645322382450097E-2</v>
      </c>
      <c r="AF157" s="53">
        <v>3.2645322382450097E-2</v>
      </c>
      <c r="AG157" s="53">
        <v>3.2645322382450097E-2</v>
      </c>
      <c r="AH157" s="53">
        <v>3.2645322382450097E-2</v>
      </c>
      <c r="AI157" s="53">
        <v>4.0880493819713502E-2</v>
      </c>
      <c r="AJ157" s="53">
        <v>4.4940069317817598E-2</v>
      </c>
      <c r="AK157" s="53">
        <f t="shared" si="42"/>
        <v>4.4263473401466913E-2</v>
      </c>
      <c r="AL157" s="53">
        <f t="shared" si="43"/>
        <v>1.391124601165375E-3</v>
      </c>
      <c r="AM157" s="53">
        <f t="shared" si="44"/>
        <v>4.8079272732138523E-2</v>
      </c>
      <c r="AN157" s="95">
        <f t="shared" si="45"/>
        <v>-4905406.3193582892</v>
      </c>
      <c r="AO157" s="96">
        <f t="shared" si="46"/>
        <v>-5624311.9674523761</v>
      </c>
      <c r="AP157" s="108">
        <f t="shared" si="47"/>
        <v>20112.887299487367</v>
      </c>
      <c r="AQ157" s="53">
        <v>4.8999655991792603E-2</v>
      </c>
    </row>
    <row r="158" spans="5:43" ht="15" x14ac:dyDescent="0.2">
      <c r="E158" s="49">
        <v>44839</v>
      </c>
      <c r="F158" s="50">
        <v>0.87623363733291604</v>
      </c>
      <c r="G158" s="102">
        <f t="shared" si="32"/>
        <v>3.4781750211685643E-3</v>
      </c>
      <c r="H158" s="103">
        <f t="shared" si="33"/>
        <v>0.87257593205315365</v>
      </c>
      <c r="I158" s="100">
        <f t="shared" si="34"/>
        <v>5730160.3405850315</v>
      </c>
      <c r="J158" s="101">
        <f t="shared" si="35"/>
        <v>-19930.500563913025</v>
      </c>
      <c r="K158" s="106">
        <f t="shared" si="36"/>
        <v>-638.19957401137799</v>
      </c>
      <c r="M158" s="49">
        <v>44839</v>
      </c>
      <c r="N158" s="52">
        <v>7.5229774229228497E-3</v>
      </c>
      <c r="O158" s="52">
        <v>6.8806204944848997E-3</v>
      </c>
      <c r="P158" s="52">
        <v>7.1450727991759699E-3</v>
      </c>
      <c r="Q158" s="52">
        <v>9.3439817428588798E-3</v>
      </c>
      <c r="R158" s="52">
        <v>1.16497911512851E-2</v>
      </c>
      <c r="S158" s="52">
        <v>1.7448233440518299E-2</v>
      </c>
      <c r="T158" s="52">
        <v>2.1056808531284301E-2</v>
      </c>
      <c r="U158" s="52">
        <f t="shared" si="37"/>
        <v>2.0455379349489967E-2</v>
      </c>
      <c r="V158" s="52">
        <f t="shared" si="38"/>
        <v>8.136645580331843E-4</v>
      </c>
      <c r="W158" s="52">
        <f t="shared" si="39"/>
        <v>3.6432706750929342E-2</v>
      </c>
      <c r="X158" s="97">
        <f t="shared" si="40"/>
        <v>5548443.0271474924</v>
      </c>
      <c r="Y158" s="107">
        <f t="shared" si="41"/>
        <v>-1793.7497756732628</v>
      </c>
      <c r="Z158" s="52">
        <v>2.3299634456634501E-2</v>
      </c>
      <c r="AC158" s="49">
        <v>44839</v>
      </c>
      <c r="AD158" s="53">
        <v>3.1772434711456299E-2</v>
      </c>
      <c r="AE158" s="53">
        <v>3.1772434711456299E-2</v>
      </c>
      <c r="AF158" s="53">
        <v>3.1772434711456299E-2</v>
      </c>
      <c r="AG158" s="53">
        <v>3.1772434711456299E-2</v>
      </c>
      <c r="AH158" s="53">
        <v>3.1772434711456299E-2</v>
      </c>
      <c r="AI158" s="53">
        <v>3.9714168757200199E-2</v>
      </c>
      <c r="AJ158" s="53">
        <v>4.35039848089218E-2</v>
      </c>
      <c r="AK158" s="53">
        <f t="shared" si="42"/>
        <v>4.2872348800301538E-2</v>
      </c>
      <c r="AL158" s="53">
        <f t="shared" si="43"/>
        <v>6.811295946439061E-4</v>
      </c>
      <c r="AM158" s="53">
        <f t="shared" si="44"/>
        <v>4.7369277725617054E-2</v>
      </c>
      <c r="AN158" s="95">
        <f t="shared" si="45"/>
        <v>-4906790.098139002</v>
      </c>
      <c r="AO158" s="96">
        <f t="shared" si="46"/>
        <v>-5623338.8039862886</v>
      </c>
      <c r="AP158" s="108">
        <f t="shared" si="47"/>
        <v>21086.05076557491</v>
      </c>
      <c r="AQ158" s="53">
        <v>4.7293804585933602E-2</v>
      </c>
    </row>
    <row r="159" spans="5:43" ht="15" x14ac:dyDescent="0.2">
      <c r="E159" s="49">
        <v>44838</v>
      </c>
      <c r="F159" s="50">
        <v>0.873191237449646</v>
      </c>
      <c r="G159" s="102">
        <f t="shared" si="32"/>
        <v>3.6206092441771103E-3</v>
      </c>
      <c r="H159" s="103">
        <f t="shared" si="33"/>
        <v>0.87269978594254727</v>
      </c>
      <c r="I159" s="100">
        <f t="shared" si="34"/>
        <v>5729347.1140248068</v>
      </c>
      <c r="J159" s="101">
        <f t="shared" si="35"/>
        <v>-20743.727124137804</v>
      </c>
      <c r="K159" s="106">
        <f t="shared" si="36"/>
        <v>-1000.8260654043406</v>
      </c>
      <c r="M159" s="49">
        <v>44838</v>
      </c>
      <c r="N159" s="52">
        <v>7.5128385797142896E-3</v>
      </c>
      <c r="O159" s="52">
        <v>6.7784953862428596E-3</v>
      </c>
      <c r="P159" s="52">
        <v>6.7766224965453096E-3</v>
      </c>
      <c r="Q159" s="52">
        <v>9.0289898216724396E-3</v>
      </c>
      <c r="R159" s="52">
        <v>1.13843996077775E-2</v>
      </c>
      <c r="S159" s="52">
        <v>1.6850199550390198E-2</v>
      </c>
      <c r="T159" s="52">
        <v>2.0200017839670101E-2</v>
      </c>
      <c r="U159" s="52">
        <f t="shared" si="37"/>
        <v>1.9641714791456783E-2</v>
      </c>
      <c r="V159" s="52">
        <f t="shared" si="38"/>
        <v>-5.4851081222295067E-4</v>
      </c>
      <c r="W159" s="52">
        <f t="shared" si="39"/>
        <v>3.5070531380673203E-2</v>
      </c>
      <c r="X159" s="97">
        <f t="shared" si="40"/>
        <v>5551446.3139256872</v>
      </c>
      <c r="Y159" s="107">
        <f t="shared" si="41"/>
        <v>1209.537002521567</v>
      </c>
      <c r="Z159" s="52">
        <v>2.2230023518204599E-2</v>
      </c>
      <c r="AC159" s="49">
        <v>44838</v>
      </c>
      <c r="AD159" s="53">
        <v>3.1316079199314097E-2</v>
      </c>
      <c r="AE159" s="53">
        <v>3.1316079199314097E-2</v>
      </c>
      <c r="AF159" s="53">
        <v>3.1316079199314097E-2</v>
      </c>
      <c r="AG159" s="53">
        <v>3.1316079199314097E-2</v>
      </c>
      <c r="AH159" s="53">
        <v>3.1316079199314097E-2</v>
      </c>
      <c r="AI159" s="53">
        <v>3.9125848561525303E-2</v>
      </c>
      <c r="AJ159" s="53">
        <v>4.28042933344841E-2</v>
      </c>
      <c r="AK159" s="53">
        <f t="shared" si="42"/>
        <v>4.2191219205657632E-2</v>
      </c>
      <c r="AL159" s="53">
        <f t="shared" si="43"/>
        <v>-8.1857355932390269E-4</v>
      </c>
      <c r="AM159" s="53">
        <f t="shared" si="44"/>
        <v>4.5869574571649245E-2</v>
      </c>
      <c r="AN159" s="95">
        <f t="shared" si="45"/>
        <v>-4909714.2996660937</v>
      </c>
      <c r="AO159" s="96">
        <f t="shared" si="46"/>
        <v>-5625891.4906956516</v>
      </c>
      <c r="AP159" s="108">
        <f t="shared" si="47"/>
        <v>18533.364056211896</v>
      </c>
      <c r="AQ159" s="53">
        <v>4.64827381074428E-2</v>
      </c>
    </row>
    <row r="160" spans="5:43" ht="15" x14ac:dyDescent="0.2">
      <c r="E160" s="49">
        <v>44837</v>
      </c>
      <c r="F160" s="50">
        <v>0.87003546953201205</v>
      </c>
      <c r="G160" s="102">
        <f t="shared" si="32"/>
        <v>-7.9001902568649578E-3</v>
      </c>
      <c r="H160" s="103">
        <f t="shared" si="33"/>
        <v>0.86268185768774763</v>
      </c>
      <c r="I160" s="100">
        <f t="shared" si="34"/>
        <v>5795879.3910440356</v>
      </c>
      <c r="J160" s="101">
        <f t="shared" si="35"/>
        <v>45788.549895090982</v>
      </c>
      <c r="K160" s="106">
        <f t="shared" si="36"/>
        <v>-3427.868928889744</v>
      </c>
      <c r="M160" s="49">
        <v>44837</v>
      </c>
      <c r="N160" s="52">
        <v>7.3708975687622998E-3</v>
      </c>
      <c r="O160" s="52">
        <v>6.8408343940973204E-3</v>
      </c>
      <c r="P160" s="52">
        <v>6.8580256775021501E-3</v>
      </c>
      <c r="Q160" s="52">
        <v>9.0814409777522E-3</v>
      </c>
      <c r="R160" s="52">
        <v>1.1513178236782501E-2</v>
      </c>
      <c r="S160" s="52">
        <v>1.7194969579577401E-2</v>
      </c>
      <c r="T160" s="52">
        <v>2.07892768085002E-2</v>
      </c>
      <c r="U160" s="52">
        <f t="shared" si="37"/>
        <v>2.0190225603679734E-2</v>
      </c>
      <c r="V160" s="52">
        <f t="shared" si="38"/>
        <v>-4.6156191577521183E-4</v>
      </c>
      <c r="W160" s="52">
        <f t="shared" si="39"/>
        <v>3.5157480277120942E-2</v>
      </c>
      <c r="X160" s="97">
        <f t="shared" si="40"/>
        <v>5551254.5628292961</v>
      </c>
      <c r="Y160" s="107">
        <f t="shared" si="41"/>
        <v>1017.785906130448</v>
      </c>
      <c r="Z160" s="52">
        <v>2.2985972464084601E-2</v>
      </c>
      <c r="AC160" s="49">
        <v>44837</v>
      </c>
      <c r="AD160" s="53">
        <v>3.1673233956098501E-2</v>
      </c>
      <c r="AE160" s="53">
        <v>3.1673233956098501E-2</v>
      </c>
      <c r="AF160" s="53">
        <v>3.1673233956098501E-2</v>
      </c>
      <c r="AG160" s="53">
        <v>3.1673233956098501E-2</v>
      </c>
      <c r="AH160" s="53">
        <v>3.1673233956098501E-2</v>
      </c>
      <c r="AI160" s="53">
        <v>3.9861220866441699E-2</v>
      </c>
      <c r="AJ160" s="53">
        <v>4.3639507144689497E-2</v>
      </c>
      <c r="AK160" s="53">
        <f t="shared" si="42"/>
        <v>4.3009792764981535E-2</v>
      </c>
      <c r="AL160" s="53">
        <f t="shared" si="43"/>
        <v>-2.3381641755501129E-3</v>
      </c>
      <c r="AM160" s="53">
        <f t="shared" si="44"/>
        <v>4.4349983955423035E-2</v>
      </c>
      <c r="AN160" s="95">
        <f t="shared" si="45"/>
        <v>-4912679.0563322715</v>
      </c>
      <c r="AO160" s="96">
        <f t="shared" si="46"/>
        <v>-5694659.0594819747</v>
      </c>
      <c r="AP160" s="108">
        <f t="shared" si="47"/>
        <v>-50234.204730111174</v>
      </c>
      <c r="AQ160" s="53">
        <v>4.7417793422937303E-2</v>
      </c>
    </row>
    <row r="161" spans="5:43" ht="15" x14ac:dyDescent="0.2">
      <c r="E161" s="49">
        <v>44834</v>
      </c>
      <c r="F161" s="50">
        <v>0.87693613767623901</v>
      </c>
      <c r="G161" s="102">
        <f t="shared" si="32"/>
        <v>-9.4161609615165502E-3</v>
      </c>
      <c r="H161" s="103">
        <f t="shared" si="33"/>
        <v>0.86136364311815949</v>
      </c>
      <c r="I161" s="100">
        <f t="shared" si="34"/>
        <v>5804749.2948505068</v>
      </c>
      <c r="J161" s="101">
        <f t="shared" si="35"/>
        <v>54658.453701562248</v>
      </c>
      <c r="K161" s="106">
        <f t="shared" si="36"/>
        <v>1661.612649734132</v>
      </c>
      <c r="M161" s="49">
        <v>44834</v>
      </c>
      <c r="N161" s="52">
        <v>7.5633749365806502E-3</v>
      </c>
      <c r="O161" s="52">
        <v>6.9358251057565204E-3</v>
      </c>
      <c r="P161" s="52">
        <v>6.9540552794933302E-3</v>
      </c>
      <c r="Q161" s="52">
        <v>8.9784730225801399E-3</v>
      </c>
      <c r="R161" s="52">
        <v>1.12643558531999E-2</v>
      </c>
      <c r="S161" s="52">
        <v>1.7390528693795201E-2</v>
      </c>
      <c r="T161" s="52">
        <v>2.1304039284586899E-2</v>
      </c>
      <c r="U161" s="52">
        <f t="shared" si="37"/>
        <v>2.0651787519454946E-2</v>
      </c>
      <c r="V161" s="52">
        <f t="shared" si="38"/>
        <v>-3.3329861859481003E-4</v>
      </c>
      <c r="W161" s="52">
        <f t="shared" si="39"/>
        <v>3.5285743574301344E-2</v>
      </c>
      <c r="X161" s="97">
        <f t="shared" si="40"/>
        <v>5550971.711895843</v>
      </c>
      <c r="Y161" s="107">
        <f t="shared" si="41"/>
        <v>734.93497267737985</v>
      </c>
      <c r="Z161" s="52">
        <v>2.3755092173814701E-2</v>
      </c>
      <c r="AC161" s="49">
        <v>44834</v>
      </c>
      <c r="AD161" s="53">
        <v>3.2706286758184398E-2</v>
      </c>
      <c r="AE161" s="53">
        <v>3.2706286758184398E-2</v>
      </c>
      <c r="AF161" s="53">
        <v>3.2706286758184398E-2</v>
      </c>
      <c r="AG161" s="53">
        <v>3.2706286758184398E-2</v>
      </c>
      <c r="AH161" s="53">
        <v>3.2706286758184398E-2</v>
      </c>
      <c r="AI161" s="53">
        <v>4.1989784687757402E-2</v>
      </c>
      <c r="AJ161" s="53">
        <v>4.6019591391086502E-2</v>
      </c>
      <c r="AK161" s="53">
        <f t="shared" si="42"/>
        <v>4.5347956940531647E-2</v>
      </c>
      <c r="AL161" s="53">
        <f t="shared" si="43"/>
        <v>-3.4346555670153323E-5</v>
      </c>
      <c r="AM161" s="53">
        <f t="shared" si="44"/>
        <v>4.6653801575302994E-2</v>
      </c>
      <c r="AN161" s="95">
        <f t="shared" si="45"/>
        <v>-4908184.9545434304</v>
      </c>
      <c r="AO161" s="96">
        <f t="shared" si="46"/>
        <v>-5698156.630776369</v>
      </c>
      <c r="AP161" s="108">
        <f t="shared" si="47"/>
        <v>-53731.776024505496</v>
      </c>
      <c r="AQ161" s="53">
        <v>5.0049398094415602E-2</v>
      </c>
    </row>
    <row r="162" spans="5:43" ht="15" x14ac:dyDescent="0.2">
      <c r="E162" s="49">
        <v>44833</v>
      </c>
      <c r="F162" s="50">
        <v>0.88523250818252497</v>
      </c>
      <c r="G162" s="102">
        <f t="shared" si="32"/>
        <v>-1.2369203950527206E-2</v>
      </c>
      <c r="H162" s="103">
        <f t="shared" si="33"/>
        <v>0.85879582021710377</v>
      </c>
      <c r="I162" s="100">
        <f t="shared" si="34"/>
        <v>5822105.6533973338</v>
      </c>
      <c r="J162" s="101">
        <f t="shared" si="35"/>
        <v>72014.812248389237</v>
      </c>
      <c r="K162" s="106">
        <f t="shared" si="36"/>
        <v>599.04524049255997</v>
      </c>
      <c r="M162" s="49">
        <v>44833</v>
      </c>
      <c r="N162" s="52">
        <v>7.5736711733043098E-3</v>
      </c>
      <c r="O162" s="52">
        <v>6.9358227774500803E-3</v>
      </c>
      <c r="P162" s="52">
        <v>6.8674311041831901E-3</v>
      </c>
      <c r="Q162" s="52">
        <v>8.8587077334523201E-3</v>
      </c>
      <c r="R162" s="52">
        <v>1.1166195385158E-2</v>
      </c>
      <c r="S162" s="52">
        <v>1.7546534538269001E-2</v>
      </c>
      <c r="T162" s="52">
        <v>2.1672796458005902E-2</v>
      </c>
      <c r="U162" s="52">
        <f t="shared" si="37"/>
        <v>2.0985086138049756E-2</v>
      </c>
      <c r="V162" s="52">
        <f t="shared" si="38"/>
        <v>-2.9003433883182522E-4</v>
      </c>
      <c r="W162" s="52">
        <f t="shared" si="39"/>
        <v>3.5329007854064329E-2</v>
      </c>
      <c r="X162" s="97">
        <f t="shared" si="40"/>
        <v>5550876.3071677703</v>
      </c>
      <c r="Y162" s="107">
        <f t="shared" si="41"/>
        <v>639.53024460468441</v>
      </c>
      <c r="Z162" s="52">
        <v>2.4233881384134199E-2</v>
      </c>
      <c r="AC162" s="49">
        <v>44833</v>
      </c>
      <c r="AD162" s="53">
        <v>3.33013758063316E-2</v>
      </c>
      <c r="AE162" s="53">
        <v>3.33013758063316E-2</v>
      </c>
      <c r="AF162" s="53">
        <v>3.33013758063316E-2</v>
      </c>
      <c r="AG162" s="53">
        <v>3.33013758063316E-2</v>
      </c>
      <c r="AH162" s="53">
        <v>3.33013758063316E-2</v>
      </c>
      <c r="AI162" s="53">
        <v>4.2077921330928802E-2</v>
      </c>
      <c r="AJ162" s="53">
        <v>4.6043179929256398E-2</v>
      </c>
      <c r="AK162" s="53">
        <f t="shared" si="42"/>
        <v>4.5382303496201801E-2</v>
      </c>
      <c r="AL162" s="53">
        <f t="shared" si="43"/>
        <v>-6.0064407686392929E-4</v>
      </c>
      <c r="AM162" s="53">
        <f t="shared" si="44"/>
        <v>4.6087504054109218E-2</v>
      </c>
      <c r="AN162" s="95">
        <f t="shared" si="45"/>
        <v>-4909289.2608953826</v>
      </c>
      <c r="AO162" s="96">
        <f t="shared" si="46"/>
        <v>-5716480.1520043649</v>
      </c>
      <c r="AP162" s="108">
        <f t="shared" si="47"/>
        <v>-72055.297252501361</v>
      </c>
      <c r="AQ162" s="53">
        <v>5.0008457154035499E-2</v>
      </c>
    </row>
    <row r="163" spans="5:43" ht="15" x14ac:dyDescent="0.2">
      <c r="E163" s="49">
        <v>44832</v>
      </c>
      <c r="F163" s="50">
        <v>0.89625012874603205</v>
      </c>
      <c r="G163" s="102">
        <f t="shared" si="32"/>
        <v>3.6239364714973927E-3</v>
      </c>
      <c r="H163" s="103">
        <f t="shared" si="33"/>
        <v>0.87270267913798727</v>
      </c>
      <c r="I163" s="100">
        <f t="shared" si="34"/>
        <v>5729328.1200176375</v>
      </c>
      <c r="J163" s="101">
        <f t="shared" si="35"/>
        <v>-20762.721131307073</v>
      </c>
      <c r="K163" s="106">
        <f t="shared" si="36"/>
        <v>701.15741767734289</v>
      </c>
      <c r="M163" s="49">
        <v>44832</v>
      </c>
      <c r="N163" s="52">
        <v>7.5736711733043098E-3</v>
      </c>
      <c r="O163" s="52">
        <v>6.9403951056301498E-3</v>
      </c>
      <c r="P163" s="52">
        <v>6.9744894281029701E-3</v>
      </c>
      <c r="Q163" s="52">
        <v>9.3143265694379807E-3</v>
      </c>
      <c r="R163" s="52">
        <v>1.1736035346984801E-2</v>
      </c>
      <c r="S163" s="52">
        <v>1.7885360866785001E-2</v>
      </c>
      <c r="T163" s="52">
        <v>2.1953072398900899E-2</v>
      </c>
      <c r="U163" s="52">
        <f t="shared" si="37"/>
        <v>2.1275120476881581E-2</v>
      </c>
      <c r="V163" s="52">
        <f t="shared" si="38"/>
        <v>-4.7173506269852089E-4</v>
      </c>
      <c r="W163" s="52">
        <f t="shared" si="39"/>
        <v>3.5147307130197633E-2</v>
      </c>
      <c r="X163" s="97">
        <f t="shared" si="40"/>
        <v>5551276.9976433972</v>
      </c>
      <c r="Y163" s="107">
        <f t="shared" si="41"/>
        <v>1040.2207202315331</v>
      </c>
      <c r="Z163" s="52">
        <v>2.4545451626181599E-2</v>
      </c>
      <c r="AC163" s="49">
        <v>44832</v>
      </c>
      <c r="AD163" s="53">
        <v>3.4362386912107398E-2</v>
      </c>
      <c r="AE163" s="53">
        <v>3.4362386912107398E-2</v>
      </c>
      <c r="AF163" s="53">
        <v>3.4362386912107398E-2</v>
      </c>
      <c r="AG163" s="53">
        <v>3.4362386912107398E-2</v>
      </c>
      <c r="AH163" s="53">
        <v>3.4362386912107398E-2</v>
      </c>
      <c r="AI163" s="53">
        <v>4.2733982205390902E-2</v>
      </c>
      <c r="AJ163" s="53">
        <v>4.6632740646600702E-2</v>
      </c>
      <c r="AK163" s="53">
        <f t="shared" si="42"/>
        <v>4.598294757306573E-2</v>
      </c>
      <c r="AL163" s="53">
        <f t="shared" si="43"/>
        <v>1.901388168334267E-5</v>
      </c>
      <c r="AM163" s="53">
        <f t="shared" si="44"/>
        <v>4.670716201265649E-2</v>
      </c>
      <c r="AN163" s="95">
        <f t="shared" si="45"/>
        <v>-4908080.9120300459</v>
      </c>
      <c r="AO163" s="96">
        <f t="shared" si="46"/>
        <v>-5624001.1969231106</v>
      </c>
      <c r="AP163" s="108">
        <f t="shared" si="47"/>
        <v>20423.657828752883</v>
      </c>
      <c r="AQ163" s="53">
        <v>5.0531506538391099E-2</v>
      </c>
    </row>
    <row r="164" spans="5:43" ht="15" x14ac:dyDescent="0.2">
      <c r="E164" s="49">
        <v>44831</v>
      </c>
      <c r="F164" s="50">
        <v>0.893008053302764</v>
      </c>
      <c r="G164" s="102">
        <f t="shared" si="32"/>
        <v>-1.2386375744916113E-3</v>
      </c>
      <c r="H164" s="103">
        <f t="shared" si="33"/>
        <v>0.86847442068058056</v>
      </c>
      <c r="I164" s="100">
        <f t="shared" si="34"/>
        <v>5757221.9525841037</v>
      </c>
      <c r="J164" s="101">
        <f t="shared" si="35"/>
        <v>7131.1114351591095</v>
      </c>
      <c r="K164" s="106">
        <f t="shared" si="36"/>
        <v>-1355.835129740648</v>
      </c>
      <c r="M164" s="49">
        <v>44831</v>
      </c>
      <c r="N164" s="52">
        <v>7.58380955085158E-3</v>
      </c>
      <c r="O164" s="52">
        <v>6.9781653583049696E-3</v>
      </c>
      <c r="P164" s="52">
        <v>7.2587477043271004E-3</v>
      </c>
      <c r="Q164" s="52">
        <v>9.6187107264995506E-3</v>
      </c>
      <c r="R164" s="52">
        <v>1.20799345895648E-2</v>
      </c>
      <c r="S164" s="52">
        <v>1.8232595175504601E-2</v>
      </c>
      <c r="T164" s="52">
        <v>2.24497076123952E-2</v>
      </c>
      <c r="U164" s="52">
        <f t="shared" si="37"/>
        <v>2.1746855539580102E-2</v>
      </c>
      <c r="V164" s="52">
        <f t="shared" si="38"/>
        <v>7.5622772177000308E-5</v>
      </c>
      <c r="W164" s="52">
        <f t="shared" si="39"/>
        <v>3.5694664965073154E-2</v>
      </c>
      <c r="X164" s="97">
        <f t="shared" si="40"/>
        <v>5550070.039640774</v>
      </c>
      <c r="Y164" s="107">
        <f t="shared" si="41"/>
        <v>-166.73728239163756</v>
      </c>
      <c r="Z164" s="52">
        <v>2.5190150365233401E-2</v>
      </c>
      <c r="AC164" s="49">
        <v>44831</v>
      </c>
      <c r="AD164" s="53">
        <v>3.3141192048788001E-2</v>
      </c>
      <c r="AE164" s="53">
        <v>3.3141192048788001E-2</v>
      </c>
      <c r="AF164" s="53">
        <v>3.3141192048788001E-2</v>
      </c>
      <c r="AG164" s="53">
        <v>3.3141192048788001E-2</v>
      </c>
      <c r="AH164" s="53">
        <v>3.3141192048788001E-2</v>
      </c>
      <c r="AI164" s="53">
        <v>4.2361922562122303E-2</v>
      </c>
      <c r="AJ164" s="53">
        <v>4.66843359172344E-2</v>
      </c>
      <c r="AK164" s="53">
        <f t="shared" si="42"/>
        <v>4.5963933691382387E-2</v>
      </c>
      <c r="AL164" s="53">
        <f t="shared" si="43"/>
        <v>-5.8794518311815896E-4</v>
      </c>
      <c r="AM164" s="53">
        <f t="shared" si="44"/>
        <v>4.6100202947854989E-2</v>
      </c>
      <c r="AN164" s="95">
        <f t="shared" si="45"/>
        <v>-4909264.4947422622</v>
      </c>
      <c r="AO164" s="96">
        <f t="shared" si="46"/>
        <v>-5652745.0640343716</v>
      </c>
      <c r="AP164" s="108">
        <f t="shared" si="47"/>
        <v>-8320.2092825081199</v>
      </c>
      <c r="AQ164" s="53">
        <v>5.1006749272346497E-2</v>
      </c>
    </row>
    <row r="165" spans="5:43" ht="15" x14ac:dyDescent="0.2">
      <c r="E165" s="49">
        <v>44830</v>
      </c>
      <c r="F165" s="50">
        <v>0.89411485195159901</v>
      </c>
      <c r="G165" s="102">
        <f t="shared" si="32"/>
        <v>3.9711409426969532E-3</v>
      </c>
      <c r="H165" s="103">
        <f t="shared" si="33"/>
        <v>0.87300459129971786</v>
      </c>
      <c r="I165" s="100">
        <f t="shared" si="34"/>
        <v>5727346.740016642</v>
      </c>
      <c r="J165" s="101">
        <f t="shared" si="35"/>
        <v>-22744.101132302545</v>
      </c>
      <c r="K165" s="106">
        <f t="shared" si="36"/>
        <v>13177.158346867189</v>
      </c>
      <c r="M165" s="49">
        <v>44830</v>
      </c>
      <c r="N165" s="52">
        <v>7.5736711733043098E-3</v>
      </c>
      <c r="O165" s="52">
        <v>6.9843167439103101E-3</v>
      </c>
      <c r="P165" s="52">
        <v>7.1085020899772601E-3</v>
      </c>
      <c r="Q165" s="52">
        <v>9.3158883973956108E-3</v>
      </c>
      <c r="R165" s="52">
        <v>1.1585709638893601E-2</v>
      </c>
      <c r="S165" s="52">
        <v>1.8126912415027601E-2</v>
      </c>
      <c r="T165" s="52">
        <v>2.2380096837878199E-2</v>
      </c>
      <c r="U165" s="52">
        <f t="shared" si="37"/>
        <v>2.1671232767403101E-2</v>
      </c>
      <c r="V165" s="52">
        <f t="shared" si="38"/>
        <v>7.0843814561764862E-4</v>
      </c>
      <c r="W165" s="52">
        <f t="shared" si="39"/>
        <v>3.6327480338513803E-2</v>
      </c>
      <c r="X165" s="97">
        <f t="shared" si="40"/>
        <v>5548674.9695278239</v>
      </c>
      <c r="Y165" s="107">
        <f t="shared" si="41"/>
        <v>-1561.8073953418061</v>
      </c>
      <c r="Z165" s="52">
        <v>2.51059476286172E-2</v>
      </c>
      <c r="AC165" s="49">
        <v>44830</v>
      </c>
      <c r="AD165" s="53">
        <v>3.5806167870759902E-2</v>
      </c>
      <c r="AE165" s="53">
        <v>3.5806167870759902E-2</v>
      </c>
      <c r="AF165" s="53">
        <v>3.5806167870759902E-2</v>
      </c>
      <c r="AG165" s="53">
        <v>3.5806167870759902E-2</v>
      </c>
      <c r="AH165" s="53">
        <v>3.5806167870759902E-2</v>
      </c>
      <c r="AI165" s="53">
        <v>4.3369825929403298E-2</v>
      </c>
      <c r="AJ165" s="53">
        <v>4.7188289463520001E-2</v>
      </c>
      <c r="AK165" s="53">
        <f t="shared" si="42"/>
        <v>4.6551878874500546E-2</v>
      </c>
      <c r="AL165" s="53">
        <f t="shared" si="43"/>
        <v>6.7955317596594123E-3</v>
      </c>
      <c r="AM165" s="53">
        <f t="shared" si="44"/>
        <v>5.348367989063256E-2</v>
      </c>
      <c r="AN165" s="95">
        <f t="shared" si="45"/>
        <v>-4894885.923967177</v>
      </c>
      <c r="AO165" s="96">
        <f t="shared" si="46"/>
        <v>-5606941.787877352</v>
      </c>
      <c r="AP165" s="108">
        <f t="shared" si="47"/>
        <v>37483.06687451154</v>
      </c>
      <c r="AQ165" s="53">
        <v>5.1006749272346497E-2</v>
      </c>
    </row>
    <row r="166" spans="5:43" ht="15" x14ac:dyDescent="0.2">
      <c r="E166" s="49">
        <v>44827</v>
      </c>
      <c r="F166" s="50">
        <v>0.89057123661041204</v>
      </c>
      <c r="G166" s="102">
        <f t="shared" si="32"/>
        <v>2.1896537422007475E-2</v>
      </c>
      <c r="H166" s="103">
        <f t="shared" si="33"/>
        <v>0.88859164633459853</v>
      </c>
      <c r="I166" s="100">
        <f t="shared" si="34"/>
        <v>5626881.6172476755</v>
      </c>
      <c r="J166" s="101">
        <f t="shared" si="35"/>
        <v>-123209.22390126903</v>
      </c>
      <c r="K166" s="106">
        <f t="shared" si="36"/>
        <v>5970.1035093329847</v>
      </c>
      <c r="M166" s="49">
        <v>44827</v>
      </c>
      <c r="N166" s="52">
        <v>7.56337586790323E-3</v>
      </c>
      <c r="O166" s="52">
        <v>6.9979643449187201E-3</v>
      </c>
      <c r="P166" s="52">
        <v>7.1040634065866401E-3</v>
      </c>
      <c r="Q166" s="52">
        <v>9.0656168758869102E-3</v>
      </c>
      <c r="R166" s="52">
        <v>1.12131126224994E-2</v>
      </c>
      <c r="S166" s="52">
        <v>1.7432454973459199E-2</v>
      </c>
      <c r="T166" s="52">
        <v>2.1668862551450702E-2</v>
      </c>
      <c r="U166" s="52">
        <f t="shared" si="37"/>
        <v>2.0962794621785453E-2</v>
      </c>
      <c r="V166" s="52">
        <f t="shared" si="38"/>
        <v>1.3281777501112507E-4</v>
      </c>
      <c r="W166" s="52">
        <f t="shared" si="39"/>
        <v>3.5751859967907279E-2</v>
      </c>
      <c r="X166" s="97">
        <f t="shared" si="40"/>
        <v>5549943.9362531519</v>
      </c>
      <c r="Y166" s="107">
        <f t="shared" si="41"/>
        <v>-292.84067001380026</v>
      </c>
      <c r="Z166" s="52">
        <v>2.4357611313462198E-2</v>
      </c>
      <c r="AC166" s="49">
        <v>44827</v>
      </c>
      <c r="AD166" s="53">
        <v>2.88460198789834E-2</v>
      </c>
      <c r="AE166" s="53">
        <v>2.88460198789834E-2</v>
      </c>
      <c r="AF166" s="53">
        <v>2.88460198789834E-2</v>
      </c>
      <c r="AG166" s="53">
        <v>2.88460198789834E-2</v>
      </c>
      <c r="AH166" s="53">
        <v>2.88460198789834E-2</v>
      </c>
      <c r="AI166" s="53">
        <v>3.6370042711496298E-2</v>
      </c>
      <c r="AJ166" s="53">
        <v>4.0433607995510101E-2</v>
      </c>
      <c r="AK166" s="53">
        <f t="shared" si="42"/>
        <v>3.9756347114841134E-2</v>
      </c>
      <c r="AL166" s="53">
        <f t="shared" si="43"/>
        <v>3.8890919337670055E-3</v>
      </c>
      <c r="AM166" s="53">
        <f t="shared" si="44"/>
        <v>5.0577240064740153E-2</v>
      </c>
      <c r="AN166" s="95">
        <f t="shared" si="45"/>
        <v>-4900540.8873066213</v>
      </c>
      <c r="AO166" s="96">
        <f t="shared" si="46"/>
        <v>-5514952.6866712477</v>
      </c>
      <c r="AP166" s="108">
        <f t="shared" si="47"/>
        <v>129472.16808061581</v>
      </c>
      <c r="AQ166" s="53">
        <v>4.4497173279523801E-2</v>
      </c>
    </row>
    <row r="167" spans="5:43" ht="15" x14ac:dyDescent="0.2">
      <c r="E167" s="49">
        <v>44826</v>
      </c>
      <c r="F167" s="50">
        <v>0.87128275632858199</v>
      </c>
      <c r="G167" s="102">
        <f t="shared" si="32"/>
        <v>-4.8128687886934979E-4</v>
      </c>
      <c r="H167" s="103">
        <f t="shared" si="33"/>
        <v>0.86913297609869888</v>
      </c>
      <c r="I167" s="100">
        <f t="shared" si="34"/>
        <v>5752859.616998584</v>
      </c>
      <c r="J167" s="101">
        <f t="shared" si="35"/>
        <v>2768.7758496394381</v>
      </c>
      <c r="K167" s="106">
        <f t="shared" si="36"/>
        <v>-2421.6980487685651</v>
      </c>
      <c r="M167" s="49">
        <v>44826</v>
      </c>
      <c r="N167" s="52">
        <v>7.5635323300957602E-3</v>
      </c>
      <c r="O167" s="52">
        <v>6.9433790631592204E-3</v>
      </c>
      <c r="P167" s="52">
        <v>6.9655305705964496E-3</v>
      </c>
      <c r="Q167" s="52">
        <v>8.8050728663802095E-3</v>
      </c>
      <c r="R167" s="52">
        <v>1.08471438288688E-2</v>
      </c>
      <c r="S167" s="52">
        <v>1.7206048592924999E-2</v>
      </c>
      <c r="T167" s="52">
        <v>2.1554762497544198E-2</v>
      </c>
      <c r="U167" s="52">
        <f t="shared" si="37"/>
        <v>2.0829976846774328E-2</v>
      </c>
      <c r="V167" s="52">
        <f t="shared" si="38"/>
        <v>2.9504671692840573E-4</v>
      </c>
      <c r="W167" s="52">
        <f t="shared" si="39"/>
        <v>3.591408890982456E-2</v>
      </c>
      <c r="X167" s="97">
        <f t="shared" si="40"/>
        <v>5549586.2699094908</v>
      </c>
      <c r="Y167" s="107">
        <f t="shared" si="41"/>
        <v>-650.50701367482543</v>
      </c>
      <c r="Z167" s="52">
        <v>2.4050792679190601E-2</v>
      </c>
      <c r="AC167" s="49">
        <v>44826</v>
      </c>
      <c r="AD167" s="53">
        <v>2.61942781507968E-2</v>
      </c>
      <c r="AE167" s="53">
        <v>2.61942781507968E-2</v>
      </c>
      <c r="AF167" s="53">
        <v>2.61942781507968E-2</v>
      </c>
      <c r="AG167" s="53">
        <v>2.61942781507968E-2</v>
      </c>
      <c r="AH167" s="53">
        <v>2.61942781507968E-2</v>
      </c>
      <c r="AI167" s="53">
        <v>3.2634504139423301E-2</v>
      </c>
      <c r="AJ167" s="53">
        <v>3.6513805389404297E-2</v>
      </c>
      <c r="AK167" s="53">
        <f t="shared" si="42"/>
        <v>3.5867255181074129E-2</v>
      </c>
      <c r="AL167" s="53">
        <f t="shared" si="43"/>
        <v>-8.1206609805420382E-4</v>
      </c>
      <c r="AM167" s="53">
        <f t="shared" si="44"/>
        <v>4.5876082032918944E-2</v>
      </c>
      <c r="AN167" s="95">
        <f t="shared" si="45"/>
        <v>-4909701.6073058713</v>
      </c>
      <c r="AO167" s="96">
        <f t="shared" si="46"/>
        <v>-5648964.8216365967</v>
      </c>
      <c r="AP167" s="108">
        <f t="shared" si="47"/>
        <v>-4539.9668847331777</v>
      </c>
      <c r="AQ167" s="53">
        <v>4.0393102914094897E-2</v>
      </c>
    </row>
    <row r="168" spans="5:43" ht="15" x14ac:dyDescent="0.2">
      <c r="E168" s="49">
        <v>44825</v>
      </c>
      <c r="F168" s="50">
        <v>0.87170219421386697</v>
      </c>
      <c r="G168" s="102">
        <f t="shared" si="32"/>
        <v>-4.4077870572979223E-3</v>
      </c>
      <c r="H168" s="103">
        <f t="shared" si="33"/>
        <v>0.86571868205804681</v>
      </c>
      <c r="I168" s="100">
        <f t="shared" si="34"/>
        <v>5775548.2278765794</v>
      </c>
      <c r="J168" s="101">
        <f t="shared" si="35"/>
        <v>25457.386727634817</v>
      </c>
      <c r="K168" s="106">
        <f t="shared" si="36"/>
        <v>1526.2848069835454</v>
      </c>
      <c r="M168" s="49">
        <v>44825</v>
      </c>
      <c r="N168" s="52">
        <v>7.5432537123560897E-3</v>
      </c>
      <c r="O168" s="52">
        <v>7.0250788703560803E-3</v>
      </c>
      <c r="P168" s="52">
        <v>7.16950884088873E-3</v>
      </c>
      <c r="Q168" s="52">
        <v>9.0835839509963903E-3</v>
      </c>
      <c r="R168" s="52">
        <v>1.11034298315644E-2</v>
      </c>
      <c r="S168" s="52">
        <v>1.7130989581346501E-2</v>
      </c>
      <c r="T168" s="52">
        <v>2.1215718239545801E-2</v>
      </c>
      <c r="U168" s="52">
        <f t="shared" si="37"/>
        <v>2.0534930129845922E-2</v>
      </c>
      <c r="V168" s="52">
        <f t="shared" si="38"/>
        <v>1.9431579858068815E-4</v>
      </c>
      <c r="W168" s="52">
        <f t="shared" si="39"/>
        <v>3.5813357991476842E-2</v>
      </c>
      <c r="X168" s="97">
        <f t="shared" si="40"/>
        <v>5549808.3487736955</v>
      </c>
      <c r="Y168" s="107">
        <f t="shared" si="41"/>
        <v>-428.42814947012812</v>
      </c>
      <c r="Z168" s="52">
        <v>2.3565661162137898E-2</v>
      </c>
      <c r="AC168" s="49">
        <v>44825</v>
      </c>
      <c r="AD168" s="53">
        <v>2.7783550322055799E-2</v>
      </c>
      <c r="AE168" s="53">
        <v>2.7783550322055799E-2</v>
      </c>
      <c r="AF168" s="53">
        <v>2.7783550322055799E-2</v>
      </c>
      <c r="AG168" s="53">
        <v>2.7783550322055799E-2</v>
      </c>
      <c r="AH168" s="53">
        <v>2.7783550322055799E-2</v>
      </c>
      <c r="AI168" s="53">
        <v>3.3834565430879503E-2</v>
      </c>
      <c r="AJ168" s="53">
        <v>3.7248272448778097E-2</v>
      </c>
      <c r="AK168" s="53">
        <f t="shared" si="42"/>
        <v>3.6679321279128332E-2</v>
      </c>
      <c r="AL168" s="53">
        <f t="shared" si="43"/>
        <v>6.6027479867138139E-4</v>
      </c>
      <c r="AM168" s="53">
        <f t="shared" si="44"/>
        <v>4.7348422929644529E-2</v>
      </c>
      <c r="AN168" s="95">
        <f t="shared" si="45"/>
        <v>-4906830.7499934928</v>
      </c>
      <c r="AO168" s="96">
        <f t="shared" si="46"/>
        <v>-5667927.5285230447</v>
      </c>
      <c r="AP168" s="108">
        <f t="shared" si="47"/>
        <v>-23502.673771181144</v>
      </c>
      <c r="AQ168" s="53">
        <v>4.0661979466676698E-2</v>
      </c>
    </row>
    <row r="169" spans="5:43" ht="15" x14ac:dyDescent="0.2">
      <c r="E169" s="49">
        <v>44824</v>
      </c>
      <c r="F169" s="50">
        <v>0.87555295228958097</v>
      </c>
      <c r="G169" s="102">
        <f t="shared" si="32"/>
        <v>-2.1938101705083184E-3</v>
      </c>
      <c r="H169" s="103">
        <f t="shared" si="33"/>
        <v>0.86764384893623414</v>
      </c>
      <c r="I169" s="100">
        <f t="shared" si="34"/>
        <v>5762733.1838175291</v>
      </c>
      <c r="J169" s="101">
        <f t="shared" si="35"/>
        <v>12642.342668584548</v>
      </c>
      <c r="K169" s="106">
        <f t="shared" si="36"/>
        <v>2223.218960378319</v>
      </c>
      <c r="M169" s="49">
        <v>44824</v>
      </c>
      <c r="N169" s="52">
        <v>7.5229774229228497E-3</v>
      </c>
      <c r="O169" s="52">
        <v>6.92267157137393E-3</v>
      </c>
      <c r="P169" s="52">
        <v>7.0786071009933896E-3</v>
      </c>
      <c r="Q169" s="52">
        <v>8.9229587465524604E-3</v>
      </c>
      <c r="R169" s="52">
        <v>1.0926035232841899E-2</v>
      </c>
      <c r="S169" s="52">
        <v>1.7014965415000902E-2</v>
      </c>
      <c r="T169" s="52">
        <v>2.10057441145181E-2</v>
      </c>
      <c r="U169" s="52">
        <f t="shared" si="37"/>
        <v>2.0340614331265234E-2</v>
      </c>
      <c r="V169" s="52">
        <f t="shared" si="38"/>
        <v>4.9335633714989863E-4</v>
      </c>
      <c r="W169" s="52">
        <f t="shared" si="39"/>
        <v>3.6112398530046053E-2</v>
      </c>
      <c r="X169" s="97">
        <f t="shared" si="40"/>
        <v>5549149.0877602799</v>
      </c>
      <c r="Y169" s="107">
        <f t="shared" si="41"/>
        <v>-1087.6891628857702</v>
      </c>
      <c r="Z169" s="52">
        <v>2.3280726745724602E-2</v>
      </c>
      <c r="AC169" s="49">
        <v>44824</v>
      </c>
      <c r="AD169" s="53">
        <v>2.7227379381656602E-2</v>
      </c>
      <c r="AE169" s="53">
        <v>2.7227379381656602E-2</v>
      </c>
      <c r="AF169" s="53">
        <v>2.7227379381656602E-2</v>
      </c>
      <c r="AG169" s="53">
        <v>2.7227379381656602E-2</v>
      </c>
      <c r="AH169" s="53">
        <v>2.7227379381656602E-2</v>
      </c>
      <c r="AI169" s="53">
        <v>3.3313315361738198E-2</v>
      </c>
      <c r="AJ169" s="53">
        <v>3.6560192704200703E-2</v>
      </c>
      <c r="AK169" s="53">
        <f t="shared" si="42"/>
        <v>3.6019046480456951E-2</v>
      </c>
      <c r="AL169" s="53">
        <f t="shared" si="43"/>
        <v>1.3703169922034339E-3</v>
      </c>
      <c r="AM169" s="53">
        <f t="shared" si="44"/>
        <v>4.8058465123176582E-2</v>
      </c>
      <c r="AN169" s="95">
        <f t="shared" si="45"/>
        <v>-4905446.8677932499</v>
      </c>
      <c r="AO169" s="96">
        <f t="shared" si="46"/>
        <v>-5653756.289297184</v>
      </c>
      <c r="AP169" s="108">
        <f t="shared" si="47"/>
        <v>-9331.4345453204587</v>
      </c>
      <c r="AQ169" s="53">
        <v>3.9807073771953499E-2</v>
      </c>
    </row>
    <row r="170" spans="5:43" ht="15" x14ac:dyDescent="0.2">
      <c r="E170" s="49">
        <v>44823</v>
      </c>
      <c r="F170" s="50">
        <v>0.87747585773467995</v>
      </c>
      <c r="G170" s="102">
        <f t="shared" si="32"/>
        <v>1.806884897271449E-5</v>
      </c>
      <c r="H170" s="103">
        <f t="shared" si="33"/>
        <v>0.86956719161079887</v>
      </c>
      <c r="I170" s="100">
        <f t="shared" si="34"/>
        <v>5749986.9455032311</v>
      </c>
      <c r="J170" s="101">
        <f t="shared" si="35"/>
        <v>-103.89564571343362</v>
      </c>
      <c r="K170" s="106">
        <f t="shared" si="36"/>
        <v>-918.24032978061587</v>
      </c>
      <c r="M170" s="49">
        <v>44823</v>
      </c>
      <c r="N170" s="52">
        <v>7.5533930212259197E-3</v>
      </c>
      <c r="O170" s="52">
        <v>6.8967235274612904E-3</v>
      </c>
      <c r="P170" s="52">
        <v>7.0300218649208502E-3</v>
      </c>
      <c r="Q170" s="52">
        <v>8.7954225018620404E-3</v>
      </c>
      <c r="R170" s="52">
        <v>1.0603313334286201E-2</v>
      </c>
      <c r="S170" s="52">
        <v>1.67382936924695E-2</v>
      </c>
      <c r="T170" s="52">
        <v>2.04690508544445E-2</v>
      </c>
      <c r="U170" s="52">
        <f t="shared" si="37"/>
        <v>1.9847257994115335E-2</v>
      </c>
      <c r="V170" s="52">
        <f t="shared" si="38"/>
        <v>2.2677425295116946E-4</v>
      </c>
      <c r="W170" s="52">
        <f t="shared" si="39"/>
        <v>3.584581644584732E-2</v>
      </c>
      <c r="X170" s="97">
        <f t="shared" si="40"/>
        <v>5549736.787483966</v>
      </c>
      <c r="Y170" s="107">
        <f t="shared" si="41"/>
        <v>-499.9894391996786</v>
      </c>
      <c r="Z170" s="52">
        <v>2.25521270185709E-2</v>
      </c>
      <c r="AC170" s="49">
        <v>44823</v>
      </c>
      <c r="AD170" s="53">
        <v>2.6104861870407999E-2</v>
      </c>
      <c r="AE170" s="53">
        <v>2.6104861870407999E-2</v>
      </c>
      <c r="AF170" s="53">
        <v>2.6104861870407999E-2</v>
      </c>
      <c r="AG170" s="53">
        <v>2.6104861870407999E-2</v>
      </c>
      <c r="AH170" s="53">
        <v>2.6104861870407999E-2</v>
      </c>
      <c r="AI170" s="53">
        <v>3.2035801559686598E-2</v>
      </c>
      <c r="AJ170" s="53">
        <v>3.5171315073966897E-2</v>
      </c>
      <c r="AK170" s="53">
        <f t="shared" si="42"/>
        <v>3.4648729488253517E-2</v>
      </c>
      <c r="AL170" s="53">
        <f t="shared" si="43"/>
        <v>-1.8567219376566108E-4</v>
      </c>
      <c r="AM170" s="53">
        <f t="shared" si="44"/>
        <v>4.6502475937207487E-2</v>
      </c>
      <c r="AN170" s="95">
        <f t="shared" si="45"/>
        <v>-4908480.0222122166</v>
      </c>
      <c r="AO170" s="96">
        <f t="shared" si="46"/>
        <v>-5644739.209996731</v>
      </c>
      <c r="AP170" s="108">
        <f t="shared" si="47"/>
        <v>-314.35524486750364</v>
      </c>
      <c r="AQ170" s="53">
        <v>3.8306832313537598E-2</v>
      </c>
    </row>
    <row r="171" spans="5:43" ht="15" x14ac:dyDescent="0.2">
      <c r="E171" s="49">
        <v>44820</v>
      </c>
      <c r="F171" s="50">
        <v>0.87746000289916903</v>
      </c>
      <c r="G171" s="102">
        <f t="shared" si="32"/>
        <v>8.5551473235503193E-3</v>
      </c>
      <c r="H171" s="103">
        <f t="shared" si="33"/>
        <v>0.87699062083167678</v>
      </c>
      <c r="I171" s="100">
        <f t="shared" si="34"/>
        <v>5701315.2492535766</v>
      </c>
      <c r="J171" s="101">
        <f t="shared" si="35"/>
        <v>-48775.59189536795</v>
      </c>
      <c r="K171" s="106">
        <f t="shared" si="36"/>
        <v>-1149.4015243258327</v>
      </c>
      <c r="M171" s="49">
        <v>44820</v>
      </c>
      <c r="N171" s="52">
        <v>7.5532374903559598E-3</v>
      </c>
      <c r="O171" s="52">
        <v>7.7624348923563896E-3</v>
      </c>
      <c r="P171" s="52">
        <v>8.3158034831285407E-3</v>
      </c>
      <c r="Q171" s="52">
        <v>9.4594331458210893E-3</v>
      </c>
      <c r="R171" s="52">
        <v>1.05661712586879E-2</v>
      </c>
      <c r="S171" s="52">
        <v>1.6556367278099001E-2</v>
      </c>
      <c r="T171" s="52">
        <v>2.0233307033777199E-2</v>
      </c>
      <c r="U171" s="52">
        <f t="shared" si="37"/>
        <v>1.9620483741164166E-2</v>
      </c>
      <c r="V171" s="52">
        <f t="shared" si="38"/>
        <v>3.9073297133049648E-4</v>
      </c>
      <c r="W171" s="52">
        <f t="shared" si="39"/>
        <v>3.6009775164226654E-2</v>
      </c>
      <c r="X171" s="97">
        <f t="shared" si="40"/>
        <v>5549375.3211163003</v>
      </c>
      <c r="Y171" s="107">
        <f t="shared" si="41"/>
        <v>-861.45580686535686</v>
      </c>
      <c r="Z171" s="52">
        <v>2.2344643250107699E-2</v>
      </c>
      <c r="AC171" s="49">
        <v>44820</v>
      </c>
      <c r="AD171" s="53">
        <v>2.6174409314989999E-2</v>
      </c>
      <c r="AE171" s="53">
        <v>2.6174409314989999E-2</v>
      </c>
      <c r="AF171" s="53">
        <v>2.6174409314989999E-2</v>
      </c>
      <c r="AG171" s="53">
        <v>2.6174409314989999E-2</v>
      </c>
      <c r="AH171" s="53">
        <v>2.6174409314989999E-2</v>
      </c>
      <c r="AI171" s="53">
        <v>3.2260570675134603E-2</v>
      </c>
      <c r="AJ171" s="53">
        <v>3.53491678833961E-2</v>
      </c>
      <c r="AK171" s="53">
        <f t="shared" si="42"/>
        <v>3.4834401682019178E-2</v>
      </c>
      <c r="AL171" s="53">
        <f t="shared" si="43"/>
        <v>2.7365237474442916E-4</v>
      </c>
      <c r="AM171" s="53">
        <f t="shared" si="44"/>
        <v>4.6961800505717577E-2</v>
      </c>
      <c r="AN171" s="95">
        <f t="shared" si="45"/>
        <v>-4907584.4466823544</v>
      </c>
      <c r="AO171" s="96">
        <f t="shared" si="46"/>
        <v>-5595937.208573956</v>
      </c>
      <c r="AP171" s="108">
        <f t="shared" si="47"/>
        <v>48487.646177907474</v>
      </c>
      <c r="AQ171" s="53">
        <v>3.8437768816947902E-2</v>
      </c>
    </row>
    <row r="172" spans="5:43" ht="15" x14ac:dyDescent="0.2">
      <c r="E172" s="49">
        <v>44819</v>
      </c>
      <c r="F172" s="50">
        <v>0.86998522281646695</v>
      </c>
      <c r="G172" s="102">
        <f t="shared" si="32"/>
        <v>7.6222568737268469E-3</v>
      </c>
      <c r="H172" s="103">
        <f t="shared" si="33"/>
        <v>0.87617942456052611</v>
      </c>
      <c r="I172" s="100">
        <f t="shared" si="34"/>
        <v>5706593.7179566836</v>
      </c>
      <c r="J172" s="101">
        <f t="shared" si="35"/>
        <v>-43497.123192260973</v>
      </c>
      <c r="K172" s="106">
        <f t="shared" si="36"/>
        <v>-2044.4052224261686</v>
      </c>
      <c r="M172" s="49">
        <v>44819</v>
      </c>
      <c r="N172" s="52">
        <v>7.5736711733043098E-3</v>
      </c>
      <c r="O172" s="52">
        <v>7.5828013941645596E-3</v>
      </c>
      <c r="P172" s="52">
        <v>8.1197367981076206E-3</v>
      </c>
      <c r="Q172" s="52">
        <v>9.2294020578265103E-3</v>
      </c>
      <c r="R172" s="52">
        <v>1.030327193439E-2</v>
      </c>
      <c r="S172" s="52">
        <v>1.6219463199377001E-2</v>
      </c>
      <c r="T172" s="52">
        <v>1.9831808283925001E-2</v>
      </c>
      <c r="U172" s="52">
        <f t="shared" si="37"/>
        <v>1.9229750769833669E-2</v>
      </c>
      <c r="V172" s="52">
        <f t="shared" si="38"/>
        <v>4.6567184229688932E-4</v>
      </c>
      <c r="W172" s="52">
        <f t="shared" si="39"/>
        <v>3.6084714035193047E-2</v>
      </c>
      <c r="X172" s="97">
        <f t="shared" si="40"/>
        <v>5549210.1173601458</v>
      </c>
      <c r="Y172" s="107">
        <f t="shared" si="41"/>
        <v>-1026.6595630198717</v>
      </c>
      <c r="Z172" s="52">
        <v>2.1931523457169502E-2</v>
      </c>
      <c r="AC172" s="49">
        <v>44819</v>
      </c>
      <c r="AD172" s="53">
        <v>2.60750576853752E-2</v>
      </c>
      <c r="AE172" s="53">
        <v>2.60750576853752E-2</v>
      </c>
      <c r="AF172" s="53">
        <v>2.60750576853752E-2</v>
      </c>
      <c r="AG172" s="53">
        <v>2.60750576853752E-2</v>
      </c>
      <c r="AH172" s="53">
        <v>2.60750576853752E-2</v>
      </c>
      <c r="AI172" s="53">
        <v>3.20637337863445E-2</v>
      </c>
      <c r="AJ172" s="53">
        <v>3.50601524114608E-2</v>
      </c>
      <c r="AK172" s="53">
        <f t="shared" si="42"/>
        <v>3.4560749307274749E-2</v>
      </c>
      <c r="AL172" s="53">
        <f t="shared" si="43"/>
        <v>-9.8151465257032E-5</v>
      </c>
      <c r="AM172" s="53">
        <f t="shared" si="44"/>
        <v>4.6589996665716116E-2</v>
      </c>
      <c r="AN172" s="95">
        <f t="shared" si="45"/>
        <v>-4908309.3646491934</v>
      </c>
      <c r="AO172" s="96">
        <f t="shared" si="46"/>
        <v>-5601945.4772190088</v>
      </c>
      <c r="AP172" s="108">
        <f t="shared" si="47"/>
        <v>42479.377532854676</v>
      </c>
      <c r="AQ172" s="53">
        <v>3.8056574761867502E-2</v>
      </c>
    </row>
    <row r="173" spans="5:43" ht="15" x14ac:dyDescent="0.2">
      <c r="E173" s="49">
        <v>44818</v>
      </c>
      <c r="F173" s="50">
        <v>0.86337918043136597</v>
      </c>
      <c r="G173" s="102">
        <f t="shared" si="32"/>
        <v>-4.9795390882251146E-3</v>
      </c>
      <c r="H173" s="103">
        <f t="shared" si="33"/>
        <v>0.86522151423346605</v>
      </c>
      <c r="I173" s="100">
        <f t="shared" si="34"/>
        <v>5778866.9349371158</v>
      </c>
      <c r="J173" s="101">
        <f t="shared" si="35"/>
        <v>28776.093788171187</v>
      </c>
      <c r="K173" s="106">
        <f t="shared" si="36"/>
        <v>-87.601679765619338</v>
      </c>
      <c r="M173" s="49">
        <v>44818</v>
      </c>
      <c r="N173" s="52">
        <v>2.02777973754564E-5</v>
      </c>
      <c r="O173" s="52">
        <v>4.1943495161831301E-3</v>
      </c>
      <c r="P173" s="52">
        <v>5.3009502589702598E-3</v>
      </c>
      <c r="Q173" s="52">
        <v>7.5879250653087997E-3</v>
      </c>
      <c r="R173" s="52">
        <v>9.8011260852217605E-3</v>
      </c>
      <c r="S173" s="52">
        <v>1.5850577503442698E-2</v>
      </c>
      <c r="T173" s="52">
        <v>1.93467792123556E-2</v>
      </c>
      <c r="U173" s="52">
        <f t="shared" si="37"/>
        <v>1.876407892753678E-2</v>
      </c>
      <c r="V173" s="52">
        <f t="shared" si="38"/>
        <v>5.9088878333573083E-4</v>
      </c>
      <c r="W173" s="52">
        <f t="shared" si="39"/>
        <v>3.6209930976231888E-2</v>
      </c>
      <c r="X173" s="97">
        <f t="shared" si="40"/>
        <v>5548934.0858918335</v>
      </c>
      <c r="Y173" s="107">
        <f t="shared" si="41"/>
        <v>-1302.6910313321277</v>
      </c>
      <c r="Z173" s="52">
        <v>2.1402793005108799E-2</v>
      </c>
      <c r="AC173" s="49">
        <v>44818</v>
      </c>
      <c r="AD173" s="53">
        <v>2.62836925685405E-2</v>
      </c>
      <c r="AE173" s="53">
        <v>2.62836925685405E-2</v>
      </c>
      <c r="AF173" s="53">
        <v>2.62836925685405E-2</v>
      </c>
      <c r="AG173" s="53">
        <v>2.62836925685405E-2</v>
      </c>
      <c r="AH173" s="53">
        <v>2.62836925685405E-2</v>
      </c>
      <c r="AI173" s="53">
        <v>3.2211363315582199E-2</v>
      </c>
      <c r="AJ173" s="53">
        <v>3.5148408263921703E-2</v>
      </c>
      <c r="AK173" s="53">
        <f t="shared" si="42"/>
        <v>3.4658900772531781E-2</v>
      </c>
      <c r="AL173" s="53">
        <f t="shared" si="43"/>
        <v>3.0455800394216942E-4</v>
      </c>
      <c r="AM173" s="53">
        <f t="shared" si="44"/>
        <v>4.6992706134915317E-2</v>
      </c>
      <c r="AN173" s="95">
        <f t="shared" si="45"/>
        <v>-4907524.1937978538</v>
      </c>
      <c r="AO173" s="96">
        <f t="shared" si="46"/>
        <v>-5671985.8591884682</v>
      </c>
      <c r="AP173" s="108">
        <f t="shared" si="47"/>
        <v>-27561.004436604679</v>
      </c>
      <c r="AQ173" s="53">
        <v>3.80854532122612E-2</v>
      </c>
    </row>
    <row r="174" spans="5:43" ht="15" x14ac:dyDescent="0.2">
      <c r="E174" s="49">
        <v>44817</v>
      </c>
      <c r="F174" s="50">
        <v>0.86768913269042902</v>
      </c>
      <c r="G174" s="102">
        <f t="shared" si="32"/>
        <v>2.5701718586013667E-3</v>
      </c>
      <c r="H174" s="103">
        <f t="shared" si="33"/>
        <v>0.87178637655946534</v>
      </c>
      <c r="I174" s="100">
        <f t="shared" si="34"/>
        <v>5735350.0059643863</v>
      </c>
      <c r="J174" s="101">
        <f t="shared" si="35"/>
        <v>-14740.835184558295</v>
      </c>
      <c r="K174" s="106">
        <f t="shared" si="36"/>
        <v>18.517702882178128</v>
      </c>
      <c r="M174" s="49">
        <v>44817</v>
      </c>
      <c r="N174" s="52">
        <v>-1.01388986877282E-5</v>
      </c>
      <c r="O174" s="52">
        <v>4.2346813715994297E-3</v>
      </c>
      <c r="P174" s="52">
        <v>5.3024152293801299E-3</v>
      </c>
      <c r="Q174" s="52">
        <v>7.5090643949806603E-3</v>
      </c>
      <c r="R174" s="52">
        <v>9.6445316448807699E-3</v>
      </c>
      <c r="S174" s="52">
        <v>1.5403093770146301E-2</v>
      </c>
      <c r="T174" s="52">
        <v>1.8727209419012E-2</v>
      </c>
      <c r="U174" s="52">
        <f t="shared" si="37"/>
        <v>1.8173190144201049E-2</v>
      </c>
      <c r="V174" s="52">
        <f t="shared" si="38"/>
        <v>8.45227856189016E-4</v>
      </c>
      <c r="W174" s="52">
        <f t="shared" si="39"/>
        <v>3.6464270049085173E-2</v>
      </c>
      <c r="X174" s="97">
        <f t="shared" si="40"/>
        <v>5548373.4565194771</v>
      </c>
      <c r="Y174" s="107">
        <f t="shared" si="41"/>
        <v>-1863.3204036885872</v>
      </c>
      <c r="Z174" s="52">
        <v>2.0719787105917899E-2</v>
      </c>
      <c r="AC174" s="49">
        <v>44817</v>
      </c>
      <c r="AD174" s="53">
        <v>2.61247362941503E-2</v>
      </c>
      <c r="AE174" s="53">
        <v>2.61247362941503E-2</v>
      </c>
      <c r="AF174" s="53">
        <v>2.61247362941503E-2</v>
      </c>
      <c r="AG174" s="53">
        <v>2.61247362941503E-2</v>
      </c>
      <c r="AH174" s="53">
        <v>2.61247362941503E-2</v>
      </c>
      <c r="AI174" s="53">
        <v>3.1984996050596202E-2</v>
      </c>
      <c r="AJ174" s="53">
        <v>3.4828212112188298E-2</v>
      </c>
      <c r="AK174" s="53">
        <f t="shared" si="42"/>
        <v>3.4354342768589612E-2</v>
      </c>
      <c r="AL174" s="53">
        <f t="shared" si="43"/>
        <v>9.6269976347686942E-4</v>
      </c>
      <c r="AM174" s="53">
        <f t="shared" si="44"/>
        <v>4.7650847894450017E-2</v>
      </c>
      <c r="AN174" s="95">
        <f t="shared" si="45"/>
        <v>-4906241.2717691083</v>
      </c>
      <c r="AO174" s="96">
        <f t="shared" si="46"/>
        <v>-5627802.1814607345</v>
      </c>
      <c r="AP174" s="108">
        <f t="shared" si="47"/>
        <v>16622.67329112906</v>
      </c>
      <c r="AQ174" s="53">
        <v>3.7671435624360997E-2</v>
      </c>
    </row>
    <row r="175" spans="5:43" ht="15" x14ac:dyDescent="0.2">
      <c r="E175" s="49">
        <v>44816</v>
      </c>
      <c r="F175" s="50">
        <v>0.865461885929107</v>
      </c>
      <c r="G175" s="102">
        <f t="shared" si="32"/>
        <v>-1.7296966705930041E-3</v>
      </c>
      <c r="H175" s="103">
        <f t="shared" si="33"/>
        <v>0.86804741951688835</v>
      </c>
      <c r="I175" s="100">
        <f t="shared" si="34"/>
        <v>5760053.9873533053</v>
      </c>
      <c r="J175" s="101">
        <f t="shared" si="35"/>
        <v>9963.1462043607607</v>
      </c>
      <c r="K175" s="106">
        <f t="shared" si="36"/>
        <v>-748.07844942621887</v>
      </c>
      <c r="M175" s="49">
        <v>44816</v>
      </c>
      <c r="N175" s="52">
        <v>0</v>
      </c>
      <c r="O175" s="52">
        <v>3.4101365599781201E-3</v>
      </c>
      <c r="P175" s="52">
        <v>4.5625208877027E-3</v>
      </c>
      <c r="Q175" s="52">
        <v>6.9441143423318802E-3</v>
      </c>
      <c r="R175" s="52">
        <v>9.2488834634423204E-3</v>
      </c>
      <c r="S175" s="52">
        <v>1.4736798591911701E-2</v>
      </c>
      <c r="T175" s="52">
        <v>1.7846195027232101E-2</v>
      </c>
      <c r="U175" s="52">
        <f t="shared" si="37"/>
        <v>1.7327962288012033E-2</v>
      </c>
      <c r="V175" s="52">
        <f t="shared" si="38"/>
        <v>5.3470224762956764E-4</v>
      </c>
      <c r="W175" s="52">
        <f t="shared" si="39"/>
        <v>3.6153744440525722E-2</v>
      </c>
      <c r="X175" s="97">
        <f t="shared" si="40"/>
        <v>5549057.9432482459</v>
      </c>
      <c r="Y175" s="107">
        <f t="shared" si="41"/>
        <v>-1178.8336749197915</v>
      </c>
      <c r="Z175" s="52">
        <v>1.9694449380040099E-2</v>
      </c>
      <c r="AC175" s="49">
        <v>44816</v>
      </c>
      <c r="AD175" s="53">
        <v>2.56080739200115E-2</v>
      </c>
      <c r="AE175" s="53">
        <v>2.56080739200115E-2</v>
      </c>
      <c r="AF175" s="53">
        <v>2.56080739200115E-2</v>
      </c>
      <c r="AG175" s="53">
        <v>2.56080739200115E-2</v>
      </c>
      <c r="AH175" s="53">
        <v>2.56080739200115E-2</v>
      </c>
      <c r="AI175" s="53">
        <v>3.1105486676096899E-2</v>
      </c>
      <c r="AJ175" s="53">
        <v>3.3848874270915902E-2</v>
      </c>
      <c r="AK175" s="53">
        <f t="shared" si="42"/>
        <v>3.3391643005112742E-2</v>
      </c>
      <c r="AL175" s="53">
        <f t="shared" si="43"/>
        <v>1.1026393622157182E-4</v>
      </c>
      <c r="AM175" s="53">
        <f t="shared" si="44"/>
        <v>4.679841206719472E-2</v>
      </c>
      <c r="AN175" s="95">
        <f t="shared" si="45"/>
        <v>-4907902.9972153744</v>
      </c>
      <c r="AO175" s="96">
        <f t="shared" si="46"/>
        <v>-5653957.2457307307</v>
      </c>
      <c r="AP175" s="108">
        <f t="shared" si="47"/>
        <v>-9532.3909788671881</v>
      </c>
      <c r="AQ175" s="53">
        <v>3.6592260003089898E-2</v>
      </c>
    </row>
    <row r="176" spans="5:43" ht="15" x14ac:dyDescent="0.2">
      <c r="E176" s="49">
        <v>44813</v>
      </c>
      <c r="F176" s="50">
        <v>0.86696016788482599</v>
      </c>
      <c r="G176" s="102">
        <f t="shared" si="32"/>
        <v>5.7630198387737257E-4</v>
      </c>
      <c r="H176" s="103">
        <f t="shared" si="33"/>
        <v>0.87005260405933771</v>
      </c>
      <c r="I176" s="100">
        <f t="shared" si="34"/>
        <v>5746778.9610327967</v>
      </c>
      <c r="J176" s="101">
        <f t="shared" si="35"/>
        <v>-3311.8801161479205</v>
      </c>
      <c r="K176" s="106">
        <f t="shared" si="36"/>
        <v>-440.3353257663548</v>
      </c>
      <c r="M176" s="49">
        <v>44813</v>
      </c>
      <c r="N176" s="52">
        <v>-1.01388986877282E-5</v>
      </c>
      <c r="O176" s="52">
        <v>1.52102345600724E-3</v>
      </c>
      <c r="P176" s="52">
        <v>2.87246098741889E-3</v>
      </c>
      <c r="Q176" s="52">
        <v>5.6654307991266199E-3</v>
      </c>
      <c r="R176" s="52">
        <v>8.3683058619499207E-3</v>
      </c>
      <c r="S176" s="52">
        <v>1.40937454998493E-2</v>
      </c>
      <c r="T176" s="52">
        <v>1.7333162948489099E-2</v>
      </c>
      <c r="U176" s="52">
        <f t="shared" si="37"/>
        <v>1.6793260040382466E-2</v>
      </c>
      <c r="V176" s="52">
        <f t="shared" si="38"/>
        <v>4.8593447233236456E-4</v>
      </c>
      <c r="W176" s="52">
        <f t="shared" si="39"/>
        <v>3.6104976665228522E-2</v>
      </c>
      <c r="X176" s="97">
        <f t="shared" si="40"/>
        <v>5549165.4489624416</v>
      </c>
      <c r="Y176" s="107">
        <f t="shared" si="41"/>
        <v>-1071.3279607240111</v>
      </c>
      <c r="Z176" s="52">
        <v>1.9262874498963301E-2</v>
      </c>
      <c r="AC176" s="49">
        <v>44813</v>
      </c>
      <c r="AD176" s="53">
        <v>2.5329848751425701E-2</v>
      </c>
      <c r="AE176" s="53">
        <v>2.5329848751425701E-2</v>
      </c>
      <c r="AF176" s="53">
        <v>2.5329848751425701E-2</v>
      </c>
      <c r="AG176" s="53">
        <v>2.5329848751425701E-2</v>
      </c>
      <c r="AH176" s="53">
        <v>2.5329848751425701E-2</v>
      </c>
      <c r="AI176" s="53">
        <v>3.0921708792447999E-2</v>
      </c>
      <c r="AJ176" s="53">
        <v>3.3753313124179798E-2</v>
      </c>
      <c r="AK176" s="53">
        <f t="shared" si="42"/>
        <v>3.328137906889117E-2</v>
      </c>
      <c r="AL176" s="53">
        <f t="shared" si="43"/>
        <v>3.0874212582907012E-4</v>
      </c>
      <c r="AM176" s="53">
        <f t="shared" si="44"/>
        <v>4.6996890256802218E-2</v>
      </c>
      <c r="AN176" s="95">
        <f t="shared" si="45"/>
        <v>-4907516.036589534</v>
      </c>
      <c r="AO176" s="96">
        <f t="shared" si="46"/>
        <v>-5640481.9820007579</v>
      </c>
      <c r="AP176" s="108">
        <f t="shared" si="47"/>
        <v>3942.8727511055768</v>
      </c>
      <c r="AQ176" s="53">
        <v>3.6584913730621303E-2</v>
      </c>
    </row>
    <row r="177" spans="5:43" ht="15" x14ac:dyDescent="0.2">
      <c r="E177" s="49">
        <v>44812</v>
      </c>
      <c r="F177" s="50">
        <v>0.866460680961608</v>
      </c>
      <c r="G177" s="102">
        <f t="shared" si="32"/>
        <v>-1.2803424794780006E-3</v>
      </c>
      <c r="H177" s="103">
        <f t="shared" si="33"/>
        <v>0.86843815611873409</v>
      </c>
      <c r="I177" s="100">
        <f t="shared" si="34"/>
        <v>5757462.3647885788</v>
      </c>
      <c r="J177" s="101">
        <f t="shared" si="35"/>
        <v>7371.5236396342516</v>
      </c>
      <c r="K177" s="106">
        <f t="shared" si="36"/>
        <v>-2694.6089154351503</v>
      </c>
      <c r="M177" s="49">
        <v>44812</v>
      </c>
      <c r="N177" s="52">
        <v>9.1249996330589002E-5</v>
      </c>
      <c r="O177" s="52">
        <v>7.6930568320676598E-4</v>
      </c>
      <c r="P177" s="52">
        <v>2.18248926103115E-3</v>
      </c>
      <c r="Q177" s="52">
        <v>5.1030684262514097E-3</v>
      </c>
      <c r="R177" s="52">
        <v>7.9294349998235703E-3</v>
      </c>
      <c r="S177" s="52">
        <v>1.3608145527541599E-2</v>
      </c>
      <c r="T177" s="52">
        <v>1.6847161576151799E-2</v>
      </c>
      <c r="U177" s="52">
        <f t="shared" si="37"/>
        <v>1.6307325568050101E-2</v>
      </c>
      <c r="V177" s="52">
        <f t="shared" si="38"/>
        <v>1.1862038324276826E-3</v>
      </c>
      <c r="W177" s="52">
        <f t="shared" si="39"/>
        <v>3.680524602532384E-2</v>
      </c>
      <c r="X177" s="97">
        <f t="shared" si="40"/>
        <v>5547621.9457803899</v>
      </c>
      <c r="Y177" s="107">
        <f t="shared" si="41"/>
        <v>-2614.8311427757144</v>
      </c>
      <c r="Z177" s="52">
        <v>1.8848670646548198E-2</v>
      </c>
      <c r="AC177" s="49">
        <v>44812</v>
      </c>
      <c r="AD177" s="53">
        <v>2.5419281795620901E-2</v>
      </c>
      <c r="AE177" s="53">
        <v>2.5419281795620901E-2</v>
      </c>
      <c r="AF177" s="53">
        <v>2.5419281795620901E-2</v>
      </c>
      <c r="AG177" s="53">
        <v>2.5419281795620901E-2</v>
      </c>
      <c r="AH177" s="53">
        <v>2.5419281795620901E-2</v>
      </c>
      <c r="AI177" s="53">
        <v>3.06558012962341E-2</v>
      </c>
      <c r="AJ177" s="53">
        <v>3.3436004072427701E-2</v>
      </c>
      <c r="AK177" s="53">
        <f t="shared" si="42"/>
        <v>3.29726369430621E-2</v>
      </c>
      <c r="AL177" s="53">
        <f t="shared" si="43"/>
        <v>-9.5865689218016525E-5</v>
      </c>
      <c r="AM177" s="53">
        <f t="shared" si="44"/>
        <v>4.6592282441755131E-2</v>
      </c>
      <c r="AN177" s="95">
        <f t="shared" si="45"/>
        <v>-4908304.9076706395</v>
      </c>
      <c r="AO177" s="96">
        <f t="shared" si="46"/>
        <v>-5651876.1561641572</v>
      </c>
      <c r="AP177" s="108">
        <f t="shared" si="47"/>
        <v>-7451.3014122936875</v>
      </c>
      <c r="AQ177" s="53">
        <v>3.6216206848621299E-2</v>
      </c>
    </row>
    <row r="178" spans="5:43" ht="15" x14ac:dyDescent="0.2">
      <c r="E178" s="49">
        <v>44811</v>
      </c>
      <c r="F178" s="50">
        <v>0.86757075786590498</v>
      </c>
      <c r="G178" s="102">
        <f t="shared" si="32"/>
        <v>9.7819294423705915E-3</v>
      </c>
      <c r="H178" s="103">
        <f t="shared" si="33"/>
        <v>0.87805737103850934</v>
      </c>
      <c r="I178" s="100">
        <f t="shared" si="34"/>
        <v>5694388.7323516505</v>
      </c>
      <c r="J178" s="101">
        <f t="shared" si="35"/>
        <v>-55702.108797294088</v>
      </c>
      <c r="K178" s="106">
        <f t="shared" si="36"/>
        <v>-2505.1466748369858</v>
      </c>
      <c r="M178" s="49">
        <v>44811</v>
      </c>
      <c r="N178" s="52">
        <v>0</v>
      </c>
      <c r="O178" s="52">
        <v>8.9724053395911997E-4</v>
      </c>
      <c r="P178" s="52">
        <v>2.16268748044967E-3</v>
      </c>
      <c r="Q178" s="52">
        <v>4.7779446467757199E-3</v>
      </c>
      <c r="R178" s="52">
        <v>7.3088384233415101E-3</v>
      </c>
      <c r="S178" s="52">
        <v>1.2541334144771E-2</v>
      </c>
      <c r="T178" s="52">
        <v>1.56370792537927E-2</v>
      </c>
      <c r="U178" s="52">
        <f t="shared" si="37"/>
        <v>1.5121121735622418E-2</v>
      </c>
      <c r="V178" s="52">
        <f t="shared" si="38"/>
        <v>6.3676387071566129E-5</v>
      </c>
      <c r="W178" s="52">
        <f t="shared" si="39"/>
        <v>3.5682718579967722E-2</v>
      </c>
      <c r="X178" s="97">
        <f t="shared" si="40"/>
        <v>5550096.3793600919</v>
      </c>
      <c r="Y178" s="107">
        <f t="shared" si="41"/>
        <v>-140.39756307378411</v>
      </c>
      <c r="Z178" s="52">
        <v>1.76446624100208E-2</v>
      </c>
      <c r="AC178" s="49">
        <v>44811</v>
      </c>
      <c r="AD178" s="53">
        <v>2.5419281795620901E-2</v>
      </c>
      <c r="AE178" s="53">
        <v>2.5419281795620901E-2</v>
      </c>
      <c r="AF178" s="53">
        <v>2.5419281795620901E-2</v>
      </c>
      <c r="AG178" s="53">
        <v>2.5419281795620901E-2</v>
      </c>
      <c r="AH178" s="53">
        <v>2.5419281795620901E-2</v>
      </c>
      <c r="AI178" s="53">
        <v>3.06754987686872E-2</v>
      </c>
      <c r="AJ178" s="53">
        <v>3.3547103404998703E-2</v>
      </c>
      <c r="AK178" s="53">
        <f t="shared" si="42"/>
        <v>3.3068502632280117E-2</v>
      </c>
      <c r="AL178" s="53">
        <f t="shared" si="43"/>
        <v>-6.03887873391315E-4</v>
      </c>
      <c r="AM178" s="53">
        <f t="shared" si="44"/>
        <v>4.6084260257581833E-2</v>
      </c>
      <c r="AN178" s="95">
        <f t="shared" si="45"/>
        <v>-4909295.5871642288</v>
      </c>
      <c r="AO178" s="96">
        <f t="shared" si="46"/>
        <v>-5591087.4950663326</v>
      </c>
      <c r="AP178" s="108">
        <f t="shared" si="47"/>
        <v>53337.359685530886</v>
      </c>
      <c r="AQ178" s="53">
        <v>3.6418709903955397E-2</v>
      </c>
    </row>
    <row r="179" spans="5:43" ht="15" x14ac:dyDescent="0.2">
      <c r="E179" s="49">
        <v>44810</v>
      </c>
      <c r="F179" s="50">
        <v>0.85912561416625899</v>
      </c>
      <c r="G179" s="102">
        <f t="shared" si="32"/>
        <v>-3.4375363371546628E-3</v>
      </c>
      <c r="H179" s="103">
        <f t="shared" si="33"/>
        <v>0.86656236500754036</v>
      </c>
      <c r="I179" s="100">
        <f t="shared" si="34"/>
        <v>5769925.1685785968</v>
      </c>
      <c r="J179" s="101">
        <f t="shared" si="35"/>
        <v>19834.327429652214</v>
      </c>
      <c r="K179" s="106">
        <f t="shared" si="36"/>
        <v>554.18157382681966</v>
      </c>
      <c r="M179" s="49">
        <v>44810</v>
      </c>
      <c r="N179" s="52">
        <v>-2.0277697331039201E-5</v>
      </c>
      <c r="O179" s="52">
        <v>4.7934870235621902E-4</v>
      </c>
      <c r="P179" s="52">
        <v>1.76573940552771E-3</v>
      </c>
      <c r="Q179" s="52">
        <v>4.4242804870009396E-3</v>
      </c>
      <c r="R179" s="52">
        <v>6.9970618933439203E-3</v>
      </c>
      <c r="S179" s="52">
        <v>1.24017782509326E-2</v>
      </c>
      <c r="T179" s="52">
        <v>1.55885787680745E-2</v>
      </c>
      <c r="U179" s="52">
        <f t="shared" si="37"/>
        <v>1.5057445348550852E-2</v>
      </c>
      <c r="V179" s="52">
        <f t="shared" si="38"/>
        <v>-1.3005097086226172E-4</v>
      </c>
      <c r="W179" s="52">
        <f t="shared" si="39"/>
        <v>3.5488991222033889E-2</v>
      </c>
      <c r="X179" s="97">
        <f t="shared" si="40"/>
        <v>5550523.5322313886</v>
      </c>
      <c r="Y179" s="107">
        <f t="shared" si="41"/>
        <v>286.75530822295696</v>
      </c>
      <c r="Z179" s="52">
        <v>1.76561288535594E-2</v>
      </c>
      <c r="AC179" s="49">
        <v>44810</v>
      </c>
      <c r="AD179" s="53">
        <v>2.55981422960758E-2</v>
      </c>
      <c r="AE179" s="53">
        <v>2.55981422960758E-2</v>
      </c>
      <c r="AF179" s="53">
        <v>2.55981422960758E-2</v>
      </c>
      <c r="AG179" s="53">
        <v>2.55981422960758E-2</v>
      </c>
      <c r="AH179" s="53">
        <v>2.55981422960758E-2</v>
      </c>
      <c r="AI179" s="53">
        <v>3.1118657439947101E-2</v>
      </c>
      <c r="AJ179" s="53">
        <v>3.4183137118816299E-2</v>
      </c>
      <c r="AK179" s="53">
        <f t="shared" si="42"/>
        <v>3.3672390505671432E-2</v>
      </c>
      <c r="AL179" s="53">
        <f t="shared" si="43"/>
        <v>-4.3135446806785716E-5</v>
      </c>
      <c r="AM179" s="53">
        <f t="shared" si="44"/>
        <v>4.6645012684166362E-2</v>
      </c>
      <c r="AN179" s="95">
        <f t="shared" si="45"/>
        <v>-4908202.0913897036</v>
      </c>
      <c r="AO179" s="96">
        <f t="shared" si="46"/>
        <v>-5663991.7559159119</v>
      </c>
      <c r="AP179" s="108">
        <f t="shared" si="47"/>
        <v>-19566.901164048351</v>
      </c>
      <c r="AQ179" s="53">
        <v>3.7247616797685602E-2</v>
      </c>
    </row>
    <row r="180" spans="5:43" ht="15" x14ac:dyDescent="0.2">
      <c r="E180" s="49">
        <v>44809</v>
      </c>
      <c r="F180" s="50">
        <v>0.86208397150039595</v>
      </c>
      <c r="G180" s="102">
        <f t="shared" si="32"/>
        <v>-3.9593460762039857E-3</v>
      </c>
      <c r="H180" s="103">
        <f t="shared" si="33"/>
        <v>0.86610862457676741</v>
      </c>
      <c r="I180" s="100">
        <f t="shared" si="34"/>
        <v>5772947.9399230089</v>
      </c>
      <c r="J180" s="101">
        <f t="shared" si="35"/>
        <v>22857.098774064332</v>
      </c>
      <c r="K180" s="106">
        <f t="shared" si="36"/>
        <v>1095.9412970533594</v>
      </c>
      <c r="M180" s="49">
        <v>44809</v>
      </c>
      <c r="N180" s="52">
        <v>2.02777973754564E-5</v>
      </c>
      <c r="O180" s="52">
        <v>3.1700267572887198E-4</v>
      </c>
      <c r="P180" s="52">
        <v>1.6695501981303E-3</v>
      </c>
      <c r="Q180" s="52">
        <v>4.3367021717131103E-3</v>
      </c>
      <c r="R180" s="52">
        <v>6.9178170524537503E-3</v>
      </c>
      <c r="S180" s="52">
        <v>1.2469217181205699E-2</v>
      </c>
      <c r="T180" s="52">
        <v>1.5731152147054599E-2</v>
      </c>
      <c r="U180" s="52">
        <f t="shared" si="37"/>
        <v>1.5187496319413114E-2</v>
      </c>
      <c r="V180" s="52">
        <f t="shared" si="38"/>
        <v>7.1026602139071318E-4</v>
      </c>
      <c r="W180" s="52">
        <f t="shared" si="39"/>
        <v>3.6329308214286871E-2</v>
      </c>
      <c r="X180" s="97">
        <f t="shared" si="40"/>
        <v>5548670.940400959</v>
      </c>
      <c r="Y180" s="107">
        <f t="shared" si="41"/>
        <v>-1565.8365222066641</v>
      </c>
      <c r="Z180" s="52">
        <v>1.7827771604061099E-2</v>
      </c>
      <c r="AC180" s="49">
        <v>44809</v>
      </c>
      <c r="AD180" s="53">
        <v>2.56080739200115E-2</v>
      </c>
      <c r="AE180" s="53">
        <v>2.56080739200115E-2</v>
      </c>
      <c r="AF180" s="53">
        <v>2.56080739200115E-2</v>
      </c>
      <c r="AG180" s="53">
        <v>2.56080739200115E-2</v>
      </c>
      <c r="AH180" s="53">
        <v>2.56080739200115E-2</v>
      </c>
      <c r="AI180" s="53">
        <v>3.1144434586167301E-2</v>
      </c>
      <c r="AJ180" s="53">
        <v>3.4229744225740398E-2</v>
      </c>
      <c r="AK180" s="53">
        <f t="shared" si="42"/>
        <v>3.3715525952478217E-2</v>
      </c>
      <c r="AL180" s="53">
        <f t="shared" si="43"/>
        <v>9.9598926802479948E-4</v>
      </c>
      <c r="AM180" s="53">
        <f t="shared" si="44"/>
        <v>4.7684137398997947E-2</v>
      </c>
      <c r="AN180" s="95">
        <f t="shared" si="45"/>
        <v>-4906176.3891311083</v>
      </c>
      <c r="AO180" s="96">
        <f t="shared" si="46"/>
        <v>-5664620.1757066678</v>
      </c>
      <c r="AP180" s="108">
        <f t="shared" si="47"/>
        <v>-20195.320954804309</v>
      </c>
      <c r="AQ180" s="53">
        <v>3.7315052002668297E-2</v>
      </c>
    </row>
    <row r="181" spans="5:43" ht="15" x14ac:dyDescent="0.2">
      <c r="E181" s="49">
        <v>44806</v>
      </c>
      <c r="F181" s="50">
        <v>0.86550402641296298</v>
      </c>
      <c r="G181" s="102">
        <f t="shared" si="32"/>
        <v>4.1538563308714093E-3</v>
      </c>
      <c r="H181" s="103">
        <f t="shared" si="33"/>
        <v>0.87316347173589004</v>
      </c>
      <c r="I181" s="100">
        <f t="shared" si="34"/>
        <v>5726304.5945563493</v>
      </c>
      <c r="J181" s="101">
        <f t="shared" si="35"/>
        <v>-23786.246592595242</v>
      </c>
      <c r="K181" s="106">
        <f t="shared" si="36"/>
        <v>349.7036067424342</v>
      </c>
      <c r="M181" s="49">
        <v>44806</v>
      </c>
      <c r="N181" s="52">
        <v>1.01388986877282E-5</v>
      </c>
      <c r="O181" s="52">
        <v>1.13295194751117E-4</v>
      </c>
      <c r="P181" s="52">
        <v>1.5547096263617199E-3</v>
      </c>
      <c r="Q181" s="52">
        <v>4.0169814601540496E-3</v>
      </c>
      <c r="R181" s="52">
        <v>6.3998252153396598E-3</v>
      </c>
      <c r="S181" s="52">
        <v>1.1753473430871899E-2</v>
      </c>
      <c r="T181" s="52">
        <v>1.50219816714525E-2</v>
      </c>
      <c r="U181" s="52">
        <f t="shared" si="37"/>
        <v>1.4477230298022401E-2</v>
      </c>
      <c r="V181" s="52">
        <f t="shared" si="38"/>
        <v>-3.4537119790906644E-4</v>
      </c>
      <c r="W181" s="52">
        <f t="shared" si="39"/>
        <v>3.5273670994987086E-2</v>
      </c>
      <c r="X181" s="97">
        <f t="shared" si="40"/>
        <v>5550998.3341766912</v>
      </c>
      <c r="Y181" s="107">
        <f t="shared" si="41"/>
        <v>761.55725352559239</v>
      </c>
      <c r="Z181" s="52">
        <v>1.71282701194286E-2</v>
      </c>
      <c r="AC181" s="49">
        <v>44806</v>
      </c>
      <c r="AD181" s="53">
        <v>2.4634193629026399E-2</v>
      </c>
      <c r="AE181" s="53">
        <v>2.4634193629026399E-2</v>
      </c>
      <c r="AF181" s="53">
        <v>2.4634193629026399E-2</v>
      </c>
      <c r="AG181" s="53">
        <v>2.4634193629026399E-2</v>
      </c>
      <c r="AH181" s="53">
        <v>2.4634193629026399E-2</v>
      </c>
      <c r="AI181" s="53">
        <v>3.00943199545145E-2</v>
      </c>
      <c r="AJ181" s="53">
        <v>3.3244580030441201E-2</v>
      </c>
      <c r="AK181" s="53">
        <f t="shared" si="42"/>
        <v>3.2719536684453418E-2</v>
      </c>
      <c r="AL181" s="53">
        <f t="shared" si="43"/>
        <v>1.1308429141820842E-5</v>
      </c>
      <c r="AM181" s="53">
        <f t="shared" si="44"/>
        <v>4.6699456560114969E-2</v>
      </c>
      <c r="AN181" s="95">
        <f t="shared" si="45"/>
        <v>-4908095.9360331995</v>
      </c>
      <c r="AO181" s="96">
        <f t="shared" si="46"/>
        <v>-5621050.4618060514</v>
      </c>
      <c r="AP181" s="108">
        <f t="shared" si="47"/>
        <v>23374.392945812084</v>
      </c>
      <c r="AQ181" s="53">
        <v>3.63948419690132E-2</v>
      </c>
    </row>
    <row r="182" spans="5:43" ht="15" x14ac:dyDescent="0.2">
      <c r="E182" s="49">
        <v>44805</v>
      </c>
      <c r="F182" s="50">
        <v>0.861916303634643</v>
      </c>
      <c r="G182" s="102">
        <f t="shared" si="32"/>
        <v>-2.2920271878494494E-3</v>
      </c>
      <c r="H182" s="103">
        <f t="shared" si="33"/>
        <v>0.86755844418346195</v>
      </c>
      <c r="I182" s="100">
        <f t="shared" si="34"/>
        <v>5763300.4825466881</v>
      </c>
      <c r="J182" s="101">
        <f t="shared" si="35"/>
        <v>13209.641397743486</v>
      </c>
      <c r="K182" s="106">
        <f t="shared" si="36"/>
        <v>963.26359970774502</v>
      </c>
      <c r="M182" s="49">
        <v>44805</v>
      </c>
      <c r="N182" s="52">
        <v>-6.0833299357909702E-5</v>
      </c>
      <c r="O182" s="52">
        <v>-5.3908599511487403E-5</v>
      </c>
      <c r="P182" s="52">
        <v>1.317203277722E-3</v>
      </c>
      <c r="Q182" s="52">
        <v>3.8656978867947999E-3</v>
      </c>
      <c r="R182" s="52">
        <v>6.33198302239179E-3</v>
      </c>
      <c r="S182" s="52">
        <v>1.1904181912541299E-2</v>
      </c>
      <c r="T182" s="52">
        <v>1.5406285412609501E-2</v>
      </c>
      <c r="U182" s="52">
        <f t="shared" si="37"/>
        <v>1.4822601495931467E-2</v>
      </c>
      <c r="V182" s="52">
        <f t="shared" si="38"/>
        <v>1.7973485713198081E-4</v>
      </c>
      <c r="W182" s="52">
        <f t="shared" si="39"/>
        <v>3.5798777050028138E-2</v>
      </c>
      <c r="X182" s="97">
        <f t="shared" si="40"/>
        <v>5549840.4957364844</v>
      </c>
      <c r="Y182" s="107">
        <f t="shared" si="41"/>
        <v>-396.2811866812408</v>
      </c>
      <c r="Z182" s="52">
        <v>1.7670044675469398E-2</v>
      </c>
      <c r="AC182" s="49">
        <v>44805</v>
      </c>
      <c r="AD182" s="53">
        <v>2.4564623832702599E-2</v>
      </c>
      <c r="AE182" s="53">
        <v>2.4564623832702599E-2</v>
      </c>
      <c r="AF182" s="53">
        <v>2.4564623832702599E-2</v>
      </c>
      <c r="AG182" s="53">
        <v>2.4564623832702599E-2</v>
      </c>
      <c r="AH182" s="53">
        <v>2.4564623832702599E-2</v>
      </c>
      <c r="AI182" s="53">
        <v>3.00647653639316E-2</v>
      </c>
      <c r="AJ182" s="53">
        <v>3.3236920833587598E-2</v>
      </c>
      <c r="AK182" s="53">
        <f t="shared" si="42"/>
        <v>3.2708228255311597E-2</v>
      </c>
      <c r="AL182" s="53">
        <f t="shared" si="43"/>
        <v>4.9696583300826852E-4</v>
      </c>
      <c r="AM182" s="53">
        <f t="shared" si="44"/>
        <v>4.7185113963981416E-2</v>
      </c>
      <c r="AN182" s="95">
        <f t="shared" si="45"/>
        <v>-4907149.0966785606</v>
      </c>
      <c r="AO182" s="96">
        <f t="shared" si="46"/>
        <v>-5656274.951363218</v>
      </c>
      <c r="AP182" s="108">
        <f t="shared" si="47"/>
        <v>-11850.0966113545</v>
      </c>
      <c r="AQ182" s="53">
        <v>3.6409072577953297E-2</v>
      </c>
    </row>
    <row r="183" spans="5:43" ht="15" x14ac:dyDescent="0.2">
      <c r="E183" s="49">
        <v>44804</v>
      </c>
      <c r="F183" s="50">
        <v>0.86389410495758001</v>
      </c>
      <c r="G183" s="102">
        <f t="shared" si="32"/>
        <v>6.1134883728452064E-3</v>
      </c>
      <c r="H183" s="103">
        <f t="shared" si="33"/>
        <v>0.87486747267788423</v>
      </c>
      <c r="I183" s="100">
        <f t="shared" si="34"/>
        <v>5715151.329944279</v>
      </c>
      <c r="J183" s="101">
        <f t="shared" si="35"/>
        <v>-34939.511204665527</v>
      </c>
      <c r="K183" s="106">
        <f t="shared" si="36"/>
        <v>-924.00593795999885</v>
      </c>
      <c r="M183" s="49">
        <v>44804</v>
      </c>
      <c r="N183" s="52">
        <v>1.01388986877282E-5</v>
      </c>
      <c r="O183" s="52">
        <v>1.4134989760350401E-4</v>
      </c>
      <c r="P183" s="52">
        <v>1.5232510631903999E-3</v>
      </c>
      <c r="Q183" s="52">
        <v>3.9298171177506403E-3</v>
      </c>
      <c r="R183" s="52">
        <v>6.2587521970272003E-3</v>
      </c>
      <c r="S183" s="52">
        <v>1.16651970893144E-2</v>
      </c>
      <c r="T183" s="52">
        <v>1.5238400548696501E-2</v>
      </c>
      <c r="U183" s="52">
        <f t="shared" si="37"/>
        <v>1.4642866638799486E-2</v>
      </c>
      <c r="V183" s="52">
        <f t="shared" si="38"/>
        <v>3.6438166474308392E-4</v>
      </c>
      <c r="W183" s="52">
        <f t="shared" si="39"/>
        <v>3.5983423857639238E-2</v>
      </c>
      <c r="X183" s="97">
        <f t="shared" si="40"/>
        <v>5549433.4140973985</v>
      </c>
      <c r="Y183" s="107">
        <f t="shared" si="41"/>
        <v>-803.36282576713711</v>
      </c>
      <c r="Z183" s="52">
        <v>1.7635077238082799E-2</v>
      </c>
      <c r="AC183" s="49">
        <v>44804</v>
      </c>
      <c r="AD183" s="53">
        <v>2.4057706817984501E-2</v>
      </c>
      <c r="AE183" s="53">
        <v>2.4057706817984501E-2</v>
      </c>
      <c r="AF183" s="53">
        <v>2.4057706817984501E-2</v>
      </c>
      <c r="AG183" s="53">
        <v>2.4057706817984501E-2</v>
      </c>
      <c r="AH183" s="53">
        <v>2.4057706817984501E-2</v>
      </c>
      <c r="AI183" s="53">
        <v>2.9522830620407999E-2</v>
      </c>
      <c r="AJ183" s="53">
        <v>3.2748948782682398E-2</v>
      </c>
      <c r="AK183" s="53">
        <f t="shared" si="42"/>
        <v>3.2211262422303329E-2</v>
      </c>
      <c r="AL183" s="53">
        <f t="shared" si="43"/>
        <v>2.3396965116264518E-4</v>
      </c>
      <c r="AM183" s="53">
        <f t="shared" si="44"/>
        <v>4.6922117782135793E-2</v>
      </c>
      <c r="AN183" s="95">
        <f t="shared" si="45"/>
        <v>-4907661.8122674301</v>
      </c>
      <c r="AO183" s="96">
        <f t="shared" si="46"/>
        <v>-5609605.9866593909</v>
      </c>
      <c r="AP183" s="108">
        <f t="shared" si="47"/>
        <v>34818.868092472665</v>
      </c>
      <c r="AQ183" s="53">
        <v>3.5975068807601901E-2</v>
      </c>
    </row>
    <row r="184" spans="5:43" ht="15" x14ac:dyDescent="0.2">
      <c r="E184" s="49">
        <v>44803</v>
      </c>
      <c r="F184" s="50">
        <v>0.858628809452056</v>
      </c>
      <c r="G184" s="102">
        <f t="shared" si="32"/>
        <v>5.6025975708833076E-3</v>
      </c>
      <c r="H184" s="103">
        <f t="shared" si="33"/>
        <v>0.87442322682501361</v>
      </c>
      <c r="I184" s="100">
        <f t="shared" si="34"/>
        <v>5718054.8807637999</v>
      </c>
      <c r="J184" s="101">
        <f t="shared" si="35"/>
        <v>-32035.960385144688</v>
      </c>
      <c r="K184" s="106">
        <f t="shared" si="36"/>
        <v>1036.4319900004193</v>
      </c>
      <c r="M184" s="49">
        <v>44803</v>
      </c>
      <c r="N184" s="52">
        <v>4.0555594750912799E-5</v>
      </c>
      <c r="O184" s="52">
        <v>4.2726998799480498E-5</v>
      </c>
      <c r="P184" s="52">
        <v>1.40988989733159E-3</v>
      </c>
      <c r="Q184" s="52">
        <v>3.7199486978352E-3</v>
      </c>
      <c r="R184" s="52">
        <v>6.10700948163867E-3</v>
      </c>
      <c r="S184" s="52">
        <v>1.13797364756464E-2</v>
      </c>
      <c r="T184" s="52">
        <v>1.48582346737384E-2</v>
      </c>
      <c r="U184" s="52">
        <f t="shared" si="37"/>
        <v>1.4278484974056403E-2</v>
      </c>
      <c r="V184" s="52">
        <f t="shared" si="38"/>
        <v>3.0316365882750336E-4</v>
      </c>
      <c r="W184" s="52">
        <f t="shared" si="39"/>
        <v>3.5922205851723656E-2</v>
      </c>
      <c r="X184" s="97">
        <f t="shared" si="40"/>
        <v>5549568.3750834083</v>
      </c>
      <c r="Y184" s="107">
        <f t="shared" si="41"/>
        <v>-668.40183975733817</v>
      </c>
      <c r="Z184" s="52">
        <v>1.72540061175823E-2</v>
      </c>
      <c r="AC184" s="49">
        <v>44803</v>
      </c>
      <c r="AD184" s="53">
        <v>2.3868059739470399E-2</v>
      </c>
      <c r="AE184" s="53">
        <v>2.3868059739470399E-2</v>
      </c>
      <c r="AF184" s="53">
        <v>2.3868059739470399E-2</v>
      </c>
      <c r="AG184" s="53">
        <v>2.3868059739470399E-2</v>
      </c>
      <c r="AH184" s="53">
        <v>2.3868059739470399E-2</v>
      </c>
      <c r="AI184" s="53">
        <v>2.9314700514078099E-2</v>
      </c>
      <c r="AJ184" s="53">
        <v>3.2509811222553198E-2</v>
      </c>
      <c r="AK184" s="53">
        <f t="shared" si="42"/>
        <v>3.1977292771140683E-2</v>
      </c>
      <c r="AL184" s="53">
        <f t="shared" si="43"/>
        <v>1.0287895177801681E-3</v>
      </c>
      <c r="AM184" s="53">
        <f t="shared" si="44"/>
        <v>4.7716937648753316E-2</v>
      </c>
      <c r="AN184" s="95">
        <f t="shared" si="45"/>
        <v>-4906112.4609103994</v>
      </c>
      <c r="AO184" s="96">
        <f t="shared" si="46"/>
        <v>-5610684.0605369611</v>
      </c>
      <c r="AP184" s="108">
        <f t="shared" si="47"/>
        <v>33740.794214902446</v>
      </c>
      <c r="AQ184" s="53">
        <v>3.5704925656318602E-2</v>
      </c>
    </row>
    <row r="185" spans="5:43" ht="15" x14ac:dyDescent="0.2">
      <c r="E185" s="49">
        <v>44802</v>
      </c>
      <c r="F185" s="50">
        <v>0.85383170843124301</v>
      </c>
      <c r="G185" s="102">
        <f t="shared" si="32"/>
        <v>5.273807136225884E-3</v>
      </c>
      <c r="H185" s="103">
        <f t="shared" si="33"/>
        <v>0.87413732661600774</v>
      </c>
      <c r="I185" s="100">
        <f t="shared" si="34"/>
        <v>5719925.0595512055</v>
      </c>
      <c r="J185" s="101">
        <f t="shared" si="35"/>
        <v>-30165.781597739086</v>
      </c>
      <c r="K185" s="106">
        <f t="shared" si="36"/>
        <v>-3670.1091254502535</v>
      </c>
      <c r="M185" s="49">
        <v>44802</v>
      </c>
      <c r="N185" s="52">
        <v>5.0694499805103899E-5</v>
      </c>
      <c r="O185" s="52">
        <v>-1.01314697531051E-4</v>
      </c>
      <c r="P185" s="52">
        <v>1.0973090538755001E-3</v>
      </c>
      <c r="Q185" s="52">
        <v>3.3949990756809698E-3</v>
      </c>
      <c r="R185" s="52">
        <v>5.7692788541316899E-3</v>
      </c>
      <c r="S185" s="52">
        <v>1.11327059566974E-2</v>
      </c>
      <c r="T185" s="52">
        <v>1.4543844386935199E-2</v>
      </c>
      <c r="U185" s="52">
        <f t="shared" si="37"/>
        <v>1.3975321315228899E-2</v>
      </c>
      <c r="V185" s="52">
        <f t="shared" si="38"/>
        <v>1.419361680746082E-3</v>
      </c>
      <c r="W185" s="52">
        <f t="shared" si="39"/>
        <v>3.7038403873642239E-2</v>
      </c>
      <c r="X185" s="97">
        <f t="shared" si="40"/>
        <v>5547108.1246962622</v>
      </c>
      <c r="Y185" s="107">
        <f t="shared" si="41"/>
        <v>-3128.6522269034758</v>
      </c>
      <c r="Z185" s="52">
        <v>1.6907265409827201E-2</v>
      </c>
      <c r="AC185" s="49">
        <v>44802</v>
      </c>
      <c r="AD185" s="53">
        <v>2.3142373189330101E-2</v>
      </c>
      <c r="AE185" s="53">
        <v>2.3142373189330101E-2</v>
      </c>
      <c r="AF185" s="53">
        <v>2.3142373189330101E-2</v>
      </c>
      <c r="AG185" s="53">
        <v>2.3142373189330101E-2</v>
      </c>
      <c r="AH185" s="53">
        <v>2.3142373189330101E-2</v>
      </c>
      <c r="AI185" s="53">
        <v>2.8349658474326099E-2</v>
      </c>
      <c r="AJ185" s="53">
        <v>3.1468272209167397E-2</v>
      </c>
      <c r="AK185" s="53">
        <f t="shared" si="42"/>
        <v>3.0948503253360515E-2</v>
      </c>
      <c r="AL185" s="53">
        <f t="shared" si="43"/>
        <v>5.7751312851350711E-6</v>
      </c>
      <c r="AM185" s="53">
        <f t="shared" si="44"/>
        <v>4.6693923262258283E-2</v>
      </c>
      <c r="AN185" s="95">
        <f t="shared" si="45"/>
        <v>-4908106.7248223852</v>
      </c>
      <c r="AO185" s="96">
        <f t="shared" si="46"/>
        <v>-5614800.5300526712</v>
      </c>
      <c r="AP185" s="108">
        <f t="shared" si="47"/>
        <v>29624.324699192308</v>
      </c>
      <c r="AQ185" s="53">
        <v>3.4586884081363602E-2</v>
      </c>
    </row>
    <row r="186" spans="5:43" ht="15" x14ac:dyDescent="0.2">
      <c r="E186" s="49">
        <v>44799</v>
      </c>
      <c r="F186" s="50">
        <v>0.84934061765670699</v>
      </c>
      <c r="G186" s="102">
        <f t="shared" si="32"/>
        <v>6.3222382930306128E-3</v>
      </c>
      <c r="H186" s="103">
        <f t="shared" si="33"/>
        <v>0.8750489914798929</v>
      </c>
      <c r="I186" s="100">
        <f t="shared" si="34"/>
        <v>5713965.7878399957</v>
      </c>
      <c r="J186" s="101">
        <f t="shared" si="35"/>
        <v>-36125.053308948874</v>
      </c>
      <c r="K186" s="106">
        <f t="shared" si="36"/>
        <v>-3608.5314400717616</v>
      </c>
      <c r="M186" s="49">
        <v>44799</v>
      </c>
      <c r="N186" s="52">
        <v>5.0694499805103899E-5</v>
      </c>
      <c r="O186" s="52">
        <v>-2.0322909404058001E-4</v>
      </c>
      <c r="P186" s="52">
        <v>7.2998262476176002E-4</v>
      </c>
      <c r="Q186" s="52">
        <v>2.8539453633129501E-3</v>
      </c>
      <c r="R186" s="52">
        <v>5.0487071275710999E-3</v>
      </c>
      <c r="S186" s="52">
        <v>9.9936258047819103E-3</v>
      </c>
      <c r="T186" s="52">
        <v>1.3068426400423E-2</v>
      </c>
      <c r="U186" s="52">
        <f t="shared" si="37"/>
        <v>1.2555959634482817E-2</v>
      </c>
      <c r="V186" s="52">
        <f t="shared" si="38"/>
        <v>1.4713030929366846E-3</v>
      </c>
      <c r="W186" s="52">
        <f t="shared" si="39"/>
        <v>3.709034528583284E-2</v>
      </c>
      <c r="X186" s="97">
        <f t="shared" si="40"/>
        <v>5546993.6654078765</v>
      </c>
      <c r="Y186" s="107">
        <f t="shared" si="41"/>
        <v>-3243.1115152891725</v>
      </c>
      <c r="Z186" s="52">
        <v>1.5276343561708899E-2</v>
      </c>
      <c r="AC186" s="49">
        <v>44799</v>
      </c>
      <c r="AD186" s="53">
        <v>2.3130964487790999E-2</v>
      </c>
      <c r="AE186" s="53">
        <v>2.3130964487790999E-2</v>
      </c>
      <c r="AF186" s="53">
        <v>2.3130964487790999E-2</v>
      </c>
      <c r="AG186" s="53">
        <v>2.3130964487790999E-2</v>
      </c>
      <c r="AH186" s="53">
        <v>2.3130964487790999E-2</v>
      </c>
      <c r="AI186" s="53">
        <v>2.83758416771888E-2</v>
      </c>
      <c r="AJ186" s="53">
        <v>3.1456105411052697E-2</v>
      </c>
      <c r="AK186" s="53">
        <f t="shared" si="42"/>
        <v>3.094272812207538E-2</v>
      </c>
      <c r="AL186" s="53">
        <f t="shared" si="43"/>
        <v>1.3393505165973027E-4</v>
      </c>
      <c r="AM186" s="53">
        <f t="shared" si="44"/>
        <v>4.6822083182632881E-2</v>
      </c>
      <c r="AN186" s="95">
        <f t="shared" si="45"/>
        <v>-4907856.845506154</v>
      </c>
      <c r="AO186" s="96">
        <f t="shared" si="46"/>
        <v>-5608665.2213676972</v>
      </c>
      <c r="AP186" s="108">
        <f t="shared" si="47"/>
        <v>35759.633384166285</v>
      </c>
      <c r="AQ186" s="53">
        <v>3.4536365419626201E-2</v>
      </c>
    </row>
    <row r="187" spans="5:43" ht="15" x14ac:dyDescent="0.2">
      <c r="E187" s="49">
        <v>44798</v>
      </c>
      <c r="F187" s="50">
        <v>0.84398782253265303</v>
      </c>
      <c r="G187" s="102">
        <f t="shared" si="32"/>
        <v>-1.5780176610911336E-3</v>
      </c>
      <c r="H187" s="103">
        <f t="shared" si="33"/>
        <v>0.86817931222405775</v>
      </c>
      <c r="I187" s="100">
        <f t="shared" si="34"/>
        <v>5759178.9272094648</v>
      </c>
      <c r="J187" s="101">
        <f t="shared" si="35"/>
        <v>9088.0860605202615</v>
      </c>
      <c r="K187" s="106">
        <f t="shared" si="36"/>
        <v>-717.89349226374179</v>
      </c>
      <c r="M187" s="49">
        <v>44798</v>
      </c>
      <c r="N187" s="52">
        <v>3.04166987916687E-5</v>
      </c>
      <c r="O187" s="52">
        <v>-2.8775047394447002E-4</v>
      </c>
      <c r="P187" s="52">
        <v>5.9593387413769895E-4</v>
      </c>
      <c r="Q187" s="52">
        <v>2.4782612454146099E-3</v>
      </c>
      <c r="R187" s="52">
        <v>4.4233328662812701E-3</v>
      </c>
      <c r="S187" s="52">
        <v>8.7726777419447899E-3</v>
      </c>
      <c r="T187" s="52">
        <v>1.1547052301466401E-2</v>
      </c>
      <c r="U187" s="52">
        <f t="shared" si="37"/>
        <v>1.1084656541546133E-2</v>
      </c>
      <c r="V187" s="52">
        <f t="shared" si="38"/>
        <v>-1.9035441800949529E-4</v>
      </c>
      <c r="W187" s="52">
        <f t="shared" si="39"/>
        <v>3.5428687774886655E-2</v>
      </c>
      <c r="X187" s="97">
        <f t="shared" si="40"/>
        <v>5550656.5030757822</v>
      </c>
      <c r="Y187" s="107">
        <f t="shared" si="41"/>
        <v>419.72615261655301</v>
      </c>
      <c r="Z187" s="52">
        <v>1.36262029409408E-2</v>
      </c>
      <c r="AC187" s="49">
        <v>44798</v>
      </c>
      <c r="AD187" s="53">
        <v>2.2714847698807699E-2</v>
      </c>
      <c r="AE187" s="53">
        <v>2.2714847698807699E-2</v>
      </c>
      <c r="AF187" s="53">
        <v>2.2714847698807699E-2</v>
      </c>
      <c r="AG187" s="53">
        <v>2.2714847698807699E-2</v>
      </c>
      <c r="AH187" s="53">
        <v>2.2714847698807699E-2</v>
      </c>
      <c r="AI187" s="53">
        <v>2.8118414804339398E-2</v>
      </c>
      <c r="AJ187" s="53">
        <v>3.1346868723630898E-2</v>
      </c>
      <c r="AK187" s="53">
        <f t="shared" si="42"/>
        <v>3.080879307041565E-2</v>
      </c>
      <c r="AL187" s="53">
        <f t="shared" si="43"/>
        <v>-5.808382605512856E-4</v>
      </c>
      <c r="AM187" s="53">
        <f t="shared" si="44"/>
        <v>4.6107309870421859E-2</v>
      </c>
      <c r="AN187" s="95">
        <f t="shared" si="45"/>
        <v>-4909250.6344451699</v>
      </c>
      <c r="AO187" s="96">
        <f t="shared" si="46"/>
        <v>-5654650.5604572641</v>
      </c>
      <c r="AP187" s="108">
        <f t="shared" si="47"/>
        <v>-10225.705705400556</v>
      </c>
      <c r="AQ187" s="53">
        <v>3.4575324505567502E-2</v>
      </c>
    </row>
    <row r="188" spans="5:43" ht="15" x14ac:dyDescent="0.2">
      <c r="E188" s="49">
        <v>44797</v>
      </c>
      <c r="F188" s="50">
        <v>0.84532070159912098</v>
      </c>
      <c r="G188" s="102">
        <f t="shared" si="32"/>
        <v>3.2732670864714175E-3</v>
      </c>
      <c r="H188" s="103">
        <f t="shared" si="33"/>
        <v>0.87239775405531172</v>
      </c>
      <c r="I188" s="100">
        <f t="shared" si="34"/>
        <v>5731330.6651211185</v>
      </c>
      <c r="J188" s="101">
        <f t="shared" si="35"/>
        <v>-18760.176027826034</v>
      </c>
      <c r="K188" s="106">
        <f t="shared" si="36"/>
        <v>918.53517951630056</v>
      </c>
      <c r="M188" s="49">
        <v>44797</v>
      </c>
      <c r="N188" s="52">
        <v>5.0694499805103899E-5</v>
      </c>
      <c r="O188" s="52">
        <v>-2.2851838730275601E-4</v>
      </c>
      <c r="P188" s="52">
        <v>6.7043898161500595E-4</v>
      </c>
      <c r="Q188" s="52">
        <v>2.55339266732335E-3</v>
      </c>
      <c r="R188" s="52">
        <v>4.4991108588874297E-3</v>
      </c>
      <c r="S188" s="52">
        <v>8.8775856420397706E-3</v>
      </c>
      <c r="T188" s="52">
        <v>1.1754496023058799E-2</v>
      </c>
      <c r="U188" s="52">
        <f t="shared" si="37"/>
        <v>1.1275010959555628E-2</v>
      </c>
      <c r="V188" s="52">
        <f t="shared" si="38"/>
        <v>4.3582233289871271E-4</v>
      </c>
      <c r="W188" s="52">
        <f t="shared" si="39"/>
        <v>3.6054864525794865E-2</v>
      </c>
      <c r="X188" s="97">
        <f t="shared" si="40"/>
        <v>5549275.9204186061</v>
      </c>
      <c r="Y188" s="107">
        <f t="shared" si="41"/>
        <v>-960.85650455951691</v>
      </c>
      <c r="Z188" s="52">
        <v>1.39780100435018E-2</v>
      </c>
      <c r="AC188" s="49">
        <v>44797</v>
      </c>
      <c r="AD188" s="53">
        <v>2.28043310344219E-2</v>
      </c>
      <c r="AE188" s="53">
        <v>2.28043310344219E-2</v>
      </c>
      <c r="AF188" s="53">
        <v>2.28043310344219E-2</v>
      </c>
      <c r="AG188" s="53">
        <v>2.28043310344219E-2</v>
      </c>
      <c r="AH188" s="53">
        <v>2.28043310344219E-2</v>
      </c>
      <c r="AI188" s="53">
        <v>2.8514079749584101E-2</v>
      </c>
      <c r="AJ188" s="53">
        <v>3.19647416472435E-2</v>
      </c>
      <c r="AK188" s="53">
        <f t="shared" si="42"/>
        <v>3.1389631330966936E-2</v>
      </c>
      <c r="AL188" s="53">
        <f t="shared" si="43"/>
        <v>9.9534044663112525E-4</v>
      </c>
      <c r="AM188" s="53">
        <f t="shared" si="44"/>
        <v>4.7683488577604273E-2</v>
      </c>
      <c r="AN188" s="95">
        <f t="shared" si="45"/>
        <v>-4906177.6537029687</v>
      </c>
      <c r="AO188" s="96">
        <f t="shared" si="46"/>
        <v>-5623785.2870399617</v>
      </c>
      <c r="AP188" s="108">
        <f t="shared" si="47"/>
        <v>20639.567711901851</v>
      </c>
      <c r="AQ188" s="53">
        <v>3.5415403544902802E-2</v>
      </c>
    </row>
    <row r="189" spans="5:43" ht="15" x14ac:dyDescent="0.2">
      <c r="E189" s="49">
        <v>44796</v>
      </c>
      <c r="F189" s="50">
        <v>0.84255826473235995</v>
      </c>
      <c r="G189" s="102">
        <f t="shared" si="32"/>
        <v>-3.4252073516073283E-3</v>
      </c>
      <c r="H189" s="103">
        <f t="shared" si="33"/>
        <v>0.86657308569516767</v>
      </c>
      <c r="I189" s="100">
        <f t="shared" si="34"/>
        <v>5769853.7867570445</v>
      </c>
      <c r="J189" s="101">
        <f t="shared" si="35"/>
        <v>19762.945608099923</v>
      </c>
      <c r="K189" s="106">
        <f t="shared" si="36"/>
        <v>987.45479626953602</v>
      </c>
      <c r="M189" s="49">
        <v>44796</v>
      </c>
      <c r="N189" s="52">
        <v>3.04166987916687E-5</v>
      </c>
      <c r="O189" s="52">
        <v>-2.9682295280508599E-4</v>
      </c>
      <c r="P189" s="52">
        <v>4.6155537711456402E-4</v>
      </c>
      <c r="Q189" s="52">
        <v>2.3142390418797701E-3</v>
      </c>
      <c r="R189" s="52">
        <v>4.2286789976060304E-3</v>
      </c>
      <c r="S189" s="52">
        <v>8.5187666118144902E-3</v>
      </c>
      <c r="T189" s="52">
        <v>1.13032730296254E-2</v>
      </c>
      <c r="U189" s="52">
        <f t="shared" si="37"/>
        <v>1.0839188626656915E-2</v>
      </c>
      <c r="V189" s="52">
        <f t="shared" si="38"/>
        <v>2.1890535329779914E-4</v>
      </c>
      <c r="W189" s="52">
        <f t="shared" si="39"/>
        <v>3.5837947546193953E-2</v>
      </c>
      <c r="X189" s="97">
        <f t="shared" si="40"/>
        <v>5549754.135995117</v>
      </c>
      <c r="Y189" s="107">
        <f t="shared" si="41"/>
        <v>-482.64092804864049</v>
      </c>
      <c r="Z189" s="52">
        <v>1.3450177386403001E-2</v>
      </c>
      <c r="AC189" s="49">
        <v>44796</v>
      </c>
      <c r="AD189" s="53">
        <v>2.2545816376805299E-2</v>
      </c>
      <c r="AE189" s="53">
        <v>2.2545816376805299E-2</v>
      </c>
      <c r="AF189" s="53">
        <v>2.2545816376805299E-2</v>
      </c>
      <c r="AG189" s="53">
        <v>2.2545816376805299E-2</v>
      </c>
      <c r="AH189" s="53">
        <v>2.2545816376805299E-2</v>
      </c>
      <c r="AI189" s="53">
        <v>2.78633907437324E-2</v>
      </c>
      <c r="AJ189" s="53">
        <v>3.0900470912456499E-2</v>
      </c>
      <c r="AK189" s="53">
        <f t="shared" si="42"/>
        <v>3.039429088433581E-2</v>
      </c>
      <c r="AL189" s="53">
        <f t="shared" si="43"/>
        <v>4.9201150735217816E-4</v>
      </c>
      <c r="AM189" s="53">
        <f t="shared" si="44"/>
        <v>4.7180159638325322E-2</v>
      </c>
      <c r="AN189" s="95">
        <f t="shared" si="45"/>
        <v>-4907158.7547267685</v>
      </c>
      <c r="AO189" s="96">
        <f t="shared" si="46"/>
        <v>-5662717.7046356453</v>
      </c>
      <c r="AP189" s="108">
        <f t="shared" si="47"/>
        <v>-18292.849883781746</v>
      </c>
      <c r="AQ189" s="53">
        <v>3.3937551081180503E-2</v>
      </c>
    </row>
    <row r="190" spans="5:43" ht="15" x14ac:dyDescent="0.2">
      <c r="E190" s="49">
        <v>44795</v>
      </c>
      <c r="F190" s="50">
        <v>0.84544914960861195</v>
      </c>
      <c r="G190" s="102">
        <f t="shared" si="32"/>
        <v>-6.1827120009189801E-3</v>
      </c>
      <c r="H190" s="103">
        <f t="shared" si="33"/>
        <v>0.86417529344675803</v>
      </c>
      <c r="I190" s="100">
        <f t="shared" si="34"/>
        <v>5785863.166785907</v>
      </c>
      <c r="J190" s="101">
        <f t="shared" si="35"/>
        <v>35772.325636962429</v>
      </c>
      <c r="K190" s="106">
        <f t="shared" si="36"/>
        <v>1211.9385021449998</v>
      </c>
      <c r="M190" s="49">
        <v>44795</v>
      </c>
      <c r="N190" s="52">
        <v>1.01388986877282E-5</v>
      </c>
      <c r="O190" s="52">
        <v>-3.1521421624347503E-4</v>
      </c>
      <c r="P190" s="52">
        <v>3.1297086388804002E-4</v>
      </c>
      <c r="Q190" s="52">
        <v>2.15927138924598E-3</v>
      </c>
      <c r="R190" s="52">
        <v>4.0671154856681798E-3</v>
      </c>
      <c r="S190" s="52">
        <v>8.3154058083891799E-3</v>
      </c>
      <c r="T190" s="52">
        <v>1.1081258766353101E-2</v>
      </c>
      <c r="U190" s="52">
        <f t="shared" si="37"/>
        <v>1.0620283273359116E-2</v>
      </c>
      <c r="V190" s="52">
        <f t="shared" si="38"/>
        <v>4.4811951617399273E-4</v>
      </c>
      <c r="W190" s="52">
        <f t="shared" si="39"/>
        <v>3.606716170907015E-2</v>
      </c>
      <c r="X190" s="97">
        <f t="shared" si="40"/>
        <v>5549248.8112597801</v>
      </c>
      <c r="Y190" s="107">
        <f t="shared" si="41"/>
        <v>-987.9656633855775</v>
      </c>
      <c r="Z190" s="52">
        <v>1.32274478673934E-2</v>
      </c>
      <c r="AC190" s="49">
        <v>44795</v>
      </c>
      <c r="AD190" s="53">
        <v>2.2366831079125401E-2</v>
      </c>
      <c r="AE190" s="53">
        <v>2.2366831079125401E-2</v>
      </c>
      <c r="AF190" s="53">
        <v>2.2366831079125401E-2</v>
      </c>
      <c r="AG190" s="53">
        <v>2.2366831079125401E-2</v>
      </c>
      <c r="AH190" s="53">
        <v>2.2366831079125401E-2</v>
      </c>
      <c r="AI190" s="53">
        <v>2.7537968009710301E-2</v>
      </c>
      <c r="AJ190" s="53">
        <v>3.0375141650438298E-2</v>
      </c>
      <c r="AK190" s="53">
        <f t="shared" si="42"/>
        <v>2.9902279376983632E-2</v>
      </c>
      <c r="AL190" s="53">
        <f t="shared" si="43"/>
        <v>6.8376430620749676E-4</v>
      </c>
      <c r="AM190" s="53">
        <f t="shared" si="44"/>
        <v>4.7371912437180641E-2</v>
      </c>
      <c r="AN190" s="95">
        <f t="shared" si="45"/>
        <v>-4906784.9623701591</v>
      </c>
      <c r="AO190" s="96">
        <f t="shared" si="46"/>
        <v>-5677997.2762232954</v>
      </c>
      <c r="AP190" s="108">
        <f t="shared" si="47"/>
        <v>-33572.421471431851</v>
      </c>
      <c r="AQ190" s="53">
        <v>3.3212315291166299E-2</v>
      </c>
    </row>
    <row r="191" spans="5:43" ht="15" x14ac:dyDescent="0.2">
      <c r="E191" s="49">
        <v>44792</v>
      </c>
      <c r="F191" s="50">
        <v>0.85069251060485795</v>
      </c>
      <c r="G191" s="102">
        <f t="shared" si="32"/>
        <v>8.0001752016183938E-3</v>
      </c>
      <c r="H191" s="103">
        <f t="shared" si="33"/>
        <v>0.87650804400179394</v>
      </c>
      <c r="I191" s="100">
        <f t="shared" si="34"/>
        <v>5704454.2080548964</v>
      </c>
      <c r="J191" s="101">
        <f t="shared" si="35"/>
        <v>-45636.633094048128</v>
      </c>
      <c r="K191" s="106">
        <f t="shared" si="36"/>
        <v>-1067.1253802888095</v>
      </c>
      <c r="M191" s="49">
        <v>44792</v>
      </c>
      <c r="N191" s="52">
        <v>1.01388986877282E-5</v>
      </c>
      <c r="O191" s="52">
        <v>-3.2343779457733003E-4</v>
      </c>
      <c r="P191" s="52">
        <v>1.23024597996845E-4</v>
      </c>
      <c r="Q191" s="52">
        <v>1.8538936274126101E-3</v>
      </c>
      <c r="R191" s="52">
        <v>3.7084256764501299E-3</v>
      </c>
      <c r="S191" s="52">
        <v>7.9429298639297399E-3</v>
      </c>
      <c r="T191" s="52">
        <v>1.0618010535836201E-2</v>
      </c>
      <c r="U191" s="52">
        <f t="shared" si="37"/>
        <v>1.0172163757185123E-2</v>
      </c>
      <c r="V191" s="52">
        <f t="shared" si="38"/>
        <v>6.651222550620537E-4</v>
      </c>
      <c r="W191" s="52">
        <f t="shared" si="39"/>
        <v>3.6284164447958206E-2</v>
      </c>
      <c r="X191" s="97">
        <f t="shared" si="40"/>
        <v>5548770.4501867676</v>
      </c>
      <c r="Y191" s="107">
        <f t="shared" si="41"/>
        <v>-1466.3267363980412</v>
      </c>
      <c r="Z191" s="52">
        <v>1.26137090846896E-2</v>
      </c>
      <c r="AC191" s="49">
        <v>44792</v>
      </c>
      <c r="AD191" s="53">
        <v>2.2037345916032701E-2</v>
      </c>
      <c r="AE191" s="53">
        <v>2.2037345916032701E-2</v>
      </c>
      <c r="AF191" s="53">
        <v>2.2037345916032701E-2</v>
      </c>
      <c r="AG191" s="53">
        <v>2.2037345916032701E-2</v>
      </c>
      <c r="AH191" s="53">
        <v>2.2037345916032701E-2</v>
      </c>
      <c r="AI191" s="53">
        <v>2.69497651606798E-2</v>
      </c>
      <c r="AJ191" s="53">
        <v>2.96722650527954E-2</v>
      </c>
      <c r="AK191" s="53">
        <f t="shared" si="42"/>
        <v>2.9218515070776135E-2</v>
      </c>
      <c r="AL191" s="53">
        <f t="shared" si="43"/>
        <v>5.5651615063351603E-4</v>
      </c>
      <c r="AM191" s="53">
        <f t="shared" si="44"/>
        <v>4.724466428160666E-2</v>
      </c>
      <c r="AN191" s="95">
        <f t="shared" si="45"/>
        <v>-4907033.0097457683</v>
      </c>
      <c r="AO191" s="96">
        <f t="shared" si="46"/>
        <v>-5598389.0203017062</v>
      </c>
      <c r="AP191" s="108">
        <f t="shared" si="47"/>
        <v>46035.834450157359</v>
      </c>
      <c r="AQ191" s="53">
        <v>3.2394763082265798E-2</v>
      </c>
    </row>
    <row r="192" spans="5:43" ht="15" x14ac:dyDescent="0.2">
      <c r="E192" s="49">
        <v>44791</v>
      </c>
      <c r="F192" s="50">
        <v>0.84391397237777699</v>
      </c>
      <c r="G192" s="102">
        <f t="shared" si="32"/>
        <v>2.4037874991044716E-4</v>
      </c>
      <c r="H192" s="103">
        <f t="shared" si="33"/>
        <v>0.86976050151413697</v>
      </c>
      <c r="I192" s="100">
        <f t="shared" si="34"/>
        <v>5748708.9736722549</v>
      </c>
      <c r="J192" s="101">
        <f t="shared" si="35"/>
        <v>-1381.8674766896293</v>
      </c>
      <c r="K192" s="106">
        <f t="shared" si="36"/>
        <v>-358.15477167628706</v>
      </c>
      <c r="M192" s="49">
        <v>44791</v>
      </c>
      <c r="N192" s="52">
        <v>-2.0277697331039201E-5</v>
      </c>
      <c r="O192" s="52">
        <v>-3.9454156649298901E-4</v>
      </c>
      <c r="P192" s="52">
        <v>-5.9209898608969497E-5</v>
      </c>
      <c r="Q192" s="52">
        <v>1.5672956360504001E-3</v>
      </c>
      <c r="R192" s="52">
        <v>3.3625750802457298E-3</v>
      </c>
      <c r="S192" s="52">
        <v>7.4430541135370697E-3</v>
      </c>
      <c r="T192" s="52">
        <v>9.91983897984027E-3</v>
      </c>
      <c r="U192" s="52">
        <f t="shared" si="37"/>
        <v>9.5070415021230696E-3</v>
      </c>
      <c r="V192" s="52">
        <f t="shared" si="38"/>
        <v>2.0616330827275507E-4</v>
      </c>
      <c r="W192" s="52">
        <f t="shared" si="39"/>
        <v>3.5825205501168911E-2</v>
      </c>
      <c r="X192" s="97">
        <f t="shared" si="40"/>
        <v>5549782.2284127288</v>
      </c>
      <c r="Y192" s="107">
        <f t="shared" si="41"/>
        <v>-454.54851043689996</v>
      </c>
      <c r="Z192" s="52">
        <v>1.17316516116261E-2</v>
      </c>
      <c r="AC192" s="49">
        <v>44791</v>
      </c>
      <c r="AD192" s="53">
        <v>2.1630920469760801E-2</v>
      </c>
      <c r="AE192" s="53">
        <v>2.1630920469760801E-2</v>
      </c>
      <c r="AF192" s="53">
        <v>2.1630920469760801E-2</v>
      </c>
      <c r="AG192" s="53">
        <v>2.1630920469760801E-2</v>
      </c>
      <c r="AH192" s="53">
        <v>2.1630920469760801E-2</v>
      </c>
      <c r="AI192" s="53">
        <v>2.6483556255698201E-2</v>
      </c>
      <c r="AJ192" s="53">
        <v>2.9097687453031498E-2</v>
      </c>
      <c r="AK192" s="53">
        <f t="shared" si="42"/>
        <v>2.8661998920142619E-2</v>
      </c>
      <c r="AL192" s="53">
        <f t="shared" si="43"/>
        <v>5.4327150185901757E-5</v>
      </c>
      <c r="AM192" s="53">
        <f t="shared" si="44"/>
        <v>4.6742475281159046E-2</v>
      </c>
      <c r="AN192" s="95">
        <f t="shared" si="45"/>
        <v>-4908012.0592117216</v>
      </c>
      <c r="AO192" s="96">
        <f t="shared" si="46"/>
        <v>-5642946.5935364133</v>
      </c>
      <c r="AP192" s="108">
        <f t="shared" si="47"/>
        <v>1478.2612154502422</v>
      </c>
      <c r="AQ192" s="53">
        <v>3.1711820513009997E-2</v>
      </c>
    </row>
    <row r="193" spans="5:43" ht="15" x14ac:dyDescent="0.2">
      <c r="E193" s="49">
        <v>44790</v>
      </c>
      <c r="F193" s="50">
        <v>0.843711137771606</v>
      </c>
      <c r="G193" s="102">
        <f t="shared" si="32"/>
        <v>2.5202829519836109E-3</v>
      </c>
      <c r="H193" s="103">
        <f t="shared" si="33"/>
        <v>0.8717429955868895</v>
      </c>
      <c r="I193" s="100">
        <f t="shared" si="34"/>
        <v>5735635.4169887146</v>
      </c>
      <c r="J193" s="101">
        <f t="shared" si="35"/>
        <v>-14455.424160229973</v>
      </c>
      <c r="K193" s="106">
        <f t="shared" si="36"/>
        <v>2124.2699611894786</v>
      </c>
      <c r="M193" s="49">
        <v>44790</v>
      </c>
      <c r="N193" s="52">
        <v>-2.0277697331039201E-5</v>
      </c>
      <c r="O193" s="52">
        <v>-4.4511543819680799E-4</v>
      </c>
      <c r="P193" s="52">
        <v>-1.6907638928387301E-4</v>
      </c>
      <c r="Q193" s="52">
        <v>1.4684259658679301E-3</v>
      </c>
      <c r="R193" s="52">
        <v>3.2427783589810098E-3</v>
      </c>
      <c r="S193" s="52">
        <v>7.2509669698774797E-3</v>
      </c>
      <c r="T193" s="52">
        <v>9.7108604386448808E-3</v>
      </c>
      <c r="U193" s="52">
        <f t="shared" si="37"/>
        <v>9.3008781938503145E-3</v>
      </c>
      <c r="V193" s="52">
        <f t="shared" si="38"/>
        <v>7.9139927402138363E-4</v>
      </c>
      <c r="W193" s="52">
        <f t="shared" si="39"/>
        <v>3.6410441466917534E-2</v>
      </c>
      <c r="X193" s="97">
        <f t="shared" si="40"/>
        <v>5548492.1039691241</v>
      </c>
      <c r="Y193" s="107">
        <f t="shared" si="41"/>
        <v>-1744.6729540415108</v>
      </c>
      <c r="Z193" s="52">
        <v>1.15334391593933E-2</v>
      </c>
      <c r="AC193" s="49">
        <v>44790</v>
      </c>
      <c r="AD193" s="53">
        <v>2.1611034870147702E-2</v>
      </c>
      <c r="AE193" s="53">
        <v>2.1611034870147702E-2</v>
      </c>
      <c r="AF193" s="53">
        <v>2.1611034870147702E-2</v>
      </c>
      <c r="AG193" s="53">
        <v>2.1611034870147702E-2</v>
      </c>
      <c r="AH193" s="53">
        <v>2.1611034870147702E-2</v>
      </c>
      <c r="AI193" s="53">
        <v>2.65219081193208E-2</v>
      </c>
      <c r="AJ193" s="53">
        <v>2.9024824500083899E-2</v>
      </c>
      <c r="AK193" s="53">
        <f t="shared" si="42"/>
        <v>2.8607671769956718E-2</v>
      </c>
      <c r="AL193" s="53">
        <f t="shared" si="43"/>
        <v>1.849223549167351E-3</v>
      </c>
      <c r="AM193" s="53">
        <f t="shared" si="44"/>
        <v>4.8537371680140495E-2</v>
      </c>
      <c r="AN193" s="95">
        <f t="shared" si="45"/>
        <v>-4904513.692599887</v>
      </c>
      <c r="AO193" s="96">
        <f t="shared" si="46"/>
        <v>-5626100.4876764026</v>
      </c>
      <c r="AP193" s="108">
        <f t="shared" si="47"/>
        <v>18324.367075460963</v>
      </c>
      <c r="AQ193" s="53">
        <v>3.15277390182018E-2</v>
      </c>
    </row>
    <row r="194" spans="5:43" ht="15" x14ac:dyDescent="0.2">
      <c r="E194" s="49">
        <v>44789</v>
      </c>
      <c r="F194" s="50">
        <v>0.84158742427825906</v>
      </c>
      <c r="G194" s="102">
        <f t="shared" si="32"/>
        <v>-2.7135511718582453E-3</v>
      </c>
      <c r="H194" s="103">
        <f t="shared" si="33"/>
        <v>0.867191907379389</v>
      </c>
      <c r="I194" s="100">
        <f t="shared" si="34"/>
        <v>5765736.4620822538</v>
      </c>
      <c r="J194" s="101">
        <f t="shared" si="35"/>
        <v>15645.620933309197</v>
      </c>
      <c r="K194" s="106">
        <f t="shared" si="36"/>
        <v>1593.7618091898039</v>
      </c>
      <c r="M194" s="49">
        <v>44789</v>
      </c>
      <c r="N194" s="52">
        <v>-3.0416598747251501E-5</v>
      </c>
      <c r="O194" s="52">
        <v>-4.9521360779181101E-4</v>
      </c>
      <c r="P194" s="52">
        <v>-3.04702785797417E-4</v>
      </c>
      <c r="Q194" s="52">
        <v>1.19574193377047E-3</v>
      </c>
      <c r="R194" s="52">
        <v>2.86438432522118E-3</v>
      </c>
      <c r="S194" s="52">
        <v>6.65215356275439E-3</v>
      </c>
      <c r="T194" s="52">
        <v>8.8809439912438393E-3</v>
      </c>
      <c r="U194" s="52">
        <f t="shared" si="37"/>
        <v>8.5094789198289309E-3</v>
      </c>
      <c r="V194" s="52">
        <f t="shared" si="38"/>
        <v>2.2821159412464258E-4</v>
      </c>
      <c r="W194" s="52">
        <f t="shared" si="39"/>
        <v>3.5847253787020798E-2</v>
      </c>
      <c r="X194" s="97">
        <f t="shared" si="40"/>
        <v>5549733.6185932206</v>
      </c>
      <c r="Y194" s="107">
        <f t="shared" si="41"/>
        <v>-503.15832994505763</v>
      </c>
      <c r="Z194" s="52">
        <v>1.0467803105711901E-2</v>
      </c>
      <c r="AC194" s="49">
        <v>44789</v>
      </c>
      <c r="AD194" s="53">
        <v>2.0685974508523899E-2</v>
      </c>
      <c r="AE194" s="53">
        <v>2.0685974508523899E-2</v>
      </c>
      <c r="AF194" s="53">
        <v>2.0685974508523899E-2</v>
      </c>
      <c r="AG194" s="53">
        <v>2.0685974508523899E-2</v>
      </c>
      <c r="AH194" s="53">
        <v>2.0685974508523899E-2</v>
      </c>
      <c r="AI194" s="53">
        <v>2.49524042010307E-2</v>
      </c>
      <c r="AJ194" s="53">
        <v>2.71196570247411E-2</v>
      </c>
      <c r="AK194" s="53">
        <f t="shared" si="42"/>
        <v>2.6758448220789367E-2</v>
      </c>
      <c r="AL194" s="53">
        <f t="shared" si="43"/>
        <v>8.0488063395021611E-4</v>
      </c>
      <c r="AM194" s="53">
        <f t="shared" si="44"/>
        <v>4.7493028764923367E-2</v>
      </c>
      <c r="AN194" s="95">
        <f t="shared" si="45"/>
        <v>-4906548.8795361118</v>
      </c>
      <c r="AO194" s="96">
        <f t="shared" si="46"/>
        <v>-5657973.5555460379</v>
      </c>
      <c r="AP194" s="108">
        <f t="shared" si="47"/>
        <v>-13548.700794174336</v>
      </c>
      <c r="AQ194" s="53">
        <v>2.9286915436387E-2</v>
      </c>
    </row>
    <row r="195" spans="5:43" ht="15" x14ac:dyDescent="0.2">
      <c r="E195" s="49">
        <v>44788</v>
      </c>
      <c r="F195" s="50">
        <v>0.84387421607971103</v>
      </c>
      <c r="G195" s="102">
        <f t="shared" si="32"/>
        <v>-1.8083126953086441E-3</v>
      </c>
      <c r="H195" s="103">
        <f t="shared" si="33"/>
        <v>0.86797905883625948</v>
      </c>
      <c r="I195" s="100">
        <f t="shared" si="34"/>
        <v>5760507.6402462246</v>
      </c>
      <c r="J195" s="101">
        <f t="shared" si="35"/>
        <v>10416.799097280018</v>
      </c>
      <c r="K195" s="106">
        <f t="shared" si="36"/>
        <v>1119.992276661098</v>
      </c>
      <c r="M195" s="49">
        <v>44788</v>
      </c>
      <c r="N195" s="52">
        <v>-3.0416598747251501E-5</v>
      </c>
      <c r="O195" s="52">
        <v>-4.5338837662711702E-4</v>
      </c>
      <c r="P195" s="52">
        <v>-2.14430998312309E-4</v>
      </c>
      <c r="Q195" s="52">
        <v>1.2153222924098301E-3</v>
      </c>
      <c r="R195" s="52">
        <v>2.8309505432844101E-3</v>
      </c>
      <c r="S195" s="52">
        <v>6.5128491260111297E-3</v>
      </c>
      <c r="T195" s="52">
        <v>8.6349509656429204E-3</v>
      </c>
      <c r="U195" s="52">
        <f t="shared" si="37"/>
        <v>8.2812673257042883E-3</v>
      </c>
      <c r="V195" s="52">
        <f t="shared" si="38"/>
        <v>-1.6714717882375558E-4</v>
      </c>
      <c r="W195" s="52">
        <f t="shared" si="39"/>
        <v>3.54518950140724E-2</v>
      </c>
      <c r="X195" s="97">
        <f t="shared" si="40"/>
        <v>5550605.3300653705</v>
      </c>
      <c r="Y195" s="107">
        <f t="shared" si="41"/>
        <v>368.55314220488071</v>
      </c>
      <c r="Z195" s="52">
        <v>1.0115288197994199E-2</v>
      </c>
      <c r="AC195" s="49">
        <v>44788</v>
      </c>
      <c r="AD195" s="53">
        <v>2.04173699021339E-2</v>
      </c>
      <c r="AE195" s="53">
        <v>2.04173699021339E-2</v>
      </c>
      <c r="AF195" s="53">
        <v>2.04173699021339E-2</v>
      </c>
      <c r="AG195" s="53">
        <v>2.04173699021339E-2</v>
      </c>
      <c r="AH195" s="53">
        <v>2.04173699021339E-2</v>
      </c>
      <c r="AI195" s="53">
        <v>2.4349937215447402E-2</v>
      </c>
      <c r="AJ195" s="53">
        <v>2.6274293661117502E-2</v>
      </c>
      <c r="AK195" s="53">
        <f t="shared" si="42"/>
        <v>2.595356758683915E-2</v>
      </c>
      <c r="AL195" s="53">
        <f t="shared" si="43"/>
        <v>2.4931070705251634E-4</v>
      </c>
      <c r="AM195" s="53">
        <f t="shared" si="44"/>
        <v>4.6937458838025664E-2</v>
      </c>
      <c r="AN195" s="95">
        <f t="shared" si="45"/>
        <v>-4907631.9031433584</v>
      </c>
      <c r="AO195" s="96">
        <f t="shared" si="46"/>
        <v>-5654090.2147146873</v>
      </c>
      <c r="AP195" s="108">
        <f t="shared" si="47"/>
        <v>-9665.3599628238007</v>
      </c>
      <c r="AQ195" s="53">
        <v>2.81986519694328E-2</v>
      </c>
    </row>
    <row r="196" spans="5:43" ht="15" x14ac:dyDescent="0.2">
      <c r="E196" s="49">
        <v>44785</v>
      </c>
      <c r="F196" s="50">
        <v>0.84540158510208097</v>
      </c>
      <c r="G196" s="102">
        <f t="shared" ref="G196:G259" si="48">LN(F196/F197)</f>
        <v>-1.0865189337571114E-3</v>
      </c>
      <c r="H196" s="103">
        <f t="shared" ref="H196:H259" si="49">F$3*(1+G196)</f>
        <v>0.86860669566973892</v>
      </c>
      <c r="I196" s="100">
        <f t="shared" ref="I196:I259" si="50">$C$16/H196</f>
        <v>5756345.2192188678</v>
      </c>
      <c r="J196" s="101">
        <f t="shared" ref="J196:J259" si="51">I196-$C$25</f>
        <v>6254.3780699232593</v>
      </c>
      <c r="K196" s="106">
        <f t="shared" ref="K196:K259" si="52">J196+Y196+AP196</f>
        <v>980.77774040587246</v>
      </c>
      <c r="M196" s="49">
        <v>44785</v>
      </c>
      <c r="N196" s="52">
        <v>0</v>
      </c>
      <c r="O196" s="52">
        <v>-4.1800190228968799E-4</v>
      </c>
      <c r="P196" s="52">
        <v>-3.3504859311506098E-4</v>
      </c>
      <c r="Q196" s="52">
        <v>1.0683487635105801E-3</v>
      </c>
      <c r="R196" s="52">
        <v>2.68004974350333E-3</v>
      </c>
      <c r="S196" s="52">
        <v>6.5172892063856099E-3</v>
      </c>
      <c r="T196" s="52">
        <v>8.8346395641565306E-3</v>
      </c>
      <c r="U196" s="52">
        <f t="shared" ref="U196:U259" si="53">FORECAST(U$2,S196:T196,S$2:T$2)</f>
        <v>8.4484145045280439E-3</v>
      </c>
      <c r="V196" s="52">
        <f t="shared" ref="V196:V259" si="54">U196-U197</f>
        <v>-1.0705894480149067E-4</v>
      </c>
      <c r="W196" s="52">
        <f t="shared" ref="W196:W259" si="55">$U$3+V196</f>
        <v>3.5511983248094667E-2</v>
      </c>
      <c r="X196" s="97">
        <f t="shared" ref="X196:X259" si="56">$B$15*EXP(-W196*$B$21)</f>
        <v>5550472.8349879952</v>
      </c>
      <c r="Y196" s="107">
        <f t="shared" ref="Y196:Y259" si="57">X196-$B$22</f>
        <v>236.05806482955813</v>
      </c>
      <c r="Z196" s="52">
        <v>1.0472769849002301E-2</v>
      </c>
      <c r="AC196" s="49">
        <v>44785</v>
      </c>
      <c r="AD196" s="53">
        <v>2.0276963710784902E-2</v>
      </c>
      <c r="AE196" s="53">
        <v>2.0276963710784902E-2</v>
      </c>
      <c r="AF196" s="53">
        <v>2.0276963710784902E-2</v>
      </c>
      <c r="AG196" s="53">
        <v>2.0276963710784902E-2</v>
      </c>
      <c r="AH196" s="53">
        <v>2.0276963710784902E-2</v>
      </c>
      <c r="AI196" s="53">
        <v>2.4079684168100302E-2</v>
      </c>
      <c r="AJ196" s="53">
        <v>2.6029171422123899E-2</v>
      </c>
      <c r="AK196" s="53">
        <f t="shared" ref="AK196:AK259" si="58">FORECAST(AK$2,AI196:AJ196,AI$2:AJ$2)</f>
        <v>2.5704256879786634E-2</v>
      </c>
      <c r="AL196" s="53">
        <f t="shared" ref="AL196:AL259" si="59">AK196-AK197</f>
        <v>2.8057613720496727E-4</v>
      </c>
      <c r="AM196" s="53">
        <f t="shared" ref="AM196:AM259" si="60">AK$3+AL196</f>
        <v>4.6968724268178115E-2</v>
      </c>
      <c r="AN196" s="95">
        <f t="shared" ref="AN196:AN259" si="61">B$16*EXP(-AM196*B$21)</f>
        <v>-4907570.9482143447</v>
      </c>
      <c r="AO196" s="96">
        <f t="shared" ref="AO196:AO259" si="62">AN196/H196</f>
        <v>-5649934.5131462105</v>
      </c>
      <c r="AP196" s="108">
        <f t="shared" ref="AP196:AP259" si="63">AO196-$B$25</f>
        <v>-5509.658394346945</v>
      </c>
      <c r="AQ196" s="53">
        <v>2.7978658676147398E-2</v>
      </c>
    </row>
    <row r="197" spans="5:43" ht="15" x14ac:dyDescent="0.2">
      <c r="E197" s="49">
        <v>44784</v>
      </c>
      <c r="F197" s="50">
        <v>0.84632062911987305</v>
      </c>
      <c r="G197" s="102">
        <f t="shared" si="48"/>
        <v>2.0486634897745604E-3</v>
      </c>
      <c r="H197" s="103">
        <f t="shared" si="49"/>
        <v>0.87133289818561532</v>
      </c>
      <c r="I197" s="100">
        <f t="shared" si="50"/>
        <v>5738334.9238982564</v>
      </c>
      <c r="J197" s="101">
        <f t="shared" si="51"/>
        <v>-11755.917250688188</v>
      </c>
      <c r="K197" s="106">
        <f t="shared" si="52"/>
        <v>412.59815494902432</v>
      </c>
      <c r="M197" s="49">
        <v>44784</v>
      </c>
      <c r="N197" s="52">
        <v>-1.01388986877282E-5</v>
      </c>
      <c r="O197" s="52">
        <v>-4.6306118019856502E-4</v>
      </c>
      <c r="P197" s="52">
        <v>-2.8751289937645099E-4</v>
      </c>
      <c r="Q197" s="52">
        <v>1.1328329565003499E-3</v>
      </c>
      <c r="R197" s="52">
        <v>2.7539446018636201E-3</v>
      </c>
      <c r="S197" s="52">
        <v>6.64057023823261E-3</v>
      </c>
      <c r="T197" s="52">
        <v>8.9384540915489197E-3</v>
      </c>
      <c r="U197" s="52">
        <f t="shared" si="53"/>
        <v>8.5554734493295346E-3</v>
      </c>
      <c r="V197" s="52">
        <f t="shared" si="54"/>
        <v>1.5986314974725767E-4</v>
      </c>
      <c r="W197" s="52">
        <f t="shared" si="55"/>
        <v>3.5778905342643413E-2</v>
      </c>
      <c r="X197" s="97">
        <f t="shared" si="56"/>
        <v>5549884.3076818064</v>
      </c>
      <c r="Y197" s="107">
        <f t="shared" si="57"/>
        <v>-352.46924135927111</v>
      </c>
      <c r="Z197" s="52">
        <v>1.0493734851479501E-2</v>
      </c>
      <c r="AC197" s="49">
        <v>44784</v>
      </c>
      <c r="AD197" s="53">
        <v>2.0019406452775002E-2</v>
      </c>
      <c r="AE197" s="53">
        <v>2.0019406452775002E-2</v>
      </c>
      <c r="AF197" s="53">
        <v>2.0019406452775002E-2</v>
      </c>
      <c r="AG197" s="53">
        <v>2.0019406452775002E-2</v>
      </c>
      <c r="AH197" s="53">
        <v>2.0019406452775002E-2</v>
      </c>
      <c r="AI197" s="53">
        <v>2.3879181593656498E-2</v>
      </c>
      <c r="AJ197" s="53">
        <v>2.5732580572366701E-2</v>
      </c>
      <c r="AK197" s="53">
        <f t="shared" si="58"/>
        <v>2.5423680742581667E-2</v>
      </c>
      <c r="AL197" s="53">
        <f t="shared" si="59"/>
        <v>4.384747395913477E-4</v>
      </c>
      <c r="AM197" s="53">
        <f t="shared" si="60"/>
        <v>4.7126622870564495E-2</v>
      </c>
      <c r="AN197" s="95">
        <f t="shared" si="61"/>
        <v>-4907263.1214412572</v>
      </c>
      <c r="AO197" s="96">
        <f t="shared" si="62"/>
        <v>-5631903.870104867</v>
      </c>
      <c r="AP197" s="108">
        <f t="shared" si="63"/>
        <v>12520.984646996483</v>
      </c>
      <c r="AQ197" s="53">
        <v>2.7585983276367101E-2</v>
      </c>
    </row>
    <row r="198" spans="5:43" ht="15" x14ac:dyDescent="0.2">
      <c r="E198" s="49">
        <v>44783</v>
      </c>
      <c r="F198" s="50">
        <v>0.84458857774734497</v>
      </c>
      <c r="G198" s="102">
        <f t="shared" si="48"/>
        <v>-1.3325772633638021E-3</v>
      </c>
      <c r="H198" s="103">
        <f t="shared" si="49"/>
        <v>0.8683927352851083</v>
      </c>
      <c r="I198" s="100">
        <f t="shared" si="50"/>
        <v>5757763.5058847126</v>
      </c>
      <c r="J198" s="101">
        <f t="shared" si="51"/>
        <v>7672.6647357679904</v>
      </c>
      <c r="K198" s="106">
        <f t="shared" si="52"/>
        <v>300.38795445021242</v>
      </c>
      <c r="M198" s="49">
        <v>44783</v>
      </c>
      <c r="N198" s="52">
        <v>0</v>
      </c>
      <c r="O198" s="52">
        <v>-4.6170680434443002E-4</v>
      </c>
      <c r="P198" s="52">
        <v>-2.6295660063624301E-4</v>
      </c>
      <c r="Q198" s="52">
        <v>1.2257394846528699E-3</v>
      </c>
      <c r="R198" s="52">
        <v>2.80690984800457E-3</v>
      </c>
      <c r="S198" s="52">
        <v>6.57865079119801E-3</v>
      </c>
      <c r="T198" s="52">
        <v>8.7590022012591293E-3</v>
      </c>
      <c r="U198" s="52">
        <f t="shared" si="53"/>
        <v>8.3956102995822769E-3</v>
      </c>
      <c r="V198" s="52">
        <f t="shared" si="54"/>
        <v>-3.0724805158873977E-4</v>
      </c>
      <c r="W198" s="52">
        <f t="shared" si="55"/>
        <v>3.5311794141307418E-2</v>
      </c>
      <c r="X198" s="97">
        <f t="shared" si="56"/>
        <v>5550914.2659895942</v>
      </c>
      <c r="Y198" s="107">
        <f t="shared" si="57"/>
        <v>677.48906642850488</v>
      </c>
      <c r="Z198" s="52">
        <v>1.0193841531872701E-2</v>
      </c>
      <c r="AC198" s="49">
        <v>44783</v>
      </c>
      <c r="AD198" s="53">
        <v>1.9880108535289698E-2</v>
      </c>
      <c r="AE198" s="53">
        <v>1.9880108535289698E-2</v>
      </c>
      <c r="AF198" s="53">
        <v>1.9880108535289698E-2</v>
      </c>
      <c r="AG198" s="53">
        <v>1.9880108535289698E-2</v>
      </c>
      <c r="AH198" s="53">
        <v>1.9880108535289698E-2</v>
      </c>
      <c r="AI198" s="53">
        <v>2.3579303175210901E-2</v>
      </c>
      <c r="AJ198" s="53">
        <v>2.5266386568546201E-2</v>
      </c>
      <c r="AK198" s="53">
        <f t="shared" si="58"/>
        <v>2.4985206002990319E-2</v>
      </c>
      <c r="AL198" s="53">
        <f t="shared" si="59"/>
        <v>-2.3073703050616179E-4</v>
      </c>
      <c r="AM198" s="53">
        <f t="shared" si="60"/>
        <v>4.6457411100466986E-2</v>
      </c>
      <c r="AN198" s="95">
        <f t="shared" si="61"/>
        <v>-4908567.8969121501</v>
      </c>
      <c r="AO198" s="96">
        <f t="shared" si="62"/>
        <v>-5652474.6205996098</v>
      </c>
      <c r="AP198" s="108">
        <f t="shared" si="63"/>
        <v>-8049.7658477462828</v>
      </c>
      <c r="AQ198" s="53">
        <v>2.6953469961881599E-2</v>
      </c>
    </row>
    <row r="199" spans="5:43" ht="15" x14ac:dyDescent="0.2">
      <c r="E199" s="49">
        <v>44782</v>
      </c>
      <c r="F199" s="50">
        <v>0.84571480751037598</v>
      </c>
      <c r="G199" s="102">
        <f t="shared" si="48"/>
        <v>3.2308700450244211E-3</v>
      </c>
      <c r="H199" s="103">
        <f t="shared" si="49"/>
        <v>0.87236088764518149</v>
      </c>
      <c r="I199" s="100">
        <f t="shared" si="50"/>
        <v>5731572.874039337</v>
      </c>
      <c r="J199" s="101">
        <f t="shared" si="51"/>
        <v>-18517.967109607533</v>
      </c>
      <c r="K199" s="106">
        <f t="shared" si="52"/>
        <v>-309.29904068913311</v>
      </c>
      <c r="M199" s="49">
        <v>44782</v>
      </c>
      <c r="N199" s="52">
        <v>0</v>
      </c>
      <c r="O199" s="52">
        <v>-4.5388063881546199E-4</v>
      </c>
      <c r="P199" s="52">
        <v>-1.9220278772991099E-4</v>
      </c>
      <c r="Q199" s="52">
        <v>1.28783087711781E-3</v>
      </c>
      <c r="R199" s="52">
        <v>2.8927586972713401E-3</v>
      </c>
      <c r="S199" s="52">
        <v>6.7843478173017502E-3</v>
      </c>
      <c r="T199" s="52">
        <v>9.08656045794487E-3</v>
      </c>
      <c r="U199" s="52">
        <f t="shared" si="53"/>
        <v>8.7028583511710167E-3</v>
      </c>
      <c r="V199" s="52">
        <f t="shared" si="54"/>
        <v>2.6788283139467586E-4</v>
      </c>
      <c r="W199" s="52">
        <f t="shared" si="55"/>
        <v>3.5886925024290833E-2</v>
      </c>
      <c r="X199" s="97">
        <f t="shared" si="56"/>
        <v>5549646.1565539781</v>
      </c>
      <c r="Y199" s="107">
        <f t="shared" si="57"/>
        <v>-590.62036918755621</v>
      </c>
      <c r="Z199" s="52">
        <v>1.0612489655613899E-2</v>
      </c>
      <c r="AC199" s="49">
        <v>44782</v>
      </c>
      <c r="AD199" s="53">
        <v>1.98005083948373E-2</v>
      </c>
      <c r="AE199" s="53">
        <v>1.98005083948373E-2</v>
      </c>
      <c r="AF199" s="53">
        <v>1.98005083948373E-2</v>
      </c>
      <c r="AG199" s="53">
        <v>1.98005083948373E-2</v>
      </c>
      <c r="AH199" s="53">
        <v>1.98005083948373E-2</v>
      </c>
      <c r="AI199" s="53">
        <v>2.3717643693089398E-2</v>
      </c>
      <c r="AJ199" s="53">
        <v>2.5515602901577901E-2</v>
      </c>
      <c r="AK199" s="53">
        <f t="shared" si="58"/>
        <v>2.5215943033496481E-2</v>
      </c>
      <c r="AL199" s="53">
        <f t="shared" si="59"/>
        <v>2.7813234676913462E-4</v>
      </c>
      <c r="AM199" s="53">
        <f t="shared" si="60"/>
        <v>4.6966280477742282E-2</v>
      </c>
      <c r="AN199" s="95">
        <f t="shared" si="61"/>
        <v>-4907575.712588896</v>
      </c>
      <c r="AO199" s="96">
        <f t="shared" si="62"/>
        <v>-5625625.5663137576</v>
      </c>
      <c r="AP199" s="108">
        <f t="shared" si="63"/>
        <v>18799.288438105956</v>
      </c>
      <c r="AQ199" s="53">
        <v>2.7313565835356698E-2</v>
      </c>
    </row>
    <row r="200" spans="5:43" ht="15" x14ac:dyDescent="0.2">
      <c r="E200" s="49">
        <v>44781</v>
      </c>
      <c r="F200" s="50">
        <v>0.84298682212829501</v>
      </c>
      <c r="G200" s="102">
        <f t="shared" si="48"/>
        <v>4.0409855773786374E-4</v>
      </c>
      <c r="H200" s="103">
        <f t="shared" si="49"/>
        <v>0.86990286431530861</v>
      </c>
      <c r="I200" s="100">
        <f t="shared" si="50"/>
        <v>5747768.1763186827</v>
      </c>
      <c r="J200" s="101">
        <f t="shared" si="51"/>
        <v>-2322.6648302618414</v>
      </c>
      <c r="K200" s="106">
        <f t="shared" si="52"/>
        <v>-408.45592423900962</v>
      </c>
      <c r="M200" s="49">
        <v>44781</v>
      </c>
      <c r="N200" s="52">
        <v>0</v>
      </c>
      <c r="O200" s="52">
        <v>-5.4374616593122396E-4</v>
      </c>
      <c r="P200" s="52">
        <v>-3.5347658558748597E-4</v>
      </c>
      <c r="Q200" s="52">
        <v>1.0835404973477099E-3</v>
      </c>
      <c r="R200" s="52">
        <v>2.70162359811365E-3</v>
      </c>
      <c r="S200" s="52">
        <v>6.5691452473401997E-3</v>
      </c>
      <c r="T200" s="52">
        <v>8.8081415742635692E-3</v>
      </c>
      <c r="U200" s="52">
        <f t="shared" si="53"/>
        <v>8.4349755197763408E-3</v>
      </c>
      <c r="V200" s="52">
        <f t="shared" si="54"/>
        <v>1.7319875769317497E-4</v>
      </c>
      <c r="W200" s="52">
        <f t="shared" si="55"/>
        <v>3.5792240950589332E-2</v>
      </c>
      <c r="X200" s="97">
        <f t="shared" si="56"/>
        <v>5549854.906097264</v>
      </c>
      <c r="Y200" s="107">
        <f t="shared" si="57"/>
        <v>-381.87082590162754</v>
      </c>
      <c r="Z200" s="52">
        <v>1.0292347520589801E-2</v>
      </c>
      <c r="AC200" s="49">
        <v>44781</v>
      </c>
      <c r="AD200" s="53">
        <v>1.9720904529094599E-2</v>
      </c>
      <c r="AE200" s="53">
        <v>1.9720904529094599E-2</v>
      </c>
      <c r="AF200" s="53">
        <v>1.9720904529094599E-2</v>
      </c>
      <c r="AG200" s="53">
        <v>1.9720904529094599E-2</v>
      </c>
      <c r="AH200" s="53">
        <v>1.9720904529094599E-2</v>
      </c>
      <c r="AI200" s="53">
        <v>2.3539775982499098E-2</v>
      </c>
      <c r="AJ200" s="53">
        <v>2.5217417627572999E-2</v>
      </c>
      <c r="AK200" s="53">
        <f t="shared" si="58"/>
        <v>2.4937810686727346E-2</v>
      </c>
      <c r="AL200" s="53">
        <f t="shared" si="59"/>
        <v>7.1817388137621063E-6</v>
      </c>
      <c r="AM200" s="53">
        <f t="shared" si="60"/>
        <v>4.669532986978691E-2</v>
      </c>
      <c r="AN200" s="95">
        <f t="shared" si="61"/>
        <v>-4908103.9822256686</v>
      </c>
      <c r="AO200" s="96">
        <f t="shared" si="62"/>
        <v>-5642128.7750199391</v>
      </c>
      <c r="AP200" s="108">
        <f t="shared" si="63"/>
        <v>2296.0797319244593</v>
      </c>
      <c r="AQ200" s="53">
        <v>2.6895062997937199E-2</v>
      </c>
    </row>
    <row r="201" spans="5:43" ht="15" x14ac:dyDescent="0.2">
      <c r="E201" s="49">
        <v>44778</v>
      </c>
      <c r="F201" s="50">
        <v>0.84264624118804898</v>
      </c>
      <c r="G201" s="102">
        <f t="shared" si="48"/>
        <v>-6.9861844685279752E-4</v>
      </c>
      <c r="H201" s="103">
        <f t="shared" si="49"/>
        <v>0.86894399511214804</v>
      </c>
      <c r="I201" s="100">
        <f t="shared" si="50"/>
        <v>5754110.7690774566</v>
      </c>
      <c r="J201" s="101">
        <f t="shared" si="51"/>
        <v>4019.9279285119846</v>
      </c>
      <c r="K201" s="106">
        <f t="shared" si="52"/>
        <v>771.59083270281553</v>
      </c>
      <c r="M201" s="49">
        <v>44778</v>
      </c>
      <c r="N201" s="52">
        <v>1.01388986877282E-5</v>
      </c>
      <c r="O201" s="52">
        <v>-4.3447039206512202E-4</v>
      </c>
      <c r="P201" s="52">
        <v>-3.80521494662389E-4</v>
      </c>
      <c r="Q201" s="52">
        <v>9.3524728436022997E-4</v>
      </c>
      <c r="R201" s="52">
        <v>2.4868338368833E-3</v>
      </c>
      <c r="S201" s="52">
        <v>6.3248132355511102E-3</v>
      </c>
      <c r="T201" s="52">
        <v>8.6491694673895801E-3</v>
      </c>
      <c r="U201" s="52">
        <f t="shared" si="53"/>
        <v>8.2617767620831659E-3</v>
      </c>
      <c r="V201" s="52">
        <f t="shared" si="54"/>
        <v>5.5100497168798952E-4</v>
      </c>
      <c r="W201" s="52">
        <f t="shared" si="55"/>
        <v>3.6170047164584142E-2</v>
      </c>
      <c r="X201" s="97">
        <f t="shared" si="56"/>
        <v>5549022.0053091059</v>
      </c>
      <c r="Y201" s="107">
        <f t="shared" si="57"/>
        <v>-1214.7716140598059</v>
      </c>
      <c r="Z201" s="52">
        <v>1.02306315675377E-2</v>
      </c>
      <c r="AC201" s="49">
        <v>44778</v>
      </c>
      <c r="AD201" s="53">
        <v>1.96501947939395E-2</v>
      </c>
      <c r="AE201" s="53">
        <v>1.96501947939395E-2</v>
      </c>
      <c r="AF201" s="53">
        <v>1.96501947939395E-2</v>
      </c>
      <c r="AG201" s="53">
        <v>1.96501947939395E-2</v>
      </c>
      <c r="AH201" s="53">
        <v>1.96501947939395E-2</v>
      </c>
      <c r="AI201" s="53">
        <v>2.3486515507101999E-2</v>
      </c>
      <c r="AJ201" s="53">
        <v>2.5219451636075901E-2</v>
      </c>
      <c r="AK201" s="53">
        <f t="shared" si="58"/>
        <v>2.4930628947913584E-2</v>
      </c>
      <c r="AL201" s="53">
        <f t="shared" si="59"/>
        <v>8.5246097296472895E-4</v>
      </c>
      <c r="AM201" s="53">
        <f t="shared" si="60"/>
        <v>4.7540609103937877E-2</v>
      </c>
      <c r="AN201" s="95">
        <f t="shared" si="61"/>
        <v>-4906456.1379124233</v>
      </c>
      <c r="AO201" s="96">
        <f t="shared" si="62"/>
        <v>-5646458.4202336129</v>
      </c>
      <c r="AP201" s="108">
        <f t="shared" si="63"/>
        <v>-2033.5654817493632</v>
      </c>
      <c r="AQ201" s="53">
        <v>2.6952389627695E-2</v>
      </c>
    </row>
    <row r="202" spans="5:43" ht="15" x14ac:dyDescent="0.2">
      <c r="E202" s="49">
        <v>44777</v>
      </c>
      <c r="F202" s="50">
        <v>0.84323513507842995</v>
      </c>
      <c r="G202" s="102">
        <f t="shared" si="48"/>
        <v>7.9381824080025209E-3</v>
      </c>
      <c r="H202" s="103">
        <f t="shared" si="49"/>
        <v>0.8764541380763673</v>
      </c>
      <c r="I202" s="100">
        <f t="shared" si="50"/>
        <v>5704805.0579964742</v>
      </c>
      <c r="J202" s="101">
        <f t="shared" si="51"/>
        <v>-45285.783152470365</v>
      </c>
      <c r="K202" s="106">
        <f t="shared" si="52"/>
        <v>-40.598136126995087</v>
      </c>
      <c r="M202" s="49">
        <v>44777</v>
      </c>
      <c r="N202" s="52">
        <v>-2.0277697331039201E-5</v>
      </c>
      <c r="O202" s="52">
        <v>-4.4127341243438401E-4</v>
      </c>
      <c r="P202" s="52">
        <v>-3.70294292224571E-4</v>
      </c>
      <c r="Q202" s="52">
        <v>9.0683740563690597E-4</v>
      </c>
      <c r="R202" s="52">
        <v>2.40342761389911E-3</v>
      </c>
      <c r="S202" s="52">
        <v>6.0078678652644097E-3</v>
      </c>
      <c r="T202" s="52">
        <v>8.0513525754213298E-3</v>
      </c>
      <c r="U202" s="52">
        <f t="shared" si="53"/>
        <v>7.7107717903951763E-3</v>
      </c>
      <c r="V202" s="52">
        <f t="shared" si="54"/>
        <v>-2.3924489505588835E-4</v>
      </c>
      <c r="W202" s="52">
        <f t="shared" si="55"/>
        <v>3.5379797297840264E-2</v>
      </c>
      <c r="X202" s="97">
        <f t="shared" si="56"/>
        <v>5550764.3103293702</v>
      </c>
      <c r="Y202" s="107">
        <f t="shared" si="57"/>
        <v>527.53340620454401</v>
      </c>
      <c r="Z202" s="52">
        <v>9.3998163938522304E-3</v>
      </c>
      <c r="AC202" s="49">
        <v>44777</v>
      </c>
      <c r="AD202" s="53">
        <v>1.9352722913026799E-2</v>
      </c>
      <c r="AE202" s="53">
        <v>1.9352722913026799E-2</v>
      </c>
      <c r="AF202" s="53">
        <v>1.9352722913026799E-2</v>
      </c>
      <c r="AG202" s="53">
        <v>1.9352722913026799E-2</v>
      </c>
      <c r="AH202" s="53">
        <v>1.9352722913026799E-2</v>
      </c>
      <c r="AI202" s="53">
        <v>2.2859215736389101E-2</v>
      </c>
      <c r="AJ202" s="53">
        <v>2.43219584226608E-2</v>
      </c>
      <c r="AK202" s="53">
        <f t="shared" si="58"/>
        <v>2.4078167974948855E-2</v>
      </c>
      <c r="AL202" s="53">
        <f t="shared" si="59"/>
        <v>1.1869954566160953E-4</v>
      </c>
      <c r="AM202" s="53">
        <f t="shared" si="60"/>
        <v>4.6806847676634761E-2</v>
      </c>
      <c r="AN202" s="95">
        <f t="shared" si="61"/>
        <v>-4907886.5502096061</v>
      </c>
      <c r="AO202" s="96">
        <f t="shared" si="62"/>
        <v>-5599707.2031417247</v>
      </c>
      <c r="AP202" s="108">
        <f t="shared" si="63"/>
        <v>44717.651610138826</v>
      </c>
      <c r="AQ202" s="53">
        <v>2.5784699246287301E-2</v>
      </c>
    </row>
    <row r="203" spans="5:43" ht="15" x14ac:dyDescent="0.2">
      <c r="E203" s="49">
        <v>44776</v>
      </c>
      <c r="F203" s="50">
        <v>0.83656787872314398</v>
      </c>
      <c r="G203" s="102">
        <f t="shared" si="48"/>
        <v>2.0749277775007667E-3</v>
      </c>
      <c r="H203" s="103">
        <f t="shared" si="49"/>
        <v>0.87135573633587393</v>
      </c>
      <c r="I203" s="100">
        <f t="shared" si="50"/>
        <v>5738184.5226903902</v>
      </c>
      <c r="J203" s="101">
        <f t="shared" si="51"/>
        <v>-11906.318458554335</v>
      </c>
      <c r="K203" s="106">
        <f t="shared" si="52"/>
        <v>227.44874030351639</v>
      </c>
      <c r="M203" s="49">
        <v>44776</v>
      </c>
      <c r="N203" s="52">
        <v>-2.0277697331039201E-5</v>
      </c>
      <c r="O203" s="52">
        <v>-5.3068337729200699E-4</v>
      </c>
      <c r="P203" s="52">
        <v>-3.9870879845693702E-4</v>
      </c>
      <c r="Q203" s="52">
        <v>9.2771259369328596E-4</v>
      </c>
      <c r="R203" s="52">
        <v>2.42036441341042E-3</v>
      </c>
      <c r="S203" s="52">
        <v>6.1291060410439899E-3</v>
      </c>
      <c r="T203" s="52">
        <v>8.31419881433248E-3</v>
      </c>
      <c r="U203" s="52">
        <f t="shared" si="53"/>
        <v>7.9500166854510647E-3</v>
      </c>
      <c r="V203" s="52">
        <f t="shared" si="54"/>
        <v>3.5735677617291378E-4</v>
      </c>
      <c r="W203" s="52">
        <f t="shared" si="55"/>
        <v>3.5976398969069068E-2</v>
      </c>
      <c r="X203" s="97">
        <f t="shared" si="56"/>
        <v>5549448.9009736581</v>
      </c>
      <c r="Y203" s="107">
        <f t="shared" si="57"/>
        <v>-787.87594950757921</v>
      </c>
      <c r="Z203" s="52">
        <v>9.7326766699552501E-3</v>
      </c>
      <c r="AC203" s="49">
        <v>44776</v>
      </c>
      <c r="AD203" s="53">
        <v>1.87854524701833E-2</v>
      </c>
      <c r="AE203" s="53">
        <v>1.87854524701833E-2</v>
      </c>
      <c r="AF203" s="53">
        <v>1.87854524701833E-2</v>
      </c>
      <c r="AG203" s="53">
        <v>1.87854524701833E-2</v>
      </c>
      <c r="AH203" s="53">
        <v>1.87854524701833E-2</v>
      </c>
      <c r="AI203" s="53">
        <v>2.2551324218511502E-2</v>
      </c>
      <c r="AJ203" s="53">
        <v>2.4241097271442399E-2</v>
      </c>
      <c r="AK203" s="53">
        <f t="shared" si="58"/>
        <v>2.3959468429287246E-2</v>
      </c>
      <c r="AL203" s="53">
        <f t="shared" si="59"/>
        <v>5.5158231407404987E-4</v>
      </c>
      <c r="AM203" s="53">
        <f t="shared" si="60"/>
        <v>4.7239730445047201E-2</v>
      </c>
      <c r="AN203" s="95">
        <f t="shared" si="61"/>
        <v>-4907042.6276246049</v>
      </c>
      <c r="AO203" s="96">
        <f t="shared" si="62"/>
        <v>-5631503.2116034981</v>
      </c>
      <c r="AP203" s="108">
        <f t="shared" si="63"/>
        <v>12921.643148365431</v>
      </c>
      <c r="AQ203" s="53">
        <v>2.5930868461727999E-2</v>
      </c>
    </row>
    <row r="204" spans="5:43" ht="15" x14ac:dyDescent="0.2">
      <c r="E204" s="49">
        <v>44775</v>
      </c>
      <c r="F204" s="50">
        <v>0.83483386039733798</v>
      </c>
      <c r="G204" s="102">
        <f t="shared" si="48"/>
        <v>-1.8661463441808849E-3</v>
      </c>
      <c r="H204" s="103">
        <f t="shared" si="49"/>
        <v>0.86792876950129949</v>
      </c>
      <c r="I204" s="100">
        <f t="shared" si="50"/>
        <v>5760841.4142936347</v>
      </c>
      <c r="J204" s="101">
        <f t="shared" si="51"/>
        <v>10750.573144690134</v>
      </c>
      <c r="K204" s="106">
        <f t="shared" si="52"/>
        <v>580.12761500664055</v>
      </c>
      <c r="M204" s="49">
        <v>44775</v>
      </c>
      <c r="N204" s="52">
        <v>-3.0416598747251501E-5</v>
      </c>
      <c r="O204" s="52">
        <v>-5.3502566879615101E-4</v>
      </c>
      <c r="P204" s="52">
        <v>-4.7170987818390098E-4</v>
      </c>
      <c r="Q204" s="52">
        <v>8.6440623272210305E-4</v>
      </c>
      <c r="R204" s="52">
        <v>2.3129959590732999E-3</v>
      </c>
      <c r="S204" s="52">
        <v>5.8904187753796499E-3</v>
      </c>
      <c r="T204" s="52">
        <v>7.9331081360578502E-3</v>
      </c>
      <c r="U204" s="52">
        <f t="shared" si="53"/>
        <v>7.5926599092781509E-3</v>
      </c>
      <c r="V204" s="52">
        <f t="shared" si="54"/>
        <v>3.1698898722727978E-4</v>
      </c>
      <c r="W204" s="52">
        <f t="shared" si="55"/>
        <v>3.5936031180123437E-2</v>
      </c>
      <c r="X204" s="97">
        <f t="shared" si="56"/>
        <v>5549537.8955294015</v>
      </c>
      <c r="Y204" s="107">
        <f t="shared" si="57"/>
        <v>-698.88139376416802</v>
      </c>
      <c r="Z204" s="52">
        <v>9.2208469286560995E-3</v>
      </c>
      <c r="AC204" s="49">
        <v>44775</v>
      </c>
      <c r="AD204" s="53">
        <v>1.8626207485795E-2</v>
      </c>
      <c r="AE204" s="53">
        <v>1.8626207485795E-2</v>
      </c>
      <c r="AF204" s="53">
        <v>1.8626207485795E-2</v>
      </c>
      <c r="AG204" s="53">
        <v>1.8626207485795E-2</v>
      </c>
      <c r="AH204" s="53">
        <v>1.8626207485795E-2</v>
      </c>
      <c r="AI204" s="53">
        <v>2.21558082848787E-2</v>
      </c>
      <c r="AJ204" s="53">
        <v>2.3658301681280101E-2</v>
      </c>
      <c r="AK204" s="53">
        <f t="shared" si="58"/>
        <v>2.3407886115213196E-2</v>
      </c>
      <c r="AL204" s="53">
        <f t="shared" si="59"/>
        <v>4.8144068568949788E-4</v>
      </c>
      <c r="AM204" s="53">
        <f t="shared" si="60"/>
        <v>4.7169588816662646E-2</v>
      </c>
      <c r="AN204" s="95">
        <f t="shared" si="61"/>
        <v>-4907179.3617330771</v>
      </c>
      <c r="AO204" s="96">
        <f t="shared" si="62"/>
        <v>-5653896.4188877828</v>
      </c>
      <c r="AP204" s="108">
        <f t="shared" si="63"/>
        <v>-9471.5641359193251</v>
      </c>
      <c r="AQ204" s="53">
        <v>2.5160793215036299E-2</v>
      </c>
    </row>
    <row r="205" spans="5:43" ht="15" x14ac:dyDescent="0.2">
      <c r="E205" s="49">
        <v>44774</v>
      </c>
      <c r="F205" s="50">
        <v>0.83639323711395197</v>
      </c>
      <c r="G205" s="102">
        <f t="shared" si="48"/>
        <v>-2.2784884769193295E-3</v>
      </c>
      <c r="H205" s="103">
        <f t="shared" si="49"/>
        <v>0.86757021678958601</v>
      </c>
      <c r="I205" s="100">
        <f t="shared" si="50"/>
        <v>5763222.2766963225</v>
      </c>
      <c r="J205" s="101">
        <f t="shared" si="51"/>
        <v>13131.435547377914</v>
      </c>
      <c r="K205" s="106">
        <f t="shared" si="52"/>
        <v>327.95004715584219</v>
      </c>
      <c r="M205" s="49">
        <v>44774</v>
      </c>
      <c r="N205" s="52">
        <v>-6.0833299357909702E-5</v>
      </c>
      <c r="O205" s="52">
        <v>-5.7866872521117297E-4</v>
      </c>
      <c r="P205" s="52">
        <v>-5.9268047334626295E-4</v>
      </c>
      <c r="Q205" s="52">
        <v>6.8892468698322697E-4</v>
      </c>
      <c r="R205" s="52">
        <v>2.1211162675171999E-3</v>
      </c>
      <c r="S205" s="52">
        <v>5.6400201283395204E-3</v>
      </c>
      <c r="T205" s="52">
        <v>7.6028010807931397E-3</v>
      </c>
      <c r="U205" s="52">
        <f t="shared" si="53"/>
        <v>7.2756709220508711E-3</v>
      </c>
      <c r="V205" s="52">
        <f t="shared" si="54"/>
        <v>1.3382639735940588E-5</v>
      </c>
      <c r="W205" s="52">
        <f t="shared" si="55"/>
        <v>3.5632424832632098E-2</v>
      </c>
      <c r="X205" s="97">
        <f t="shared" si="56"/>
        <v>5550207.2697720425</v>
      </c>
      <c r="Y205" s="107">
        <f t="shared" si="57"/>
        <v>-29.507151123136282</v>
      </c>
      <c r="Z205" s="52">
        <v>8.81404150277376E-3</v>
      </c>
      <c r="AC205" s="49">
        <v>44774</v>
      </c>
      <c r="AD205" s="53">
        <v>1.84072311967611E-2</v>
      </c>
      <c r="AE205" s="53">
        <v>1.84072311967611E-2</v>
      </c>
      <c r="AF205" s="53">
        <v>1.84072311967611E-2</v>
      </c>
      <c r="AG205" s="53">
        <v>1.84072311967611E-2</v>
      </c>
      <c r="AH205" s="53">
        <v>1.84072311967611E-2</v>
      </c>
      <c r="AI205" s="53">
        <v>2.1720649674534701E-2</v>
      </c>
      <c r="AJ205" s="53">
        <v>2.31676045805215E-2</v>
      </c>
      <c r="AK205" s="53">
        <f t="shared" si="58"/>
        <v>2.2926445429523698E-2</v>
      </c>
      <c r="AL205" s="53">
        <f t="shared" si="59"/>
        <v>5.1681262751415713E-5</v>
      </c>
      <c r="AM205" s="53">
        <f t="shared" si="60"/>
        <v>4.6739829393724563E-2</v>
      </c>
      <c r="AN205" s="95">
        <f t="shared" si="61"/>
        <v>-4908017.2180551952</v>
      </c>
      <c r="AO205" s="96">
        <f t="shared" si="62"/>
        <v>-5657198.8331009625</v>
      </c>
      <c r="AP205" s="108">
        <f t="shared" si="63"/>
        <v>-12773.978349098936</v>
      </c>
      <c r="AQ205" s="53">
        <v>2.46145594865083E-2</v>
      </c>
    </row>
    <row r="206" spans="5:43" ht="15" x14ac:dyDescent="0.2">
      <c r="E206" s="49">
        <v>44771</v>
      </c>
      <c r="F206" s="50">
        <v>0.838301122188568</v>
      </c>
      <c r="G206" s="102">
        <f t="shared" si="48"/>
        <v>1.1406951921493359E-3</v>
      </c>
      <c r="H206" s="103">
        <f t="shared" si="49"/>
        <v>0.87054337300878892</v>
      </c>
      <c r="I206" s="100">
        <f t="shared" si="50"/>
        <v>5743539.2135820901</v>
      </c>
      <c r="J206" s="101">
        <f t="shared" si="51"/>
        <v>-6551.6275668544695</v>
      </c>
      <c r="K206" s="106">
        <f t="shared" si="52"/>
        <v>666.19541454873979</v>
      </c>
      <c r="M206" s="49">
        <v>44771</v>
      </c>
      <c r="N206" s="52">
        <v>-2.0277697331039201E-5</v>
      </c>
      <c r="O206" s="52">
        <v>-5.1067688036710002E-4</v>
      </c>
      <c r="P206" s="52">
        <v>-6.1407801695167997E-4</v>
      </c>
      <c r="Q206" s="52">
        <v>6.2670768238604004E-4</v>
      </c>
      <c r="R206" s="52">
        <v>1.9979078788310198E-3</v>
      </c>
      <c r="S206" s="52">
        <v>5.5644926615059298E-3</v>
      </c>
      <c r="T206" s="52">
        <v>7.60184740647673E-3</v>
      </c>
      <c r="U206" s="52">
        <f t="shared" si="53"/>
        <v>7.2622882823149305E-3</v>
      </c>
      <c r="V206" s="52">
        <f t="shared" si="54"/>
        <v>-1.4056568033993071E-4</v>
      </c>
      <c r="W206" s="52">
        <f t="shared" si="55"/>
        <v>3.5478476512556222E-2</v>
      </c>
      <c r="X206" s="97">
        <f t="shared" si="56"/>
        <v>5550546.7172404872</v>
      </c>
      <c r="Y206" s="107">
        <f t="shared" si="57"/>
        <v>309.94031732156873</v>
      </c>
      <c r="Z206" s="52">
        <v>8.8106403127312608E-3</v>
      </c>
      <c r="AC206" s="49">
        <v>44771</v>
      </c>
      <c r="AD206" s="53">
        <v>1.8137572333216601E-2</v>
      </c>
      <c r="AE206" s="53">
        <v>1.8137572333216601E-2</v>
      </c>
      <c r="AF206" s="53">
        <v>1.8137572333216601E-2</v>
      </c>
      <c r="AG206" s="53">
        <v>1.8137572333216601E-2</v>
      </c>
      <c r="AH206" s="53">
        <v>1.8137572333216601E-2</v>
      </c>
      <c r="AI206" s="53">
        <v>2.1621944382786699E-2</v>
      </c>
      <c r="AJ206" s="53">
        <v>2.3125328123569398E-2</v>
      </c>
      <c r="AK206" s="53">
        <f t="shared" si="58"/>
        <v>2.2874764166772282E-2</v>
      </c>
      <c r="AL206" s="53">
        <f t="shared" si="59"/>
        <v>2.1282304078333245E-4</v>
      </c>
      <c r="AM206" s="53">
        <f t="shared" si="60"/>
        <v>4.6900971171756484E-2</v>
      </c>
      <c r="AN206" s="95">
        <f t="shared" si="61"/>
        <v>-4907703.0402755924</v>
      </c>
      <c r="AO206" s="96">
        <f t="shared" si="62"/>
        <v>-5637516.9720877819</v>
      </c>
      <c r="AP206" s="108">
        <f t="shared" si="63"/>
        <v>6907.8826640816405</v>
      </c>
      <c r="AQ206" s="53">
        <v>2.4628710001707001E-2</v>
      </c>
    </row>
    <row r="207" spans="5:43" ht="15" x14ac:dyDescent="0.2">
      <c r="E207" s="49">
        <v>44770</v>
      </c>
      <c r="F207" s="50">
        <v>0.83734542131423895</v>
      </c>
      <c r="G207" s="102">
        <f t="shared" si="48"/>
        <v>-4.4209194705894838E-3</v>
      </c>
      <c r="H207" s="103">
        <f t="shared" si="49"/>
        <v>0.86570726274863552</v>
      </c>
      <c r="I207" s="100">
        <f t="shared" si="50"/>
        <v>5775624.4115648447</v>
      </c>
      <c r="J207" s="101">
        <f t="shared" si="51"/>
        <v>25533.570415900089</v>
      </c>
      <c r="K207" s="106">
        <f t="shared" si="52"/>
        <v>-249.65053417906165</v>
      </c>
      <c r="M207" s="49">
        <v>44770</v>
      </c>
      <c r="N207" s="52">
        <v>0</v>
      </c>
      <c r="O207" s="52">
        <v>-4.8789984430186402E-4</v>
      </c>
      <c r="P207" s="52">
        <v>-3.49028181517496E-4</v>
      </c>
      <c r="Q207" s="52">
        <v>9.5080485334619804E-4</v>
      </c>
      <c r="R207" s="52">
        <v>2.2869461681693701E-3</v>
      </c>
      <c r="S207" s="52">
        <v>5.7737794704735201E-3</v>
      </c>
      <c r="T207" s="52">
        <v>7.72866886109113E-3</v>
      </c>
      <c r="U207" s="52">
        <f t="shared" si="53"/>
        <v>7.4028539626548612E-3</v>
      </c>
      <c r="V207" s="52">
        <f t="shared" si="54"/>
        <v>-5.732119704286321E-4</v>
      </c>
      <c r="W207" s="52">
        <f t="shared" si="55"/>
        <v>3.5045830222467524E-2</v>
      </c>
      <c r="X207" s="97">
        <f t="shared" si="56"/>
        <v>5551500.7893636012</v>
      </c>
      <c r="Y207" s="107">
        <f t="shared" si="57"/>
        <v>1264.0124404355884</v>
      </c>
      <c r="Z207" s="52">
        <v>8.8276537135243398E-3</v>
      </c>
      <c r="AC207" s="49">
        <v>44770</v>
      </c>
      <c r="AD207" s="53">
        <v>1.7939381301403001E-2</v>
      </c>
      <c r="AE207" s="53">
        <v>1.7939381301403001E-2</v>
      </c>
      <c r="AF207" s="53">
        <v>1.7939381301403001E-2</v>
      </c>
      <c r="AG207" s="53">
        <v>1.7939381301403001E-2</v>
      </c>
      <c r="AH207" s="53">
        <v>1.7939381301403001E-2</v>
      </c>
      <c r="AI207" s="53">
        <v>2.1406611427664701E-2</v>
      </c>
      <c r="AJ207" s="53">
        <v>2.2913007065653801E-2</v>
      </c>
      <c r="AK207" s="53">
        <f t="shared" si="58"/>
        <v>2.266194112598895E-2</v>
      </c>
      <c r="AL207" s="53">
        <f t="shared" si="59"/>
        <v>-8.8023984183861412E-4</v>
      </c>
      <c r="AM207" s="53">
        <f t="shared" si="60"/>
        <v>4.580790828913453E-2</v>
      </c>
      <c r="AN207" s="95">
        <f t="shared" si="61"/>
        <v>-4909834.5771810263</v>
      </c>
      <c r="AO207" s="96">
        <f t="shared" si="62"/>
        <v>-5671472.0881423783</v>
      </c>
      <c r="AP207" s="108">
        <f t="shared" si="63"/>
        <v>-27047.233390514739</v>
      </c>
      <c r="AQ207" s="53">
        <v>2.44194027036428E-2</v>
      </c>
    </row>
    <row r="208" spans="5:43" ht="15" x14ac:dyDescent="0.2">
      <c r="E208" s="49">
        <v>44769</v>
      </c>
      <c r="F208" s="50">
        <v>0.84105545282363803</v>
      </c>
      <c r="G208" s="102">
        <f t="shared" si="48"/>
        <v>-1.2876043649662962E-4</v>
      </c>
      <c r="H208" s="103">
        <f t="shared" si="49"/>
        <v>0.86943951598833846</v>
      </c>
      <c r="I208" s="100">
        <f t="shared" si="50"/>
        <v>5750831.3207000168</v>
      </c>
      <c r="J208" s="101">
        <f t="shared" si="51"/>
        <v>740.47955107223243</v>
      </c>
      <c r="K208" s="106">
        <f t="shared" si="52"/>
        <v>-14.999789306893945</v>
      </c>
      <c r="M208" s="49">
        <v>44769</v>
      </c>
      <c r="N208" s="52">
        <v>-5.0289230421185398E-3</v>
      </c>
      <c r="O208" s="52">
        <v>-1.7598834820091701E-3</v>
      </c>
      <c r="P208" s="52">
        <v>-9.9137588404118993E-4</v>
      </c>
      <c r="Q208" s="52">
        <v>5.5321701802313295E-4</v>
      </c>
      <c r="R208" s="52">
        <v>2.0411312580108599E-3</v>
      </c>
      <c r="S208" s="52">
        <v>6.0078441165387596E-3</v>
      </c>
      <c r="T208" s="52">
        <v>8.3697102963924408E-3</v>
      </c>
      <c r="U208" s="52">
        <f t="shared" si="53"/>
        <v>7.9760659330834933E-3</v>
      </c>
      <c r="V208" s="52">
        <f t="shared" si="54"/>
        <v>2.9278756119310769E-4</v>
      </c>
      <c r="W208" s="52">
        <f t="shared" si="55"/>
        <v>3.5911829754089263E-2</v>
      </c>
      <c r="X208" s="97">
        <f t="shared" si="56"/>
        <v>5549591.2505146004</v>
      </c>
      <c r="Y208" s="107">
        <f t="shared" si="57"/>
        <v>-645.52640856523067</v>
      </c>
      <c r="Z208" s="52">
        <v>9.7712110728025402E-3</v>
      </c>
      <c r="AC208" s="49">
        <v>44769</v>
      </c>
      <c r="AD208" s="53">
        <v>1.8198197707533802E-2</v>
      </c>
      <c r="AE208" s="53">
        <v>1.8198197707533802E-2</v>
      </c>
      <c r="AF208" s="53">
        <v>1.8198197707533802E-2</v>
      </c>
      <c r="AG208" s="53">
        <v>1.8198197707533802E-2</v>
      </c>
      <c r="AH208" s="53">
        <v>1.8198197707533802E-2</v>
      </c>
      <c r="AI208" s="53">
        <v>2.2086581215262399E-2</v>
      </c>
      <c r="AJ208" s="53">
        <v>2.38333009183406E-2</v>
      </c>
      <c r="AK208" s="53">
        <f t="shared" si="58"/>
        <v>2.3542180967827564E-2</v>
      </c>
      <c r="AL208" s="53">
        <f t="shared" si="59"/>
        <v>2.7510679016506251E-4</v>
      </c>
      <c r="AM208" s="53">
        <f t="shared" si="60"/>
        <v>4.696325492113821E-2</v>
      </c>
      <c r="AN208" s="95">
        <f t="shared" si="61"/>
        <v>-4907581.6111718258</v>
      </c>
      <c r="AO208" s="96">
        <f t="shared" si="62"/>
        <v>-5644534.8076836774</v>
      </c>
      <c r="AP208" s="108">
        <f t="shared" si="63"/>
        <v>-109.9529318138957</v>
      </c>
      <c r="AQ208" s="53">
        <v>2.5580022484064099E-2</v>
      </c>
    </row>
    <row r="209" spans="5:43" ht="15" x14ac:dyDescent="0.2">
      <c r="E209" s="49">
        <v>44768</v>
      </c>
      <c r="F209" s="50">
        <v>0.84116375446319502</v>
      </c>
      <c r="G209" s="102">
        <f t="shared" si="48"/>
        <v>-8.5190727002936121E-3</v>
      </c>
      <c r="H209" s="103">
        <f t="shared" si="49"/>
        <v>0.86214370754323189</v>
      </c>
      <c r="I209" s="100">
        <f t="shared" si="50"/>
        <v>5799497.1792440722</v>
      </c>
      <c r="J209" s="101">
        <f t="shared" si="51"/>
        <v>49406.338095127605</v>
      </c>
      <c r="K209" s="106">
        <f t="shared" si="52"/>
        <v>1493.5520816901699</v>
      </c>
      <c r="M209" s="49">
        <v>44768</v>
      </c>
      <c r="N209" s="52">
        <v>-5.0492011941969299E-3</v>
      </c>
      <c r="O209" s="52">
        <v>-2.1826953161507802E-3</v>
      </c>
      <c r="P209" s="52">
        <v>-1.3099636416882201E-3</v>
      </c>
      <c r="Q209" s="52">
        <v>3.1110449344851001E-4</v>
      </c>
      <c r="R209" s="52">
        <v>1.8290014704689299E-3</v>
      </c>
      <c r="S209" s="52">
        <v>5.8085368946194597E-3</v>
      </c>
      <c r="T209" s="52">
        <v>8.0582266673445702E-3</v>
      </c>
      <c r="U209" s="52">
        <f t="shared" si="53"/>
        <v>7.6832783718903857E-3</v>
      </c>
      <c r="V209" s="52">
        <f t="shared" si="54"/>
        <v>-1.5950365923344482E-4</v>
      </c>
      <c r="W209" s="52">
        <f t="shared" si="55"/>
        <v>3.545953853366271E-2</v>
      </c>
      <c r="X209" s="97">
        <f t="shared" si="56"/>
        <v>5550588.4758627843</v>
      </c>
      <c r="Y209" s="107">
        <f t="shared" si="57"/>
        <v>351.69893961865455</v>
      </c>
      <c r="Z209" s="52">
        <v>9.3853259459137899E-3</v>
      </c>
      <c r="AC209" s="49">
        <v>44768</v>
      </c>
      <c r="AD209" s="53">
        <v>1.80787462741136E-2</v>
      </c>
      <c r="AE209" s="53">
        <v>1.80787462741136E-2</v>
      </c>
      <c r="AF209" s="53">
        <v>1.80787462741136E-2</v>
      </c>
      <c r="AG209" s="53">
        <v>1.80787462741136E-2</v>
      </c>
      <c r="AH209" s="53">
        <v>1.80787462741136E-2</v>
      </c>
      <c r="AI209" s="53">
        <v>2.192834764719E-2</v>
      </c>
      <c r="AJ209" s="53">
        <v>2.3534819483757002E-2</v>
      </c>
      <c r="AK209" s="53">
        <f t="shared" si="58"/>
        <v>2.3267074177662501E-2</v>
      </c>
      <c r="AL209" s="53">
        <f t="shared" si="59"/>
        <v>1.0344448188943228E-4</v>
      </c>
      <c r="AM209" s="53">
        <f t="shared" si="60"/>
        <v>4.679159261286258E-2</v>
      </c>
      <c r="AN209" s="95">
        <f t="shared" si="61"/>
        <v>-4907916.2932250323</v>
      </c>
      <c r="AO209" s="96">
        <f t="shared" si="62"/>
        <v>-5692689.3397049196</v>
      </c>
      <c r="AP209" s="108">
        <f t="shared" si="63"/>
        <v>-48264.48495305609</v>
      </c>
      <c r="AQ209" s="53">
        <v>2.5141291320323899E-2</v>
      </c>
    </row>
    <row r="210" spans="5:43" ht="15" x14ac:dyDescent="0.2">
      <c r="E210" s="49">
        <v>44767</v>
      </c>
      <c r="F210" s="50">
        <v>0.84836030006408603</v>
      </c>
      <c r="G210" s="102">
        <f t="shared" si="48"/>
        <v>-1.5546685599543738E-3</v>
      </c>
      <c r="H210" s="103">
        <f t="shared" si="49"/>
        <v>0.86819961546950364</v>
      </c>
      <c r="I210" s="100">
        <f t="shared" si="50"/>
        <v>5759044.2461738568</v>
      </c>
      <c r="J210" s="101">
        <f t="shared" si="51"/>
        <v>8953.4050249122083</v>
      </c>
      <c r="K210" s="106">
        <f t="shared" si="52"/>
        <v>754.26409073080868</v>
      </c>
      <c r="M210" s="49">
        <v>44767</v>
      </c>
      <c r="N210" s="52">
        <v>-5.0390628166496702E-3</v>
      </c>
      <c r="O210" s="52">
        <v>-2.9092966578900801E-3</v>
      </c>
      <c r="P210" s="52">
        <v>-1.8141147447749901E-3</v>
      </c>
      <c r="Q210" s="52">
        <v>1.2687439448200101E-4</v>
      </c>
      <c r="R210" s="52">
        <v>1.6828797524794899E-3</v>
      </c>
      <c r="S210" s="52">
        <v>5.8206156827509403E-3</v>
      </c>
      <c r="T210" s="52">
        <v>8.2472153007984092E-3</v>
      </c>
      <c r="U210" s="52">
        <f t="shared" si="53"/>
        <v>7.8427820311238305E-3</v>
      </c>
      <c r="V210" s="52">
        <f t="shared" si="54"/>
        <v>1.2866912099221764E-4</v>
      </c>
      <c r="W210" s="52">
        <f t="shared" si="55"/>
        <v>3.5747711313888375E-2</v>
      </c>
      <c r="X210" s="97">
        <f t="shared" si="56"/>
        <v>5549953.0830979394</v>
      </c>
      <c r="Y210" s="107">
        <f t="shared" si="57"/>
        <v>-283.69382522627711</v>
      </c>
      <c r="Z210" s="52">
        <v>9.7202453762292793E-3</v>
      </c>
      <c r="AC210" s="49">
        <v>44767</v>
      </c>
      <c r="AD210" s="53">
        <v>1.7939381301403001E-2</v>
      </c>
      <c r="AE210" s="53">
        <v>1.7939381301403001E-2</v>
      </c>
      <c r="AF210" s="53">
        <v>1.7939381301403001E-2</v>
      </c>
      <c r="AG210" s="53">
        <v>1.7939381301403001E-2</v>
      </c>
      <c r="AH210" s="53">
        <v>1.7939381301403001E-2</v>
      </c>
      <c r="AI210" s="53">
        <v>2.17997729778289E-2</v>
      </c>
      <c r="AJ210" s="53">
        <v>2.3436401039361902E-2</v>
      </c>
      <c r="AK210" s="53">
        <f t="shared" si="58"/>
        <v>2.3163629695773069E-2</v>
      </c>
      <c r="AL210" s="53">
        <f t="shared" si="59"/>
        <v>3.8894607375063867E-4</v>
      </c>
      <c r="AM210" s="53">
        <f t="shared" si="60"/>
        <v>4.7077094204723786E-2</v>
      </c>
      <c r="AN210" s="95">
        <f t="shared" si="61"/>
        <v>-4907359.6765783411</v>
      </c>
      <c r="AO210" s="96">
        <f t="shared" si="62"/>
        <v>-5652340.3018608186</v>
      </c>
      <c r="AP210" s="108">
        <f t="shared" si="63"/>
        <v>-7915.4471089551225</v>
      </c>
      <c r="AQ210" s="53">
        <v>2.5073027238249699E-2</v>
      </c>
    </row>
    <row r="211" spans="5:43" ht="15" x14ac:dyDescent="0.2">
      <c r="E211" s="49">
        <v>44764</v>
      </c>
      <c r="F211" s="50">
        <v>0.84968024492263705</v>
      </c>
      <c r="G211" s="102">
        <f t="shared" si="48"/>
        <v>-3.5851499395626362E-3</v>
      </c>
      <c r="H211" s="103">
        <f t="shared" si="49"/>
        <v>0.86643400738112553</v>
      </c>
      <c r="I211" s="100">
        <f t="shared" si="50"/>
        <v>5770779.9525470482</v>
      </c>
      <c r="J211" s="101">
        <f t="shared" si="51"/>
        <v>20689.111398103647</v>
      </c>
      <c r="K211" s="106">
        <f t="shared" si="52"/>
        <v>225.62133395858109</v>
      </c>
      <c r="M211" s="49">
        <v>44764</v>
      </c>
      <c r="N211" s="52">
        <v>-5.05941035225987E-3</v>
      </c>
      <c r="O211" s="52">
        <v>-4.1476571932435001E-3</v>
      </c>
      <c r="P211" s="52">
        <v>-2.5134971365332599E-3</v>
      </c>
      <c r="Q211" s="52">
        <v>-4.1547260480001498E-4</v>
      </c>
      <c r="R211" s="52">
        <v>1.2065640185028299E-3</v>
      </c>
      <c r="S211" s="52">
        <v>5.5768238380551304E-3</v>
      </c>
      <c r="T211" s="52">
        <v>8.1415707245469093E-3</v>
      </c>
      <c r="U211" s="52">
        <f t="shared" si="53"/>
        <v>7.7141129101316128E-3</v>
      </c>
      <c r="V211" s="52">
        <f t="shared" si="54"/>
        <v>-9.8996524078150648E-4</v>
      </c>
      <c r="W211" s="52">
        <f t="shared" si="55"/>
        <v>3.4629076952114646E-2</v>
      </c>
      <c r="X211" s="97">
        <f t="shared" si="56"/>
        <v>5552419.9692478487</v>
      </c>
      <c r="Y211" s="107">
        <f t="shared" si="57"/>
        <v>2183.1923246830702</v>
      </c>
      <c r="Z211" s="52">
        <v>9.6566742286085996E-3</v>
      </c>
      <c r="AC211" s="49">
        <v>44764</v>
      </c>
      <c r="AD211" s="53">
        <v>1.7530368641018802E-2</v>
      </c>
      <c r="AE211" s="53">
        <v>1.7530368641018802E-2</v>
      </c>
      <c r="AF211" s="53">
        <v>1.7530368641018802E-2</v>
      </c>
      <c r="AG211" s="53">
        <v>1.7530368641018802E-2</v>
      </c>
      <c r="AH211" s="53">
        <v>1.7530368641018802E-2</v>
      </c>
      <c r="AI211" s="53">
        <v>2.1321784704923599E-2</v>
      </c>
      <c r="AJ211" s="53">
        <v>2.30652634054422E-2</v>
      </c>
      <c r="AK211" s="53">
        <f t="shared" si="58"/>
        <v>2.2774683622022431E-2</v>
      </c>
      <c r="AL211" s="53">
        <f t="shared" si="59"/>
        <v>-1.0386186962326703E-3</v>
      </c>
      <c r="AM211" s="53">
        <f t="shared" si="60"/>
        <v>4.5649529434740474E-2</v>
      </c>
      <c r="AN211" s="95">
        <f t="shared" si="61"/>
        <v>-4910143.5020403247</v>
      </c>
      <c r="AO211" s="96">
        <f t="shared" si="62"/>
        <v>-5667071.5371406917</v>
      </c>
      <c r="AP211" s="108">
        <f t="shared" si="63"/>
        <v>-22646.682388828136</v>
      </c>
      <c r="AQ211" s="53">
        <v>2.4808742105960801E-2</v>
      </c>
    </row>
    <row r="212" spans="5:43" ht="15" x14ac:dyDescent="0.2">
      <c r="E212" s="49">
        <v>44763</v>
      </c>
      <c r="F212" s="50">
        <v>0.85273194313049305</v>
      </c>
      <c r="G212" s="102">
        <f t="shared" si="48"/>
        <v>1.8174726496530632E-3</v>
      </c>
      <c r="H212" s="103">
        <f t="shared" si="49"/>
        <v>0.8711318658484678</v>
      </c>
      <c r="I212" s="100">
        <f t="shared" si="50"/>
        <v>5739659.1675935127</v>
      </c>
      <c r="J212" s="101">
        <f t="shared" si="51"/>
        <v>-10431.673555431888</v>
      </c>
      <c r="K212" s="106">
        <f t="shared" si="52"/>
        <v>-1083.4845177093521</v>
      </c>
      <c r="M212" s="49">
        <v>44763</v>
      </c>
      <c r="N212" s="52">
        <v>-5.0390628166496702E-3</v>
      </c>
      <c r="O212" s="52">
        <v>-4.7585545107722196E-3</v>
      </c>
      <c r="P212" s="52">
        <v>-3.2230215147137599E-3</v>
      </c>
      <c r="Q212" s="52">
        <v>-1.05191569309681E-3</v>
      </c>
      <c r="R212" s="52">
        <v>9.1178022557869499E-4</v>
      </c>
      <c r="S212" s="52">
        <v>6.1695990152656997E-3</v>
      </c>
      <c r="T212" s="52">
        <v>9.2109739780426008E-3</v>
      </c>
      <c r="U212" s="52">
        <f t="shared" si="53"/>
        <v>8.7040781509131193E-3</v>
      </c>
      <c r="V212" s="52">
        <f t="shared" si="54"/>
        <v>4.0986645035446037E-4</v>
      </c>
      <c r="W212" s="52">
        <f t="shared" si="55"/>
        <v>3.6028908643250618E-2</v>
      </c>
      <c r="X212" s="97">
        <f t="shared" si="56"/>
        <v>5549333.140635062</v>
      </c>
      <c r="Y212" s="107">
        <f t="shared" si="57"/>
        <v>-903.63628810364753</v>
      </c>
      <c r="Z212" s="52">
        <v>1.11059257760643E-2</v>
      </c>
      <c r="AC212" s="49">
        <v>44763</v>
      </c>
      <c r="AD212" s="53">
        <v>1.7710411921143501E-2</v>
      </c>
      <c r="AE212" s="53">
        <v>1.7710411921143501E-2</v>
      </c>
      <c r="AF212" s="53">
        <v>1.7710411921143501E-2</v>
      </c>
      <c r="AG212" s="53">
        <v>1.7710411921143501E-2</v>
      </c>
      <c r="AH212" s="53">
        <v>1.7710411921143501E-2</v>
      </c>
      <c r="AI212" s="53">
        <v>2.2050237283110601E-2</v>
      </c>
      <c r="AJ212" s="53">
        <v>2.4165915325284001E-2</v>
      </c>
      <c r="AK212" s="53">
        <f t="shared" si="58"/>
        <v>2.3813302318255101E-2</v>
      </c>
      <c r="AL212" s="53">
        <f t="shared" si="59"/>
        <v>5.2936375141351966E-6</v>
      </c>
      <c r="AM212" s="53">
        <f t="shared" si="60"/>
        <v>4.6693441768487283E-2</v>
      </c>
      <c r="AN212" s="95">
        <f t="shared" si="61"/>
        <v>-4908107.6636370178</v>
      </c>
      <c r="AO212" s="96">
        <f t="shared" si="62"/>
        <v>-5634173.0294260373</v>
      </c>
      <c r="AP212" s="108">
        <f t="shared" si="63"/>
        <v>10251.825325826183</v>
      </c>
      <c r="AQ212" s="53">
        <v>2.6281595230102501E-2</v>
      </c>
    </row>
    <row r="213" spans="5:43" ht="15" x14ac:dyDescent="0.2">
      <c r="E213" s="49">
        <v>44762</v>
      </c>
      <c r="F213" s="50">
        <v>0.85118353366851796</v>
      </c>
      <c r="G213" s="102">
        <f t="shared" si="48"/>
        <v>-8.1924404823873679E-4</v>
      </c>
      <c r="H213" s="103">
        <f t="shared" si="49"/>
        <v>0.86883910494195915</v>
      </c>
      <c r="I213" s="100">
        <f t="shared" si="50"/>
        <v>5754805.431247266</v>
      </c>
      <c r="J213" s="101">
        <f t="shared" si="51"/>
        <v>4714.5900983214378</v>
      </c>
      <c r="K213" s="106">
        <f t="shared" si="52"/>
        <v>-1224.9741678787395</v>
      </c>
      <c r="M213" s="49">
        <v>44762</v>
      </c>
      <c r="N213" s="52">
        <v>-5.0492011941969299E-3</v>
      </c>
      <c r="O213" s="52">
        <v>-4.7464733943343102E-3</v>
      </c>
      <c r="P213" s="52">
        <v>-2.9923722613602799E-3</v>
      </c>
      <c r="Q213" s="52">
        <v>-9.7387906862422802E-4</v>
      </c>
      <c r="R213" s="52">
        <v>8.6195342009887099E-4</v>
      </c>
      <c r="S213" s="52">
        <v>5.8283489197492599E-3</v>
      </c>
      <c r="T213" s="52">
        <v>8.7873842567205394E-3</v>
      </c>
      <c r="U213" s="52">
        <f t="shared" si="53"/>
        <v>8.2942117005586589E-3</v>
      </c>
      <c r="V213" s="52">
        <f t="shared" si="54"/>
        <v>8.6979397262142502E-5</v>
      </c>
      <c r="W213" s="52">
        <f t="shared" si="55"/>
        <v>3.5706021590158295E-2</v>
      </c>
      <c r="X213" s="97">
        <f t="shared" si="56"/>
        <v>5550045.0003565103</v>
      </c>
      <c r="Y213" s="107">
        <f t="shared" si="57"/>
        <v>-191.77656665537506</v>
      </c>
      <c r="Z213" s="52">
        <v>1.0678296908736199E-2</v>
      </c>
      <c r="AC213" s="49">
        <v>44762</v>
      </c>
      <c r="AD213" s="53">
        <v>1.7580987885594299E-2</v>
      </c>
      <c r="AE213" s="53">
        <v>1.7580987885594299E-2</v>
      </c>
      <c r="AF213" s="53">
        <v>1.7580987885594299E-2</v>
      </c>
      <c r="AG213" s="53">
        <v>1.7580987885594299E-2</v>
      </c>
      <c r="AH213" s="53">
        <v>1.7580987885594299E-2</v>
      </c>
      <c r="AI213" s="53">
        <v>2.20272485166788E-2</v>
      </c>
      <c r="AJ213" s="53">
        <v>2.4164160713553401E-2</v>
      </c>
      <c r="AK213" s="53">
        <f t="shared" si="58"/>
        <v>2.3808008680740966E-2</v>
      </c>
      <c r="AL213" s="53">
        <f t="shared" si="59"/>
        <v>-4.9895358582338276E-4</v>
      </c>
      <c r="AM213" s="53">
        <f t="shared" si="60"/>
        <v>4.6189194545149762E-2</v>
      </c>
      <c r="AN213" s="95">
        <f t="shared" si="61"/>
        <v>-4909090.941435026</v>
      </c>
      <c r="AO213" s="96">
        <f t="shared" si="62"/>
        <v>-5650172.6424514083</v>
      </c>
      <c r="AP213" s="108">
        <f t="shared" si="63"/>
        <v>-5747.7876995448023</v>
      </c>
      <c r="AQ213" s="53">
        <v>2.6301072910427999E-2</v>
      </c>
    </row>
    <row r="214" spans="5:43" ht="15" x14ac:dyDescent="0.2">
      <c r="E214" s="49">
        <v>44761</v>
      </c>
      <c r="F214" s="50">
        <v>0.85188114643096902</v>
      </c>
      <c r="G214" s="102">
        <f t="shared" si="48"/>
        <v>4.8802107069148698E-3</v>
      </c>
      <c r="H214" s="103">
        <f t="shared" si="49"/>
        <v>0.87379507425844982</v>
      </c>
      <c r="I214" s="100">
        <f t="shared" si="50"/>
        <v>5722165.4679654408</v>
      </c>
      <c r="J214" s="101">
        <f t="shared" si="51"/>
        <v>-27925.373183503747</v>
      </c>
      <c r="K214" s="106">
        <f t="shared" si="52"/>
        <v>-1993.7795460512862</v>
      </c>
      <c r="M214" s="49">
        <v>44761</v>
      </c>
      <c r="N214" s="52">
        <v>-5.0390628166496702E-3</v>
      </c>
      <c r="O214" s="52">
        <v>-5.0349705852568098E-3</v>
      </c>
      <c r="P214" s="52">
        <v>-3.65661224350333E-3</v>
      </c>
      <c r="Q214" s="52">
        <v>-1.6679073451086801E-3</v>
      </c>
      <c r="R214" s="52">
        <v>2.9894299223087701E-4</v>
      </c>
      <c r="S214" s="52">
        <v>5.6263026781380098E-3</v>
      </c>
      <c r="T214" s="52">
        <v>8.7234182283282193E-3</v>
      </c>
      <c r="U214" s="52">
        <f t="shared" si="53"/>
        <v>8.2072323032965164E-3</v>
      </c>
      <c r="V214" s="52">
        <f t="shared" si="54"/>
        <v>9.6844128953912922E-4</v>
      </c>
      <c r="W214" s="52">
        <f t="shared" si="55"/>
        <v>3.6587483482435283E-2</v>
      </c>
      <c r="X214" s="97">
        <f t="shared" si="56"/>
        <v>5548101.8824790278</v>
      </c>
      <c r="Y214" s="107">
        <f t="shared" si="57"/>
        <v>-2134.8944441378117</v>
      </c>
      <c r="Z214" s="52">
        <v>1.07099749147892E-2</v>
      </c>
      <c r="AC214" s="49">
        <v>44761</v>
      </c>
      <c r="AD214" s="53">
        <v>1.7829874530434602E-2</v>
      </c>
      <c r="AE214" s="53">
        <v>1.7829874530434602E-2</v>
      </c>
      <c r="AF214" s="53">
        <v>1.7829874530434602E-2</v>
      </c>
      <c r="AG214" s="53">
        <v>1.7829874530434602E-2</v>
      </c>
      <c r="AH214" s="53">
        <v>1.7829874530434602E-2</v>
      </c>
      <c r="AI214" s="53">
        <v>2.24722288548946E-2</v>
      </c>
      <c r="AJ214" s="53">
        <v>2.4673908948898302E-2</v>
      </c>
      <c r="AK214" s="53">
        <f t="shared" si="58"/>
        <v>2.4306962266564348E-2</v>
      </c>
      <c r="AL214" s="53">
        <f t="shared" si="59"/>
        <v>2.9323125878974454E-4</v>
      </c>
      <c r="AM214" s="53">
        <f t="shared" si="60"/>
        <v>4.6981379389762892E-2</v>
      </c>
      <c r="AN214" s="95">
        <f t="shared" si="61"/>
        <v>-4907546.2760667177</v>
      </c>
      <c r="AO214" s="96">
        <f t="shared" si="62"/>
        <v>-5616358.3666702732</v>
      </c>
      <c r="AP214" s="108">
        <f t="shared" si="63"/>
        <v>28066.488081590272</v>
      </c>
      <c r="AQ214" s="53">
        <v>2.6875592768192201E-2</v>
      </c>
    </row>
    <row r="215" spans="5:43" ht="15" x14ac:dyDescent="0.2">
      <c r="E215" s="49">
        <v>44760</v>
      </c>
      <c r="F215" s="50">
        <v>0.847733914852142</v>
      </c>
      <c r="G215" s="102">
        <f t="shared" si="48"/>
        <v>-2.9920849268610097E-3</v>
      </c>
      <c r="H215" s="103">
        <f t="shared" si="49"/>
        <v>0.8669497079405476</v>
      </c>
      <c r="I215" s="100">
        <f t="shared" si="50"/>
        <v>5767347.2338753967</v>
      </c>
      <c r="J215" s="101">
        <f t="shared" si="51"/>
        <v>17256.39272645209</v>
      </c>
      <c r="K215" s="106">
        <f t="shared" si="52"/>
        <v>217.08772175665945</v>
      </c>
      <c r="M215" s="49">
        <v>44760</v>
      </c>
      <c r="N215" s="52">
        <v>-5.0390628166496702E-3</v>
      </c>
      <c r="O215" s="52">
        <v>-5.0613442435860599E-3</v>
      </c>
      <c r="P215" s="52">
        <v>-3.6902229767292699E-3</v>
      </c>
      <c r="Q215" s="52">
        <v>-1.6512068687006801E-3</v>
      </c>
      <c r="R215" s="52">
        <v>9.6539697551634095E-5</v>
      </c>
      <c r="S215" s="52">
        <v>4.83836140483617E-3</v>
      </c>
      <c r="T215" s="52">
        <v>7.7188769355416298E-3</v>
      </c>
      <c r="U215" s="52">
        <f t="shared" si="53"/>
        <v>7.2387910137573872E-3</v>
      </c>
      <c r="V215" s="52">
        <f t="shared" si="54"/>
        <v>3.4240951451162613E-4</v>
      </c>
      <c r="W215" s="52">
        <f t="shared" si="55"/>
        <v>3.5961451707407777E-2</v>
      </c>
      <c r="X215" s="97">
        <f t="shared" si="56"/>
        <v>5549481.8534397008</v>
      </c>
      <c r="Y215" s="107">
        <f t="shared" si="57"/>
        <v>-754.92348346486688</v>
      </c>
      <c r="Z215" s="52">
        <v>9.6214450895786199E-3</v>
      </c>
      <c r="AC215" s="49">
        <v>44760</v>
      </c>
      <c r="AD215" s="53">
        <v>1.7750233411788899E-2</v>
      </c>
      <c r="AE215" s="53">
        <v>1.7750233411788899E-2</v>
      </c>
      <c r="AF215" s="53">
        <v>1.7750233411788899E-2</v>
      </c>
      <c r="AG215" s="53">
        <v>1.7750233411788899E-2</v>
      </c>
      <c r="AH215" s="53">
        <v>1.7750233411788899E-2</v>
      </c>
      <c r="AI215" s="53">
        <v>2.22546923905611E-2</v>
      </c>
      <c r="AJ215" s="53">
        <v>2.4365538731217301E-2</v>
      </c>
      <c r="AK215" s="53">
        <f t="shared" si="58"/>
        <v>2.4013731007774604E-2</v>
      </c>
      <c r="AL215" s="53">
        <f t="shared" si="59"/>
        <v>2.9120873659845004E-4</v>
      </c>
      <c r="AM215" s="53">
        <f t="shared" si="60"/>
        <v>4.6979356867571598E-2</v>
      </c>
      <c r="AN215" s="95">
        <f t="shared" si="61"/>
        <v>-4907550.2191233188</v>
      </c>
      <c r="AO215" s="96">
        <f t="shared" si="62"/>
        <v>-5660709.2362730941</v>
      </c>
      <c r="AP215" s="108">
        <f t="shared" si="63"/>
        <v>-16284.381521230564</v>
      </c>
      <c r="AQ215" s="53">
        <v>2.64763869345188E-2</v>
      </c>
    </row>
    <row r="216" spans="5:43" ht="15" x14ac:dyDescent="0.2">
      <c r="E216" s="49">
        <v>44757</v>
      </c>
      <c r="F216" s="50">
        <v>0.85027420520782404</v>
      </c>
      <c r="G216" s="102">
        <f t="shared" si="48"/>
        <v>2.4462021528394115E-3</v>
      </c>
      <c r="H216" s="103">
        <f t="shared" si="49"/>
        <v>0.87167857851836761</v>
      </c>
      <c r="I216" s="100">
        <f t="shared" si="50"/>
        <v>5736059.2805879563</v>
      </c>
      <c r="J216" s="101">
        <f t="shared" si="51"/>
        <v>-14031.560560988262</v>
      </c>
      <c r="K216" s="106">
        <f t="shared" si="52"/>
        <v>-205.87045385409147</v>
      </c>
      <c r="M216" s="49">
        <v>44757</v>
      </c>
      <c r="N216" s="52">
        <v>-5.0391322001814799E-3</v>
      </c>
      <c r="O216" s="52">
        <v>-5.1355026662349701E-3</v>
      </c>
      <c r="P216" s="52">
        <v>-3.7655003834515801E-3</v>
      </c>
      <c r="Q216" s="52">
        <v>-1.69121311046183E-3</v>
      </c>
      <c r="R216" s="52">
        <v>6.98069970894721E-6</v>
      </c>
      <c r="S216" s="52">
        <v>4.57146856933832E-3</v>
      </c>
      <c r="T216" s="52">
        <v>7.3613640852272502E-3</v>
      </c>
      <c r="U216" s="52">
        <f t="shared" si="53"/>
        <v>6.8963814992457611E-3</v>
      </c>
      <c r="V216" s="52">
        <f t="shared" si="54"/>
        <v>-3.3475202508270741E-4</v>
      </c>
      <c r="W216" s="52">
        <f t="shared" si="55"/>
        <v>3.5284290167813447E-2</v>
      </c>
      <c r="X216" s="97">
        <f t="shared" si="56"/>
        <v>5550974.9169204757</v>
      </c>
      <c r="Y216" s="107">
        <f t="shared" si="57"/>
        <v>738.13999731000513</v>
      </c>
      <c r="Z216" s="52">
        <v>9.1503327712416597E-3</v>
      </c>
      <c r="AC216" s="49">
        <v>44757</v>
      </c>
      <c r="AD216" s="53">
        <v>1.7560232430696401E-2</v>
      </c>
      <c r="AE216" s="53">
        <v>1.7560232430696401E-2</v>
      </c>
      <c r="AF216" s="53">
        <v>1.7560232430696401E-2</v>
      </c>
      <c r="AG216" s="53">
        <v>1.7560232430696401E-2</v>
      </c>
      <c r="AH216" s="53">
        <v>1.7560232430696401E-2</v>
      </c>
      <c r="AI216" s="53">
        <v>2.19775047153234E-2</v>
      </c>
      <c r="AJ216" s="53">
        <v>2.4071525782346701E-2</v>
      </c>
      <c r="AK216" s="53">
        <f t="shared" si="58"/>
        <v>2.3722522271176154E-2</v>
      </c>
      <c r="AL216" s="53">
        <f t="shared" si="59"/>
        <v>-3.0673667788501391E-4</v>
      </c>
      <c r="AM216" s="53">
        <f t="shared" si="60"/>
        <v>4.6381411453088134E-2</v>
      </c>
      <c r="AN216" s="95">
        <f t="shared" si="61"/>
        <v>-4908716.0968678286</v>
      </c>
      <c r="AO216" s="96">
        <f t="shared" si="62"/>
        <v>-5631337.3046420394</v>
      </c>
      <c r="AP216" s="108">
        <f t="shared" si="63"/>
        <v>13087.550109824166</v>
      </c>
      <c r="AQ216" s="53">
        <v>2.61655487120151E-2</v>
      </c>
    </row>
    <row r="217" spans="5:43" ht="15" x14ac:dyDescent="0.2">
      <c r="E217" s="49">
        <v>44756</v>
      </c>
      <c r="F217" s="50">
        <v>0.84819680452346802</v>
      </c>
      <c r="G217" s="102">
        <f t="shared" si="48"/>
        <v>2.6930802425276282E-3</v>
      </c>
      <c r="H217" s="103">
        <f t="shared" si="49"/>
        <v>0.87189325172659027</v>
      </c>
      <c r="I217" s="100">
        <f t="shared" si="50"/>
        <v>5734646.9766781824</v>
      </c>
      <c r="J217" s="101">
        <f t="shared" si="51"/>
        <v>-15443.864470762201</v>
      </c>
      <c r="K217" s="106">
        <f t="shared" si="52"/>
        <v>443.01806654129177</v>
      </c>
      <c r="M217" s="49">
        <v>44756</v>
      </c>
      <c r="N217" s="52">
        <v>-5.0289230421185398E-3</v>
      </c>
      <c r="O217" s="52">
        <v>-5.2450494840741097E-3</v>
      </c>
      <c r="P217" s="52">
        <v>-4.2248391546308899E-3</v>
      </c>
      <c r="Q217" s="52">
        <v>-2.2968130651861399E-3</v>
      </c>
      <c r="R217" s="52">
        <v>-4.52277512522414E-4</v>
      </c>
      <c r="S217" s="52">
        <v>4.66737477108836E-3</v>
      </c>
      <c r="T217" s="52">
        <v>7.7438852749764902E-3</v>
      </c>
      <c r="U217" s="52">
        <f t="shared" si="53"/>
        <v>7.2311335243284685E-3</v>
      </c>
      <c r="V217" s="52">
        <f t="shared" si="54"/>
        <v>1.0402900322030026E-3</v>
      </c>
      <c r="W217" s="52">
        <f t="shared" si="55"/>
        <v>3.6659332225099157E-2</v>
      </c>
      <c r="X217" s="97">
        <f t="shared" si="56"/>
        <v>5547943.5272021517</v>
      </c>
      <c r="Y217" s="107">
        <f t="shared" si="57"/>
        <v>-2293.2497210139409</v>
      </c>
      <c r="Z217" s="52">
        <v>9.6923029050230893E-3</v>
      </c>
      <c r="AC217" s="49">
        <v>44756</v>
      </c>
      <c r="AD217" s="53">
        <v>1.7640722915530201E-2</v>
      </c>
      <c r="AE217" s="53">
        <v>1.7640722915530201E-2</v>
      </c>
      <c r="AF217" s="53">
        <v>1.7640722915530201E-2</v>
      </c>
      <c r="AG217" s="53">
        <v>1.7640722915530201E-2</v>
      </c>
      <c r="AH217" s="53">
        <v>1.7640722915530201E-2</v>
      </c>
      <c r="AI217" s="53">
        <v>2.2232618182897498E-2</v>
      </c>
      <c r="AJ217" s="53">
        <v>2.4388587102293899E-2</v>
      </c>
      <c r="AK217" s="53">
        <f t="shared" si="58"/>
        <v>2.4029258949061168E-2</v>
      </c>
      <c r="AL217" s="53">
        <f t="shared" si="59"/>
        <v>1.3508489355444492E-3</v>
      </c>
      <c r="AM217" s="53">
        <f t="shared" si="60"/>
        <v>4.8038997066517597E-2</v>
      </c>
      <c r="AN217" s="95">
        <f t="shared" si="61"/>
        <v>-4905484.8061044654</v>
      </c>
      <c r="AO217" s="96">
        <f t="shared" si="62"/>
        <v>-5626244.7224935461</v>
      </c>
      <c r="AP217" s="108">
        <f t="shared" si="63"/>
        <v>18180.132258317433</v>
      </c>
      <c r="AQ217" s="53">
        <v>2.6544556021690299E-2</v>
      </c>
    </row>
    <row r="218" spans="5:43" ht="15" x14ac:dyDescent="0.2">
      <c r="E218" s="49">
        <v>44755</v>
      </c>
      <c r="F218" s="50">
        <v>0.84591561555862405</v>
      </c>
      <c r="G218" s="102">
        <f t="shared" si="48"/>
        <v>6.2117177065045069E-4</v>
      </c>
      <c r="H218" s="103">
        <f t="shared" si="49"/>
        <v>0.87009162064882517</v>
      </c>
      <c r="I218" s="100">
        <f t="shared" si="50"/>
        <v>5746521.2643600823</v>
      </c>
      <c r="J218" s="101">
        <f t="shared" si="51"/>
        <v>-3569.5767888622358</v>
      </c>
      <c r="K218" s="106">
        <f t="shared" si="52"/>
        <v>-322.97959868144244</v>
      </c>
      <c r="M218" s="49">
        <v>44755</v>
      </c>
      <c r="N218" s="52">
        <v>-5.0187841989099901E-3</v>
      </c>
      <c r="O218" s="52">
        <v>-5.2864984609186597E-3</v>
      </c>
      <c r="P218" s="52">
        <v>-4.4226530008017999E-3</v>
      </c>
      <c r="Q218" s="52">
        <v>-2.6143330615013799E-3</v>
      </c>
      <c r="R218" s="52">
        <v>-9.1775035252794602E-4</v>
      </c>
      <c r="S218" s="52">
        <v>3.7785368040204E-3</v>
      </c>
      <c r="T218" s="52">
        <v>6.6733048297464804E-3</v>
      </c>
      <c r="U218" s="52">
        <f t="shared" si="53"/>
        <v>6.1908434921254659E-3</v>
      </c>
      <c r="V218" s="52">
        <f t="shared" si="54"/>
        <v>8.391047983119888E-4</v>
      </c>
      <c r="W218" s="52">
        <f t="shared" si="55"/>
        <v>3.645814699120814E-2</v>
      </c>
      <c r="X218" s="97">
        <f t="shared" si="56"/>
        <v>5548386.9526638659</v>
      </c>
      <c r="Y218" s="107">
        <f t="shared" si="57"/>
        <v>-1849.8242592997849</v>
      </c>
      <c r="Z218" s="52">
        <v>8.5448520258069004E-3</v>
      </c>
      <c r="AC218" s="49">
        <v>44755</v>
      </c>
      <c r="AD218" s="53">
        <v>1.7013467848300899E-2</v>
      </c>
      <c r="AE218" s="53">
        <v>1.7013467848300899E-2</v>
      </c>
      <c r="AF218" s="53">
        <v>1.7013467848300899E-2</v>
      </c>
      <c r="AG218" s="53">
        <v>1.7013467848300899E-2</v>
      </c>
      <c r="AH218" s="53">
        <v>1.7013467848300899E-2</v>
      </c>
      <c r="AI218" s="53">
        <v>2.11073029786348E-2</v>
      </c>
      <c r="AJ218" s="53">
        <v>2.2992631420493102E-2</v>
      </c>
      <c r="AK218" s="53">
        <f t="shared" si="58"/>
        <v>2.2678410013516719E-2</v>
      </c>
      <c r="AL218" s="53">
        <f t="shared" si="59"/>
        <v>7.1072143812980076E-4</v>
      </c>
      <c r="AM218" s="53">
        <f t="shared" si="60"/>
        <v>4.7398869569102949E-2</v>
      </c>
      <c r="AN218" s="95">
        <f t="shared" si="61"/>
        <v>-4906732.4159030709</v>
      </c>
      <c r="AO218" s="96">
        <f t="shared" si="62"/>
        <v>-5639328.4333023829</v>
      </c>
      <c r="AP218" s="108">
        <f t="shared" si="63"/>
        <v>5096.4214494805783</v>
      </c>
      <c r="AQ218" s="53">
        <v>2.48779598623514E-2</v>
      </c>
    </row>
    <row r="219" spans="5:43" ht="15" x14ac:dyDescent="0.2">
      <c r="E219" s="49">
        <v>44754</v>
      </c>
      <c r="F219" s="50">
        <v>0.84539031982421797</v>
      </c>
      <c r="G219" s="102">
        <f t="shared" si="48"/>
        <v>-3.5155615658690456E-3</v>
      </c>
      <c r="H219" s="103">
        <f t="shared" si="49"/>
        <v>0.86649451805444877</v>
      </c>
      <c r="I219" s="100">
        <f t="shared" si="50"/>
        <v>5770376.9565981375</v>
      </c>
      <c r="J219" s="101">
        <f t="shared" si="51"/>
        <v>20286.115449192934</v>
      </c>
      <c r="K219" s="106">
        <f t="shared" si="52"/>
        <v>564.27970806136727</v>
      </c>
      <c r="M219" s="49">
        <v>44754</v>
      </c>
      <c r="N219" s="52">
        <v>-5.0187841989099901E-3</v>
      </c>
      <c r="O219" s="52">
        <v>-5.2570239640772299E-3</v>
      </c>
      <c r="P219" s="52">
        <v>-4.2935470119118604E-3</v>
      </c>
      <c r="Q219" s="52">
        <v>-2.5119828060269299E-3</v>
      </c>
      <c r="R219" s="52">
        <v>-9.7674399148672797E-4</v>
      </c>
      <c r="S219" s="52">
        <v>3.1458833254873701E-3</v>
      </c>
      <c r="T219" s="52">
        <v>5.7929097674787001E-3</v>
      </c>
      <c r="U219" s="52">
        <f t="shared" si="53"/>
        <v>5.3517386938134771E-3</v>
      </c>
      <c r="V219" s="52">
        <f t="shared" si="54"/>
        <v>-3.3797874736289646E-4</v>
      </c>
      <c r="W219" s="52">
        <f t="shared" si="55"/>
        <v>3.5281063445533258E-2</v>
      </c>
      <c r="X219" s="97">
        <f t="shared" si="56"/>
        <v>5550982.032434335</v>
      </c>
      <c r="Y219" s="107">
        <f t="shared" si="57"/>
        <v>745.25551116932184</v>
      </c>
      <c r="Z219" s="52">
        <v>7.6549253426492197E-3</v>
      </c>
      <c r="AC219" s="49">
        <v>44754</v>
      </c>
      <c r="AD219" s="53">
        <v>1.6555411741137501E-2</v>
      </c>
      <c r="AE219" s="53">
        <v>1.6555411741137501E-2</v>
      </c>
      <c r="AF219" s="53">
        <v>1.6555411741137501E-2</v>
      </c>
      <c r="AG219" s="53">
        <v>1.6555411741137501E-2</v>
      </c>
      <c r="AH219" s="53">
        <v>1.6555411741137501E-2</v>
      </c>
      <c r="AI219" s="53">
        <v>2.0404696464538501E-2</v>
      </c>
      <c r="AJ219" s="53">
        <v>2.22802869975566E-2</v>
      </c>
      <c r="AK219" s="53">
        <f t="shared" si="58"/>
        <v>2.1967688575386918E-2</v>
      </c>
      <c r="AL219" s="53">
        <f t="shared" si="59"/>
        <v>-2.4608056992294833E-4</v>
      </c>
      <c r="AM219" s="53">
        <f t="shared" si="60"/>
        <v>4.6442067561050196E-2</v>
      </c>
      <c r="AN219" s="95">
        <f t="shared" si="61"/>
        <v>-4908597.8165834071</v>
      </c>
      <c r="AO219" s="96">
        <f t="shared" si="62"/>
        <v>-5664891.9460041644</v>
      </c>
      <c r="AP219" s="108">
        <f t="shared" si="63"/>
        <v>-20467.091252300888</v>
      </c>
      <c r="AQ219" s="53">
        <v>2.4155881255865E-2</v>
      </c>
    </row>
    <row r="220" spans="5:43" ht="15" x14ac:dyDescent="0.2">
      <c r="E220" s="49">
        <v>44753</v>
      </c>
      <c r="F220" s="50">
        <v>0.84836757183074896</v>
      </c>
      <c r="G220" s="102">
        <f t="shared" si="48"/>
        <v>2.7110652800191566E-3</v>
      </c>
      <c r="H220" s="103">
        <f t="shared" si="49"/>
        <v>0.8719088906425555</v>
      </c>
      <c r="I220" s="100">
        <f t="shared" si="50"/>
        <v>5734544.1176947253</v>
      </c>
      <c r="J220" s="101">
        <f t="shared" si="51"/>
        <v>-15546.723454219289</v>
      </c>
      <c r="K220" s="106">
        <f t="shared" si="52"/>
        <v>-904.8514566263184</v>
      </c>
      <c r="M220" s="49">
        <v>44753</v>
      </c>
      <c r="N220" s="52">
        <v>-5.0086448900401497E-3</v>
      </c>
      <c r="O220" s="52">
        <v>-5.2703381516039302E-3</v>
      </c>
      <c r="P220" s="52">
        <v>-4.3273419141769401E-3</v>
      </c>
      <c r="Q220" s="52">
        <v>-2.5858432054519601E-3</v>
      </c>
      <c r="R220" s="52">
        <v>-1.02723157033324E-3</v>
      </c>
      <c r="S220" s="52">
        <v>3.2754852436482902E-3</v>
      </c>
      <c r="T220" s="52">
        <v>6.1725638806819898E-3</v>
      </c>
      <c r="U220" s="52">
        <f t="shared" si="53"/>
        <v>5.6897174411763736E-3</v>
      </c>
      <c r="V220" s="52">
        <f t="shared" si="54"/>
        <v>1.4673790428788164E-4</v>
      </c>
      <c r="W220" s="52">
        <f t="shared" si="55"/>
        <v>3.5765780097184036E-2</v>
      </c>
      <c r="X220" s="97">
        <f t="shared" si="56"/>
        <v>5549913.245623284</v>
      </c>
      <c r="Y220" s="107">
        <f t="shared" si="57"/>
        <v>-323.5312998816371</v>
      </c>
      <c r="Z220" s="52">
        <v>8.2066114991903305E-3</v>
      </c>
      <c r="AC220" s="49">
        <v>44753</v>
      </c>
      <c r="AD220" s="53">
        <v>1.6525534912943798E-2</v>
      </c>
      <c r="AE220" s="53">
        <v>1.6525534912943798E-2</v>
      </c>
      <c r="AF220" s="53">
        <v>1.6525534912943798E-2</v>
      </c>
      <c r="AG220" s="53">
        <v>1.6525534912943798E-2</v>
      </c>
      <c r="AH220" s="53">
        <v>1.6525534912943798E-2</v>
      </c>
      <c r="AI220" s="53">
        <v>2.0464079454541199E-2</v>
      </c>
      <c r="AJ220" s="53">
        <v>2.2563707083463599E-2</v>
      </c>
      <c r="AK220" s="53">
        <f t="shared" si="58"/>
        <v>2.2213769145309866E-2</v>
      </c>
      <c r="AL220" s="53">
        <f t="shared" si="59"/>
        <v>-1.3219472020866915E-4</v>
      </c>
      <c r="AM220" s="53">
        <f t="shared" si="60"/>
        <v>4.6555953410764475E-2</v>
      </c>
      <c r="AN220" s="95">
        <f t="shared" si="61"/>
        <v>-4908375.7452348452</v>
      </c>
      <c r="AO220" s="96">
        <f t="shared" si="62"/>
        <v>-5629459.4514543889</v>
      </c>
      <c r="AP220" s="108">
        <f t="shared" si="63"/>
        <v>14965.403297474608</v>
      </c>
      <c r="AQ220" s="53">
        <v>2.4663340300321499E-2</v>
      </c>
    </row>
    <row r="221" spans="5:43" ht="15" x14ac:dyDescent="0.2">
      <c r="E221" s="49">
        <v>44750</v>
      </c>
      <c r="F221" s="50">
        <v>0.84607070684432895</v>
      </c>
      <c r="G221" s="102">
        <f t="shared" si="48"/>
        <v>-1.7029164255579169E-3</v>
      </c>
      <c r="H221" s="103">
        <f t="shared" si="49"/>
        <v>0.8680707063185884</v>
      </c>
      <c r="I221" s="100">
        <f t="shared" si="50"/>
        <v>5759899.4685635241</v>
      </c>
      <c r="J221" s="101">
        <f t="shared" si="51"/>
        <v>9808.6274145795032</v>
      </c>
      <c r="K221" s="106">
        <f t="shared" si="52"/>
        <v>-125.55423214845359</v>
      </c>
      <c r="M221" s="49">
        <v>44750</v>
      </c>
      <c r="N221" s="52">
        <v>-5.0087142735719603E-3</v>
      </c>
      <c r="O221" s="52">
        <v>-5.2796397358178997E-3</v>
      </c>
      <c r="P221" s="52">
        <v>-4.5820539817214003E-3</v>
      </c>
      <c r="Q221" s="52">
        <v>-2.92330491356551E-3</v>
      </c>
      <c r="R221" s="52">
        <v>-1.3599147787317599E-3</v>
      </c>
      <c r="S221" s="52">
        <v>2.9974489007145101E-3</v>
      </c>
      <c r="T221" s="52">
        <v>6.0520856641232898E-3</v>
      </c>
      <c r="U221" s="52">
        <f t="shared" si="53"/>
        <v>5.542979536888492E-3</v>
      </c>
      <c r="V221" s="52">
        <f t="shared" si="54"/>
        <v>2.8271685975293087E-4</v>
      </c>
      <c r="W221" s="52">
        <f t="shared" si="55"/>
        <v>3.5901759052649085E-2</v>
      </c>
      <c r="X221" s="97">
        <f t="shared" si="56"/>
        <v>5549613.4527510861</v>
      </c>
      <c r="Y221" s="107">
        <f t="shared" si="57"/>
        <v>-623.32417207956314</v>
      </c>
      <c r="Z221" s="52">
        <v>8.2909530028700794E-3</v>
      </c>
      <c r="AC221" s="49">
        <v>44750</v>
      </c>
      <c r="AD221" s="53">
        <v>1.63853783160448E-2</v>
      </c>
      <c r="AE221" s="53">
        <v>1.63853783160448E-2</v>
      </c>
      <c r="AF221" s="53">
        <v>1.63853783160448E-2</v>
      </c>
      <c r="AG221" s="53">
        <v>1.63853783160448E-2</v>
      </c>
      <c r="AH221" s="53">
        <v>1.63853783160448E-2</v>
      </c>
      <c r="AI221" s="53">
        <v>2.0428482443094201E-2</v>
      </c>
      <c r="AJ221" s="53">
        <v>2.2729460150003399E-2</v>
      </c>
      <c r="AK221" s="53">
        <f t="shared" si="58"/>
        <v>2.2345963865518535E-2</v>
      </c>
      <c r="AL221" s="53">
        <f t="shared" si="59"/>
        <v>1.4136824756863509E-4</v>
      </c>
      <c r="AM221" s="53">
        <f t="shared" si="60"/>
        <v>4.6829516378541783E-2</v>
      </c>
      <c r="AN221" s="95">
        <f t="shared" si="61"/>
        <v>-4907842.3530510953</v>
      </c>
      <c r="AO221" s="96">
        <f t="shared" si="62"/>
        <v>-5653735.7122265119</v>
      </c>
      <c r="AP221" s="108">
        <f t="shared" si="63"/>
        <v>-9310.8574746483937</v>
      </c>
      <c r="AQ221" s="53">
        <v>2.5030437856912599E-2</v>
      </c>
    </row>
    <row r="222" spans="5:43" ht="15" x14ac:dyDescent="0.2">
      <c r="E222" s="49">
        <v>44749</v>
      </c>
      <c r="F222" s="50">
        <v>0.84751272201537997</v>
      </c>
      <c r="G222" s="102">
        <f t="shared" si="48"/>
        <v>-9.9543667495221588E-3</v>
      </c>
      <c r="H222" s="103">
        <f t="shared" si="49"/>
        <v>0.86089564547875352</v>
      </c>
      <c r="I222" s="100">
        <f t="shared" si="50"/>
        <v>5807904.8561332254</v>
      </c>
      <c r="J222" s="101">
        <f t="shared" si="51"/>
        <v>57814.014984280802</v>
      </c>
      <c r="K222" s="106">
        <f t="shared" si="52"/>
        <v>471.45295350905508</v>
      </c>
      <c r="M222" s="49">
        <v>44749</v>
      </c>
      <c r="N222" s="52">
        <v>-5.0187841989099901E-3</v>
      </c>
      <c r="O222" s="52">
        <v>-5.3920554928481501E-3</v>
      </c>
      <c r="P222" s="52">
        <v>-4.8713716678321301E-3</v>
      </c>
      <c r="Q222" s="52">
        <v>-3.3417069353163199E-3</v>
      </c>
      <c r="R222" s="52">
        <v>-1.8121107714250599E-3</v>
      </c>
      <c r="S222" s="52">
        <v>2.6056163478642702E-3</v>
      </c>
      <c r="T222" s="52">
        <v>5.7911919429898201E-3</v>
      </c>
      <c r="U222" s="52">
        <f t="shared" si="53"/>
        <v>5.2602626771355611E-3</v>
      </c>
      <c r="V222" s="52">
        <f t="shared" si="54"/>
        <v>8.9550875903417725E-4</v>
      </c>
      <c r="W222" s="52">
        <f t="shared" si="55"/>
        <v>3.6514550951930333E-2</v>
      </c>
      <c r="X222" s="97">
        <f t="shared" si="56"/>
        <v>5548262.6310568117</v>
      </c>
      <c r="Y222" s="107">
        <f t="shared" si="57"/>
        <v>-1974.1458663539961</v>
      </c>
      <c r="Z222" s="52">
        <v>8.1455828621983493E-3</v>
      </c>
      <c r="AC222" s="49">
        <v>44749</v>
      </c>
      <c r="AD222" s="53">
        <v>1.6246689483523299E-2</v>
      </c>
      <c r="AE222" s="53">
        <v>1.6246689483523299E-2</v>
      </c>
      <c r="AF222" s="53">
        <v>1.6246689483523299E-2</v>
      </c>
      <c r="AG222" s="53">
        <v>1.6246689483523299E-2</v>
      </c>
      <c r="AH222" s="53">
        <v>1.6246689483523299E-2</v>
      </c>
      <c r="AI222" s="53">
        <v>2.0392600446939399E-2</v>
      </c>
      <c r="AJ222" s="53">
        <v>2.2566994652151999E-2</v>
      </c>
      <c r="AK222" s="53">
        <f t="shared" si="58"/>
        <v>2.22045956179499E-2</v>
      </c>
      <c r="AL222" s="53">
        <f t="shared" si="59"/>
        <v>6.1079207807776537E-4</v>
      </c>
      <c r="AM222" s="53">
        <f t="shared" si="60"/>
        <v>4.7298940209050913E-2</v>
      </c>
      <c r="AN222" s="95">
        <f t="shared" si="61"/>
        <v>-4906927.2070609275</v>
      </c>
      <c r="AO222" s="96">
        <f t="shared" si="62"/>
        <v>-5699793.2709162813</v>
      </c>
      <c r="AP222" s="108">
        <f t="shared" si="63"/>
        <v>-55368.416164417751</v>
      </c>
      <c r="AQ222" s="53">
        <v>2.4741388857364599E-2</v>
      </c>
    </row>
    <row r="223" spans="5:43" ht="15" x14ac:dyDescent="0.2">
      <c r="E223" s="49">
        <v>44748</v>
      </c>
      <c r="F223" s="50">
        <v>0.85599130392074496</v>
      </c>
      <c r="G223" s="102">
        <f t="shared" si="48"/>
        <v>-4.2358014283027387E-3</v>
      </c>
      <c r="H223" s="103">
        <f t="shared" si="49"/>
        <v>0.86586823241624677</v>
      </c>
      <c r="I223" s="100">
        <f t="shared" si="50"/>
        <v>5774550.6912145978</v>
      </c>
      <c r="J223" s="101">
        <f t="shared" si="51"/>
        <v>24459.850065653212</v>
      </c>
      <c r="K223" s="106">
        <f t="shared" si="52"/>
        <v>633.98821402061731</v>
      </c>
      <c r="M223" s="49">
        <v>44748</v>
      </c>
      <c r="N223" s="52">
        <v>-5.0187841989099901E-3</v>
      </c>
      <c r="O223" s="52">
        <v>-5.4090530611574598E-3</v>
      </c>
      <c r="P223" s="52">
        <v>-4.8089227639138699E-3</v>
      </c>
      <c r="Q223" s="52">
        <v>-3.2976954244077201E-3</v>
      </c>
      <c r="R223" s="52">
        <v>-1.8788913730531901E-3</v>
      </c>
      <c r="S223" s="52">
        <v>2.0714248530566601E-3</v>
      </c>
      <c r="T223" s="52">
        <v>4.8234197311103301E-3</v>
      </c>
      <c r="U223" s="52">
        <f t="shared" si="53"/>
        <v>4.3647539181013838E-3</v>
      </c>
      <c r="V223" s="52">
        <f t="shared" si="54"/>
        <v>-7.1215288092693271E-5</v>
      </c>
      <c r="W223" s="52">
        <f t="shared" si="55"/>
        <v>3.5547826904803459E-2</v>
      </c>
      <c r="X223" s="97">
        <f t="shared" si="56"/>
        <v>5550393.8009199612</v>
      </c>
      <c r="Y223" s="107">
        <f t="shared" si="57"/>
        <v>157.02399679552764</v>
      </c>
      <c r="Z223" s="52">
        <v>6.8709491752088001E-3</v>
      </c>
      <c r="AC223" s="49">
        <v>44748</v>
      </c>
      <c r="AD223" s="53">
        <v>1.5868224203586499E-2</v>
      </c>
      <c r="AE223" s="53">
        <v>1.5868224203586499E-2</v>
      </c>
      <c r="AF223" s="53">
        <v>1.5868224203586499E-2</v>
      </c>
      <c r="AG223" s="53">
        <v>1.5868224203586499E-2</v>
      </c>
      <c r="AH223" s="53">
        <v>1.5868224203586499E-2</v>
      </c>
      <c r="AI223" s="53">
        <v>1.9840449094772301E-2</v>
      </c>
      <c r="AJ223" s="53">
        <v>2.1944474428892101E-2</v>
      </c>
      <c r="AK223" s="53">
        <f t="shared" si="58"/>
        <v>2.1593803539872135E-2</v>
      </c>
      <c r="AL223" s="53">
        <f t="shared" si="59"/>
        <v>1.2203430136088766E-5</v>
      </c>
      <c r="AM223" s="53">
        <f t="shared" si="60"/>
        <v>4.6700351561109237E-2</v>
      </c>
      <c r="AN223" s="95">
        <f t="shared" si="61"/>
        <v>-4908094.1909681456</v>
      </c>
      <c r="AO223" s="96">
        <f t="shared" si="62"/>
        <v>-5668407.7406002916</v>
      </c>
      <c r="AP223" s="108">
        <f t="shared" si="63"/>
        <v>-23982.885848428123</v>
      </c>
      <c r="AQ223" s="53">
        <v>2.4048501625656998E-2</v>
      </c>
    </row>
    <row r="224" spans="5:43" ht="15" x14ac:dyDescent="0.2">
      <c r="E224" s="49">
        <v>44747</v>
      </c>
      <c r="F224" s="50">
        <v>0.859624803066253</v>
      </c>
      <c r="G224" s="102">
        <f t="shared" si="48"/>
        <v>-8.4321022581534564E-4</v>
      </c>
      <c r="H224" s="103">
        <f t="shared" si="49"/>
        <v>0.86881826511678195</v>
      </c>
      <c r="I224" s="100">
        <f t="shared" si="50"/>
        <v>5754943.4683304299</v>
      </c>
      <c r="J224" s="101">
        <f t="shared" si="51"/>
        <v>4852.6271814852953</v>
      </c>
      <c r="K224" s="106">
        <f t="shared" si="52"/>
        <v>-206.69416175968945</v>
      </c>
      <c r="M224" s="49">
        <v>44747</v>
      </c>
      <c r="N224" s="52">
        <v>-5.0187841989099901E-3</v>
      </c>
      <c r="O224" s="52">
        <v>-5.3705130703747203E-3</v>
      </c>
      <c r="P224" s="52">
        <v>-4.7937971539795399E-3</v>
      </c>
      <c r="Q224" s="52">
        <v>-3.22044431231915E-3</v>
      </c>
      <c r="R224" s="52">
        <v>-1.7786448588594701E-3</v>
      </c>
      <c r="S224" s="52">
        <v>2.05202400684356E-3</v>
      </c>
      <c r="T224" s="52">
        <v>4.91275824606418E-3</v>
      </c>
      <c r="U224" s="52">
        <f t="shared" si="53"/>
        <v>4.4359692061940771E-3</v>
      </c>
      <c r="V224" s="52">
        <f t="shared" si="54"/>
        <v>-2.4480038943390167E-4</v>
      </c>
      <c r="W224" s="52">
        <f t="shared" si="55"/>
        <v>3.5374241803462256E-2</v>
      </c>
      <c r="X224" s="97">
        <f t="shared" si="56"/>
        <v>5550776.5607532682</v>
      </c>
      <c r="Y224" s="107">
        <f t="shared" si="57"/>
        <v>539.7838301025331</v>
      </c>
      <c r="Z224" s="52">
        <v>7.1397898718714697E-3</v>
      </c>
      <c r="AC224" s="49">
        <v>44747</v>
      </c>
      <c r="AD224" s="53">
        <v>1.5868224203586499E-2</v>
      </c>
      <c r="AE224" s="53">
        <v>1.5868224203586499E-2</v>
      </c>
      <c r="AF224" s="53">
        <v>1.5868224203586499E-2</v>
      </c>
      <c r="AG224" s="53">
        <v>1.5868224203586499E-2</v>
      </c>
      <c r="AH224" s="53">
        <v>1.5868224203586499E-2</v>
      </c>
      <c r="AI224" s="53">
        <v>1.9840449094772301E-2</v>
      </c>
      <c r="AJ224" s="53">
        <v>2.1929830312728799E-2</v>
      </c>
      <c r="AK224" s="53">
        <f t="shared" si="58"/>
        <v>2.1581600109736046E-2</v>
      </c>
      <c r="AL224" s="53">
        <f t="shared" si="59"/>
        <v>-3.7233345210557073E-4</v>
      </c>
      <c r="AM224" s="53">
        <f t="shared" si="60"/>
        <v>4.6315814678867577E-2</v>
      </c>
      <c r="AN224" s="95">
        <f t="shared" si="61"/>
        <v>-4908844.0147304721</v>
      </c>
      <c r="AO224" s="96">
        <f t="shared" si="62"/>
        <v>-5650023.959925211</v>
      </c>
      <c r="AP224" s="108">
        <f t="shared" si="63"/>
        <v>-5599.1051733475178</v>
      </c>
      <c r="AQ224" s="53">
        <v>2.4019215255975699E-2</v>
      </c>
    </row>
    <row r="225" spans="5:43" ht="15" x14ac:dyDescent="0.2">
      <c r="E225" s="49">
        <v>44746</v>
      </c>
      <c r="F225" s="50">
        <v>0.86034995317459095</v>
      </c>
      <c r="G225" s="102">
        <f t="shared" si="48"/>
        <v>-6.2892604967348716E-3</v>
      </c>
      <c r="H225" s="103">
        <f t="shared" si="49"/>
        <v>0.86408264404454915</v>
      </c>
      <c r="I225" s="100">
        <f t="shared" si="50"/>
        <v>5786483.5435141744</v>
      </c>
      <c r="J225" s="101">
        <f t="shared" si="51"/>
        <v>36392.702365229838</v>
      </c>
      <c r="K225" s="106">
        <f t="shared" si="52"/>
        <v>552.60622848384082</v>
      </c>
      <c r="M225" s="49">
        <v>44746</v>
      </c>
      <c r="N225" s="52">
        <v>-5.0187841989099901E-3</v>
      </c>
      <c r="O225" s="52">
        <v>-5.4399422369897296E-3</v>
      </c>
      <c r="P225" s="52">
        <v>-5.0273388624191197E-3</v>
      </c>
      <c r="Q225" s="52">
        <v>-3.4690534230321598E-3</v>
      </c>
      <c r="R225" s="52">
        <v>-1.9663537386804802E-3</v>
      </c>
      <c r="S225" s="52">
        <v>2.0670900121331202E-3</v>
      </c>
      <c r="T225" s="52">
        <v>5.2035055123269497E-3</v>
      </c>
      <c r="U225" s="52">
        <f t="shared" si="53"/>
        <v>4.6807695956279788E-3</v>
      </c>
      <c r="V225" s="52">
        <f t="shared" si="54"/>
        <v>8.6754092869038499E-4</v>
      </c>
      <c r="W225" s="52">
        <f t="shared" si="55"/>
        <v>3.6486583121586535E-2</v>
      </c>
      <c r="X225" s="97">
        <f t="shared" si="56"/>
        <v>5548324.2754153032</v>
      </c>
      <c r="Y225" s="107">
        <f t="shared" si="57"/>
        <v>-1912.501507862471</v>
      </c>
      <c r="Z225" s="52">
        <v>7.6814740896224898E-3</v>
      </c>
      <c r="AC225" s="49">
        <v>44746</v>
      </c>
      <c r="AD225" s="53">
        <v>1.5838343650102601E-2</v>
      </c>
      <c r="AE225" s="53">
        <v>1.5838343650102601E-2</v>
      </c>
      <c r="AF225" s="53">
        <v>1.5838343650102601E-2</v>
      </c>
      <c r="AG225" s="53">
        <v>1.5838343650102601E-2</v>
      </c>
      <c r="AH225" s="53">
        <v>1.5838343650102601E-2</v>
      </c>
      <c r="AI225" s="53">
        <v>2.0018648356199199E-2</v>
      </c>
      <c r="AJ225" s="53">
        <v>2.2340990602970099E-2</v>
      </c>
      <c r="AK225" s="53">
        <f t="shared" si="58"/>
        <v>2.1953933561841617E-2</v>
      </c>
      <c r="AL225" s="53">
        <f t="shared" si="59"/>
        <v>7.9620070755483108E-4</v>
      </c>
      <c r="AM225" s="53">
        <f t="shared" si="60"/>
        <v>4.7484348838527979E-2</v>
      </c>
      <c r="AN225" s="95">
        <f t="shared" si="61"/>
        <v>-4906565.7982777581</v>
      </c>
      <c r="AO225" s="96">
        <f t="shared" si="62"/>
        <v>-5678352.449380747</v>
      </c>
      <c r="AP225" s="108">
        <f t="shared" si="63"/>
        <v>-33927.594628883526</v>
      </c>
      <c r="AQ225" s="53">
        <v>2.4663340300321499E-2</v>
      </c>
    </row>
    <row r="226" spans="5:43" ht="15" x14ac:dyDescent="0.2">
      <c r="E226" s="49">
        <v>44743</v>
      </c>
      <c r="F226" s="50">
        <v>0.86577796936035101</v>
      </c>
      <c r="G226" s="102">
        <f t="shared" si="48"/>
        <v>5.8738774082686658E-3</v>
      </c>
      <c r="H226" s="103">
        <f t="shared" si="49"/>
        <v>0.87465911860905643</v>
      </c>
      <c r="I226" s="100">
        <f t="shared" si="50"/>
        <v>5716512.7460756898</v>
      </c>
      <c r="J226" s="101">
        <f t="shared" si="51"/>
        <v>-33578.095073254779</v>
      </c>
      <c r="K226" s="106">
        <f t="shared" si="52"/>
        <v>-21.32104012183845</v>
      </c>
      <c r="M226" s="49">
        <v>44743</v>
      </c>
      <c r="N226" s="52">
        <v>-5.13038644567132E-3</v>
      </c>
      <c r="O226" s="52">
        <v>-5.4478687234222802E-3</v>
      </c>
      <c r="P226" s="52">
        <v>-5.19459787756204E-3</v>
      </c>
      <c r="Q226" s="52">
        <v>-3.71177215129137E-3</v>
      </c>
      <c r="R226" s="52">
        <v>-2.24293419159948E-3</v>
      </c>
      <c r="S226" s="52">
        <v>1.49422429967671E-3</v>
      </c>
      <c r="T226" s="52">
        <v>4.2770295403897702E-3</v>
      </c>
      <c r="U226" s="52">
        <f t="shared" si="53"/>
        <v>3.8132286669375938E-3</v>
      </c>
      <c r="V226" s="52">
        <f t="shared" si="54"/>
        <v>-8.3535255786652655E-4</v>
      </c>
      <c r="W226" s="52">
        <f t="shared" si="55"/>
        <v>3.4783689635029626E-2</v>
      </c>
      <c r="X226" s="97">
        <f t="shared" si="56"/>
        <v>5552078.9418869754</v>
      </c>
      <c r="Y226" s="107">
        <f t="shared" si="57"/>
        <v>1842.1649638097733</v>
      </c>
      <c r="Z226" s="52">
        <v>6.4496528357267302E-3</v>
      </c>
      <c r="AC226" s="49">
        <v>44743</v>
      </c>
      <c r="AD226" s="53">
        <v>1.5489065088331699E-2</v>
      </c>
      <c r="AE226" s="53">
        <v>1.5489065088331699E-2</v>
      </c>
      <c r="AF226" s="53">
        <v>1.5489065088331699E-2</v>
      </c>
      <c r="AG226" s="53">
        <v>1.5489065088331699E-2</v>
      </c>
      <c r="AH226" s="53">
        <v>1.5489065088331699E-2</v>
      </c>
      <c r="AI226" s="53">
        <v>1.94058250635862E-2</v>
      </c>
      <c r="AJ226" s="53">
        <v>2.15081144124269E-2</v>
      </c>
      <c r="AK226" s="53">
        <f t="shared" si="58"/>
        <v>2.1157732854286786E-2</v>
      </c>
      <c r="AL226" s="53">
        <f t="shared" si="59"/>
        <v>-5.5907790859537759E-4</v>
      </c>
      <c r="AM226" s="53">
        <f t="shared" si="60"/>
        <v>4.612907022237777E-2</v>
      </c>
      <c r="AN226" s="95">
        <f t="shared" si="61"/>
        <v>-4909208.1964967111</v>
      </c>
      <c r="AO226" s="96">
        <f t="shared" si="62"/>
        <v>-5612710.2456825403</v>
      </c>
      <c r="AP226" s="108">
        <f t="shared" si="63"/>
        <v>31714.609069323167</v>
      </c>
      <c r="AQ226" s="53">
        <v>2.36104037612676E-2</v>
      </c>
    </row>
    <row r="227" spans="5:43" ht="15" x14ac:dyDescent="0.2">
      <c r="E227" s="49">
        <v>44742</v>
      </c>
      <c r="F227" s="50">
        <v>0.86070740222930897</v>
      </c>
      <c r="G227" s="102">
        <f t="shared" si="48"/>
        <v>-4.3389669964466731E-3</v>
      </c>
      <c r="H227" s="103">
        <f t="shared" si="49"/>
        <v>0.86577852464380112</v>
      </c>
      <c r="I227" s="100">
        <f t="shared" si="50"/>
        <v>5775149.0221556388</v>
      </c>
      <c r="J227" s="101">
        <f t="shared" si="51"/>
        <v>25058.181006694213</v>
      </c>
      <c r="K227" s="106">
        <f t="shared" si="52"/>
        <v>840.98103224951774</v>
      </c>
      <c r="M227" s="49">
        <v>44742</v>
      </c>
      <c r="N227" s="52">
        <v>-4.9985060468316E-3</v>
      </c>
      <c r="O227" s="52">
        <v>-5.4245195351540999E-3</v>
      </c>
      <c r="P227" s="52">
        <v>-5.2067623473703801E-3</v>
      </c>
      <c r="Q227" s="52">
        <v>-3.8423903752118301E-3</v>
      </c>
      <c r="R227" s="52">
        <v>-2.3319909814745101E-3</v>
      </c>
      <c r="S227" s="52">
        <v>1.82365905493497E-3</v>
      </c>
      <c r="T227" s="52">
        <v>5.2135656587779496E-3</v>
      </c>
      <c r="U227" s="52">
        <f t="shared" si="53"/>
        <v>4.6485812248041204E-3</v>
      </c>
      <c r="V227" s="52">
        <f t="shared" si="54"/>
        <v>-4.9610439843187672E-4</v>
      </c>
      <c r="W227" s="52">
        <f t="shared" si="55"/>
        <v>3.5122937794464279E-2</v>
      </c>
      <c r="X227" s="97">
        <f t="shared" si="56"/>
        <v>5551330.7396440031</v>
      </c>
      <c r="Y227" s="107">
        <f t="shared" si="57"/>
        <v>1093.9627208374441</v>
      </c>
      <c r="Z227" s="52">
        <v>7.8916139900684305E-3</v>
      </c>
      <c r="AC227" s="49">
        <v>44742</v>
      </c>
      <c r="AD227" s="53">
        <v>1.54498778283596E-2</v>
      </c>
      <c r="AE227" s="53">
        <v>1.54498778283596E-2</v>
      </c>
      <c r="AF227" s="53">
        <v>1.54498778283596E-2</v>
      </c>
      <c r="AG227" s="53">
        <v>1.54498778283596E-2</v>
      </c>
      <c r="AH227" s="53">
        <v>1.54498778283596E-2</v>
      </c>
      <c r="AI227" s="53">
        <v>1.9633051007985999E-2</v>
      </c>
      <c r="AJ227" s="53">
        <v>2.21335627138614E-2</v>
      </c>
      <c r="AK227" s="53">
        <f t="shared" si="58"/>
        <v>2.1716810762882163E-2</v>
      </c>
      <c r="AL227" s="53">
        <f t="shared" si="59"/>
        <v>-3.1678130229317175E-4</v>
      </c>
      <c r="AM227" s="53">
        <f t="shared" si="60"/>
        <v>4.6371366828679976E-2</v>
      </c>
      <c r="AN227" s="95">
        <f t="shared" si="61"/>
        <v>-4908735.6843052106</v>
      </c>
      <c r="AO227" s="96">
        <f t="shared" si="62"/>
        <v>-5669736.0174471457</v>
      </c>
      <c r="AP227" s="108">
        <f t="shared" si="63"/>
        <v>-25311.162695282139</v>
      </c>
      <c r="AQ227" s="53">
        <v>2.4634072557091699E-2</v>
      </c>
    </row>
    <row r="228" spans="5:43" ht="15" x14ac:dyDescent="0.2">
      <c r="E228" s="49">
        <v>44741</v>
      </c>
      <c r="F228" s="50">
        <v>0.86445009708404497</v>
      </c>
      <c r="G228" s="102">
        <f t="shared" si="48"/>
        <v>2.7681398089641697E-3</v>
      </c>
      <c r="H228" s="103">
        <f t="shared" si="49"/>
        <v>0.87195851988365947</v>
      </c>
      <c r="I228" s="100">
        <f t="shared" si="50"/>
        <v>5734217.7247916814</v>
      </c>
      <c r="J228" s="101">
        <f t="shared" si="51"/>
        <v>-15873.116357263178</v>
      </c>
      <c r="K228" s="106">
        <f t="shared" si="52"/>
        <v>-634.59862918592989</v>
      </c>
      <c r="M228" s="49">
        <v>44741</v>
      </c>
      <c r="N228" s="52">
        <v>-5.0289230421185398E-3</v>
      </c>
      <c r="O228" s="52">
        <v>-5.5184946395456704E-3</v>
      </c>
      <c r="P228" s="52">
        <v>-5.4210135713219599E-3</v>
      </c>
      <c r="Q228" s="52">
        <v>-3.8903653621673502E-3</v>
      </c>
      <c r="R228" s="52">
        <v>-2.2639622911810801E-3</v>
      </c>
      <c r="S228" s="52">
        <v>2.0704229827970201E-3</v>
      </c>
      <c r="T228" s="52">
        <v>5.7595381513237901E-3</v>
      </c>
      <c r="U228" s="52">
        <f t="shared" si="53"/>
        <v>5.1446856232359971E-3</v>
      </c>
      <c r="V228" s="52">
        <f t="shared" si="54"/>
        <v>-2.7431144068638946E-4</v>
      </c>
      <c r="W228" s="52">
        <f t="shared" si="55"/>
        <v>3.5344730752209765E-2</v>
      </c>
      <c r="X228" s="97">
        <f t="shared" si="56"/>
        <v>5550841.6360428846</v>
      </c>
      <c r="Y228" s="107">
        <f t="shared" si="57"/>
        <v>604.85911971889436</v>
      </c>
      <c r="Z228" s="52">
        <v>8.7754558771848592E-3</v>
      </c>
      <c r="AC228" s="49">
        <v>44741</v>
      </c>
      <c r="AD228" s="53">
        <v>1.53801497071981E-2</v>
      </c>
      <c r="AE228" s="53">
        <v>1.53801497071981E-2</v>
      </c>
      <c r="AF228" s="53">
        <v>1.53801497071981E-2</v>
      </c>
      <c r="AG228" s="53">
        <v>1.53801497071981E-2</v>
      </c>
      <c r="AH228" s="53">
        <v>1.53801497071981E-2</v>
      </c>
      <c r="AI228" s="53">
        <v>1.9702367484569501E-2</v>
      </c>
      <c r="AJ228" s="53">
        <v>2.2499836981296501E-2</v>
      </c>
      <c r="AK228" s="53">
        <f t="shared" si="58"/>
        <v>2.2033592065175335E-2</v>
      </c>
      <c r="AL228" s="53">
        <f t="shared" si="59"/>
        <v>-4.2380951344964807E-4</v>
      </c>
      <c r="AM228" s="53">
        <f t="shared" si="60"/>
        <v>4.62643386175235E-2</v>
      </c>
      <c r="AN228" s="95">
        <f t="shared" si="61"/>
        <v>-4908944.3986433474</v>
      </c>
      <c r="AO228" s="96">
        <f t="shared" si="62"/>
        <v>-5629791.1961435052</v>
      </c>
      <c r="AP228" s="108">
        <f t="shared" si="63"/>
        <v>14633.658608358353</v>
      </c>
      <c r="AQ228" s="53">
        <v>2.52973046153783E-2</v>
      </c>
    </row>
    <row r="229" spans="5:43" ht="15" x14ac:dyDescent="0.2">
      <c r="E229" s="49">
        <v>44740</v>
      </c>
      <c r="F229" s="50">
        <v>0.862060487270355</v>
      </c>
      <c r="G229" s="102">
        <f t="shared" si="48"/>
        <v>8.4229759429412453E-4</v>
      </c>
      <c r="H229" s="103">
        <f t="shared" si="49"/>
        <v>0.87028390093600028</v>
      </c>
      <c r="I229" s="100">
        <f t="shared" si="50"/>
        <v>5745251.6295227828</v>
      </c>
      <c r="J229" s="101">
        <f t="shared" si="51"/>
        <v>-4839.2116261618212</v>
      </c>
      <c r="K229" s="106">
        <f t="shared" si="52"/>
        <v>513.10279033053666</v>
      </c>
      <c r="M229" s="49">
        <v>44740</v>
      </c>
      <c r="N229" s="52">
        <v>-5.0086448900401497E-3</v>
      </c>
      <c r="O229" s="52">
        <v>-5.5536101572215496E-3</v>
      </c>
      <c r="P229" s="52">
        <v>-5.4171667434275098E-3</v>
      </c>
      <c r="Q229" s="52">
        <v>-3.8808563258498898E-3</v>
      </c>
      <c r="R229" s="52">
        <v>-2.3135698866099102E-3</v>
      </c>
      <c r="S229" s="52">
        <v>2.1471155341714599E-3</v>
      </c>
      <c r="T229" s="52">
        <v>6.07337336987257E-3</v>
      </c>
      <c r="U229" s="52">
        <f t="shared" si="53"/>
        <v>5.4189970639223865E-3</v>
      </c>
      <c r="V229" s="52">
        <f t="shared" si="54"/>
        <v>3.0201704551776828E-4</v>
      </c>
      <c r="W229" s="52">
        <f t="shared" si="55"/>
        <v>3.5921059238413919E-2</v>
      </c>
      <c r="X229" s="97">
        <f t="shared" si="56"/>
        <v>5549570.90293412</v>
      </c>
      <c r="Y229" s="107">
        <f t="shared" si="57"/>
        <v>-665.87398904561996</v>
      </c>
      <c r="Z229" s="52">
        <v>9.3141682446002908E-3</v>
      </c>
      <c r="AC229" s="49">
        <v>44740</v>
      </c>
      <c r="AD229" s="53">
        <v>1.54897226020693E-2</v>
      </c>
      <c r="AE229" s="53">
        <v>1.54897226020693E-2</v>
      </c>
      <c r="AF229" s="53">
        <v>1.54897226020693E-2</v>
      </c>
      <c r="AG229" s="53">
        <v>1.54897226020693E-2</v>
      </c>
      <c r="AH229" s="53">
        <v>1.54897226020693E-2</v>
      </c>
      <c r="AI229" s="53">
        <v>2.0038995891809401E-2</v>
      </c>
      <c r="AJ229" s="53">
        <v>2.29410827159881E-2</v>
      </c>
      <c r="AK229" s="53">
        <f t="shared" si="58"/>
        <v>2.2457401578624983E-2</v>
      </c>
      <c r="AL229" s="53">
        <f t="shared" si="59"/>
        <v>5.6598645945389603E-4</v>
      </c>
      <c r="AM229" s="53">
        <f t="shared" si="60"/>
        <v>4.7254134590427044E-2</v>
      </c>
      <c r="AN229" s="95">
        <f t="shared" si="61"/>
        <v>-4907014.5486514289</v>
      </c>
      <c r="AO229" s="96">
        <f t="shared" si="62"/>
        <v>-5638406.6663463255</v>
      </c>
      <c r="AP229" s="108">
        <f t="shared" si="63"/>
        <v>6018.1884055379778</v>
      </c>
      <c r="AQ229" s="53">
        <v>2.5843169540166799E-2</v>
      </c>
    </row>
    <row r="230" spans="5:43" ht="15" x14ac:dyDescent="0.2">
      <c r="E230" s="49">
        <v>44739</v>
      </c>
      <c r="F230" s="50">
        <v>0.86133468151092496</v>
      </c>
      <c r="G230" s="102">
        <f t="shared" si="48"/>
        <v>3.8889989098159E-3</v>
      </c>
      <c r="H230" s="103">
        <f t="shared" si="49"/>
        <v>0.87293316457347092</v>
      </c>
      <c r="I230" s="100">
        <f t="shared" si="50"/>
        <v>5727815.3734061411</v>
      </c>
      <c r="J230" s="101">
        <f t="shared" si="51"/>
        <v>-22275.467742803507</v>
      </c>
      <c r="K230" s="106">
        <f t="shared" si="52"/>
        <v>-232.28121789079159</v>
      </c>
      <c r="M230" s="49">
        <v>44739</v>
      </c>
      <c r="N230" s="52">
        <v>-5.0187841989099901E-3</v>
      </c>
      <c r="O230" s="52">
        <v>-5.5894306860864102E-3</v>
      </c>
      <c r="P230" s="52">
        <v>-5.5566201917827103E-3</v>
      </c>
      <c r="Q230" s="52">
        <v>-4.0172999724745698E-3</v>
      </c>
      <c r="R230" s="52">
        <v>-2.4018338881433001E-3</v>
      </c>
      <c r="S230" s="52">
        <v>1.9949490670114699E-3</v>
      </c>
      <c r="T230" s="52">
        <v>5.7413862086832497E-3</v>
      </c>
      <c r="U230" s="52">
        <f t="shared" si="53"/>
        <v>5.1169800184046182E-3</v>
      </c>
      <c r="V230" s="52">
        <f t="shared" si="54"/>
        <v>3.3077490904058135E-4</v>
      </c>
      <c r="W230" s="52">
        <f t="shared" si="55"/>
        <v>3.5949817101936732E-2</v>
      </c>
      <c r="X230" s="97">
        <f t="shared" si="56"/>
        <v>5549507.5030185124</v>
      </c>
      <c r="Y230" s="107">
        <f t="shared" si="57"/>
        <v>-729.27390465326607</v>
      </c>
      <c r="Z230" s="52">
        <v>8.8200131431221893E-3</v>
      </c>
      <c r="AC230" s="49">
        <v>44739</v>
      </c>
      <c r="AD230" s="53">
        <v>1.52705712243914E-2</v>
      </c>
      <c r="AE230" s="53">
        <v>1.52705712243914E-2</v>
      </c>
      <c r="AF230" s="53">
        <v>1.52705712243914E-2</v>
      </c>
      <c r="AG230" s="53">
        <v>1.52705712243914E-2</v>
      </c>
      <c r="AH230" s="53">
        <v>1.52705712243914E-2</v>
      </c>
      <c r="AI230" s="53">
        <v>1.9653670489788E-2</v>
      </c>
      <c r="AJ230" s="53">
        <v>2.2338964045047701E-2</v>
      </c>
      <c r="AK230" s="53">
        <f t="shared" si="58"/>
        <v>2.1891415119171087E-2</v>
      </c>
      <c r="AL230" s="53">
        <f t="shared" si="59"/>
        <v>4.0580270191028361E-4</v>
      </c>
      <c r="AM230" s="53">
        <f t="shared" si="60"/>
        <v>4.7093950832883431E-2</v>
      </c>
      <c r="AN230" s="95">
        <f t="shared" si="61"/>
        <v>-4907326.8147077933</v>
      </c>
      <c r="AO230" s="96">
        <f t="shared" si="62"/>
        <v>-5621652.3943222975</v>
      </c>
      <c r="AP230" s="108">
        <f t="shared" si="63"/>
        <v>22772.460429565981</v>
      </c>
      <c r="AQ230" s="53">
        <v>2.5024263188242898E-2</v>
      </c>
    </row>
    <row r="231" spans="5:43" ht="15" x14ac:dyDescent="0.2">
      <c r="E231" s="49">
        <v>44736</v>
      </c>
      <c r="F231" s="50">
        <v>0.85799145698547297</v>
      </c>
      <c r="G231" s="102">
        <f t="shared" si="48"/>
        <v>3.5171885755579243E-4</v>
      </c>
      <c r="H231" s="103">
        <f t="shared" si="49"/>
        <v>0.8698573174695029</v>
      </c>
      <c r="I231" s="100">
        <f t="shared" si="50"/>
        <v>5748069.1368389847</v>
      </c>
      <c r="J231" s="101">
        <f t="shared" si="51"/>
        <v>-2021.7043099598959</v>
      </c>
      <c r="K231" s="106">
        <f t="shared" si="52"/>
        <v>739.37011400330812</v>
      </c>
      <c r="M231" s="49">
        <v>44736</v>
      </c>
      <c r="N231" s="52">
        <v>-4.9985744990408403E-3</v>
      </c>
      <c r="O231" s="52">
        <v>-5.5132876150309996E-3</v>
      </c>
      <c r="P231" s="52">
        <v>-5.5315257050096902E-3</v>
      </c>
      <c r="Q231" s="52">
        <v>-4.1387728415429497E-3</v>
      </c>
      <c r="R231" s="52">
        <v>-2.5466312654316399E-3</v>
      </c>
      <c r="S231" s="52">
        <v>1.76445732358843E-3</v>
      </c>
      <c r="T231" s="52">
        <v>5.3905546665191598E-3</v>
      </c>
      <c r="U231" s="52">
        <f t="shared" si="53"/>
        <v>4.7862051093640369E-3</v>
      </c>
      <c r="V231" s="52">
        <f t="shared" si="54"/>
        <v>-1.7827145832900737E-4</v>
      </c>
      <c r="W231" s="52">
        <f t="shared" si="55"/>
        <v>3.5440770734567147E-2</v>
      </c>
      <c r="X231" s="97">
        <f t="shared" si="56"/>
        <v>5550629.8595451657</v>
      </c>
      <c r="Y231" s="107">
        <f t="shared" si="57"/>
        <v>393.08262200001627</v>
      </c>
      <c r="Z231" s="52">
        <v>8.3627719432115503E-3</v>
      </c>
      <c r="AC231" s="49">
        <v>44736</v>
      </c>
      <c r="AD231" s="53">
        <v>1.50308702141046E-2</v>
      </c>
      <c r="AE231" s="53">
        <v>1.50308702141046E-2</v>
      </c>
      <c r="AF231" s="53">
        <v>1.50308702141046E-2</v>
      </c>
      <c r="AG231" s="53">
        <v>1.50308702141046E-2</v>
      </c>
      <c r="AH231" s="53">
        <v>1.50308702141046E-2</v>
      </c>
      <c r="AI231" s="53">
        <v>1.9272029399871798E-2</v>
      </c>
      <c r="AJ231" s="53">
        <v>2.1928329020738602E-2</v>
      </c>
      <c r="AK231" s="53">
        <f t="shared" si="58"/>
        <v>2.1485612417260803E-2</v>
      </c>
      <c r="AL231" s="53">
        <f t="shared" si="59"/>
        <v>1.7106812447315045E-4</v>
      </c>
      <c r="AM231" s="53">
        <f t="shared" si="60"/>
        <v>4.6859216255446298E-2</v>
      </c>
      <c r="AN231" s="95">
        <f t="shared" si="61"/>
        <v>-4907784.4478159994</v>
      </c>
      <c r="AO231" s="96">
        <f t="shared" si="62"/>
        <v>-5642056.8629499003</v>
      </c>
      <c r="AP231" s="108">
        <f t="shared" si="63"/>
        <v>2367.9918019631878</v>
      </c>
      <c r="AQ231" s="53">
        <v>2.4584628641605301E-2</v>
      </c>
    </row>
    <row r="232" spans="5:43" ht="15" x14ac:dyDescent="0.2">
      <c r="E232" s="49">
        <v>44735</v>
      </c>
      <c r="F232" s="50">
        <v>0.85768973827362005</v>
      </c>
      <c r="G232" s="102">
        <f t="shared" si="48"/>
        <v>-3.7937221442649071E-3</v>
      </c>
      <c r="H232" s="103">
        <f t="shared" si="49"/>
        <v>0.86625264311187811</v>
      </c>
      <c r="I232" s="100">
        <f t="shared" si="50"/>
        <v>5771988.1604496771</v>
      </c>
      <c r="J232" s="101">
        <f t="shared" si="51"/>
        <v>21897.319300732575</v>
      </c>
      <c r="K232" s="106">
        <f t="shared" si="52"/>
        <v>758.83044572267681</v>
      </c>
      <c r="M232" s="49">
        <v>44735</v>
      </c>
      <c r="N232" s="52">
        <v>-5.0086448900401497E-3</v>
      </c>
      <c r="O232" s="52">
        <v>-5.4562822915613599E-3</v>
      </c>
      <c r="P232" s="52">
        <v>-5.3438125178217801E-3</v>
      </c>
      <c r="Q232" s="52">
        <v>-3.8778381422162E-3</v>
      </c>
      <c r="R232" s="52">
        <v>-2.24251276813447E-3</v>
      </c>
      <c r="S232" s="52">
        <v>1.9760632421821299E-3</v>
      </c>
      <c r="T232" s="52">
        <v>5.5621592327952298E-3</v>
      </c>
      <c r="U232" s="52">
        <f t="shared" si="53"/>
        <v>4.9644765676930443E-3</v>
      </c>
      <c r="V232" s="52">
        <f t="shared" si="54"/>
        <v>-9.4973253241430189E-4</v>
      </c>
      <c r="W232" s="52">
        <f t="shared" si="55"/>
        <v>3.4669309660481852E-2</v>
      </c>
      <c r="X232" s="97">
        <f t="shared" si="56"/>
        <v>5552331.2264240561</v>
      </c>
      <c r="Y232" s="107">
        <f t="shared" si="57"/>
        <v>2094.4495008904487</v>
      </c>
      <c r="Z232" s="52">
        <v>8.4947161376476201E-3</v>
      </c>
      <c r="AC232" s="49">
        <v>44735</v>
      </c>
      <c r="AD232" s="53">
        <v>1.48222763091325E-2</v>
      </c>
      <c r="AE232" s="53">
        <v>1.48222763091325E-2</v>
      </c>
      <c r="AF232" s="53">
        <v>1.48222763091325E-2</v>
      </c>
      <c r="AG232" s="53">
        <v>1.48222763091325E-2</v>
      </c>
      <c r="AH232" s="53">
        <v>1.48222763091325E-2</v>
      </c>
      <c r="AI232" s="53">
        <v>1.9187411293387399E-2</v>
      </c>
      <c r="AJ232" s="53">
        <v>2.1739970892667701E-2</v>
      </c>
      <c r="AK232" s="53">
        <f t="shared" si="58"/>
        <v>2.1314544292787653E-2</v>
      </c>
      <c r="AL232" s="53">
        <f t="shared" si="59"/>
        <v>-7.7204188952843117E-4</v>
      </c>
      <c r="AM232" s="53">
        <f t="shared" si="60"/>
        <v>4.5916106241444717E-2</v>
      </c>
      <c r="AN232" s="95">
        <f t="shared" si="61"/>
        <v>-4909623.5435332349</v>
      </c>
      <c r="AO232" s="96">
        <f t="shared" si="62"/>
        <v>-5667657.7931077639</v>
      </c>
      <c r="AP232" s="108">
        <f t="shared" si="63"/>
        <v>-23232.938355900347</v>
      </c>
      <c r="AQ232" s="53">
        <v>2.4292532354593201E-2</v>
      </c>
    </row>
    <row r="233" spans="5:43" ht="15" x14ac:dyDescent="0.2">
      <c r="E233" s="49">
        <v>44734</v>
      </c>
      <c r="F233" s="50">
        <v>0.86094975471496504</v>
      </c>
      <c r="G233" s="102">
        <f t="shared" si="48"/>
        <v>8.5578765178620292E-4</v>
      </c>
      <c r="H233" s="103">
        <f t="shared" si="49"/>
        <v>0.87029563123545539</v>
      </c>
      <c r="I233" s="100">
        <f t="shared" si="50"/>
        <v>5745174.1920180544</v>
      </c>
      <c r="J233" s="101">
        <f t="shared" si="51"/>
        <v>-4916.6491308901459</v>
      </c>
      <c r="K233" s="106">
        <f t="shared" si="52"/>
        <v>-1416.473934779875</v>
      </c>
      <c r="M233" s="49">
        <v>44734</v>
      </c>
      <c r="N233" s="52">
        <v>-5.0390628166496702E-3</v>
      </c>
      <c r="O233" s="52">
        <v>-5.5010388605296603E-3</v>
      </c>
      <c r="P233" s="52">
        <v>-5.2359816618263704E-3</v>
      </c>
      <c r="Q233" s="52">
        <v>-3.6851712502539101E-3</v>
      </c>
      <c r="R233" s="52">
        <v>-2.0302718039601998E-3</v>
      </c>
      <c r="S233" s="52">
        <v>2.5258418172597798E-3</v>
      </c>
      <c r="T233" s="52">
        <v>6.5918825566768603E-3</v>
      </c>
      <c r="U233" s="52">
        <f t="shared" si="53"/>
        <v>5.9142091001073462E-3</v>
      </c>
      <c r="V233" s="52">
        <f t="shared" si="54"/>
        <v>-2.787247067317436E-4</v>
      </c>
      <c r="W233" s="52">
        <f t="shared" si="55"/>
        <v>3.534031748616441E-2</v>
      </c>
      <c r="X233" s="97">
        <f t="shared" si="56"/>
        <v>5550851.367871779</v>
      </c>
      <c r="Y233" s="107">
        <f t="shared" si="57"/>
        <v>614.59094861336052</v>
      </c>
      <c r="Z233" s="52">
        <v>1.0003853589296299E-2</v>
      </c>
      <c r="AC233" s="49">
        <v>44734</v>
      </c>
      <c r="AD233" s="53">
        <v>1.49019761011004E-2</v>
      </c>
      <c r="AE233" s="53">
        <v>1.49019761011004E-2</v>
      </c>
      <c r="AF233" s="53">
        <v>1.49019761011004E-2</v>
      </c>
      <c r="AG233" s="53">
        <v>1.49019761011004E-2</v>
      </c>
      <c r="AH233" s="53">
        <v>1.49019761011004E-2</v>
      </c>
      <c r="AI233" s="53">
        <v>1.9633051007985999E-2</v>
      </c>
      <c r="AJ233" s="53">
        <v>2.25772932171821E-2</v>
      </c>
      <c r="AK233" s="53">
        <f t="shared" si="58"/>
        <v>2.2086586182316084E-2</v>
      </c>
      <c r="AL233" s="53">
        <f t="shared" si="59"/>
        <v>-8.660911892851321E-4</v>
      </c>
      <c r="AM233" s="53">
        <f t="shared" si="60"/>
        <v>4.5822056941688019E-2</v>
      </c>
      <c r="AN233" s="95">
        <f t="shared" si="61"/>
        <v>-4909806.9805632085</v>
      </c>
      <c r="AO233" s="96">
        <f t="shared" si="62"/>
        <v>-5641539.2705043666</v>
      </c>
      <c r="AP233" s="108">
        <f t="shared" si="63"/>
        <v>2885.5842474969104</v>
      </c>
      <c r="AQ233" s="53">
        <v>2.5521537289023399E-2</v>
      </c>
    </row>
    <row r="234" spans="5:43" ht="15" x14ac:dyDescent="0.2">
      <c r="E234" s="49">
        <v>44733</v>
      </c>
      <c r="F234" s="50">
        <v>0.86021327972412098</v>
      </c>
      <c r="G234" s="102">
        <f t="shared" si="48"/>
        <v>4.9270782685173042E-4</v>
      </c>
      <c r="H234" s="103">
        <f t="shared" si="49"/>
        <v>0.86997991463639202</v>
      </c>
      <c r="I234" s="100">
        <f t="shared" si="50"/>
        <v>5747259.121596789</v>
      </c>
      <c r="J234" s="101">
        <f t="shared" si="51"/>
        <v>-2831.7195521555841</v>
      </c>
      <c r="K234" s="106">
        <f t="shared" si="52"/>
        <v>106.22616496309638</v>
      </c>
      <c r="M234" s="49">
        <v>44733</v>
      </c>
      <c r="N234" s="52">
        <v>-5.0289230421185398E-3</v>
      </c>
      <c r="O234" s="52">
        <v>-5.4675349965691497E-3</v>
      </c>
      <c r="P234" s="52">
        <v>-5.2426508627831901E-3</v>
      </c>
      <c r="Q234" s="52">
        <v>-3.6266404204070499E-3</v>
      </c>
      <c r="R234" s="52">
        <v>-1.8400738481432199E-3</v>
      </c>
      <c r="S234" s="52">
        <v>2.7771920431405302E-3</v>
      </c>
      <c r="T234" s="52">
        <v>6.8760821595788002E-3</v>
      </c>
      <c r="U234" s="52">
        <f t="shared" si="53"/>
        <v>6.1929338068390898E-3</v>
      </c>
      <c r="V234" s="52">
        <f t="shared" si="54"/>
        <v>2.7815888946312872E-6</v>
      </c>
      <c r="W234" s="52">
        <f t="shared" si="55"/>
        <v>3.5621823781790782E-2</v>
      </c>
      <c r="X234" s="97">
        <f t="shared" si="56"/>
        <v>5550230.6438329592</v>
      </c>
      <c r="Y234" s="107">
        <f t="shared" si="57"/>
        <v>-6.1330902064219117</v>
      </c>
      <c r="Z234" s="52">
        <v>1.03739202022552E-2</v>
      </c>
      <c r="AC234" s="49">
        <v>44733</v>
      </c>
      <c r="AD234" s="53">
        <v>1.50713371112942E-2</v>
      </c>
      <c r="AE234" s="53">
        <v>1.50713371112942E-2</v>
      </c>
      <c r="AF234" s="53">
        <v>1.50713371112942E-2</v>
      </c>
      <c r="AG234" s="53">
        <v>1.50713371112942E-2</v>
      </c>
      <c r="AH234" s="53">
        <v>1.50713371112942E-2</v>
      </c>
      <c r="AI234" s="53">
        <v>2.0227085798978799E-2</v>
      </c>
      <c r="AJ234" s="53">
        <v>2.34977956861257E-2</v>
      </c>
      <c r="AK234" s="53">
        <f t="shared" si="58"/>
        <v>2.2952677371601216E-2</v>
      </c>
      <c r="AL234" s="53">
        <f t="shared" si="59"/>
        <v>7.3352828621899013E-5</v>
      </c>
      <c r="AM234" s="53">
        <f t="shared" si="60"/>
        <v>4.6761500959595047E-2</v>
      </c>
      <c r="AN234" s="95">
        <f t="shared" si="61"/>
        <v>-4907974.9638790758</v>
      </c>
      <c r="AO234" s="96">
        <f t="shared" si="62"/>
        <v>-5641480.7759445384</v>
      </c>
      <c r="AP234" s="108">
        <f t="shared" si="63"/>
        <v>2944.0788073251024</v>
      </c>
      <c r="AQ234" s="53">
        <v>2.6768505573272702E-2</v>
      </c>
    </row>
    <row r="235" spans="5:43" ht="15" x14ac:dyDescent="0.2">
      <c r="E235" s="49">
        <v>44732</v>
      </c>
      <c r="F235" s="50">
        <v>0.85978955030441195</v>
      </c>
      <c r="G235" s="102">
        <f t="shared" si="48"/>
        <v>1.5588014540880194E-3</v>
      </c>
      <c r="H235" s="103">
        <f t="shared" si="49"/>
        <v>0.87090693792757812</v>
      </c>
      <c r="I235" s="100">
        <f t="shared" si="50"/>
        <v>5741141.5413661385</v>
      </c>
      <c r="J235" s="101">
        <f t="shared" si="51"/>
        <v>-8949.2997828060761</v>
      </c>
      <c r="K235" s="106">
        <f t="shared" si="52"/>
        <v>348.17562558036298</v>
      </c>
      <c r="M235" s="49">
        <v>44732</v>
      </c>
      <c r="N235" s="52">
        <v>-5.0390628166496702E-3</v>
      </c>
      <c r="O235" s="52">
        <v>-5.4607461206614902E-3</v>
      </c>
      <c r="P235" s="52">
        <v>-5.1146773621439899E-3</v>
      </c>
      <c r="Q235" s="52">
        <v>-3.5742893815040502E-3</v>
      </c>
      <c r="R235" s="52">
        <v>-1.9769913051277399E-3</v>
      </c>
      <c r="S235" s="52">
        <v>2.7569960802793498E-3</v>
      </c>
      <c r="T235" s="52">
        <v>6.8767834454774796E-3</v>
      </c>
      <c r="U235" s="52">
        <f t="shared" si="53"/>
        <v>6.1901522179444585E-3</v>
      </c>
      <c r="V235" s="52">
        <f t="shared" si="54"/>
        <v>8.6789601482450962E-5</v>
      </c>
      <c r="W235" s="52">
        <f t="shared" si="55"/>
        <v>3.5705831794378605E-2</v>
      </c>
      <c r="X235" s="97">
        <f t="shared" si="56"/>
        <v>5550045.418820614</v>
      </c>
      <c r="Y235" s="107">
        <f t="shared" si="57"/>
        <v>-191.35810255166143</v>
      </c>
      <c r="Z235" s="52">
        <v>1.03679299354553E-2</v>
      </c>
      <c r="AC235" s="49">
        <v>44732</v>
      </c>
      <c r="AD235" s="53">
        <v>1.49418283253908E-2</v>
      </c>
      <c r="AE235" s="53">
        <v>1.49418283253908E-2</v>
      </c>
      <c r="AF235" s="53">
        <v>1.49418283253908E-2</v>
      </c>
      <c r="AG235" s="53">
        <v>1.49418283253908E-2</v>
      </c>
      <c r="AH235" s="53">
        <v>1.49418283253908E-2</v>
      </c>
      <c r="AI235" s="53">
        <v>2.01082937419414E-2</v>
      </c>
      <c r="AJ235" s="53">
        <v>2.3433530703186899E-2</v>
      </c>
      <c r="AK235" s="53">
        <f t="shared" si="58"/>
        <v>2.2879324542979317E-2</v>
      </c>
      <c r="AL235" s="53">
        <f t="shared" si="59"/>
        <v>3.1446696569516555E-4</v>
      </c>
      <c r="AM235" s="53">
        <f t="shared" si="60"/>
        <v>4.700261509666831E-2</v>
      </c>
      <c r="AN235" s="95">
        <f t="shared" si="61"/>
        <v>-4907504.8756767446</v>
      </c>
      <c r="AO235" s="96">
        <f t="shared" si="62"/>
        <v>-5634936.0212409254</v>
      </c>
      <c r="AP235" s="108">
        <f t="shared" si="63"/>
        <v>9488.8335109381005</v>
      </c>
      <c r="AQ235" s="53">
        <v>2.6758767664432501E-2</v>
      </c>
    </row>
    <row r="236" spans="5:43" ht="15" x14ac:dyDescent="0.2">
      <c r="E236" s="49">
        <v>44729</v>
      </c>
      <c r="F236" s="50">
        <v>0.85845035314559903</v>
      </c>
      <c r="G236" s="102">
        <f t="shared" si="48"/>
        <v>3.957786466984063E-3</v>
      </c>
      <c r="H236" s="103">
        <f t="shared" si="49"/>
        <v>0.87299297889559935</v>
      </c>
      <c r="I236" s="100">
        <f t="shared" si="50"/>
        <v>5727422.9242088171</v>
      </c>
      <c r="J236" s="101">
        <f t="shared" si="51"/>
        <v>-22667.916940127499</v>
      </c>
      <c r="K236" s="106">
        <f t="shared" si="52"/>
        <v>79.294480464421213</v>
      </c>
      <c r="M236" s="49">
        <v>44729</v>
      </c>
      <c r="N236" s="52">
        <v>-5.0391322001814799E-3</v>
      </c>
      <c r="O236" s="52">
        <v>-5.40224881842732E-3</v>
      </c>
      <c r="P236" s="52">
        <v>-5.04557602107524E-3</v>
      </c>
      <c r="Q236" s="52">
        <v>-3.6013044882565702E-3</v>
      </c>
      <c r="R236" s="52">
        <v>-2.0522712729871199E-3</v>
      </c>
      <c r="S236" s="52">
        <v>2.6615469250828002E-3</v>
      </c>
      <c r="T236" s="52">
        <v>6.7917257547378497E-3</v>
      </c>
      <c r="U236" s="52">
        <f t="shared" si="53"/>
        <v>6.1033626164620075E-3</v>
      </c>
      <c r="V236" s="52">
        <f t="shared" si="54"/>
        <v>-1.6113968255619324E-4</v>
      </c>
      <c r="W236" s="52">
        <f t="shared" si="55"/>
        <v>3.5457902510339964E-2</v>
      </c>
      <c r="X236" s="97">
        <f t="shared" si="56"/>
        <v>5550592.0833416805</v>
      </c>
      <c r="Y236" s="107">
        <f t="shared" si="57"/>
        <v>355.3064185148105</v>
      </c>
      <c r="Z236" s="52">
        <v>1.0234463028609701E-2</v>
      </c>
      <c r="AC236" s="49">
        <v>44729</v>
      </c>
      <c r="AD236" s="53">
        <v>1.4741979539394301E-2</v>
      </c>
      <c r="AE236" s="53">
        <v>1.4741979539394301E-2</v>
      </c>
      <c r="AF236" s="53">
        <v>1.4741979539394301E-2</v>
      </c>
      <c r="AG236" s="53">
        <v>1.4741979539394301E-2</v>
      </c>
      <c r="AH236" s="53">
        <v>1.4741979539394301E-2</v>
      </c>
      <c r="AI236" s="53">
        <v>1.9844051450490899E-2</v>
      </c>
      <c r="AJ236" s="53">
        <v>2.3109018802642801E-2</v>
      </c>
      <c r="AK236" s="53">
        <f t="shared" si="58"/>
        <v>2.2564857577284152E-2</v>
      </c>
      <c r="AL236" s="53">
        <f t="shared" si="59"/>
        <v>6.2926672399082201E-5</v>
      </c>
      <c r="AM236" s="53">
        <f t="shared" si="60"/>
        <v>4.6751074803372233E-2</v>
      </c>
      <c r="AN236" s="95">
        <f t="shared" si="61"/>
        <v>-4907995.2922512796</v>
      </c>
      <c r="AO236" s="96">
        <f t="shared" si="62"/>
        <v>-5622032.9497497864</v>
      </c>
      <c r="AP236" s="108">
        <f t="shared" si="63"/>
        <v>22391.90500207711</v>
      </c>
      <c r="AQ236" s="53">
        <v>2.6373986154794599E-2</v>
      </c>
    </row>
    <row r="237" spans="5:43" ht="15" x14ac:dyDescent="0.2">
      <c r="E237" s="49">
        <v>44728</v>
      </c>
      <c r="F237" s="50">
        <v>0.85505950450897195</v>
      </c>
      <c r="G237" s="102">
        <f t="shared" si="48"/>
        <v>-8.9859481270625381E-3</v>
      </c>
      <c r="H237" s="103">
        <f t="shared" si="49"/>
        <v>0.86173773532499498</v>
      </c>
      <c r="I237" s="100">
        <f t="shared" si="50"/>
        <v>5802229.3733189069</v>
      </c>
      <c r="J237" s="101">
        <f t="shared" si="51"/>
        <v>52138.532169962302</v>
      </c>
      <c r="K237" s="106">
        <f t="shared" si="52"/>
        <v>2466.4223232688382</v>
      </c>
      <c r="M237" s="49">
        <v>44728</v>
      </c>
      <c r="N237" s="52">
        <v>-5.0187841989099901E-3</v>
      </c>
      <c r="O237" s="52">
        <v>-5.4288324899971398E-3</v>
      </c>
      <c r="P237" s="52">
        <v>-5.1270048134028903E-3</v>
      </c>
      <c r="Q237" s="52">
        <v>-3.6678593605756699E-3</v>
      </c>
      <c r="R237" s="52">
        <v>-2.08495580591261E-3</v>
      </c>
      <c r="S237" s="52">
        <v>2.66527640633285E-3</v>
      </c>
      <c r="T237" s="52">
        <v>6.9843474775552698E-3</v>
      </c>
      <c r="U237" s="52">
        <f t="shared" si="53"/>
        <v>6.2645022990182007E-3</v>
      </c>
      <c r="V237" s="52">
        <f t="shared" si="54"/>
        <v>2.6659624806294954E-4</v>
      </c>
      <c r="W237" s="52">
        <f t="shared" si="55"/>
        <v>3.58856384409591E-2</v>
      </c>
      <c r="X237" s="97">
        <f t="shared" si="56"/>
        <v>5549648.9930257304</v>
      </c>
      <c r="Y237" s="107">
        <f t="shared" si="57"/>
        <v>-587.7838974352926</v>
      </c>
      <c r="Z237" s="52">
        <v>1.0561497882008501E-2</v>
      </c>
      <c r="AC237" s="49">
        <v>44728</v>
      </c>
      <c r="AD237" s="53">
        <v>1.4732609502971099E-2</v>
      </c>
      <c r="AE237" s="53">
        <v>1.4732609502971099E-2</v>
      </c>
      <c r="AF237" s="53">
        <v>1.4732609502971099E-2</v>
      </c>
      <c r="AG237" s="53">
        <v>1.4732609502971099E-2</v>
      </c>
      <c r="AH237" s="53">
        <v>1.4732609502971099E-2</v>
      </c>
      <c r="AI237" s="53">
        <v>1.98508854955434E-2</v>
      </c>
      <c r="AJ237" s="53">
        <v>2.3032139986753401E-2</v>
      </c>
      <c r="AK237" s="53">
        <f t="shared" si="58"/>
        <v>2.250193090488507E-2</v>
      </c>
      <c r="AL237" s="53">
        <f t="shared" si="59"/>
        <v>9.2656165361399909E-4</v>
      </c>
      <c r="AM237" s="53">
        <f t="shared" si="60"/>
        <v>4.761470978458715E-2</v>
      </c>
      <c r="AN237" s="95">
        <f t="shared" si="61"/>
        <v>-4906311.7074294519</v>
      </c>
      <c r="AO237" s="96">
        <f t="shared" si="62"/>
        <v>-5693509.1807011217</v>
      </c>
      <c r="AP237" s="108">
        <f t="shared" si="63"/>
        <v>-49084.325949258171</v>
      </c>
      <c r="AQ237" s="53">
        <v>2.6213401928543999E-2</v>
      </c>
    </row>
    <row r="238" spans="5:43" ht="15" x14ac:dyDescent="0.2">
      <c r="E238" s="49">
        <v>44727</v>
      </c>
      <c r="F238" s="50">
        <v>0.86277765035629195</v>
      </c>
      <c r="G238" s="102">
        <f t="shared" si="48"/>
        <v>-5.4232614131213665E-3</v>
      </c>
      <c r="H238" s="103">
        <f t="shared" si="49"/>
        <v>0.86483567482922497</v>
      </c>
      <c r="I238" s="100">
        <f t="shared" si="50"/>
        <v>5781445.1294314684</v>
      </c>
      <c r="J238" s="101">
        <f t="shared" si="51"/>
        <v>31354.288282523863</v>
      </c>
      <c r="K238" s="106">
        <f t="shared" si="52"/>
        <v>436.631067966111</v>
      </c>
      <c r="M238" s="49">
        <v>44727</v>
      </c>
      <c r="N238" s="52">
        <v>-4.9985060468316E-3</v>
      </c>
      <c r="O238" s="52">
        <v>-5.4330406710505399E-3</v>
      </c>
      <c r="P238" s="52">
        <v>-5.0796726718544899E-3</v>
      </c>
      <c r="Q238" s="52">
        <v>-3.6322884261608102E-3</v>
      </c>
      <c r="R238" s="52">
        <v>-2.1080723963677801E-3</v>
      </c>
      <c r="S238" s="52">
        <v>2.5070579722523598E-3</v>
      </c>
      <c r="T238" s="52">
        <v>6.6960756666958297E-3</v>
      </c>
      <c r="U238" s="52">
        <f t="shared" si="53"/>
        <v>5.9979060509552512E-3</v>
      </c>
      <c r="V238" s="52">
        <f t="shared" si="54"/>
        <v>1.1912438397606098E-4</v>
      </c>
      <c r="W238" s="52">
        <f t="shared" si="55"/>
        <v>3.5738166576872218E-2</v>
      </c>
      <c r="X238" s="97">
        <f t="shared" si="56"/>
        <v>5549974.1271438133</v>
      </c>
      <c r="Y238" s="107">
        <f t="shared" si="57"/>
        <v>-262.64977935235947</v>
      </c>
      <c r="Z238" s="52">
        <v>1.01754292845726E-2</v>
      </c>
      <c r="AC238" s="49">
        <v>44727</v>
      </c>
      <c r="AD238" s="53">
        <v>1.49019761011004E-2</v>
      </c>
      <c r="AE238" s="53">
        <v>1.49019761011004E-2</v>
      </c>
      <c r="AF238" s="53">
        <v>1.49019761011004E-2</v>
      </c>
      <c r="AG238" s="53">
        <v>1.49019761011004E-2</v>
      </c>
      <c r="AH238" s="53">
        <v>1.49019761011004E-2</v>
      </c>
      <c r="AI238" s="53">
        <v>1.9167603924870401E-2</v>
      </c>
      <c r="AJ238" s="53">
        <v>2.2056922316551202E-2</v>
      </c>
      <c r="AK238" s="53">
        <f t="shared" si="58"/>
        <v>2.157536925127107E-2</v>
      </c>
      <c r="AL238" s="53">
        <f t="shared" si="59"/>
        <v>5.4602511227169054E-5</v>
      </c>
      <c r="AM238" s="53">
        <f t="shared" si="60"/>
        <v>4.674275064220032E-2</v>
      </c>
      <c r="AN238" s="95">
        <f t="shared" si="61"/>
        <v>-4908011.5223242985</v>
      </c>
      <c r="AO238" s="96">
        <f t="shared" si="62"/>
        <v>-5675079.8621870689</v>
      </c>
      <c r="AP238" s="108">
        <f t="shared" si="63"/>
        <v>-30655.007435205393</v>
      </c>
      <c r="AQ238" s="53">
        <v>2.49462388455867E-2</v>
      </c>
    </row>
    <row r="239" spans="5:43" ht="15" x14ac:dyDescent="0.2">
      <c r="E239" s="49">
        <v>44726</v>
      </c>
      <c r="F239" s="50">
        <v>0.86746942996978704</v>
      </c>
      <c r="G239" s="102">
        <f t="shared" si="48"/>
        <v>9.7250028919468982E-3</v>
      </c>
      <c r="H239" s="103">
        <f t="shared" si="49"/>
        <v>0.87800787047234752</v>
      </c>
      <c r="I239" s="100">
        <f t="shared" si="50"/>
        <v>5694709.7721460266</v>
      </c>
      <c r="J239" s="101">
        <f t="shared" si="51"/>
        <v>-55381.069002917968</v>
      </c>
      <c r="K239" s="106">
        <f t="shared" si="52"/>
        <v>-2757.2383537488058</v>
      </c>
      <c r="M239" s="49">
        <v>44726</v>
      </c>
      <c r="N239" s="52">
        <v>-5.0187841989099901E-3</v>
      </c>
      <c r="O239" s="52">
        <v>-5.5136303417384598E-3</v>
      </c>
      <c r="P239" s="52">
        <v>-5.2518844604492101E-3</v>
      </c>
      <c r="Q239" s="52">
        <v>-3.9836349897086603E-3</v>
      </c>
      <c r="R239" s="52">
        <v>-2.6076354552060301E-3</v>
      </c>
      <c r="S239" s="52">
        <v>2.1274690516293001E-3</v>
      </c>
      <c r="T239" s="52">
        <v>6.6290441900491697E-3</v>
      </c>
      <c r="U239" s="52">
        <f t="shared" si="53"/>
        <v>5.8787816669791902E-3</v>
      </c>
      <c r="V239" s="52">
        <f t="shared" si="54"/>
        <v>1.0850889375433308E-3</v>
      </c>
      <c r="W239" s="52">
        <f t="shared" si="55"/>
        <v>3.6704131130439487E-2</v>
      </c>
      <c r="X239" s="97">
        <f t="shared" si="56"/>
        <v>5547844.7922984045</v>
      </c>
      <c r="Y239" s="107">
        <f t="shared" si="57"/>
        <v>-2391.9846247611567</v>
      </c>
      <c r="Z239" s="52">
        <v>1.0534541681408801E-2</v>
      </c>
      <c r="AC239" s="49">
        <v>44726</v>
      </c>
      <c r="AD239" s="53">
        <v>1.4672834426164599E-2</v>
      </c>
      <c r="AE239" s="53">
        <v>1.4672834426164599E-2</v>
      </c>
      <c r="AF239" s="53">
        <v>1.4672834426164599E-2</v>
      </c>
      <c r="AG239" s="53">
        <v>1.4672834426164599E-2</v>
      </c>
      <c r="AH239" s="53">
        <v>1.4672834426164599E-2</v>
      </c>
      <c r="AI239" s="53">
        <v>1.89695078879594E-2</v>
      </c>
      <c r="AJ239" s="53">
        <v>2.2031018510460802E-2</v>
      </c>
      <c r="AK239" s="53">
        <f t="shared" si="58"/>
        <v>2.1520766740043901E-2</v>
      </c>
      <c r="AL239" s="53">
        <f t="shared" si="59"/>
        <v>2.9382016509769959E-4</v>
      </c>
      <c r="AM239" s="53">
        <f t="shared" si="60"/>
        <v>4.6981968296070847E-2</v>
      </c>
      <c r="AN239" s="95">
        <f t="shared" si="61"/>
        <v>-4907545.1279509095</v>
      </c>
      <c r="AO239" s="96">
        <f t="shared" si="62"/>
        <v>-5589409.0394779332</v>
      </c>
      <c r="AP239" s="108">
        <f t="shared" si="63"/>
        <v>55015.815273930319</v>
      </c>
      <c r="AQ239" s="53">
        <v>2.5092529132962199E-2</v>
      </c>
    </row>
    <row r="240" spans="5:43" ht="15" x14ac:dyDescent="0.2">
      <c r="E240" s="49">
        <v>44725</v>
      </c>
      <c r="F240" s="50">
        <v>0.85907417535781805</v>
      </c>
      <c r="G240" s="102">
        <f t="shared" si="48"/>
        <v>6.9872964858380196E-3</v>
      </c>
      <c r="H240" s="103">
        <f t="shared" si="49"/>
        <v>0.87562729381561255</v>
      </c>
      <c r="I240" s="100">
        <f t="shared" si="50"/>
        <v>5710192.0363995507</v>
      </c>
      <c r="J240" s="101">
        <f t="shared" si="51"/>
        <v>-39898.804749393836</v>
      </c>
      <c r="K240" s="106">
        <f t="shared" si="52"/>
        <v>-977.08362051472068</v>
      </c>
      <c r="M240" s="49">
        <v>44725</v>
      </c>
      <c r="N240" s="52">
        <v>-5.0289230421185398E-3</v>
      </c>
      <c r="O240" s="52">
        <v>-5.5482215248048297E-3</v>
      </c>
      <c r="P240" s="52">
        <v>-5.4264706559479202E-3</v>
      </c>
      <c r="Q240" s="52">
        <v>-4.2344150133430897E-3</v>
      </c>
      <c r="R240" s="52">
        <v>-2.9775011353194701E-3</v>
      </c>
      <c r="S240" s="52">
        <v>1.2820682022720499E-3</v>
      </c>
      <c r="T240" s="52">
        <v>5.4960176348686201E-3</v>
      </c>
      <c r="U240" s="52">
        <f t="shared" si="53"/>
        <v>4.7936927294358594E-3</v>
      </c>
      <c r="V240" s="52">
        <f t="shared" si="54"/>
        <v>7.5982599325168099E-4</v>
      </c>
      <c r="W240" s="52">
        <f t="shared" si="55"/>
        <v>3.6378868186147835E-2</v>
      </c>
      <c r="X240" s="97">
        <f t="shared" si="56"/>
        <v>5548561.6980887596</v>
      </c>
      <c r="Y240" s="107">
        <f t="shared" si="57"/>
        <v>-1675.0788344061002</v>
      </c>
      <c r="Z240" s="52">
        <v>9.2785265296697599E-3</v>
      </c>
      <c r="AC240" s="49">
        <v>44725</v>
      </c>
      <c r="AD240" s="53">
        <v>1.44436759874224E-2</v>
      </c>
      <c r="AE240" s="53">
        <v>1.44436759874224E-2</v>
      </c>
      <c r="AF240" s="53">
        <v>1.44436759874224E-2</v>
      </c>
      <c r="AG240" s="53">
        <v>1.44436759874224E-2</v>
      </c>
      <c r="AH240" s="53">
        <v>1.44436759874224E-2</v>
      </c>
      <c r="AI240" s="53">
        <v>1.8563346937298698E-2</v>
      </c>
      <c r="AJ240" s="53">
        <v>2.17596665024757E-2</v>
      </c>
      <c r="AK240" s="53">
        <f t="shared" si="58"/>
        <v>2.1226946574946202E-2</v>
      </c>
      <c r="AL240" s="53">
        <f t="shared" si="59"/>
        <v>6.4280970642963467E-4</v>
      </c>
      <c r="AM240" s="53">
        <f t="shared" si="60"/>
        <v>4.7330957837402779E-2</v>
      </c>
      <c r="AN240" s="95">
        <f t="shared" si="61"/>
        <v>-4906864.7946225312</v>
      </c>
      <c r="AO240" s="96">
        <f t="shared" si="62"/>
        <v>-5603828.0547885783</v>
      </c>
      <c r="AP240" s="108">
        <f t="shared" si="63"/>
        <v>40596.799963285215</v>
      </c>
      <c r="AQ240" s="53">
        <v>2.4955991655588101E-2</v>
      </c>
    </row>
    <row r="241" spans="5:43" ht="15" x14ac:dyDescent="0.2">
      <c r="E241" s="49">
        <v>44722</v>
      </c>
      <c r="F241" s="50">
        <v>0.85309249162673895</v>
      </c>
      <c r="G241" s="102">
        <f t="shared" si="48"/>
        <v>4.8093748878709477E-3</v>
      </c>
      <c r="H241" s="103">
        <f t="shared" si="49"/>
        <v>0.87373347886717623</v>
      </c>
      <c r="I241" s="100">
        <f t="shared" si="50"/>
        <v>5722568.8621691158</v>
      </c>
      <c r="J241" s="101">
        <f t="shared" si="51"/>
        <v>-27521.978979828767</v>
      </c>
      <c r="K241" s="106">
        <f t="shared" si="52"/>
        <v>2.3968068193644285</v>
      </c>
      <c r="M241" s="49">
        <v>44722</v>
      </c>
      <c r="N241" s="52">
        <v>-5.0391322001814799E-3</v>
      </c>
      <c r="O241" s="52">
        <v>-4.9339877441525399E-3</v>
      </c>
      <c r="P241" s="52">
        <v>-4.6044350601732696E-3</v>
      </c>
      <c r="Q241" s="52">
        <v>-3.9233597926795396E-3</v>
      </c>
      <c r="R241" s="52">
        <v>-3.2422842923551798E-3</v>
      </c>
      <c r="S241" s="52">
        <v>6.80830387864261E-4</v>
      </c>
      <c r="T241" s="52">
        <v>4.7044740058481598E-3</v>
      </c>
      <c r="U241" s="52">
        <f t="shared" si="53"/>
        <v>4.0338667361841784E-3</v>
      </c>
      <c r="V241" s="52">
        <f t="shared" si="54"/>
        <v>6.7031737611007725E-4</v>
      </c>
      <c r="W241" s="52">
        <f t="shared" si="55"/>
        <v>3.6289359569006231E-2</v>
      </c>
      <c r="X241" s="97">
        <f t="shared" si="56"/>
        <v>5548758.9985617287</v>
      </c>
      <c r="Y241" s="107">
        <f t="shared" si="57"/>
        <v>-1477.7783614369109</v>
      </c>
      <c r="Z241" s="52">
        <v>8.1745525822043402E-3</v>
      </c>
      <c r="AC241" s="49">
        <v>44722</v>
      </c>
      <c r="AD241" s="53">
        <v>1.4373363927006701E-2</v>
      </c>
      <c r="AE241" s="53">
        <v>1.4373363927006701E-2</v>
      </c>
      <c r="AF241" s="53">
        <v>1.4373363927006701E-2</v>
      </c>
      <c r="AG241" s="53">
        <v>1.4373363927006701E-2</v>
      </c>
      <c r="AH241" s="53">
        <v>1.4373363927006701E-2</v>
      </c>
      <c r="AI241" s="53">
        <v>1.8169965595006901E-2</v>
      </c>
      <c r="AJ241" s="53">
        <v>2.1066971123218502E-2</v>
      </c>
      <c r="AK241" s="53">
        <f t="shared" si="58"/>
        <v>2.0584136868516567E-2</v>
      </c>
      <c r="AL241" s="53">
        <f t="shared" si="59"/>
        <v>8.9008112748461751E-4</v>
      </c>
      <c r="AM241" s="53">
        <f t="shared" si="60"/>
        <v>4.7578229258457769E-2</v>
      </c>
      <c r="AN241" s="95">
        <f t="shared" si="61"/>
        <v>-4906382.8115082532</v>
      </c>
      <c r="AO241" s="96">
        <f t="shared" si="62"/>
        <v>-5615422.7006037785</v>
      </c>
      <c r="AP241" s="108">
        <f t="shared" si="63"/>
        <v>29002.154148085043</v>
      </c>
      <c r="AQ241" s="53">
        <v>2.3963978514075199E-2</v>
      </c>
    </row>
    <row r="242" spans="5:43" ht="15" x14ac:dyDescent="0.2">
      <c r="E242" s="49">
        <v>44721</v>
      </c>
      <c r="F242" s="50">
        <v>0.84899950027465798</v>
      </c>
      <c r="G242" s="102">
        <f t="shared" si="48"/>
        <v>-7.1196446425889244E-3</v>
      </c>
      <c r="H242" s="103">
        <f t="shared" si="49"/>
        <v>0.86336058228170565</v>
      </c>
      <c r="I242" s="100">
        <f t="shared" si="50"/>
        <v>5791323.0029403307</v>
      </c>
      <c r="J242" s="101">
        <f t="shared" si="51"/>
        <v>41232.161791386083</v>
      </c>
      <c r="K242" s="106">
        <f t="shared" si="52"/>
        <v>2065.0904561048374</v>
      </c>
      <c r="M242" s="49">
        <v>44721</v>
      </c>
      <c r="N242" s="52">
        <v>-5.0390628166496702E-3</v>
      </c>
      <c r="O242" s="52">
        <v>-5.1007024012505999E-3</v>
      </c>
      <c r="P242" s="52">
        <v>-4.7677699476480397E-3</v>
      </c>
      <c r="Q242" s="52">
        <v>-4.0797078981995496E-3</v>
      </c>
      <c r="R242" s="52">
        <v>-3.39164608158171E-3</v>
      </c>
      <c r="S242" s="52">
        <v>3.1638587825000199E-4</v>
      </c>
      <c r="T242" s="52">
        <v>3.9729820564389203E-3</v>
      </c>
      <c r="U242" s="52">
        <f t="shared" si="53"/>
        <v>3.3635493600741011E-3</v>
      </c>
      <c r="V242" s="52">
        <f t="shared" si="54"/>
        <v>2.3062222074562121E-4</v>
      </c>
      <c r="W242" s="52">
        <f t="shared" si="55"/>
        <v>3.5849664413641777E-2</v>
      </c>
      <c r="X242" s="97">
        <f t="shared" si="56"/>
        <v>5549728.3039144995</v>
      </c>
      <c r="Y242" s="107">
        <f t="shared" si="57"/>
        <v>-508.47300866618752</v>
      </c>
      <c r="Z242" s="52">
        <v>7.1179769001901098E-3</v>
      </c>
      <c r="AC242" s="49">
        <v>44721</v>
      </c>
      <c r="AD242" s="53">
        <v>1.39853209257125E-2</v>
      </c>
      <c r="AE242" s="53">
        <v>1.39853209257125E-2</v>
      </c>
      <c r="AF242" s="53">
        <v>1.39853209257125E-2</v>
      </c>
      <c r="AG242" s="53">
        <v>1.39853209257125E-2</v>
      </c>
      <c r="AH242" s="53">
        <v>1.39853209257125E-2</v>
      </c>
      <c r="AI242" s="53">
        <v>1.7532713711261701E-2</v>
      </c>
      <c r="AJ242" s="53">
        <v>2.0126324146986001E-2</v>
      </c>
      <c r="AK242" s="53">
        <f t="shared" si="58"/>
        <v>1.969405574103195E-2</v>
      </c>
      <c r="AL242" s="53">
        <f t="shared" si="59"/>
        <v>8.0418307334186728E-4</v>
      </c>
      <c r="AM242" s="53">
        <f t="shared" si="60"/>
        <v>4.7492331204315015E-2</v>
      </c>
      <c r="AN242" s="95">
        <f t="shared" si="61"/>
        <v>-4906550.2392053613</v>
      </c>
      <c r="AO242" s="96">
        <f t="shared" si="62"/>
        <v>-5683083.4530784786</v>
      </c>
      <c r="AP242" s="108">
        <f t="shared" si="63"/>
        <v>-38658.598326615058</v>
      </c>
      <c r="AQ242" s="53">
        <v>2.2719936445355401E-2</v>
      </c>
    </row>
    <row r="243" spans="5:43" ht="15" x14ac:dyDescent="0.2">
      <c r="E243" s="49">
        <v>44720</v>
      </c>
      <c r="F243" s="50">
        <v>0.85506564378738403</v>
      </c>
      <c r="G243" s="102">
        <f t="shared" si="48"/>
        <v>4.8202438226033683E-3</v>
      </c>
      <c r="H243" s="103">
        <f t="shared" si="49"/>
        <v>0.87374292996545666</v>
      </c>
      <c r="I243" s="100">
        <f t="shared" si="50"/>
        <v>5722506.962314046</v>
      </c>
      <c r="J243" s="101">
        <f t="shared" si="51"/>
        <v>-27583.878834898584</v>
      </c>
      <c r="K243" s="106">
        <f t="shared" si="52"/>
        <v>-475.81370286177844</v>
      </c>
      <c r="M243" s="49">
        <v>44720</v>
      </c>
      <c r="N243" s="52">
        <v>-5.0492011941969299E-3</v>
      </c>
      <c r="O243" s="52">
        <v>-5.2708159200847097E-3</v>
      </c>
      <c r="P243" s="52">
        <v>-4.8321401700377404E-3</v>
      </c>
      <c r="Q243" s="52">
        <v>-3.92554514110088E-3</v>
      </c>
      <c r="R243" s="52">
        <v>-3.0189489480108001E-3</v>
      </c>
      <c r="S243" s="52">
        <v>4.2751259752549199E-4</v>
      </c>
      <c r="T243" s="52">
        <v>3.6740100476890798E-3</v>
      </c>
      <c r="U243" s="52">
        <f t="shared" si="53"/>
        <v>3.1329271393284799E-3</v>
      </c>
      <c r="V243" s="52">
        <f t="shared" si="54"/>
        <v>3.176950364528839E-4</v>
      </c>
      <c r="W243" s="52">
        <f t="shared" si="55"/>
        <v>3.5936737229349036E-2</v>
      </c>
      <c r="X243" s="97">
        <f t="shared" si="56"/>
        <v>5549536.3389657699</v>
      </c>
      <c r="Y243" s="107">
        <f t="shared" si="57"/>
        <v>-700.43795739579946</v>
      </c>
      <c r="Z243" s="52">
        <v>6.4648524858057499E-3</v>
      </c>
      <c r="AC243" s="49">
        <v>44720</v>
      </c>
      <c r="AD243" s="53">
        <v>1.35468430817127E-2</v>
      </c>
      <c r="AE243" s="53">
        <v>1.35468430817127E-2</v>
      </c>
      <c r="AF243" s="53">
        <v>1.35468430817127E-2</v>
      </c>
      <c r="AG243" s="53">
        <v>1.35468430817127E-2</v>
      </c>
      <c r="AH243" s="53">
        <v>1.35468430817127E-2</v>
      </c>
      <c r="AI243" s="53">
        <v>1.6838720068335498E-2</v>
      </c>
      <c r="AJ243" s="53">
        <v>1.9300103187561E-2</v>
      </c>
      <c r="AK243" s="53">
        <f t="shared" si="58"/>
        <v>1.8889872667690082E-2</v>
      </c>
      <c r="AL243" s="53">
        <f t="shared" si="59"/>
        <v>3.2782802979153605E-4</v>
      </c>
      <c r="AM243" s="53">
        <f t="shared" si="60"/>
        <v>4.701597616076468E-2</v>
      </c>
      <c r="AN243" s="95">
        <f t="shared" si="61"/>
        <v>-4907478.8275934262</v>
      </c>
      <c r="AO243" s="96">
        <f t="shared" si="62"/>
        <v>-5616616.3516624309</v>
      </c>
      <c r="AP243" s="108">
        <f t="shared" si="63"/>
        <v>27808.503089432605</v>
      </c>
      <c r="AQ243" s="53">
        <v>2.17614881694316E-2</v>
      </c>
    </row>
    <row r="244" spans="5:43" ht="15" x14ac:dyDescent="0.2">
      <c r="E244" s="49">
        <v>44719</v>
      </c>
      <c r="F244" s="50">
        <v>0.85095393657684304</v>
      </c>
      <c r="G244" s="102">
        <f t="shared" si="48"/>
        <v>-3.0434904774727742E-3</v>
      </c>
      <c r="H244" s="103">
        <f t="shared" si="49"/>
        <v>0.86690500816794236</v>
      </c>
      <c r="I244" s="100">
        <f t="shared" si="50"/>
        <v>5767644.6126048546</v>
      </c>
      <c r="J244" s="101">
        <f t="shared" si="51"/>
        <v>17553.771455910057</v>
      </c>
      <c r="K244" s="106">
        <f t="shared" si="52"/>
        <v>559.49037967994809</v>
      </c>
      <c r="M244" s="49">
        <v>44719</v>
      </c>
      <c r="N244" s="52">
        <v>-5.1201740279793696E-3</v>
      </c>
      <c r="O244" s="52">
        <v>-5.4167718626558703E-3</v>
      </c>
      <c r="P244" s="52">
        <v>-4.9725403077900401E-3</v>
      </c>
      <c r="Q244" s="52">
        <v>-4.0544625371694504E-3</v>
      </c>
      <c r="R244" s="52">
        <v>-3.1363847665488698E-3</v>
      </c>
      <c r="S244" s="52">
        <v>2.2333089145831699E-4</v>
      </c>
      <c r="T244" s="52">
        <v>3.3336123451590499E-3</v>
      </c>
      <c r="U244" s="52">
        <f t="shared" si="53"/>
        <v>2.815232102875596E-3</v>
      </c>
      <c r="V244" s="52">
        <f t="shared" si="54"/>
        <v>5.9061419354604003E-5</v>
      </c>
      <c r="W244" s="52">
        <f t="shared" si="55"/>
        <v>3.567810361225076E-2</v>
      </c>
      <c r="X244" s="97">
        <f t="shared" si="56"/>
        <v>5550106.5546016507</v>
      </c>
      <c r="Y244" s="107">
        <f t="shared" si="57"/>
        <v>-130.22232151497155</v>
      </c>
      <c r="Z244" s="52">
        <v>6.0128979384899096E-3</v>
      </c>
      <c r="AC244" s="49">
        <v>44719</v>
      </c>
      <c r="AD244" s="53">
        <v>1.3307656161487101E-2</v>
      </c>
      <c r="AE244" s="53">
        <v>1.3307656161487101E-2</v>
      </c>
      <c r="AF244" s="53">
        <v>1.3307656161487101E-2</v>
      </c>
      <c r="AG244" s="53">
        <v>1.3307656161487101E-2</v>
      </c>
      <c r="AH244" s="53">
        <v>1.3307656161487101E-2</v>
      </c>
      <c r="AI244" s="53">
        <v>1.6521384939551301E-2</v>
      </c>
      <c r="AJ244" s="53">
        <v>1.8970176577567999E-2</v>
      </c>
      <c r="AK244" s="53">
        <f t="shared" si="58"/>
        <v>1.8562044637898546E-2</v>
      </c>
      <c r="AL244" s="53">
        <f t="shared" si="59"/>
        <v>1.6323911647001324E-4</v>
      </c>
      <c r="AM244" s="53">
        <f t="shared" si="60"/>
        <v>4.6851387247443158E-2</v>
      </c>
      <c r="AN244" s="95">
        <f t="shared" si="61"/>
        <v>-4907799.7118045017</v>
      </c>
      <c r="AO244" s="96">
        <f t="shared" si="62"/>
        <v>-5661288.9135065787</v>
      </c>
      <c r="AP244" s="108">
        <f t="shared" si="63"/>
        <v>-16864.058754715137</v>
      </c>
      <c r="AQ244" s="53">
        <v>2.1418966352939599E-2</v>
      </c>
    </row>
    <row r="245" spans="5:43" ht="15" x14ac:dyDescent="0.2">
      <c r="E245" s="49">
        <v>44718</v>
      </c>
      <c r="F245" s="50">
        <v>0.85354775190353305</v>
      </c>
      <c r="G245" s="102">
        <f t="shared" si="48"/>
        <v>-3.0180341315989177E-3</v>
      </c>
      <c r="H245" s="103">
        <f t="shared" si="49"/>
        <v>0.86692714377116764</v>
      </c>
      <c r="I245" s="100">
        <f t="shared" si="50"/>
        <v>5767497.3449900309</v>
      </c>
      <c r="J245" s="101">
        <f t="shared" si="51"/>
        <v>17406.503841086291</v>
      </c>
      <c r="K245" s="106">
        <f t="shared" si="52"/>
        <v>692.76781103014946</v>
      </c>
      <c r="M245" s="49">
        <v>44718</v>
      </c>
      <c r="N245" s="52">
        <v>-5.0897574983537197E-3</v>
      </c>
      <c r="O245" s="52">
        <v>-5.46954665333032E-3</v>
      </c>
      <c r="P245" s="52">
        <v>-5.0187306478619497E-3</v>
      </c>
      <c r="Q245" s="52">
        <v>-4.0870429947972298E-3</v>
      </c>
      <c r="R245" s="52">
        <v>-3.1553553417324998E-3</v>
      </c>
      <c r="S245" s="52">
        <v>1.8101830210071E-4</v>
      </c>
      <c r="T245" s="52">
        <v>3.2712011598050499E-3</v>
      </c>
      <c r="U245" s="52">
        <f t="shared" si="53"/>
        <v>2.756170683520992E-3</v>
      </c>
      <c r="V245" s="52">
        <f t="shared" si="54"/>
        <v>4.3736180911461281E-4</v>
      </c>
      <c r="W245" s="52">
        <f t="shared" si="55"/>
        <v>3.6056404002010767E-2</v>
      </c>
      <c r="X245" s="97">
        <f t="shared" si="56"/>
        <v>5549272.526633746</v>
      </c>
      <c r="Y245" s="107">
        <f t="shared" si="57"/>
        <v>-964.25028941966593</v>
      </c>
      <c r="Z245" s="52">
        <v>5.9647969901561702E-3</v>
      </c>
      <c r="AC245" s="49">
        <v>44718</v>
      </c>
      <c r="AD245" s="53">
        <v>1.3257822953164499E-2</v>
      </c>
      <c r="AE245" s="53">
        <v>1.3257822953164499E-2</v>
      </c>
      <c r="AF245" s="53">
        <v>1.3257822953164499E-2</v>
      </c>
      <c r="AG245" s="53">
        <v>1.3257822953164499E-2</v>
      </c>
      <c r="AH245" s="53">
        <v>1.3257822953164499E-2</v>
      </c>
      <c r="AI245" s="53">
        <v>1.64023712277412E-2</v>
      </c>
      <c r="AJ245" s="53">
        <v>1.8798092380166002E-2</v>
      </c>
      <c r="AK245" s="53">
        <f t="shared" si="58"/>
        <v>1.8398805521428533E-2</v>
      </c>
      <c r="AL245" s="53">
        <f t="shared" si="59"/>
        <v>5.9459824115035143E-4</v>
      </c>
      <c r="AM245" s="53">
        <f t="shared" si="60"/>
        <v>4.7282746372123499E-2</v>
      </c>
      <c r="AN245" s="95">
        <f t="shared" si="61"/>
        <v>-4906958.7742500156</v>
      </c>
      <c r="AO245" s="96">
        <f t="shared" si="62"/>
        <v>-5660174.3404925</v>
      </c>
      <c r="AP245" s="108">
        <f t="shared" si="63"/>
        <v>-15749.485740636475</v>
      </c>
      <c r="AQ245" s="53">
        <v>2.11938135325908E-2</v>
      </c>
    </row>
    <row r="246" spans="5:43" ht="15" x14ac:dyDescent="0.2">
      <c r="E246" s="49">
        <v>44715</v>
      </c>
      <c r="F246" s="50">
        <v>0.85612767934799106</v>
      </c>
      <c r="G246" s="102">
        <f t="shared" si="48"/>
        <v>2.1688230036568689E-3</v>
      </c>
      <c r="H246" s="103">
        <f t="shared" si="49"/>
        <v>0.87143738306872587</v>
      </c>
      <c r="I246" s="100">
        <f t="shared" si="50"/>
        <v>5737646.9005641397</v>
      </c>
      <c r="J246" s="101">
        <f t="shared" si="51"/>
        <v>-12443.940584804863</v>
      </c>
      <c r="K246" s="106">
        <f t="shared" si="52"/>
        <v>-674.70576527435333</v>
      </c>
      <c r="M246" s="49">
        <v>44715</v>
      </c>
      <c r="N246" s="52">
        <v>-5.0695501267910004E-3</v>
      </c>
      <c r="O246" s="52">
        <v>-5.4125790484249496E-3</v>
      </c>
      <c r="P246" s="52">
        <v>-5.0163744017481804E-3</v>
      </c>
      <c r="Q246" s="52">
        <v>-4.1975518688559497E-3</v>
      </c>
      <c r="R246" s="52">
        <v>-3.3787291031330798E-3</v>
      </c>
      <c r="S246" s="52">
        <v>-2.2954780433792599E-4</v>
      </c>
      <c r="T246" s="52">
        <v>2.82848021015524E-3</v>
      </c>
      <c r="U246" s="52">
        <f t="shared" si="53"/>
        <v>2.3188088744063792E-3</v>
      </c>
      <c r="V246" s="52">
        <f t="shared" si="54"/>
        <v>2.4985660032446344E-4</v>
      </c>
      <c r="W246" s="52">
        <f t="shared" si="55"/>
        <v>3.5868898793220617E-2</v>
      </c>
      <c r="X246" s="97">
        <f t="shared" si="56"/>
        <v>5549685.8982978547</v>
      </c>
      <c r="Y246" s="107">
        <f t="shared" si="57"/>
        <v>-550.87862531095743</v>
      </c>
      <c r="Z246" s="52">
        <v>5.5237710475921596E-3</v>
      </c>
      <c r="AC246" s="49">
        <v>44715</v>
      </c>
      <c r="AD246" s="53">
        <v>1.3008647598326199E-2</v>
      </c>
      <c r="AE246" s="53">
        <v>1.3008647598326199E-2</v>
      </c>
      <c r="AF246" s="53">
        <v>1.3008647598326199E-2</v>
      </c>
      <c r="AG246" s="53">
        <v>1.3008647598326199E-2</v>
      </c>
      <c r="AH246" s="53">
        <v>1.3008647598326199E-2</v>
      </c>
      <c r="AI246" s="53">
        <v>1.58600620925426E-2</v>
      </c>
      <c r="AJ246" s="53">
        <v>1.81930363178253E-2</v>
      </c>
      <c r="AK246" s="53">
        <f t="shared" si="58"/>
        <v>1.7804207280278182E-2</v>
      </c>
      <c r="AL246" s="53">
        <f t="shared" si="59"/>
        <v>4.6860737105195588E-5</v>
      </c>
      <c r="AM246" s="53">
        <f t="shared" si="60"/>
        <v>4.673500886807834E-2</v>
      </c>
      <c r="AN246" s="95">
        <f t="shared" si="61"/>
        <v>-4908026.6169335544</v>
      </c>
      <c r="AO246" s="96">
        <f t="shared" si="62"/>
        <v>-5632104.7413070221</v>
      </c>
      <c r="AP246" s="108">
        <f t="shared" si="63"/>
        <v>12320.113444841467</v>
      </c>
      <c r="AQ246" s="53">
        <v>2.0526012405753101E-2</v>
      </c>
    </row>
    <row r="247" spans="5:43" ht="15" x14ac:dyDescent="0.2">
      <c r="E247" s="49">
        <v>44714</v>
      </c>
      <c r="F247" s="50">
        <v>0.854272902011871</v>
      </c>
      <c r="G247" s="102">
        <f t="shared" si="48"/>
        <v>5.7543872158893222E-4</v>
      </c>
      <c r="H247" s="103">
        <f t="shared" si="49"/>
        <v>0.87005185340833724</v>
      </c>
      <c r="I247" s="100">
        <f t="shared" si="50"/>
        <v>5746783.9191572573</v>
      </c>
      <c r="J247" s="101">
        <f t="shared" si="51"/>
        <v>-3306.921991687268</v>
      </c>
      <c r="K247" s="106">
        <f t="shared" si="52"/>
        <v>-890.65959917008877</v>
      </c>
      <c r="M247" s="49">
        <v>44714</v>
      </c>
      <c r="N247" s="52">
        <v>-5.0390628166496702E-3</v>
      </c>
      <c r="O247" s="52">
        <v>-5.4718754254281503E-3</v>
      </c>
      <c r="P247" s="52">
        <v>-5.0747809000313204E-3</v>
      </c>
      <c r="Q247" s="52">
        <v>-4.2541185393929403E-3</v>
      </c>
      <c r="R247" s="52">
        <v>-3.4334557130932799E-3</v>
      </c>
      <c r="S247" s="52">
        <v>-3.6893549258820702E-4</v>
      </c>
      <c r="T247" s="52">
        <v>2.5565298274159401E-3</v>
      </c>
      <c r="U247" s="52">
        <f t="shared" si="53"/>
        <v>2.0689522740819158E-3</v>
      </c>
      <c r="V247" s="52">
        <f t="shared" si="54"/>
        <v>2.1264596822826581E-4</v>
      </c>
      <c r="W247" s="52">
        <f t="shared" si="55"/>
        <v>3.583168816112442E-2</v>
      </c>
      <c r="X247" s="97">
        <f t="shared" si="56"/>
        <v>5549767.9360588109</v>
      </c>
      <c r="Y247" s="107">
        <f t="shared" si="57"/>
        <v>-468.84086435474455</v>
      </c>
      <c r="Z247" s="52">
        <v>5.16847288236022E-3</v>
      </c>
      <c r="AC247" s="49">
        <v>44714</v>
      </c>
      <c r="AD247" s="53">
        <v>1.3008647598326199E-2</v>
      </c>
      <c r="AE247" s="53">
        <v>1.3008647598326199E-2</v>
      </c>
      <c r="AF247" s="53">
        <v>1.3008647598326199E-2</v>
      </c>
      <c r="AG247" s="53">
        <v>1.3008647598326199E-2</v>
      </c>
      <c r="AH247" s="53">
        <v>1.3008647598326199E-2</v>
      </c>
      <c r="AI247" s="53">
        <v>1.58125851303339E-2</v>
      </c>
      <c r="AJ247" s="53">
        <v>1.81462988257408E-2</v>
      </c>
      <c r="AK247" s="53">
        <f t="shared" si="58"/>
        <v>1.7757346543172986E-2</v>
      </c>
      <c r="AL247" s="53">
        <f t="shared" si="59"/>
        <v>-1.6110452512893211E-4</v>
      </c>
      <c r="AM247" s="53">
        <f t="shared" si="60"/>
        <v>4.6527043605844212E-2</v>
      </c>
      <c r="AN247" s="95">
        <f t="shared" si="61"/>
        <v>-4908432.1168650277</v>
      </c>
      <c r="AO247" s="96">
        <f t="shared" si="62"/>
        <v>-5641539.7514949916</v>
      </c>
      <c r="AP247" s="108">
        <f t="shared" si="63"/>
        <v>2885.1032568719238</v>
      </c>
      <c r="AQ247" s="53">
        <v>2.0480014383792801E-2</v>
      </c>
    </row>
    <row r="248" spans="5:43" ht="15" x14ac:dyDescent="0.2">
      <c r="E248" s="49">
        <v>44713</v>
      </c>
      <c r="F248" s="50">
        <v>0.85378146171569802</v>
      </c>
      <c r="G248" s="102">
        <f t="shared" si="48"/>
        <v>4.2521634693892954E-3</v>
      </c>
      <c r="H248" s="103">
        <f t="shared" si="49"/>
        <v>0.87324895485366483</v>
      </c>
      <c r="I248" s="100">
        <f t="shared" si="50"/>
        <v>5725744.0415006028</v>
      </c>
      <c r="J248" s="101">
        <f t="shared" si="51"/>
        <v>-24346.799648341723</v>
      </c>
      <c r="K248" s="106">
        <f t="shared" si="52"/>
        <v>-564.94322231691331</v>
      </c>
      <c r="M248" s="49">
        <v>44713</v>
      </c>
      <c r="N248" s="52">
        <v>-5.11003471910953E-3</v>
      </c>
      <c r="O248" s="52">
        <v>-5.6118951179087101E-3</v>
      </c>
      <c r="P248" s="52">
        <v>-5.1961862482130501E-3</v>
      </c>
      <c r="Q248" s="52">
        <v>-4.3370523490011597E-3</v>
      </c>
      <c r="R248" s="52">
        <v>-3.4779186826199202E-3</v>
      </c>
      <c r="S248" s="52">
        <v>-4.6563817886635601E-4</v>
      </c>
      <c r="T248" s="52">
        <v>2.32069520279765E-3</v>
      </c>
      <c r="U248" s="52">
        <f t="shared" si="53"/>
        <v>1.85630630585365E-3</v>
      </c>
      <c r="V248" s="52">
        <f t="shared" si="54"/>
        <v>1.8560170428828099E-4</v>
      </c>
      <c r="W248" s="52">
        <f t="shared" si="55"/>
        <v>3.5804643897184435E-2</v>
      </c>
      <c r="X248" s="97">
        <f t="shared" si="56"/>
        <v>5549827.5609308463</v>
      </c>
      <c r="Y248" s="107">
        <f t="shared" si="57"/>
        <v>-409.21599231939763</v>
      </c>
      <c r="Z248" s="52">
        <v>4.7886869870126204E-3</v>
      </c>
      <c r="AC248" s="49">
        <v>44713</v>
      </c>
      <c r="AD248" s="53">
        <v>1.29986805841326E-2</v>
      </c>
      <c r="AE248" s="53">
        <v>1.29986805841326E-2</v>
      </c>
      <c r="AF248" s="53">
        <v>1.29986805841326E-2</v>
      </c>
      <c r="AG248" s="53">
        <v>1.29986805841326E-2</v>
      </c>
      <c r="AH248" s="53">
        <v>1.29986805841326E-2</v>
      </c>
      <c r="AI248" s="53">
        <v>1.60056091845035E-2</v>
      </c>
      <c r="AJ248" s="53">
        <v>1.83010194450616E-2</v>
      </c>
      <c r="AK248" s="53">
        <f t="shared" si="58"/>
        <v>1.7918451068301918E-2</v>
      </c>
      <c r="AL248" s="53">
        <f t="shared" si="59"/>
        <v>1.3063661754125072E-4</v>
      </c>
      <c r="AM248" s="53">
        <f t="shared" si="60"/>
        <v>4.6818784748514398E-2</v>
      </c>
      <c r="AN248" s="95">
        <f t="shared" si="61"/>
        <v>-4907863.2764560049</v>
      </c>
      <c r="AO248" s="96">
        <f t="shared" si="62"/>
        <v>-5620233.7823335193</v>
      </c>
      <c r="AP248" s="108">
        <f t="shared" si="63"/>
        <v>24191.072418344207</v>
      </c>
      <c r="AQ248" s="53">
        <v>2.0596429705619802E-2</v>
      </c>
    </row>
    <row r="249" spans="5:43" ht="15" x14ac:dyDescent="0.2">
      <c r="E249" s="49">
        <v>44712</v>
      </c>
      <c r="F249" s="50">
        <v>0.850158751010894</v>
      </c>
      <c r="G249" s="102">
        <f t="shared" si="48"/>
        <v>-2.6184031968710378E-3</v>
      </c>
      <c r="H249" s="103">
        <f t="shared" si="49"/>
        <v>0.86727464344184069</v>
      </c>
      <c r="I249" s="100">
        <f t="shared" si="50"/>
        <v>5765186.4237113483</v>
      </c>
      <c r="J249" s="101">
        <f t="shared" si="51"/>
        <v>15095.582562403753</v>
      </c>
      <c r="K249" s="106">
        <f t="shared" si="52"/>
        <v>467.98680742457509</v>
      </c>
      <c r="M249" s="49">
        <v>44712</v>
      </c>
      <c r="N249" s="52">
        <v>-5.0796186551451596E-3</v>
      </c>
      <c r="O249" s="52">
        <v>-5.5837002582848003E-3</v>
      </c>
      <c r="P249" s="52">
        <v>-5.17994444817304E-3</v>
      </c>
      <c r="Q249" s="52">
        <v>-4.3434822000563101E-3</v>
      </c>
      <c r="R249" s="52">
        <v>-3.5070194862782899E-3</v>
      </c>
      <c r="S249" s="52">
        <v>-5.9263786533847397E-4</v>
      </c>
      <c r="T249" s="52">
        <v>2.1233730949461399E-3</v>
      </c>
      <c r="U249" s="52">
        <f t="shared" si="53"/>
        <v>1.670704601565369E-3</v>
      </c>
      <c r="V249" s="52">
        <f t="shared" si="54"/>
        <v>1.594595281251953E-4</v>
      </c>
      <c r="W249" s="52">
        <f t="shared" si="55"/>
        <v>3.5778501721021351E-2</v>
      </c>
      <c r="X249" s="97">
        <f t="shared" si="56"/>
        <v>5549885.1975660678</v>
      </c>
      <c r="Y249" s="107">
        <f t="shared" si="57"/>
        <v>-351.5793570978567</v>
      </c>
      <c r="Z249" s="52">
        <v>4.5435163192451E-3</v>
      </c>
      <c r="AC249" s="49">
        <v>44712</v>
      </c>
      <c r="AD249" s="53">
        <v>1.3048518449068E-2</v>
      </c>
      <c r="AE249" s="53">
        <v>1.3048518449068E-2</v>
      </c>
      <c r="AF249" s="53">
        <v>1.3048518449068E-2</v>
      </c>
      <c r="AG249" s="53">
        <v>1.3048518449068E-2</v>
      </c>
      <c r="AH249" s="53">
        <v>1.3048518449068E-2</v>
      </c>
      <c r="AI249" s="53">
        <v>1.60056091845035E-2</v>
      </c>
      <c r="AJ249" s="53">
        <v>1.8144255504012101E-2</v>
      </c>
      <c r="AK249" s="53">
        <f t="shared" si="58"/>
        <v>1.7787814450760667E-2</v>
      </c>
      <c r="AL249" s="53">
        <f t="shared" si="59"/>
        <v>2.411669120193187E-4</v>
      </c>
      <c r="AM249" s="53">
        <f t="shared" si="60"/>
        <v>4.692931504299247E-2</v>
      </c>
      <c r="AN249" s="95">
        <f t="shared" si="61"/>
        <v>-4907647.7803704282</v>
      </c>
      <c r="AO249" s="96">
        <f t="shared" si="62"/>
        <v>-5658700.8711497448</v>
      </c>
      <c r="AP249" s="108">
        <f t="shared" si="63"/>
        <v>-14276.016397881322</v>
      </c>
      <c r="AQ249" s="53">
        <v>2.0282901823520601E-2</v>
      </c>
    </row>
    <row r="250" spans="5:43" ht="15" x14ac:dyDescent="0.2">
      <c r="E250" s="49">
        <v>44711</v>
      </c>
      <c r="F250" s="50">
        <v>0.85238772630691495</v>
      </c>
      <c r="G250" s="102">
        <f t="shared" si="48"/>
        <v>3.9015382798590782E-3</v>
      </c>
      <c r="H250" s="103">
        <f t="shared" si="49"/>
        <v>0.87294406820124792</v>
      </c>
      <c r="I250" s="100">
        <f t="shared" si="50"/>
        <v>5727743.829341542</v>
      </c>
      <c r="J250" s="101">
        <f t="shared" si="51"/>
        <v>-22347.011807402596</v>
      </c>
      <c r="K250" s="106">
        <f t="shared" si="52"/>
        <v>-19.911571831442416</v>
      </c>
      <c r="M250" s="49">
        <v>44711</v>
      </c>
      <c r="N250" s="52">
        <v>-5.0694793462753296E-3</v>
      </c>
      <c r="O250" s="52">
        <v>-5.5837002582848003E-3</v>
      </c>
      <c r="P250" s="52">
        <v>-5.1782797090709201E-3</v>
      </c>
      <c r="Q250" s="52">
        <v>-4.3774810619652202E-3</v>
      </c>
      <c r="R250" s="52">
        <v>-3.5499888472259001E-3</v>
      </c>
      <c r="S250" s="52">
        <v>-6.7070033401250796E-4</v>
      </c>
      <c r="T250" s="52">
        <v>1.9476341549307099E-3</v>
      </c>
      <c r="U250" s="52">
        <f t="shared" si="53"/>
        <v>1.5112450734401737E-3</v>
      </c>
      <c r="V250" s="52">
        <f t="shared" si="54"/>
        <v>3.9267629229774309E-4</v>
      </c>
      <c r="W250" s="52">
        <f t="shared" si="55"/>
        <v>3.6011718485193897E-2</v>
      </c>
      <c r="X250" s="97">
        <f t="shared" si="56"/>
        <v>5549371.0369767891</v>
      </c>
      <c r="Y250" s="107">
        <f t="shared" si="57"/>
        <v>-865.73994637653232</v>
      </c>
      <c r="Z250" s="52">
        <v>4.2184153571724796E-3</v>
      </c>
      <c r="AC250" s="49">
        <v>44711</v>
      </c>
      <c r="AD250" s="53">
        <v>1.29787465557456E-2</v>
      </c>
      <c r="AE250" s="53">
        <v>1.29787465557456E-2</v>
      </c>
      <c r="AF250" s="53">
        <v>1.29787465557456E-2</v>
      </c>
      <c r="AG250" s="53">
        <v>1.29787465557456E-2</v>
      </c>
      <c r="AH250" s="53">
        <v>1.29787465557456E-2</v>
      </c>
      <c r="AI250" s="53">
        <v>1.5886217355728101E-2</v>
      </c>
      <c r="AJ250" s="53">
        <v>1.7878733575343999E-2</v>
      </c>
      <c r="AK250" s="53">
        <f t="shared" si="58"/>
        <v>1.7546647538741349E-2</v>
      </c>
      <c r="AL250" s="53">
        <f t="shared" si="59"/>
        <v>5.6260358542196617E-4</v>
      </c>
      <c r="AM250" s="53">
        <f t="shared" si="60"/>
        <v>4.7250751716395117E-2</v>
      </c>
      <c r="AN250" s="95">
        <f t="shared" si="61"/>
        <v>-4907021.1431017593</v>
      </c>
      <c r="AO250" s="96">
        <f t="shared" si="62"/>
        <v>-5621232.0145699158</v>
      </c>
      <c r="AP250" s="108">
        <f t="shared" si="63"/>
        <v>23192.840181947686</v>
      </c>
      <c r="AQ250" s="53">
        <v>1.9871251657605098E-2</v>
      </c>
    </row>
    <row r="251" spans="5:43" ht="15" x14ac:dyDescent="0.2">
      <c r="E251" s="49">
        <v>44708</v>
      </c>
      <c r="F251" s="50">
        <v>0.84906858205795199</v>
      </c>
      <c r="G251" s="102">
        <f t="shared" si="48"/>
        <v>-4.0348795705161195E-3</v>
      </c>
      <c r="H251" s="103">
        <f t="shared" si="49"/>
        <v>0.86604294431501261</v>
      </c>
      <c r="I251" s="100">
        <f t="shared" si="50"/>
        <v>5773385.7573941629</v>
      </c>
      <c r="J251" s="101">
        <f t="shared" si="51"/>
        <v>23294.916245218366</v>
      </c>
      <c r="K251" s="106">
        <f t="shared" si="52"/>
        <v>435.98400824237615</v>
      </c>
      <c r="M251" s="49">
        <v>44708</v>
      </c>
      <c r="N251" s="52">
        <v>-5.1202462054788997E-3</v>
      </c>
      <c r="O251" s="52">
        <v>-5.5398736149072604E-3</v>
      </c>
      <c r="P251" s="52">
        <v>-5.2306735888123504E-3</v>
      </c>
      <c r="Q251" s="52">
        <v>-4.4896584004163699E-3</v>
      </c>
      <c r="R251" s="52">
        <v>-3.7239422090351499E-3</v>
      </c>
      <c r="S251" s="52">
        <v>-1.01218337658792E-3</v>
      </c>
      <c r="T251" s="52">
        <v>1.5447192126885E-3</v>
      </c>
      <c r="U251" s="52">
        <f t="shared" si="53"/>
        <v>1.1185687811424306E-3</v>
      </c>
      <c r="V251" s="52">
        <f t="shared" si="54"/>
        <v>4.7756902252631475E-5</v>
      </c>
      <c r="W251" s="52">
        <f t="shared" si="55"/>
        <v>3.5666799095148784E-2</v>
      </c>
      <c r="X251" s="97">
        <f t="shared" si="56"/>
        <v>5550131.4792734999</v>
      </c>
      <c r="Y251" s="107">
        <f t="shared" si="57"/>
        <v>-105.29764966573566</v>
      </c>
      <c r="Z251" s="52">
        <v>3.6571908276528098E-3</v>
      </c>
      <c r="AC251" s="49">
        <v>44708</v>
      </c>
      <c r="AD251" s="53">
        <v>1.2679054401814899E-2</v>
      </c>
      <c r="AE251" s="53">
        <v>1.2679054401814899E-2</v>
      </c>
      <c r="AF251" s="53">
        <v>1.2679054401814899E-2</v>
      </c>
      <c r="AG251" s="53">
        <v>1.2679054401814899E-2</v>
      </c>
      <c r="AH251" s="53">
        <v>1.2679054401814899E-2</v>
      </c>
      <c r="AI251" s="53">
        <v>1.5408759936690299E-2</v>
      </c>
      <c r="AJ251" s="53">
        <v>1.7299100756645199E-2</v>
      </c>
      <c r="AK251" s="53">
        <f t="shared" si="58"/>
        <v>1.6984043953319383E-2</v>
      </c>
      <c r="AL251" s="53">
        <f t="shared" si="59"/>
        <v>5.0282726685252355E-5</v>
      </c>
      <c r="AM251" s="53">
        <f t="shared" si="60"/>
        <v>4.67384308576584E-2</v>
      </c>
      <c r="AN251" s="95">
        <f t="shared" si="61"/>
        <v>-4908019.9448660035</v>
      </c>
      <c r="AO251" s="96">
        <f t="shared" si="62"/>
        <v>-5667178.4893391738</v>
      </c>
      <c r="AP251" s="108">
        <f t="shared" si="63"/>
        <v>-22753.634587310255</v>
      </c>
      <c r="AQ251" s="53">
        <v>1.91894434392452E-2</v>
      </c>
    </row>
    <row r="252" spans="5:43" ht="15" x14ac:dyDescent="0.2">
      <c r="E252" s="49">
        <v>44707</v>
      </c>
      <c r="F252" s="50">
        <v>0.85250139236450195</v>
      </c>
      <c r="G252" s="102">
        <f t="shared" si="48"/>
        <v>1.476415529697705E-3</v>
      </c>
      <c r="H252" s="103">
        <f t="shared" si="49"/>
        <v>0.87083529912510871</v>
      </c>
      <c r="I252" s="100">
        <f t="shared" si="50"/>
        <v>5741613.8333199034</v>
      </c>
      <c r="J252" s="101">
        <f t="shared" si="51"/>
        <v>-8477.0078290412202</v>
      </c>
      <c r="K252" s="106">
        <f t="shared" si="52"/>
        <v>1006.5087808994576</v>
      </c>
      <c r="M252" s="49">
        <v>44707</v>
      </c>
      <c r="N252" s="52">
        <v>-5.0897574983537197E-3</v>
      </c>
      <c r="O252" s="52">
        <v>-5.4809288121759796E-3</v>
      </c>
      <c r="P252" s="52">
        <v>-5.2081695757806301E-3</v>
      </c>
      <c r="Q252" s="52">
        <v>-4.4730720110237598E-3</v>
      </c>
      <c r="R252" s="52">
        <v>-3.7134706508368202E-3</v>
      </c>
      <c r="S252" s="52">
        <v>-1.0327553609386E-3</v>
      </c>
      <c r="T252" s="52">
        <v>1.49152532685548E-3</v>
      </c>
      <c r="U252" s="52">
        <f t="shared" si="53"/>
        <v>1.0708118788897991E-3</v>
      </c>
      <c r="V252" s="52">
        <f t="shared" si="54"/>
        <v>-1.3011181727051041E-4</v>
      </c>
      <c r="W252" s="52">
        <f t="shared" si="55"/>
        <v>3.5488930375625644E-2</v>
      </c>
      <c r="X252" s="97">
        <f t="shared" si="56"/>
        <v>5550523.6663978724</v>
      </c>
      <c r="Y252" s="107">
        <f t="shared" si="57"/>
        <v>286.88947470672429</v>
      </c>
      <c r="Z252" s="52">
        <v>3.56466579250991E-3</v>
      </c>
      <c r="AC252" s="49">
        <v>44707</v>
      </c>
      <c r="AD252" s="53">
        <v>1.2550128623843099E-2</v>
      </c>
      <c r="AE252" s="53">
        <v>1.2550128623843099E-2</v>
      </c>
      <c r="AF252" s="53">
        <v>1.2550128623843099E-2</v>
      </c>
      <c r="AG252" s="53">
        <v>1.2550128623843099E-2</v>
      </c>
      <c r="AH252" s="53">
        <v>1.2550128623843099E-2</v>
      </c>
      <c r="AI252" s="53">
        <v>1.5367927029728799E-2</v>
      </c>
      <c r="AJ252" s="53">
        <v>1.7246928066015198E-2</v>
      </c>
      <c r="AK252" s="53">
        <f t="shared" si="58"/>
        <v>1.693376122663413E-2</v>
      </c>
      <c r="AL252" s="53">
        <f t="shared" si="59"/>
        <v>3.9100678016737792E-4</v>
      </c>
      <c r="AM252" s="53">
        <f t="shared" si="60"/>
        <v>4.7079154911140522E-2</v>
      </c>
      <c r="AN252" s="95">
        <f t="shared" si="61"/>
        <v>-4907355.6592347836</v>
      </c>
      <c r="AO252" s="96">
        <f t="shared" si="62"/>
        <v>-5635228.2276166296</v>
      </c>
      <c r="AP252" s="108">
        <f t="shared" si="63"/>
        <v>9196.6271352339536</v>
      </c>
      <c r="AQ252" s="53">
        <v>1.91259272396564E-2</v>
      </c>
    </row>
    <row r="253" spans="5:43" ht="15" x14ac:dyDescent="0.2">
      <c r="E253" s="49">
        <v>44706</v>
      </c>
      <c r="F253" s="50">
        <v>0.85124367475509599</v>
      </c>
      <c r="G253" s="102">
        <f t="shared" si="48"/>
        <v>-6.1739492743161468E-3</v>
      </c>
      <c r="H253" s="103">
        <f t="shared" si="49"/>
        <v>0.86418291308864281</v>
      </c>
      <c r="I253" s="100">
        <f t="shared" si="50"/>
        <v>5785812.151885407</v>
      </c>
      <c r="J253" s="101">
        <f t="shared" si="51"/>
        <v>35721.310736462474</v>
      </c>
      <c r="K253" s="106">
        <f t="shared" si="52"/>
        <v>1070.0458410689607</v>
      </c>
      <c r="M253" s="49">
        <v>44706</v>
      </c>
      <c r="N253" s="52">
        <v>-5.0897574983537197E-3</v>
      </c>
      <c r="O253" s="52">
        <v>-5.6291227228939499E-3</v>
      </c>
      <c r="P253" s="52">
        <v>-5.3271744400262798E-3</v>
      </c>
      <c r="Q253" s="52">
        <v>-4.53090108931064E-3</v>
      </c>
      <c r="R253" s="52">
        <v>-3.70808574371039E-3</v>
      </c>
      <c r="S253" s="52">
        <v>-9.3626952730119196E-4</v>
      </c>
      <c r="T253" s="52">
        <v>1.62836234085261E-3</v>
      </c>
      <c r="U253" s="52">
        <f t="shared" si="53"/>
        <v>1.2009236961603095E-3</v>
      </c>
      <c r="V253" s="52">
        <f t="shared" si="54"/>
        <v>-1.2583303032448132E-5</v>
      </c>
      <c r="W253" s="52">
        <f t="shared" si="55"/>
        <v>3.5606458889863704E-2</v>
      </c>
      <c r="X253" s="97">
        <f t="shared" si="56"/>
        <v>5550264.5217736997</v>
      </c>
      <c r="Y253" s="107">
        <f t="shared" si="57"/>
        <v>27.744850534014404</v>
      </c>
      <c r="Z253" s="52">
        <v>3.7121346686035299E-3</v>
      </c>
      <c r="AC253" s="49">
        <v>44706</v>
      </c>
      <c r="AD253" s="53">
        <v>1.2280972674489E-2</v>
      </c>
      <c r="AE253" s="53">
        <v>1.2280972674489E-2</v>
      </c>
      <c r="AF253" s="53">
        <v>1.2280972674489E-2</v>
      </c>
      <c r="AG253" s="53">
        <v>1.2280972674489E-2</v>
      </c>
      <c r="AH253" s="53">
        <v>1.2280972674489E-2</v>
      </c>
      <c r="AI253" s="53">
        <v>1.50130447000265E-2</v>
      </c>
      <c r="AJ253" s="53">
        <v>1.68486963957548E-2</v>
      </c>
      <c r="AK253" s="53">
        <f t="shared" si="58"/>
        <v>1.6542754446466752E-2</v>
      </c>
      <c r="AL253" s="53">
        <f t="shared" si="59"/>
        <v>1.7103040590888546E-4</v>
      </c>
      <c r="AM253" s="53">
        <f t="shared" si="60"/>
        <v>4.6859178536882033E-2</v>
      </c>
      <c r="AN253" s="95">
        <f t="shared" si="61"/>
        <v>-4907784.5213546697</v>
      </c>
      <c r="AO253" s="96">
        <f t="shared" si="62"/>
        <v>-5679103.864497791</v>
      </c>
      <c r="AP253" s="108">
        <f t="shared" si="63"/>
        <v>-34679.009745927528</v>
      </c>
      <c r="AQ253" s="53">
        <v>1.8684353679418501E-2</v>
      </c>
    </row>
    <row r="254" spans="5:43" ht="15" x14ac:dyDescent="0.2">
      <c r="E254" s="49">
        <v>44705</v>
      </c>
      <c r="F254" s="50">
        <v>0.85651546716689997</v>
      </c>
      <c r="G254" s="102">
        <f t="shared" si="48"/>
        <v>9.26101887121486E-3</v>
      </c>
      <c r="H254" s="103">
        <f t="shared" si="49"/>
        <v>0.87760441248050869</v>
      </c>
      <c r="I254" s="100">
        <f t="shared" si="50"/>
        <v>5697327.7810531156</v>
      </c>
      <c r="J254" s="101">
        <f t="shared" si="51"/>
        <v>-52763.060095828958</v>
      </c>
      <c r="K254" s="106">
        <f t="shared" si="52"/>
        <v>-2666.521637304686</v>
      </c>
      <c r="M254" s="49">
        <v>44705</v>
      </c>
      <c r="N254" s="52">
        <v>-5.0796186551451596E-3</v>
      </c>
      <c r="O254" s="52">
        <v>-5.6077805347740598E-3</v>
      </c>
      <c r="P254" s="52">
        <v>-5.3229555487632699E-3</v>
      </c>
      <c r="Q254" s="52">
        <v>-4.5284745283424802E-3</v>
      </c>
      <c r="R254" s="52">
        <v>-3.7075099535286401E-3</v>
      </c>
      <c r="S254" s="52">
        <v>-9.2901993775740201E-4</v>
      </c>
      <c r="T254" s="52">
        <v>1.6420123865827901E-3</v>
      </c>
      <c r="U254" s="52">
        <f t="shared" si="53"/>
        <v>1.2135069991927577E-3</v>
      </c>
      <c r="V254" s="52">
        <f t="shared" si="54"/>
        <v>-4.1123518409787868E-6</v>
      </c>
      <c r="W254" s="52">
        <f t="shared" si="55"/>
        <v>3.5614929841055173E-2</v>
      </c>
      <c r="X254" s="97">
        <f t="shared" si="56"/>
        <v>5550245.8442081939</v>
      </c>
      <c r="Y254" s="107">
        <f t="shared" si="57"/>
        <v>9.0672850282862782</v>
      </c>
      <c r="Z254" s="52">
        <v>3.7352957297116501E-3</v>
      </c>
      <c r="AC254" s="49">
        <v>44705</v>
      </c>
      <c r="AD254" s="53">
        <v>1.2171310372650601E-2</v>
      </c>
      <c r="AE254" s="53">
        <v>1.2171310372650601E-2</v>
      </c>
      <c r="AF254" s="53">
        <v>1.2171310372650601E-2</v>
      </c>
      <c r="AG254" s="53">
        <v>1.2171310372650601E-2</v>
      </c>
      <c r="AH254" s="53">
        <v>1.2171310372650601E-2</v>
      </c>
      <c r="AI254" s="53">
        <v>1.48740960285067E-2</v>
      </c>
      <c r="AJ254" s="53">
        <v>1.6671249642968101E-2</v>
      </c>
      <c r="AK254" s="53">
        <f t="shared" si="58"/>
        <v>1.6371724040557867E-2</v>
      </c>
      <c r="AL254" s="53">
        <f t="shared" si="59"/>
        <v>-7.6775004466376681E-4</v>
      </c>
      <c r="AM254" s="53">
        <f t="shared" si="60"/>
        <v>4.5920398086309377E-2</v>
      </c>
      <c r="AN254" s="95">
        <f t="shared" si="61"/>
        <v>-4909615.1727330396</v>
      </c>
      <c r="AO254" s="96">
        <f t="shared" si="62"/>
        <v>-5594337.3835783675</v>
      </c>
      <c r="AP254" s="108">
        <f t="shared" si="63"/>
        <v>50087.471173495986</v>
      </c>
      <c r="AQ254" s="53">
        <v>1.8468404188752102E-2</v>
      </c>
    </row>
    <row r="255" spans="5:43" ht="15" x14ac:dyDescent="0.2">
      <c r="E255" s="49">
        <v>44704</v>
      </c>
      <c r="F255" s="50">
        <v>0.84861987829208296</v>
      </c>
      <c r="G255" s="102">
        <f t="shared" si="48"/>
        <v>2.0719637157664084E-3</v>
      </c>
      <c r="H255" s="103">
        <f t="shared" si="49"/>
        <v>0.8713531589316067</v>
      </c>
      <c r="I255" s="100">
        <f t="shared" si="50"/>
        <v>5738201.4958557747</v>
      </c>
      <c r="J255" s="101">
        <f t="shared" si="51"/>
        <v>-11889.345293169841</v>
      </c>
      <c r="K255" s="106">
        <f t="shared" si="52"/>
        <v>-229.00450596120209</v>
      </c>
      <c r="M255" s="49">
        <v>44704</v>
      </c>
      <c r="N255" s="52">
        <v>-5.0694793462753296E-3</v>
      </c>
      <c r="O255" s="52">
        <v>-5.5772871710359998E-3</v>
      </c>
      <c r="P255" s="52">
        <v>-5.3270990028977299E-3</v>
      </c>
      <c r="Q255" s="52">
        <v>-4.5321253128349703E-3</v>
      </c>
      <c r="R255" s="52">
        <v>-3.7106524687260298E-3</v>
      </c>
      <c r="S255" s="52">
        <v>-9.3851488782092896E-4</v>
      </c>
      <c r="T255" s="52">
        <v>1.64884619880467E-3</v>
      </c>
      <c r="U255" s="52">
        <f t="shared" si="53"/>
        <v>1.2176193510337364E-3</v>
      </c>
      <c r="V255" s="52">
        <f t="shared" si="54"/>
        <v>1.940384681802243E-4</v>
      </c>
      <c r="W255" s="52">
        <f t="shared" si="55"/>
        <v>3.5813080661076378E-2</v>
      </c>
      <c r="X255" s="97">
        <f t="shared" si="56"/>
        <v>5549808.960209162</v>
      </c>
      <c r="Y255" s="107">
        <f t="shared" si="57"/>
        <v>-427.81671400368214</v>
      </c>
      <c r="Z255" s="52">
        <v>3.7831284571439002E-3</v>
      </c>
      <c r="AC255" s="49">
        <v>44704</v>
      </c>
      <c r="AD255" s="53">
        <v>1.24903172254562E-2</v>
      </c>
      <c r="AE255" s="53">
        <v>1.24903172254562E-2</v>
      </c>
      <c r="AF255" s="53">
        <v>1.24903172254562E-2</v>
      </c>
      <c r="AG255" s="53">
        <v>1.24903172254562E-2</v>
      </c>
      <c r="AH255" s="53">
        <v>1.24903172254562E-2</v>
      </c>
      <c r="AI255" s="53">
        <v>1.54893668368458E-2</v>
      </c>
      <c r="AJ255" s="53">
        <v>1.7469495534896799E-2</v>
      </c>
      <c r="AK255" s="53">
        <f t="shared" si="58"/>
        <v>1.7139474085221634E-2</v>
      </c>
      <c r="AL255" s="53">
        <f t="shared" si="59"/>
        <v>1.8649362027641295E-4</v>
      </c>
      <c r="AM255" s="53">
        <f t="shared" si="60"/>
        <v>4.6874641751249557E-2</v>
      </c>
      <c r="AN255" s="95">
        <f t="shared" si="61"/>
        <v>-4907754.3733157674</v>
      </c>
      <c r="AO255" s="96">
        <f t="shared" si="62"/>
        <v>-5632336.6972506512</v>
      </c>
      <c r="AP255" s="108">
        <f t="shared" si="63"/>
        <v>12088.157501212321</v>
      </c>
      <c r="AQ255" s="53">
        <v>1.9449625164270401E-2</v>
      </c>
    </row>
    <row r="256" spans="5:43" ht="15" x14ac:dyDescent="0.2">
      <c r="E256" s="49">
        <v>44701</v>
      </c>
      <c r="F256" s="50">
        <v>0.84686338901519698</v>
      </c>
      <c r="G256" s="102">
        <f t="shared" si="48"/>
        <v>-1.0519513949133674E-3</v>
      </c>
      <c r="H256" s="103">
        <f t="shared" si="49"/>
        <v>0.86863675392429418</v>
      </c>
      <c r="I256" s="100">
        <f t="shared" si="50"/>
        <v>5756146.0269913627</v>
      </c>
      <c r="J256" s="101">
        <f t="shared" si="51"/>
        <v>6055.1858424181119</v>
      </c>
      <c r="K256" s="106">
        <f t="shared" si="52"/>
        <v>783.31522412784398</v>
      </c>
      <c r="M256" s="49">
        <v>44701</v>
      </c>
      <c r="N256" s="52">
        <v>-5.0694793462753296E-3</v>
      </c>
      <c r="O256" s="52">
        <v>-5.4770754650235098E-3</v>
      </c>
      <c r="P256" s="52">
        <v>-5.2995691075920998E-3</v>
      </c>
      <c r="Q256" s="52">
        <v>-4.5388136059045696E-3</v>
      </c>
      <c r="R256" s="52">
        <v>-3.7526991218328398E-3</v>
      </c>
      <c r="S256" s="52">
        <v>-1.0881570633500799E-3</v>
      </c>
      <c r="T256" s="52">
        <v>1.44592847209423E-3</v>
      </c>
      <c r="U256" s="52">
        <f t="shared" si="53"/>
        <v>1.0235808828535121E-3</v>
      </c>
      <c r="V256" s="52">
        <f t="shared" si="54"/>
        <v>-2.2806324219953183E-5</v>
      </c>
      <c r="W256" s="52">
        <f t="shared" si="55"/>
        <v>3.5596235868676204E-2</v>
      </c>
      <c r="X256" s="97">
        <f t="shared" si="56"/>
        <v>5550287.0625548437</v>
      </c>
      <c r="Y256" s="107">
        <f t="shared" si="57"/>
        <v>50.285631678067148</v>
      </c>
      <c r="Z256" s="52">
        <v>3.5189306363463402E-3</v>
      </c>
      <c r="AC256" s="49">
        <v>44701</v>
      </c>
      <c r="AD256" s="53">
        <v>1.2370273470878599E-2</v>
      </c>
      <c r="AE256" s="53">
        <v>1.2370273470878599E-2</v>
      </c>
      <c r="AF256" s="53">
        <v>1.2370273470878599E-2</v>
      </c>
      <c r="AG256" s="53">
        <v>1.2370273470878599E-2</v>
      </c>
      <c r="AH256" s="53">
        <v>1.2370273470878599E-2</v>
      </c>
      <c r="AI256" s="53">
        <v>1.53271993622183E-2</v>
      </c>
      <c r="AJ256" s="53">
        <v>1.7278136685490601E-2</v>
      </c>
      <c r="AK256" s="53">
        <f t="shared" si="58"/>
        <v>1.6952980464945221E-2</v>
      </c>
      <c r="AL256" s="53">
        <f t="shared" si="59"/>
        <v>2.7700824042162231E-4</v>
      </c>
      <c r="AM256" s="53">
        <f t="shared" si="60"/>
        <v>4.696515637139477E-2</v>
      </c>
      <c r="AN256" s="95">
        <f t="shared" si="61"/>
        <v>-4907577.9041301152</v>
      </c>
      <c r="AO256" s="96">
        <f t="shared" si="62"/>
        <v>-5649747.0110018319</v>
      </c>
      <c r="AP256" s="108">
        <f t="shared" si="63"/>
        <v>-5322.156249968335</v>
      </c>
      <c r="AQ256" s="53">
        <v>1.9229074940085401E-2</v>
      </c>
    </row>
    <row r="257" spans="5:43" ht="15" x14ac:dyDescent="0.2">
      <c r="E257" s="49">
        <v>44700</v>
      </c>
      <c r="F257" s="50">
        <v>0.84775471687316895</v>
      </c>
      <c r="G257" s="102">
        <f t="shared" si="48"/>
        <v>1.1725948483963034E-3</v>
      </c>
      <c r="H257" s="103">
        <f t="shared" si="49"/>
        <v>0.8705711114020841</v>
      </c>
      <c r="I257" s="100">
        <f t="shared" si="50"/>
        <v>5743356.2112431359</v>
      </c>
      <c r="J257" s="101">
        <f t="shared" si="51"/>
        <v>-6734.629905808717</v>
      </c>
      <c r="K257" s="106">
        <f t="shared" si="52"/>
        <v>-455.25082880537957</v>
      </c>
      <c r="M257" s="49">
        <v>44700</v>
      </c>
      <c r="N257" s="52">
        <v>-5.0694793462753296E-3</v>
      </c>
      <c r="O257" s="52">
        <v>-5.4714027792215304E-3</v>
      </c>
      <c r="P257" s="52">
        <v>-5.3507331758737503E-3</v>
      </c>
      <c r="Q257" s="52">
        <v>-4.55214641988277E-3</v>
      </c>
      <c r="R257" s="52">
        <v>-3.7269401364028402E-3</v>
      </c>
      <c r="S257" s="52">
        <v>-1.0600754758343101E-3</v>
      </c>
      <c r="T257" s="52">
        <v>1.4676797436550201E-3</v>
      </c>
      <c r="U257" s="52">
        <f t="shared" si="53"/>
        <v>1.0463872070734653E-3</v>
      </c>
      <c r="V257" s="52">
        <f t="shared" si="54"/>
        <v>1.3963439657042713E-4</v>
      </c>
      <c r="W257" s="52">
        <f t="shared" si="55"/>
        <v>3.5758676589466583E-2</v>
      </c>
      <c r="X257" s="97">
        <f t="shared" si="56"/>
        <v>5549928.907175458</v>
      </c>
      <c r="Y257" s="107">
        <f t="shared" si="57"/>
        <v>-307.86974770762026</v>
      </c>
      <c r="Z257" s="52">
        <v>3.5680341534316501E-3</v>
      </c>
      <c r="AC257" s="49">
        <v>44700</v>
      </c>
      <c r="AD257" s="53">
        <v>1.2211188673973E-2</v>
      </c>
      <c r="AE257" s="53">
        <v>1.2211188673973E-2</v>
      </c>
      <c r="AF257" s="53">
        <v>1.2211188673973E-2</v>
      </c>
      <c r="AG257" s="53">
        <v>1.2211188673973E-2</v>
      </c>
      <c r="AH257" s="53">
        <v>1.2211188673973E-2</v>
      </c>
      <c r="AI257" s="53">
        <v>1.51082249358296E-2</v>
      </c>
      <c r="AJ257" s="53">
        <v>1.69895216822624E-2</v>
      </c>
      <c r="AK257" s="53">
        <f t="shared" si="58"/>
        <v>1.6675972224523598E-2</v>
      </c>
      <c r="AL257" s="53">
        <f t="shared" si="59"/>
        <v>-1.0547383377901981E-5</v>
      </c>
      <c r="AM257" s="53">
        <f t="shared" si="60"/>
        <v>4.6677600747595249E-2</v>
      </c>
      <c r="AN257" s="95">
        <f t="shared" si="61"/>
        <v>-4908138.5504964665</v>
      </c>
      <c r="AO257" s="96">
        <f t="shared" si="62"/>
        <v>-5637837.6059271526</v>
      </c>
      <c r="AP257" s="108">
        <f t="shared" si="63"/>
        <v>6587.2488247109577</v>
      </c>
      <c r="AQ257" s="53">
        <v>1.88708193600177E-2</v>
      </c>
    </row>
    <row r="258" spans="5:43" ht="15" x14ac:dyDescent="0.2">
      <c r="E258" s="49">
        <v>44699</v>
      </c>
      <c r="F258" s="50">
        <v>0.84676122665405196</v>
      </c>
      <c r="G258" s="102">
        <f t="shared" si="48"/>
        <v>2.2861057353296028E-3</v>
      </c>
      <c r="H258" s="103">
        <f t="shared" si="49"/>
        <v>0.87153936644160868</v>
      </c>
      <c r="I258" s="100">
        <f t="shared" si="50"/>
        <v>5736975.5085354364</v>
      </c>
      <c r="J258" s="101">
        <f t="shared" si="51"/>
        <v>-13115.332613508217</v>
      </c>
      <c r="K258" s="106">
        <f t="shared" si="52"/>
        <v>-622.70205527916551</v>
      </c>
      <c r="M258" s="49">
        <v>44699</v>
      </c>
      <c r="N258" s="52">
        <v>-5.0694793462753296E-3</v>
      </c>
      <c r="O258" s="52">
        <v>-5.6491773575544297E-3</v>
      </c>
      <c r="P258" s="52">
        <v>-5.5091306567192E-3</v>
      </c>
      <c r="Q258" s="52">
        <v>-4.7096433117985699E-3</v>
      </c>
      <c r="R258" s="52">
        <v>-3.88350593857467E-3</v>
      </c>
      <c r="S258" s="52">
        <v>-1.22000242117792E-3</v>
      </c>
      <c r="T258" s="52">
        <v>1.3321038568392301E-3</v>
      </c>
      <c r="U258" s="52">
        <f t="shared" si="53"/>
        <v>9.067528105030382E-4</v>
      </c>
      <c r="V258" s="52">
        <f t="shared" si="54"/>
        <v>1.7242061827952258E-4</v>
      </c>
      <c r="W258" s="52">
        <f t="shared" si="55"/>
        <v>3.5791462811175678E-2</v>
      </c>
      <c r="X258" s="97">
        <f t="shared" si="56"/>
        <v>5549856.6216901923</v>
      </c>
      <c r="Y258" s="107">
        <f t="shared" si="57"/>
        <v>-380.15523297339678</v>
      </c>
      <c r="Z258" s="52">
        <v>3.4650042653083801E-3</v>
      </c>
      <c r="AC258" s="49">
        <v>44699</v>
      </c>
      <c r="AD258" s="53">
        <v>1.2171310372650601E-2</v>
      </c>
      <c r="AE258" s="53">
        <v>1.2171310372650601E-2</v>
      </c>
      <c r="AF258" s="53">
        <v>1.2171310372650601E-2</v>
      </c>
      <c r="AG258" s="53">
        <v>1.2171310372650601E-2</v>
      </c>
      <c r="AH258" s="53">
        <v>1.2171310372650601E-2</v>
      </c>
      <c r="AI258" s="53">
        <v>1.5112286433577499E-2</v>
      </c>
      <c r="AJ258" s="53">
        <v>1.7001366242766301E-2</v>
      </c>
      <c r="AK258" s="53">
        <f t="shared" si="58"/>
        <v>1.66865196079015E-2</v>
      </c>
      <c r="AL258" s="53">
        <f t="shared" si="59"/>
        <v>-6.8576385580179644E-7</v>
      </c>
      <c r="AM258" s="53">
        <f t="shared" si="60"/>
        <v>4.6687462367117349E-2</v>
      </c>
      <c r="AN258" s="95">
        <f t="shared" si="61"/>
        <v>-4908119.3222649051</v>
      </c>
      <c r="AO258" s="96">
        <f t="shared" si="62"/>
        <v>-5631552.0689606611</v>
      </c>
      <c r="AP258" s="108">
        <f t="shared" si="63"/>
        <v>12872.785791202448</v>
      </c>
      <c r="AQ258" s="53">
        <v>1.8890446051955199E-2</v>
      </c>
    </row>
    <row r="259" spans="5:43" ht="15" x14ac:dyDescent="0.2">
      <c r="E259" s="49">
        <v>44698</v>
      </c>
      <c r="F259" s="50">
        <v>0.84482765197753895</v>
      </c>
      <c r="G259" s="102">
        <f t="shared" si="48"/>
        <v>-5.0276060651837547E-3</v>
      </c>
      <c r="H259" s="103">
        <f t="shared" si="49"/>
        <v>0.86517971752252143</v>
      </c>
      <c r="I259" s="100">
        <f t="shared" si="50"/>
        <v>5779146.1111891419</v>
      </c>
      <c r="J259" s="101">
        <f t="shared" si="51"/>
        <v>29055.270040197298</v>
      </c>
      <c r="K259" s="106">
        <f t="shared" si="52"/>
        <v>1588.7228210177273</v>
      </c>
      <c r="M259" s="49">
        <v>44698</v>
      </c>
      <c r="N259" s="52">
        <v>-5.0694793462753296E-3</v>
      </c>
      <c r="O259" s="52">
        <v>-5.5542713962495301E-3</v>
      </c>
      <c r="P259" s="52">
        <v>-5.4573398083448401E-3</v>
      </c>
      <c r="Q259" s="52">
        <v>-4.7074262984097004E-3</v>
      </c>
      <c r="R259" s="52">
        <v>-3.9325151592492997E-3</v>
      </c>
      <c r="S259" s="52">
        <v>-1.3704349985346101E-3</v>
      </c>
      <c r="T259" s="52">
        <v>1.1552856303751399E-3</v>
      </c>
      <c r="U259" s="52">
        <f t="shared" si="53"/>
        <v>7.3433219222351562E-4</v>
      </c>
      <c r="V259" s="52">
        <f t="shared" si="54"/>
        <v>6.1793149992202256E-4</v>
      </c>
      <c r="W259" s="52">
        <f t="shared" si="55"/>
        <v>3.6236973692818177E-2</v>
      </c>
      <c r="X259" s="97">
        <f t="shared" si="56"/>
        <v>5548874.4740298009</v>
      </c>
      <c r="Y259" s="107">
        <f t="shared" si="57"/>
        <v>-1362.302893364802</v>
      </c>
      <c r="Z259" s="52">
        <v>3.3090435899794102E-3</v>
      </c>
      <c r="AC259" s="49">
        <v>44698</v>
      </c>
      <c r="AD259" s="53">
        <v>1.21015245094895E-2</v>
      </c>
      <c r="AE259" s="53">
        <v>1.21015245094895E-2</v>
      </c>
      <c r="AF259" s="53">
        <v>1.21015245094895E-2</v>
      </c>
      <c r="AG259" s="53">
        <v>1.21015245094895E-2</v>
      </c>
      <c r="AH259" s="53">
        <v>1.21015245094895E-2</v>
      </c>
      <c r="AI259" s="53">
        <v>1.5092438086867299E-2</v>
      </c>
      <c r="AJ259" s="53">
        <v>1.70061588287353E-2</v>
      </c>
      <c r="AK259" s="53">
        <f t="shared" si="58"/>
        <v>1.6687205371757302E-2</v>
      </c>
      <c r="AL259" s="53">
        <f t="shared" si="59"/>
        <v>1.0727594296137521E-3</v>
      </c>
      <c r="AM259" s="53">
        <f t="shared" si="60"/>
        <v>4.7760907560586902E-2</v>
      </c>
      <c r="AN259" s="95">
        <f t="shared" si="61"/>
        <v>-4906026.7641432639</v>
      </c>
      <c r="AO259" s="96">
        <f t="shared" si="62"/>
        <v>-5670529.0990776783</v>
      </c>
      <c r="AP259" s="108">
        <f t="shared" si="63"/>
        <v>-26104.244325814769</v>
      </c>
      <c r="AQ259" s="53">
        <v>1.8919881433248499E-2</v>
      </c>
    </row>
    <row r="260" spans="5:43" ht="15" x14ac:dyDescent="0.2">
      <c r="E260" s="49">
        <v>44697</v>
      </c>
      <c r="F260" s="50">
        <v>0.84908580780029297</v>
      </c>
      <c r="G260" s="102">
        <f t="shared" ref="G260:G323" si="64">LN(F260/F261)</f>
        <v>-1.7906366038490718E-3</v>
      </c>
      <c r="H260" s="103">
        <f t="shared" ref="H260:H323" si="65">F$3*(1+G260)</f>
        <v>0.8679944291077456</v>
      </c>
      <c r="I260" s="100">
        <f t="shared" ref="I260:I323" si="66">$C$16/H260</f>
        <v>5760405.6343307951</v>
      </c>
      <c r="J260" s="101">
        <f t="shared" ref="J260:J323" si="67">I260-$C$25</f>
        <v>10314.793181850575</v>
      </c>
      <c r="K260" s="106">
        <f t="shared" ref="K260:K323" si="68">J260+Y260+AP260</f>
        <v>-104.17855494841933</v>
      </c>
      <c r="M260" s="49">
        <v>44697</v>
      </c>
      <c r="N260" s="52">
        <v>-5.0796186551451596E-3</v>
      </c>
      <c r="O260" s="52">
        <v>-5.59406168758869E-3</v>
      </c>
      <c r="P260" s="52">
        <v>-5.5934200063347799E-3</v>
      </c>
      <c r="Q260" s="52">
        <v>-4.8591112717986098E-3</v>
      </c>
      <c r="R260" s="52">
        <v>-4.1003255173563896E-3</v>
      </c>
      <c r="S260" s="52">
        <v>-1.7609905917197401E-3</v>
      </c>
      <c r="T260" s="52">
        <v>4.9187894910573905E-4</v>
      </c>
      <c r="U260" s="52">
        <f t="shared" ref="U260:U323" si="69">FORECAST(U$2,S260:T260,S$2:T$2)</f>
        <v>1.1640069230149305E-4</v>
      </c>
      <c r="V260" s="52">
        <f t="shared" ref="V260:V323" si="70">U260-U261</f>
        <v>4.2970571788221792E-4</v>
      </c>
      <c r="W260" s="52">
        <f t="shared" ref="W260:W323" si="71">$U$3+V260</f>
        <v>3.6048747910778375E-2</v>
      </c>
      <c r="X260" s="97">
        <f t="shared" ref="X260:X323" si="72">$B$15*EXP(-W260*$B$21)</f>
        <v>5549289.404554829</v>
      </c>
      <c r="Y260" s="107">
        <f t="shared" ref="Y260:Y323" si="73">X260-$B$22</f>
        <v>-947.3723683366552</v>
      </c>
      <c r="Z260" s="52">
        <v>2.4403342977166102E-3</v>
      </c>
      <c r="AC260" s="49">
        <v>44697</v>
      </c>
      <c r="AD260" s="53">
        <v>1.1593044735491199E-2</v>
      </c>
      <c r="AE260" s="53">
        <v>1.1593044735491199E-2</v>
      </c>
      <c r="AF260" s="53">
        <v>1.1593044735491199E-2</v>
      </c>
      <c r="AG260" s="53">
        <v>1.1593044735491199E-2</v>
      </c>
      <c r="AH260" s="53">
        <v>1.1593044735491199E-2</v>
      </c>
      <c r="AI260" s="53">
        <v>1.41792017966508E-2</v>
      </c>
      <c r="AJ260" s="53">
        <v>1.59014947712421E-2</v>
      </c>
      <c r="AK260" s="53">
        <f t="shared" ref="AK260:AK323" si="74">FORECAST(AK$2,AI260:AJ260,AI$2:AJ$2)</f>
        <v>1.561444594214355E-2</v>
      </c>
      <c r="AL260" s="53">
        <f t="shared" ref="AL260:AL323" si="75">AK260-AK261</f>
        <v>2.9100058600309807E-4</v>
      </c>
      <c r="AM260" s="53">
        <f t="shared" ref="AM260:AM323" si="76">AK$3+AL260</f>
        <v>4.6979148716976248E-2</v>
      </c>
      <c r="AN260" s="95">
        <f t="shared" ref="AN260:AN323" si="77">B$16*EXP(-AM260*B$21)</f>
        <v>-4907550.6249284791</v>
      </c>
      <c r="AO260" s="96">
        <f t="shared" ref="AO260:AO323" si="78">AN260/H260</f>
        <v>-5653896.4541203259</v>
      </c>
      <c r="AP260" s="108">
        <f t="shared" ref="AP260:AP323" si="79">AO260-$B$25</f>
        <v>-9471.599368462339</v>
      </c>
      <c r="AQ260" s="53">
        <v>1.7623785883188199E-2</v>
      </c>
    </row>
    <row r="261" spans="5:43" ht="15" x14ac:dyDescent="0.2">
      <c r="E261" s="49">
        <v>44694</v>
      </c>
      <c r="F261" s="50">
        <v>0.85060757398605302</v>
      </c>
      <c r="G261" s="102">
        <f t="shared" si="64"/>
        <v>-1.0350033449014605E-3</v>
      </c>
      <c r="H261" s="103">
        <f t="shared" si="65"/>
        <v>0.86865149112626194</v>
      </c>
      <c r="I261" s="100">
        <f t="shared" si="66"/>
        <v>5756048.3704657918</v>
      </c>
      <c r="J261" s="101">
        <f t="shared" si="67"/>
        <v>5957.5293168472126</v>
      </c>
      <c r="K261" s="106">
        <f t="shared" si="68"/>
        <v>-160.5280830943957</v>
      </c>
      <c r="M261" s="49">
        <v>44694</v>
      </c>
      <c r="N261" s="52">
        <v>-4.9884351901709999E-3</v>
      </c>
      <c r="O261" s="52">
        <v>-5.45666739344596E-3</v>
      </c>
      <c r="P261" s="52">
        <v>-5.4712519049644401E-3</v>
      </c>
      <c r="Q261" s="52">
        <v>-4.8665828071534599E-3</v>
      </c>
      <c r="R261" s="52">
        <v>-4.1955793276429098E-3</v>
      </c>
      <c r="S261" s="52">
        <v>-2.0794051233679E-3</v>
      </c>
      <c r="T261" s="52">
        <v>3.9914993976708502E-5</v>
      </c>
      <c r="U261" s="52">
        <f t="shared" si="69"/>
        <v>-3.1330502558072487E-4</v>
      </c>
      <c r="V261" s="52">
        <f t="shared" si="70"/>
        <v>1.9688409156515436E-4</v>
      </c>
      <c r="W261" s="52">
        <f t="shared" si="71"/>
        <v>3.5815926284461307E-2</v>
      </c>
      <c r="X261" s="97">
        <f t="shared" si="72"/>
        <v>5549802.6864138236</v>
      </c>
      <c r="Y261" s="107">
        <f t="shared" si="73"/>
        <v>-434.09050934202969</v>
      </c>
      <c r="Z261" s="52">
        <v>1.93784455768764E-3</v>
      </c>
      <c r="AC261" s="49">
        <v>44694</v>
      </c>
      <c r="AD261" s="53">
        <v>1.14331506192684E-2</v>
      </c>
      <c r="AE261" s="53">
        <v>1.14331506192684E-2</v>
      </c>
      <c r="AF261" s="53">
        <v>1.14331506192684E-2</v>
      </c>
      <c r="AG261" s="53">
        <v>1.14331506192684E-2</v>
      </c>
      <c r="AH261" s="53">
        <v>1.14331506192684E-2</v>
      </c>
      <c r="AI261" s="53">
        <v>1.38836167752742E-2</v>
      </c>
      <c r="AJ261" s="53">
        <v>1.5611411072313701E-2</v>
      </c>
      <c r="AK261" s="53">
        <f t="shared" si="74"/>
        <v>1.5323445356140452E-2</v>
      </c>
      <c r="AL261" s="53">
        <f t="shared" si="75"/>
        <v>7.3101992408418359E-5</v>
      </c>
      <c r="AM261" s="53">
        <f t="shared" si="76"/>
        <v>4.6761250123381566E-2</v>
      </c>
      <c r="AN261" s="95">
        <f t="shared" si="77"/>
        <v>-4907975.4529453721</v>
      </c>
      <c r="AO261" s="96">
        <f t="shared" si="78"/>
        <v>-5650108.8216424631</v>
      </c>
      <c r="AP261" s="108">
        <f t="shared" si="79"/>
        <v>-5683.9668905995786</v>
      </c>
      <c r="AQ261" s="53">
        <v>1.7339205369353201E-2</v>
      </c>
    </row>
    <row r="262" spans="5:43" ht="15" x14ac:dyDescent="0.2">
      <c r="E262" s="49">
        <v>44693</v>
      </c>
      <c r="F262" s="50">
        <v>0.85148841142654397</v>
      </c>
      <c r="G262" s="102">
        <f t="shared" si="64"/>
        <v>-3.7243644810510761E-3</v>
      </c>
      <c r="H262" s="103">
        <f t="shared" si="65"/>
        <v>0.86631295317056223</v>
      </c>
      <c r="I262" s="100">
        <f t="shared" si="66"/>
        <v>5771586.3322842242</v>
      </c>
      <c r="J262" s="101">
        <f t="shared" si="67"/>
        <v>21495.491135279648</v>
      </c>
      <c r="K262" s="106">
        <f t="shared" si="68"/>
        <v>670.75883001741022</v>
      </c>
      <c r="M262" s="49">
        <v>44693</v>
      </c>
      <c r="N262" s="52">
        <v>-5.0593405030667704E-3</v>
      </c>
      <c r="O262" s="52">
        <v>-5.4980185814201797E-3</v>
      </c>
      <c r="P262" s="52">
        <v>-5.4712519049644401E-3</v>
      </c>
      <c r="Q262" s="52">
        <v>-4.8875510692596401E-3</v>
      </c>
      <c r="R262" s="52">
        <v>-4.2231380939483599E-3</v>
      </c>
      <c r="S262" s="52">
        <v>-2.1909491624683098E-3</v>
      </c>
      <c r="T262" s="52">
        <v>-1.74037108081392E-4</v>
      </c>
      <c r="U262" s="52">
        <f t="shared" si="69"/>
        <v>-5.1018911714587924E-4</v>
      </c>
      <c r="V262" s="52">
        <f t="shared" si="70"/>
        <v>-2.0517140122441012E-4</v>
      </c>
      <c r="W262" s="52">
        <f t="shared" si="71"/>
        <v>3.5413870791671742E-2</v>
      </c>
      <c r="X262" s="97">
        <f t="shared" si="72"/>
        <v>5550689.1754396511</v>
      </c>
      <c r="Y262" s="107">
        <f t="shared" si="73"/>
        <v>452.39851648546755</v>
      </c>
      <c r="Z262" s="52">
        <v>1.68179720640182E-3</v>
      </c>
      <c r="AC262" s="49">
        <v>44693</v>
      </c>
      <c r="AD262" s="53">
        <v>1.12839378416538E-2</v>
      </c>
      <c r="AE262" s="53">
        <v>1.12839378416538E-2</v>
      </c>
      <c r="AF262" s="53">
        <v>1.12839378416538E-2</v>
      </c>
      <c r="AG262" s="53">
        <v>1.12839378416538E-2</v>
      </c>
      <c r="AH262" s="53">
        <v>1.12839378416538E-2</v>
      </c>
      <c r="AI262" s="53">
        <v>1.37866651639342E-2</v>
      </c>
      <c r="AJ262" s="53">
        <v>1.55430790036916E-2</v>
      </c>
      <c r="AK262" s="53">
        <f t="shared" si="74"/>
        <v>1.5250343363732034E-2</v>
      </c>
      <c r="AL262" s="53">
        <f t="shared" si="75"/>
        <v>-7.8485657771415127E-5</v>
      </c>
      <c r="AM262" s="53">
        <f t="shared" si="76"/>
        <v>4.6609662473201731E-2</v>
      </c>
      <c r="AN262" s="95">
        <f t="shared" si="77"/>
        <v>-4908271.0189065933</v>
      </c>
      <c r="AO262" s="96">
        <f t="shared" si="78"/>
        <v>-5665701.9855736112</v>
      </c>
      <c r="AP262" s="108">
        <f t="shared" si="79"/>
        <v>-21277.130821747705</v>
      </c>
      <c r="AQ262" s="53">
        <v>1.7299495637416801E-2</v>
      </c>
    </row>
    <row r="263" spans="5:43" ht="15" x14ac:dyDescent="0.2">
      <c r="E263" s="49">
        <v>44692</v>
      </c>
      <c r="F263" s="50">
        <v>0.85466557741165095</v>
      </c>
      <c r="G263" s="102">
        <f t="shared" si="64"/>
        <v>-1.8040878355195052E-3</v>
      </c>
      <c r="H263" s="103">
        <f t="shared" si="65"/>
        <v>0.86798273256934111</v>
      </c>
      <c r="I263" s="100">
        <f t="shared" si="66"/>
        <v>5760483.2589230817</v>
      </c>
      <c r="J263" s="101">
        <f t="shared" si="67"/>
        <v>10392.41777413711</v>
      </c>
      <c r="K263" s="106">
        <f t="shared" si="68"/>
        <v>381.11199426278472</v>
      </c>
      <c r="M263" s="49">
        <v>44692</v>
      </c>
      <c r="N263" s="52">
        <v>-5.0593405030667704E-3</v>
      </c>
      <c r="O263" s="52">
        <v>-5.6451950222253799E-3</v>
      </c>
      <c r="P263" s="52">
        <v>-5.6928056292235799E-3</v>
      </c>
      <c r="Q263" s="52">
        <v>-5.0624147988855804E-3</v>
      </c>
      <c r="R263" s="52">
        <v>-4.3597589246928596E-3</v>
      </c>
      <c r="S263" s="52">
        <v>-2.1762917749583699E-3</v>
      </c>
      <c r="T263" s="52">
        <v>6.9237095885910094E-5</v>
      </c>
      <c r="U263" s="52">
        <f t="shared" si="69"/>
        <v>-3.0501771592146912E-4</v>
      </c>
      <c r="V263" s="52">
        <f t="shared" si="70"/>
        <v>1.7249875478832222E-5</v>
      </c>
      <c r="W263" s="52">
        <f t="shared" si="71"/>
        <v>3.5636292068374986E-2</v>
      </c>
      <c r="X263" s="97">
        <f t="shared" si="72"/>
        <v>5550198.7429999877</v>
      </c>
      <c r="Y263" s="107">
        <f t="shared" si="73"/>
        <v>-38.033923177979887</v>
      </c>
      <c r="Z263" s="52">
        <v>2.2053236607462098E-3</v>
      </c>
      <c r="AC263" s="49">
        <v>44692</v>
      </c>
      <c r="AD263" s="53">
        <v>1.12639935687184E-2</v>
      </c>
      <c r="AE263" s="53">
        <v>1.12639935687184E-2</v>
      </c>
      <c r="AF263" s="53">
        <v>1.12639935687184E-2</v>
      </c>
      <c r="AG263" s="53">
        <v>1.12639935687184E-2</v>
      </c>
      <c r="AH263" s="53">
        <v>1.12639935687184E-2</v>
      </c>
      <c r="AI263" s="53">
        <v>1.38018736615777E-2</v>
      </c>
      <c r="AJ263" s="53">
        <v>1.56342200934886E-2</v>
      </c>
      <c r="AK263" s="53">
        <f t="shared" si="74"/>
        <v>1.5328829021503449E-2</v>
      </c>
      <c r="AL263" s="53">
        <f t="shared" si="75"/>
        <v>1.0157562792301698E-4</v>
      </c>
      <c r="AM263" s="53">
        <f t="shared" si="76"/>
        <v>4.6789723758896166E-2</v>
      </c>
      <c r="AN263" s="95">
        <f t="shared" si="77"/>
        <v>-4907919.9369686609</v>
      </c>
      <c r="AO263" s="96">
        <f t="shared" si="78"/>
        <v>-5654398.1266085599</v>
      </c>
      <c r="AP263" s="108">
        <f t="shared" si="79"/>
        <v>-9973.2718566963449</v>
      </c>
      <c r="AQ263" s="53">
        <v>1.7466567456722201E-2</v>
      </c>
    </row>
    <row r="264" spans="5:43" ht="15" x14ac:dyDescent="0.2">
      <c r="E264" s="49">
        <v>44691</v>
      </c>
      <c r="F264" s="50">
        <v>0.85620886087417603</v>
      </c>
      <c r="G264" s="102">
        <f t="shared" si="64"/>
        <v>9.026125603324559E-4</v>
      </c>
      <c r="H264" s="103">
        <f t="shared" si="65"/>
        <v>0.87033634790397396</v>
      </c>
      <c r="I264" s="100">
        <f t="shared" si="66"/>
        <v>5744905.4173613125</v>
      </c>
      <c r="J264" s="101">
        <f t="shared" si="67"/>
        <v>-5185.4237876320258</v>
      </c>
      <c r="K264" s="106">
        <f t="shared" si="68"/>
        <v>33.268426363356411</v>
      </c>
      <c r="M264" s="49">
        <v>44691</v>
      </c>
      <c r="N264" s="52">
        <v>-5.0796186551451596E-3</v>
      </c>
      <c r="O264" s="52">
        <v>-5.5767488665878703E-3</v>
      </c>
      <c r="P264" s="52">
        <v>-5.5770371109247199E-3</v>
      </c>
      <c r="Q264" s="52">
        <v>-5.0020138733088901E-3</v>
      </c>
      <c r="R264" s="52">
        <v>-4.3438421562313999E-3</v>
      </c>
      <c r="S264" s="52">
        <v>-2.2119665518403001E-3</v>
      </c>
      <c r="T264" s="52">
        <v>5.56722006876952E-5</v>
      </c>
      <c r="U264" s="52">
        <f t="shared" si="69"/>
        <v>-3.2226759140030134E-4</v>
      </c>
      <c r="V264" s="52">
        <f t="shared" si="70"/>
        <v>-1.86866574949816E-4</v>
      </c>
      <c r="W264" s="52">
        <f t="shared" si="71"/>
        <v>3.5432175617946336E-2</v>
      </c>
      <c r="X264" s="97">
        <f t="shared" si="72"/>
        <v>5550648.8121942058</v>
      </c>
      <c r="Y264" s="107">
        <f t="shared" si="73"/>
        <v>412.03527104016393</v>
      </c>
      <c r="Z264" s="52">
        <v>2.22254265099763E-3</v>
      </c>
      <c r="AC264" s="49">
        <v>44691</v>
      </c>
      <c r="AD264" s="53">
        <v>1.1164277791976899E-2</v>
      </c>
      <c r="AE264" s="53">
        <v>1.1164277791976899E-2</v>
      </c>
      <c r="AF264" s="53">
        <v>1.1164277791976899E-2</v>
      </c>
      <c r="AG264" s="53">
        <v>1.1164277791976899E-2</v>
      </c>
      <c r="AH264" s="53">
        <v>1.1164277791976899E-2</v>
      </c>
      <c r="AI264" s="53">
        <v>1.36628402397036E-2</v>
      </c>
      <c r="AJ264" s="53">
        <v>1.55401360243558E-2</v>
      </c>
      <c r="AK264" s="53">
        <f t="shared" si="74"/>
        <v>1.5227253393580432E-2</v>
      </c>
      <c r="AL264" s="53">
        <f t="shared" si="75"/>
        <v>-1.2653321027760074E-4</v>
      </c>
      <c r="AM264" s="53">
        <f t="shared" si="76"/>
        <v>4.6561614920695549E-2</v>
      </c>
      <c r="AN264" s="95">
        <f t="shared" si="77"/>
        <v>-4908364.7058537966</v>
      </c>
      <c r="AO264" s="96">
        <f t="shared" si="78"/>
        <v>-5639618.1978089083</v>
      </c>
      <c r="AP264" s="108">
        <f t="shared" si="79"/>
        <v>4806.6569429552183</v>
      </c>
      <c r="AQ264" s="53">
        <v>1.7417432740330599E-2</v>
      </c>
    </row>
    <row r="265" spans="5:43" ht="15" x14ac:dyDescent="0.2">
      <c r="E265" s="49">
        <v>44690</v>
      </c>
      <c r="F265" s="50">
        <v>0.85543638467788696</v>
      </c>
      <c r="G265" s="102">
        <f t="shared" si="64"/>
        <v>-1.5609500065349607E-3</v>
      </c>
      <c r="H265" s="103">
        <f t="shared" si="65"/>
        <v>0.86819415342833406</v>
      </c>
      <c r="I265" s="100">
        <f t="shared" si="66"/>
        <v>5759080.4778584931</v>
      </c>
      <c r="J265" s="101">
        <f t="shared" si="67"/>
        <v>8989.636709548533</v>
      </c>
      <c r="K265" s="106">
        <f t="shared" si="68"/>
        <v>-38.11972366925329</v>
      </c>
      <c r="M265" s="49">
        <v>44690</v>
      </c>
      <c r="N265" s="52">
        <v>-5.0694793462753296E-3</v>
      </c>
      <c r="O265" s="52">
        <v>-5.5552152916789003E-3</v>
      </c>
      <c r="P265" s="52">
        <v>-5.4199676960706702E-3</v>
      </c>
      <c r="Q265" s="52">
        <v>-4.85253240913152E-3</v>
      </c>
      <c r="R265" s="52">
        <v>-4.2196260765194797E-3</v>
      </c>
      <c r="S265" s="52">
        <v>-2.1007475443184302E-3</v>
      </c>
      <c r="T265" s="52">
        <v>2.5766828912310302E-4</v>
      </c>
      <c r="U265" s="52">
        <f t="shared" si="69"/>
        <v>-1.3540101645048534E-4</v>
      </c>
      <c r="V265" s="52">
        <f t="shared" si="70"/>
        <v>-1.9430627192680745E-4</v>
      </c>
      <c r="W265" s="52">
        <f t="shared" si="71"/>
        <v>3.5424735920969348E-2</v>
      </c>
      <c r="X265" s="97">
        <f t="shared" si="72"/>
        <v>5550665.2171391388</v>
      </c>
      <c r="Y265" s="107">
        <f t="shared" si="73"/>
        <v>428.44021597318351</v>
      </c>
      <c r="Z265" s="52">
        <v>2.5539826601743698E-3</v>
      </c>
      <c r="AC265" s="49">
        <v>44690</v>
      </c>
      <c r="AD265" s="53">
        <v>1.11243864521384E-2</v>
      </c>
      <c r="AE265" s="53">
        <v>1.11243864521384E-2</v>
      </c>
      <c r="AF265" s="53">
        <v>1.11243864521384E-2</v>
      </c>
      <c r="AG265" s="53">
        <v>1.11243864521384E-2</v>
      </c>
      <c r="AH265" s="53">
        <v>1.11243864521384E-2</v>
      </c>
      <c r="AI265" s="53">
        <v>1.3732357881963199E-2</v>
      </c>
      <c r="AJ265" s="53">
        <v>1.5678072348236999E-2</v>
      </c>
      <c r="AK265" s="53">
        <f t="shared" si="74"/>
        <v>1.5353786603858032E-2</v>
      </c>
      <c r="AL265" s="53">
        <f t="shared" si="75"/>
        <v>-2.8128890941538261E-4</v>
      </c>
      <c r="AM265" s="53">
        <f t="shared" si="76"/>
        <v>4.6406859221557767E-2</v>
      </c>
      <c r="AN265" s="95">
        <f t="shared" si="77"/>
        <v>-4908666.4730056375</v>
      </c>
      <c r="AO265" s="96">
        <f t="shared" si="78"/>
        <v>-5653881.0514010545</v>
      </c>
      <c r="AP265" s="108">
        <f t="shared" si="79"/>
        <v>-9456.1966491909698</v>
      </c>
      <c r="AQ265" s="53">
        <v>1.7623785883188199E-2</v>
      </c>
    </row>
    <row r="266" spans="5:43" ht="15" x14ac:dyDescent="0.2">
      <c r="E266" s="49">
        <v>44687</v>
      </c>
      <c r="F266" s="50">
        <v>0.856772720813751</v>
      </c>
      <c r="G266" s="102">
        <f t="shared" si="64"/>
        <v>6.4542975859618367E-3</v>
      </c>
      <c r="H266" s="103">
        <f t="shared" si="65"/>
        <v>0.87516382383348479</v>
      </c>
      <c r="I266" s="100">
        <f t="shared" si="66"/>
        <v>5713216.0446240492</v>
      </c>
      <c r="J266" s="101">
        <f t="shared" si="67"/>
        <v>-36874.796524895355</v>
      </c>
      <c r="K266" s="106">
        <f t="shared" si="68"/>
        <v>-1594.2054516831413</v>
      </c>
      <c r="M266" s="49">
        <v>44687</v>
      </c>
      <c r="N266" s="52">
        <v>-5.0694793462753296E-3</v>
      </c>
      <c r="O266" s="52">
        <v>-5.4878746159374697E-3</v>
      </c>
      <c r="P266" s="52">
        <v>-5.53483888506889E-3</v>
      </c>
      <c r="Q266" s="52">
        <v>-4.9668191932141703E-3</v>
      </c>
      <c r="R266" s="52">
        <v>-4.2554317042231499E-3</v>
      </c>
      <c r="S266" s="52">
        <v>-1.9870116375386702E-3</v>
      </c>
      <c r="T266" s="52">
        <v>4.68088634079322E-4</v>
      </c>
      <c r="U266" s="52">
        <f t="shared" si="69"/>
        <v>5.890525547632211E-5</v>
      </c>
      <c r="V266" s="52">
        <f t="shared" si="70"/>
        <v>5.5712082272899727E-4</v>
      </c>
      <c r="W266" s="52">
        <f t="shared" si="71"/>
        <v>3.6176163015625151E-2</v>
      </c>
      <c r="X266" s="97">
        <f t="shared" si="72"/>
        <v>5549008.523506741</v>
      </c>
      <c r="Y266" s="107">
        <f t="shared" si="73"/>
        <v>-1228.2534164246172</v>
      </c>
      <c r="Z266" s="52">
        <v>2.8819837607443298E-3</v>
      </c>
      <c r="AC266" s="49">
        <v>44687</v>
      </c>
      <c r="AD266" s="53">
        <v>1.1153963394463E-2</v>
      </c>
      <c r="AE266" s="53">
        <v>1.1153963394463E-2</v>
      </c>
      <c r="AF266" s="53">
        <v>1.1153963394463E-2</v>
      </c>
      <c r="AG266" s="53">
        <v>1.1153963394463E-2</v>
      </c>
      <c r="AH266" s="53">
        <v>1.1153963394463E-2</v>
      </c>
      <c r="AI266" s="53">
        <v>1.3890366069972499E-2</v>
      </c>
      <c r="AJ266" s="53">
        <v>1.5984017401933601E-2</v>
      </c>
      <c r="AK266" s="53">
        <f t="shared" si="74"/>
        <v>1.5635075513273415E-2</v>
      </c>
      <c r="AL266" s="53">
        <f t="shared" si="75"/>
        <v>1.3989815488458027E-4</v>
      </c>
      <c r="AM266" s="53">
        <f t="shared" si="76"/>
        <v>4.6828046285857725E-2</v>
      </c>
      <c r="AN266" s="95">
        <f t="shared" si="77"/>
        <v>-4907845.2192781102</v>
      </c>
      <c r="AO266" s="96">
        <f t="shared" si="78"/>
        <v>-5607916.0102622267</v>
      </c>
      <c r="AP266" s="108">
        <f t="shared" si="79"/>
        <v>36508.844489636831</v>
      </c>
      <c r="AQ266" s="53">
        <v>1.8077667802572198E-2</v>
      </c>
    </row>
    <row r="267" spans="5:43" ht="15" x14ac:dyDescent="0.2">
      <c r="E267" s="49">
        <v>44686</v>
      </c>
      <c r="F267" s="50">
        <v>0.85126066207885698</v>
      </c>
      <c r="G267" s="102">
        <f t="shared" si="64"/>
        <v>8.9051626348068541E-3</v>
      </c>
      <c r="H267" s="103">
        <f t="shared" si="65"/>
        <v>0.87729497716353833</v>
      </c>
      <c r="I267" s="100">
        <f t="shared" si="66"/>
        <v>5699337.3154442897</v>
      </c>
      <c r="J267" s="101">
        <f t="shared" si="67"/>
        <v>-50753.525704654865</v>
      </c>
      <c r="K267" s="106">
        <f t="shared" si="68"/>
        <v>-3266.6384084057063</v>
      </c>
      <c r="M267" s="49">
        <v>44686</v>
      </c>
      <c r="N267" s="52">
        <v>-5.0694793462753296E-3</v>
      </c>
      <c r="O267" s="52">
        <v>-5.4878746159374697E-3</v>
      </c>
      <c r="P267" s="52">
        <v>-5.53483888506889E-3</v>
      </c>
      <c r="Q267" s="52">
        <v>-5.0452146679162901E-3</v>
      </c>
      <c r="R267" s="52">
        <v>-4.45753382518887E-3</v>
      </c>
      <c r="S267" s="52">
        <v>-2.4423669092357098E-3</v>
      </c>
      <c r="T267" s="52">
        <v>-1.09385298856068E-4</v>
      </c>
      <c r="U267" s="52">
        <f t="shared" si="69"/>
        <v>-4.9821556725267516E-4</v>
      </c>
      <c r="V267" s="52">
        <f t="shared" si="70"/>
        <v>-1.4917711087036878E-4</v>
      </c>
      <c r="W267" s="52">
        <f t="shared" si="71"/>
        <v>3.5469865082025785E-2</v>
      </c>
      <c r="X267" s="97">
        <f t="shared" si="72"/>
        <v>5550565.7055781223</v>
      </c>
      <c r="Y267" s="107">
        <f t="shared" si="73"/>
        <v>328.92865495663136</v>
      </c>
      <c r="Z267" s="52">
        <v>2.1895945537835299E-3</v>
      </c>
      <c r="AC267" s="49">
        <v>44686</v>
      </c>
      <c r="AD267" s="53">
        <v>1.0964834131300401E-2</v>
      </c>
      <c r="AE267" s="53">
        <v>1.0964834131300401E-2</v>
      </c>
      <c r="AF267" s="53">
        <v>1.0964834131300401E-2</v>
      </c>
      <c r="AG267" s="53">
        <v>1.0964834131300401E-2</v>
      </c>
      <c r="AH267" s="53">
        <v>1.0964834131300401E-2</v>
      </c>
      <c r="AI267" s="53">
        <v>1.379931345582E-2</v>
      </c>
      <c r="AJ267" s="53">
        <v>1.5834350138902602E-2</v>
      </c>
      <c r="AK267" s="53">
        <f t="shared" si="74"/>
        <v>1.5495177358388835E-2</v>
      </c>
      <c r="AL267" s="53">
        <f t="shared" si="75"/>
        <v>-1.1978625940779961E-3</v>
      </c>
      <c r="AM267" s="53">
        <f t="shared" si="76"/>
        <v>4.5490285536895152E-2</v>
      </c>
      <c r="AN267" s="95">
        <f t="shared" si="77"/>
        <v>-4910454.1338015525</v>
      </c>
      <c r="AO267" s="96">
        <f t="shared" si="78"/>
        <v>-5597266.896110571</v>
      </c>
      <c r="AP267" s="108">
        <f t="shared" si="79"/>
        <v>47157.958641292527</v>
      </c>
      <c r="AQ267" s="53">
        <v>1.78693868219852E-2</v>
      </c>
    </row>
    <row r="268" spans="5:43" ht="15" x14ac:dyDescent="0.2">
      <c r="E268" s="49">
        <v>44685</v>
      </c>
      <c r="F268" s="50">
        <v>0.84371370077133101</v>
      </c>
      <c r="G268" s="102">
        <f t="shared" si="64"/>
        <v>1.7508577394624598E-3</v>
      </c>
      <c r="H268" s="103">
        <f t="shared" si="65"/>
        <v>0.87107394075473366</v>
      </c>
      <c r="I268" s="100">
        <f t="shared" si="66"/>
        <v>5740040.8462085295</v>
      </c>
      <c r="J268" s="101">
        <f t="shared" si="67"/>
        <v>-10049.994940415025</v>
      </c>
      <c r="K268" s="106">
        <f t="shared" si="68"/>
        <v>-50.76032966375351</v>
      </c>
      <c r="M268" s="49">
        <v>44685</v>
      </c>
      <c r="N268" s="52">
        <v>-5.0086448900401497E-3</v>
      </c>
      <c r="O268" s="52">
        <v>-5.5717383511364399E-3</v>
      </c>
      <c r="P268" s="52">
        <v>-5.4955682717263699E-3</v>
      </c>
      <c r="Q268" s="52">
        <v>-4.9596065655350598E-3</v>
      </c>
      <c r="R268" s="52">
        <v>-4.3638586066663196E-3</v>
      </c>
      <c r="S268" s="52">
        <v>-2.32378672808408E-3</v>
      </c>
      <c r="T268" s="52">
        <v>4.5911197958048399E-5</v>
      </c>
      <c r="U268" s="52">
        <f t="shared" si="69"/>
        <v>-3.4903845638230638E-4</v>
      </c>
      <c r="V268" s="52">
        <f t="shared" si="70"/>
        <v>2.156070452959645E-5</v>
      </c>
      <c r="W268" s="52">
        <f t="shared" si="71"/>
        <v>3.5640602897425752E-2</v>
      </c>
      <c r="X268" s="97">
        <f t="shared" si="72"/>
        <v>5550189.2381755048</v>
      </c>
      <c r="Y268" s="107">
        <f t="shared" si="73"/>
        <v>-47.538747660815716</v>
      </c>
      <c r="Z268" s="52">
        <v>2.3809191770851599E-3</v>
      </c>
      <c r="AC268" s="49">
        <v>44685</v>
      </c>
      <c r="AD268" s="53">
        <v>1.16129871457815E-2</v>
      </c>
      <c r="AE268" s="53">
        <v>1.16129871457815E-2</v>
      </c>
      <c r="AF268" s="53">
        <v>1.16129871457815E-2</v>
      </c>
      <c r="AG268" s="53">
        <v>1.16129871457815E-2</v>
      </c>
      <c r="AH268" s="53">
        <v>1.16129871457815E-2</v>
      </c>
      <c r="AI268" s="53">
        <v>1.4864169992506501E-2</v>
      </c>
      <c r="AJ268" s="53">
        <v>1.7058813944458899E-2</v>
      </c>
      <c r="AK268" s="53">
        <f t="shared" si="74"/>
        <v>1.6693039952466831E-2</v>
      </c>
      <c r="AL268" s="53">
        <f t="shared" si="75"/>
        <v>8.1069146593396729E-5</v>
      </c>
      <c r="AM268" s="53">
        <f t="shared" si="76"/>
        <v>4.6769217277566541E-2</v>
      </c>
      <c r="AN268" s="95">
        <f t="shared" si="77"/>
        <v>-4907959.9190614894</v>
      </c>
      <c r="AO268" s="96">
        <f t="shared" si="78"/>
        <v>-5634378.0813934514</v>
      </c>
      <c r="AP268" s="108">
        <f t="shared" si="79"/>
        <v>10046.773358412087</v>
      </c>
      <c r="AQ268" s="53">
        <v>1.9253456965088799E-2</v>
      </c>
    </row>
    <row r="269" spans="5:43" ht="15" x14ac:dyDescent="0.2">
      <c r="E269" s="49">
        <v>44684</v>
      </c>
      <c r="F269" s="50">
        <v>0.84223777055740301</v>
      </c>
      <c r="G269" s="102">
        <f t="shared" si="64"/>
        <v>2.0787450093445146E-3</v>
      </c>
      <c r="H269" s="103">
        <f t="shared" si="65"/>
        <v>0.87135905561547244</v>
      </c>
      <c r="I269" s="100">
        <f t="shared" si="66"/>
        <v>5738162.6641480401</v>
      </c>
      <c r="J269" s="101">
        <f t="shared" si="67"/>
        <v>-11928.177000904456</v>
      </c>
      <c r="K269" s="106">
        <f t="shared" si="68"/>
        <v>981.84240359906107</v>
      </c>
      <c r="M269" s="49">
        <v>44684</v>
      </c>
      <c r="N269" s="52">
        <v>-5.0492011941969299E-3</v>
      </c>
      <c r="O269" s="52">
        <v>-5.56025607511401E-3</v>
      </c>
      <c r="P269" s="52">
        <v>-5.4925298318266799E-3</v>
      </c>
      <c r="Q269" s="52">
        <v>-4.9596065655350598E-3</v>
      </c>
      <c r="R269" s="52">
        <v>-4.3614613823592602E-3</v>
      </c>
      <c r="S269" s="52">
        <v>-2.3320014588534802E-3</v>
      </c>
      <c r="T269" s="52">
        <v>2.1681298676412498E-5</v>
      </c>
      <c r="U269" s="52">
        <f t="shared" si="69"/>
        <v>-3.7059916091190283E-4</v>
      </c>
      <c r="V269" s="52">
        <f t="shared" si="70"/>
        <v>4.2147979305191818E-6</v>
      </c>
      <c r="W269" s="52">
        <f t="shared" si="71"/>
        <v>3.5623256990826677E-2</v>
      </c>
      <c r="X269" s="97">
        <f t="shared" si="72"/>
        <v>5550227.4837711109</v>
      </c>
      <c r="Y269" s="107">
        <f t="shared" si="73"/>
        <v>-9.293152054771781</v>
      </c>
      <c r="Z269" s="52">
        <v>2.3135878145694698E-3</v>
      </c>
      <c r="AC269" s="49">
        <v>44684</v>
      </c>
      <c r="AD269" s="53">
        <v>1.16528701037168E-2</v>
      </c>
      <c r="AE269" s="53">
        <v>1.16528701037168E-2</v>
      </c>
      <c r="AF269" s="53">
        <v>1.16528701037168E-2</v>
      </c>
      <c r="AG269" s="53">
        <v>1.16528701037168E-2</v>
      </c>
      <c r="AH269" s="53">
        <v>1.16528701037168E-2</v>
      </c>
      <c r="AI269" s="53">
        <v>1.4844319783151099E-2</v>
      </c>
      <c r="AJ269" s="53">
        <v>1.69655010104179E-2</v>
      </c>
      <c r="AK269" s="53">
        <f t="shared" si="74"/>
        <v>1.6611970805873434E-2</v>
      </c>
      <c r="AL269" s="53">
        <f t="shared" si="75"/>
        <v>5.4095157732566776E-4</v>
      </c>
      <c r="AM269" s="53">
        <f t="shared" si="76"/>
        <v>4.7229099708298819E-2</v>
      </c>
      <c r="AN269" s="95">
        <f t="shared" si="77"/>
        <v>-4907063.3509406</v>
      </c>
      <c r="AO269" s="96">
        <f t="shared" si="78"/>
        <v>-5631505.5421953052</v>
      </c>
      <c r="AP269" s="108">
        <f t="shared" si="79"/>
        <v>12919.312556558289</v>
      </c>
      <c r="AQ269" s="53">
        <v>1.9086683169007301E-2</v>
      </c>
    </row>
    <row r="270" spans="5:43" ht="15" x14ac:dyDescent="0.2">
      <c r="E270" s="49">
        <v>44683</v>
      </c>
      <c r="F270" s="50">
        <v>0.84048879146575906</v>
      </c>
      <c r="G270" s="102">
        <f t="shared" si="64"/>
        <v>5.0583450416516842E-4</v>
      </c>
      <c r="H270" s="103">
        <f t="shared" si="65"/>
        <v>0.86999132895807496</v>
      </c>
      <c r="I270" s="100">
        <f t="shared" si="66"/>
        <v>5747183.7173229465</v>
      </c>
      <c r="J270" s="101">
        <f t="shared" si="67"/>
        <v>-2907.1238259980455</v>
      </c>
      <c r="K270" s="106">
        <f t="shared" si="68"/>
        <v>-155.94721405114979</v>
      </c>
      <c r="M270" s="49">
        <v>44683</v>
      </c>
      <c r="N270" s="52">
        <v>-5.0796186551451596E-3</v>
      </c>
      <c r="O270" s="52">
        <v>-5.5438396520912604E-3</v>
      </c>
      <c r="P270" s="52">
        <v>-5.3722481243312298E-3</v>
      </c>
      <c r="Q270" s="52">
        <v>-4.84838709235191E-3</v>
      </c>
      <c r="R270" s="52">
        <v>-4.2748269625008098E-3</v>
      </c>
      <c r="S270" s="52">
        <v>-2.30742525309324E-3</v>
      </c>
      <c r="T270" s="52">
        <v>1.170830000774E-5</v>
      </c>
      <c r="U270" s="52">
        <f t="shared" si="69"/>
        <v>-3.7481395884242201E-4</v>
      </c>
      <c r="V270" s="52">
        <f t="shared" si="70"/>
        <v>6.6336326199236198E-5</v>
      </c>
      <c r="W270" s="52">
        <f t="shared" si="71"/>
        <v>3.5685378519095388E-2</v>
      </c>
      <c r="X270" s="97">
        <f t="shared" si="72"/>
        <v>5550090.5146421334</v>
      </c>
      <c r="Y270" s="107">
        <f t="shared" si="73"/>
        <v>-146.26228103227913</v>
      </c>
      <c r="Z270" s="52">
        <v>2.2752997465431599E-3</v>
      </c>
      <c r="AC270" s="49">
        <v>44683</v>
      </c>
      <c r="AD270" s="53">
        <v>1.12739652395248E-2</v>
      </c>
      <c r="AE270" s="53">
        <v>1.12739652395248E-2</v>
      </c>
      <c r="AF270" s="53">
        <v>1.12739652395248E-2</v>
      </c>
      <c r="AG270" s="53">
        <v>1.12739652395248E-2</v>
      </c>
      <c r="AH270" s="53">
        <v>1.12739652395248E-2</v>
      </c>
      <c r="AI270" s="53">
        <v>1.43469711765646E-2</v>
      </c>
      <c r="AJ270" s="53">
        <v>1.64158288389444E-2</v>
      </c>
      <c r="AK270" s="53">
        <f t="shared" si="74"/>
        <v>1.6071019228547766E-2</v>
      </c>
      <c r="AL270" s="53">
        <f t="shared" si="75"/>
        <v>1.9515554110203365E-5</v>
      </c>
      <c r="AM270" s="53">
        <f t="shared" si="76"/>
        <v>4.6707663685083348E-2</v>
      </c>
      <c r="AN270" s="95">
        <f t="shared" si="77"/>
        <v>-4908079.9338764856</v>
      </c>
      <c r="AO270" s="96">
        <f t="shared" si="78"/>
        <v>-5641527.4158588843</v>
      </c>
      <c r="AP270" s="108">
        <f t="shared" si="79"/>
        <v>2897.4388929791749</v>
      </c>
      <c r="AQ270" s="53">
        <v>1.8484687432646699E-2</v>
      </c>
    </row>
    <row r="271" spans="5:43" ht="15" x14ac:dyDescent="0.2">
      <c r="E271" s="49">
        <v>44680</v>
      </c>
      <c r="F271" s="50">
        <v>0.84006375074386597</v>
      </c>
      <c r="G271" s="102">
        <f t="shared" si="64"/>
        <v>-6.2985159941072854E-3</v>
      </c>
      <c r="H271" s="103">
        <f t="shared" si="65"/>
        <v>0.86407459591311253</v>
      </c>
      <c r="I271" s="100">
        <f t="shared" si="66"/>
        <v>5786537.4397637974</v>
      </c>
      <c r="J271" s="101">
        <f t="shared" si="67"/>
        <v>36446.598614852875</v>
      </c>
      <c r="K271" s="106">
        <f t="shared" si="68"/>
        <v>881.05432393029332</v>
      </c>
      <c r="M271" s="49">
        <v>44680</v>
      </c>
      <c r="N271" s="52">
        <v>-5.0492011941969299E-3</v>
      </c>
      <c r="O271" s="52">
        <v>-5.4750363342463901E-3</v>
      </c>
      <c r="P271" s="52">
        <v>-5.42588764801621E-3</v>
      </c>
      <c r="Q271" s="52">
        <v>-4.93453675881028E-3</v>
      </c>
      <c r="R271" s="52">
        <v>-4.35030087828636E-3</v>
      </c>
      <c r="S271" s="52">
        <v>-2.3595297243446099E-3</v>
      </c>
      <c r="T271" s="52">
        <v>-5.7474397181067602E-5</v>
      </c>
      <c r="U271" s="52">
        <f t="shared" si="69"/>
        <v>-4.4115028504165821E-4</v>
      </c>
      <c r="V271" s="52">
        <f t="shared" si="70"/>
        <v>3.5389946303136278E-4</v>
      </c>
      <c r="W271" s="52">
        <f t="shared" si="71"/>
        <v>3.5972941655927515E-2</v>
      </c>
      <c r="X271" s="97">
        <f t="shared" si="72"/>
        <v>5549456.5228870548</v>
      </c>
      <c r="Y271" s="107">
        <f t="shared" si="73"/>
        <v>-780.25403611082584</v>
      </c>
      <c r="Z271" s="52">
        <v>2.2181340027600501E-3</v>
      </c>
      <c r="AC271" s="49">
        <v>44680</v>
      </c>
      <c r="AD271" s="53">
        <v>1.12541960552334E-2</v>
      </c>
      <c r="AE271" s="53">
        <v>1.12541960552334E-2</v>
      </c>
      <c r="AF271" s="53">
        <v>1.12541960552334E-2</v>
      </c>
      <c r="AG271" s="53">
        <v>1.12541960552334E-2</v>
      </c>
      <c r="AH271" s="53">
        <v>1.12541960552334E-2</v>
      </c>
      <c r="AI271" s="53">
        <v>1.43110333010554E-2</v>
      </c>
      <c r="AJ271" s="53">
        <v>1.6399597749113998E-2</v>
      </c>
      <c r="AK271" s="53">
        <f t="shared" si="74"/>
        <v>1.6051503674437563E-2</v>
      </c>
      <c r="AL271" s="53">
        <f t="shared" si="75"/>
        <v>4.3945464616024742E-4</v>
      </c>
      <c r="AM271" s="53">
        <f t="shared" si="76"/>
        <v>4.7127602777133397E-2</v>
      </c>
      <c r="AN271" s="95">
        <f t="shared" si="77"/>
        <v>-4907261.2111522919</v>
      </c>
      <c r="AO271" s="96">
        <f t="shared" si="78"/>
        <v>-5679210.1450066753</v>
      </c>
      <c r="AP271" s="108">
        <f t="shared" si="79"/>
        <v>-34785.290254811756</v>
      </c>
      <c r="AQ271" s="53">
        <v>1.8488161265850001E-2</v>
      </c>
    </row>
    <row r="272" spans="5:43" ht="15" x14ac:dyDescent="0.2">
      <c r="E272" s="49">
        <v>44679</v>
      </c>
      <c r="F272" s="50">
        <v>0.84537160396575906</v>
      </c>
      <c r="G272" s="102">
        <f t="shared" si="64"/>
        <v>5.2268558602309168E-3</v>
      </c>
      <c r="H272" s="103">
        <f t="shared" si="65"/>
        <v>0.87409650006448691</v>
      </c>
      <c r="I272" s="100">
        <f t="shared" si="66"/>
        <v>5720192.2209173962</v>
      </c>
      <c r="J272" s="101">
        <f t="shared" si="67"/>
        <v>-29898.620231548324</v>
      </c>
      <c r="K272" s="106">
        <f t="shared" si="68"/>
        <v>-531.94760042894632</v>
      </c>
      <c r="M272" s="49">
        <v>44679</v>
      </c>
      <c r="N272" s="52">
        <v>-5.0492011941969299E-3</v>
      </c>
      <c r="O272" s="52">
        <v>-5.4779420606791904E-3</v>
      </c>
      <c r="P272" s="52">
        <v>-5.3187971934676101E-3</v>
      </c>
      <c r="Q272" s="52">
        <v>-4.8724049702286703E-3</v>
      </c>
      <c r="R272" s="52">
        <v>-4.3567470274865601E-3</v>
      </c>
      <c r="S272" s="52">
        <v>-2.57020955905318E-3</v>
      </c>
      <c r="T272" s="52">
        <v>-4.4001778587698899E-4</v>
      </c>
      <c r="U272" s="52">
        <f t="shared" si="69"/>
        <v>-7.9504974807302099E-4</v>
      </c>
      <c r="V272" s="52">
        <f t="shared" si="70"/>
        <v>3.0078965937718749E-4</v>
      </c>
      <c r="W272" s="52">
        <f t="shared" si="71"/>
        <v>3.5919831852273341E-2</v>
      </c>
      <c r="X272" s="97">
        <f t="shared" si="72"/>
        <v>5549573.6088597924</v>
      </c>
      <c r="Y272" s="107">
        <f t="shared" si="73"/>
        <v>-663.1680633733049</v>
      </c>
      <c r="Z272" s="52">
        <v>1.7056704964488699E-3</v>
      </c>
      <c r="AC272" s="49">
        <v>44679</v>
      </c>
      <c r="AD272" s="53">
        <v>1.10048884525895E-2</v>
      </c>
      <c r="AE272" s="53">
        <v>1.10048884525895E-2</v>
      </c>
      <c r="AF272" s="53">
        <v>1.10048884525895E-2</v>
      </c>
      <c r="AG272" s="53">
        <v>1.10048884525895E-2</v>
      </c>
      <c r="AH272" s="53">
        <v>1.10048884525895E-2</v>
      </c>
      <c r="AI272" s="53">
        <v>1.39014422893524E-2</v>
      </c>
      <c r="AJ272" s="53">
        <v>1.59541703760623E-2</v>
      </c>
      <c r="AK272" s="53">
        <f t="shared" si="74"/>
        <v>1.5612049028277316E-2</v>
      </c>
      <c r="AL272" s="53">
        <f t="shared" si="75"/>
        <v>3.0515405038986435E-4</v>
      </c>
      <c r="AM272" s="53">
        <f t="shared" si="76"/>
        <v>4.6993302181363009E-2</v>
      </c>
      <c r="AN272" s="95">
        <f t="shared" si="77"/>
        <v>-4907523.0317670535</v>
      </c>
      <c r="AO272" s="96">
        <f t="shared" si="78"/>
        <v>-5614395.0140573708</v>
      </c>
      <c r="AP272" s="108">
        <f t="shared" si="79"/>
        <v>30029.840694492683</v>
      </c>
      <c r="AQ272" s="53">
        <v>1.80068984627723E-2</v>
      </c>
    </row>
    <row r="273" spans="5:43" ht="15" x14ac:dyDescent="0.2">
      <c r="E273" s="49">
        <v>44678</v>
      </c>
      <c r="F273" s="50">
        <v>0.840964496135711</v>
      </c>
      <c r="G273" s="102">
        <f t="shared" si="64"/>
        <v>-3.5622101641842674E-3</v>
      </c>
      <c r="H273" s="103">
        <f t="shared" si="65"/>
        <v>0.86645395469675246</v>
      </c>
      <c r="I273" s="100">
        <f t="shared" si="66"/>
        <v>5770647.0988985617</v>
      </c>
      <c r="J273" s="101">
        <f t="shared" si="67"/>
        <v>20556.2577496171</v>
      </c>
      <c r="K273" s="106">
        <f t="shared" si="68"/>
        <v>-213.18022096529603</v>
      </c>
      <c r="M273" s="49">
        <v>44678</v>
      </c>
      <c r="N273" s="52">
        <v>-5.0390628166496702E-3</v>
      </c>
      <c r="O273" s="52">
        <v>-5.5200955830514396E-3</v>
      </c>
      <c r="P273" s="52">
        <v>-5.3026829846203301E-3</v>
      </c>
      <c r="Q273" s="52">
        <v>-4.8737768083810798E-3</v>
      </c>
      <c r="R273" s="52">
        <v>-4.39926562830805E-3</v>
      </c>
      <c r="S273" s="52">
        <v>-2.7443990111351E-3</v>
      </c>
      <c r="T273" s="52">
        <v>-7.6612748671322996E-4</v>
      </c>
      <c r="U273" s="52">
        <f t="shared" si="69"/>
        <v>-1.0958394074502085E-3</v>
      </c>
      <c r="V273" s="52">
        <f t="shared" si="70"/>
        <v>1.4550655032508075E-4</v>
      </c>
      <c r="W273" s="52">
        <f t="shared" si="71"/>
        <v>3.5764548743221235E-2</v>
      </c>
      <c r="X273" s="97">
        <f t="shared" si="72"/>
        <v>5549915.9604639802</v>
      </c>
      <c r="Y273" s="107">
        <f t="shared" si="73"/>
        <v>-320.81645918544382</v>
      </c>
      <c r="Z273" s="52">
        <v>1.1975008528679601E-3</v>
      </c>
      <c r="AC273" s="49">
        <v>44678</v>
      </c>
      <c r="AD273" s="53">
        <v>1.0845322161912901E-2</v>
      </c>
      <c r="AE273" s="53">
        <v>1.0845322161912901E-2</v>
      </c>
      <c r="AF273" s="53">
        <v>1.0845322161912901E-2</v>
      </c>
      <c r="AG273" s="53">
        <v>1.0845322161912901E-2</v>
      </c>
      <c r="AH273" s="53">
        <v>1.0845322161912901E-2</v>
      </c>
      <c r="AI273" s="53">
        <v>1.36730261147022E-2</v>
      </c>
      <c r="AJ273" s="53">
        <v>1.56336687505245E-2</v>
      </c>
      <c r="AK273" s="53">
        <f t="shared" si="74"/>
        <v>1.5306894977887451E-2</v>
      </c>
      <c r="AL273" s="53">
        <f t="shared" si="75"/>
        <v>-1.2003056084116358E-4</v>
      </c>
      <c r="AM273" s="53">
        <f t="shared" si="76"/>
        <v>4.6568117570131982E-2</v>
      </c>
      <c r="AN273" s="95">
        <f t="shared" si="77"/>
        <v>-4908352.0263650417</v>
      </c>
      <c r="AO273" s="96">
        <f t="shared" si="78"/>
        <v>-5664873.4762632605</v>
      </c>
      <c r="AP273" s="108">
        <f t="shared" si="79"/>
        <v>-20448.621511396952</v>
      </c>
      <c r="AQ273" s="53">
        <v>1.7594309523701598E-2</v>
      </c>
    </row>
    <row r="274" spans="5:43" ht="15" x14ac:dyDescent="0.2">
      <c r="E274" s="49">
        <v>44677</v>
      </c>
      <c r="F274" s="50">
        <v>0.84396553039550704</v>
      </c>
      <c r="G274" s="102">
        <f t="shared" si="64"/>
        <v>2.0836145228696032E-3</v>
      </c>
      <c r="H274" s="103">
        <f t="shared" si="65"/>
        <v>0.87136328990816425</v>
      </c>
      <c r="I274" s="100">
        <f t="shared" si="66"/>
        <v>5738134.7801867649</v>
      </c>
      <c r="J274" s="101">
        <f t="shared" si="67"/>
        <v>-11956.060962179676</v>
      </c>
      <c r="K274" s="106">
        <f t="shared" si="68"/>
        <v>-99.493135945871472</v>
      </c>
      <c r="M274" s="49">
        <v>44677</v>
      </c>
      <c r="N274" s="52">
        <v>-5.0694793462753296E-3</v>
      </c>
      <c r="O274" s="52">
        <v>-5.5551687255501704E-3</v>
      </c>
      <c r="P274" s="52">
        <v>-5.2705211564898404E-3</v>
      </c>
      <c r="Q274" s="52">
        <v>-4.8144371248781603E-3</v>
      </c>
      <c r="R274" s="52">
        <v>-4.3820696882903498E-3</v>
      </c>
      <c r="S274" s="52">
        <v>-2.8461632318794701E-3</v>
      </c>
      <c r="T274" s="52">
        <v>-9.2038250295445301E-4</v>
      </c>
      <c r="U274" s="52">
        <f t="shared" si="69"/>
        <v>-1.2413459577752892E-3</v>
      </c>
      <c r="V274" s="52">
        <f t="shared" si="70"/>
        <v>-1.2858721311204135E-4</v>
      </c>
      <c r="W274" s="52">
        <f t="shared" si="71"/>
        <v>3.5490454979784113E-2</v>
      </c>
      <c r="X274" s="97">
        <f t="shared" si="72"/>
        <v>5550520.30464283</v>
      </c>
      <c r="Y274" s="107">
        <f t="shared" si="73"/>
        <v>283.5277196643874</v>
      </c>
      <c r="Z274" s="52">
        <v>1.06053659692406E-3</v>
      </c>
      <c r="AC274" s="49">
        <v>44677</v>
      </c>
      <c r="AD274" s="53">
        <v>1.08253778889775E-2</v>
      </c>
      <c r="AE274" s="53">
        <v>1.08253778889775E-2</v>
      </c>
      <c r="AF274" s="53">
        <v>1.08253778889775E-2</v>
      </c>
      <c r="AG274" s="53">
        <v>1.08253778889775E-2</v>
      </c>
      <c r="AH274" s="53">
        <v>1.08253778889775E-2</v>
      </c>
      <c r="AI274" s="53">
        <v>1.3752478174865201E-2</v>
      </c>
      <c r="AJ274" s="53">
        <v>1.5761815011501298E-2</v>
      </c>
      <c r="AK274" s="53">
        <f t="shared" si="74"/>
        <v>1.5426925538728615E-2</v>
      </c>
      <c r="AL274" s="53">
        <f t="shared" si="75"/>
        <v>-7.2982627898385277E-5</v>
      </c>
      <c r="AM274" s="53">
        <f t="shared" si="76"/>
        <v>4.6615165503074762E-2</v>
      </c>
      <c r="AN274" s="95">
        <f t="shared" si="77"/>
        <v>-4908260.2887744969</v>
      </c>
      <c r="AO274" s="96">
        <f t="shared" si="78"/>
        <v>-5632851.8146452941</v>
      </c>
      <c r="AP274" s="108">
        <f t="shared" si="79"/>
        <v>11573.040106569417</v>
      </c>
      <c r="AQ274" s="53">
        <v>1.7771152779459901E-2</v>
      </c>
    </row>
    <row r="275" spans="5:43" ht="15" x14ac:dyDescent="0.2">
      <c r="E275" s="49">
        <v>44676</v>
      </c>
      <c r="F275" s="50">
        <v>0.84220886230468694</v>
      </c>
      <c r="G275" s="102">
        <f t="shared" si="64"/>
        <v>3.672360719073813E-3</v>
      </c>
      <c r="H275" s="103">
        <f t="shared" si="65"/>
        <v>0.87274478651412635</v>
      </c>
      <c r="I275" s="100">
        <f t="shared" si="66"/>
        <v>5729051.6967402929</v>
      </c>
      <c r="J275" s="101">
        <f t="shared" si="67"/>
        <v>-21039.144408651628</v>
      </c>
      <c r="K275" s="106">
        <f t="shared" si="68"/>
        <v>-903.5764975277707</v>
      </c>
      <c r="M275" s="49">
        <v>44676</v>
      </c>
      <c r="N275" s="52">
        <v>-5.0492011941969299E-3</v>
      </c>
      <c r="O275" s="52">
        <v>-5.47403376549482E-3</v>
      </c>
      <c r="P275" s="52">
        <v>-5.1168245263397598E-3</v>
      </c>
      <c r="Q275" s="52">
        <v>-4.6648969873785903E-3</v>
      </c>
      <c r="R275" s="52">
        <v>-4.2381850071251297E-3</v>
      </c>
      <c r="S275" s="52">
        <v>-2.7214472647756299E-3</v>
      </c>
      <c r="T275" s="52">
        <v>-7.9102104064077096E-4</v>
      </c>
      <c r="U275" s="52">
        <f t="shared" si="69"/>
        <v>-1.1127587446632479E-3</v>
      </c>
      <c r="V275" s="52">
        <f t="shared" si="70"/>
        <v>-2.6852988715592857E-5</v>
      </c>
      <c r="W275" s="52">
        <f t="shared" si="71"/>
        <v>3.5592189204180558E-2</v>
      </c>
      <c r="X275" s="97">
        <f t="shared" si="72"/>
        <v>5550295.9850871982</v>
      </c>
      <c r="Y275" s="107">
        <f t="shared" si="73"/>
        <v>59.208164032548666</v>
      </c>
      <c r="Z275" s="52">
        <v>1.2191531714051899E-3</v>
      </c>
      <c r="AC275" s="49">
        <v>44676</v>
      </c>
      <c r="AD275" s="53">
        <v>1.0815404355525899E-2</v>
      </c>
      <c r="AE275" s="53">
        <v>1.0815404355525899E-2</v>
      </c>
      <c r="AF275" s="53">
        <v>1.0815404355525899E-2</v>
      </c>
      <c r="AG275" s="53">
        <v>1.0815404355525899E-2</v>
      </c>
      <c r="AH275" s="53">
        <v>1.0815404355525899E-2</v>
      </c>
      <c r="AI275" s="53">
        <v>1.3772340491414001E-2</v>
      </c>
      <c r="AJ275" s="53">
        <v>1.5845421701669599E-2</v>
      </c>
      <c r="AK275" s="53">
        <f t="shared" si="74"/>
        <v>1.5499908166627E-2</v>
      </c>
      <c r="AL275" s="53">
        <f t="shared" si="75"/>
        <v>-2.5788058216376711E-4</v>
      </c>
      <c r="AM275" s="53">
        <f t="shared" si="76"/>
        <v>4.6430267548809384E-2</v>
      </c>
      <c r="AN275" s="95">
        <f t="shared" si="77"/>
        <v>-4908620.8265539873</v>
      </c>
      <c r="AO275" s="96">
        <f t="shared" si="78"/>
        <v>-5624348.4950047722</v>
      </c>
      <c r="AP275" s="108">
        <f t="shared" si="79"/>
        <v>20076.359747091308</v>
      </c>
      <c r="AQ275" s="53">
        <v>1.7918501049280101E-2</v>
      </c>
    </row>
    <row r="276" spans="5:43" ht="15" x14ac:dyDescent="0.2">
      <c r="E276" s="49">
        <v>44673</v>
      </c>
      <c r="F276" s="50">
        <v>0.83912163972854603</v>
      </c>
      <c r="G276" s="102">
        <f t="shared" si="64"/>
        <v>8.488543048788922E-3</v>
      </c>
      <c r="H276" s="103">
        <f t="shared" si="65"/>
        <v>0.87693270498599585</v>
      </c>
      <c r="I276" s="100">
        <f t="shared" si="66"/>
        <v>5701691.7849812061</v>
      </c>
      <c r="J276" s="101">
        <f t="shared" si="67"/>
        <v>-48399.056167738512</v>
      </c>
      <c r="K276" s="106">
        <f t="shared" si="68"/>
        <v>-3174.9858033163473</v>
      </c>
      <c r="M276" s="49">
        <v>44673</v>
      </c>
      <c r="N276" s="52">
        <v>-5.0695501267910004E-3</v>
      </c>
      <c r="O276" s="52">
        <v>-5.47403376549482E-3</v>
      </c>
      <c r="P276" s="52">
        <v>-5.29668014496564E-3</v>
      </c>
      <c r="Q276" s="52">
        <v>-4.8470869660377502E-3</v>
      </c>
      <c r="R276" s="52">
        <v>-4.36885701492428E-3</v>
      </c>
      <c r="S276" s="52">
        <v>-2.7433286886662201E-3</v>
      </c>
      <c r="T276" s="52">
        <v>-7.5442116940394001E-4</v>
      </c>
      <c r="U276" s="52">
        <f t="shared" si="69"/>
        <v>-1.085905755947655E-3</v>
      </c>
      <c r="V276" s="52">
        <f t="shared" si="70"/>
        <v>4.7972642156915608E-4</v>
      </c>
      <c r="W276" s="52">
        <f t="shared" si="71"/>
        <v>3.6098768614465308E-2</v>
      </c>
      <c r="X276" s="97">
        <f t="shared" si="72"/>
        <v>5549179.1343974434</v>
      </c>
      <c r="Y276" s="107">
        <f t="shared" si="73"/>
        <v>-1057.6425257222727</v>
      </c>
      <c r="Z276" s="52">
        <v>1.3269718037918199E-3</v>
      </c>
      <c r="AC276" s="49">
        <v>44673</v>
      </c>
      <c r="AD276" s="53">
        <v>1.0835351422429E-2</v>
      </c>
      <c r="AE276" s="53">
        <v>1.0835351422429E-2</v>
      </c>
      <c r="AF276" s="53">
        <v>1.0835351422429E-2</v>
      </c>
      <c r="AG276" s="53">
        <v>1.0835351422429E-2</v>
      </c>
      <c r="AH276" s="53">
        <v>1.0835351422429E-2</v>
      </c>
      <c r="AI276" s="53">
        <v>1.38648422434926E-2</v>
      </c>
      <c r="AJ276" s="53">
        <v>1.6136378049850401E-2</v>
      </c>
      <c r="AK276" s="53">
        <f t="shared" si="74"/>
        <v>1.5757788748790767E-2</v>
      </c>
      <c r="AL276" s="53">
        <f t="shared" si="75"/>
        <v>-5.5221297467746705E-4</v>
      </c>
      <c r="AM276" s="53">
        <f t="shared" si="76"/>
        <v>4.6135935156295681E-2</v>
      </c>
      <c r="AN276" s="95">
        <f t="shared" si="77"/>
        <v>-4909194.8082915992</v>
      </c>
      <c r="AO276" s="96">
        <f t="shared" si="78"/>
        <v>-5598143.1418617191</v>
      </c>
      <c r="AP276" s="108">
        <f t="shared" si="79"/>
        <v>46281.712890144438</v>
      </c>
      <c r="AQ276" s="53">
        <v>1.8407912924885701E-2</v>
      </c>
    </row>
    <row r="277" spans="5:43" ht="15" x14ac:dyDescent="0.2">
      <c r="E277" s="49">
        <v>44672</v>
      </c>
      <c r="F277" s="50">
        <v>0.83202886581420898</v>
      </c>
      <c r="G277" s="102">
        <f t="shared" si="64"/>
        <v>-8.383112205053102E-4</v>
      </c>
      <c r="H277" s="103">
        <f t="shared" si="65"/>
        <v>0.86882252505409896</v>
      </c>
      <c r="I277" s="100">
        <f t="shared" si="66"/>
        <v>5754915.2511770632</v>
      </c>
      <c r="J277" s="101">
        <f t="shared" si="67"/>
        <v>4824.4100281186402</v>
      </c>
      <c r="K277" s="106">
        <f t="shared" si="68"/>
        <v>2011.4921037647873</v>
      </c>
      <c r="M277" s="49">
        <v>44672</v>
      </c>
      <c r="N277" s="52">
        <v>-5.0492011941969299E-3</v>
      </c>
      <c r="O277" s="52">
        <v>-5.5001918226480397E-3</v>
      </c>
      <c r="P277" s="52">
        <v>-5.4486799053847703E-3</v>
      </c>
      <c r="Q277" s="52">
        <v>-5.0960103981196802E-3</v>
      </c>
      <c r="R277" s="52">
        <v>-4.64595947414636E-3</v>
      </c>
      <c r="S277" s="52">
        <v>-3.1218815129250201E-3</v>
      </c>
      <c r="T277" s="52">
        <v>-1.25438231043517E-3</v>
      </c>
      <c r="U277" s="52">
        <f t="shared" si="69"/>
        <v>-1.5656321775168111E-3</v>
      </c>
      <c r="V277" s="52">
        <f t="shared" si="70"/>
        <v>6.4716932441418254E-4</v>
      </c>
      <c r="W277" s="52">
        <f t="shared" si="71"/>
        <v>3.626621151731034E-2</v>
      </c>
      <c r="X277" s="97">
        <f t="shared" si="72"/>
        <v>5548810.0240818765</v>
      </c>
      <c r="Y277" s="107">
        <f t="shared" si="73"/>
        <v>-1426.7528412891552</v>
      </c>
      <c r="Z277" s="52">
        <v>6.9810589775443001E-4</v>
      </c>
      <c r="AC277" s="49">
        <v>44672</v>
      </c>
      <c r="AD277" s="53">
        <v>1.1274139396846201E-2</v>
      </c>
      <c r="AE277" s="53">
        <v>1.1274139396846201E-2</v>
      </c>
      <c r="AF277" s="53">
        <v>1.1274139396846201E-2</v>
      </c>
      <c r="AG277" s="53">
        <v>1.1274139396846201E-2</v>
      </c>
      <c r="AH277" s="53">
        <v>1.1274139396846201E-2</v>
      </c>
      <c r="AI277" s="53">
        <v>1.44177637994289E-2</v>
      </c>
      <c r="AJ277" s="53">
        <v>1.66884493082761E-2</v>
      </c>
      <c r="AK277" s="53">
        <f t="shared" si="74"/>
        <v>1.6310001723468234E-2</v>
      </c>
      <c r="AL277" s="53">
        <f t="shared" si="75"/>
        <v>1.493005237231634E-3</v>
      </c>
      <c r="AM277" s="53">
        <f t="shared" si="76"/>
        <v>4.8181153368204784E-2</v>
      </c>
      <c r="AN277" s="95">
        <f t="shared" si="77"/>
        <v>-4905207.7862312403</v>
      </c>
      <c r="AO277" s="96">
        <f t="shared" si="78"/>
        <v>-5645811.0198349282</v>
      </c>
      <c r="AP277" s="108">
        <f t="shared" si="79"/>
        <v>-1386.1650830646977</v>
      </c>
      <c r="AQ277" s="53">
        <v>1.8959134817123399E-2</v>
      </c>
    </row>
    <row r="278" spans="5:43" ht="15" x14ac:dyDescent="0.2">
      <c r="E278" s="49">
        <v>44671</v>
      </c>
      <c r="F278" s="50">
        <v>0.83272665739059404</v>
      </c>
      <c r="G278" s="102">
        <f t="shared" si="64"/>
        <v>2.9963601819685075E-3</v>
      </c>
      <c r="H278" s="103">
        <f t="shared" si="65"/>
        <v>0.8721569692467297</v>
      </c>
      <c r="I278" s="100">
        <f t="shared" si="66"/>
        <v>5732912.9690019367</v>
      </c>
      <c r="J278" s="101">
        <f t="shared" si="67"/>
        <v>-17177.872147007845</v>
      </c>
      <c r="K278" s="106">
        <f t="shared" si="68"/>
        <v>-690.0258592478931</v>
      </c>
      <c r="M278" s="49">
        <v>44671</v>
      </c>
      <c r="N278" s="52">
        <v>-5.0187841989099901E-3</v>
      </c>
      <c r="O278" s="52">
        <v>-5.6508826091885497E-3</v>
      </c>
      <c r="P278" s="52">
        <v>-5.7125524617731502E-3</v>
      </c>
      <c r="Q278" s="52">
        <v>-5.3099631331861002E-3</v>
      </c>
      <c r="R278" s="52">
        <v>-4.8943823203444403E-3</v>
      </c>
      <c r="S278" s="52">
        <v>-3.54562955908477E-3</v>
      </c>
      <c r="T278" s="52">
        <v>-1.9462358905002401E-3</v>
      </c>
      <c r="U278" s="52">
        <f t="shared" si="69"/>
        <v>-2.2128015019309936E-3</v>
      </c>
      <c r="V278" s="52">
        <f t="shared" si="70"/>
        <v>1.1651739866163149E-4</v>
      </c>
      <c r="W278" s="52">
        <f t="shared" si="71"/>
        <v>3.5735559591557789E-2</v>
      </c>
      <c r="X278" s="97">
        <f t="shared" si="72"/>
        <v>5549979.8749869308</v>
      </c>
      <c r="Y278" s="107">
        <f t="shared" si="73"/>
        <v>-256.90193623490632</v>
      </c>
      <c r="Z278" s="52">
        <v>-1.2752690236084101E-4</v>
      </c>
      <c r="AC278" s="49">
        <v>44671</v>
      </c>
      <c r="AD278" s="53">
        <v>1.0326695628464199E-2</v>
      </c>
      <c r="AE278" s="53">
        <v>1.0326695628464199E-2</v>
      </c>
      <c r="AF278" s="53">
        <v>1.0326695628464199E-2</v>
      </c>
      <c r="AG278" s="53">
        <v>1.0326695628464199E-2</v>
      </c>
      <c r="AH278" s="53">
        <v>1.0326695628464199E-2</v>
      </c>
      <c r="AI278" s="53">
        <v>1.29876220598816E-2</v>
      </c>
      <c r="AJ278" s="53">
        <v>1.51828713715076E-2</v>
      </c>
      <c r="AK278" s="53">
        <f t="shared" si="74"/>
        <v>1.48169964862366E-2</v>
      </c>
      <c r="AL278" s="53">
        <f t="shared" si="75"/>
        <v>-5.2538389960915532E-5</v>
      </c>
      <c r="AM278" s="53">
        <f t="shared" si="76"/>
        <v>4.6635609741012232E-2</v>
      </c>
      <c r="AN278" s="95">
        <f t="shared" si="77"/>
        <v>-4908220.4255994586</v>
      </c>
      <c r="AO278" s="96">
        <f t="shared" si="78"/>
        <v>-5627680.1065278687</v>
      </c>
      <c r="AP278" s="108">
        <f t="shared" si="79"/>
        <v>16744.748223994859</v>
      </c>
      <c r="AQ278" s="53">
        <v>1.73781216144561E-2</v>
      </c>
    </row>
    <row r="279" spans="5:43" ht="15" x14ac:dyDescent="0.2">
      <c r="E279" s="49">
        <v>44670</v>
      </c>
      <c r="F279" s="50">
        <v>0.83023524284362704</v>
      </c>
      <c r="G279" s="102">
        <f t="shared" si="64"/>
        <v>1.4354434514207977E-3</v>
      </c>
      <c r="H279" s="103">
        <f t="shared" si="65"/>
        <v>0.87079967179381168</v>
      </c>
      <c r="I279" s="100">
        <f t="shared" si="66"/>
        <v>5741848.7419732306</v>
      </c>
      <c r="J279" s="101">
        <f t="shared" si="67"/>
        <v>-8242.0991757139564</v>
      </c>
      <c r="K279" s="106">
        <f t="shared" si="68"/>
        <v>384.06904464494437</v>
      </c>
      <c r="M279" s="49">
        <v>44670</v>
      </c>
      <c r="N279" s="52">
        <v>-5.0696204416453804E-3</v>
      </c>
      <c r="O279" s="52">
        <v>-5.63888344913721E-3</v>
      </c>
      <c r="P279" s="52">
        <v>-5.6423903442919202E-3</v>
      </c>
      <c r="Q279" s="52">
        <v>-5.2466122433543197E-3</v>
      </c>
      <c r="R279" s="52">
        <v>-4.8692873679101398E-3</v>
      </c>
      <c r="S279" s="52">
        <v>-3.6247915122658001E-3</v>
      </c>
      <c r="T279" s="52">
        <v>-2.0702243782579899E-3</v>
      </c>
      <c r="U279" s="52">
        <f t="shared" si="69"/>
        <v>-2.3293189005926251E-3</v>
      </c>
      <c r="V279" s="52">
        <f t="shared" si="70"/>
        <v>1.6857027852286086E-4</v>
      </c>
      <c r="W279" s="52">
        <f t="shared" si="71"/>
        <v>3.5787612471419011E-2</v>
      </c>
      <c r="X279" s="97">
        <f t="shared" si="72"/>
        <v>5549865.1106853727</v>
      </c>
      <c r="Y279" s="107">
        <f t="shared" si="73"/>
        <v>-371.6662377929315</v>
      </c>
      <c r="Z279" s="52">
        <v>-2.2441169130615801E-4</v>
      </c>
      <c r="AC279" s="49">
        <v>44670</v>
      </c>
      <c r="AD279" s="53">
        <v>1.0306745767593301E-2</v>
      </c>
      <c r="AE279" s="53">
        <v>1.0306745767593301E-2</v>
      </c>
      <c r="AF279" s="53">
        <v>1.0306745767593301E-2</v>
      </c>
      <c r="AG279" s="53">
        <v>1.0306745767593301E-2</v>
      </c>
      <c r="AH279" s="53">
        <v>1.0306745767593301E-2</v>
      </c>
      <c r="AI279" s="53">
        <v>1.30074927583336E-2</v>
      </c>
      <c r="AJ279" s="53">
        <v>1.52419432997703E-2</v>
      </c>
      <c r="AK279" s="53">
        <f t="shared" si="74"/>
        <v>1.4869534876197516E-2</v>
      </c>
      <c r="AL279" s="53">
        <f t="shared" si="75"/>
        <v>4.0519485870993237E-4</v>
      </c>
      <c r="AM279" s="53">
        <f t="shared" si="76"/>
        <v>4.7093342989683082E-2</v>
      </c>
      <c r="AN279" s="95">
        <f t="shared" si="77"/>
        <v>-4907327.999689742</v>
      </c>
      <c r="AO279" s="96">
        <f t="shared" si="78"/>
        <v>-5635427.0202937117</v>
      </c>
      <c r="AP279" s="108">
        <f t="shared" si="79"/>
        <v>8997.8344581518322</v>
      </c>
      <c r="AQ279" s="53">
        <v>1.7476392909884401E-2</v>
      </c>
    </row>
    <row r="280" spans="5:43" ht="15" x14ac:dyDescent="0.2">
      <c r="E280" s="49">
        <v>44669</v>
      </c>
      <c r="F280" s="50">
        <v>0.82904434204101496</v>
      </c>
      <c r="G280" s="102">
        <f t="shared" si="64"/>
        <v>1.9310380308977702E-3</v>
      </c>
      <c r="H280" s="103">
        <f t="shared" si="65"/>
        <v>0.87123061679378488</v>
      </c>
      <c r="I280" s="100">
        <f t="shared" si="66"/>
        <v>5739008.5972879333</v>
      </c>
      <c r="J280" s="101">
        <f t="shared" si="67"/>
        <v>-11082.243861011229</v>
      </c>
      <c r="K280" s="106">
        <f t="shared" si="68"/>
        <v>-96.854265824891627</v>
      </c>
      <c r="M280" s="49">
        <v>44669</v>
      </c>
      <c r="N280" s="52">
        <v>-5.0696204416453804E-3</v>
      </c>
      <c r="O280" s="52">
        <v>-5.5361972190439701E-3</v>
      </c>
      <c r="P280" s="52">
        <v>-5.5195912718772801E-3</v>
      </c>
      <c r="Q280" s="52">
        <v>-5.0952793098986097E-3</v>
      </c>
      <c r="R280" s="52">
        <v>-4.8023029230534996E-3</v>
      </c>
      <c r="S280" s="52">
        <v>-3.7563031073659602E-3</v>
      </c>
      <c r="T280" s="52">
        <v>-2.2462063934653902E-3</v>
      </c>
      <c r="U280" s="52">
        <f t="shared" si="69"/>
        <v>-2.497889179115486E-3</v>
      </c>
      <c r="V280" s="52">
        <f t="shared" si="70"/>
        <v>8.0258197461571118E-5</v>
      </c>
      <c r="W280" s="52">
        <f t="shared" si="71"/>
        <v>3.5699300390357722E-2</v>
      </c>
      <c r="X280" s="97">
        <f t="shared" si="72"/>
        <v>5550059.8193609398</v>
      </c>
      <c r="Y280" s="107">
        <f t="shared" si="73"/>
        <v>-176.95756222587079</v>
      </c>
      <c r="Z280" s="52">
        <v>-4.3216987978666999E-4</v>
      </c>
      <c r="AC280" s="49">
        <v>44669</v>
      </c>
      <c r="AD280" s="53">
        <v>1.0057380422949701E-2</v>
      </c>
      <c r="AE280" s="53">
        <v>1.0057380422949701E-2</v>
      </c>
      <c r="AF280" s="53">
        <v>1.0057380422949701E-2</v>
      </c>
      <c r="AG280" s="53">
        <v>1.0057380422949701E-2</v>
      </c>
      <c r="AH280" s="53">
        <v>1.0057380422949701E-2</v>
      </c>
      <c r="AI280" s="53">
        <v>1.2666337192058501E-2</v>
      </c>
      <c r="AJ280" s="53">
        <v>1.48239405825734E-2</v>
      </c>
      <c r="AK280" s="53">
        <f t="shared" si="74"/>
        <v>1.4464340017487583E-2</v>
      </c>
      <c r="AL280" s="53">
        <f t="shared" si="75"/>
        <v>1.2679367015761694E-4</v>
      </c>
      <c r="AM280" s="53">
        <f t="shared" si="76"/>
        <v>4.6814941801130765E-2</v>
      </c>
      <c r="AN280" s="95">
        <f t="shared" si="77"/>
        <v>-4907870.7690528175</v>
      </c>
      <c r="AO280" s="96">
        <f t="shared" si="78"/>
        <v>-5633262.5075944513</v>
      </c>
      <c r="AP280" s="108">
        <f t="shared" si="79"/>
        <v>11162.347157412209</v>
      </c>
      <c r="AQ280" s="53">
        <v>1.6981543973088199E-2</v>
      </c>
    </row>
    <row r="281" spans="5:43" ht="15" x14ac:dyDescent="0.2">
      <c r="E281" s="49">
        <v>44666</v>
      </c>
      <c r="F281" s="50">
        <v>0.82744497060775701</v>
      </c>
      <c r="G281" s="102">
        <f t="shared" si="64"/>
        <v>1.5456872295420928E-3</v>
      </c>
      <c r="H281" s="103">
        <f t="shared" si="65"/>
        <v>0.87089553443421763</v>
      </c>
      <c r="I281" s="100">
        <f t="shared" si="66"/>
        <v>5741216.7157893162</v>
      </c>
      <c r="J281" s="101">
        <f t="shared" si="67"/>
        <v>-8874.1253596283495</v>
      </c>
      <c r="K281" s="106">
        <f t="shared" si="68"/>
        <v>-638.37311743199825</v>
      </c>
      <c r="M281" s="49">
        <v>44666</v>
      </c>
      <c r="N281" s="52">
        <v>-5.0696204416453804E-3</v>
      </c>
      <c r="O281" s="52">
        <v>-5.4316464811563396E-3</v>
      </c>
      <c r="P281" s="52">
        <v>-5.4671624675393096E-3</v>
      </c>
      <c r="Q281" s="52">
        <v>-5.1088696345686904E-3</v>
      </c>
      <c r="R281" s="52">
        <v>-4.8243841156363401E-3</v>
      </c>
      <c r="S281" s="52">
        <v>-3.8172565400600399E-3</v>
      </c>
      <c r="T281" s="52">
        <v>-2.33032554388046E-3</v>
      </c>
      <c r="U281" s="52">
        <f t="shared" si="69"/>
        <v>-2.5781473765770571E-3</v>
      </c>
      <c r="V281" s="52">
        <f t="shared" si="70"/>
        <v>2.6585689435400239E-5</v>
      </c>
      <c r="W281" s="52">
        <f t="shared" si="71"/>
        <v>3.5645627882331554E-2</v>
      </c>
      <c r="X281" s="97">
        <f t="shared" si="72"/>
        <v>5550178.1587496148</v>
      </c>
      <c r="Y281" s="107">
        <f t="shared" si="73"/>
        <v>-58.61817355081439</v>
      </c>
      <c r="Z281" s="52">
        <v>-5.3272576769813895E-4</v>
      </c>
      <c r="AC281" s="49">
        <v>44666</v>
      </c>
      <c r="AD281" s="53">
        <v>1.0057380422949701E-2</v>
      </c>
      <c r="AE281" s="53">
        <v>1.0057380422949701E-2</v>
      </c>
      <c r="AF281" s="53">
        <v>1.0057380422949701E-2</v>
      </c>
      <c r="AG281" s="53">
        <v>1.0057380422949701E-2</v>
      </c>
      <c r="AH281" s="53">
        <v>1.0057380422949701E-2</v>
      </c>
      <c r="AI281" s="53">
        <v>1.2539852410554801E-2</v>
      </c>
      <c r="AJ281" s="53">
        <v>1.4697085134685E-2</v>
      </c>
      <c r="AK281" s="53">
        <f t="shared" si="74"/>
        <v>1.4337546347329966E-2</v>
      </c>
      <c r="AL281" s="53">
        <f t="shared" si="75"/>
        <v>-1.8610712140798395E-4</v>
      </c>
      <c r="AM281" s="53">
        <f t="shared" si="76"/>
        <v>4.6502041009565162E-2</v>
      </c>
      <c r="AN281" s="95">
        <f t="shared" si="77"/>
        <v>-4908480.8702968881</v>
      </c>
      <c r="AO281" s="96">
        <f t="shared" si="78"/>
        <v>-5636130.4843361164</v>
      </c>
      <c r="AP281" s="108">
        <f t="shared" si="79"/>
        <v>8294.3704157471657</v>
      </c>
      <c r="AQ281" s="53">
        <v>1.6854321584105401E-2</v>
      </c>
    </row>
    <row r="282" spans="5:43" ht="15" x14ac:dyDescent="0.2">
      <c r="E282" s="49">
        <v>44665</v>
      </c>
      <c r="F282" s="50">
        <v>0.82616698741912797</v>
      </c>
      <c r="G282" s="102">
        <f t="shared" si="64"/>
        <v>-6.9403300653249978E-3</v>
      </c>
      <c r="H282" s="103">
        <f t="shared" si="65"/>
        <v>0.86351650553771808</v>
      </c>
      <c r="I282" s="100">
        <f t="shared" si="66"/>
        <v>5790277.2766184276</v>
      </c>
      <c r="J282" s="101">
        <f t="shared" si="67"/>
        <v>40186.435469483025</v>
      </c>
      <c r="K282" s="106">
        <f t="shared" si="68"/>
        <v>2228.0954357795417</v>
      </c>
      <c r="M282" s="49">
        <v>44665</v>
      </c>
      <c r="N282" s="52">
        <v>-5.0696204416453804E-3</v>
      </c>
      <c r="O282" s="52">
        <v>-5.4033757187426004E-3</v>
      </c>
      <c r="P282" s="52">
        <v>-5.4492745548486701E-3</v>
      </c>
      <c r="Q282" s="52">
        <v>-5.1183369942009397E-3</v>
      </c>
      <c r="R282" s="52">
        <v>-4.8318984918296302E-3</v>
      </c>
      <c r="S282" s="52">
        <v>-3.8374261930584899E-3</v>
      </c>
      <c r="T282" s="52">
        <v>-2.3581944406032502E-3</v>
      </c>
      <c r="U282" s="52">
        <f t="shared" si="69"/>
        <v>-2.6047330660124574E-3</v>
      </c>
      <c r="V282" s="52">
        <f t="shared" si="70"/>
        <v>-3.6284075273822214E-4</v>
      </c>
      <c r="W282" s="52">
        <f t="shared" si="71"/>
        <v>3.5256201440157932E-2</v>
      </c>
      <c r="X282" s="97">
        <f t="shared" si="72"/>
        <v>5551036.8580175303</v>
      </c>
      <c r="Y282" s="107">
        <f t="shared" si="73"/>
        <v>800.08109436463565</v>
      </c>
      <c r="Z282" s="52">
        <v>-5.6608271552249703E-4</v>
      </c>
      <c r="AC282" s="49">
        <v>44665</v>
      </c>
      <c r="AD282" s="53">
        <v>1.0077329352498001E-2</v>
      </c>
      <c r="AE282" s="53">
        <v>1.0077329352498001E-2</v>
      </c>
      <c r="AF282" s="53">
        <v>1.0077329352498001E-2</v>
      </c>
      <c r="AG282" s="53">
        <v>1.0077329352498001E-2</v>
      </c>
      <c r="AH282" s="53">
        <v>1.0077329352498001E-2</v>
      </c>
      <c r="AI282" s="53">
        <v>1.2709419243037701E-2</v>
      </c>
      <c r="AJ282" s="53">
        <v>1.4886500313878E-2</v>
      </c>
      <c r="AK282" s="53">
        <f t="shared" si="74"/>
        <v>1.452365346873795E-2</v>
      </c>
      <c r="AL282" s="53">
        <f t="shared" si="75"/>
        <v>3.0539464205501729E-4</v>
      </c>
      <c r="AM282" s="53">
        <f t="shared" si="76"/>
        <v>4.6993542773028169E-2</v>
      </c>
      <c r="AN282" s="95">
        <f t="shared" si="77"/>
        <v>-4907522.5627182396</v>
      </c>
      <c r="AO282" s="96">
        <f t="shared" si="78"/>
        <v>-5683183.2758799316</v>
      </c>
      <c r="AP282" s="108">
        <f t="shared" si="79"/>
        <v>-38758.421128068119</v>
      </c>
      <c r="AQ282" s="53">
        <v>1.70635841786861E-2</v>
      </c>
    </row>
    <row r="283" spans="5:43" ht="15" x14ac:dyDescent="0.2">
      <c r="E283" s="49">
        <v>44664</v>
      </c>
      <c r="F283" s="50">
        <v>0.83192080259323098</v>
      </c>
      <c r="G283" s="102">
        <f t="shared" si="64"/>
        <v>-2.4324645959687466E-3</v>
      </c>
      <c r="H283" s="103">
        <f t="shared" si="65"/>
        <v>0.86743632662741021</v>
      </c>
      <c r="I283" s="100">
        <f t="shared" si="66"/>
        <v>5764111.8391248202</v>
      </c>
      <c r="J283" s="101">
        <f t="shared" si="67"/>
        <v>14020.997975875624</v>
      </c>
      <c r="K283" s="106">
        <f t="shared" si="68"/>
        <v>853.38398698624223</v>
      </c>
      <c r="M283" s="49">
        <v>44664</v>
      </c>
      <c r="N283" s="52">
        <v>-5.0492011941969299E-3</v>
      </c>
      <c r="O283" s="52">
        <v>-5.39153488352894E-3</v>
      </c>
      <c r="P283" s="52">
        <v>-5.4193083196878399E-3</v>
      </c>
      <c r="Q283" s="52">
        <v>-5.0802454352378802E-3</v>
      </c>
      <c r="R283" s="52">
        <v>-4.6939528547227296E-3</v>
      </c>
      <c r="S283" s="52">
        <v>-3.46666085533797E-3</v>
      </c>
      <c r="T283" s="52">
        <v>-1.9969386048614901E-3</v>
      </c>
      <c r="U283" s="52">
        <f t="shared" si="69"/>
        <v>-2.2418923132742352E-3</v>
      </c>
      <c r="V283" s="52">
        <f t="shared" si="70"/>
        <v>2.1644751541316509E-5</v>
      </c>
      <c r="W283" s="52">
        <f t="shared" si="71"/>
        <v>3.564068694443747E-2</v>
      </c>
      <c r="X283" s="97">
        <f t="shared" si="72"/>
        <v>5550189.0528627988</v>
      </c>
      <c r="Y283" s="107">
        <f t="shared" si="73"/>
        <v>-47.724060366861522</v>
      </c>
      <c r="Z283" s="52">
        <v>-2.3152100038714699E-4</v>
      </c>
      <c r="AC283" s="49">
        <v>44664</v>
      </c>
      <c r="AD283" s="53">
        <v>9.9476538598537393E-3</v>
      </c>
      <c r="AE283" s="53">
        <v>9.9476538598537393E-3</v>
      </c>
      <c r="AF283" s="53">
        <v>9.9476538598537393E-3</v>
      </c>
      <c r="AG283" s="53">
        <v>9.9476538598537393E-3</v>
      </c>
      <c r="AH283" s="53">
        <v>9.9476538598537393E-3</v>
      </c>
      <c r="AI283" s="53">
        <v>1.2480868026614101E-2</v>
      </c>
      <c r="AJ283" s="53">
        <v>1.4565736986696699E-2</v>
      </c>
      <c r="AK283" s="53">
        <f t="shared" si="74"/>
        <v>1.4218258826682933E-2</v>
      </c>
      <c r="AL283" s="53">
        <f t="shared" si="75"/>
        <v>2.8627847010891626E-4</v>
      </c>
      <c r="AM283" s="53">
        <f t="shared" si="76"/>
        <v>4.6974426601082066E-2</v>
      </c>
      <c r="AN283" s="95">
        <f t="shared" si="77"/>
        <v>-4907559.8310557632</v>
      </c>
      <c r="AO283" s="96">
        <f t="shared" si="78"/>
        <v>-5657544.744680386</v>
      </c>
      <c r="AP283" s="108">
        <f t="shared" si="79"/>
        <v>-13119.88992852252</v>
      </c>
      <c r="AQ283" s="53">
        <v>1.6650605946779199E-2</v>
      </c>
    </row>
    <row r="284" spans="5:43" ht="15" x14ac:dyDescent="0.2">
      <c r="E284" s="49">
        <v>44663</v>
      </c>
      <c r="F284" s="50">
        <v>0.83394688367843595</v>
      </c>
      <c r="G284" s="102">
        <f t="shared" si="64"/>
        <v>-1.9597250976191149E-3</v>
      </c>
      <c r="H284" s="103">
        <f t="shared" si="65"/>
        <v>0.86784739795776789</v>
      </c>
      <c r="I284" s="100">
        <f t="shared" si="66"/>
        <v>5761381.5651992252</v>
      </c>
      <c r="J284" s="101">
        <f t="shared" si="67"/>
        <v>11290.724050280638</v>
      </c>
      <c r="K284" s="106">
        <f t="shared" si="68"/>
        <v>346.39393079373986</v>
      </c>
      <c r="M284" s="49">
        <v>44663</v>
      </c>
      <c r="N284" s="52">
        <v>-5.0593405030667704E-3</v>
      </c>
      <c r="O284" s="52">
        <v>-5.5686370469629704E-3</v>
      </c>
      <c r="P284" s="52">
        <v>-5.4613123647868599E-3</v>
      </c>
      <c r="Q284" s="52">
        <v>-4.96325409039855E-3</v>
      </c>
      <c r="R284" s="52">
        <v>-4.5997337438166098E-3</v>
      </c>
      <c r="S284" s="52">
        <v>-3.4713386557996199E-3</v>
      </c>
      <c r="T284" s="52">
        <v>-2.0219767466187399E-3</v>
      </c>
      <c r="U284" s="52">
        <f t="shared" si="69"/>
        <v>-2.2635370648155517E-3</v>
      </c>
      <c r="V284" s="52">
        <f t="shared" si="70"/>
        <v>-1.7850487104927211E-4</v>
      </c>
      <c r="W284" s="52">
        <f t="shared" si="71"/>
        <v>3.5440537321846884E-2</v>
      </c>
      <c r="X284" s="97">
        <f t="shared" si="72"/>
        <v>5550630.3742306801</v>
      </c>
      <c r="Y284" s="107">
        <f t="shared" si="73"/>
        <v>393.59730751439929</v>
      </c>
      <c r="Z284" s="52">
        <v>-2.31020181672647E-4</v>
      </c>
      <c r="AC284" s="49">
        <v>44663</v>
      </c>
      <c r="AD284" s="53">
        <v>9.6882898360490799E-3</v>
      </c>
      <c r="AE284" s="53">
        <v>9.6882898360490799E-3</v>
      </c>
      <c r="AF284" s="53">
        <v>9.6882898360490799E-3</v>
      </c>
      <c r="AG284" s="53">
        <v>9.6882898360490799E-3</v>
      </c>
      <c r="AH284" s="53">
        <v>9.6882898360490799E-3</v>
      </c>
      <c r="AI284" s="53">
        <v>1.2172777205705599E-2</v>
      </c>
      <c r="AJ284" s="53">
        <v>1.42838209867477E-2</v>
      </c>
      <c r="AK284" s="53">
        <f t="shared" si="74"/>
        <v>1.3931980356574017E-2</v>
      </c>
      <c r="AL284" s="53">
        <f t="shared" si="75"/>
        <v>-1.1335716893278065E-4</v>
      </c>
      <c r="AM284" s="53">
        <f t="shared" si="76"/>
        <v>4.6574790962040369E-2</v>
      </c>
      <c r="AN284" s="95">
        <f t="shared" si="77"/>
        <v>-4908339.0139803141</v>
      </c>
      <c r="AO284" s="96">
        <f t="shared" si="78"/>
        <v>-5655762.7821788648</v>
      </c>
      <c r="AP284" s="108">
        <f t="shared" si="79"/>
        <v>-11337.927427001297</v>
      </c>
      <c r="AQ284" s="53">
        <v>1.63948666304349E-2</v>
      </c>
    </row>
    <row r="285" spans="5:43" ht="15" x14ac:dyDescent="0.2">
      <c r="E285" s="49">
        <v>44662</v>
      </c>
      <c r="F285" s="50">
        <v>0.83558279275894098</v>
      </c>
      <c r="G285" s="102">
        <f t="shared" si="64"/>
        <v>-4.2077628423985451E-4</v>
      </c>
      <c r="H285" s="103">
        <f t="shared" si="65"/>
        <v>0.86918559317580357</v>
      </c>
      <c r="I285" s="100">
        <f t="shared" si="66"/>
        <v>5752511.3615046861</v>
      </c>
      <c r="J285" s="101">
        <f t="shared" si="67"/>
        <v>2420.5203557414934</v>
      </c>
      <c r="K285" s="106">
        <f t="shared" si="68"/>
        <v>-139.53297201450914</v>
      </c>
      <c r="M285" s="49">
        <v>44662</v>
      </c>
      <c r="N285" s="52">
        <v>-5.0492011941969299E-3</v>
      </c>
      <c r="O285" s="52">
        <v>-5.5636637844145298E-3</v>
      </c>
      <c r="P285" s="52">
        <v>-5.3706709295511202E-3</v>
      </c>
      <c r="Q285" s="52">
        <v>-4.9083172343671296E-3</v>
      </c>
      <c r="R285" s="52">
        <v>-4.5358813367783997E-3</v>
      </c>
      <c r="S285" s="52">
        <v>-3.3582660835236298E-3</v>
      </c>
      <c r="T285" s="52">
        <v>-1.83038541581481E-3</v>
      </c>
      <c r="U285" s="52">
        <f t="shared" si="69"/>
        <v>-2.0850321937662796E-3</v>
      </c>
      <c r="V285" s="52">
        <f t="shared" si="70"/>
        <v>3.7148484261706471E-4</v>
      </c>
      <c r="W285" s="52">
        <f t="shared" si="71"/>
        <v>3.5990527035513219E-2</v>
      </c>
      <c r="X285" s="97">
        <f t="shared" si="72"/>
        <v>5549417.7546706358</v>
      </c>
      <c r="Y285" s="107">
        <f t="shared" si="73"/>
        <v>-819.02225252985954</v>
      </c>
      <c r="Z285" s="52">
        <v>4.1780098399612998E-5</v>
      </c>
      <c r="AC285" s="49">
        <v>44662</v>
      </c>
      <c r="AD285" s="53">
        <v>9.6483863890170999E-3</v>
      </c>
      <c r="AE285" s="53">
        <v>9.6483863890170999E-3</v>
      </c>
      <c r="AF285" s="53">
        <v>9.6483863890170999E-3</v>
      </c>
      <c r="AG285" s="53">
        <v>9.6483863890170999E-3</v>
      </c>
      <c r="AH285" s="53">
        <v>9.6483863890170999E-3</v>
      </c>
      <c r="AI285" s="53">
        <v>1.22125335037708E-2</v>
      </c>
      <c r="AJ285" s="53">
        <v>1.4411898329853999E-2</v>
      </c>
      <c r="AK285" s="53">
        <f t="shared" si="74"/>
        <v>1.4045337525506798E-2</v>
      </c>
      <c r="AL285" s="53">
        <f t="shared" si="75"/>
        <v>2.8309132903818132E-4</v>
      </c>
      <c r="AM285" s="53">
        <f t="shared" si="76"/>
        <v>4.6971239460011333E-2</v>
      </c>
      <c r="AN285" s="95">
        <f t="shared" si="77"/>
        <v>-4907566.0446416056</v>
      </c>
      <c r="AO285" s="96">
        <f t="shared" si="78"/>
        <v>-5646165.8858270897</v>
      </c>
      <c r="AP285" s="108">
        <f t="shared" si="79"/>
        <v>-1741.031075226143</v>
      </c>
      <c r="AQ285" s="53">
        <v>1.66112668812274E-2</v>
      </c>
    </row>
    <row r="286" spans="5:43" ht="15" x14ac:dyDescent="0.2">
      <c r="E286" s="49">
        <v>44659</v>
      </c>
      <c r="F286" s="50">
        <v>0.83593446016311601</v>
      </c>
      <c r="G286" s="102">
        <f t="shared" si="64"/>
        <v>9.6041349888046702E-4</v>
      </c>
      <c r="H286" s="103">
        <f t="shared" si="65"/>
        <v>0.87038660879562324</v>
      </c>
      <c r="I286" s="100">
        <f t="shared" si="66"/>
        <v>5744573.675046117</v>
      </c>
      <c r="J286" s="101">
        <f t="shared" si="67"/>
        <v>-5517.1661028275266</v>
      </c>
      <c r="K286" s="106">
        <f t="shared" si="68"/>
        <v>-547.35132525674999</v>
      </c>
      <c r="M286" s="49">
        <v>44659</v>
      </c>
      <c r="N286" s="52">
        <v>-5.0391322001814799E-3</v>
      </c>
      <c r="O286" s="52">
        <v>-5.4703084751963598E-3</v>
      </c>
      <c r="P286" s="52">
        <v>-5.4414533078670502E-3</v>
      </c>
      <c r="Q286" s="52">
        <v>-5.0538000650703898E-3</v>
      </c>
      <c r="R286" s="52">
        <v>-4.7043715603649599E-3</v>
      </c>
      <c r="S286" s="52">
        <v>-3.6391492467373601E-3</v>
      </c>
      <c r="T286" s="52">
        <v>-2.21999059431254E-3</v>
      </c>
      <c r="U286" s="52">
        <f t="shared" si="69"/>
        <v>-2.4565170363833443E-3</v>
      </c>
      <c r="V286" s="52">
        <f t="shared" si="70"/>
        <v>2.2299498474846313E-4</v>
      </c>
      <c r="W286" s="52">
        <f t="shared" si="71"/>
        <v>3.5842037177644614E-2</v>
      </c>
      <c r="X286" s="97">
        <f t="shared" si="72"/>
        <v>5549745.1196048707</v>
      </c>
      <c r="Y286" s="107">
        <f t="shared" si="73"/>
        <v>-491.65731829497963</v>
      </c>
      <c r="Z286" s="52">
        <v>-4.27454186137765E-4</v>
      </c>
      <c r="AC286" s="49">
        <v>44659</v>
      </c>
      <c r="AD286" s="53">
        <v>9.4887670129537496E-3</v>
      </c>
      <c r="AE286" s="53">
        <v>9.4887670129537496E-3</v>
      </c>
      <c r="AF286" s="53">
        <v>9.4887670129537496E-3</v>
      </c>
      <c r="AG286" s="53">
        <v>9.4887670129537496E-3</v>
      </c>
      <c r="AH286" s="53">
        <v>9.4887670129537496E-3</v>
      </c>
      <c r="AI286" s="53">
        <v>1.19888186454772E-2</v>
      </c>
      <c r="AJ286" s="53">
        <v>1.41169317066669E-2</v>
      </c>
      <c r="AK286" s="53">
        <f t="shared" si="74"/>
        <v>1.3762246196468616E-2</v>
      </c>
      <c r="AL286" s="53">
        <f t="shared" si="75"/>
        <v>2.039674048619905E-5</v>
      </c>
      <c r="AM286" s="53">
        <f t="shared" si="76"/>
        <v>4.6708544871459347E-2</v>
      </c>
      <c r="AN286" s="95">
        <f t="shared" si="77"/>
        <v>-4908078.2157526501</v>
      </c>
      <c r="AO286" s="96">
        <f t="shared" si="78"/>
        <v>-5638963.3826559978</v>
      </c>
      <c r="AP286" s="108">
        <f t="shared" si="79"/>
        <v>5461.4720958657563</v>
      </c>
      <c r="AQ286" s="53">
        <v>1.6245044767856501E-2</v>
      </c>
    </row>
    <row r="287" spans="5:43" ht="15" x14ac:dyDescent="0.2">
      <c r="E287" s="49">
        <v>44658</v>
      </c>
      <c r="F287" s="50">
        <v>0.83513200283050504</v>
      </c>
      <c r="G287" s="102">
        <f t="shared" si="64"/>
        <v>1.0107745996146555E-3</v>
      </c>
      <c r="H287" s="103">
        <f t="shared" si="65"/>
        <v>0.87043040036529173</v>
      </c>
      <c r="I287" s="100">
        <f t="shared" si="66"/>
        <v>5744284.6641174993</v>
      </c>
      <c r="J287" s="101">
        <f t="shared" si="67"/>
        <v>-5806.177031445317</v>
      </c>
      <c r="K287" s="106">
        <f t="shared" si="68"/>
        <v>-475.53715391270816</v>
      </c>
      <c r="M287" s="49">
        <v>44658</v>
      </c>
      <c r="N287" s="52">
        <v>-5.0593405030667704E-3</v>
      </c>
      <c r="O287" s="52">
        <v>-5.5572739802300904E-3</v>
      </c>
      <c r="P287" s="52">
        <v>-5.5110994726419397E-3</v>
      </c>
      <c r="Q287" s="52">
        <v>-5.1592811942100499E-3</v>
      </c>
      <c r="R287" s="52">
        <v>-4.8265559598803503E-3</v>
      </c>
      <c r="S287" s="52">
        <v>-3.8033546879887498E-3</v>
      </c>
      <c r="T287" s="52">
        <v>-2.4547434877604198E-3</v>
      </c>
      <c r="U287" s="52">
        <f t="shared" si="69"/>
        <v>-2.6795120211318075E-3</v>
      </c>
      <c r="V287" s="52">
        <f t="shared" si="70"/>
        <v>1.5369108101974133E-4</v>
      </c>
      <c r="W287" s="52">
        <f t="shared" si="71"/>
        <v>3.5772733273915898E-2</v>
      </c>
      <c r="X287" s="97">
        <f t="shared" si="72"/>
        <v>5549897.9155581314</v>
      </c>
      <c r="Y287" s="107">
        <f t="shared" si="73"/>
        <v>-338.86136503424495</v>
      </c>
      <c r="Z287" s="52">
        <v>-7.3750404408201499E-4</v>
      </c>
      <c r="AC287" s="49">
        <v>44658</v>
      </c>
      <c r="AD287" s="53">
        <v>9.4189327210187895E-3</v>
      </c>
      <c r="AE287" s="53">
        <v>9.4189327210187895E-3</v>
      </c>
      <c r="AF287" s="53">
        <v>9.4189327210187895E-3</v>
      </c>
      <c r="AG287" s="53">
        <v>9.4189327210187895E-3</v>
      </c>
      <c r="AH287" s="53">
        <v>9.4189327210187895E-3</v>
      </c>
      <c r="AI287" s="53">
        <v>1.1964045464992501E-2</v>
      </c>
      <c r="AJ287" s="53">
        <v>1.40974102541804E-2</v>
      </c>
      <c r="AK287" s="53">
        <f t="shared" si="74"/>
        <v>1.3741849455982417E-2</v>
      </c>
      <c r="AL287" s="53">
        <f t="shared" si="75"/>
        <v>-1.3383260617665094E-5</v>
      </c>
      <c r="AM287" s="53">
        <f t="shared" si="76"/>
        <v>4.6674764870355483E-2</v>
      </c>
      <c r="AN287" s="95">
        <f t="shared" si="77"/>
        <v>-4908144.0799170295</v>
      </c>
      <c r="AO287" s="96">
        <f t="shared" si="78"/>
        <v>-5638755.3535092967</v>
      </c>
      <c r="AP287" s="108">
        <f t="shared" si="79"/>
        <v>5669.5012425668538</v>
      </c>
      <c r="AQ287" s="53">
        <v>1.6230775043368301E-2</v>
      </c>
    </row>
    <row r="288" spans="5:43" ht="15" x14ac:dyDescent="0.2">
      <c r="E288" s="49">
        <v>44657</v>
      </c>
      <c r="F288" s="50">
        <v>0.83428829908370905</v>
      </c>
      <c r="G288" s="102">
        <f t="shared" si="64"/>
        <v>1.4804801111808152E-3</v>
      </c>
      <c r="H288" s="103">
        <f t="shared" si="65"/>
        <v>0.87083883348795199</v>
      </c>
      <c r="I288" s="100">
        <f t="shared" si="66"/>
        <v>5741590.5305619044</v>
      </c>
      <c r="J288" s="101">
        <f t="shared" si="67"/>
        <v>-8500.3105870401487</v>
      </c>
      <c r="K288" s="106">
        <f t="shared" si="68"/>
        <v>-390.95348895154893</v>
      </c>
      <c r="M288" s="49">
        <v>44657</v>
      </c>
      <c r="N288" s="52">
        <v>-5.0796186551451596E-3</v>
      </c>
      <c r="O288" s="52">
        <v>-5.6268284097313803E-3</v>
      </c>
      <c r="P288" s="52">
        <v>-5.4813330061733697E-3</v>
      </c>
      <c r="Q288" s="52">
        <v>-5.1036560907959903E-3</v>
      </c>
      <c r="R288" s="52">
        <v>-4.8051113262772499E-3</v>
      </c>
      <c r="S288" s="52">
        <v>-3.9207604713737904E-3</v>
      </c>
      <c r="T288" s="52">
        <v>-2.6156916283071002E-3</v>
      </c>
      <c r="U288" s="52">
        <f t="shared" si="69"/>
        <v>-2.8332031021515488E-3</v>
      </c>
      <c r="V288" s="52">
        <f t="shared" si="70"/>
        <v>7.6316685105358613E-5</v>
      </c>
      <c r="W288" s="52">
        <f t="shared" si="71"/>
        <v>3.5695358878001515E-2</v>
      </c>
      <c r="X288" s="97">
        <f t="shared" si="72"/>
        <v>5550068.5096862549</v>
      </c>
      <c r="Y288" s="107">
        <f t="shared" si="73"/>
        <v>-168.2672369107604</v>
      </c>
      <c r="Z288" s="52">
        <v>-9.2351628700271195E-4</v>
      </c>
      <c r="AC288" s="49">
        <v>44657</v>
      </c>
      <c r="AD288" s="53">
        <v>9.3590728938579507E-3</v>
      </c>
      <c r="AE288" s="53">
        <v>9.3590728938579507E-3</v>
      </c>
      <c r="AF288" s="53">
        <v>9.3590728938579507E-3</v>
      </c>
      <c r="AG288" s="53">
        <v>9.3590728938579507E-3</v>
      </c>
      <c r="AH288" s="53">
        <v>9.3590728938579507E-3</v>
      </c>
      <c r="AI288" s="53">
        <v>1.1954104527831E-2</v>
      </c>
      <c r="AJ288" s="53">
        <v>1.41154583543539E-2</v>
      </c>
      <c r="AK288" s="53">
        <f t="shared" si="74"/>
        <v>1.3755232716600082E-2</v>
      </c>
      <c r="AL288" s="53">
        <f t="shared" si="75"/>
        <v>-2.9692271103465631E-5</v>
      </c>
      <c r="AM288" s="53">
        <f t="shared" si="76"/>
        <v>4.6658455859869684E-2</v>
      </c>
      <c r="AN288" s="95">
        <f t="shared" si="77"/>
        <v>-4908175.8795025731</v>
      </c>
      <c r="AO288" s="96">
        <f t="shared" si="78"/>
        <v>-5636147.2304168642</v>
      </c>
      <c r="AP288" s="108">
        <f t="shared" si="79"/>
        <v>8277.6243349993601</v>
      </c>
      <c r="AQ288" s="53">
        <v>1.6276812180876701E-2</v>
      </c>
    </row>
    <row r="289" spans="5:43" ht="15" x14ac:dyDescent="0.2">
      <c r="E289" s="49">
        <v>44656</v>
      </c>
      <c r="F289" s="50">
        <v>0.83305406570434504</v>
      </c>
      <c r="G289" s="102">
        <f t="shared" si="64"/>
        <v>-6.2953208841842277E-3</v>
      </c>
      <c r="H289" s="103">
        <f t="shared" si="65"/>
        <v>0.86407737422567421</v>
      </c>
      <c r="I289" s="100">
        <f t="shared" si="66"/>
        <v>5786518.8340114225</v>
      </c>
      <c r="J289" s="101">
        <f t="shared" si="67"/>
        <v>36427.992862477899</v>
      </c>
      <c r="K289" s="106">
        <f t="shared" si="68"/>
        <v>1020.4325610008091</v>
      </c>
      <c r="M289" s="49">
        <v>44656</v>
      </c>
      <c r="N289" s="52">
        <v>-5.0694793462753296E-3</v>
      </c>
      <c r="O289" s="52">
        <v>-5.6473505683243197E-3</v>
      </c>
      <c r="P289" s="52">
        <v>-5.5537251755595199E-3</v>
      </c>
      <c r="Q289" s="52">
        <v>-5.1699946634471399E-3</v>
      </c>
      <c r="R289" s="52">
        <v>-4.8611634410917698E-3</v>
      </c>
      <c r="S289" s="52">
        <v>-3.9883479475975002E-3</v>
      </c>
      <c r="T289" s="52">
        <v>-2.6937541551887898E-3</v>
      </c>
      <c r="U289" s="52">
        <f t="shared" si="69"/>
        <v>-2.9095197872569074E-3</v>
      </c>
      <c r="V289" s="52">
        <f t="shared" si="70"/>
        <v>1.0604019432018143E-4</v>
      </c>
      <c r="W289" s="52">
        <f t="shared" si="71"/>
        <v>3.5725082387216334E-2</v>
      </c>
      <c r="X289" s="97">
        <f t="shared" si="72"/>
        <v>5550002.9750339622</v>
      </c>
      <c r="Y289" s="107">
        <f t="shared" si="73"/>
        <v>-233.80188920348883</v>
      </c>
      <c r="Z289" s="52">
        <v>-1.0169603629037701E-3</v>
      </c>
      <c r="AC289" s="49">
        <v>44656</v>
      </c>
      <c r="AD289" s="53">
        <v>9.3391193076968193E-3</v>
      </c>
      <c r="AE289" s="53">
        <v>9.3391193076968193E-3</v>
      </c>
      <c r="AF289" s="53">
        <v>9.3391193076968193E-3</v>
      </c>
      <c r="AG289" s="53">
        <v>9.3391193076968193E-3</v>
      </c>
      <c r="AH289" s="53">
        <v>9.3391193076968193E-3</v>
      </c>
      <c r="AI289" s="53">
        <v>1.19839264079928E-2</v>
      </c>
      <c r="AJ289" s="53">
        <v>1.4145124703645699E-2</v>
      </c>
      <c r="AK289" s="53">
        <f t="shared" si="74"/>
        <v>1.3784924987703548E-2</v>
      </c>
      <c r="AL289" s="53">
        <f t="shared" si="75"/>
        <v>2.5918288156394527E-4</v>
      </c>
      <c r="AM289" s="53">
        <f t="shared" si="76"/>
        <v>4.6947331012537091E-2</v>
      </c>
      <c r="AN289" s="95">
        <f t="shared" si="77"/>
        <v>-4907612.6563186487</v>
      </c>
      <c r="AO289" s="96">
        <f t="shared" si="78"/>
        <v>-5679598.6131641371</v>
      </c>
      <c r="AP289" s="108">
        <f t="shared" si="79"/>
        <v>-35173.758412273601</v>
      </c>
      <c r="AQ289" s="53">
        <v>1.6306325793266199E-2</v>
      </c>
    </row>
    <row r="290" spans="5:43" ht="15" x14ac:dyDescent="0.2">
      <c r="E290" s="49">
        <v>44655</v>
      </c>
      <c r="F290" s="50">
        <v>0.83831495046615601</v>
      </c>
      <c r="G290" s="102">
        <f t="shared" si="64"/>
        <v>-4.3919622624031904E-3</v>
      </c>
      <c r="H290" s="103">
        <f t="shared" si="65"/>
        <v>0.86573244253186532</v>
      </c>
      <c r="I290" s="100">
        <f t="shared" si="66"/>
        <v>5775456.4278281201</v>
      </c>
      <c r="J290" s="101">
        <f t="shared" si="67"/>
        <v>25365.586679175496</v>
      </c>
      <c r="K290" s="106">
        <f t="shared" si="68"/>
        <v>128.68605141155422</v>
      </c>
      <c r="M290" s="49">
        <v>44655</v>
      </c>
      <c r="N290" s="52">
        <v>-5.0390628166496702E-3</v>
      </c>
      <c r="O290" s="52">
        <v>-5.5814329534768998E-3</v>
      </c>
      <c r="P290" s="52">
        <v>-5.5567985400557501E-3</v>
      </c>
      <c r="Q290" s="52">
        <v>-5.0742910243570796E-3</v>
      </c>
      <c r="R290" s="52">
        <v>-4.7481819055974397E-3</v>
      </c>
      <c r="S290" s="52">
        <v>-3.9919475093483899E-3</v>
      </c>
      <c r="T290" s="52">
        <v>-2.82028247602283E-3</v>
      </c>
      <c r="U290" s="52">
        <f t="shared" si="69"/>
        <v>-3.0155599815770888E-3</v>
      </c>
      <c r="V290" s="52">
        <f t="shared" si="70"/>
        <v>-1.3864715583615517E-5</v>
      </c>
      <c r="W290" s="52">
        <f t="shared" si="71"/>
        <v>3.5605177477312538E-2</v>
      </c>
      <c r="X290" s="97">
        <f t="shared" si="72"/>
        <v>5550267.3471604455</v>
      </c>
      <c r="Y290" s="107">
        <f t="shared" si="73"/>
        <v>30.570237279869616</v>
      </c>
      <c r="Z290" s="52">
        <v>-1.25072780065238E-3</v>
      </c>
      <c r="AC290" s="49">
        <v>44655</v>
      </c>
      <c r="AD290" s="53">
        <v>9.2393504455685598E-3</v>
      </c>
      <c r="AE290" s="53">
        <v>9.2393504455685598E-3</v>
      </c>
      <c r="AF290" s="53">
        <v>9.2393504455685598E-3</v>
      </c>
      <c r="AG290" s="53">
        <v>9.2393504455685598E-3</v>
      </c>
      <c r="AH290" s="53">
        <v>9.2393504455685598E-3</v>
      </c>
      <c r="AI290" s="53">
        <v>1.18348188698291E-2</v>
      </c>
      <c r="AJ290" s="53">
        <v>1.3863926753401701E-2</v>
      </c>
      <c r="AK290" s="53">
        <f t="shared" si="74"/>
        <v>1.3525742106139603E-2</v>
      </c>
      <c r="AL290" s="53">
        <f t="shared" si="75"/>
        <v>-1.6339619954428009E-4</v>
      </c>
      <c r="AM290" s="53">
        <f t="shared" si="76"/>
        <v>4.6524751931428868E-2</v>
      </c>
      <c r="AN290" s="95">
        <f t="shared" si="77"/>
        <v>-4908436.5854604971</v>
      </c>
      <c r="AO290" s="96">
        <f t="shared" si="78"/>
        <v>-5669692.3256169073</v>
      </c>
      <c r="AP290" s="108">
        <f t="shared" si="79"/>
        <v>-25267.470865043812</v>
      </c>
      <c r="AQ290" s="53">
        <v>1.58930346369743E-2</v>
      </c>
    </row>
    <row r="291" spans="5:43" ht="15" x14ac:dyDescent="0.2">
      <c r="E291" s="49">
        <v>44652</v>
      </c>
      <c r="F291" s="50">
        <v>0.842004895210266</v>
      </c>
      <c r="G291" s="102">
        <f t="shared" si="64"/>
        <v>-3.3808220765925725E-3</v>
      </c>
      <c r="H291" s="103">
        <f t="shared" si="65"/>
        <v>0.8666116809767388</v>
      </c>
      <c r="I291" s="100">
        <f t="shared" si="66"/>
        <v>5769596.821455962</v>
      </c>
      <c r="J291" s="101">
        <f t="shared" si="67"/>
        <v>19505.980307017453</v>
      </c>
      <c r="K291" s="106">
        <f t="shared" si="68"/>
        <v>525.73041389416903</v>
      </c>
      <c r="M291" s="49">
        <v>44652</v>
      </c>
      <c r="N291" s="52">
        <v>-5.1506636664271303E-3</v>
      </c>
      <c r="O291" s="52">
        <v>-5.5007641203701496E-3</v>
      </c>
      <c r="P291" s="52">
        <v>-5.4582236334681502E-3</v>
      </c>
      <c r="Q291" s="52">
        <v>-5.11483661830425E-3</v>
      </c>
      <c r="R291" s="52">
        <v>-4.8138909041881501E-3</v>
      </c>
      <c r="S291" s="52">
        <v>-4.0253782644867897E-3</v>
      </c>
      <c r="T291" s="52">
        <v>-2.7969586662948101E-3</v>
      </c>
      <c r="U291" s="52">
        <f t="shared" si="69"/>
        <v>-3.0016952659934733E-3</v>
      </c>
      <c r="V291" s="52">
        <f t="shared" si="70"/>
        <v>-2.4856262219452932E-5</v>
      </c>
      <c r="W291" s="52">
        <f t="shared" si="71"/>
        <v>3.5594185930676703E-2</v>
      </c>
      <c r="X291" s="97">
        <f t="shared" si="72"/>
        <v>5550291.5824825251</v>
      </c>
      <c r="Y291" s="107">
        <f t="shared" si="73"/>
        <v>54.805559359490871</v>
      </c>
      <c r="Z291" s="52">
        <v>-1.2133044656366099E-3</v>
      </c>
      <c r="AC291" s="49">
        <v>44652</v>
      </c>
      <c r="AD291" s="53">
        <v>9.1695105656981399E-3</v>
      </c>
      <c r="AE291" s="53">
        <v>9.1695105656981399E-3</v>
      </c>
      <c r="AF291" s="53">
        <v>9.1695105656981399E-3</v>
      </c>
      <c r="AG291" s="53">
        <v>9.1695105656981399E-3</v>
      </c>
      <c r="AH291" s="53">
        <v>9.1695105656981399E-3</v>
      </c>
      <c r="AI291" s="53">
        <v>1.19236595928668E-2</v>
      </c>
      <c r="AJ291" s="53">
        <v>1.4042234048247299E-2</v>
      </c>
      <c r="AK291" s="53">
        <f t="shared" si="74"/>
        <v>1.3689138305683883E-2</v>
      </c>
      <c r="AL291" s="53">
        <f t="shared" si="75"/>
        <v>4.9991377939749906E-5</v>
      </c>
      <c r="AM291" s="53">
        <f t="shared" si="76"/>
        <v>4.6738139508912896E-2</v>
      </c>
      <c r="AN291" s="95">
        <f t="shared" si="77"/>
        <v>-4908020.512926559</v>
      </c>
      <c r="AO291" s="96">
        <f t="shared" si="78"/>
        <v>-5663459.9102043463</v>
      </c>
      <c r="AP291" s="108">
        <f t="shared" si="79"/>
        <v>-19035.055452482775</v>
      </c>
      <c r="AQ291" s="53">
        <v>1.6160808503627701E-2</v>
      </c>
    </row>
    <row r="292" spans="5:43" ht="15" x14ac:dyDescent="0.2">
      <c r="E292" s="49">
        <v>44651</v>
      </c>
      <c r="F292" s="50">
        <v>0.84485638141632002</v>
      </c>
      <c r="G292" s="102">
        <f t="shared" si="64"/>
        <v>-3.1000263092046281E-3</v>
      </c>
      <c r="H292" s="103">
        <f t="shared" si="65"/>
        <v>0.86685584735179722</v>
      </c>
      <c r="I292" s="100">
        <f t="shared" si="66"/>
        <v>5767971.7051857682</v>
      </c>
      <c r="J292" s="101">
        <f t="shared" si="67"/>
        <v>17880.864036823623</v>
      </c>
      <c r="K292" s="106">
        <f t="shared" si="68"/>
        <v>738.57432950753719</v>
      </c>
      <c r="M292" s="49">
        <v>44651</v>
      </c>
      <c r="N292" s="52">
        <v>-5.0086448900401497E-3</v>
      </c>
      <c r="O292" s="52">
        <v>-5.5211451835930304E-3</v>
      </c>
      <c r="P292" s="52">
        <v>-5.3857318125665101E-3</v>
      </c>
      <c r="Q292" s="52">
        <v>-5.0450679846107899E-3</v>
      </c>
      <c r="R292" s="52">
        <v>-4.7484776005148801E-3</v>
      </c>
      <c r="S292" s="52">
        <v>-3.9355042390525298E-3</v>
      </c>
      <c r="T292" s="52">
        <v>-2.78510595671832E-3</v>
      </c>
      <c r="U292" s="52">
        <f t="shared" si="69"/>
        <v>-2.9768390037740204E-3</v>
      </c>
      <c r="V292" s="52">
        <f t="shared" si="70"/>
        <v>-2.7078091322133794E-4</v>
      </c>
      <c r="W292" s="52">
        <f t="shared" si="71"/>
        <v>3.5348261279674817E-2</v>
      </c>
      <c r="X292" s="97">
        <f t="shared" si="72"/>
        <v>5550833.8507803073</v>
      </c>
      <c r="Y292" s="107">
        <f t="shared" si="73"/>
        <v>597.07385714165866</v>
      </c>
      <c r="Z292" s="52">
        <v>-1.24628911726176E-3</v>
      </c>
      <c r="AC292" s="49">
        <v>44651</v>
      </c>
      <c r="AD292" s="53">
        <v>9.1196252033114399E-3</v>
      </c>
      <c r="AE292" s="53">
        <v>9.1196252033114399E-3</v>
      </c>
      <c r="AF292" s="53">
        <v>9.1196252033114399E-3</v>
      </c>
      <c r="AG292" s="53">
        <v>9.1196252033114399E-3</v>
      </c>
      <c r="AH292" s="53">
        <v>9.1196252033114399E-3</v>
      </c>
      <c r="AI292" s="53">
        <v>1.1874581687152301E-2</v>
      </c>
      <c r="AJ292" s="53">
        <v>1.39920599758625E-2</v>
      </c>
      <c r="AK292" s="53">
        <f t="shared" si="74"/>
        <v>1.3639146927744133E-2</v>
      </c>
      <c r="AL292" s="53">
        <f t="shared" si="75"/>
        <v>-8.3174401273266446E-5</v>
      </c>
      <c r="AM292" s="53">
        <f t="shared" si="76"/>
        <v>4.6604973729699878E-2</v>
      </c>
      <c r="AN292" s="95">
        <f t="shared" si="77"/>
        <v>-4908280.1613136213</v>
      </c>
      <c r="AO292" s="96">
        <f t="shared" si="78"/>
        <v>-5662164.2183163213</v>
      </c>
      <c r="AP292" s="108">
        <f t="shared" si="79"/>
        <v>-17739.363564457744</v>
      </c>
      <c r="AQ292" s="53">
        <v>1.6109539195895101E-2</v>
      </c>
    </row>
    <row r="293" spans="5:43" ht="15" x14ac:dyDescent="0.2">
      <c r="E293" s="49">
        <v>44650</v>
      </c>
      <c r="F293" s="50">
        <v>0.84747952222824097</v>
      </c>
      <c r="G293" s="102">
        <f t="shared" si="64"/>
        <v>2.7946618489899473E-3</v>
      </c>
      <c r="H293" s="103">
        <f t="shared" si="65"/>
        <v>0.87198158216281185</v>
      </c>
      <c r="I293" s="100">
        <f t="shared" si="66"/>
        <v>5734066.0654761698</v>
      </c>
      <c r="J293" s="101">
        <f t="shared" si="67"/>
        <v>-16024.775672774762</v>
      </c>
      <c r="K293" s="106">
        <f t="shared" si="68"/>
        <v>-413.21556237153709</v>
      </c>
      <c r="M293" s="49">
        <v>44650</v>
      </c>
      <c r="N293" s="52">
        <v>-5.0086448900401497E-3</v>
      </c>
      <c r="O293" s="52">
        <v>-5.5371550843119604E-3</v>
      </c>
      <c r="P293" s="52">
        <v>-5.3477357141673504E-3</v>
      </c>
      <c r="Q293" s="52">
        <v>-5.0392178818583402E-3</v>
      </c>
      <c r="R293" s="52">
        <v>-4.7279829159378997E-3</v>
      </c>
      <c r="S293" s="52">
        <v>-3.78284975886344E-3</v>
      </c>
      <c r="T293" s="52">
        <v>-2.4906997568905302E-3</v>
      </c>
      <c r="U293" s="52">
        <f t="shared" si="69"/>
        <v>-2.7060580905526824E-3</v>
      </c>
      <c r="V293" s="52">
        <f t="shared" si="70"/>
        <v>2.0657444838434891E-4</v>
      </c>
      <c r="W293" s="52">
        <f t="shared" si="71"/>
        <v>3.5825616641280505E-2</v>
      </c>
      <c r="X293" s="97">
        <f t="shared" si="72"/>
        <v>5549781.3219689056</v>
      </c>
      <c r="Y293" s="107">
        <f t="shared" si="73"/>
        <v>-455.4549542600289</v>
      </c>
      <c r="Z293" s="52">
        <v>-7.8681326704099698E-4</v>
      </c>
      <c r="AC293" s="49">
        <v>44650</v>
      </c>
      <c r="AD293" s="53">
        <v>9.1494414955377492E-3</v>
      </c>
      <c r="AE293" s="53">
        <v>9.1494414955377492E-3</v>
      </c>
      <c r="AF293" s="53">
        <v>9.1494414955377492E-3</v>
      </c>
      <c r="AG293" s="53">
        <v>9.1494414955377492E-3</v>
      </c>
      <c r="AH293" s="53">
        <v>9.1494414955377492E-3</v>
      </c>
      <c r="AI293" s="53">
        <v>1.19539089500904E-2</v>
      </c>
      <c r="AJ293" s="53">
        <v>1.4076003804802799E-2</v>
      </c>
      <c r="AK293" s="53">
        <f t="shared" si="74"/>
        <v>1.3722321329017399E-2</v>
      </c>
      <c r="AL293" s="53">
        <f t="shared" si="75"/>
        <v>1.5058973804114861E-4</v>
      </c>
      <c r="AM293" s="53">
        <f t="shared" si="76"/>
        <v>4.6838737869014296E-2</v>
      </c>
      <c r="AN293" s="95">
        <f t="shared" si="77"/>
        <v>-4907824.3740289109</v>
      </c>
      <c r="AO293" s="96">
        <f t="shared" si="78"/>
        <v>-5628357.8396872003</v>
      </c>
      <c r="AP293" s="108">
        <f t="shared" si="79"/>
        <v>16067.015064663254</v>
      </c>
      <c r="AQ293" s="53">
        <v>1.6198098659515301E-2</v>
      </c>
    </row>
    <row r="294" spans="5:43" ht="15" x14ac:dyDescent="0.2">
      <c r="E294" s="49">
        <v>44649</v>
      </c>
      <c r="F294" s="50">
        <v>0.84511440992355302</v>
      </c>
      <c r="G294" s="102">
        <f t="shared" si="64"/>
        <v>7.8662205510235898E-3</v>
      </c>
      <c r="H294" s="103">
        <f t="shared" si="65"/>
        <v>0.87639156353714098</v>
      </c>
      <c r="I294" s="100">
        <f t="shared" si="66"/>
        <v>5705212.3822596595</v>
      </c>
      <c r="J294" s="101">
        <f t="shared" si="67"/>
        <v>-44878.458889285102</v>
      </c>
      <c r="K294" s="106">
        <f t="shared" si="68"/>
        <v>-1137.8082869211212</v>
      </c>
      <c r="M294" s="49">
        <v>44649</v>
      </c>
      <c r="N294" s="52">
        <v>-5.0187841989099901E-3</v>
      </c>
      <c r="O294" s="52">
        <v>-5.5820792913436803E-3</v>
      </c>
      <c r="P294" s="52">
        <v>-5.3802584297955001E-3</v>
      </c>
      <c r="Q294" s="52">
        <v>-5.10108517482876E-3</v>
      </c>
      <c r="R294" s="52">
        <v>-4.8159738071262802E-3</v>
      </c>
      <c r="S294" s="52">
        <v>-3.94820561632514E-3</v>
      </c>
      <c r="T294" s="52">
        <v>-2.7055179234594098E-3</v>
      </c>
      <c r="U294" s="52">
        <f t="shared" si="69"/>
        <v>-2.9126325389370314E-3</v>
      </c>
      <c r="V294" s="52">
        <f t="shared" si="70"/>
        <v>2.0608352497219432E-4</v>
      </c>
      <c r="W294" s="52">
        <f t="shared" si="71"/>
        <v>3.5825125717868347E-2</v>
      </c>
      <c r="X294" s="97">
        <f t="shared" si="72"/>
        <v>5549782.4043116122</v>
      </c>
      <c r="Y294" s="107">
        <f t="shared" si="73"/>
        <v>-454.37261155340821</v>
      </c>
      <c r="Z294" s="52">
        <v>-1.09486829023808E-3</v>
      </c>
      <c r="AC294" s="49">
        <v>44649</v>
      </c>
      <c r="AD294" s="53">
        <v>9.0895798057317699E-3</v>
      </c>
      <c r="AE294" s="53">
        <v>9.0895798057317699E-3</v>
      </c>
      <c r="AF294" s="53">
        <v>9.0895798057317699E-3</v>
      </c>
      <c r="AG294" s="53">
        <v>9.0895798057317699E-3</v>
      </c>
      <c r="AH294" s="53">
        <v>9.0895798057317699E-3</v>
      </c>
      <c r="AI294" s="53">
        <v>1.18644488975405E-2</v>
      </c>
      <c r="AJ294" s="53">
        <v>1.39131881296634E-2</v>
      </c>
      <c r="AK294" s="53">
        <f t="shared" si="74"/>
        <v>1.3571731590976251E-2</v>
      </c>
      <c r="AL294" s="53">
        <f t="shared" si="75"/>
        <v>6.3498038798515122E-5</v>
      </c>
      <c r="AM294" s="53">
        <f t="shared" si="76"/>
        <v>4.6751646169771663E-2</v>
      </c>
      <c r="AN294" s="95">
        <f t="shared" si="77"/>
        <v>-4907994.1782288803</v>
      </c>
      <c r="AO294" s="96">
        <f t="shared" si="78"/>
        <v>-5600229.8315379461</v>
      </c>
      <c r="AP294" s="108">
        <f t="shared" si="79"/>
        <v>44195.02321391739</v>
      </c>
      <c r="AQ294" s="53">
        <v>1.5961928293108898E-2</v>
      </c>
    </row>
    <row r="295" spans="5:43" ht="15" x14ac:dyDescent="0.2">
      <c r="E295" s="49">
        <v>44648</v>
      </c>
      <c r="F295" s="50">
        <v>0.838492631912231</v>
      </c>
      <c r="G295" s="102">
        <f t="shared" si="64"/>
        <v>7.0745833307178313E-3</v>
      </c>
      <c r="H295" s="103">
        <f t="shared" si="65"/>
        <v>0.87570319422074627</v>
      </c>
      <c r="I295" s="100">
        <f t="shared" si="66"/>
        <v>5709697.1131289555</v>
      </c>
      <c r="J295" s="101">
        <f t="shared" si="67"/>
        <v>-40393.728019989096</v>
      </c>
      <c r="K295" s="106">
        <f t="shared" si="68"/>
        <v>-1206.3704072907567</v>
      </c>
      <c r="M295" s="49">
        <v>44648</v>
      </c>
      <c r="N295" s="52">
        <v>-5.0289230421185398E-3</v>
      </c>
      <c r="O295" s="52">
        <v>-5.5132452398538503E-3</v>
      </c>
      <c r="P295" s="52">
        <v>-5.4162964224815299E-3</v>
      </c>
      <c r="Q295" s="52">
        <v>-5.1450268365442701E-3</v>
      </c>
      <c r="R295" s="52">
        <v>-4.8716538585722403E-3</v>
      </c>
      <c r="S295" s="52">
        <v>-4.0743676945567096E-3</v>
      </c>
      <c r="T295" s="52">
        <v>-2.92758573777973E-3</v>
      </c>
      <c r="U295" s="52">
        <f t="shared" si="69"/>
        <v>-3.1187160639092257E-3</v>
      </c>
      <c r="V295" s="52">
        <f t="shared" si="70"/>
        <v>1.7922511324286808E-4</v>
      </c>
      <c r="W295" s="52">
        <f t="shared" si="71"/>
        <v>3.5798267306139026E-2</v>
      </c>
      <c r="X295" s="97">
        <f t="shared" si="72"/>
        <v>5549841.6195848323</v>
      </c>
      <c r="Y295" s="107">
        <f t="shared" si="73"/>
        <v>-395.15733833331615</v>
      </c>
      <c r="Z295" s="52">
        <v>-1.4426975976675699E-3</v>
      </c>
      <c r="AC295" s="49">
        <v>44648</v>
      </c>
      <c r="AD295" s="53">
        <v>9.0494472533464397E-3</v>
      </c>
      <c r="AE295" s="53">
        <v>9.0494472533464397E-3</v>
      </c>
      <c r="AF295" s="53">
        <v>9.0494472533464397E-3</v>
      </c>
      <c r="AG295" s="53">
        <v>9.0494472533464397E-3</v>
      </c>
      <c r="AH295" s="53">
        <v>9.0494472533464397E-3</v>
      </c>
      <c r="AI295" s="53">
        <v>1.1804804205894401E-2</v>
      </c>
      <c r="AJ295" s="53">
        <v>1.3848919421434401E-2</v>
      </c>
      <c r="AK295" s="53">
        <f t="shared" si="74"/>
        <v>1.3508233552177736E-2</v>
      </c>
      <c r="AL295" s="53">
        <f t="shared" si="75"/>
        <v>-3.0954213192031441E-5</v>
      </c>
      <c r="AM295" s="53">
        <f t="shared" si="76"/>
        <v>4.6657193917781115E-2</v>
      </c>
      <c r="AN295" s="95">
        <f t="shared" si="77"/>
        <v>-4908178.3400672702</v>
      </c>
      <c r="AO295" s="96">
        <f t="shared" si="78"/>
        <v>-5604842.3398008319</v>
      </c>
      <c r="AP295" s="108">
        <f t="shared" si="79"/>
        <v>39582.514951031655</v>
      </c>
      <c r="AQ295" s="53">
        <v>1.58930346369743E-2</v>
      </c>
    </row>
    <row r="296" spans="5:43" ht="15" x14ac:dyDescent="0.2">
      <c r="E296" s="49">
        <v>44645</v>
      </c>
      <c r="F296" s="50">
        <v>0.83258157968521096</v>
      </c>
      <c r="G296" s="102">
        <f t="shared" si="64"/>
        <v>-2.6606848744319335E-3</v>
      </c>
      <c r="H296" s="103">
        <f t="shared" si="65"/>
        <v>0.86723787734654845</v>
      </c>
      <c r="I296" s="100">
        <f t="shared" si="66"/>
        <v>5765430.8357682573</v>
      </c>
      <c r="J296" s="101">
        <f t="shared" si="67"/>
        <v>15339.994619312696</v>
      </c>
      <c r="K296" s="106">
        <f t="shared" si="68"/>
        <v>686.81562608387321</v>
      </c>
      <c r="M296" s="49">
        <v>44645</v>
      </c>
      <c r="N296" s="52">
        <v>-5.0087142735719603E-3</v>
      </c>
      <c r="O296" s="52">
        <v>-5.4470668546855398E-3</v>
      </c>
      <c r="P296" s="52">
        <v>-5.4708085954189301E-3</v>
      </c>
      <c r="Q296" s="52">
        <v>-5.2080140449106598E-3</v>
      </c>
      <c r="R296" s="52">
        <v>-4.9109263345599096E-3</v>
      </c>
      <c r="S296" s="52">
        <v>-4.1617178358137599E-3</v>
      </c>
      <c r="T296" s="52">
        <v>-3.1251858454197602E-3</v>
      </c>
      <c r="U296" s="52">
        <f t="shared" si="69"/>
        <v>-3.2979411771520938E-3</v>
      </c>
      <c r="V296" s="52">
        <f t="shared" si="70"/>
        <v>9.8766875453289854E-5</v>
      </c>
      <c r="W296" s="52">
        <f t="shared" si="71"/>
        <v>3.571780906834944E-2</v>
      </c>
      <c r="X296" s="97">
        <f t="shared" si="72"/>
        <v>5550019.0112393098</v>
      </c>
      <c r="Y296" s="107">
        <f t="shared" si="73"/>
        <v>-217.76568385586143</v>
      </c>
      <c r="Z296" s="52">
        <v>-1.7374819144606499E-3</v>
      </c>
      <c r="AC296" s="49">
        <v>44645</v>
      </c>
      <c r="AD296" s="53">
        <v>9.0494472533464397E-3</v>
      </c>
      <c r="AE296" s="53">
        <v>9.0494472533464397E-3</v>
      </c>
      <c r="AF296" s="53">
        <v>9.0494472533464397E-3</v>
      </c>
      <c r="AG296" s="53">
        <v>9.0494472533464397E-3</v>
      </c>
      <c r="AH296" s="53">
        <v>9.0494472533464397E-3</v>
      </c>
      <c r="AI296" s="53">
        <v>1.18136620149016E-2</v>
      </c>
      <c r="AJ296" s="53">
        <v>1.3884292915463401E-2</v>
      </c>
      <c r="AK296" s="53">
        <f t="shared" si="74"/>
        <v>1.3539187765369767E-2</v>
      </c>
      <c r="AL296" s="53">
        <f t="shared" si="75"/>
        <v>2.769759545723522E-4</v>
      </c>
      <c r="AM296" s="53">
        <f t="shared" si="76"/>
        <v>4.6965124085545498E-2</v>
      </c>
      <c r="AN296" s="95">
        <f t="shared" si="77"/>
        <v>-4907577.9670741465</v>
      </c>
      <c r="AO296" s="96">
        <f t="shared" si="78"/>
        <v>-5658860.2680612365</v>
      </c>
      <c r="AP296" s="108">
        <f t="shared" si="79"/>
        <v>-14435.413309372962</v>
      </c>
      <c r="AQ296" s="53">
        <v>1.5954922884702599E-2</v>
      </c>
    </row>
    <row r="297" spans="5:43" ht="15" x14ac:dyDescent="0.2">
      <c r="E297" s="49">
        <v>44644</v>
      </c>
      <c r="F297" s="50">
        <v>0.83479976654052701</v>
      </c>
      <c r="G297" s="102">
        <f t="shared" si="64"/>
        <v>2.4092918501091849E-3</v>
      </c>
      <c r="H297" s="103">
        <f t="shared" si="65"/>
        <v>0.87164648311000803</v>
      </c>
      <c r="I297" s="100">
        <f t="shared" si="66"/>
        <v>5736270.4914039839</v>
      </c>
      <c r="J297" s="101">
        <f t="shared" si="67"/>
        <v>-13820.349744960666</v>
      </c>
      <c r="K297" s="106">
        <f t="shared" si="68"/>
        <v>-431.12572668865323</v>
      </c>
      <c r="M297" s="49">
        <v>44644</v>
      </c>
      <c r="N297" s="52">
        <v>-4.9985744990408403E-3</v>
      </c>
      <c r="O297" s="52">
        <v>-5.5008195340633297E-3</v>
      </c>
      <c r="P297" s="52">
        <v>-5.4446882568299701E-3</v>
      </c>
      <c r="Q297" s="52">
        <v>-5.20626828074455E-3</v>
      </c>
      <c r="R297" s="52">
        <v>-4.94854804128408E-3</v>
      </c>
      <c r="S297" s="52">
        <v>-4.2443536221980997E-3</v>
      </c>
      <c r="T297" s="52">
        <v>-3.2271789386868399E-3</v>
      </c>
      <c r="U297" s="52">
        <f t="shared" si="69"/>
        <v>-3.3967080526053836E-3</v>
      </c>
      <c r="V297" s="52">
        <f t="shared" si="70"/>
        <v>9.7508192993705708E-5</v>
      </c>
      <c r="W297" s="52">
        <f t="shared" si="71"/>
        <v>3.5716550385889861E-2</v>
      </c>
      <c r="X297" s="97">
        <f t="shared" si="72"/>
        <v>5550021.7863857001</v>
      </c>
      <c r="Y297" s="107">
        <f t="shared" si="73"/>
        <v>-214.99053746555001</v>
      </c>
      <c r="Z297" s="52">
        <v>-1.9001259934157101E-3</v>
      </c>
      <c r="AC297" s="49">
        <v>44644</v>
      </c>
      <c r="AD297" s="53">
        <v>8.8501200079917908E-3</v>
      </c>
      <c r="AE297" s="53">
        <v>8.8501200079917908E-3</v>
      </c>
      <c r="AF297" s="53">
        <v>8.8501200079917908E-3</v>
      </c>
      <c r="AG297" s="53">
        <v>8.8501200079917908E-3</v>
      </c>
      <c r="AH297" s="53">
        <v>8.8501200079917908E-3</v>
      </c>
      <c r="AI297" s="53">
        <v>1.1615091003477501E-2</v>
      </c>
      <c r="AJ297" s="53">
        <v>1.3591635972261399E-2</v>
      </c>
      <c r="AK297" s="53">
        <f t="shared" si="74"/>
        <v>1.3262211810797415E-2</v>
      </c>
      <c r="AL297" s="53">
        <f t="shared" si="75"/>
        <v>1.6913128395900159E-5</v>
      </c>
      <c r="AM297" s="53">
        <f t="shared" si="76"/>
        <v>4.6705061259369046E-2</v>
      </c>
      <c r="AN297" s="95">
        <f t="shared" si="77"/>
        <v>-4908085.0080501968</v>
      </c>
      <c r="AO297" s="96">
        <f t="shared" si="78"/>
        <v>-5630820.640196126</v>
      </c>
      <c r="AP297" s="108">
        <f t="shared" si="79"/>
        <v>13604.214555737562</v>
      </c>
      <c r="AQ297" s="53">
        <v>1.55681855976581E-2</v>
      </c>
    </row>
    <row r="298" spans="5:43" ht="15" x14ac:dyDescent="0.2">
      <c r="E298" s="49">
        <v>44643</v>
      </c>
      <c r="F298" s="50">
        <v>0.83279091119766202</v>
      </c>
      <c r="G298" s="102">
        <f t="shared" si="64"/>
        <v>1.8106245488921286E-3</v>
      </c>
      <c r="H298" s="103">
        <f t="shared" si="65"/>
        <v>0.87112591107231707</v>
      </c>
      <c r="I298" s="100">
        <f t="shared" si="66"/>
        <v>5739698.4023184702</v>
      </c>
      <c r="J298" s="101">
        <f t="shared" si="67"/>
        <v>-10392.438830474392</v>
      </c>
      <c r="K298" s="106">
        <f t="shared" si="68"/>
        <v>-761.57864231988788</v>
      </c>
      <c r="M298" s="49">
        <v>44643</v>
      </c>
      <c r="N298" s="52">
        <v>-4.9985744990408403E-3</v>
      </c>
      <c r="O298" s="52">
        <v>-5.5699758231639801E-3</v>
      </c>
      <c r="P298" s="52">
        <v>-5.5371765047311696E-3</v>
      </c>
      <c r="Q298" s="52">
        <v>-5.2968761883676E-3</v>
      </c>
      <c r="R298" s="52">
        <v>-5.0412998534739E-3</v>
      </c>
      <c r="S298" s="52">
        <v>-4.32697869837284E-3</v>
      </c>
      <c r="T298" s="52">
        <v>-3.3276637550443398E-3</v>
      </c>
      <c r="U298" s="52">
        <f t="shared" si="69"/>
        <v>-3.4942162455990893E-3</v>
      </c>
      <c r="V298" s="52">
        <f t="shared" si="70"/>
        <v>7.084182774020828E-6</v>
      </c>
      <c r="W298" s="52">
        <f t="shared" si="71"/>
        <v>3.5626126375670177E-2</v>
      </c>
      <c r="X298" s="97">
        <f t="shared" si="72"/>
        <v>5550221.1571114287</v>
      </c>
      <c r="Y298" s="107">
        <f t="shared" si="73"/>
        <v>-15.61981173697859</v>
      </c>
      <c r="Z298" s="52">
        <v>-2.0506628789007599E-3</v>
      </c>
      <c r="AC298" s="49">
        <v>44643</v>
      </c>
      <c r="AD298" s="53">
        <v>8.7902545928954991E-3</v>
      </c>
      <c r="AE298" s="53">
        <v>8.7902545928954991E-3</v>
      </c>
      <c r="AF298" s="53">
        <v>8.7902545928954991E-3</v>
      </c>
      <c r="AG298" s="53">
        <v>8.7902545928954991E-3</v>
      </c>
      <c r="AH298" s="53">
        <v>8.7902545928954991E-3</v>
      </c>
      <c r="AI298" s="53">
        <v>1.1586097069084599E-2</v>
      </c>
      <c r="AJ298" s="53">
        <v>1.35771390050649E-2</v>
      </c>
      <c r="AK298" s="53">
        <f t="shared" si="74"/>
        <v>1.3245298682401515E-2</v>
      </c>
      <c r="AL298" s="53">
        <f t="shared" si="75"/>
        <v>-2.4794150764745337E-4</v>
      </c>
      <c r="AM298" s="53">
        <f t="shared" si="76"/>
        <v>4.6440206623325694E-2</v>
      </c>
      <c r="AN298" s="95">
        <f t="shared" si="77"/>
        <v>-4908601.4453964019</v>
      </c>
      <c r="AO298" s="96">
        <f t="shared" si="78"/>
        <v>-5634778.374751972</v>
      </c>
      <c r="AP298" s="108">
        <f t="shared" si="79"/>
        <v>9646.4799998914823</v>
      </c>
      <c r="AQ298" s="53">
        <v>1.55681855976581E-2</v>
      </c>
    </row>
    <row r="299" spans="5:43" ht="15" x14ac:dyDescent="0.2">
      <c r="E299" s="49">
        <v>44642</v>
      </c>
      <c r="F299" s="50">
        <v>0.83128440380096402</v>
      </c>
      <c r="G299" s="102">
        <f t="shared" si="64"/>
        <v>-6.5443507209939052E-3</v>
      </c>
      <c r="H299" s="103">
        <f t="shared" si="65"/>
        <v>0.86386082996255797</v>
      </c>
      <c r="I299" s="100">
        <f t="shared" si="66"/>
        <v>5787969.3424885506</v>
      </c>
      <c r="J299" s="101">
        <f t="shared" si="67"/>
        <v>37878.501339606009</v>
      </c>
      <c r="K299" s="106">
        <f t="shared" si="68"/>
        <v>1686.4748692940921</v>
      </c>
      <c r="M299" s="49">
        <v>44642</v>
      </c>
      <c r="N299" s="52">
        <v>-4.9985744990408403E-3</v>
      </c>
      <c r="O299" s="52">
        <v>-5.6065022945404001E-3</v>
      </c>
      <c r="P299" s="52">
        <v>-5.6500751525163598E-3</v>
      </c>
      <c r="Q299" s="52">
        <v>-5.3895614109933298E-3</v>
      </c>
      <c r="R299" s="52">
        <v>-5.0953351892530901E-3</v>
      </c>
      <c r="S299" s="52">
        <v>-4.3638260103762098E-3</v>
      </c>
      <c r="T299" s="52">
        <v>-3.3287953119724898E-3</v>
      </c>
      <c r="U299" s="52">
        <f t="shared" si="69"/>
        <v>-3.5013004283731101E-3</v>
      </c>
      <c r="V299" s="52">
        <f t="shared" si="70"/>
        <v>5.3234359559913187E-5</v>
      </c>
      <c r="W299" s="52">
        <f t="shared" si="71"/>
        <v>3.567227655245607E-2</v>
      </c>
      <c r="X299" s="97">
        <f t="shared" si="72"/>
        <v>5550119.4023326859</v>
      </c>
      <c r="Y299" s="107">
        <f t="shared" si="73"/>
        <v>-117.37459047976881</v>
      </c>
      <c r="Z299" s="52">
        <v>-2.0232279784977401E-3</v>
      </c>
      <c r="AC299" s="49">
        <v>44642</v>
      </c>
      <c r="AD299" s="53">
        <v>8.8401436805725098E-3</v>
      </c>
      <c r="AE299" s="53">
        <v>8.8401436805725098E-3</v>
      </c>
      <c r="AF299" s="53">
        <v>8.8401436805725098E-3</v>
      </c>
      <c r="AG299" s="53">
        <v>8.8401436805725098E-3</v>
      </c>
      <c r="AH299" s="53">
        <v>8.8401436805725098E-3</v>
      </c>
      <c r="AI299" s="53">
        <v>1.1765042319893801E-2</v>
      </c>
      <c r="AJ299" s="53">
        <v>1.3838879764080001E-2</v>
      </c>
      <c r="AK299" s="53">
        <f t="shared" si="74"/>
        <v>1.3493240190048968E-2</v>
      </c>
      <c r="AL299" s="53">
        <f t="shared" si="75"/>
        <v>4.9085030332203516E-4</v>
      </c>
      <c r="AM299" s="53">
        <f t="shared" si="76"/>
        <v>4.7178998434295183E-2</v>
      </c>
      <c r="AN299" s="95">
        <f t="shared" si="77"/>
        <v>-4907161.0184007576</v>
      </c>
      <c r="AO299" s="96">
        <f t="shared" si="78"/>
        <v>-5680499.5066316957</v>
      </c>
      <c r="AP299" s="108">
        <f t="shared" si="79"/>
        <v>-36074.651879832149</v>
      </c>
      <c r="AQ299" s="53">
        <v>1.5912717208266199E-2</v>
      </c>
    </row>
    <row r="300" spans="5:43" ht="15" x14ac:dyDescent="0.2">
      <c r="E300" s="49">
        <v>44641</v>
      </c>
      <c r="F300" s="50">
        <v>0.83674246072769098</v>
      </c>
      <c r="G300" s="102">
        <f t="shared" si="64"/>
        <v>-2.3818670135241434E-3</v>
      </c>
      <c r="H300" s="103">
        <f t="shared" si="65"/>
        <v>0.8674803238301001</v>
      </c>
      <c r="I300" s="100">
        <f t="shared" si="66"/>
        <v>5763819.4926704438</v>
      </c>
      <c r="J300" s="101">
        <f t="shared" si="67"/>
        <v>13728.651521499269</v>
      </c>
      <c r="K300" s="106">
        <f t="shared" si="68"/>
        <v>1098.3835143111646</v>
      </c>
      <c r="M300" s="49">
        <v>44641</v>
      </c>
      <c r="N300" s="52">
        <v>-4.9985744990408403E-3</v>
      </c>
      <c r="O300" s="52">
        <v>-5.5675357580184902E-3</v>
      </c>
      <c r="P300" s="52">
        <v>-5.5492613464593801E-3</v>
      </c>
      <c r="Q300" s="52">
        <v>-5.3097233176231298E-3</v>
      </c>
      <c r="R300" s="52">
        <v>-5.03874849528074E-3</v>
      </c>
      <c r="S300" s="52">
        <v>-4.3480945751070898E-3</v>
      </c>
      <c r="T300" s="52">
        <v>-3.3958228304982099E-3</v>
      </c>
      <c r="U300" s="52">
        <f t="shared" si="69"/>
        <v>-3.5545347879330233E-3</v>
      </c>
      <c r="V300" s="52">
        <f t="shared" si="70"/>
        <v>-2.7116620913078537E-6</v>
      </c>
      <c r="W300" s="52">
        <f t="shared" si="71"/>
        <v>3.5616330530804846E-2</v>
      </c>
      <c r="X300" s="97">
        <f t="shared" si="72"/>
        <v>5550242.7558391709</v>
      </c>
      <c r="Y300" s="107">
        <f t="shared" si="73"/>
        <v>5.9789160052314401</v>
      </c>
      <c r="Z300" s="52">
        <v>-2.2250032052397702E-3</v>
      </c>
      <c r="AC300" s="49">
        <v>44641</v>
      </c>
      <c r="AD300" s="53">
        <v>8.6804972961544904E-3</v>
      </c>
      <c r="AE300" s="53">
        <v>8.6804972961544904E-3</v>
      </c>
      <c r="AF300" s="53">
        <v>8.6804972961544904E-3</v>
      </c>
      <c r="AG300" s="53">
        <v>8.6804972961544904E-3</v>
      </c>
      <c r="AH300" s="53">
        <v>8.6804972961544904E-3</v>
      </c>
      <c r="AI300" s="53">
        <v>1.14369662478566E-2</v>
      </c>
      <c r="AJ300" s="53">
        <v>1.3315474614500999E-2</v>
      </c>
      <c r="AK300" s="53">
        <f t="shared" si="74"/>
        <v>1.3002389886726933E-2</v>
      </c>
      <c r="AL300" s="53">
        <f t="shared" si="75"/>
        <v>3.738038552304826E-4</v>
      </c>
      <c r="AM300" s="53">
        <f t="shared" si="76"/>
        <v>4.706195198620363E-2</v>
      </c>
      <c r="AN300" s="95">
        <f t="shared" si="77"/>
        <v>-4907389.1964077409</v>
      </c>
      <c r="AO300" s="96">
        <f t="shared" si="78"/>
        <v>-5657061.1016750569</v>
      </c>
      <c r="AP300" s="108">
        <f t="shared" si="79"/>
        <v>-12636.246923193336</v>
      </c>
      <c r="AQ300" s="53">
        <v>1.5193983912467899E-2</v>
      </c>
    </row>
    <row r="301" spans="5:43" ht="15" x14ac:dyDescent="0.2">
      <c r="E301" s="49">
        <v>44638</v>
      </c>
      <c r="F301" s="50">
        <v>0.83873784542083696</v>
      </c>
      <c r="G301" s="102">
        <f t="shared" si="64"/>
        <v>-6.6346425583129589E-3</v>
      </c>
      <c r="H301" s="103">
        <f t="shared" si="65"/>
        <v>0.86378231656180193</v>
      </c>
      <c r="I301" s="100">
        <f t="shared" si="66"/>
        <v>5788495.4393393854</v>
      </c>
      <c r="J301" s="101">
        <f t="shared" si="67"/>
        <v>38404.598190440796</v>
      </c>
      <c r="K301" s="106">
        <f t="shared" si="68"/>
        <v>319.39389511756599</v>
      </c>
      <c r="M301" s="49">
        <v>44638</v>
      </c>
      <c r="N301" s="52">
        <v>-4.9985744990408403E-3</v>
      </c>
      <c r="O301" s="52">
        <v>-5.4871588945388699E-3</v>
      </c>
      <c r="P301" s="52">
        <v>-5.5569624528288798E-3</v>
      </c>
      <c r="Q301" s="52">
        <v>-5.3053395822644199E-3</v>
      </c>
      <c r="R301" s="52">
        <v>-4.9928757362067699E-3</v>
      </c>
      <c r="S301" s="52">
        <v>-4.29698731750249E-3</v>
      </c>
      <c r="T301" s="52">
        <v>-3.4027902875095602E-3</v>
      </c>
      <c r="U301" s="52">
        <f t="shared" si="69"/>
        <v>-3.5518231258417155E-3</v>
      </c>
      <c r="V301" s="52">
        <f t="shared" si="70"/>
        <v>5.3446662301817952E-5</v>
      </c>
      <c r="W301" s="52">
        <f t="shared" si="71"/>
        <v>3.567248885519797E-2</v>
      </c>
      <c r="X301" s="97">
        <f t="shared" si="72"/>
        <v>5550118.9342387132</v>
      </c>
      <c r="Y301" s="107">
        <f t="shared" si="73"/>
        <v>-117.84268445242196</v>
      </c>
      <c r="Z301" s="52">
        <v>-2.2999942302703801E-3</v>
      </c>
      <c r="AC301" s="49">
        <v>44638</v>
      </c>
      <c r="AD301" s="53">
        <v>8.5406005382537807E-3</v>
      </c>
      <c r="AE301" s="53">
        <v>8.5406005382537807E-3</v>
      </c>
      <c r="AF301" s="53">
        <v>8.5406005382537807E-3</v>
      </c>
      <c r="AG301" s="53">
        <v>8.5406005382537807E-3</v>
      </c>
      <c r="AH301" s="53">
        <v>8.5406005382537807E-3</v>
      </c>
      <c r="AI301" s="53">
        <v>1.11689567565917E-2</v>
      </c>
      <c r="AJ301" s="53">
        <v>1.2920511886477399E-2</v>
      </c>
      <c r="AK301" s="53">
        <f t="shared" si="74"/>
        <v>1.262858603149645E-2</v>
      </c>
      <c r="AL301" s="53">
        <f t="shared" si="75"/>
        <v>-1.1894634614393121E-4</v>
      </c>
      <c r="AM301" s="53">
        <f t="shared" si="76"/>
        <v>4.656920178482922E-2</v>
      </c>
      <c r="AN301" s="95">
        <f t="shared" si="77"/>
        <v>-4908349.9122625543</v>
      </c>
      <c r="AO301" s="96">
        <f t="shared" si="78"/>
        <v>-5682392.2163627343</v>
      </c>
      <c r="AP301" s="108">
        <f t="shared" si="79"/>
        <v>-37967.361610870808</v>
      </c>
      <c r="AQ301" s="53">
        <v>1.4672067016363101E-2</v>
      </c>
    </row>
    <row r="302" spans="5:43" ht="15" x14ac:dyDescent="0.2">
      <c r="E302" s="49">
        <v>44637</v>
      </c>
      <c r="F302" s="50">
        <v>0.84432107210159302</v>
      </c>
      <c r="G302" s="102">
        <f t="shared" si="64"/>
        <v>5.8785159362980304E-3</v>
      </c>
      <c r="H302" s="103">
        <f t="shared" si="65"/>
        <v>0.87466315204796841</v>
      </c>
      <c r="I302" s="100">
        <f t="shared" si="66"/>
        <v>5716486.3848360553</v>
      </c>
      <c r="J302" s="101">
        <f t="shared" si="67"/>
        <v>-33604.456312889233</v>
      </c>
      <c r="K302" s="106">
        <f t="shared" si="68"/>
        <v>-3434.6245161490515</v>
      </c>
      <c r="M302" s="49">
        <v>44637</v>
      </c>
      <c r="N302" s="52">
        <v>-4.9883676692843403E-3</v>
      </c>
      <c r="O302" s="52">
        <v>-5.4650167003273903E-3</v>
      </c>
      <c r="P302" s="52">
        <v>-5.4869125597178901E-3</v>
      </c>
      <c r="Q302" s="52">
        <v>-5.2829734049737401E-3</v>
      </c>
      <c r="R302" s="52">
        <v>-5.0339899025857397E-3</v>
      </c>
      <c r="S302" s="52">
        <v>-4.3252483010292001E-3</v>
      </c>
      <c r="T302" s="52">
        <v>-3.4612740855664002E-3</v>
      </c>
      <c r="U302" s="52">
        <f t="shared" si="69"/>
        <v>-3.6052697881435334E-3</v>
      </c>
      <c r="V302" s="52">
        <f t="shared" si="70"/>
        <v>-1.9673937155555328E-4</v>
      </c>
      <c r="W302" s="52">
        <f t="shared" si="71"/>
        <v>3.5422302821340602E-2</v>
      </c>
      <c r="X302" s="97">
        <f t="shared" si="72"/>
        <v>5550670.5822694432</v>
      </c>
      <c r="Y302" s="107">
        <f t="shared" si="73"/>
        <v>433.80534627754241</v>
      </c>
      <c r="Z302" s="52">
        <v>-2.3901278618723102E-3</v>
      </c>
      <c r="AC302" s="49">
        <v>44637</v>
      </c>
      <c r="AD302" s="53">
        <v>8.4110777825117094E-3</v>
      </c>
      <c r="AE302" s="53">
        <v>8.4110777825117094E-3</v>
      </c>
      <c r="AF302" s="53">
        <v>8.4110777825117094E-3</v>
      </c>
      <c r="AG302" s="53">
        <v>8.4110777825117094E-3</v>
      </c>
      <c r="AH302" s="53">
        <v>8.4110777825117094E-3</v>
      </c>
      <c r="AI302" s="53">
        <v>1.1197078973054801E-2</v>
      </c>
      <c r="AJ302" s="53">
        <v>1.30576230585575E-2</v>
      </c>
      <c r="AK302" s="53">
        <f t="shared" si="74"/>
        <v>1.2747532377640381E-2</v>
      </c>
      <c r="AL302" s="53">
        <f t="shared" si="75"/>
        <v>-1.4579030685126348E-3</v>
      </c>
      <c r="AM302" s="53">
        <f t="shared" si="76"/>
        <v>4.5230245062460511E-2</v>
      </c>
      <c r="AN302" s="95">
        <f t="shared" si="77"/>
        <v>-4910961.428330618</v>
      </c>
      <c r="AO302" s="96">
        <f t="shared" si="78"/>
        <v>-5614688.8283014009</v>
      </c>
      <c r="AP302" s="108">
        <f t="shared" si="79"/>
        <v>29736.026450462639</v>
      </c>
      <c r="AQ302" s="53">
        <v>1.49181671440601E-2</v>
      </c>
    </row>
    <row r="303" spans="5:43" ht="15" x14ac:dyDescent="0.2">
      <c r="E303" s="49">
        <v>44636</v>
      </c>
      <c r="F303" s="50">
        <v>0.83937227725982599</v>
      </c>
      <c r="G303" s="102">
        <f t="shared" si="64"/>
        <v>-3.9580784986616992E-4</v>
      </c>
      <c r="H303" s="103">
        <f t="shared" si="65"/>
        <v>0.86920730451486194</v>
      </c>
      <c r="I303" s="100">
        <f t="shared" si="66"/>
        <v>5752367.6734294044</v>
      </c>
      <c r="J303" s="101">
        <f t="shared" si="67"/>
        <v>2276.8322804598138</v>
      </c>
      <c r="K303" s="106">
        <f t="shared" si="68"/>
        <v>361.99739269725978</v>
      </c>
      <c r="M303" s="49">
        <v>44636</v>
      </c>
      <c r="N303" s="52">
        <v>-4.9478104338049802E-3</v>
      </c>
      <c r="O303" s="52">
        <v>-5.5848876945674402E-3</v>
      </c>
      <c r="P303" s="52">
        <v>-5.5798320099711401E-3</v>
      </c>
      <c r="Q303" s="52">
        <v>-5.3053931333124603E-3</v>
      </c>
      <c r="R303" s="52">
        <v>-4.9924929626286004E-3</v>
      </c>
      <c r="S303" s="52">
        <v>-4.1625881567597302E-3</v>
      </c>
      <c r="T303" s="52">
        <v>-3.2577188685536298E-3</v>
      </c>
      <c r="U303" s="52">
        <f t="shared" si="69"/>
        <v>-3.4085304165879802E-3</v>
      </c>
      <c r="V303" s="52">
        <f t="shared" si="70"/>
        <v>8.0153540087247836E-5</v>
      </c>
      <c r="W303" s="52">
        <f t="shared" si="71"/>
        <v>3.5699195732983399E-2</v>
      </c>
      <c r="X303" s="97">
        <f t="shared" si="72"/>
        <v>5550060.0501114372</v>
      </c>
      <c r="Y303" s="107">
        <f t="shared" si="73"/>
        <v>-176.72681172844023</v>
      </c>
      <c r="Z303" s="52">
        <v>-2.1838357206433998E-3</v>
      </c>
      <c r="AC303" s="49">
        <v>44636</v>
      </c>
      <c r="AD303" s="53">
        <v>9.23923309892416E-3</v>
      </c>
      <c r="AE303" s="53">
        <v>9.23923309892416E-3</v>
      </c>
      <c r="AF303" s="53">
        <v>9.23923309892416E-3</v>
      </c>
      <c r="AG303" s="53">
        <v>9.23923309892416E-3</v>
      </c>
      <c r="AH303" s="53">
        <v>9.23923309892416E-3</v>
      </c>
      <c r="AI303" s="53">
        <v>1.2550215236842599E-2</v>
      </c>
      <c r="AJ303" s="53">
        <v>1.45364794880151E-2</v>
      </c>
      <c r="AK303" s="53">
        <f t="shared" si="74"/>
        <v>1.4205435446153016E-2</v>
      </c>
      <c r="AL303" s="53">
        <f t="shared" si="75"/>
        <v>2.2151724745830131E-4</v>
      </c>
      <c r="AM303" s="53">
        <f t="shared" si="76"/>
        <v>4.6909665378431449E-2</v>
      </c>
      <c r="AN303" s="95">
        <f t="shared" si="77"/>
        <v>-4907686.0897712838</v>
      </c>
      <c r="AO303" s="96">
        <f t="shared" si="78"/>
        <v>-5646162.9628278976</v>
      </c>
      <c r="AP303" s="108">
        <f t="shared" si="79"/>
        <v>-1738.1080760341138</v>
      </c>
      <c r="AQ303" s="53">
        <v>1.6522744670510198E-2</v>
      </c>
    </row>
    <row r="304" spans="5:43" ht="15" x14ac:dyDescent="0.2">
      <c r="E304" s="49">
        <v>44635</v>
      </c>
      <c r="F304" s="50">
        <v>0.83970457315444902</v>
      </c>
      <c r="G304" s="102">
        <f t="shared" si="64"/>
        <v>-2.0380405948137999E-3</v>
      </c>
      <c r="H304" s="103">
        <f t="shared" si="65"/>
        <v>0.86777929860128966</v>
      </c>
      <c r="I304" s="100">
        <f t="shared" si="66"/>
        <v>5761833.6921140393</v>
      </c>
      <c r="J304" s="101">
        <f t="shared" si="67"/>
        <v>11742.850965094753</v>
      </c>
      <c r="K304" s="106">
        <f t="shared" si="68"/>
        <v>270.27536420337856</v>
      </c>
      <c r="M304" s="49">
        <v>44635</v>
      </c>
      <c r="N304" s="52">
        <v>-4.9883676692843403E-3</v>
      </c>
      <c r="O304" s="52">
        <v>-5.6026242673397003E-3</v>
      </c>
      <c r="P304" s="52">
        <v>-5.5787698365747903E-3</v>
      </c>
      <c r="Q304" s="52">
        <v>-5.3603807464241903E-3</v>
      </c>
      <c r="R304" s="52">
        <v>-5.1071033813059304E-3</v>
      </c>
      <c r="S304" s="52">
        <v>-4.2304387316107698E-3</v>
      </c>
      <c r="T304" s="52">
        <v>-3.3403330016881201E-3</v>
      </c>
      <c r="U304" s="52">
        <f t="shared" si="69"/>
        <v>-3.488683956675228E-3</v>
      </c>
      <c r="V304" s="52">
        <f t="shared" si="70"/>
        <v>1.908896956592885E-5</v>
      </c>
      <c r="W304" s="52">
        <f t="shared" si="71"/>
        <v>3.5638131162462082E-2</v>
      </c>
      <c r="X304" s="97">
        <f t="shared" si="72"/>
        <v>5550194.6880317023</v>
      </c>
      <c r="Y304" s="107">
        <f t="shared" si="73"/>
        <v>-42.08889146335423</v>
      </c>
      <c r="Z304" s="52">
        <v>-2.2696999367326498E-3</v>
      </c>
      <c r="AC304" s="49">
        <v>44635</v>
      </c>
      <c r="AD304" s="53">
        <v>9.1394651681184699E-3</v>
      </c>
      <c r="AE304" s="53">
        <v>9.1394651681184699E-3</v>
      </c>
      <c r="AF304" s="53">
        <v>9.1394651681184699E-3</v>
      </c>
      <c r="AG304" s="53">
        <v>9.1394651681184699E-3</v>
      </c>
      <c r="AH304" s="53">
        <v>9.1394651681184699E-3</v>
      </c>
      <c r="AI304" s="53">
        <v>1.2381278909742799E-2</v>
      </c>
      <c r="AJ304" s="53">
        <v>1.43044460564851E-2</v>
      </c>
      <c r="AK304" s="53">
        <f t="shared" si="74"/>
        <v>1.3983918198694715E-2</v>
      </c>
      <c r="AL304" s="53">
        <f t="shared" si="75"/>
        <v>4.2981157700197614E-5</v>
      </c>
      <c r="AM304" s="53">
        <f t="shared" si="76"/>
        <v>4.6731129288673345E-2</v>
      </c>
      <c r="AN304" s="95">
        <f t="shared" si="77"/>
        <v>-4908034.1812036373</v>
      </c>
      <c r="AO304" s="96">
        <f t="shared" si="78"/>
        <v>-5655855.3414612915</v>
      </c>
      <c r="AP304" s="108">
        <f t="shared" si="79"/>
        <v>-11430.48670942802</v>
      </c>
      <c r="AQ304" s="53">
        <v>1.6227614134550001E-2</v>
      </c>
    </row>
    <row r="305" spans="5:43" ht="15" x14ac:dyDescent="0.2">
      <c r="E305" s="49">
        <v>44634</v>
      </c>
      <c r="F305" s="50">
        <v>0.84141767024993896</v>
      </c>
      <c r="G305" s="102">
        <f t="shared" si="64"/>
        <v>4.2056497829073896E-3</v>
      </c>
      <c r="H305" s="103">
        <f t="shared" si="65"/>
        <v>0.87320850880875289</v>
      </c>
      <c r="I305" s="100">
        <f t="shared" si="66"/>
        <v>5726009.2515830975</v>
      </c>
      <c r="J305" s="101">
        <f t="shared" si="67"/>
        <v>-24081.589565847069</v>
      </c>
      <c r="K305" s="106">
        <f t="shared" si="68"/>
        <v>103.53074878454208</v>
      </c>
      <c r="M305" s="49">
        <v>44634</v>
      </c>
      <c r="N305" s="52">
        <v>-4.9883676692843403E-3</v>
      </c>
      <c r="O305" s="52">
        <v>-5.6341062299907199E-3</v>
      </c>
      <c r="P305" s="52">
        <v>-5.61008090153336E-3</v>
      </c>
      <c r="Q305" s="52">
        <v>-5.37340017035603E-3</v>
      </c>
      <c r="R305" s="52">
        <v>-5.0892257131636099E-3</v>
      </c>
      <c r="S305" s="52">
        <v>-4.2787054553627898E-3</v>
      </c>
      <c r="T305" s="52">
        <v>-3.3535864204168298E-3</v>
      </c>
      <c r="U305" s="52">
        <f t="shared" si="69"/>
        <v>-3.5077729262411568E-3</v>
      </c>
      <c r="V305" s="52">
        <f t="shared" si="70"/>
        <v>5.7572072061400775E-5</v>
      </c>
      <c r="W305" s="52">
        <f t="shared" si="71"/>
        <v>3.5676614264957551E-2</v>
      </c>
      <c r="X305" s="97">
        <f t="shared" si="72"/>
        <v>5550109.8383704172</v>
      </c>
      <c r="Y305" s="107">
        <f t="shared" si="73"/>
        <v>-126.93855274841189</v>
      </c>
      <c r="Z305" s="52">
        <v>-2.2385823540389499E-3</v>
      </c>
      <c r="AC305" s="49">
        <v>44634</v>
      </c>
      <c r="AD305" s="53">
        <v>9.0596480295061996E-3</v>
      </c>
      <c r="AE305" s="53">
        <v>9.0596480295061996E-3</v>
      </c>
      <c r="AF305" s="53">
        <v>9.0596480295061996E-3</v>
      </c>
      <c r="AG305" s="53">
        <v>9.0596480295061996E-3</v>
      </c>
      <c r="AH305" s="53">
        <v>9.0596480295061996E-3</v>
      </c>
      <c r="AI305" s="53">
        <v>1.23216519132256E-2</v>
      </c>
      <c r="AJ305" s="53">
        <v>1.4264794066548301E-2</v>
      </c>
      <c r="AK305" s="53">
        <f t="shared" si="74"/>
        <v>1.3940937040994517E-2</v>
      </c>
      <c r="AL305" s="53">
        <f t="shared" si="75"/>
        <v>3.0141882598403585E-4</v>
      </c>
      <c r="AM305" s="53">
        <f t="shared" si="76"/>
        <v>4.6989566956957184E-2</v>
      </c>
      <c r="AN305" s="95">
        <f t="shared" si="77"/>
        <v>-4907530.3138312809</v>
      </c>
      <c r="AO305" s="96">
        <f t="shared" si="78"/>
        <v>-5620112.7958844835</v>
      </c>
      <c r="AP305" s="108">
        <f t="shared" si="79"/>
        <v>24312.058867380023</v>
      </c>
      <c r="AQ305" s="53">
        <v>1.6207937151193601E-2</v>
      </c>
    </row>
    <row r="306" spans="5:43" ht="15" x14ac:dyDescent="0.2">
      <c r="E306" s="49">
        <v>44631</v>
      </c>
      <c r="F306" s="50">
        <v>0.83788639307022095</v>
      </c>
      <c r="G306" s="102">
        <f t="shared" si="64"/>
        <v>-1.6848801258606463E-3</v>
      </c>
      <c r="H306" s="103">
        <f t="shared" si="65"/>
        <v>0.86808638980968056</v>
      </c>
      <c r="I306" s="100">
        <f t="shared" si="66"/>
        <v>5759795.405957466</v>
      </c>
      <c r="J306" s="101">
        <f t="shared" si="67"/>
        <v>9704.5648085214198</v>
      </c>
      <c r="K306" s="106">
        <f t="shared" si="68"/>
        <v>817.63189128879458</v>
      </c>
      <c r="M306" s="49">
        <v>44631</v>
      </c>
      <c r="N306" s="52">
        <v>-4.9782958813011603E-3</v>
      </c>
      <c r="O306" s="52">
        <v>-5.0898012705147197E-3</v>
      </c>
      <c r="P306" s="52">
        <v>-5.0771757960319502E-3</v>
      </c>
      <c r="Q306" s="52">
        <v>-5.0535034388303696E-3</v>
      </c>
      <c r="R306" s="52">
        <v>-5.02904038876295E-3</v>
      </c>
      <c r="S306" s="52">
        <v>-4.3104998767375903E-3</v>
      </c>
      <c r="T306" s="52">
        <v>-3.4163140226155502E-3</v>
      </c>
      <c r="U306" s="52">
        <f t="shared" si="69"/>
        <v>-3.5653449983025576E-3</v>
      </c>
      <c r="V306" s="52">
        <f t="shared" si="70"/>
        <v>-7.0471782237293938E-5</v>
      </c>
      <c r="W306" s="52">
        <f t="shared" si="71"/>
        <v>3.5548570410658863E-2</v>
      </c>
      <c r="X306" s="97">
        <f t="shared" si="72"/>
        <v>5550392.1615262525</v>
      </c>
      <c r="Y306" s="107">
        <f t="shared" si="73"/>
        <v>155.38460308685899</v>
      </c>
      <c r="Z306" s="52">
        <v>-2.31134099885821E-3</v>
      </c>
      <c r="AC306" s="49">
        <v>44631</v>
      </c>
      <c r="AD306" s="53">
        <v>8.8499058037996292E-3</v>
      </c>
      <c r="AE306" s="53">
        <v>8.8499058037996292E-3</v>
      </c>
      <c r="AF306" s="53">
        <v>8.8499058037996292E-3</v>
      </c>
      <c r="AG306" s="53">
        <v>8.8499058037996292E-3</v>
      </c>
      <c r="AH306" s="53">
        <v>8.8499058037996292E-3</v>
      </c>
      <c r="AI306" s="53">
        <v>1.2067055329680399E-2</v>
      </c>
      <c r="AJ306" s="53">
        <v>1.3954010792076499E-2</v>
      </c>
      <c r="AK306" s="53">
        <f t="shared" si="74"/>
        <v>1.3639518215010481E-2</v>
      </c>
      <c r="AL306" s="53">
        <f t="shared" si="75"/>
        <v>2.1545573448138178E-4</v>
      </c>
      <c r="AM306" s="53">
        <f t="shared" si="76"/>
        <v>4.690360386545453E-2</v>
      </c>
      <c r="AN306" s="95">
        <f t="shared" si="77"/>
        <v>-4907697.9074853025</v>
      </c>
      <c r="AO306" s="96">
        <f t="shared" si="78"/>
        <v>-5653467.172272183</v>
      </c>
      <c r="AP306" s="108">
        <f t="shared" si="79"/>
        <v>-9042.3175203194842</v>
      </c>
      <c r="AQ306" s="53">
        <v>1.5840968117117799E-2</v>
      </c>
    </row>
    <row r="307" spans="5:43" ht="15" x14ac:dyDescent="0.2">
      <c r="E307" s="49">
        <v>44630</v>
      </c>
      <c r="F307" s="50">
        <v>0.83929932117462103</v>
      </c>
      <c r="G307" s="102">
        <f t="shared" si="64"/>
        <v>-4.5307914512376551E-5</v>
      </c>
      <c r="H307" s="103">
        <f t="shared" si="65"/>
        <v>0.86951208225232435</v>
      </c>
      <c r="I307" s="100">
        <f t="shared" si="66"/>
        <v>5750351.3775775759</v>
      </c>
      <c r="J307" s="101">
        <f t="shared" si="67"/>
        <v>260.53642863128334</v>
      </c>
      <c r="K307" s="106">
        <f t="shared" si="68"/>
        <v>-934.26694752462208</v>
      </c>
      <c r="M307" s="49">
        <v>44630</v>
      </c>
      <c r="N307" s="52">
        <v>-5.0187841989099901E-3</v>
      </c>
      <c r="O307" s="52">
        <v>-5.23216789588332E-3</v>
      </c>
      <c r="P307" s="52">
        <v>-5.17548434436321E-3</v>
      </c>
      <c r="Q307" s="52">
        <v>-5.0692027434706601E-3</v>
      </c>
      <c r="R307" s="52">
        <v>-4.9593779258430004E-3</v>
      </c>
      <c r="S307" s="52">
        <v>-4.1850986890494797E-3</v>
      </c>
      <c r="T307" s="52">
        <v>-3.35682812146842E-3</v>
      </c>
      <c r="U307" s="52">
        <f t="shared" si="69"/>
        <v>-3.4948732160652637E-3</v>
      </c>
      <c r="V307" s="52">
        <f t="shared" si="70"/>
        <v>2.1789354893068458E-4</v>
      </c>
      <c r="W307" s="52">
        <f t="shared" si="71"/>
        <v>3.5836935741826836E-2</v>
      </c>
      <c r="X307" s="97">
        <f t="shared" si="72"/>
        <v>5549756.3667174652</v>
      </c>
      <c r="Y307" s="107">
        <f t="shared" si="73"/>
        <v>-480.41020570043474</v>
      </c>
      <c r="Z307" s="52">
        <v>-2.3335868027061198E-3</v>
      </c>
      <c r="AC307" s="49">
        <v>44630</v>
      </c>
      <c r="AD307" s="53">
        <v>8.6306063458323392E-3</v>
      </c>
      <c r="AE307" s="53">
        <v>8.6306063458323392E-3</v>
      </c>
      <c r="AF307" s="53">
        <v>8.6306063458323392E-3</v>
      </c>
      <c r="AG307" s="53">
        <v>8.6306063458323392E-3</v>
      </c>
      <c r="AH307" s="53">
        <v>8.6306063458323392E-3</v>
      </c>
      <c r="AI307" s="53">
        <v>1.18925459682941E-2</v>
      </c>
      <c r="AJ307" s="53">
        <v>1.37303657829761E-2</v>
      </c>
      <c r="AK307" s="53">
        <f t="shared" si="74"/>
        <v>1.34240624805291E-2</v>
      </c>
      <c r="AL307" s="53">
        <f t="shared" si="75"/>
        <v>-2.0452387010053315E-4</v>
      </c>
      <c r="AM307" s="53">
        <f t="shared" si="76"/>
        <v>4.6483624260872616E-2</v>
      </c>
      <c r="AN307" s="95">
        <f t="shared" si="77"/>
        <v>-4908516.7820652556</v>
      </c>
      <c r="AO307" s="96">
        <f t="shared" si="78"/>
        <v>-5645139.247922319</v>
      </c>
      <c r="AP307" s="108">
        <f t="shared" si="79"/>
        <v>-714.39317045547068</v>
      </c>
      <c r="AQ307" s="53">
        <v>1.55681855976581E-2</v>
      </c>
    </row>
    <row r="308" spans="5:43" ht="15" x14ac:dyDescent="0.2">
      <c r="E308" s="49">
        <v>44629</v>
      </c>
      <c r="F308" s="50">
        <v>0.83933734893798795</v>
      </c>
      <c r="G308" s="102">
        <f t="shared" si="64"/>
        <v>1.1750488044274339E-2</v>
      </c>
      <c r="H308" s="103">
        <f t="shared" si="65"/>
        <v>0.87976913408390001</v>
      </c>
      <c r="I308" s="100">
        <f t="shared" si="66"/>
        <v>5683309.1845242782</v>
      </c>
      <c r="J308" s="101">
        <f t="shared" si="67"/>
        <v>-66781.656624666415</v>
      </c>
      <c r="K308" s="106">
        <f t="shared" si="68"/>
        <v>-402.14834598358721</v>
      </c>
      <c r="M308" s="49">
        <v>44629</v>
      </c>
      <c r="N308" s="52">
        <v>-5.0086448900401497E-3</v>
      </c>
      <c r="O308" s="52">
        <v>-5.3789443336427203E-3</v>
      </c>
      <c r="P308" s="52">
        <v>-5.2793771028518599E-3</v>
      </c>
      <c r="Q308" s="52">
        <v>-5.0926888361573202E-3</v>
      </c>
      <c r="R308" s="52">
        <v>-4.8997774720191904E-3</v>
      </c>
      <c r="S308" s="52">
        <v>-4.2644576169550402E-3</v>
      </c>
      <c r="T308" s="52">
        <v>-3.6024285946041298E-3</v>
      </c>
      <c r="U308" s="52">
        <f t="shared" si="69"/>
        <v>-3.7127667649959483E-3</v>
      </c>
      <c r="V308" s="52">
        <f t="shared" si="70"/>
        <v>-1.2696689615646854E-4</v>
      </c>
      <c r="W308" s="52">
        <f t="shared" si="71"/>
        <v>3.5492075296739686E-2</v>
      </c>
      <c r="X308" s="97">
        <f t="shared" si="72"/>
        <v>5550516.7318431204</v>
      </c>
      <c r="Y308" s="107">
        <f t="shared" si="73"/>
        <v>279.95491995476186</v>
      </c>
      <c r="Z308" s="52">
        <v>-2.7969554066657998E-3</v>
      </c>
      <c r="AC308" s="49">
        <v>44629</v>
      </c>
      <c r="AD308" s="53">
        <v>8.6804972961544904E-3</v>
      </c>
      <c r="AE308" s="53">
        <v>8.6804972961544904E-3</v>
      </c>
      <c r="AF308" s="53">
        <v>8.6804972961544904E-3</v>
      </c>
      <c r="AG308" s="53">
        <v>8.6804972961544904E-3</v>
      </c>
      <c r="AH308" s="53">
        <v>8.6804972961544904E-3</v>
      </c>
      <c r="AI308" s="53">
        <v>1.2053306214511301E-2</v>
      </c>
      <c r="AJ308" s="53">
        <v>1.39436423778533E-2</v>
      </c>
      <c r="AK308" s="53">
        <f t="shared" si="74"/>
        <v>1.3628586350629633E-2</v>
      </c>
      <c r="AL308" s="53">
        <f t="shared" si="75"/>
        <v>2.4596803511176685E-4</v>
      </c>
      <c r="AM308" s="53">
        <f t="shared" si="76"/>
        <v>4.6934116166084915E-2</v>
      </c>
      <c r="AN308" s="95">
        <f t="shared" si="77"/>
        <v>-4907638.4200449493</v>
      </c>
      <c r="AO308" s="96">
        <f t="shared" si="78"/>
        <v>-5578325.3013931355</v>
      </c>
      <c r="AP308" s="108">
        <f t="shared" si="79"/>
        <v>66099.553358728066</v>
      </c>
      <c r="AQ308" s="53">
        <v>1.5833979472517901E-2</v>
      </c>
    </row>
    <row r="309" spans="5:43" ht="15" x14ac:dyDescent="0.2">
      <c r="E309" s="49">
        <v>44628</v>
      </c>
      <c r="F309" s="50">
        <v>0.82953244447708097</v>
      </c>
      <c r="G309" s="102">
        <f t="shared" si="64"/>
        <v>1.7829036241654372E-3</v>
      </c>
      <c r="H309" s="103">
        <f t="shared" si="65"/>
        <v>0.87110180630119916</v>
      </c>
      <c r="I309" s="100">
        <f t="shared" si="66"/>
        <v>5739857.2288933583</v>
      </c>
      <c r="J309" s="101">
        <f t="shared" si="67"/>
        <v>-10233.612255586311</v>
      </c>
      <c r="K309" s="106">
        <f t="shared" si="68"/>
        <v>433.61783004458994</v>
      </c>
      <c r="M309" s="49">
        <v>44628</v>
      </c>
      <c r="N309" s="52">
        <v>-5.0086448900401497E-3</v>
      </c>
      <c r="O309" s="52">
        <v>-5.5553386919200403E-3</v>
      </c>
      <c r="P309" s="52">
        <v>-5.4007838480174498E-3</v>
      </c>
      <c r="Q309" s="52">
        <v>-5.1109949126839603E-3</v>
      </c>
      <c r="R309" s="52">
        <v>-4.8115462996065599E-3</v>
      </c>
      <c r="S309" s="52">
        <v>-4.07565478235483E-3</v>
      </c>
      <c r="T309" s="52">
        <v>-3.48782888613641E-3</v>
      </c>
      <c r="U309" s="52">
        <f t="shared" si="69"/>
        <v>-3.5857998688394797E-3</v>
      </c>
      <c r="V309" s="52">
        <f t="shared" si="70"/>
        <v>2.8853766464938604E-4</v>
      </c>
      <c r="W309" s="52">
        <f t="shared" si="71"/>
        <v>3.5907579857545543E-2</v>
      </c>
      <c r="X309" s="97">
        <f t="shared" si="72"/>
        <v>5549600.6199810244</v>
      </c>
      <c r="Y309" s="107">
        <f t="shared" si="73"/>
        <v>-636.15694214124233</v>
      </c>
      <c r="Z309" s="52">
        <v>-2.8066574595868501E-3</v>
      </c>
      <c r="AC309" s="49">
        <v>44628</v>
      </c>
      <c r="AD309" s="53">
        <v>8.6605399847030605E-3</v>
      </c>
      <c r="AE309" s="53">
        <v>8.6605399847030605E-3</v>
      </c>
      <c r="AF309" s="53">
        <v>8.6605399847030605E-3</v>
      </c>
      <c r="AG309" s="53">
        <v>8.6605399847030605E-3</v>
      </c>
      <c r="AH309" s="53">
        <v>8.6605399847030605E-3</v>
      </c>
      <c r="AI309" s="53">
        <v>1.1934029869735199E-2</v>
      </c>
      <c r="AJ309" s="53">
        <v>1.36723360046744E-2</v>
      </c>
      <c r="AK309" s="53">
        <f t="shared" si="74"/>
        <v>1.3382618315517866E-2</v>
      </c>
      <c r="AL309" s="53">
        <f t="shared" si="75"/>
        <v>5.6201747308178181E-4</v>
      </c>
      <c r="AM309" s="53">
        <f t="shared" si="76"/>
        <v>4.7250165604054928E-2</v>
      </c>
      <c r="AN309" s="95">
        <f t="shared" si="77"/>
        <v>-4907022.2856485182</v>
      </c>
      <c r="AO309" s="96">
        <f t="shared" si="78"/>
        <v>-5633121.4677240914</v>
      </c>
      <c r="AP309" s="108">
        <f t="shared" si="79"/>
        <v>11303.387027772143</v>
      </c>
      <c r="AQ309" s="53">
        <v>1.5410642139613601E-2</v>
      </c>
    </row>
    <row r="310" spans="5:43" ht="15" x14ac:dyDescent="0.2">
      <c r="E310" s="49">
        <v>44627</v>
      </c>
      <c r="F310" s="50">
        <v>0.82805478572845403</v>
      </c>
      <c r="G310" s="102">
        <f t="shared" si="64"/>
        <v>2.4748334008302792E-3</v>
      </c>
      <c r="H310" s="103">
        <f t="shared" si="65"/>
        <v>0.87170347486242705</v>
      </c>
      <c r="I310" s="100">
        <f t="shared" si="66"/>
        <v>5735895.4554920224</v>
      </c>
      <c r="J310" s="101">
        <f t="shared" si="67"/>
        <v>-14195.385656922124</v>
      </c>
      <c r="K310" s="106">
        <f t="shared" si="68"/>
        <v>924.17894187197089</v>
      </c>
      <c r="M310" s="49">
        <v>44627</v>
      </c>
      <c r="N310" s="52">
        <v>-4.9883676692843403E-3</v>
      </c>
      <c r="O310" s="52">
        <v>-5.5326339788734904E-3</v>
      </c>
      <c r="P310" s="52">
        <v>-5.3852326236665197E-3</v>
      </c>
      <c r="Q310" s="52">
        <v>-5.1088551990687804E-3</v>
      </c>
      <c r="R310" s="52">
        <v>-4.8232651315629404E-3</v>
      </c>
      <c r="S310" s="52">
        <v>-4.2623369954526398E-3</v>
      </c>
      <c r="T310" s="52">
        <v>-3.7967376410961099E-3</v>
      </c>
      <c r="U310" s="52">
        <f t="shared" si="69"/>
        <v>-3.8743375334888658E-3</v>
      </c>
      <c r="V310" s="52">
        <f t="shared" si="70"/>
        <v>2.0700615520278425E-4</v>
      </c>
      <c r="W310" s="52">
        <f t="shared" si="71"/>
        <v>3.5826048348098938E-2</v>
      </c>
      <c r="X310" s="97">
        <f t="shared" si="72"/>
        <v>5549780.370181663</v>
      </c>
      <c r="Y310" s="107">
        <f t="shared" si="73"/>
        <v>-456.40674150269479</v>
      </c>
      <c r="Z310" s="52">
        <v>-3.1740826088935102E-3</v>
      </c>
      <c r="AC310" s="49">
        <v>44627</v>
      </c>
      <c r="AD310" s="53">
        <v>8.5208434611558897E-3</v>
      </c>
      <c r="AE310" s="53">
        <v>8.5208434611558897E-3</v>
      </c>
      <c r="AF310" s="53">
        <v>8.5208434611558897E-3</v>
      </c>
      <c r="AG310" s="53">
        <v>8.5208434611558897E-3</v>
      </c>
      <c r="AH310" s="53">
        <v>8.5208434611558897E-3</v>
      </c>
      <c r="AI310" s="53">
        <v>1.15264458581805E-2</v>
      </c>
      <c r="AJ310" s="53">
        <v>1.30794318392872E-2</v>
      </c>
      <c r="AK310" s="53">
        <f t="shared" si="74"/>
        <v>1.2820600842436084E-2</v>
      </c>
      <c r="AL310" s="53">
        <f t="shared" si="75"/>
        <v>7.3395343497395168E-4</v>
      </c>
      <c r="AM310" s="53">
        <f t="shared" si="76"/>
        <v>4.7422101565947103E-2</v>
      </c>
      <c r="AN310" s="95">
        <f t="shared" si="77"/>
        <v>-4906687.1311453553</v>
      </c>
      <c r="AO310" s="96">
        <f t="shared" si="78"/>
        <v>-5628848.8834115667</v>
      </c>
      <c r="AP310" s="108">
        <f t="shared" si="79"/>
        <v>15575.97134029679</v>
      </c>
      <c r="AQ310" s="53">
        <v>1.4632421545684299E-2</v>
      </c>
    </row>
    <row r="311" spans="5:43" ht="15" x14ac:dyDescent="0.2">
      <c r="E311" s="49">
        <v>44624</v>
      </c>
      <c r="F311" s="50">
        <v>0.82600802183151201</v>
      </c>
      <c r="G311" s="102">
        <f t="shared" si="64"/>
        <v>-3.8995560315357629E-3</v>
      </c>
      <c r="H311" s="103">
        <f t="shared" si="65"/>
        <v>0.86616061509858688</v>
      </c>
      <c r="I311" s="100">
        <f t="shared" si="66"/>
        <v>5772601.4238489671</v>
      </c>
      <c r="J311" s="101">
        <f t="shared" si="67"/>
        <v>22510.582700022496</v>
      </c>
      <c r="K311" s="106">
        <f t="shared" si="68"/>
        <v>-909.69615223817527</v>
      </c>
      <c r="M311" s="49">
        <v>44624</v>
      </c>
      <c r="N311" s="52">
        <v>-5.0087142735719603E-3</v>
      </c>
      <c r="O311" s="52">
        <v>-5.4560364224016597E-3</v>
      </c>
      <c r="P311" s="52">
        <v>-5.3297346457839003E-3</v>
      </c>
      <c r="Q311" s="52">
        <v>-5.0929193384945297E-3</v>
      </c>
      <c r="R311" s="52">
        <v>-4.8482096754014397E-3</v>
      </c>
      <c r="S311" s="52">
        <v>-4.4164727441966499E-3</v>
      </c>
      <c r="T311" s="52">
        <v>-4.0143178775906502E-3</v>
      </c>
      <c r="U311" s="52">
        <f t="shared" si="69"/>
        <v>-4.08134368869165E-3</v>
      </c>
      <c r="V311" s="52">
        <f t="shared" si="70"/>
        <v>4.1417707689106464E-4</v>
      </c>
      <c r="W311" s="52">
        <f t="shared" si="71"/>
        <v>3.6033219269787219E-2</v>
      </c>
      <c r="X311" s="97">
        <f t="shared" si="72"/>
        <v>5549323.6377393883</v>
      </c>
      <c r="Y311" s="107">
        <f t="shared" si="73"/>
        <v>-913.13918377738446</v>
      </c>
      <c r="Z311" s="52">
        <v>-3.4396853297948798E-3</v>
      </c>
      <c r="AC311" s="49">
        <v>44624</v>
      </c>
      <c r="AD311" s="53">
        <v>8.1913536414503999E-3</v>
      </c>
      <c r="AE311" s="53">
        <v>8.1913536414503999E-3</v>
      </c>
      <c r="AF311" s="53">
        <v>8.1913536414503999E-3</v>
      </c>
      <c r="AG311" s="53">
        <v>8.1913536414503999E-3</v>
      </c>
      <c r="AH311" s="53">
        <v>8.1913536414503999E-3</v>
      </c>
      <c r="AI311" s="53">
        <v>1.0889743454754301E-2</v>
      </c>
      <c r="AJ311" s="53">
        <v>1.23260281980037E-2</v>
      </c>
      <c r="AK311" s="53">
        <f t="shared" si="74"/>
        <v>1.2086647407462132E-2</v>
      </c>
      <c r="AL311" s="53">
        <f t="shared" si="75"/>
        <v>-1.8222583457826874E-4</v>
      </c>
      <c r="AM311" s="53">
        <f t="shared" si="76"/>
        <v>4.6505922296394879E-2</v>
      </c>
      <c r="AN311" s="95">
        <f t="shared" si="77"/>
        <v>-4908473.3020089893</v>
      </c>
      <c r="AO311" s="96">
        <f t="shared" si="78"/>
        <v>-5666931.9944203468</v>
      </c>
      <c r="AP311" s="108">
        <f t="shared" si="79"/>
        <v>-22507.139668483287</v>
      </c>
      <c r="AQ311" s="53">
        <v>1.3762313872575699E-2</v>
      </c>
    </row>
    <row r="312" spans="5:43" ht="15" x14ac:dyDescent="0.2">
      <c r="E312" s="49">
        <v>44623</v>
      </c>
      <c r="F312" s="50">
        <v>0.82923537492751997</v>
      </c>
      <c r="G312" s="102">
        <f t="shared" si="64"/>
        <v>-2.5307468430989491E-3</v>
      </c>
      <c r="H312" s="103">
        <f t="shared" si="65"/>
        <v>0.86735086515397852</v>
      </c>
      <c r="I312" s="100">
        <f t="shared" si="66"/>
        <v>5764679.7863196498</v>
      </c>
      <c r="J312" s="101">
        <f t="shared" si="67"/>
        <v>14588.945170705207</v>
      </c>
      <c r="K312" s="106">
        <f t="shared" si="68"/>
        <v>1175.1969511015341</v>
      </c>
      <c r="M312" s="49">
        <v>44623</v>
      </c>
      <c r="N312" s="52">
        <v>-4.9985060468316E-3</v>
      </c>
      <c r="O312" s="52">
        <v>-5.5121169425547097E-3</v>
      </c>
      <c r="P312" s="52">
        <v>-5.4511348716914602E-3</v>
      </c>
      <c r="Q312" s="52">
        <v>-5.3367922082543304E-3</v>
      </c>
      <c r="R312" s="52">
        <v>-5.2186381071805902E-3</v>
      </c>
      <c r="S312" s="52">
        <v>-4.9322303384542396E-3</v>
      </c>
      <c r="T312" s="52">
        <v>-4.40817885100841E-3</v>
      </c>
      <c r="U312" s="52">
        <f t="shared" si="69"/>
        <v>-4.4955207655827147E-3</v>
      </c>
      <c r="V312" s="52">
        <f t="shared" si="70"/>
        <v>6.9366923222939463E-5</v>
      </c>
      <c r="W312" s="52">
        <f t="shared" si="71"/>
        <v>3.5688409116119091E-2</v>
      </c>
      <c r="X312" s="97">
        <f t="shared" si="72"/>
        <v>5550083.8326934706</v>
      </c>
      <c r="Y312" s="107">
        <f t="shared" si="73"/>
        <v>-152.94422969501466</v>
      </c>
      <c r="Z312" s="52">
        <v>-3.6565293557941901E-3</v>
      </c>
      <c r="AC312" s="49">
        <v>44623</v>
      </c>
      <c r="AD312" s="53">
        <v>8.2810688763856801E-3</v>
      </c>
      <c r="AE312" s="53">
        <v>8.2810688763856801E-3</v>
      </c>
      <c r="AF312" s="53">
        <v>8.2810688763856801E-3</v>
      </c>
      <c r="AG312" s="53">
        <v>8.2810688763856801E-3</v>
      </c>
      <c r="AH312" s="53">
        <v>8.2810688763856801E-3</v>
      </c>
      <c r="AI312" s="53">
        <v>1.10171819105744E-2</v>
      </c>
      <c r="AJ312" s="53">
        <v>1.25192115083336E-2</v>
      </c>
      <c r="AK312" s="53">
        <f t="shared" si="74"/>
        <v>1.2268873242040401E-2</v>
      </c>
      <c r="AL312" s="53">
        <f t="shared" si="75"/>
        <v>4.7159722695746739E-4</v>
      </c>
      <c r="AM312" s="53">
        <f t="shared" si="76"/>
        <v>4.7159745357930619E-2</v>
      </c>
      <c r="AN312" s="95">
        <f t="shared" si="77"/>
        <v>-4907198.5508789327</v>
      </c>
      <c r="AO312" s="96">
        <f t="shared" si="78"/>
        <v>-5657685.6587417722</v>
      </c>
      <c r="AP312" s="108">
        <f t="shared" si="79"/>
        <v>-13260.803989908658</v>
      </c>
      <c r="AQ312" s="53">
        <v>1.40212411060929E-2</v>
      </c>
    </row>
    <row r="313" spans="5:43" ht="15" x14ac:dyDescent="0.2">
      <c r="E313" s="49">
        <v>44622</v>
      </c>
      <c r="F313" s="50">
        <v>0.83133661746978704</v>
      </c>
      <c r="G313" s="102">
        <f t="shared" si="64"/>
        <v>-3.6863283982332493E-3</v>
      </c>
      <c r="H313" s="103">
        <f t="shared" si="65"/>
        <v>0.86634602750266287</v>
      </c>
      <c r="I313" s="100">
        <f t="shared" si="66"/>
        <v>5771365.9915000089</v>
      </c>
      <c r="J313" s="101">
        <f t="shared" si="67"/>
        <v>21275.15035106428</v>
      </c>
      <c r="K313" s="106">
        <f t="shared" si="68"/>
        <v>2160.6058071888983</v>
      </c>
      <c r="M313" s="49">
        <v>44622</v>
      </c>
      <c r="N313" s="52">
        <v>-4.9883676692843403E-3</v>
      </c>
      <c r="O313" s="52">
        <v>-5.5407509207725499E-3</v>
      </c>
      <c r="P313" s="52">
        <v>-5.4843556135892799E-3</v>
      </c>
      <c r="Q313" s="52">
        <v>-5.3786146454513004E-3</v>
      </c>
      <c r="R313" s="52">
        <v>-5.2693486213684004E-3</v>
      </c>
      <c r="S313" s="52">
        <v>-4.9871136434376196E-3</v>
      </c>
      <c r="T313" s="52">
        <v>-4.4804424978792598E-3</v>
      </c>
      <c r="U313" s="52">
        <f t="shared" si="69"/>
        <v>-4.5648876888056541E-3</v>
      </c>
      <c r="V313" s="52">
        <f t="shared" si="70"/>
        <v>2.0781306860347386E-4</v>
      </c>
      <c r="W313" s="52">
        <f t="shared" si="71"/>
        <v>3.5826855261499625E-2</v>
      </c>
      <c r="X313" s="97">
        <f t="shared" si="72"/>
        <v>5549778.591174107</v>
      </c>
      <c r="Y313" s="107">
        <f t="shared" si="73"/>
        <v>-458.18574905861169</v>
      </c>
      <c r="Z313" s="52">
        <v>-3.7710478063672699E-3</v>
      </c>
      <c r="AC313" s="49">
        <v>44622</v>
      </c>
      <c r="AD313" s="53">
        <v>8.0115525051951408E-3</v>
      </c>
      <c r="AE313" s="53">
        <v>8.0115525051951408E-3</v>
      </c>
      <c r="AF313" s="53">
        <v>8.0115525051951408E-3</v>
      </c>
      <c r="AG313" s="53">
        <v>8.0115525051951408E-3</v>
      </c>
      <c r="AH313" s="53">
        <v>8.0115525051951408E-3</v>
      </c>
      <c r="AI313" s="53">
        <v>1.06314588338136E-2</v>
      </c>
      <c r="AJ313" s="53">
        <v>1.20304394513368E-2</v>
      </c>
      <c r="AK313" s="53">
        <f t="shared" si="74"/>
        <v>1.1797276015082934E-2</v>
      </c>
      <c r="AL313" s="53">
        <f t="shared" si="75"/>
        <v>9.9007676665978372E-4</v>
      </c>
      <c r="AM313" s="53">
        <f t="shared" si="76"/>
        <v>4.7678224897632931E-2</v>
      </c>
      <c r="AN313" s="95">
        <f t="shared" si="77"/>
        <v>-4906187.9127811259</v>
      </c>
      <c r="AO313" s="96">
        <f t="shared" si="78"/>
        <v>-5663081.2135466803</v>
      </c>
      <c r="AP313" s="108">
        <f t="shared" si="79"/>
        <v>-18656.35879481677</v>
      </c>
      <c r="AQ313" s="53">
        <v>1.342942006886E-2</v>
      </c>
    </row>
    <row r="314" spans="5:43" ht="15" x14ac:dyDescent="0.2">
      <c r="E314" s="49">
        <v>44621</v>
      </c>
      <c r="F314" s="50">
        <v>0.83440685272216797</v>
      </c>
      <c r="G314" s="102">
        <f t="shared" si="64"/>
        <v>-3.3074695327174565E-3</v>
      </c>
      <c r="H314" s="103">
        <f t="shared" si="65"/>
        <v>0.86667546478981372</v>
      </c>
      <c r="I314" s="100">
        <f t="shared" si="66"/>
        <v>5769172.202437507</v>
      </c>
      <c r="J314" s="101">
        <f t="shared" si="67"/>
        <v>19081.361288562417</v>
      </c>
      <c r="K314" s="106">
        <f t="shared" si="68"/>
        <v>-141.96515642479062</v>
      </c>
      <c r="M314" s="49">
        <v>44621</v>
      </c>
      <c r="N314" s="52">
        <v>-5.0187841989099901E-3</v>
      </c>
      <c r="O314" s="52">
        <v>-5.5716098286211404E-3</v>
      </c>
      <c r="P314" s="52">
        <v>-5.5116205476224396E-3</v>
      </c>
      <c r="Q314" s="52">
        <v>-5.3991405293345399E-3</v>
      </c>
      <c r="R314" s="52">
        <v>-5.2829114720225299E-3</v>
      </c>
      <c r="S314" s="52">
        <v>-5.0731520168483197E-3</v>
      </c>
      <c r="T314" s="52">
        <v>-4.7126105055212896E-3</v>
      </c>
      <c r="U314" s="52">
        <f t="shared" si="69"/>
        <v>-4.772700757409128E-3</v>
      </c>
      <c r="V314" s="52">
        <f t="shared" si="70"/>
        <v>-2.9912164124349001E-4</v>
      </c>
      <c r="W314" s="52">
        <f t="shared" si="71"/>
        <v>3.5319920551652666E-2</v>
      </c>
      <c r="X314" s="97">
        <f t="shared" si="72"/>
        <v>5550896.3460019948</v>
      </c>
      <c r="Y314" s="107">
        <f t="shared" si="73"/>
        <v>659.56907882913947</v>
      </c>
      <c r="Z314" s="52">
        <v>-4.1713686659932102E-3</v>
      </c>
      <c r="AC314" s="49">
        <v>44621</v>
      </c>
      <c r="AD314" s="53">
        <v>7.3831258341670002E-3</v>
      </c>
      <c r="AE314" s="53">
        <v>7.3831258341670002E-3</v>
      </c>
      <c r="AF314" s="53">
        <v>7.3831258341670002E-3</v>
      </c>
      <c r="AG314" s="53">
        <v>7.3831258341670002E-3</v>
      </c>
      <c r="AH314" s="53">
        <v>7.3831258341670002E-3</v>
      </c>
      <c r="AI314" s="53">
        <v>9.8156752064824104E-3</v>
      </c>
      <c r="AJ314" s="53">
        <v>1.10055040568113E-2</v>
      </c>
      <c r="AK314" s="53">
        <f t="shared" si="74"/>
        <v>1.080719924842315E-2</v>
      </c>
      <c r="AL314" s="53">
        <f t="shared" si="75"/>
        <v>-5.1208601022760016E-4</v>
      </c>
      <c r="AM314" s="53">
        <f t="shared" si="76"/>
        <v>4.6176062120745549E-2</v>
      </c>
      <c r="AN314" s="95">
        <f t="shared" si="77"/>
        <v>-4909116.5521827191</v>
      </c>
      <c r="AO314" s="96">
        <f t="shared" si="78"/>
        <v>-5664307.7502756799</v>
      </c>
      <c r="AP314" s="108">
        <f t="shared" si="79"/>
        <v>-19882.895523816347</v>
      </c>
      <c r="AQ314" s="53">
        <v>1.21953338384628E-2</v>
      </c>
    </row>
    <row r="315" spans="5:43" ht="15" x14ac:dyDescent="0.2">
      <c r="E315" s="49">
        <v>44620</v>
      </c>
      <c r="F315" s="50">
        <v>0.83717119693756104</v>
      </c>
      <c r="G315" s="102">
        <f t="shared" si="64"/>
        <v>-8.8971744638954246E-4</v>
      </c>
      <c r="H315" s="103">
        <f t="shared" si="65"/>
        <v>0.86877782469430942</v>
      </c>
      <c r="I315" s="100">
        <f t="shared" si="66"/>
        <v>5755211.3530974546</v>
      </c>
      <c r="J315" s="101">
        <f t="shared" si="67"/>
        <v>5120.5119485100731</v>
      </c>
      <c r="K315" s="106">
        <f t="shared" si="68"/>
        <v>-139.12572332844138</v>
      </c>
      <c r="M315" s="49">
        <v>44620</v>
      </c>
      <c r="N315" s="52">
        <v>-4.9680890515446602E-3</v>
      </c>
      <c r="O315" s="52">
        <v>-5.5702081881463502E-3</v>
      </c>
      <c r="P315" s="52">
        <v>-5.5193090811371803E-3</v>
      </c>
      <c r="Q315" s="52">
        <v>-5.3901020437479002E-3</v>
      </c>
      <c r="R315" s="52">
        <v>-5.2645080722868399E-3</v>
      </c>
      <c r="S315" s="52">
        <v>-4.9278852529823702E-3</v>
      </c>
      <c r="T315" s="52">
        <v>-4.38271788880229E-3</v>
      </c>
      <c r="U315" s="52">
        <f t="shared" si="69"/>
        <v>-4.473579116165638E-3</v>
      </c>
      <c r="V315" s="52">
        <f t="shared" si="70"/>
        <v>-6.2685459852225567E-5</v>
      </c>
      <c r="W315" s="52">
        <f t="shared" si="71"/>
        <v>3.5556356733043928E-2</v>
      </c>
      <c r="X315" s="97">
        <f t="shared" si="72"/>
        <v>5550374.993098842</v>
      </c>
      <c r="Y315" s="107">
        <f t="shared" si="73"/>
        <v>138.21617567632347</v>
      </c>
      <c r="Z315" s="52">
        <v>-3.6068286281079002E-3</v>
      </c>
      <c r="AC315" s="49">
        <v>44620</v>
      </c>
      <c r="AD315" s="53">
        <v>7.5129577890038404E-3</v>
      </c>
      <c r="AE315" s="53">
        <v>7.5129577890038404E-3</v>
      </c>
      <c r="AF315" s="53">
        <v>7.5129577890038404E-3</v>
      </c>
      <c r="AG315" s="53">
        <v>7.5129577890038404E-3</v>
      </c>
      <c r="AH315" s="53">
        <v>7.5129577890038404E-3</v>
      </c>
      <c r="AI315" s="53">
        <v>1.00869592279195E-2</v>
      </c>
      <c r="AJ315" s="53">
        <v>1.1565750464796999E-2</v>
      </c>
      <c r="AK315" s="53">
        <f t="shared" si="74"/>
        <v>1.131928525865075E-2</v>
      </c>
      <c r="AL315" s="53">
        <f t="shared" si="75"/>
        <v>-1.6549741849305154E-4</v>
      </c>
      <c r="AM315" s="53">
        <f t="shared" si="76"/>
        <v>4.6522650712480094E-2</v>
      </c>
      <c r="AN315" s="95">
        <f t="shared" si="77"/>
        <v>-4908440.6826854795</v>
      </c>
      <c r="AO315" s="96">
        <f t="shared" si="78"/>
        <v>-5649822.7085993784</v>
      </c>
      <c r="AP315" s="108">
        <f t="shared" si="79"/>
        <v>-5397.853847514838</v>
      </c>
      <c r="AQ315" s="53">
        <v>1.30445463582873E-2</v>
      </c>
    </row>
    <row r="316" spans="5:43" ht="15" x14ac:dyDescent="0.2">
      <c r="E316" s="49">
        <v>44617</v>
      </c>
      <c r="F316" s="50">
        <v>0.83791637420654297</v>
      </c>
      <c r="G316" s="102">
        <f t="shared" si="64"/>
        <v>1.3276078244807794E-3</v>
      </c>
      <c r="H316" s="103">
        <f t="shared" si="65"/>
        <v>0.87070590316482921</v>
      </c>
      <c r="I316" s="100">
        <f t="shared" si="66"/>
        <v>5742467.0968992775</v>
      </c>
      <c r="J316" s="101">
        <f t="shared" si="67"/>
        <v>-7623.744249667041</v>
      </c>
      <c r="K316" s="106">
        <f t="shared" si="68"/>
        <v>-282.46299224067479</v>
      </c>
      <c r="M316" s="49">
        <v>44617</v>
      </c>
      <c r="N316" s="52">
        <v>-4.9782278947532099E-3</v>
      </c>
      <c r="O316" s="52">
        <v>-5.4166452027857304E-3</v>
      </c>
      <c r="P316" s="52">
        <v>-5.4022562690079204E-3</v>
      </c>
      <c r="Q316" s="52">
        <v>-5.3322529420256597E-3</v>
      </c>
      <c r="R316" s="52">
        <v>-5.2645080722868399E-3</v>
      </c>
      <c r="S316" s="52">
        <v>-4.9426066689193197E-3</v>
      </c>
      <c r="T316" s="52">
        <v>-4.3045510537922304E-3</v>
      </c>
      <c r="U316" s="52">
        <f t="shared" si="69"/>
        <v>-4.4108936563134124E-3</v>
      </c>
      <c r="V316" s="52">
        <f t="shared" si="70"/>
        <v>8.217912788194455E-6</v>
      </c>
      <c r="W316" s="52">
        <f t="shared" si="71"/>
        <v>3.5627260105684351E-2</v>
      </c>
      <c r="X316" s="97">
        <f t="shared" si="72"/>
        <v>5550218.6573706623</v>
      </c>
      <c r="Y316" s="107">
        <f t="shared" si="73"/>
        <v>-18.119552503339946</v>
      </c>
      <c r="Z316" s="52">
        <v>-3.3773635514080498E-3</v>
      </c>
      <c r="AC316" s="49">
        <v>44617</v>
      </c>
      <c r="AD316" s="53">
        <v>7.3733669705688901E-3</v>
      </c>
      <c r="AE316" s="53">
        <v>7.3733669705688901E-3</v>
      </c>
      <c r="AF316" s="53">
        <v>7.3733669705688901E-3</v>
      </c>
      <c r="AG316" s="53">
        <v>7.3733669705688901E-3</v>
      </c>
      <c r="AH316" s="53">
        <v>7.3733669705688901E-3</v>
      </c>
      <c r="AI316" s="53">
        <v>1.01145906373858E-2</v>
      </c>
      <c r="AJ316" s="53">
        <v>1.17588210850954E-2</v>
      </c>
      <c r="AK316" s="53">
        <f t="shared" si="74"/>
        <v>1.1484782677143802E-2</v>
      </c>
      <c r="AL316" s="53">
        <f t="shared" si="75"/>
        <v>-5.5483076721384722E-5</v>
      </c>
      <c r="AM316" s="53">
        <f t="shared" si="76"/>
        <v>4.663266505425176E-2</v>
      </c>
      <c r="AN316" s="95">
        <f t="shared" si="77"/>
        <v>-4908226.1672737692</v>
      </c>
      <c r="AO316" s="96">
        <f t="shared" si="78"/>
        <v>-5637065.4539419338</v>
      </c>
      <c r="AP316" s="108">
        <f t="shared" si="79"/>
        <v>7359.4008099297062</v>
      </c>
      <c r="AQ316" s="53">
        <v>1.3403050601482299E-2</v>
      </c>
    </row>
    <row r="317" spans="5:43" ht="15" x14ac:dyDescent="0.2">
      <c r="E317" s="49">
        <v>44616</v>
      </c>
      <c r="F317" s="50">
        <v>0.83680468797683705</v>
      </c>
      <c r="G317" s="102">
        <f t="shared" si="64"/>
        <v>1.9911181320443473E-3</v>
      </c>
      <c r="H317" s="103">
        <f t="shared" si="65"/>
        <v>0.87128285953464457</v>
      </c>
      <c r="I317" s="100">
        <f t="shared" si="66"/>
        <v>5738664.4822446276</v>
      </c>
      <c r="J317" s="101">
        <f t="shared" si="67"/>
        <v>-11426.358904317021</v>
      </c>
      <c r="K317" s="106">
        <f t="shared" si="68"/>
        <v>75.791043179109693</v>
      </c>
      <c r="M317" s="49">
        <v>44616</v>
      </c>
      <c r="N317" s="52">
        <v>-4.9782278947532099E-3</v>
      </c>
      <c r="O317" s="52">
        <v>-5.5188504047691796E-3</v>
      </c>
      <c r="P317" s="52">
        <v>-5.48108387738466E-3</v>
      </c>
      <c r="Q317" s="52">
        <v>-5.3734169341623696E-3</v>
      </c>
      <c r="R317" s="52">
        <v>-5.2692238241434097E-3</v>
      </c>
      <c r="S317" s="52">
        <v>-4.9316249787807404E-3</v>
      </c>
      <c r="T317" s="52">
        <v>-4.3166088871657796E-3</v>
      </c>
      <c r="U317" s="52">
        <f t="shared" si="69"/>
        <v>-4.4191115691016069E-3</v>
      </c>
      <c r="V317" s="52">
        <f t="shared" si="70"/>
        <v>-2.3169155853489977E-4</v>
      </c>
      <c r="W317" s="52">
        <f t="shared" si="71"/>
        <v>3.5387350634361256E-2</v>
      </c>
      <c r="X317" s="97">
        <f t="shared" si="72"/>
        <v>5550747.6545059653</v>
      </c>
      <c r="Y317" s="107">
        <f t="shared" si="73"/>
        <v>510.87758279964328</v>
      </c>
      <c r="Z317" s="52">
        <v>-3.4241722896695098E-3</v>
      </c>
      <c r="AC317" s="49">
        <v>44616</v>
      </c>
      <c r="AD317" s="53">
        <v>7.3534022085368599E-3</v>
      </c>
      <c r="AE317" s="53">
        <v>7.3534022085368599E-3</v>
      </c>
      <c r="AF317" s="53">
        <v>7.3534022085368599E-3</v>
      </c>
      <c r="AG317" s="53">
        <v>7.3534022085368599E-3</v>
      </c>
      <c r="AH317" s="53">
        <v>7.3534022085368599E-3</v>
      </c>
      <c r="AI317" s="53">
        <v>1.01344902068376E-2</v>
      </c>
      <c r="AJ317" s="53">
        <v>1.1821420863270701E-2</v>
      </c>
      <c r="AK317" s="53">
        <f t="shared" si="74"/>
        <v>1.1540265753865186E-2</v>
      </c>
      <c r="AL317" s="53">
        <f t="shared" si="75"/>
        <v>-1.0059059907998116E-4</v>
      </c>
      <c r="AM317" s="53">
        <f t="shared" si="76"/>
        <v>4.658755753189317E-2</v>
      </c>
      <c r="AN317" s="95">
        <f t="shared" si="77"/>
        <v>-4908314.1206607874</v>
      </c>
      <c r="AO317" s="96">
        <f t="shared" si="78"/>
        <v>-5633433.582387167</v>
      </c>
      <c r="AP317" s="108">
        <f t="shared" si="79"/>
        <v>10991.272364696488</v>
      </c>
      <c r="AQ317" s="53">
        <v>1.35083505883812E-2</v>
      </c>
    </row>
    <row r="318" spans="5:43" ht="15" x14ac:dyDescent="0.2">
      <c r="E318" s="49">
        <v>44615</v>
      </c>
      <c r="F318" s="50">
        <v>0.83514016866683904</v>
      </c>
      <c r="G318" s="102">
        <f t="shared" si="64"/>
        <v>1.3494618966968649E-3</v>
      </c>
      <c r="H318" s="103">
        <f t="shared" si="65"/>
        <v>0.87072490640566469</v>
      </c>
      <c r="I318" s="100">
        <f t="shared" si="66"/>
        <v>5742341.7697328785</v>
      </c>
      <c r="J318" s="101">
        <f t="shared" si="67"/>
        <v>-7749.0714160660282</v>
      </c>
      <c r="K318" s="106">
        <f t="shared" si="68"/>
        <v>-942.30383352562785</v>
      </c>
      <c r="M318" s="49">
        <v>44615</v>
      </c>
      <c r="N318" s="52">
        <v>-4.9680890515446602E-3</v>
      </c>
      <c r="O318" s="52">
        <v>-5.5539011955261196E-3</v>
      </c>
      <c r="P318" s="52">
        <v>-5.4993340745568197E-3</v>
      </c>
      <c r="Q318" s="52">
        <v>-5.3883297368884E-3</v>
      </c>
      <c r="R318" s="52">
        <v>-5.2809063345193802E-3</v>
      </c>
      <c r="S318" s="52">
        <v>-4.8070452176034398E-3</v>
      </c>
      <c r="T318" s="52">
        <v>-4.0634949691593604E-3</v>
      </c>
      <c r="U318" s="52">
        <f t="shared" si="69"/>
        <v>-4.1874200105667071E-3</v>
      </c>
      <c r="V318" s="52">
        <f t="shared" si="70"/>
        <v>5.5103950823343593E-5</v>
      </c>
      <c r="W318" s="52">
        <f t="shared" si="71"/>
        <v>3.5674146143719498E-2</v>
      </c>
      <c r="X318" s="97">
        <f t="shared" si="72"/>
        <v>5550115.2801809618</v>
      </c>
      <c r="Y318" s="107">
        <f t="shared" si="73"/>
        <v>-121.49674220383167</v>
      </c>
      <c r="Z318" s="52">
        <v>-3.0807494185864899E-3</v>
      </c>
      <c r="AC318" s="49">
        <v>44615</v>
      </c>
      <c r="AD318" s="53">
        <v>7.3334393091499797E-3</v>
      </c>
      <c r="AE318" s="53">
        <v>7.3334393091499797E-3</v>
      </c>
      <c r="AF318" s="53">
        <v>7.3334393091499797E-3</v>
      </c>
      <c r="AG318" s="53">
        <v>7.3334393091499797E-3</v>
      </c>
      <c r="AH318" s="53">
        <v>7.3334393091499797E-3</v>
      </c>
      <c r="AI318" s="53">
        <v>1.0194187983870499E-2</v>
      </c>
      <c r="AJ318" s="53">
        <v>1.19301900267601E-2</v>
      </c>
      <c r="AK318" s="53">
        <f t="shared" si="74"/>
        <v>1.1640856352945168E-2</v>
      </c>
      <c r="AL318" s="53">
        <f t="shared" si="75"/>
        <v>-3.0293889964613102E-4</v>
      </c>
      <c r="AM318" s="53">
        <f t="shared" si="76"/>
        <v>4.6385209231327017E-2</v>
      </c>
      <c r="AN318" s="95">
        <f t="shared" si="77"/>
        <v>-4908708.6910619074</v>
      </c>
      <c r="AO318" s="96">
        <f t="shared" si="78"/>
        <v>-5637496.5904271193</v>
      </c>
      <c r="AP318" s="108">
        <f t="shared" si="79"/>
        <v>6928.264324744232</v>
      </c>
      <c r="AQ318" s="53">
        <v>1.3666191138327099E-2</v>
      </c>
    </row>
    <row r="319" spans="5:43" ht="15" x14ac:dyDescent="0.2">
      <c r="E319" s="49">
        <v>44614</v>
      </c>
      <c r="F319" s="50">
        <v>0.83401393890380804</v>
      </c>
      <c r="G319" s="102">
        <f t="shared" si="64"/>
        <v>1.0148488191887072E-3</v>
      </c>
      <c r="H319" s="103">
        <f t="shared" si="65"/>
        <v>0.87043394310895161</v>
      </c>
      <c r="I319" s="100">
        <f t="shared" si="66"/>
        <v>5744261.2843673918</v>
      </c>
      <c r="J319" s="101">
        <f t="shared" si="67"/>
        <v>-5829.556781552732</v>
      </c>
      <c r="K319" s="106">
        <f t="shared" si="68"/>
        <v>-340.91601610835642</v>
      </c>
      <c r="M319" s="49">
        <v>44614</v>
      </c>
      <c r="N319" s="52">
        <v>-4.9782278947532099E-3</v>
      </c>
      <c r="O319" s="52">
        <v>-5.5910907685756597E-3</v>
      </c>
      <c r="P319" s="52">
        <v>-5.5635450407862603E-3</v>
      </c>
      <c r="Q319" s="52">
        <v>-5.4360125213861396E-3</v>
      </c>
      <c r="R319" s="52">
        <v>-5.3125945851206701E-3</v>
      </c>
      <c r="S319" s="52">
        <v>-4.8413011245429498E-3</v>
      </c>
      <c r="T319" s="52">
        <v>-4.12276852875947E-3</v>
      </c>
      <c r="U319" s="52">
        <f t="shared" si="69"/>
        <v>-4.2425239613900507E-3</v>
      </c>
      <c r="V319" s="52">
        <f t="shared" si="70"/>
        <v>1.2356694787740881E-4</v>
      </c>
      <c r="W319" s="52">
        <f t="shared" si="71"/>
        <v>3.5742609140773561E-2</v>
      </c>
      <c r="X319" s="97">
        <f t="shared" si="72"/>
        <v>5549964.3322575716</v>
      </c>
      <c r="Y319" s="107">
        <f t="shared" si="73"/>
        <v>-272.44466559402645</v>
      </c>
      <c r="Z319" s="52">
        <v>-3.1502405181527099E-3</v>
      </c>
      <c r="AC319" s="49">
        <v>44614</v>
      </c>
      <c r="AD319" s="53">
        <v>7.5529622845351696E-3</v>
      </c>
      <c r="AE319" s="53">
        <v>7.5529622845351696E-3</v>
      </c>
      <c r="AF319" s="53">
        <v>7.5529622845351696E-3</v>
      </c>
      <c r="AG319" s="53">
        <v>7.5529622845351696E-3</v>
      </c>
      <c r="AH319" s="53">
        <v>7.5529622845351696E-3</v>
      </c>
      <c r="AI319" s="53">
        <v>1.0452861897647299E-2</v>
      </c>
      <c r="AJ319" s="53">
        <v>1.22419819235801E-2</v>
      </c>
      <c r="AK319" s="53">
        <f t="shared" si="74"/>
        <v>1.1943795252591299E-2</v>
      </c>
      <c r="AL319" s="53">
        <f t="shared" si="75"/>
        <v>1.7256475984982547E-5</v>
      </c>
      <c r="AM319" s="53">
        <f t="shared" si="76"/>
        <v>4.6705404606958129E-2</v>
      </c>
      <c r="AN319" s="95">
        <f t="shared" si="77"/>
        <v>-4908084.3385955095</v>
      </c>
      <c r="AO319" s="96">
        <f t="shared" si="78"/>
        <v>-5638663.7693208251</v>
      </c>
      <c r="AP319" s="108">
        <f t="shared" si="79"/>
        <v>5761.085431038402</v>
      </c>
      <c r="AQ319" s="53">
        <v>1.4031101018190301E-2</v>
      </c>
    </row>
    <row r="320" spans="5:43" ht="15" x14ac:dyDescent="0.2">
      <c r="E320" s="49">
        <v>44613</v>
      </c>
      <c r="F320" s="50">
        <v>0.83316797018051103</v>
      </c>
      <c r="G320" s="102">
        <f t="shared" si="64"/>
        <v>-2.0886385866625682E-3</v>
      </c>
      <c r="H320" s="103">
        <f t="shared" si="65"/>
        <v>0.86773530104260188</v>
      </c>
      <c r="I320" s="100">
        <f t="shared" si="66"/>
        <v>5762125.8395185685</v>
      </c>
      <c r="J320" s="101">
        <f t="shared" si="67"/>
        <v>12034.998369623907</v>
      </c>
      <c r="K320" s="106">
        <f t="shared" si="68"/>
        <v>496.65394944138825</v>
      </c>
      <c r="M320" s="49">
        <v>44613</v>
      </c>
      <c r="N320" s="52">
        <v>-4.9782278947532099E-3</v>
      </c>
      <c r="O320" s="52">
        <v>-5.6332289241254304E-3</v>
      </c>
      <c r="P320" s="52">
        <v>-5.5933087132871099E-3</v>
      </c>
      <c r="Q320" s="52">
        <v>-5.4741073399782103E-3</v>
      </c>
      <c r="R320" s="52">
        <v>-5.3587509319186202E-3</v>
      </c>
      <c r="S320" s="52">
        <v>-4.9290633760392596E-3</v>
      </c>
      <c r="T320" s="52">
        <v>-4.2534964159130998E-3</v>
      </c>
      <c r="U320" s="52">
        <f t="shared" si="69"/>
        <v>-4.3660909092674595E-3</v>
      </c>
      <c r="V320" s="52">
        <f t="shared" si="70"/>
        <v>-4.2445026338074412E-6</v>
      </c>
      <c r="W320" s="52">
        <f t="shared" si="71"/>
        <v>3.5614797690262344E-2</v>
      </c>
      <c r="X320" s="97">
        <f t="shared" si="72"/>
        <v>5550246.1355864517</v>
      </c>
      <c r="Y320" s="107">
        <f t="shared" si="73"/>
        <v>9.3586632860824466</v>
      </c>
      <c r="Z320" s="52">
        <v>-3.3156203571707002E-3</v>
      </c>
      <c r="AC320" s="49">
        <v>44613</v>
      </c>
      <c r="AD320" s="53">
        <v>7.6626762747764501E-3</v>
      </c>
      <c r="AE320" s="53">
        <v>7.6626762747764501E-3</v>
      </c>
      <c r="AF320" s="53">
        <v>7.6626762747764501E-3</v>
      </c>
      <c r="AG320" s="53">
        <v>7.6626762747764501E-3</v>
      </c>
      <c r="AH320" s="53">
        <v>7.6626762747764501E-3</v>
      </c>
      <c r="AI320" s="53">
        <v>1.05007607489824E-2</v>
      </c>
      <c r="AJ320" s="53">
        <v>1.22116943821311E-2</v>
      </c>
      <c r="AK320" s="53">
        <f t="shared" si="74"/>
        <v>1.1926538776606316E-2</v>
      </c>
      <c r="AL320" s="53">
        <f t="shared" si="75"/>
        <v>1.1844312151278354E-4</v>
      </c>
      <c r="AM320" s="53">
        <f t="shared" si="76"/>
        <v>4.680659125248593E-2</v>
      </c>
      <c r="AN320" s="95">
        <f t="shared" si="77"/>
        <v>-4907887.0501619373</v>
      </c>
      <c r="AO320" s="96">
        <f t="shared" si="78"/>
        <v>-5655972.5578353321</v>
      </c>
      <c r="AP320" s="108">
        <f t="shared" si="79"/>
        <v>-11547.703083468601</v>
      </c>
      <c r="AQ320" s="53">
        <v>1.3922628946602299E-2</v>
      </c>
    </row>
    <row r="321" spans="5:43" ht="15" x14ac:dyDescent="0.2">
      <c r="E321" s="49">
        <v>44610</v>
      </c>
      <c r="F321" s="50">
        <v>0.83490997552871704</v>
      </c>
      <c r="G321" s="102">
        <f t="shared" si="64"/>
        <v>1.7356537923340307E-4</v>
      </c>
      <c r="H321" s="103">
        <f t="shared" si="65"/>
        <v>0.86970240384879327</v>
      </c>
      <c r="I321" s="100">
        <f t="shared" si="66"/>
        <v>5749092.9976425609</v>
      </c>
      <c r="J321" s="101">
        <f t="shared" si="67"/>
        <v>-997.84350638370961</v>
      </c>
      <c r="K321" s="106">
        <f t="shared" si="68"/>
        <v>-467.26239058282226</v>
      </c>
      <c r="M321" s="49">
        <v>44610</v>
      </c>
      <c r="N321" s="52">
        <v>-4.9782278947532099E-3</v>
      </c>
      <c r="O321" s="52">
        <v>-5.4922979325055998E-3</v>
      </c>
      <c r="P321" s="52">
        <v>-5.5329701863229197E-3</v>
      </c>
      <c r="Q321" s="52">
        <v>-5.4362532682716803E-3</v>
      </c>
      <c r="R321" s="52">
        <v>-5.3426558151841103E-3</v>
      </c>
      <c r="S321" s="52">
        <v>-4.9290633760392596E-3</v>
      </c>
      <c r="T321" s="52">
        <v>-4.2484030127525304E-3</v>
      </c>
      <c r="U321" s="52">
        <f t="shared" si="69"/>
        <v>-4.361846406633652E-3</v>
      </c>
      <c r="V321" s="52">
        <f t="shared" si="70"/>
        <v>2.6300549507136776E-5</v>
      </c>
      <c r="W321" s="52">
        <f t="shared" si="71"/>
        <v>3.5645342742403288E-2</v>
      </c>
      <c r="X321" s="97">
        <f t="shared" si="72"/>
        <v>5550178.7874447824</v>
      </c>
      <c r="Y321" s="107">
        <f t="shared" si="73"/>
        <v>-57.989478383213282</v>
      </c>
      <c r="Z321" s="52">
        <v>-3.2993506174534499E-3</v>
      </c>
      <c r="AC321" s="49">
        <v>44610</v>
      </c>
      <c r="AD321" s="53">
        <v>7.3833493515849096E-3</v>
      </c>
      <c r="AE321" s="53">
        <v>7.3833493515849096E-3</v>
      </c>
      <c r="AF321" s="53">
        <v>7.3833493515849096E-3</v>
      </c>
      <c r="AG321" s="53">
        <v>7.3833493515849096E-3</v>
      </c>
      <c r="AH321" s="53">
        <v>7.3833493515849096E-3</v>
      </c>
      <c r="AI321" s="53">
        <v>1.03533752262592E-2</v>
      </c>
      <c r="AJ321" s="53">
        <v>1.20990397408604E-2</v>
      </c>
      <c r="AK321" s="53">
        <f t="shared" si="74"/>
        <v>1.1808095655093533E-2</v>
      </c>
      <c r="AL321" s="53">
        <f t="shared" si="75"/>
        <v>-1.7436981822051625E-4</v>
      </c>
      <c r="AM321" s="53">
        <f t="shared" si="76"/>
        <v>4.6513778312752635E-2</v>
      </c>
      <c r="AN321" s="95">
        <f t="shared" si="77"/>
        <v>-4908457.9832609752</v>
      </c>
      <c r="AO321" s="96">
        <f t="shared" si="78"/>
        <v>-5643836.2841576794</v>
      </c>
      <c r="AP321" s="108">
        <f t="shared" si="79"/>
        <v>588.57059418410063</v>
      </c>
      <c r="AQ321" s="53">
        <v>1.3844704255461599E-2</v>
      </c>
    </row>
    <row r="322" spans="5:43" ht="15" x14ac:dyDescent="0.2">
      <c r="E322" s="49">
        <v>44609</v>
      </c>
      <c r="F322" s="50">
        <v>0.83476507663726796</v>
      </c>
      <c r="G322" s="102">
        <f t="shared" si="64"/>
        <v>-2.5451990275816429E-3</v>
      </c>
      <c r="H322" s="103">
        <f t="shared" si="65"/>
        <v>0.86733829823557496</v>
      </c>
      <c r="I322" s="100">
        <f t="shared" si="66"/>
        <v>5764763.3111226531</v>
      </c>
      <c r="J322" s="101">
        <f t="shared" si="67"/>
        <v>14672.469973708503</v>
      </c>
      <c r="K322" s="106">
        <f t="shared" si="68"/>
        <v>99.353033573366702</v>
      </c>
      <c r="M322" s="49">
        <v>44609</v>
      </c>
      <c r="N322" s="52">
        <v>-4.9782278947532099E-3</v>
      </c>
      <c r="O322" s="52">
        <v>-5.5529652163386302E-3</v>
      </c>
      <c r="P322" s="52">
        <v>-5.58909028768539E-3</v>
      </c>
      <c r="Q322" s="52">
        <v>-5.4791574366390696E-3</v>
      </c>
      <c r="R322" s="52">
        <v>-5.3727696649730197E-3</v>
      </c>
      <c r="S322" s="52">
        <v>-4.94601111859083E-3</v>
      </c>
      <c r="T322" s="52">
        <v>-4.2765741236507797E-3</v>
      </c>
      <c r="U322" s="52">
        <f t="shared" si="69"/>
        <v>-4.3881469561407888E-3</v>
      </c>
      <c r="V322" s="52">
        <f t="shared" si="70"/>
        <v>-1.226058229803987E-4</v>
      </c>
      <c r="W322" s="52">
        <f t="shared" si="71"/>
        <v>3.5496436369915757E-2</v>
      </c>
      <c r="X322" s="97">
        <f t="shared" si="72"/>
        <v>5550507.1156859808</v>
      </c>
      <c r="Y322" s="107">
        <f t="shared" si="73"/>
        <v>270.33876281511039</v>
      </c>
      <c r="Z322" s="52">
        <v>-3.3559312578290701E-3</v>
      </c>
      <c r="AC322" s="49">
        <v>44609</v>
      </c>
      <c r="AD322" s="53">
        <v>7.4033127166330797E-3</v>
      </c>
      <c r="AE322" s="53">
        <v>7.4033127166330797E-3</v>
      </c>
      <c r="AF322" s="53">
        <v>7.4033127166330797E-3</v>
      </c>
      <c r="AG322" s="53">
        <v>7.4033127166330797E-3</v>
      </c>
      <c r="AH322" s="53">
        <v>7.4033127166330797E-3</v>
      </c>
      <c r="AI322" s="53">
        <v>1.04628093540668E-2</v>
      </c>
      <c r="AJ322" s="53">
        <v>1.22863966971635E-2</v>
      </c>
      <c r="AK322" s="53">
        <f t="shared" si="74"/>
        <v>1.1982465473314049E-2</v>
      </c>
      <c r="AL322" s="53">
        <f t="shared" si="75"/>
        <v>-1.9599217921495091E-4</v>
      </c>
      <c r="AM322" s="53">
        <f t="shared" si="76"/>
        <v>4.6492155951758193E-2</v>
      </c>
      <c r="AN322" s="95">
        <f t="shared" si="77"/>
        <v>-4908500.1456483956</v>
      </c>
      <c r="AO322" s="96">
        <f t="shared" si="78"/>
        <v>-5659268.3104548138</v>
      </c>
      <c r="AP322" s="108">
        <f t="shared" si="79"/>
        <v>-14843.455702950247</v>
      </c>
      <c r="AQ322" s="53">
        <v>1.41099831089377E-2</v>
      </c>
    </row>
    <row r="323" spans="5:43" ht="15" x14ac:dyDescent="0.2">
      <c r="E323" s="49">
        <v>44608</v>
      </c>
      <c r="F323" s="50">
        <v>0.83689242601394598</v>
      </c>
      <c r="G323" s="102">
        <f t="shared" si="64"/>
        <v>-3.4810049124397269E-3</v>
      </c>
      <c r="H323" s="103">
        <f t="shared" si="65"/>
        <v>0.86652456684357571</v>
      </c>
      <c r="I323" s="100">
        <f t="shared" si="66"/>
        <v>5770176.855127289</v>
      </c>
      <c r="J323" s="101">
        <f t="shared" si="67"/>
        <v>20086.013978344388</v>
      </c>
      <c r="K323" s="106">
        <f t="shared" si="68"/>
        <v>-980.52147770114243</v>
      </c>
      <c r="M323" s="49">
        <v>44608</v>
      </c>
      <c r="N323" s="52">
        <v>-4.9782278947532099E-3</v>
      </c>
      <c r="O323" s="52">
        <v>-5.6104720570147003E-3</v>
      </c>
      <c r="P323" s="52">
        <v>-5.6129763834178396E-3</v>
      </c>
      <c r="Q323" s="52">
        <v>-5.4854271002113802E-3</v>
      </c>
      <c r="R323" s="52">
        <v>-5.3619919344782803E-3</v>
      </c>
      <c r="S323" s="52">
        <v>-4.8722042702138398E-3</v>
      </c>
      <c r="T323" s="52">
        <v>-4.1442085057496999E-3</v>
      </c>
      <c r="U323" s="52">
        <f t="shared" si="69"/>
        <v>-4.2655411331603901E-3</v>
      </c>
      <c r="V323" s="52">
        <f t="shared" si="70"/>
        <v>-1.7748858469228412E-4</v>
      </c>
      <c r="W323" s="52">
        <f t="shared" si="71"/>
        <v>3.544155360820387E-2</v>
      </c>
      <c r="X323" s="97">
        <f t="shared" si="72"/>
        <v>5550628.1332740402</v>
      </c>
      <c r="Y323" s="107">
        <f t="shared" si="73"/>
        <v>391.35635087452829</v>
      </c>
      <c r="Z323" s="52">
        <v>-3.1631984747946202E-3</v>
      </c>
      <c r="AC323" s="49">
        <v>44608</v>
      </c>
      <c r="AD323" s="53">
        <v>7.3334393091499797E-3</v>
      </c>
      <c r="AE323" s="53">
        <v>7.3334393091499797E-3</v>
      </c>
      <c r="AF323" s="53">
        <v>7.3334393091499797E-3</v>
      </c>
      <c r="AG323" s="53">
        <v>7.3334393091499797E-3</v>
      </c>
      <c r="AH323" s="53">
        <v>7.3334393091499797E-3</v>
      </c>
      <c r="AI323" s="53">
        <v>1.0552342049777501E-2</v>
      </c>
      <c r="AJ323" s="53">
        <v>1.25036807730793E-2</v>
      </c>
      <c r="AK323" s="53">
        <f t="shared" si="74"/>
        <v>1.2178457652529E-2</v>
      </c>
      <c r="AL323" s="53">
        <f t="shared" si="75"/>
        <v>-7.7360526969043331E-4</v>
      </c>
      <c r="AM323" s="53">
        <f t="shared" si="76"/>
        <v>4.5914542861282714E-2</v>
      </c>
      <c r="AN323" s="95">
        <f t="shared" si="77"/>
        <v>-4909626.5927483393</v>
      </c>
      <c r="AO323" s="96">
        <f t="shared" si="78"/>
        <v>-5665882.7465587836</v>
      </c>
      <c r="AP323" s="108">
        <f t="shared" si="79"/>
        <v>-21457.891806920059</v>
      </c>
      <c r="AQ323" s="53">
        <v>1.44550204277038E-2</v>
      </c>
    </row>
    <row r="324" spans="5:43" ht="15" x14ac:dyDescent="0.2">
      <c r="E324" s="49">
        <v>44607</v>
      </c>
      <c r="F324" s="50">
        <v>0.83981072902679399</v>
      </c>
      <c r="G324" s="102">
        <f t="shared" ref="G324:G387" si="80">LN(F324/F325)</f>
        <v>3.8210736617469735E-3</v>
      </c>
      <c r="H324" s="103">
        <f t="shared" ref="H324:H387" si="81">F$3*(1+G324)</f>
        <v>0.87287410007349575</v>
      </c>
      <c r="I324" s="100">
        <f t="shared" ref="I324:I387" si="82">$C$16/H324</f>
        <v>5728202.9557057554</v>
      </c>
      <c r="J324" s="101">
        <f t="shared" ref="J324:J387" si="83">I324-$C$25</f>
        <v>-21887.885443189181</v>
      </c>
      <c r="K324" s="106">
        <f t="shared" ref="K324:K387" si="84">J324+Y324+AP324</f>
        <v>-117.81752542592585</v>
      </c>
      <c r="M324" s="49">
        <v>44607</v>
      </c>
      <c r="N324" s="52">
        <v>-4.9985060468316E-3</v>
      </c>
      <c r="O324" s="52">
        <v>-5.6453952565789197E-3</v>
      </c>
      <c r="P324" s="52">
        <v>-5.5941897444426996E-3</v>
      </c>
      <c r="Q324" s="52">
        <v>-5.4481732659041803E-3</v>
      </c>
      <c r="R324" s="52">
        <v>-5.3060953505337204E-3</v>
      </c>
      <c r="S324" s="52">
        <v>-4.7516454942524398E-3</v>
      </c>
      <c r="T324" s="52">
        <v>-3.9553339593112399E-3</v>
      </c>
      <c r="U324" s="52">
        <f t="shared" ref="U324:U387" si="85">FORECAST(U$2,S324:T324,S$2:T$2)</f>
        <v>-4.088052548468106E-3</v>
      </c>
      <c r="V324" s="52">
        <f t="shared" ref="V324:V387" si="86">U324-U325</f>
        <v>-1.5444510305915454E-5</v>
      </c>
      <c r="W324" s="52">
        <f t="shared" ref="W324:W387" si="87">$U$3+V324</f>
        <v>3.5603597682590235E-2</v>
      </c>
      <c r="X324" s="97">
        <f t="shared" ref="X324:X387" si="88">$B$15*EXP(-W324*$B$21)</f>
        <v>5550270.8304520706</v>
      </c>
      <c r="Y324" s="107">
        <f t="shared" ref="Y324:Y387" si="89">X324-$B$22</f>
        <v>34.053528904914856</v>
      </c>
      <c r="Z324" s="52">
        <v>-2.89576826617121E-3</v>
      </c>
      <c r="AC324" s="49">
        <v>44607</v>
      </c>
      <c r="AD324" s="53">
        <v>7.7326232567429499E-3</v>
      </c>
      <c r="AE324" s="53">
        <v>7.7326232567429499E-3</v>
      </c>
      <c r="AF324" s="53">
        <v>7.7326232567429499E-3</v>
      </c>
      <c r="AG324" s="53">
        <v>7.7326232567429499E-3</v>
      </c>
      <c r="AH324" s="53">
        <v>7.7326232567429499E-3</v>
      </c>
      <c r="AI324" s="53">
        <v>1.1188900098204601E-2</v>
      </c>
      <c r="AJ324" s="53">
        <v>1.33046954870224E-2</v>
      </c>
      <c r="AK324" s="53">
        <f t="shared" ref="AK324:AK387" si="90">FORECAST(AK$2,AI324:AJ324,AI$2:AJ$2)</f>
        <v>1.2952062922219433E-2</v>
      </c>
      <c r="AL324" s="53">
        <f t="shared" ref="AL324:AL387" si="91">AK324-AK325</f>
        <v>1.1207737649481658E-4</v>
      </c>
      <c r="AM324" s="53">
        <f t="shared" ref="AM324:AM387" si="92">AK$3+AL324</f>
        <v>4.6800225507467964E-2</v>
      </c>
      <c r="AN324" s="95">
        <f t="shared" ref="AN324:AN387" si="93">B$16*EXP(-AM324*B$21)</f>
        <v>-4907899.4615251459</v>
      </c>
      <c r="AO324" s="96">
        <f t="shared" ref="AO324:AO387" si="94">AN324/H324</f>
        <v>-5622688.8403630052</v>
      </c>
      <c r="AP324" s="108">
        <f t="shared" ref="AP324:AP387" si="95">AO324-$B$25</f>
        <v>21736.014388858341</v>
      </c>
      <c r="AQ324" s="53">
        <v>1.54204899445176E-2</v>
      </c>
    </row>
    <row r="325" spans="5:43" ht="15" x14ac:dyDescent="0.2">
      <c r="E325" s="49">
        <v>44606</v>
      </c>
      <c r="F325" s="50">
        <v>0.83660787343978804</v>
      </c>
      <c r="G325" s="102">
        <f t="shared" si="80"/>
        <v>-1.9124685694991534E-3</v>
      </c>
      <c r="H325" s="103">
        <f t="shared" si="81"/>
        <v>0.86788848994172563</v>
      </c>
      <c r="I325" s="100">
        <f t="shared" si="82"/>
        <v>5761108.7806173405</v>
      </c>
      <c r="J325" s="101">
        <f t="shared" si="83"/>
        <v>11017.939468395896</v>
      </c>
      <c r="K325" s="106">
        <f t="shared" si="84"/>
        <v>1608.1736362045631</v>
      </c>
      <c r="M325" s="49">
        <v>44606</v>
      </c>
      <c r="N325" s="52">
        <v>-4.9985060468316E-3</v>
      </c>
      <c r="O325" s="52">
        <v>-5.6627420708537102E-3</v>
      </c>
      <c r="P325" s="52">
        <v>-5.5636833421885898E-3</v>
      </c>
      <c r="Q325" s="52">
        <v>-5.4222438484430296E-3</v>
      </c>
      <c r="R325" s="52">
        <v>-5.2917180582880896E-3</v>
      </c>
      <c r="S325" s="52">
        <v>-4.7413306310772896E-3</v>
      </c>
      <c r="T325" s="52">
        <v>-3.9388635195791704E-3</v>
      </c>
      <c r="U325" s="52">
        <f t="shared" si="85"/>
        <v>-4.0726080381621906E-3</v>
      </c>
      <c r="V325" s="52">
        <f t="shared" si="86"/>
        <v>-3.5066933681571558E-5</v>
      </c>
      <c r="W325" s="52">
        <f t="shared" si="87"/>
        <v>3.5583975259214584E-2</v>
      </c>
      <c r="X325" s="97">
        <f t="shared" si="88"/>
        <v>5550314.0961434208</v>
      </c>
      <c r="Y325" s="107">
        <f t="shared" si="89"/>
        <v>77.319220255129039</v>
      </c>
      <c r="Z325" s="52">
        <v>-2.8854873962700302E-3</v>
      </c>
      <c r="AC325" s="49">
        <v>44606</v>
      </c>
      <c r="AD325" s="53">
        <v>7.6726567931473203E-3</v>
      </c>
      <c r="AE325" s="53">
        <v>7.6726567931473203E-3</v>
      </c>
      <c r="AF325" s="53">
        <v>7.6726567931473203E-3</v>
      </c>
      <c r="AG325" s="53">
        <v>7.6726567931473203E-3</v>
      </c>
      <c r="AH325" s="53">
        <v>7.6726567931473203E-3</v>
      </c>
      <c r="AI325" s="53">
        <v>1.11304195597767E-2</v>
      </c>
      <c r="AJ325" s="53">
        <v>1.31818987429142E-2</v>
      </c>
      <c r="AK325" s="53">
        <f t="shared" si="90"/>
        <v>1.2839985545724616E-2</v>
      </c>
      <c r="AL325" s="53">
        <f t="shared" si="91"/>
        <v>5.91355375945634E-4</v>
      </c>
      <c r="AM325" s="53">
        <f t="shared" si="92"/>
        <v>4.7279503506918785E-2</v>
      </c>
      <c r="AN325" s="95">
        <f t="shared" si="93"/>
        <v>-4906965.0957002556</v>
      </c>
      <c r="AO325" s="96">
        <f t="shared" si="94"/>
        <v>-5653911.93980431</v>
      </c>
      <c r="AP325" s="108">
        <f t="shared" si="95"/>
        <v>-9487.0850524464622</v>
      </c>
      <c r="AQ325" s="53">
        <v>1.5233377926051599E-2</v>
      </c>
    </row>
    <row r="326" spans="5:43" ht="15" x14ac:dyDescent="0.2">
      <c r="E326" s="49">
        <v>44603</v>
      </c>
      <c r="F326" s="50">
        <v>0.83820939064025801</v>
      </c>
      <c r="G326" s="102">
        <f t="shared" si="80"/>
        <v>-4.9904354155711631E-3</v>
      </c>
      <c r="H326" s="103">
        <f t="shared" si="81"/>
        <v>0.86521203931589774</v>
      </c>
      <c r="I326" s="100">
        <f t="shared" si="82"/>
        <v>5778930.2191788489</v>
      </c>
      <c r="J326" s="101">
        <f t="shared" si="83"/>
        <v>28839.378029904328</v>
      </c>
      <c r="K326" s="106">
        <f t="shared" si="84"/>
        <v>1710.398497890681</v>
      </c>
      <c r="M326" s="49">
        <v>44603</v>
      </c>
      <c r="N326" s="52">
        <v>-4.93773957714438E-3</v>
      </c>
      <c r="O326" s="52">
        <v>-5.5264066904783197E-3</v>
      </c>
      <c r="P326" s="52">
        <v>-5.55188814178109E-3</v>
      </c>
      <c r="Q326" s="52">
        <v>-5.4222438484430296E-3</v>
      </c>
      <c r="R326" s="52">
        <v>-5.26862125843763E-3</v>
      </c>
      <c r="S326" s="52">
        <v>-4.6942178159952103E-3</v>
      </c>
      <c r="T326" s="52">
        <v>-3.9062057621777001E-3</v>
      </c>
      <c r="U326" s="52">
        <f t="shared" si="85"/>
        <v>-4.037541104480619E-3</v>
      </c>
      <c r="V326" s="52">
        <f t="shared" si="86"/>
        <v>1.515004162987079E-4</v>
      </c>
      <c r="W326" s="52">
        <f t="shared" si="87"/>
        <v>3.5770542609194864E-2</v>
      </c>
      <c r="X326" s="97">
        <f t="shared" si="88"/>
        <v>5549902.7454369664</v>
      </c>
      <c r="Y326" s="107">
        <f t="shared" si="89"/>
        <v>-334.03148619923741</v>
      </c>
      <c r="Z326" s="52">
        <v>-2.8719459660351198E-3</v>
      </c>
      <c r="AC326" s="49">
        <v>44603</v>
      </c>
      <c r="AD326" s="53">
        <v>7.1637397632002796E-3</v>
      </c>
      <c r="AE326" s="53">
        <v>7.1637397632002796E-3</v>
      </c>
      <c r="AF326" s="53">
        <v>7.1637397632002796E-3</v>
      </c>
      <c r="AG326" s="53">
        <v>7.1637397632002796E-3</v>
      </c>
      <c r="AH326" s="53">
        <v>7.1637397632002796E-3</v>
      </c>
      <c r="AI326" s="53">
        <v>1.06120286509394E-2</v>
      </c>
      <c r="AJ326" s="53">
        <v>1.25759504735469E-2</v>
      </c>
      <c r="AK326" s="53">
        <f t="shared" si="90"/>
        <v>1.2248630169778982E-2</v>
      </c>
      <c r="AL326" s="53">
        <f t="shared" si="91"/>
        <v>6.7212479189032899E-4</v>
      </c>
      <c r="AM326" s="53">
        <f t="shared" si="92"/>
        <v>4.7360272922863475E-2</v>
      </c>
      <c r="AN326" s="95">
        <f t="shared" si="93"/>
        <v>-4906807.6509872824</v>
      </c>
      <c r="AO326" s="96">
        <f t="shared" si="94"/>
        <v>-5671219.8027976779</v>
      </c>
      <c r="AP326" s="108">
        <f t="shared" si="95"/>
        <v>-26794.94804581441</v>
      </c>
      <c r="AQ326" s="53">
        <v>1.4539873227477001E-2</v>
      </c>
    </row>
    <row r="327" spans="5:43" ht="15" x14ac:dyDescent="0.2">
      <c r="E327" s="49">
        <v>44602</v>
      </c>
      <c r="F327" s="50">
        <v>0.84240287542343095</v>
      </c>
      <c r="G327" s="102">
        <f t="shared" si="80"/>
        <v>-1.3708677522420718E-3</v>
      </c>
      <c r="H327" s="103">
        <f t="shared" si="81"/>
        <v>0.86835943973384133</v>
      </c>
      <c r="I327" s="100">
        <f t="shared" si="82"/>
        <v>5757984.2761109816</v>
      </c>
      <c r="J327" s="101">
        <f t="shared" si="83"/>
        <v>7893.4349620370194</v>
      </c>
      <c r="K327" s="106">
        <f t="shared" si="84"/>
        <v>1059.9438761360943</v>
      </c>
      <c r="M327" s="49">
        <v>44602</v>
      </c>
      <c r="N327" s="52">
        <v>-4.9985060468316E-3</v>
      </c>
      <c r="O327" s="52">
        <v>-5.5059469304978804E-3</v>
      </c>
      <c r="P327" s="52">
        <v>-5.51894772797822E-3</v>
      </c>
      <c r="Q327" s="52">
        <v>-5.4282872006297103E-3</v>
      </c>
      <c r="R327" s="52">
        <v>-5.3215948864817602E-3</v>
      </c>
      <c r="S327" s="52">
        <v>-4.83188265934586E-3</v>
      </c>
      <c r="T327" s="52">
        <v>-4.0604732930660196E-3</v>
      </c>
      <c r="U327" s="52">
        <f t="shared" si="85"/>
        <v>-4.1890415207793269E-3</v>
      </c>
      <c r="V327" s="52">
        <f t="shared" si="86"/>
        <v>2.0295924817522511E-4</v>
      </c>
      <c r="W327" s="52">
        <f t="shared" si="87"/>
        <v>3.582200144107138E-2</v>
      </c>
      <c r="X327" s="97">
        <f t="shared" si="88"/>
        <v>5549789.2924341811</v>
      </c>
      <c r="Y327" s="107">
        <f t="shared" si="89"/>
        <v>-447.48448898456991</v>
      </c>
      <c r="Z327" s="52">
        <v>-3.0461861751973599E-3</v>
      </c>
      <c r="AC327" s="49">
        <v>44602</v>
      </c>
      <c r="AD327" s="53">
        <v>6.8143354728817896E-3</v>
      </c>
      <c r="AE327" s="53">
        <v>6.8143354728817896E-3</v>
      </c>
      <c r="AF327" s="53">
        <v>6.8143354728817896E-3</v>
      </c>
      <c r="AG327" s="53">
        <v>6.8143354728817896E-3</v>
      </c>
      <c r="AH327" s="53">
        <v>6.8143354728817896E-3</v>
      </c>
      <c r="AI327" s="53">
        <v>9.9852383136749198E-3</v>
      </c>
      <c r="AJ327" s="53">
        <v>1.1894758790731401E-2</v>
      </c>
      <c r="AK327" s="53">
        <f t="shared" si="90"/>
        <v>1.1576505377888653E-2</v>
      </c>
      <c r="AL327" s="53">
        <f t="shared" si="91"/>
        <v>6.0681812465191581E-4</v>
      </c>
      <c r="AM327" s="53">
        <f t="shared" si="92"/>
        <v>4.7294966255625064E-2</v>
      </c>
      <c r="AN327" s="95">
        <f t="shared" si="93"/>
        <v>-4906934.9536027322</v>
      </c>
      <c r="AO327" s="96">
        <f t="shared" si="94"/>
        <v>-5650810.8613487799</v>
      </c>
      <c r="AP327" s="108">
        <f t="shared" si="95"/>
        <v>-6386.0065969163552</v>
      </c>
      <c r="AQ327" s="53">
        <v>1.3804280199110499E-2</v>
      </c>
    </row>
    <row r="328" spans="5:43" ht="15" x14ac:dyDescent="0.2">
      <c r="E328" s="49">
        <v>44601</v>
      </c>
      <c r="F328" s="50">
        <v>0.843558490276336</v>
      </c>
      <c r="G328" s="102">
        <f t="shared" si="80"/>
        <v>1.3276370703091444E-3</v>
      </c>
      <c r="H328" s="103">
        <f t="shared" si="81"/>
        <v>0.8707059285955826</v>
      </c>
      <c r="I328" s="100">
        <f t="shared" si="82"/>
        <v>5742466.9291787418</v>
      </c>
      <c r="J328" s="101">
        <f t="shared" si="83"/>
        <v>-7623.9119702028111</v>
      </c>
      <c r="K328" s="106">
        <f t="shared" si="84"/>
        <v>-334.38909369893372</v>
      </c>
      <c r="M328" s="49">
        <v>44601</v>
      </c>
      <c r="N328" s="52">
        <v>-4.9579502083361097E-3</v>
      </c>
      <c r="O328" s="52">
        <v>-5.6165466085076297E-3</v>
      </c>
      <c r="P328" s="52">
        <v>-5.5223624221980502E-3</v>
      </c>
      <c r="Q328" s="52">
        <v>-5.4306536912918004E-3</v>
      </c>
      <c r="R328" s="52">
        <v>-5.3550512529909602E-3</v>
      </c>
      <c r="S328" s="52">
        <v>-4.9539348110556602E-3</v>
      </c>
      <c r="T328" s="52">
        <v>-4.2796139605343298E-3</v>
      </c>
      <c r="U328" s="52">
        <f t="shared" si="85"/>
        <v>-4.392000768954552E-3</v>
      </c>
      <c r="V328" s="52">
        <f t="shared" si="86"/>
        <v>-7.9687607164183674E-5</v>
      </c>
      <c r="W328" s="52">
        <f t="shared" si="87"/>
        <v>3.5539354585731972E-2</v>
      </c>
      <c r="X328" s="97">
        <f t="shared" si="88"/>
        <v>5550412.4819994858</v>
      </c>
      <c r="Y328" s="107">
        <f t="shared" si="89"/>
        <v>175.70507632009685</v>
      </c>
      <c r="Z328" s="52">
        <v>-3.34851676598191E-3</v>
      </c>
      <c r="AC328" s="49">
        <v>44601</v>
      </c>
      <c r="AD328" s="53">
        <v>6.5547591075301101E-3</v>
      </c>
      <c r="AE328" s="53">
        <v>6.5547591075301101E-3</v>
      </c>
      <c r="AF328" s="53">
        <v>6.5547591075301101E-3</v>
      </c>
      <c r="AG328" s="53">
        <v>6.5547591075301101E-3</v>
      </c>
      <c r="AH328" s="53">
        <v>6.5547591075301101E-3</v>
      </c>
      <c r="AI328" s="53">
        <v>9.4876457005739195E-3</v>
      </c>
      <c r="AJ328" s="53">
        <v>1.1266095563769301E-2</v>
      </c>
      <c r="AK328" s="53">
        <f t="shared" si="90"/>
        <v>1.0969687253236738E-2</v>
      </c>
      <c r="AL328" s="53">
        <f t="shared" si="91"/>
        <v>-1.6521972914539107E-4</v>
      </c>
      <c r="AM328" s="53">
        <f t="shared" si="92"/>
        <v>4.6522928401827757E-2</v>
      </c>
      <c r="AN328" s="95">
        <f t="shared" si="93"/>
        <v>-4908440.141211139</v>
      </c>
      <c r="AO328" s="96">
        <f t="shared" si="94"/>
        <v>-5637311.0369516797</v>
      </c>
      <c r="AP328" s="108">
        <f t="shared" si="95"/>
        <v>7113.8178001837805</v>
      </c>
      <c r="AQ328" s="53">
        <v>1.30445463582873E-2</v>
      </c>
    </row>
    <row r="329" spans="5:43" ht="15" x14ac:dyDescent="0.2">
      <c r="E329" s="49">
        <v>44600</v>
      </c>
      <c r="F329" s="50">
        <v>0.84243929386138905</v>
      </c>
      <c r="G329" s="102">
        <f t="shared" si="80"/>
        <v>-3.9292198731637222E-3</v>
      </c>
      <c r="H329" s="103">
        <f t="shared" si="81"/>
        <v>0.8661348208612023</v>
      </c>
      <c r="I329" s="100">
        <f t="shared" si="82"/>
        <v>5772773.336867434</v>
      </c>
      <c r="J329" s="101">
        <f t="shared" si="83"/>
        <v>22682.495718489401</v>
      </c>
      <c r="K329" s="106">
        <f t="shared" si="84"/>
        <v>1051.0724284173921</v>
      </c>
      <c r="M329" s="49">
        <v>44600</v>
      </c>
      <c r="N329" s="52">
        <v>-4.9985060468316E-3</v>
      </c>
      <c r="O329" s="52">
        <v>-5.5732796899974303E-3</v>
      </c>
      <c r="P329" s="52">
        <v>-5.5025271140038898E-3</v>
      </c>
      <c r="Q329" s="52">
        <v>-5.4306536912918004E-3</v>
      </c>
      <c r="R329" s="52">
        <v>-5.3566712886095004E-3</v>
      </c>
      <c r="S329" s="52">
        <v>-4.9249744042754104E-3</v>
      </c>
      <c r="T329" s="52">
        <v>-4.1897809132933599E-3</v>
      </c>
      <c r="U329" s="52">
        <f t="shared" si="85"/>
        <v>-4.3123131617903683E-3</v>
      </c>
      <c r="V329" s="52">
        <f t="shared" si="86"/>
        <v>-7.5085631882152414E-5</v>
      </c>
      <c r="W329" s="52">
        <f t="shared" si="87"/>
        <v>3.5543956561014001E-2</v>
      </c>
      <c r="X329" s="97">
        <f t="shared" si="88"/>
        <v>5550402.3348447839</v>
      </c>
      <c r="Y329" s="107">
        <f t="shared" si="89"/>
        <v>165.55792161822319</v>
      </c>
      <c r="Z329" s="52">
        <v>-3.1971058342605799E-3</v>
      </c>
      <c r="AC329" s="49">
        <v>44600</v>
      </c>
      <c r="AD329" s="53">
        <v>6.6445539705455303E-3</v>
      </c>
      <c r="AE329" s="53">
        <v>6.6445539705455303E-3</v>
      </c>
      <c r="AF329" s="53">
        <v>6.6445539705455303E-3</v>
      </c>
      <c r="AG329" s="53">
        <v>6.6445539705455303E-3</v>
      </c>
      <c r="AH329" s="53">
        <v>6.6445539705455303E-3</v>
      </c>
      <c r="AI329" s="53">
        <v>9.6369367092847807E-3</v>
      </c>
      <c r="AJ329" s="53">
        <v>1.1434501037001599E-2</v>
      </c>
      <c r="AK329" s="53">
        <f t="shared" si="90"/>
        <v>1.1134906982382129E-2</v>
      </c>
      <c r="AL329" s="53">
        <f t="shared" si="91"/>
        <v>2.082095791896485E-4</v>
      </c>
      <c r="AM329" s="53">
        <f t="shared" si="92"/>
        <v>4.6896357710162796E-2</v>
      </c>
      <c r="AN329" s="95">
        <f t="shared" si="93"/>
        <v>-4907712.0348521257</v>
      </c>
      <c r="AO329" s="96">
        <f t="shared" si="94"/>
        <v>-5666221.8359635537</v>
      </c>
      <c r="AP329" s="108">
        <f t="shared" si="95"/>
        <v>-21796.981211690232</v>
      </c>
      <c r="AQ329" s="53">
        <v>1.3232069090008699E-2</v>
      </c>
    </row>
    <row r="330" spans="5:43" ht="15" x14ac:dyDescent="0.2">
      <c r="E330" s="49">
        <v>44599</v>
      </c>
      <c r="F330" s="50">
        <v>0.845755934715271</v>
      </c>
      <c r="G330" s="102">
        <f t="shared" si="80"/>
        <v>1.8480251028878808E-4</v>
      </c>
      <c r="H330" s="103">
        <f t="shared" si="81"/>
        <v>0.86971217511273147</v>
      </c>
      <c r="I330" s="100">
        <f t="shared" si="82"/>
        <v>5749028.4062677445</v>
      </c>
      <c r="J330" s="101">
        <f t="shared" si="83"/>
        <v>-1062.4348812000826</v>
      </c>
      <c r="K330" s="106">
        <f t="shared" si="84"/>
        <v>-162.98450315650553</v>
      </c>
      <c r="M330" s="49">
        <v>44599</v>
      </c>
      <c r="N330" s="52">
        <v>-4.9985060468316E-3</v>
      </c>
      <c r="O330" s="52">
        <v>-5.5982945486903104E-3</v>
      </c>
      <c r="P330" s="52">
        <v>-5.53047517314553E-3</v>
      </c>
      <c r="Q330" s="52">
        <v>-5.4374900646507697E-3</v>
      </c>
      <c r="R330" s="52">
        <v>-5.3485832177102496E-3</v>
      </c>
      <c r="S330" s="52">
        <v>-4.8740771599113898E-3</v>
      </c>
      <c r="T330" s="52">
        <v>-4.1098576039075799E-3</v>
      </c>
      <c r="U330" s="52">
        <f t="shared" si="85"/>
        <v>-4.2372275299082159E-3</v>
      </c>
      <c r="V330" s="52">
        <f t="shared" si="86"/>
        <v>5.1186497633658179E-5</v>
      </c>
      <c r="W330" s="52">
        <f t="shared" si="87"/>
        <v>3.5670228690529812E-2</v>
      </c>
      <c r="X330" s="97">
        <f t="shared" si="88"/>
        <v>5550123.9175464148</v>
      </c>
      <c r="Y330" s="107">
        <f t="shared" si="89"/>
        <v>-112.85937675088644</v>
      </c>
      <c r="Z330" s="52">
        <v>-3.1118278857320499E-3</v>
      </c>
      <c r="AC330" s="49">
        <v>44599</v>
      </c>
      <c r="AD330" s="53">
        <v>6.6544762812554802E-3</v>
      </c>
      <c r="AE330" s="53">
        <v>6.6544762812554802E-3</v>
      </c>
      <c r="AF330" s="53">
        <v>6.6544762812554802E-3</v>
      </c>
      <c r="AG330" s="53">
        <v>6.6544762812554802E-3</v>
      </c>
      <c r="AH330" s="53">
        <v>6.6544762812554802E-3</v>
      </c>
      <c r="AI330" s="53">
        <v>9.5056062564253807E-3</v>
      </c>
      <c r="AJ330" s="53">
        <v>1.1210915632545899E-2</v>
      </c>
      <c r="AK330" s="53">
        <f t="shared" si="90"/>
        <v>1.092669740319248E-2</v>
      </c>
      <c r="AL330" s="53">
        <f t="shared" si="91"/>
        <v>-1.3649774094450992E-5</v>
      </c>
      <c r="AM330" s="53">
        <f t="shared" si="92"/>
        <v>4.6674498356878695E-2</v>
      </c>
      <c r="AN330" s="95">
        <f t="shared" si="93"/>
        <v>-4908144.5995678762</v>
      </c>
      <c r="AO330" s="96">
        <f t="shared" si="94"/>
        <v>-5643412.5449970691</v>
      </c>
      <c r="AP330" s="108">
        <f t="shared" si="95"/>
        <v>1012.3097547944635</v>
      </c>
      <c r="AQ330" s="53">
        <v>1.29162250086665E-2</v>
      </c>
    </row>
    <row r="331" spans="5:43" ht="15" x14ac:dyDescent="0.2">
      <c r="E331" s="49">
        <v>44596</v>
      </c>
      <c r="F331" s="50">
        <v>0.84559965133666903</v>
      </c>
      <c r="G331" s="102">
        <f t="shared" si="80"/>
        <v>8.0287990785948681E-3</v>
      </c>
      <c r="H331" s="103">
        <f t="shared" si="81"/>
        <v>0.87653293393637688</v>
      </c>
      <c r="I331" s="100">
        <f t="shared" si="82"/>
        <v>5704292.2249889188</v>
      </c>
      <c r="J331" s="101">
        <f t="shared" si="83"/>
        <v>-45798.61616002582</v>
      </c>
      <c r="K331" s="106">
        <f t="shared" si="84"/>
        <v>529.79748446494341</v>
      </c>
      <c r="M331" s="49">
        <v>44596</v>
      </c>
      <c r="N331" s="52">
        <v>-4.9884351901709999E-3</v>
      </c>
      <c r="O331" s="52">
        <v>-5.4906038567423803E-3</v>
      </c>
      <c r="P331" s="52">
        <v>-5.5075883865356402E-3</v>
      </c>
      <c r="Q331" s="52">
        <v>-5.46621298417449E-3</v>
      </c>
      <c r="R331" s="52">
        <v>-5.3879902698099596E-3</v>
      </c>
      <c r="S331" s="52">
        <v>-4.93437470868229E-3</v>
      </c>
      <c r="T331" s="52">
        <v>-4.1592218913137904E-3</v>
      </c>
      <c r="U331" s="52">
        <f t="shared" si="85"/>
        <v>-4.2884140275418741E-3</v>
      </c>
      <c r="V331" s="52">
        <f t="shared" si="86"/>
        <v>2.2897481297453476E-4</v>
      </c>
      <c r="W331" s="52">
        <f t="shared" si="87"/>
        <v>3.5848017005870689E-2</v>
      </c>
      <c r="X331" s="97">
        <f t="shared" si="88"/>
        <v>5549731.9359335033</v>
      </c>
      <c r="Y331" s="107">
        <f t="shared" si="89"/>
        <v>-504.84098966233432</v>
      </c>
      <c r="Z331" s="52">
        <v>-3.1382218003273002E-3</v>
      </c>
      <c r="AC331" s="49">
        <v>44596</v>
      </c>
      <c r="AD331" s="53">
        <v>6.4449328929185798E-3</v>
      </c>
      <c r="AE331" s="53">
        <v>6.4449328929185798E-3</v>
      </c>
      <c r="AF331" s="53">
        <v>6.4449328929185798E-3</v>
      </c>
      <c r="AG331" s="53">
        <v>6.4449328929185798E-3</v>
      </c>
      <c r="AH331" s="53">
        <v>6.4449328929185798E-3</v>
      </c>
      <c r="AI331" s="53">
        <v>9.5274578779935802E-3</v>
      </c>
      <c r="AJ331" s="53">
        <v>1.1222925037145601E-2</v>
      </c>
      <c r="AK331" s="53">
        <f t="shared" si="90"/>
        <v>1.0940347177286931E-2</v>
      </c>
      <c r="AL331" s="53">
        <f t="shared" si="91"/>
        <v>8.4361076975862474E-4</v>
      </c>
      <c r="AM331" s="53">
        <f t="shared" si="92"/>
        <v>4.7531758900731774E-2</v>
      </c>
      <c r="AN331" s="95">
        <f t="shared" si="93"/>
        <v>-4906473.3882287955</v>
      </c>
      <c r="AO331" s="96">
        <f t="shared" si="94"/>
        <v>-5597591.6001177104</v>
      </c>
      <c r="AP331" s="108">
        <f t="shared" si="95"/>
        <v>46833.254634153098</v>
      </c>
      <c r="AQ331" s="53">
        <v>1.2918393127620199E-2</v>
      </c>
    </row>
    <row r="332" spans="5:43" ht="15" x14ac:dyDescent="0.2">
      <c r="E332" s="49">
        <v>44595</v>
      </c>
      <c r="F332" s="50">
        <v>0.83883768320083596</v>
      </c>
      <c r="G332" s="102">
        <f t="shared" si="80"/>
        <v>7.2325438665674351E-3</v>
      </c>
      <c r="H332" s="103">
        <f t="shared" si="81"/>
        <v>0.87584054903844699</v>
      </c>
      <c r="I332" s="100">
        <f t="shared" si="82"/>
        <v>5708801.6825543363</v>
      </c>
      <c r="J332" s="101">
        <f t="shared" si="83"/>
        <v>-41289.158594608307</v>
      </c>
      <c r="K332" s="106">
        <f t="shared" si="84"/>
        <v>2175.3537335349247</v>
      </c>
      <c r="M332" s="49">
        <v>44595</v>
      </c>
      <c r="N332" s="52">
        <v>-4.9985060468316E-3</v>
      </c>
      <c r="O332" s="52">
        <v>-5.50380023196339E-3</v>
      </c>
      <c r="P332" s="52">
        <v>-5.5727390572428703E-3</v>
      </c>
      <c r="Q332" s="52">
        <v>-5.5401138961315103E-3</v>
      </c>
      <c r="R332" s="52">
        <v>-5.4571595974266503E-3</v>
      </c>
      <c r="S332" s="52">
        <v>-5.0438460893928996E-3</v>
      </c>
      <c r="T332" s="52">
        <v>-4.4120973907411098E-3</v>
      </c>
      <c r="U332" s="52">
        <f t="shared" si="85"/>
        <v>-4.5173888405164089E-3</v>
      </c>
      <c r="V332" s="52">
        <f t="shared" si="86"/>
        <v>3.3967980804541775E-4</v>
      </c>
      <c r="W332" s="52">
        <f t="shared" si="87"/>
        <v>3.5958722000941572E-2</v>
      </c>
      <c r="X332" s="97">
        <f t="shared" si="88"/>
        <v>5549487.8713229429</v>
      </c>
      <c r="Y332" s="107">
        <f t="shared" si="89"/>
        <v>-748.90560022275895</v>
      </c>
      <c r="Z332" s="52">
        <v>-3.6191290710121302E-3</v>
      </c>
      <c r="AC332" s="49">
        <v>44595</v>
      </c>
      <c r="AD332" s="53">
        <v>6.1254231259226799E-3</v>
      </c>
      <c r="AE332" s="53">
        <v>6.1254231259226799E-3</v>
      </c>
      <c r="AF332" s="53">
        <v>6.1254231259226799E-3</v>
      </c>
      <c r="AG332" s="53">
        <v>6.1254231259226799E-3</v>
      </c>
      <c r="AH332" s="53">
        <v>6.1254231259226799E-3</v>
      </c>
      <c r="AI332" s="53">
        <v>8.8306367397308298E-3</v>
      </c>
      <c r="AJ332" s="53">
        <v>1.0349956341087801E-2</v>
      </c>
      <c r="AK332" s="53">
        <f t="shared" si="90"/>
        <v>1.0096736407528306E-2</v>
      </c>
      <c r="AL332" s="53">
        <f t="shared" si="91"/>
        <v>1.6549315769225238E-3</v>
      </c>
      <c r="AM332" s="53">
        <f t="shared" si="92"/>
        <v>4.834307970789567E-2</v>
      </c>
      <c r="AN332" s="95">
        <f t="shared" si="93"/>
        <v>-4904892.2595588826</v>
      </c>
      <c r="AO332" s="96">
        <f t="shared" si="94"/>
        <v>-5600211.4368234975</v>
      </c>
      <c r="AP332" s="108">
        <f t="shared" si="95"/>
        <v>44213.417928365991</v>
      </c>
      <c r="AQ332" s="53">
        <v>1.1869278736412499E-2</v>
      </c>
    </row>
    <row r="333" spans="5:43" ht="15" x14ac:dyDescent="0.2">
      <c r="E333" s="49">
        <v>44594</v>
      </c>
      <c r="F333" s="50">
        <v>0.83279263973235995</v>
      </c>
      <c r="G333" s="102">
        <f t="shared" si="80"/>
        <v>1.0650482524073414E-4</v>
      </c>
      <c r="H333" s="103">
        <f t="shared" si="81"/>
        <v>0.86964409124483155</v>
      </c>
      <c r="I333" s="100">
        <f t="shared" si="82"/>
        <v>5749478.4939467218</v>
      </c>
      <c r="J333" s="101">
        <f t="shared" si="83"/>
        <v>-612.34720222279429</v>
      </c>
      <c r="K333" s="106">
        <f t="shared" si="84"/>
        <v>-177.48592700995505</v>
      </c>
      <c r="M333" s="49">
        <v>44594</v>
      </c>
      <c r="N333" s="52">
        <v>-4.9985060468316E-3</v>
      </c>
      <c r="O333" s="52">
        <v>-5.5827582255005802E-3</v>
      </c>
      <c r="P333" s="52">
        <v>-5.6350664235651398E-3</v>
      </c>
      <c r="Q333" s="52">
        <v>-5.5845337919890803E-3</v>
      </c>
      <c r="R333" s="52">
        <v>-5.5177826434373804E-3</v>
      </c>
      <c r="S333" s="52">
        <v>-5.2212146110832596E-3</v>
      </c>
      <c r="T333" s="52">
        <v>-4.7842394560575398E-3</v>
      </c>
      <c r="U333" s="52">
        <f t="shared" si="85"/>
        <v>-4.8570686485618266E-3</v>
      </c>
      <c r="V333" s="52">
        <f t="shared" si="86"/>
        <v>6.634121139850041E-7</v>
      </c>
      <c r="W333" s="52">
        <f t="shared" si="87"/>
        <v>3.5619705605010141E-2</v>
      </c>
      <c r="X333" s="97">
        <f t="shared" si="88"/>
        <v>5550235.3141735625</v>
      </c>
      <c r="Y333" s="107">
        <f t="shared" si="89"/>
        <v>-1.4627496032044291</v>
      </c>
      <c r="Z333" s="52">
        <v>-4.2135654948651704E-3</v>
      </c>
      <c r="AC333" s="49">
        <v>44594</v>
      </c>
      <c r="AD333" s="53">
        <v>5.2965390495955901E-3</v>
      </c>
      <c r="AE333" s="53">
        <v>5.2965390495955901E-3</v>
      </c>
      <c r="AF333" s="53">
        <v>5.2965390495955901E-3</v>
      </c>
      <c r="AG333" s="53">
        <v>5.2965390495955901E-3</v>
      </c>
      <c r="AH333" s="53">
        <v>5.2965390495955901E-3</v>
      </c>
      <c r="AI333" s="53">
        <v>7.2369989939033898E-3</v>
      </c>
      <c r="AJ333" s="53">
        <v>8.6827659979462606E-3</v>
      </c>
      <c r="AK333" s="53">
        <f t="shared" si="90"/>
        <v>8.4418048306057827E-3</v>
      </c>
      <c r="AL333" s="53">
        <f t="shared" si="91"/>
        <v>-7.3489344989258881E-5</v>
      </c>
      <c r="AM333" s="53">
        <f t="shared" si="92"/>
        <v>4.6614658785983892E-2</v>
      </c>
      <c r="AN333" s="95">
        <f t="shared" si="93"/>
        <v>-4908261.2768003754</v>
      </c>
      <c r="AO333" s="96">
        <f t="shared" si="94"/>
        <v>-5643988.5307270475</v>
      </c>
      <c r="AP333" s="108">
        <f t="shared" si="95"/>
        <v>436.32402481604367</v>
      </c>
      <c r="AQ333" s="53">
        <v>1.01285334676504E-2</v>
      </c>
    </row>
    <row r="334" spans="5:43" ht="15" x14ac:dyDescent="0.2">
      <c r="E334" s="49">
        <v>44593</v>
      </c>
      <c r="F334" s="50">
        <v>0.83270394802093495</v>
      </c>
      <c r="G334" s="102">
        <f t="shared" si="80"/>
        <v>-3.2863267888830769E-3</v>
      </c>
      <c r="H334" s="103">
        <f t="shared" si="81"/>
        <v>0.8666938494940023</v>
      </c>
      <c r="I334" s="100">
        <f t="shared" si="82"/>
        <v>5769049.8241323922</v>
      </c>
      <c r="J334" s="101">
        <f t="shared" si="83"/>
        <v>18958.982983447611</v>
      </c>
      <c r="K334" s="106">
        <f t="shared" si="84"/>
        <v>223.52341136988252</v>
      </c>
      <c r="M334" s="49">
        <v>44593</v>
      </c>
      <c r="N334" s="52">
        <v>-5.0086448900401497E-3</v>
      </c>
      <c r="O334" s="52">
        <v>-5.5987555533647503E-3</v>
      </c>
      <c r="P334" s="52">
        <v>-5.6295809336006598E-3</v>
      </c>
      <c r="Q334" s="52">
        <v>-5.5794510990381197E-3</v>
      </c>
      <c r="R334" s="52">
        <v>-5.5151227861642803E-3</v>
      </c>
      <c r="S334" s="52">
        <v>-5.2251950837671696E-3</v>
      </c>
      <c r="T334" s="52">
        <v>-4.7842394560575398E-3</v>
      </c>
      <c r="U334" s="52">
        <f t="shared" si="85"/>
        <v>-4.8577320606758116E-3</v>
      </c>
      <c r="V334" s="52">
        <f t="shared" si="86"/>
        <v>4.6281609684234969E-5</v>
      </c>
      <c r="W334" s="52">
        <f t="shared" si="87"/>
        <v>3.566532380258039E-2</v>
      </c>
      <c r="X334" s="97">
        <f t="shared" si="88"/>
        <v>5550134.7320684809</v>
      </c>
      <c r="Y334" s="107">
        <f t="shared" si="89"/>
        <v>-102.04485468473285</v>
      </c>
      <c r="Z334" s="52">
        <v>-4.2157270945608599E-3</v>
      </c>
      <c r="AC334" s="49">
        <v>44593</v>
      </c>
      <c r="AD334" s="53">
        <v>5.2665411494672298E-3</v>
      </c>
      <c r="AE334" s="53">
        <v>5.2665411494672298E-3</v>
      </c>
      <c r="AF334" s="53">
        <v>5.2665411494672298E-3</v>
      </c>
      <c r="AG334" s="53">
        <v>5.2665411494672298E-3</v>
      </c>
      <c r="AH334" s="53">
        <v>5.2665411494672298E-3</v>
      </c>
      <c r="AI334" s="53">
        <v>7.2569260373711499E-3</v>
      </c>
      <c r="AJ334" s="53">
        <v>8.7669678032398207E-3</v>
      </c>
      <c r="AK334" s="53">
        <f t="shared" si="90"/>
        <v>8.5152941755950416E-3</v>
      </c>
      <c r="AL334" s="53">
        <f t="shared" si="91"/>
        <v>-1.0147845993437044E-5</v>
      </c>
      <c r="AM334" s="53">
        <f t="shared" si="92"/>
        <v>4.6678000284979711E-2</v>
      </c>
      <c r="AN334" s="95">
        <f t="shared" si="93"/>
        <v>-4908137.771475153</v>
      </c>
      <c r="AO334" s="96">
        <f t="shared" si="94"/>
        <v>-5663058.2694692565</v>
      </c>
      <c r="AP334" s="108">
        <f t="shared" si="95"/>
        <v>-18633.414717392996</v>
      </c>
      <c r="AQ334" s="53">
        <v>1.0277008637785899E-2</v>
      </c>
    </row>
    <row r="335" spans="5:43" ht="15" x14ac:dyDescent="0.2">
      <c r="E335" s="49">
        <v>44592</v>
      </c>
      <c r="F335" s="50">
        <v>0.83544498682022095</v>
      </c>
      <c r="G335" s="102">
        <f t="shared" si="80"/>
        <v>3.7615137107038028E-3</v>
      </c>
      <c r="H335" s="103">
        <f t="shared" si="81"/>
        <v>0.87282230962992835</v>
      </c>
      <c r="I335" s="100">
        <f t="shared" si="82"/>
        <v>5728542.8486812757</v>
      </c>
      <c r="J335" s="101">
        <f t="shared" si="83"/>
        <v>-21547.992467668839</v>
      </c>
      <c r="K335" s="106">
        <f t="shared" si="84"/>
        <v>240.14120740909129</v>
      </c>
      <c r="M335" s="49">
        <v>44592</v>
      </c>
      <c r="N335" s="52">
        <v>-4.9478774890303603E-3</v>
      </c>
      <c r="O335" s="52">
        <v>-5.60687342658638E-3</v>
      </c>
      <c r="P335" s="52">
        <v>-5.6845820508897296E-3</v>
      </c>
      <c r="Q335" s="52">
        <v>-5.6328927166759898E-3</v>
      </c>
      <c r="R335" s="52">
        <v>-5.5562765337526798E-3</v>
      </c>
      <c r="S335" s="52">
        <v>-5.2563194185495299E-3</v>
      </c>
      <c r="T335" s="52">
        <v>-4.8335525207221499E-3</v>
      </c>
      <c r="U335" s="52">
        <f t="shared" si="85"/>
        <v>-4.9040136703600466E-3</v>
      </c>
      <c r="V335" s="52">
        <f t="shared" si="86"/>
        <v>1.7679940598705739E-4</v>
      </c>
      <c r="W335" s="52">
        <f t="shared" si="87"/>
        <v>3.5795841598883209E-2</v>
      </c>
      <c r="X335" s="97">
        <f t="shared" si="88"/>
        <v>5549846.9676208543</v>
      </c>
      <c r="Y335" s="107">
        <f t="shared" si="89"/>
        <v>-389.80930231139064</v>
      </c>
      <c r="Z335" s="52">
        <v>-4.2880750261247097E-3</v>
      </c>
      <c r="AC335" s="49">
        <v>44592</v>
      </c>
      <c r="AD335" s="53">
        <v>5.2486881613731298E-3</v>
      </c>
      <c r="AE335" s="53">
        <v>5.2486881613731298E-3</v>
      </c>
      <c r="AF335" s="53">
        <v>5.2486881613731298E-3</v>
      </c>
      <c r="AG335" s="53">
        <v>5.2486881613731298E-3</v>
      </c>
      <c r="AH335" s="53">
        <v>5.2486881613731298E-3</v>
      </c>
      <c r="AI335" s="53">
        <v>7.2601828724145803E-3</v>
      </c>
      <c r="AJ335" s="53">
        <v>8.7784938514232601E-3</v>
      </c>
      <c r="AK335" s="53">
        <f t="shared" si="90"/>
        <v>8.5254420215884787E-3</v>
      </c>
      <c r="AL335" s="53">
        <f t="shared" si="91"/>
        <v>4.5929422291616714E-4</v>
      </c>
      <c r="AM335" s="53">
        <f t="shared" si="92"/>
        <v>4.7147442353889318E-2</v>
      </c>
      <c r="AN335" s="95">
        <f t="shared" si="93"/>
        <v>-4907222.5348447282</v>
      </c>
      <c r="AO335" s="96">
        <f t="shared" si="94"/>
        <v>-5622246.9117744742</v>
      </c>
      <c r="AP335" s="108">
        <f t="shared" si="95"/>
        <v>22177.942977389321</v>
      </c>
      <c r="AQ335" s="53">
        <v>1.02968048304319E-2</v>
      </c>
    </row>
    <row r="336" spans="5:43" ht="15" x14ac:dyDescent="0.2">
      <c r="E336" s="49">
        <v>44589</v>
      </c>
      <c r="F336" s="50">
        <v>0.83230835199356001</v>
      </c>
      <c r="G336" s="102">
        <f t="shared" si="80"/>
        <v>-3.939407355599128E-4</v>
      </c>
      <c r="H336" s="103">
        <f t="shared" si="81"/>
        <v>0.86920892806686989</v>
      </c>
      <c r="I336" s="100">
        <f t="shared" si="82"/>
        <v>5752356.9288687063</v>
      </c>
      <c r="J336" s="101">
        <f t="shared" si="83"/>
        <v>2266.0877197617665</v>
      </c>
      <c r="K336" s="106">
        <f t="shared" si="84"/>
        <v>259.55575936753303</v>
      </c>
      <c r="M336" s="49">
        <v>44589</v>
      </c>
      <c r="N336" s="52">
        <v>-4.9478774890303603E-3</v>
      </c>
      <c r="O336" s="52">
        <v>-5.5188811384141402E-3</v>
      </c>
      <c r="P336" s="52">
        <v>-5.6086382828652798E-3</v>
      </c>
      <c r="Q336" s="52">
        <v>-5.58459106832742E-3</v>
      </c>
      <c r="R336" s="52">
        <v>-5.5460575968027098E-3</v>
      </c>
      <c r="S336" s="52">
        <v>-5.3555695340037303E-3</v>
      </c>
      <c r="T336" s="52">
        <v>-5.0258617848157796E-3</v>
      </c>
      <c r="U336" s="52">
        <f t="shared" si="85"/>
        <v>-5.080813076347104E-3</v>
      </c>
      <c r="V336" s="52">
        <f t="shared" si="86"/>
        <v>-2.3470881084560608E-6</v>
      </c>
      <c r="W336" s="52">
        <f t="shared" si="87"/>
        <v>3.5616695104787696E-2</v>
      </c>
      <c r="X336" s="97">
        <f t="shared" si="88"/>
        <v>5550241.9519933499</v>
      </c>
      <c r="Y336" s="107">
        <f t="shared" si="89"/>
        <v>5.1750701842829585</v>
      </c>
      <c r="Z336" s="52">
        <v>-4.5758406631648497E-3</v>
      </c>
      <c r="AC336" s="49">
        <v>44589</v>
      </c>
      <c r="AD336" s="53">
        <v>4.9170181155204704E-3</v>
      </c>
      <c r="AE336" s="53">
        <v>4.9170181155204704E-3</v>
      </c>
      <c r="AF336" s="53">
        <v>4.9170181155204704E-3</v>
      </c>
      <c r="AG336" s="53">
        <v>4.9170181155204704E-3</v>
      </c>
      <c r="AH336" s="53">
        <v>4.9170181155204704E-3</v>
      </c>
      <c r="AI336" s="53">
        <v>6.8284259177744302E-3</v>
      </c>
      <c r="AJ336" s="53">
        <v>8.3136921748518892E-3</v>
      </c>
      <c r="AK336" s="53">
        <f t="shared" si="90"/>
        <v>8.0661477986723115E-3</v>
      </c>
      <c r="AL336" s="53">
        <f t="shared" si="91"/>
        <v>9.48391389101709E-5</v>
      </c>
      <c r="AM336" s="53">
        <f t="shared" si="92"/>
        <v>4.6782987269883322E-2</v>
      </c>
      <c r="AN336" s="95">
        <f t="shared" si="93"/>
        <v>-4907933.0712644989</v>
      </c>
      <c r="AO336" s="96">
        <f t="shared" si="94"/>
        <v>-5646436.561782442</v>
      </c>
      <c r="AP336" s="108">
        <f t="shared" si="95"/>
        <v>-2011.7070305785164</v>
      </c>
      <c r="AQ336" s="53">
        <v>9.7989588975906303E-3</v>
      </c>
    </row>
    <row r="337" spans="5:43" ht="15" x14ac:dyDescent="0.2">
      <c r="E337" s="49">
        <v>44588</v>
      </c>
      <c r="F337" s="50">
        <v>0.83263629674911499</v>
      </c>
      <c r="G337" s="102">
        <f t="shared" si="80"/>
        <v>-2.7297612535628372E-3</v>
      </c>
      <c r="H337" s="103">
        <f t="shared" si="81"/>
        <v>0.8671778118788549</v>
      </c>
      <c r="I337" s="100">
        <f t="shared" si="82"/>
        <v>5765830.1809715834</v>
      </c>
      <c r="J337" s="101">
        <f t="shared" si="83"/>
        <v>15739.33982263878</v>
      </c>
      <c r="K337" s="106">
        <f t="shared" si="84"/>
        <v>938.2091713398695</v>
      </c>
      <c r="M337" s="49">
        <v>44588</v>
      </c>
      <c r="N337" s="52">
        <v>-4.9782278947532099E-3</v>
      </c>
      <c r="O337" s="52">
        <v>-5.5319187231361797E-3</v>
      </c>
      <c r="P337" s="52">
        <v>-5.6296829134225802E-3</v>
      </c>
      <c r="Q337" s="52">
        <v>-5.58808678761124E-3</v>
      </c>
      <c r="R337" s="52">
        <v>-5.5370270274579499E-3</v>
      </c>
      <c r="S337" s="52">
        <v>-5.3344089537858902E-3</v>
      </c>
      <c r="T337" s="52">
        <v>-5.0272773951292003E-3</v>
      </c>
      <c r="U337" s="52">
        <f t="shared" si="85"/>
        <v>-5.0784659882386479E-3</v>
      </c>
      <c r="V337" s="52">
        <f t="shared" si="86"/>
        <v>6.6988092536727009E-5</v>
      </c>
      <c r="W337" s="52">
        <f t="shared" si="87"/>
        <v>3.5686030285432879E-2</v>
      </c>
      <c r="X337" s="97">
        <f t="shared" si="88"/>
        <v>5550089.077608034</v>
      </c>
      <c r="Y337" s="107">
        <f t="shared" si="89"/>
        <v>-147.69931513164192</v>
      </c>
      <c r="Z337" s="52">
        <v>-4.6161119826138002E-3</v>
      </c>
      <c r="AC337" s="49">
        <v>44588</v>
      </c>
      <c r="AD337" s="53">
        <v>4.8670782707631501E-3</v>
      </c>
      <c r="AE337" s="53">
        <v>4.8670782707631501E-3</v>
      </c>
      <c r="AF337" s="53">
        <v>4.8670782707631501E-3</v>
      </c>
      <c r="AG337" s="53">
        <v>4.8670782707631501E-3</v>
      </c>
      <c r="AH337" s="53">
        <v>4.8670782707631501E-3</v>
      </c>
      <c r="AI337" s="53">
        <v>6.7486939951777397E-3</v>
      </c>
      <c r="AJ337" s="53">
        <v>8.2158315926790203E-3</v>
      </c>
      <c r="AK337" s="53">
        <f t="shared" si="90"/>
        <v>7.9713086597621406E-3</v>
      </c>
      <c r="AL337" s="53">
        <f t="shared" si="91"/>
        <v>3.5434829381604874E-4</v>
      </c>
      <c r="AM337" s="53">
        <f t="shared" si="92"/>
        <v>4.7042496424789193E-2</v>
      </c>
      <c r="AN337" s="95">
        <f t="shared" si="93"/>
        <v>-4907427.1253809594</v>
      </c>
      <c r="AO337" s="96">
        <f t="shared" si="94"/>
        <v>-5659078.2860880308</v>
      </c>
      <c r="AP337" s="108">
        <f t="shared" si="95"/>
        <v>-14653.431336167268</v>
      </c>
      <c r="AQ337" s="53">
        <v>9.6829682588577201E-3</v>
      </c>
    </row>
    <row r="338" spans="5:43" ht="15" x14ac:dyDescent="0.2">
      <c r="E338" s="49">
        <v>44587</v>
      </c>
      <c r="F338" s="50">
        <v>0.83491230010986295</v>
      </c>
      <c r="G338" s="102">
        <f t="shared" si="80"/>
        <v>-1.5054159248718395E-3</v>
      </c>
      <c r="H338" s="103">
        <f t="shared" si="81"/>
        <v>0.86824244317122445</v>
      </c>
      <c r="I338" s="100">
        <f t="shared" si="82"/>
        <v>5758760.170417008</v>
      </c>
      <c r="J338" s="101">
        <f t="shared" si="83"/>
        <v>8669.3292680634186</v>
      </c>
      <c r="K338" s="106">
        <f t="shared" si="84"/>
        <v>556.4414216177538</v>
      </c>
      <c r="M338" s="49">
        <v>44587</v>
      </c>
      <c r="N338" s="52">
        <v>-4.9985060468316E-3</v>
      </c>
      <c r="O338" s="52">
        <v>-5.6376666761934697E-3</v>
      </c>
      <c r="P338" s="52">
        <v>-5.68022113293409E-3</v>
      </c>
      <c r="Q338" s="52">
        <v>-5.6474427692592101E-3</v>
      </c>
      <c r="R338" s="52">
        <v>-5.5951070971786898E-3</v>
      </c>
      <c r="S338" s="52">
        <v>-5.3915549069643003E-3</v>
      </c>
      <c r="T338" s="52">
        <v>-5.0962339155375897E-3</v>
      </c>
      <c r="U338" s="52">
        <f t="shared" si="85"/>
        <v>-5.1454540807753749E-3</v>
      </c>
      <c r="V338" s="52">
        <f t="shared" si="86"/>
        <v>-1.6535166651012248E-5</v>
      </c>
      <c r="W338" s="52">
        <f t="shared" si="87"/>
        <v>3.5602507026245143E-2</v>
      </c>
      <c r="X338" s="97">
        <f t="shared" si="88"/>
        <v>5550273.235243069</v>
      </c>
      <c r="Y338" s="107">
        <f t="shared" si="89"/>
        <v>36.458319903351367</v>
      </c>
      <c r="Z338" s="52">
        <v>-4.7278255224227897E-3</v>
      </c>
      <c r="AC338" s="49">
        <v>44587</v>
      </c>
      <c r="AD338" s="53">
        <v>4.65732486918568E-3</v>
      </c>
      <c r="AE338" s="53">
        <v>4.65732486918568E-3</v>
      </c>
      <c r="AF338" s="53">
        <v>4.65732486918568E-3</v>
      </c>
      <c r="AG338" s="53">
        <v>4.65732486918568E-3</v>
      </c>
      <c r="AH338" s="53">
        <v>4.65732486918568E-3</v>
      </c>
      <c r="AI338" s="53">
        <v>6.45964266732335E-3</v>
      </c>
      <c r="AJ338" s="53">
        <v>7.8484239056706394E-3</v>
      </c>
      <c r="AK338" s="53">
        <f t="shared" si="90"/>
        <v>7.6169603659460919E-3</v>
      </c>
      <c r="AL338" s="53">
        <f t="shared" si="91"/>
        <v>1.6061170026660052E-4</v>
      </c>
      <c r="AM338" s="53">
        <f t="shared" si="92"/>
        <v>4.6848759831239747E-2</v>
      </c>
      <c r="AN338" s="95">
        <f t="shared" si="93"/>
        <v>-4907804.8344118604</v>
      </c>
      <c r="AO338" s="96">
        <f t="shared" si="94"/>
        <v>-5652574.2009182125</v>
      </c>
      <c r="AP338" s="108">
        <f t="shared" si="95"/>
        <v>-8149.3461663490161</v>
      </c>
      <c r="AQ338" s="53">
        <v>9.2372056096792204E-3</v>
      </c>
    </row>
    <row r="339" spans="5:43" ht="15" x14ac:dyDescent="0.2">
      <c r="E339" s="49">
        <v>44586</v>
      </c>
      <c r="F339" s="50">
        <v>0.83617013692855802</v>
      </c>
      <c r="G339" s="102">
        <f t="shared" si="80"/>
        <v>-4.465512557941957E-3</v>
      </c>
      <c r="H339" s="103">
        <f t="shared" si="81"/>
        <v>0.86566848676353869</v>
      </c>
      <c r="I339" s="100">
        <f t="shared" si="82"/>
        <v>5775883.1197534082</v>
      </c>
      <c r="J339" s="101">
        <f t="shared" si="83"/>
        <v>25792.278604463674</v>
      </c>
      <c r="K339" s="106">
        <f t="shared" si="84"/>
        <v>712.91614625230432</v>
      </c>
      <c r="M339" s="49">
        <v>44586</v>
      </c>
      <c r="N339" s="52">
        <v>-5.0087142735719603E-3</v>
      </c>
      <c r="O339" s="52">
        <v>-5.6323329918086503E-3</v>
      </c>
      <c r="P339" s="52">
        <v>-5.6546553969383196E-3</v>
      </c>
      <c r="Q339" s="52">
        <v>-5.6122266687452698E-3</v>
      </c>
      <c r="R339" s="52">
        <v>-5.5570439435541604E-3</v>
      </c>
      <c r="S339" s="52">
        <v>-5.3579509258270203E-3</v>
      </c>
      <c r="T339" s="52">
        <v>-5.0831125117838296E-3</v>
      </c>
      <c r="U339" s="52">
        <f t="shared" si="85"/>
        <v>-5.1289189141243627E-3</v>
      </c>
      <c r="V339" s="52">
        <f t="shared" si="86"/>
        <v>7.995714743929197E-6</v>
      </c>
      <c r="W339" s="52">
        <f t="shared" si="87"/>
        <v>3.5627037907640081E-2</v>
      </c>
      <c r="X339" s="97">
        <f t="shared" si="88"/>
        <v>5550219.1472910158</v>
      </c>
      <c r="Y339" s="107">
        <f t="shared" si="89"/>
        <v>-17.62963214982301</v>
      </c>
      <c r="Z339" s="52">
        <v>-4.7384155914187397E-3</v>
      </c>
      <c r="AC339" s="49">
        <v>44586</v>
      </c>
      <c r="AD339" s="53">
        <v>4.5874044299125602E-3</v>
      </c>
      <c r="AE339" s="53">
        <v>4.5874044299125602E-3</v>
      </c>
      <c r="AF339" s="53">
        <v>4.5874044299125602E-3</v>
      </c>
      <c r="AG339" s="53">
        <v>4.5874044299125602E-3</v>
      </c>
      <c r="AH339" s="53">
        <v>4.5874044299125602E-3</v>
      </c>
      <c r="AI339" s="53">
        <v>6.3400231301784498E-3</v>
      </c>
      <c r="AJ339" s="53">
        <v>7.6796137727796997E-3</v>
      </c>
      <c r="AK339" s="53">
        <f t="shared" si="90"/>
        <v>7.4563486656794914E-3</v>
      </c>
      <c r="AL339" s="53">
        <f t="shared" si="91"/>
        <v>1.139168938000994E-4</v>
      </c>
      <c r="AM339" s="53">
        <f t="shared" si="92"/>
        <v>4.680206502477325E-2</v>
      </c>
      <c r="AN339" s="95">
        <f t="shared" si="93"/>
        <v>-4907895.8749947613</v>
      </c>
      <c r="AO339" s="96">
        <f t="shared" si="94"/>
        <v>-5669486.5875779251</v>
      </c>
      <c r="AP339" s="108">
        <f t="shared" si="95"/>
        <v>-25061.732826061547</v>
      </c>
      <c r="AQ339" s="53">
        <v>9.0192044153809495E-3</v>
      </c>
    </row>
    <row r="340" spans="5:43" ht="15" x14ac:dyDescent="0.2">
      <c r="E340" s="49">
        <v>44585</v>
      </c>
      <c r="F340" s="50">
        <v>0.83991241455078103</v>
      </c>
      <c r="G340" s="102">
        <f t="shared" si="80"/>
        <v>3.3957007594392122E-3</v>
      </c>
      <c r="H340" s="103">
        <f t="shared" si="81"/>
        <v>0.87250421643682008</v>
      </c>
      <c r="I340" s="100">
        <f t="shared" si="82"/>
        <v>5730631.331982865</v>
      </c>
      <c r="J340" s="101">
        <f t="shared" si="83"/>
        <v>-19459.509166079573</v>
      </c>
      <c r="K340" s="106">
        <f t="shared" si="84"/>
        <v>-98.753944355994463</v>
      </c>
      <c r="M340" s="49">
        <v>44585</v>
      </c>
      <c r="N340" s="52">
        <v>-5.0087142735719603E-3</v>
      </c>
      <c r="O340" s="52">
        <v>-5.64056262373924E-3</v>
      </c>
      <c r="P340" s="52">
        <v>-5.6638000532984699E-3</v>
      </c>
      <c r="Q340" s="52">
        <v>-5.6077549234032596E-3</v>
      </c>
      <c r="R340" s="52">
        <v>-5.5544315837323596E-3</v>
      </c>
      <c r="S340" s="52">
        <v>-5.3600296378135603E-3</v>
      </c>
      <c r="T340" s="52">
        <v>-5.0922916270792398E-3</v>
      </c>
      <c r="U340" s="52">
        <f t="shared" si="85"/>
        <v>-5.1369146288682919E-3</v>
      </c>
      <c r="V340" s="52">
        <f t="shared" si="86"/>
        <v>2.2572542851173084E-5</v>
      </c>
      <c r="W340" s="52">
        <f t="shared" si="87"/>
        <v>3.5641614735747326E-2</v>
      </c>
      <c r="X340" s="97">
        <f t="shared" si="88"/>
        <v>5550187.0072042998</v>
      </c>
      <c r="Y340" s="107">
        <f t="shared" si="89"/>
        <v>-49.769718865863979</v>
      </c>
      <c r="Z340" s="52">
        <v>-4.7568697482347402E-3</v>
      </c>
      <c r="AC340" s="49">
        <v>44585</v>
      </c>
      <c r="AD340" s="53">
        <v>4.5174551196396299E-3</v>
      </c>
      <c r="AE340" s="53">
        <v>4.5174551196396299E-3</v>
      </c>
      <c r="AF340" s="53">
        <v>4.5174551196396299E-3</v>
      </c>
      <c r="AG340" s="53">
        <v>4.5174551196396299E-3</v>
      </c>
      <c r="AH340" s="53">
        <v>4.5174551196396299E-3</v>
      </c>
      <c r="AI340" s="53">
        <v>6.2509267590939999E-3</v>
      </c>
      <c r="AJ340" s="53">
        <v>7.5607327744364704E-3</v>
      </c>
      <c r="AK340" s="53">
        <f t="shared" si="90"/>
        <v>7.342431771879392E-3</v>
      </c>
      <c r="AL340" s="53">
        <f t="shared" si="91"/>
        <v>1.3810248735050389E-4</v>
      </c>
      <c r="AM340" s="53">
        <f t="shared" si="92"/>
        <v>4.6826250618323649E-2</v>
      </c>
      <c r="AN340" s="95">
        <f t="shared" si="93"/>
        <v>-4907848.7202778701</v>
      </c>
      <c r="AO340" s="96">
        <f t="shared" si="94"/>
        <v>-5625014.3298112741</v>
      </c>
      <c r="AP340" s="108">
        <f t="shared" si="95"/>
        <v>19410.524940589443</v>
      </c>
      <c r="AQ340" s="53">
        <v>8.8705392554402299E-3</v>
      </c>
    </row>
    <row r="341" spans="5:43" ht="15" x14ac:dyDescent="0.2">
      <c r="E341" s="49">
        <v>44582</v>
      </c>
      <c r="F341" s="50">
        <v>0.83706516027450495</v>
      </c>
      <c r="G341" s="102">
        <f t="shared" si="80"/>
        <v>7.2841363527655339E-3</v>
      </c>
      <c r="H341" s="103">
        <f t="shared" si="81"/>
        <v>0.87588541136116804</v>
      </c>
      <c r="I341" s="100">
        <f t="shared" si="82"/>
        <v>5708509.2811738467</v>
      </c>
      <c r="J341" s="101">
        <f t="shared" si="83"/>
        <v>-41581.559975097887</v>
      </c>
      <c r="K341" s="106">
        <f t="shared" si="84"/>
        <v>-1090.9911981988698</v>
      </c>
      <c r="M341" s="49">
        <v>44582</v>
      </c>
      <c r="N341" s="52">
        <v>-5.0087142735719603E-3</v>
      </c>
      <c r="O341" s="52">
        <v>-5.5310605093836698E-3</v>
      </c>
      <c r="P341" s="52">
        <v>-5.5810455232858597E-3</v>
      </c>
      <c r="Q341" s="52">
        <v>-5.5821756832301599E-3</v>
      </c>
      <c r="R341" s="52">
        <v>-5.5480301380157401E-3</v>
      </c>
      <c r="S341" s="52">
        <v>-5.3884349763393402E-3</v>
      </c>
      <c r="T341" s="52">
        <v>-5.1136976107954901E-3</v>
      </c>
      <c r="U341" s="52">
        <f t="shared" si="85"/>
        <v>-5.159487171719465E-3</v>
      </c>
      <c r="V341" s="52">
        <f t="shared" si="86"/>
        <v>-1.2260163202876609E-5</v>
      </c>
      <c r="W341" s="52">
        <f t="shared" si="87"/>
        <v>3.5606782029693279E-2</v>
      </c>
      <c r="X341" s="97">
        <f t="shared" si="88"/>
        <v>5550263.8092828626</v>
      </c>
      <c r="Y341" s="107">
        <f t="shared" si="89"/>
        <v>27.032359696924686</v>
      </c>
      <c r="Z341" s="52">
        <v>-4.77521121501922E-3</v>
      </c>
      <c r="AC341" s="49">
        <v>44582</v>
      </c>
      <c r="AD341" s="53">
        <v>4.3476689606904897E-3</v>
      </c>
      <c r="AE341" s="53">
        <v>4.3476689606904897E-3</v>
      </c>
      <c r="AF341" s="53">
        <v>4.3476689606904897E-3</v>
      </c>
      <c r="AG341" s="53">
        <v>4.3476689606904897E-3</v>
      </c>
      <c r="AH341" s="53">
        <v>4.3476689606904897E-3</v>
      </c>
      <c r="AI341" s="53">
        <v>6.0708522796630799E-3</v>
      </c>
      <c r="AJ341" s="53">
        <v>7.4310246855020497E-3</v>
      </c>
      <c r="AK341" s="53">
        <f t="shared" si="90"/>
        <v>7.2043292845288881E-3</v>
      </c>
      <c r="AL341" s="53">
        <f t="shared" si="91"/>
        <v>-1.5897505606213714E-4</v>
      </c>
      <c r="AM341" s="53">
        <f t="shared" si="92"/>
        <v>4.6529173074911008E-2</v>
      </c>
      <c r="AN341" s="95">
        <f t="shared" si="93"/>
        <v>-4908427.9645616282</v>
      </c>
      <c r="AO341" s="96">
        <f t="shared" si="94"/>
        <v>-5603961.3183346614</v>
      </c>
      <c r="AP341" s="108">
        <f t="shared" si="95"/>
        <v>40463.536417202093</v>
      </c>
      <c r="AQ341" s="53">
        <v>8.79119709134101E-3</v>
      </c>
    </row>
    <row r="342" spans="5:43" ht="15" x14ac:dyDescent="0.2">
      <c r="E342" s="49">
        <v>44581</v>
      </c>
      <c r="F342" s="50">
        <v>0.83099001646041804</v>
      </c>
      <c r="G342" s="102">
        <f t="shared" si="80"/>
        <v>-1.6339743514698958E-3</v>
      </c>
      <c r="H342" s="103">
        <f t="shared" si="81"/>
        <v>0.86813065500113318</v>
      </c>
      <c r="I342" s="100">
        <f t="shared" si="82"/>
        <v>5759501.7192354221</v>
      </c>
      <c r="J342" s="101">
        <f t="shared" si="83"/>
        <v>9410.8780864775181</v>
      </c>
      <c r="K342" s="106">
        <f t="shared" si="84"/>
        <v>5.0117546804249287</v>
      </c>
      <c r="M342" s="49">
        <v>44581</v>
      </c>
      <c r="N342" s="52">
        <v>-4.9985060468316E-3</v>
      </c>
      <c r="O342" s="52">
        <v>-5.55227557197213E-3</v>
      </c>
      <c r="P342" s="52">
        <v>-5.5987304076552304E-3</v>
      </c>
      <c r="Q342" s="52">
        <v>-5.5971150286495599E-3</v>
      </c>
      <c r="R342" s="52">
        <v>-5.5601880885660596E-3</v>
      </c>
      <c r="S342" s="52">
        <v>-5.3894752636551796E-3</v>
      </c>
      <c r="T342" s="52">
        <v>-5.0987773574888698E-3</v>
      </c>
      <c r="U342" s="52">
        <f t="shared" si="85"/>
        <v>-5.1472270085165884E-3</v>
      </c>
      <c r="V342" s="52">
        <f t="shared" si="86"/>
        <v>-9.8548674335096828E-6</v>
      </c>
      <c r="W342" s="52">
        <f t="shared" si="87"/>
        <v>3.5609187325462643E-2</v>
      </c>
      <c r="X342" s="97">
        <f t="shared" si="88"/>
        <v>5550258.5058503868</v>
      </c>
      <c r="Y342" s="107">
        <f t="shared" si="89"/>
        <v>21.728927221149206</v>
      </c>
      <c r="Z342" s="52">
        <v>-4.7461707144975602E-3</v>
      </c>
      <c r="AC342" s="49">
        <v>44581</v>
      </c>
      <c r="AD342" s="53">
        <v>4.4076042249798697E-3</v>
      </c>
      <c r="AE342" s="53">
        <v>4.4076042249798697E-3</v>
      </c>
      <c r="AF342" s="53">
        <v>4.4076042249798697E-3</v>
      </c>
      <c r="AG342" s="53">
        <v>4.4076042249798697E-3</v>
      </c>
      <c r="AH342" s="53">
        <v>4.4076042249798697E-3</v>
      </c>
      <c r="AI342" s="53">
        <v>6.1805192381143501E-3</v>
      </c>
      <c r="AJ342" s="53">
        <v>7.5998613610863599E-3</v>
      </c>
      <c r="AK342" s="53">
        <f t="shared" si="90"/>
        <v>7.3633043405910252E-3</v>
      </c>
      <c r="AL342" s="53">
        <f t="shared" si="91"/>
        <v>-8.4440844754384362E-5</v>
      </c>
      <c r="AM342" s="53">
        <f t="shared" si="92"/>
        <v>4.6603707286218765E-2</v>
      </c>
      <c r="AN342" s="95">
        <f t="shared" si="93"/>
        <v>-4908282.6307077082</v>
      </c>
      <c r="AO342" s="96">
        <f t="shared" si="94"/>
        <v>-5653852.4500108818</v>
      </c>
      <c r="AP342" s="108">
        <f t="shared" si="95"/>
        <v>-9427.5952590182424</v>
      </c>
      <c r="AQ342" s="53">
        <v>9.0192044153809495E-3</v>
      </c>
    </row>
    <row r="343" spans="5:43" ht="15" x14ac:dyDescent="0.2">
      <c r="E343" s="49">
        <v>44580</v>
      </c>
      <c r="F343" s="50">
        <v>0.83234894275665205</v>
      </c>
      <c r="G343" s="102">
        <f t="shared" si="80"/>
        <v>-3.366092946211601E-3</v>
      </c>
      <c r="H343" s="103">
        <f t="shared" si="81"/>
        <v>0.866624488713858</v>
      </c>
      <c r="I343" s="100">
        <f t="shared" si="82"/>
        <v>5769511.5532915657</v>
      </c>
      <c r="J343" s="101">
        <f t="shared" si="83"/>
        <v>19420.712142621167</v>
      </c>
      <c r="K343" s="106">
        <f t="shared" si="84"/>
        <v>1400.4898108914495</v>
      </c>
      <c r="M343" s="49">
        <v>44580</v>
      </c>
      <c r="N343" s="52">
        <v>-5.0086448900401497E-3</v>
      </c>
      <c r="O343" s="52">
        <v>-5.6406608782708601E-3</v>
      </c>
      <c r="P343" s="52">
        <v>-5.6641600094735596E-3</v>
      </c>
      <c r="Q343" s="52">
        <v>-5.6508486159145797E-3</v>
      </c>
      <c r="R343" s="52">
        <v>-5.6028673425316802E-3</v>
      </c>
      <c r="S343" s="52">
        <v>-5.4040299728512703E-3</v>
      </c>
      <c r="T343" s="52">
        <v>-5.08404057472944E-3</v>
      </c>
      <c r="U343" s="52">
        <f t="shared" si="85"/>
        <v>-5.1373721410830787E-3</v>
      </c>
      <c r="V343" s="52">
        <f t="shared" si="86"/>
        <v>6.7275638381616987E-6</v>
      </c>
      <c r="W343" s="52">
        <f t="shared" si="87"/>
        <v>3.5625769756734316E-2</v>
      </c>
      <c r="X343" s="97">
        <f t="shared" si="88"/>
        <v>5550221.9434142914</v>
      </c>
      <c r="Y343" s="107">
        <f t="shared" si="89"/>
        <v>-14.833508874289691</v>
      </c>
      <c r="Z343" s="52">
        <v>-4.6984660439193197E-3</v>
      </c>
      <c r="AC343" s="49">
        <v>44580</v>
      </c>
      <c r="AD343" s="53">
        <v>4.4475602917373102E-3</v>
      </c>
      <c r="AE343" s="53">
        <v>4.4475602917373102E-3</v>
      </c>
      <c r="AF343" s="53">
        <v>4.4475602917373102E-3</v>
      </c>
      <c r="AG343" s="53">
        <v>4.4475602917373102E-3</v>
      </c>
      <c r="AH343" s="53">
        <v>4.4475602917373102E-3</v>
      </c>
      <c r="AI343" s="53">
        <v>6.2403343617916099E-3</v>
      </c>
      <c r="AJ343" s="53">
        <v>7.6892273500561697E-3</v>
      </c>
      <c r="AK343" s="53">
        <f t="shared" si="90"/>
        <v>7.4477451853454096E-3</v>
      </c>
      <c r="AL343" s="53">
        <f t="shared" si="91"/>
        <v>4.7048724566896814E-4</v>
      </c>
      <c r="AM343" s="53">
        <f t="shared" si="92"/>
        <v>4.7158635376642118E-2</v>
      </c>
      <c r="AN343" s="95">
        <f t="shared" si="93"/>
        <v>-4907200.7147158273</v>
      </c>
      <c r="AO343" s="96">
        <f t="shared" si="94"/>
        <v>-5662430.2435747189</v>
      </c>
      <c r="AP343" s="108">
        <f t="shared" si="95"/>
        <v>-18005.388822855428</v>
      </c>
      <c r="AQ343" s="53">
        <v>9.1381203383207304E-3</v>
      </c>
    </row>
    <row r="344" spans="5:43" ht="15" x14ac:dyDescent="0.2">
      <c r="E344" s="49">
        <v>44579</v>
      </c>
      <c r="F344" s="50">
        <v>0.83515542745590199</v>
      </c>
      <c r="G344" s="102">
        <f t="shared" si="80"/>
        <v>-4.2092021885818876E-4</v>
      </c>
      <c r="H344" s="103">
        <f t="shared" si="81"/>
        <v>0.86918546801724317</v>
      </c>
      <c r="I344" s="100">
        <f t="shared" si="82"/>
        <v>5752512.189838876</v>
      </c>
      <c r="J344" s="101">
        <f t="shared" si="83"/>
        <v>2421.3486899314448</v>
      </c>
      <c r="K344" s="106">
        <f t="shared" si="84"/>
        <v>336.78238822799176</v>
      </c>
      <c r="M344" s="49">
        <v>44579</v>
      </c>
      <c r="N344" s="52">
        <v>-4.9985060468316E-3</v>
      </c>
      <c r="O344" s="52">
        <v>-5.6687318719923496E-3</v>
      </c>
      <c r="P344" s="52">
        <v>-5.6679407134652103E-3</v>
      </c>
      <c r="Q344" s="52">
        <v>-5.6564328260719698E-3</v>
      </c>
      <c r="R344" s="52">
        <v>-5.6079230271279803E-3</v>
      </c>
      <c r="S344" s="52">
        <v>-5.4099014960229397E-3</v>
      </c>
      <c r="T344" s="52">
        <v>-5.0909393467008998E-3</v>
      </c>
      <c r="U344" s="52">
        <f t="shared" si="85"/>
        <v>-5.1440997049212404E-3</v>
      </c>
      <c r="V344" s="52">
        <f t="shared" si="86"/>
        <v>2.306373789906762E-5</v>
      </c>
      <c r="W344" s="52">
        <f t="shared" si="87"/>
        <v>3.5642105930795219E-2</v>
      </c>
      <c r="X344" s="97">
        <f t="shared" si="88"/>
        <v>5550185.9241837636</v>
      </c>
      <c r="Y344" s="107">
        <f t="shared" si="89"/>
        <v>-50.852739402092993</v>
      </c>
      <c r="Z344" s="52">
        <v>-4.7029410488903496E-3</v>
      </c>
      <c r="AC344" s="49">
        <v>44579</v>
      </c>
      <c r="AD344" s="53">
        <v>4.2077922262251299E-3</v>
      </c>
      <c r="AE344" s="53">
        <v>4.2077922262251299E-3</v>
      </c>
      <c r="AF344" s="53">
        <v>4.2077922262251299E-3</v>
      </c>
      <c r="AG344" s="53">
        <v>4.2077922262251299E-3</v>
      </c>
      <c r="AH344" s="53">
        <v>4.2077922262251299E-3</v>
      </c>
      <c r="AI344" s="53">
        <v>5.8515015989541999E-3</v>
      </c>
      <c r="AJ344" s="53">
        <v>7.2024092078208897E-3</v>
      </c>
      <c r="AK344" s="53">
        <f t="shared" si="90"/>
        <v>6.9772579396764414E-3</v>
      </c>
      <c r="AL344" s="53">
        <f t="shared" si="91"/>
        <v>1.529699657112386E-4</v>
      </c>
      <c r="AM344" s="53">
        <f t="shared" si="92"/>
        <v>4.6841118096684384E-2</v>
      </c>
      <c r="AN344" s="95">
        <f t="shared" si="93"/>
        <v>-4907819.7333401199</v>
      </c>
      <c r="AO344" s="96">
        <f t="shared" si="94"/>
        <v>-5646458.5683141649</v>
      </c>
      <c r="AP344" s="108">
        <f t="shared" si="95"/>
        <v>-2033.7135623013601</v>
      </c>
      <c r="AQ344" s="53">
        <v>8.5533168166875805E-3</v>
      </c>
    </row>
    <row r="345" spans="5:43" ht="15" x14ac:dyDescent="0.2">
      <c r="E345" s="49">
        <v>44578</v>
      </c>
      <c r="F345" s="50">
        <v>0.83550703525543202</v>
      </c>
      <c r="G345" s="102">
        <f t="shared" si="80"/>
        <v>-2.9748124345089554E-5</v>
      </c>
      <c r="H345" s="103">
        <f t="shared" si="81"/>
        <v>0.86952561229088998</v>
      </c>
      <c r="I345" s="100">
        <f t="shared" si="82"/>
        <v>5750261.9006549818</v>
      </c>
      <c r="J345" s="101">
        <f t="shared" si="83"/>
        <v>171.05950603727251</v>
      </c>
      <c r="K345" s="106">
        <f t="shared" si="84"/>
        <v>145.14590691588819</v>
      </c>
      <c r="M345" s="49">
        <v>44578</v>
      </c>
      <c r="N345" s="52">
        <v>-4.9985060468316E-3</v>
      </c>
      <c r="O345" s="52">
        <v>-5.6910882703959898E-3</v>
      </c>
      <c r="P345" s="52">
        <v>-5.6657898239791298E-3</v>
      </c>
      <c r="Q345" s="52">
        <v>-5.6608924642205204E-3</v>
      </c>
      <c r="R345" s="52">
        <v>-5.6121037341654301E-3</v>
      </c>
      <c r="S345" s="52">
        <v>-5.4219732992351003E-3</v>
      </c>
      <c r="T345" s="52">
        <v>-5.1162014715373499E-3</v>
      </c>
      <c r="U345" s="52">
        <f t="shared" si="85"/>
        <v>-5.167163442820308E-3</v>
      </c>
      <c r="V345" s="52">
        <f t="shared" si="86"/>
        <v>9.8854846631485187E-5</v>
      </c>
      <c r="W345" s="52">
        <f t="shared" si="87"/>
        <v>3.5717897039527637E-2</v>
      </c>
      <c r="X345" s="97">
        <f t="shared" si="88"/>
        <v>5550018.8172802776</v>
      </c>
      <c r="Y345" s="107">
        <f t="shared" si="89"/>
        <v>-217.9596428880468</v>
      </c>
      <c r="Z345" s="52">
        <v>-4.7180345281958502E-3</v>
      </c>
      <c r="AC345" s="49">
        <v>44578</v>
      </c>
      <c r="AD345" s="53">
        <v>4.1278516873717299E-3</v>
      </c>
      <c r="AE345" s="53">
        <v>4.1278516873717299E-3</v>
      </c>
      <c r="AF345" s="53">
        <v>4.1278516873717299E-3</v>
      </c>
      <c r="AG345" s="53">
        <v>4.1278516873717299E-3</v>
      </c>
      <c r="AH345" s="53">
        <v>4.1278516873717299E-3</v>
      </c>
      <c r="AI345" s="53">
        <v>5.7238391600549204E-3</v>
      </c>
      <c r="AJ345" s="53">
        <v>7.0443777367472597E-3</v>
      </c>
      <c r="AK345" s="53">
        <f t="shared" si="90"/>
        <v>6.8242879739652028E-3</v>
      </c>
      <c r="AL345" s="53">
        <f t="shared" si="91"/>
        <v>1.6053246023753874E-4</v>
      </c>
      <c r="AM345" s="53">
        <f t="shared" si="92"/>
        <v>4.6848680591210688E-2</v>
      </c>
      <c r="AN345" s="95">
        <f t="shared" si="93"/>
        <v>-4907804.9889042377</v>
      </c>
      <c r="AO345" s="96">
        <f t="shared" si="94"/>
        <v>-5644232.8087080969</v>
      </c>
      <c r="AP345" s="108">
        <f t="shared" si="95"/>
        <v>192.04604376666248</v>
      </c>
      <c r="AQ345" s="53">
        <v>8.3649158477783203E-3</v>
      </c>
    </row>
    <row r="346" spans="5:43" ht="15" x14ac:dyDescent="0.2">
      <c r="E346" s="49">
        <v>44575</v>
      </c>
      <c r="F346" s="50">
        <v>0.83553189039230302</v>
      </c>
      <c r="G346" s="102">
        <f t="shared" si="80"/>
        <v>1.2377556404989851E-3</v>
      </c>
      <c r="H346" s="103">
        <f t="shared" si="81"/>
        <v>0.87062777206528308</v>
      </c>
      <c r="I346" s="100">
        <f t="shared" si="82"/>
        <v>5742982.4322501402</v>
      </c>
      <c r="J346" s="101">
        <f t="shared" si="83"/>
        <v>-7108.4088988043368</v>
      </c>
      <c r="K346" s="106">
        <f t="shared" si="84"/>
        <v>117.01857631560415</v>
      </c>
      <c r="M346" s="49">
        <v>44575</v>
      </c>
      <c r="N346" s="52">
        <v>-4.9985060468316E-3</v>
      </c>
      <c r="O346" s="52">
        <v>-5.5421558208763599E-3</v>
      </c>
      <c r="P346" s="52">
        <v>-5.6254630908370001E-3</v>
      </c>
      <c r="Q346" s="52">
        <v>-5.68010983988642E-3</v>
      </c>
      <c r="R346" s="52">
        <v>-5.6439829058945101E-3</v>
      </c>
      <c r="S346" s="52">
        <v>-5.4864720441400996E-3</v>
      </c>
      <c r="T346" s="52">
        <v>-5.2219275385141303E-3</v>
      </c>
      <c r="U346" s="52">
        <f t="shared" si="85"/>
        <v>-5.2660182894517932E-3</v>
      </c>
      <c r="V346" s="52">
        <f t="shared" si="86"/>
        <v>-1.2387366344531088E-5</v>
      </c>
      <c r="W346" s="52">
        <f t="shared" si="87"/>
        <v>3.560665482655162E-2</v>
      </c>
      <c r="X346" s="97">
        <f t="shared" si="88"/>
        <v>5550264.0897529898</v>
      </c>
      <c r="Y346" s="107">
        <f t="shared" si="89"/>
        <v>27.31282982416451</v>
      </c>
      <c r="Z346" s="52">
        <v>-4.84798476099967E-3</v>
      </c>
      <c r="AC346" s="49">
        <v>44575</v>
      </c>
      <c r="AD346" s="53">
        <v>3.9880387485027296E-3</v>
      </c>
      <c r="AE346" s="53">
        <v>3.9880387485027296E-3</v>
      </c>
      <c r="AF346" s="53">
        <v>3.9880387485027296E-3</v>
      </c>
      <c r="AG346" s="53">
        <v>3.9880387485027296E-3</v>
      </c>
      <c r="AH346" s="53">
        <v>3.9880387485027296E-3</v>
      </c>
      <c r="AI346" s="53">
        <v>5.5822664871811797E-3</v>
      </c>
      <c r="AJ346" s="53">
        <v>6.8800533190369597E-3</v>
      </c>
      <c r="AK346" s="53">
        <f t="shared" si="90"/>
        <v>6.6637555137276641E-3</v>
      </c>
      <c r="AL346" s="53">
        <f t="shared" si="91"/>
        <v>9.8385227223240536E-5</v>
      </c>
      <c r="AM346" s="53">
        <f t="shared" si="92"/>
        <v>4.6786533358196387E-2</v>
      </c>
      <c r="AN346" s="95">
        <f t="shared" si="93"/>
        <v>-4907926.1573658194</v>
      </c>
      <c r="AO346" s="96">
        <f t="shared" si="94"/>
        <v>-5637226.7401065677</v>
      </c>
      <c r="AP346" s="108">
        <f t="shared" si="95"/>
        <v>7198.1146452957764</v>
      </c>
      <c r="AQ346" s="53">
        <v>8.1778401508927293E-3</v>
      </c>
    </row>
    <row r="347" spans="5:43" ht="15" x14ac:dyDescent="0.2">
      <c r="E347" s="49">
        <v>44574</v>
      </c>
      <c r="F347" s="50">
        <v>0.83449834585189797</v>
      </c>
      <c r="G347" s="102">
        <f t="shared" si="80"/>
        <v>1.9229652469073458E-4</v>
      </c>
      <c r="H347" s="103">
        <f t="shared" si="81"/>
        <v>0.86971869154404435</v>
      </c>
      <c r="I347" s="100">
        <f t="shared" si="82"/>
        <v>5748985.3312492473</v>
      </c>
      <c r="J347" s="101">
        <f t="shared" si="83"/>
        <v>-1105.5098996972665</v>
      </c>
      <c r="K347" s="106">
        <f t="shared" si="84"/>
        <v>-311.54281020257622</v>
      </c>
      <c r="M347" s="49">
        <v>44574</v>
      </c>
      <c r="N347" s="52">
        <v>-4.9985060468316E-3</v>
      </c>
      <c r="O347" s="52">
        <v>-5.5627585388720001E-3</v>
      </c>
      <c r="P347" s="52">
        <v>-5.65114058554172E-3</v>
      </c>
      <c r="Q347" s="52">
        <v>-5.67690469324588E-3</v>
      </c>
      <c r="R347" s="52">
        <v>-5.6317234411835601E-3</v>
      </c>
      <c r="S347" s="52">
        <v>-5.4611633531749196E-3</v>
      </c>
      <c r="T347" s="52">
        <v>-5.2121244370937304E-3</v>
      </c>
      <c r="U347" s="52">
        <f t="shared" si="85"/>
        <v>-5.2536309231072621E-3</v>
      </c>
      <c r="V347" s="52">
        <f t="shared" si="86"/>
        <v>2.5153703366712944E-5</v>
      </c>
      <c r="W347" s="52">
        <f t="shared" si="87"/>
        <v>3.5644195896262866E-2</v>
      </c>
      <c r="X347" s="97">
        <f t="shared" si="88"/>
        <v>5550181.3160869004</v>
      </c>
      <c r="Y347" s="107">
        <f t="shared" si="89"/>
        <v>-55.460836265236139</v>
      </c>
      <c r="Z347" s="52">
        <v>-4.8622465692460502E-3</v>
      </c>
      <c r="AC347" s="49">
        <v>44574</v>
      </c>
      <c r="AD347" s="53">
        <v>3.8981256075203401E-3</v>
      </c>
      <c r="AE347" s="53">
        <v>3.8981256075203401E-3</v>
      </c>
      <c r="AF347" s="53">
        <v>3.8981256075203401E-3</v>
      </c>
      <c r="AG347" s="53">
        <v>3.8981256075203401E-3</v>
      </c>
      <c r="AH347" s="53">
        <v>3.8981256075203401E-3</v>
      </c>
      <c r="AI347" s="53">
        <v>5.4925130680203403E-3</v>
      </c>
      <c r="AJ347" s="53">
        <v>6.77994173020124E-3</v>
      </c>
      <c r="AK347" s="53">
        <f t="shared" si="90"/>
        <v>6.5653702865044235E-3</v>
      </c>
      <c r="AL347" s="53">
        <f t="shared" si="91"/>
        <v>-1.0516277203957182E-4</v>
      </c>
      <c r="AM347" s="53">
        <f t="shared" si="92"/>
        <v>4.6582985358933578E-2</v>
      </c>
      <c r="AN347" s="95">
        <f t="shared" si="93"/>
        <v>-4908323.0358493207</v>
      </c>
      <c r="AO347" s="96">
        <f t="shared" si="94"/>
        <v>-5643575.4268261036</v>
      </c>
      <c r="AP347" s="108">
        <f t="shared" si="95"/>
        <v>849.42792575992644</v>
      </c>
      <c r="AQ347" s="53">
        <v>8.0673713237047195E-3</v>
      </c>
    </row>
    <row r="348" spans="5:43" ht="15" x14ac:dyDescent="0.2">
      <c r="E348" s="49">
        <v>44573</v>
      </c>
      <c r="F348" s="50">
        <v>0.83433789014816195</v>
      </c>
      <c r="G348" s="102">
        <f t="shared" si="80"/>
        <v>9.1083911197873443E-4</v>
      </c>
      <c r="H348" s="103">
        <f t="shared" si="81"/>
        <v>0.87034350131413185</v>
      </c>
      <c r="I348" s="100">
        <f t="shared" si="82"/>
        <v>5744858.1996079693</v>
      </c>
      <c r="J348" s="101">
        <f t="shared" si="83"/>
        <v>-5232.6415409753099</v>
      </c>
      <c r="K348" s="106">
        <f t="shared" si="84"/>
        <v>-163.01762371044606</v>
      </c>
      <c r="M348" s="49">
        <v>44573</v>
      </c>
      <c r="N348" s="52">
        <v>-5.0086448900401497E-3</v>
      </c>
      <c r="O348" s="52">
        <v>-5.6820660829543998E-3</v>
      </c>
      <c r="P348" s="52">
        <v>-5.6687602773308702E-3</v>
      </c>
      <c r="Q348" s="52">
        <v>-5.6802397593855797E-3</v>
      </c>
      <c r="R348" s="52">
        <v>-5.6376783177256497E-3</v>
      </c>
      <c r="S348" s="52">
        <v>-5.4719285108149E-3</v>
      </c>
      <c r="T348" s="52">
        <v>-5.24015584960579E-3</v>
      </c>
      <c r="U348" s="52">
        <f t="shared" si="85"/>
        <v>-5.278784626473975E-3</v>
      </c>
      <c r="V348" s="52">
        <f t="shared" si="86"/>
        <v>2.6454217732004709E-6</v>
      </c>
      <c r="W348" s="52">
        <f t="shared" si="87"/>
        <v>3.5621687614669356E-2</v>
      </c>
      <c r="X348" s="97">
        <f t="shared" si="88"/>
        <v>5550230.9440659666</v>
      </c>
      <c r="Y348" s="107">
        <f t="shared" si="89"/>
        <v>-5.8328571990132332</v>
      </c>
      <c r="Z348" s="52">
        <v>-4.8935771919786904E-3</v>
      </c>
      <c r="AC348" s="49">
        <v>44573</v>
      </c>
      <c r="AD348" s="53">
        <v>3.9081159047782404E-3</v>
      </c>
      <c r="AE348" s="53">
        <v>3.9081159047782404E-3</v>
      </c>
      <c r="AF348" s="53">
        <v>3.9081159047782404E-3</v>
      </c>
      <c r="AG348" s="53">
        <v>3.9081159047782404E-3</v>
      </c>
      <c r="AH348" s="53">
        <v>3.9081159047782404E-3</v>
      </c>
      <c r="AI348" s="53">
        <v>5.5523491464555203E-3</v>
      </c>
      <c r="AJ348" s="53">
        <v>6.8941698409616904E-3</v>
      </c>
      <c r="AK348" s="53">
        <f t="shared" si="90"/>
        <v>6.6705330585439954E-3</v>
      </c>
      <c r="AL348" s="53">
        <f t="shared" si="91"/>
        <v>-2.7241107697285882E-5</v>
      </c>
      <c r="AM348" s="53">
        <f t="shared" si="92"/>
        <v>4.6660907023275862E-2</v>
      </c>
      <c r="AN348" s="95">
        <f t="shared" si="93"/>
        <v>-4908171.1001693914</v>
      </c>
      <c r="AO348" s="96">
        <f t="shared" si="94"/>
        <v>-5639349.3979773996</v>
      </c>
      <c r="AP348" s="108">
        <f t="shared" si="95"/>
        <v>5075.4567744638771</v>
      </c>
      <c r="AQ348" s="53">
        <v>8.2359910011291504E-3</v>
      </c>
    </row>
    <row r="349" spans="5:43" ht="15" x14ac:dyDescent="0.2">
      <c r="E349" s="49">
        <v>44572</v>
      </c>
      <c r="F349" s="50">
        <v>0.83357828855514504</v>
      </c>
      <c r="G349" s="102">
        <f t="shared" si="80"/>
        <v>-1.2753996338127436E-3</v>
      </c>
      <c r="H349" s="103">
        <f t="shared" si="81"/>
        <v>0.86844245417749677</v>
      </c>
      <c r="I349" s="100">
        <f t="shared" si="82"/>
        <v>5757433.8701986969</v>
      </c>
      <c r="J349" s="101">
        <f t="shared" si="83"/>
        <v>7343.0290497522801</v>
      </c>
      <c r="K349" s="106">
        <f t="shared" si="84"/>
        <v>187.20784149132669</v>
      </c>
      <c r="M349" s="49">
        <v>44572</v>
      </c>
      <c r="N349" s="52">
        <v>-5.0086448900401497E-3</v>
      </c>
      <c r="O349" s="52">
        <v>-5.6908605620264998E-3</v>
      </c>
      <c r="P349" s="52">
        <v>-5.67997666075825E-3</v>
      </c>
      <c r="Q349" s="52">
        <v>-5.6904004886746398E-3</v>
      </c>
      <c r="R349" s="52">
        <v>-5.6484541855752399E-3</v>
      </c>
      <c r="S349" s="52">
        <v>-5.4791909642517497E-3</v>
      </c>
      <c r="T349" s="52">
        <v>-5.2418778650462601E-3</v>
      </c>
      <c r="U349" s="52">
        <f t="shared" si="85"/>
        <v>-5.2814300482471755E-3</v>
      </c>
      <c r="V349" s="52">
        <f t="shared" si="86"/>
        <v>7.0790449778240089E-5</v>
      </c>
      <c r="W349" s="52">
        <f t="shared" si="87"/>
        <v>3.5689832642674391E-2</v>
      </c>
      <c r="X349" s="97">
        <f t="shared" si="88"/>
        <v>5550080.6940634008</v>
      </c>
      <c r="Y349" s="107">
        <f t="shared" si="89"/>
        <v>-156.08285976480693</v>
      </c>
      <c r="Z349" s="52">
        <v>-4.8691541887819698E-3</v>
      </c>
      <c r="AC349" s="49">
        <v>44572</v>
      </c>
      <c r="AD349" s="53">
        <v>3.8681544829159901E-3</v>
      </c>
      <c r="AE349" s="53">
        <v>3.8681544829159901E-3</v>
      </c>
      <c r="AF349" s="53">
        <v>3.8681544829159901E-3</v>
      </c>
      <c r="AG349" s="53">
        <v>3.8681544829159901E-3</v>
      </c>
      <c r="AH349" s="53">
        <v>3.8681544829159901E-3</v>
      </c>
      <c r="AI349" s="53">
        <v>5.5423765443265403E-3</v>
      </c>
      <c r="AJ349" s="53">
        <v>6.9288536906242301E-3</v>
      </c>
      <c r="AK349" s="53">
        <f t="shared" si="90"/>
        <v>6.6977741662412812E-3</v>
      </c>
      <c r="AL349" s="53">
        <f t="shared" si="91"/>
        <v>9.2801948388414671E-5</v>
      </c>
      <c r="AM349" s="53">
        <f t="shared" si="92"/>
        <v>4.6780950079361561E-2</v>
      </c>
      <c r="AN349" s="95">
        <f t="shared" si="93"/>
        <v>-4907937.0432311371</v>
      </c>
      <c r="AO349" s="96">
        <f t="shared" si="94"/>
        <v>-5651424.5931003597</v>
      </c>
      <c r="AP349" s="108">
        <f t="shared" si="95"/>
        <v>-6999.7383484961465</v>
      </c>
      <c r="AQ349" s="53">
        <v>8.3153313025832107E-3</v>
      </c>
    </row>
    <row r="350" spans="5:43" ht="15" x14ac:dyDescent="0.2">
      <c r="E350" s="49">
        <v>44571</v>
      </c>
      <c r="F350" s="50">
        <v>0.83464211225509599</v>
      </c>
      <c r="G350" s="102">
        <f t="shared" si="80"/>
        <v>-1.7407571246796051E-3</v>
      </c>
      <c r="H350" s="103">
        <f t="shared" si="81"/>
        <v>0.86803780188266988</v>
      </c>
      <c r="I350" s="100">
        <f t="shared" si="82"/>
        <v>5760117.8072609277</v>
      </c>
      <c r="J350" s="101">
        <f t="shared" si="83"/>
        <v>10026.966111983173</v>
      </c>
      <c r="K350" s="106">
        <f t="shared" si="84"/>
        <v>216.91321329120547</v>
      </c>
      <c r="M350" s="49">
        <v>44571</v>
      </c>
      <c r="N350" s="52">
        <v>-5.0187841989099901E-3</v>
      </c>
      <c r="O350" s="52">
        <v>-5.6788292713463298E-3</v>
      </c>
      <c r="P350" s="52">
        <v>-5.6719169951975302E-3</v>
      </c>
      <c r="Q350" s="52">
        <v>-5.71081135421991E-3</v>
      </c>
      <c r="R350" s="52">
        <v>-5.6821582838892902E-3</v>
      </c>
      <c r="S350" s="52">
        <v>-5.5298213846981499E-3</v>
      </c>
      <c r="T350" s="52">
        <v>-5.3167003206908703E-3</v>
      </c>
      <c r="U350" s="52">
        <f t="shared" si="85"/>
        <v>-5.3522204980254156E-3</v>
      </c>
      <c r="V350" s="52">
        <f t="shared" si="86"/>
        <v>5.3075918306905862E-5</v>
      </c>
      <c r="W350" s="52">
        <f t="shared" si="87"/>
        <v>3.5672118111203063E-2</v>
      </c>
      <c r="X350" s="97">
        <f t="shared" si="88"/>
        <v>5550119.7516706185</v>
      </c>
      <c r="Y350" s="107">
        <f t="shared" si="89"/>
        <v>-117.02525254711509</v>
      </c>
      <c r="Z350" s="52">
        <v>-4.9716848880052497E-3</v>
      </c>
      <c r="AC350" s="49">
        <v>44571</v>
      </c>
      <c r="AD350" s="53">
        <v>3.7982009816914701E-3</v>
      </c>
      <c r="AE350" s="53">
        <v>3.7982009816914701E-3</v>
      </c>
      <c r="AF350" s="53">
        <v>3.7982009816914701E-3</v>
      </c>
      <c r="AG350" s="53">
        <v>3.7982009816914701E-3</v>
      </c>
      <c r="AH350" s="53">
        <v>3.7982009816914701E-3</v>
      </c>
      <c r="AI350" s="53">
        <v>5.4541272111236997E-3</v>
      </c>
      <c r="AJ350" s="53">
        <v>6.8351412191987003E-3</v>
      </c>
      <c r="AK350" s="53">
        <f t="shared" si="90"/>
        <v>6.6049722178528666E-3</v>
      </c>
      <c r="AL350" s="53">
        <f t="shared" si="91"/>
        <v>6.6636906315887048E-5</v>
      </c>
      <c r="AM350" s="53">
        <f t="shared" si="92"/>
        <v>4.6754785037289033E-2</v>
      </c>
      <c r="AN350" s="95">
        <f t="shared" si="93"/>
        <v>-4907988.0582222631</v>
      </c>
      <c r="AO350" s="96">
        <f t="shared" si="94"/>
        <v>-5654117.8823980084</v>
      </c>
      <c r="AP350" s="108">
        <f t="shared" si="95"/>
        <v>-9693.027646144852</v>
      </c>
      <c r="AQ350" s="53">
        <v>8.2161547616124101E-3</v>
      </c>
    </row>
    <row r="351" spans="5:43" ht="15" x14ac:dyDescent="0.2">
      <c r="E351" s="49">
        <v>44568</v>
      </c>
      <c r="F351" s="50">
        <v>0.83609628677368097</v>
      </c>
      <c r="G351" s="102">
        <f t="shared" si="80"/>
        <v>1.3014468839454328E-3</v>
      </c>
      <c r="H351" s="103">
        <f t="shared" si="81"/>
        <v>0.87068315488027326</v>
      </c>
      <c r="I351" s="100">
        <f t="shared" si="82"/>
        <v>5742617.1299794409</v>
      </c>
      <c r="J351" s="101">
        <f t="shared" si="83"/>
        <v>-7473.7111695036292</v>
      </c>
      <c r="K351" s="106">
        <f t="shared" si="84"/>
        <v>-76.470719369128346</v>
      </c>
      <c r="M351" s="49">
        <v>44568</v>
      </c>
      <c r="N351" s="52">
        <v>-4.9985060468316E-3</v>
      </c>
      <c r="O351" s="52">
        <v>-5.5421558208763599E-3</v>
      </c>
      <c r="P351" s="52">
        <v>-5.6254630908370001E-3</v>
      </c>
      <c r="Q351" s="52">
        <v>-5.7121608406305296E-3</v>
      </c>
      <c r="R351" s="52">
        <v>-5.7081738486885998E-3</v>
      </c>
      <c r="S351" s="52">
        <v>-5.5758533999323802E-3</v>
      </c>
      <c r="T351" s="52">
        <v>-5.3711850196123097E-3</v>
      </c>
      <c r="U351" s="52">
        <f t="shared" si="85"/>
        <v>-5.4052964163323215E-3</v>
      </c>
      <c r="V351" s="52">
        <f t="shared" si="86"/>
        <v>9.1550561289004129E-6</v>
      </c>
      <c r="W351" s="52">
        <f t="shared" si="87"/>
        <v>3.5628197249025051E-2</v>
      </c>
      <c r="X351" s="97">
        <f t="shared" si="88"/>
        <v>5550216.5910811415</v>
      </c>
      <c r="Y351" s="107">
        <f t="shared" si="89"/>
        <v>-20.185842024162412</v>
      </c>
      <c r="Z351" s="52">
        <v>-5.01853041350841E-3</v>
      </c>
      <c r="AC351" s="49">
        <v>44568</v>
      </c>
      <c r="AD351" s="53">
        <v>3.6683403886854601E-3</v>
      </c>
      <c r="AE351" s="53">
        <v>3.6683403886854601E-3</v>
      </c>
      <c r="AF351" s="53">
        <v>3.6683403886854601E-3</v>
      </c>
      <c r="AG351" s="53">
        <v>3.6683403886854601E-3</v>
      </c>
      <c r="AH351" s="53">
        <v>3.6683403886854601E-3</v>
      </c>
      <c r="AI351" s="53">
        <v>5.3828088566660803E-3</v>
      </c>
      <c r="AJ351" s="53">
        <v>6.7694406025111597E-3</v>
      </c>
      <c r="AK351" s="53">
        <f t="shared" si="90"/>
        <v>6.5383353115369795E-3</v>
      </c>
      <c r="AL351" s="53">
        <f t="shared" si="91"/>
        <v>3.6195386201139795E-5</v>
      </c>
      <c r="AM351" s="53">
        <f t="shared" si="92"/>
        <v>4.6724343517174291E-2</v>
      </c>
      <c r="AN351" s="95">
        <f t="shared" si="93"/>
        <v>-4908047.4118948318</v>
      </c>
      <c r="AO351" s="96">
        <f t="shared" si="94"/>
        <v>-5637007.4284597049</v>
      </c>
      <c r="AP351" s="108">
        <f t="shared" si="95"/>
        <v>7417.4262921586633</v>
      </c>
      <c r="AQ351" s="53">
        <v>8.15607234835624E-3</v>
      </c>
    </row>
    <row r="352" spans="5:43" ht="15" x14ac:dyDescent="0.2">
      <c r="E352" s="49">
        <v>44567</v>
      </c>
      <c r="F352" s="50">
        <v>0.83500885963439897</v>
      </c>
      <c r="G352" s="102">
        <f t="shared" si="80"/>
        <v>-8.1798918513471071E-4</v>
      </c>
      <c r="H352" s="103">
        <f t="shared" si="81"/>
        <v>0.86884019611002827</v>
      </c>
      <c r="I352" s="100">
        <f t="shared" si="82"/>
        <v>5754798.2038423205</v>
      </c>
      <c r="J352" s="101">
        <f t="shared" si="83"/>
        <v>4707.3626933759078</v>
      </c>
      <c r="K352" s="106">
        <f t="shared" si="84"/>
        <v>515.05153245292604</v>
      </c>
      <c r="M352" s="49">
        <v>44567</v>
      </c>
      <c r="N352" s="52">
        <v>-4.9985060468316E-3</v>
      </c>
      <c r="O352" s="52">
        <v>-5.5765081197023296E-3</v>
      </c>
      <c r="P352" s="52">
        <v>-5.6682652793824603E-3</v>
      </c>
      <c r="Q352" s="52">
        <v>-5.7303998619318E-3</v>
      </c>
      <c r="R352" s="52">
        <v>-5.7182214222848398E-3</v>
      </c>
      <c r="S352" s="52">
        <v>-5.5825249291956399E-3</v>
      </c>
      <c r="T352" s="52">
        <v>-5.3808367811143398E-3</v>
      </c>
      <c r="U352" s="52">
        <f t="shared" si="85"/>
        <v>-5.4144514724612219E-3</v>
      </c>
      <c r="V352" s="52">
        <f t="shared" si="86"/>
        <v>1.474958844482812E-5</v>
      </c>
      <c r="W352" s="52">
        <f t="shared" si="87"/>
        <v>3.5633791781340983E-2</v>
      </c>
      <c r="X352" s="97">
        <f t="shared" si="88"/>
        <v>5550204.2558192825</v>
      </c>
      <c r="Y352" s="107">
        <f t="shared" si="89"/>
        <v>-32.521103883162141</v>
      </c>
      <c r="Z352" s="52">
        <v>-5.0415867008268798E-3</v>
      </c>
      <c r="AC352" s="49">
        <v>44567</v>
      </c>
      <c r="AD352" s="53">
        <v>3.6683403886854601E-3</v>
      </c>
      <c r="AE352" s="53">
        <v>3.6683403886854601E-3</v>
      </c>
      <c r="AF352" s="53">
        <v>3.6683403886854601E-3</v>
      </c>
      <c r="AG352" s="53">
        <v>3.6683403886854601E-3</v>
      </c>
      <c r="AH352" s="53">
        <v>3.6683403886854601E-3</v>
      </c>
      <c r="AI352" s="53">
        <v>5.3628627210855397E-3</v>
      </c>
      <c r="AJ352" s="53">
        <v>6.7299953661859001E-3</v>
      </c>
      <c r="AK352" s="53">
        <f t="shared" si="90"/>
        <v>6.5021399253358397E-3</v>
      </c>
      <c r="AL352" s="53">
        <f t="shared" si="91"/>
        <v>2.0546256564557379E-4</v>
      </c>
      <c r="AM352" s="53">
        <f t="shared" si="92"/>
        <v>4.6893610696618723E-2</v>
      </c>
      <c r="AN352" s="95">
        <f t="shared" si="93"/>
        <v>-4907717.3905398622</v>
      </c>
      <c r="AO352" s="96">
        <f t="shared" si="94"/>
        <v>-5648584.6448089033</v>
      </c>
      <c r="AP352" s="108">
        <f t="shared" si="95"/>
        <v>-4159.7900570398197</v>
      </c>
      <c r="AQ352" s="53">
        <v>8.0971298739313993E-3</v>
      </c>
    </row>
    <row r="353" spans="5:43" ht="15" x14ac:dyDescent="0.2">
      <c r="E353" s="49">
        <v>44566</v>
      </c>
      <c r="F353" s="50">
        <v>0.83569216728210405</v>
      </c>
      <c r="G353" s="102">
        <f t="shared" si="80"/>
        <v>1.5288501018786563E-3</v>
      </c>
      <c r="H353" s="103">
        <f t="shared" si="81"/>
        <v>0.87088089368494204</v>
      </c>
      <c r="I353" s="100">
        <f t="shared" si="82"/>
        <v>5741313.233826492</v>
      </c>
      <c r="J353" s="101">
        <f t="shared" si="83"/>
        <v>-8777.6073224525899</v>
      </c>
      <c r="K353" s="106">
        <f t="shared" si="84"/>
        <v>-141.07047213055193</v>
      </c>
      <c r="M353" s="49">
        <v>44566</v>
      </c>
      <c r="N353" s="52">
        <v>-4.9985060468316E-3</v>
      </c>
      <c r="O353" s="52">
        <v>-5.6932843290269297E-3</v>
      </c>
      <c r="P353" s="52">
        <v>-5.6948713026940797E-3</v>
      </c>
      <c r="Q353" s="52">
        <v>-5.7526896707713604E-3</v>
      </c>
      <c r="R353" s="52">
        <v>-5.7463161647319698E-3</v>
      </c>
      <c r="S353" s="52">
        <v>-5.5974898859858504E-3</v>
      </c>
      <c r="T353" s="52">
        <v>-5.3955432958900902E-3</v>
      </c>
      <c r="U353" s="52">
        <f t="shared" si="85"/>
        <v>-5.42920106090605E-3</v>
      </c>
      <c r="V353" s="52">
        <f t="shared" si="86"/>
        <v>-2.9386564468343764E-5</v>
      </c>
      <c r="W353" s="52">
        <f t="shared" si="87"/>
        <v>3.5589655628427808E-2</v>
      </c>
      <c r="X353" s="97">
        <f t="shared" si="88"/>
        <v>5550301.5714018522</v>
      </c>
      <c r="Y353" s="107">
        <f t="shared" si="89"/>
        <v>64.794478686526418</v>
      </c>
      <c r="Z353" s="52">
        <v>-5.0753918476402699E-3</v>
      </c>
      <c r="AC353" s="49">
        <v>44566</v>
      </c>
      <c r="AD353" s="53">
        <v>3.5684292670339298E-3</v>
      </c>
      <c r="AE353" s="53">
        <v>3.5684292670339298E-3</v>
      </c>
      <c r="AF353" s="53">
        <v>3.5684292670339298E-3</v>
      </c>
      <c r="AG353" s="53">
        <v>3.5684292670339298E-3</v>
      </c>
      <c r="AH353" s="53">
        <v>3.5684292670339298E-3</v>
      </c>
      <c r="AI353" s="53">
        <v>5.2232295274734497E-3</v>
      </c>
      <c r="AJ353" s="53">
        <v>6.5113669261336301E-3</v>
      </c>
      <c r="AK353" s="53">
        <f t="shared" si="90"/>
        <v>6.2966773596902659E-3</v>
      </c>
      <c r="AL353" s="53">
        <f t="shared" si="91"/>
        <v>-1.9904536505538188E-5</v>
      </c>
      <c r="AM353" s="53">
        <f t="shared" si="92"/>
        <v>4.6668243594467612E-2</v>
      </c>
      <c r="AN353" s="95">
        <f t="shared" si="93"/>
        <v>-4908156.7951867552</v>
      </c>
      <c r="AO353" s="96">
        <f t="shared" si="94"/>
        <v>-5635853.112380228</v>
      </c>
      <c r="AP353" s="108">
        <f t="shared" si="95"/>
        <v>8571.7423716355115</v>
      </c>
      <c r="AQ353" s="53">
        <v>7.7995043247938104E-3</v>
      </c>
    </row>
    <row r="354" spans="5:43" ht="15" x14ac:dyDescent="0.2">
      <c r="E354" s="49">
        <v>44565</v>
      </c>
      <c r="F354" s="50">
        <v>0.83441549539565996</v>
      </c>
      <c r="G354" s="102">
        <f t="shared" si="80"/>
        <v>-6.4366946872796652E-3</v>
      </c>
      <c r="H354" s="103">
        <f t="shared" si="81"/>
        <v>0.86395444242598529</v>
      </c>
      <c r="I354" s="100">
        <f t="shared" si="82"/>
        <v>5787342.1959148599</v>
      </c>
      <c r="J354" s="101">
        <f t="shared" si="83"/>
        <v>37251.354765915312</v>
      </c>
      <c r="K354" s="106">
        <f t="shared" si="84"/>
        <v>1380.6388834565878</v>
      </c>
      <c r="M354" s="49">
        <v>44565</v>
      </c>
      <c r="N354" s="52">
        <v>-4.9985060468316E-3</v>
      </c>
      <c r="O354" s="52">
        <v>-5.6644985452294298E-3</v>
      </c>
      <c r="P354" s="52">
        <v>-5.71551173925399E-3</v>
      </c>
      <c r="Q354" s="52">
        <v>-5.7214074768126002E-3</v>
      </c>
      <c r="R354" s="52">
        <v>-5.6973467580974102E-3</v>
      </c>
      <c r="S354" s="52">
        <v>-5.5733858607709399E-3</v>
      </c>
      <c r="T354" s="52">
        <v>-5.3651002235710604E-3</v>
      </c>
      <c r="U354" s="52">
        <f t="shared" si="85"/>
        <v>-5.3998144964377062E-3</v>
      </c>
      <c r="V354" s="52">
        <f t="shared" si="86"/>
        <v>2.0892669757265059E-7</v>
      </c>
      <c r="W354" s="52">
        <f t="shared" si="87"/>
        <v>3.5619251119593728E-2</v>
      </c>
      <c r="X354" s="97">
        <f t="shared" si="88"/>
        <v>5550236.3162630945</v>
      </c>
      <c r="Y354" s="107">
        <f t="shared" si="89"/>
        <v>-0.46066007111221552</v>
      </c>
      <c r="Z354" s="52">
        <v>-5.0370967946946604E-3</v>
      </c>
      <c r="AC354" s="49">
        <v>44565</v>
      </c>
      <c r="AD354" s="53">
        <v>3.58841172419488E-3</v>
      </c>
      <c r="AE354" s="53">
        <v>3.58841172419488E-3</v>
      </c>
      <c r="AF354" s="53">
        <v>3.58841172419488E-3</v>
      </c>
      <c r="AG354" s="53">
        <v>3.58841172419488E-3</v>
      </c>
      <c r="AH354" s="53">
        <v>3.58841172419488E-3</v>
      </c>
      <c r="AI354" s="53">
        <v>5.24317752569913E-3</v>
      </c>
      <c r="AJ354" s="53">
        <v>6.5312627702951397E-3</v>
      </c>
      <c r="AK354" s="53">
        <f t="shared" si="90"/>
        <v>6.3165818961958041E-3</v>
      </c>
      <c r="AL354" s="53">
        <f t="shared" si="91"/>
        <v>3.0866110076507251E-4</v>
      </c>
      <c r="AM354" s="53">
        <f t="shared" si="92"/>
        <v>4.6996809231738219E-2</v>
      </c>
      <c r="AN354" s="95">
        <f t="shared" si="93"/>
        <v>-4907516.1945528546</v>
      </c>
      <c r="AO354" s="96">
        <f t="shared" si="94"/>
        <v>-5680295.1099742511</v>
      </c>
      <c r="AP354" s="108">
        <f t="shared" si="95"/>
        <v>-35870.255222387612</v>
      </c>
      <c r="AQ354" s="53">
        <v>7.8193498775362899E-3</v>
      </c>
    </row>
    <row r="355" spans="5:43" ht="15" x14ac:dyDescent="0.2">
      <c r="E355" s="49">
        <v>44564</v>
      </c>
      <c r="F355" s="50">
        <v>0.83980369567871005</v>
      </c>
      <c r="G355" s="102">
        <f t="shared" si="80"/>
        <v>1.8824208214376041E-4</v>
      </c>
      <c r="H355" s="103">
        <f t="shared" si="81"/>
        <v>0.86971516599752785</v>
      </c>
      <c r="I355" s="100">
        <f t="shared" si="82"/>
        <v>5749008.6357930806</v>
      </c>
      <c r="J355" s="101">
        <f t="shared" si="83"/>
        <v>-1082.2053558640182</v>
      </c>
      <c r="K355" s="106">
        <f t="shared" si="84"/>
        <v>-118.18930928222835</v>
      </c>
      <c r="M355" s="49">
        <v>44564</v>
      </c>
      <c r="N355" s="52">
        <v>-5.1201740279793696E-3</v>
      </c>
      <c r="O355" s="52">
        <v>-5.7747256942093303E-3</v>
      </c>
      <c r="P355" s="52">
        <v>-5.7952022179961196E-3</v>
      </c>
      <c r="Q355" s="52">
        <v>-5.7870796881616098E-3</v>
      </c>
      <c r="R355" s="52">
        <v>-5.7466560974717097E-3</v>
      </c>
      <c r="S355" s="52">
        <v>-5.5746394209563697E-3</v>
      </c>
      <c r="T355" s="52">
        <v>-5.3651002235710604E-3</v>
      </c>
      <c r="U355" s="52">
        <f t="shared" si="85"/>
        <v>-5.4000234231352789E-3</v>
      </c>
      <c r="V355" s="52">
        <f t="shared" si="86"/>
        <v>1.5433179214593279E-5</v>
      </c>
      <c r="W355" s="52">
        <f t="shared" si="87"/>
        <v>3.5634475372110744E-2</v>
      </c>
      <c r="X355" s="97">
        <f t="shared" si="88"/>
        <v>5550202.7485868353</v>
      </c>
      <c r="Y355" s="107">
        <f t="shared" si="89"/>
        <v>-34.028336330316961</v>
      </c>
      <c r="Z355" s="52">
        <v>-5.01557951793074E-3</v>
      </c>
      <c r="AC355" s="49">
        <v>44564</v>
      </c>
      <c r="AD355" s="53">
        <v>3.36860050447285E-3</v>
      </c>
      <c r="AE355" s="53">
        <v>3.36860050447285E-3</v>
      </c>
      <c r="AF355" s="53">
        <v>3.36860050447285E-3</v>
      </c>
      <c r="AG355" s="53">
        <v>3.36860050447285E-3</v>
      </c>
      <c r="AH355" s="53">
        <v>3.36860050447285E-3</v>
      </c>
      <c r="AI355" s="53">
        <v>4.9376860260963397E-3</v>
      </c>
      <c r="AJ355" s="53">
        <v>6.2219677492976102E-3</v>
      </c>
      <c r="AK355" s="53">
        <f t="shared" si="90"/>
        <v>6.0079207954307316E-3</v>
      </c>
      <c r="AL355" s="53">
        <f t="shared" si="91"/>
        <v>-2.8669446085890712E-5</v>
      </c>
      <c r="AM355" s="53">
        <f t="shared" si="92"/>
        <v>4.6659478684887255E-2</v>
      </c>
      <c r="AN355" s="95">
        <f t="shared" si="93"/>
        <v>-4908173.885174932</v>
      </c>
      <c r="AO355" s="96">
        <f t="shared" si="94"/>
        <v>-5643426.8103689514</v>
      </c>
      <c r="AP355" s="108">
        <f t="shared" si="95"/>
        <v>998.04438291210681</v>
      </c>
      <c r="AQ355" s="53">
        <v>7.5062513351440404E-3</v>
      </c>
    </row>
    <row r="356" spans="5:43" ht="15" x14ac:dyDescent="0.2">
      <c r="E356" s="49">
        <v>44561</v>
      </c>
      <c r="F356" s="50">
        <v>0.83964562416076605</v>
      </c>
      <c r="G356" s="102">
        <f t="shared" si="80"/>
        <v>3.4207800436231493E-4</v>
      </c>
      <c r="H356" s="103">
        <f t="shared" si="81"/>
        <v>0.86984893425134191</v>
      </c>
      <c r="I356" s="100">
        <f t="shared" si="82"/>
        <v>5748124.5341794668</v>
      </c>
      <c r="J356" s="101">
        <f t="shared" si="83"/>
        <v>-1966.3069694777951</v>
      </c>
      <c r="K356" s="106">
        <f t="shared" si="84"/>
        <v>-170.53850539587438</v>
      </c>
      <c r="M356" s="49">
        <v>44561</v>
      </c>
      <c r="N356" s="52">
        <v>-5.0188535824417999E-3</v>
      </c>
      <c r="O356" s="52">
        <v>-5.5756405927240796E-3</v>
      </c>
      <c r="P356" s="52">
        <v>-5.7633924297988397E-3</v>
      </c>
      <c r="Q356" s="52">
        <v>-5.7940063998103098E-3</v>
      </c>
      <c r="R356" s="52">
        <v>-5.7556251995265397E-3</v>
      </c>
      <c r="S356" s="52">
        <v>-5.5854218080639796E-3</v>
      </c>
      <c r="T356" s="52">
        <v>-5.38146356120705E-3</v>
      </c>
      <c r="U356" s="52">
        <f t="shared" si="85"/>
        <v>-5.4154566023498722E-3</v>
      </c>
      <c r="V356" s="52">
        <f t="shared" si="86"/>
        <v>2.4315124998491172E-5</v>
      </c>
      <c r="W356" s="52">
        <f t="shared" si="87"/>
        <v>3.5643357317894642E-2</v>
      </c>
      <c r="X356" s="97">
        <f t="shared" si="88"/>
        <v>5550183.165040602</v>
      </c>
      <c r="Y356" s="107">
        <f t="shared" si="89"/>
        <v>-53.61188256368041</v>
      </c>
      <c r="Z356" s="52">
        <v>-5.0356560386717302E-3</v>
      </c>
      <c r="AC356" s="49">
        <v>44561</v>
      </c>
      <c r="AD356" s="53">
        <v>3.36860050447285E-3</v>
      </c>
      <c r="AE356" s="53">
        <v>3.36860050447285E-3</v>
      </c>
      <c r="AF356" s="53">
        <v>3.36860050447285E-3</v>
      </c>
      <c r="AG356" s="53">
        <v>3.36860050447285E-3</v>
      </c>
      <c r="AH356" s="53">
        <v>3.36860050447285E-3</v>
      </c>
      <c r="AI356" s="53">
        <v>4.9638855271041298E-3</v>
      </c>
      <c r="AJ356" s="53">
        <v>6.2511311843991202E-3</v>
      </c>
      <c r="AK356" s="53">
        <f t="shared" si="90"/>
        <v>6.0365902415166223E-3</v>
      </c>
      <c r="AL356" s="53">
        <f t="shared" si="91"/>
        <v>-3.6043270180623026E-5</v>
      </c>
      <c r="AM356" s="53">
        <f t="shared" si="92"/>
        <v>4.6652104860792527E-2</v>
      </c>
      <c r="AN356" s="95">
        <f t="shared" si="93"/>
        <v>-4908188.2628441388</v>
      </c>
      <c r="AO356" s="96">
        <f t="shared" si="94"/>
        <v>-5642575.4744052179</v>
      </c>
      <c r="AP356" s="108">
        <f t="shared" si="95"/>
        <v>1849.3803466456011</v>
      </c>
      <c r="AQ356" s="53">
        <v>7.5383768416941097E-3</v>
      </c>
    </row>
    <row r="357" spans="5:43" ht="15" x14ac:dyDescent="0.2">
      <c r="E357" s="49">
        <v>44560</v>
      </c>
      <c r="F357" s="50">
        <v>0.83935844898223799</v>
      </c>
      <c r="G357" s="102">
        <f t="shared" si="80"/>
        <v>-2.6690480492665E-3</v>
      </c>
      <c r="H357" s="103">
        <f t="shared" si="81"/>
        <v>0.8672306051354951</v>
      </c>
      <c r="I357" s="100">
        <f t="shared" si="82"/>
        <v>5765479.1821130505</v>
      </c>
      <c r="J357" s="101">
        <f t="shared" si="83"/>
        <v>15388.340964105912</v>
      </c>
      <c r="K357" s="106">
        <f t="shared" si="84"/>
        <v>25.275611031800508</v>
      </c>
      <c r="M357" s="49">
        <v>44560</v>
      </c>
      <c r="N357" s="52">
        <v>-4.9985060468316E-3</v>
      </c>
      <c r="O357" s="52">
        <v>-5.6419880129396898E-3</v>
      </c>
      <c r="P357" s="52">
        <v>-5.7891765609383496E-3</v>
      </c>
      <c r="Q357" s="52">
        <v>-5.8065960183739601E-3</v>
      </c>
      <c r="R357" s="52">
        <v>-5.7720053009688802E-3</v>
      </c>
      <c r="S357" s="52">
        <v>-5.6173023767769302E-3</v>
      </c>
      <c r="T357" s="52">
        <v>-5.4042655974626498E-3</v>
      </c>
      <c r="U357" s="52">
        <f t="shared" si="85"/>
        <v>-5.4397717273483633E-3</v>
      </c>
      <c r="V357" s="52">
        <f t="shared" si="86"/>
        <v>-2.1716812625529984E-5</v>
      </c>
      <c r="W357" s="52">
        <f t="shared" si="87"/>
        <v>3.5597325380270627E-2</v>
      </c>
      <c r="X357" s="97">
        <f t="shared" si="88"/>
        <v>5550284.6602819236</v>
      </c>
      <c r="Y357" s="107">
        <f t="shared" si="89"/>
        <v>47.883358757942915</v>
      </c>
      <c r="Z357" s="52">
        <v>-5.0708660855889303E-3</v>
      </c>
      <c r="AC357" s="49">
        <v>44560</v>
      </c>
      <c r="AD357" s="53">
        <v>3.3785917330533201E-3</v>
      </c>
      <c r="AE357" s="53">
        <v>3.3785917330533201E-3</v>
      </c>
      <c r="AF357" s="53">
        <v>3.3785917330533201E-3</v>
      </c>
      <c r="AG357" s="53">
        <v>3.3785917330533201E-3</v>
      </c>
      <c r="AH357" s="53">
        <v>3.3785917330533201E-3</v>
      </c>
      <c r="AI357" s="53">
        <v>4.9738269299268697E-3</v>
      </c>
      <c r="AJ357" s="53">
        <v>6.29239482805132E-3</v>
      </c>
      <c r="AK357" s="53">
        <f t="shared" si="90"/>
        <v>6.0726335116972454E-3</v>
      </c>
      <c r="AL357" s="53">
        <f t="shared" si="91"/>
        <v>-1.35827499131368E-4</v>
      </c>
      <c r="AM357" s="53">
        <f t="shared" si="92"/>
        <v>4.6552320631841781E-2</v>
      </c>
      <c r="AN357" s="95">
        <f t="shared" si="93"/>
        <v>-4908382.8288053619</v>
      </c>
      <c r="AO357" s="96">
        <f t="shared" si="94"/>
        <v>-5659835.8034636956</v>
      </c>
      <c r="AP357" s="108">
        <f t="shared" si="95"/>
        <v>-15410.948711832054</v>
      </c>
      <c r="AQ357" s="53">
        <v>7.6109627261757799E-3</v>
      </c>
    </row>
    <row r="358" spans="5:43" ht="15" x14ac:dyDescent="0.2">
      <c r="E358" s="49">
        <v>44559</v>
      </c>
      <c r="F358" s="50">
        <v>0.84160172939300504</v>
      </c>
      <c r="G358" s="102">
        <f t="shared" si="80"/>
        <v>3.8457126640067111E-4</v>
      </c>
      <c r="H358" s="103">
        <f t="shared" si="81"/>
        <v>0.86988588433022951</v>
      </c>
      <c r="I358" s="100">
        <f t="shared" si="82"/>
        <v>5747880.3715153523</v>
      </c>
      <c r="J358" s="101">
        <f t="shared" si="83"/>
        <v>-2210.4696335922927</v>
      </c>
      <c r="K358" s="106">
        <f t="shared" si="84"/>
        <v>232.94256195891649</v>
      </c>
      <c r="M358" s="49">
        <v>44559</v>
      </c>
      <c r="N358" s="52">
        <v>-4.9680890515446602E-3</v>
      </c>
      <c r="O358" s="52">
        <v>-5.8786738663911802E-3</v>
      </c>
      <c r="P358" s="52">
        <v>-5.9510022401809597E-3</v>
      </c>
      <c r="Q358" s="52">
        <v>-5.87246334180235E-3</v>
      </c>
      <c r="R358" s="52">
        <v>-5.7958280667662603E-3</v>
      </c>
      <c r="S358" s="52">
        <v>-5.6039709597826004E-3</v>
      </c>
      <c r="T358" s="52">
        <v>-5.3808717057108801E-3</v>
      </c>
      <c r="U358" s="52">
        <f t="shared" si="85"/>
        <v>-5.4180549147228333E-3</v>
      </c>
      <c r="V358" s="52">
        <f t="shared" si="86"/>
        <v>5.4793975626427766E-5</v>
      </c>
      <c r="W358" s="52">
        <f t="shared" si="87"/>
        <v>3.5673836168522585E-2</v>
      </c>
      <c r="X358" s="97">
        <f t="shared" si="88"/>
        <v>5550115.963626815</v>
      </c>
      <c r="Y358" s="107">
        <f t="shared" si="89"/>
        <v>-120.81329635065049</v>
      </c>
      <c r="Z358" s="52">
        <v>-5.04499953240156E-3</v>
      </c>
      <c r="AC358" s="49">
        <v>44559</v>
      </c>
      <c r="AD358" s="53">
        <v>3.3586088102310801E-3</v>
      </c>
      <c r="AE358" s="53">
        <v>3.3586088102310801E-3</v>
      </c>
      <c r="AF358" s="53">
        <v>3.3586088102310801E-3</v>
      </c>
      <c r="AG358" s="53">
        <v>3.3586088102310801E-3</v>
      </c>
      <c r="AH358" s="53">
        <v>3.3586088102310801E-3</v>
      </c>
      <c r="AI358" s="53">
        <v>5.0436523742973796E-3</v>
      </c>
      <c r="AJ358" s="53">
        <v>6.4414227381348601E-3</v>
      </c>
      <c r="AK358" s="53">
        <f t="shared" si="90"/>
        <v>6.2084610108286134E-3</v>
      </c>
      <c r="AL358" s="53">
        <f t="shared" si="91"/>
        <v>1.7595360986888582E-4</v>
      </c>
      <c r="AM358" s="53">
        <f t="shared" si="92"/>
        <v>4.6864101740842032E-2</v>
      </c>
      <c r="AN358" s="95">
        <f t="shared" si="93"/>
        <v>-4907774.922751707</v>
      </c>
      <c r="AO358" s="96">
        <f t="shared" si="94"/>
        <v>-5641860.6292599617</v>
      </c>
      <c r="AP358" s="108">
        <f t="shared" si="95"/>
        <v>2564.2254919018596</v>
      </c>
      <c r="AQ358" s="53">
        <v>7.8391926363110508E-3</v>
      </c>
    </row>
    <row r="359" spans="5:43" ht="15" x14ac:dyDescent="0.2">
      <c r="E359" s="49">
        <v>44558</v>
      </c>
      <c r="F359" s="50">
        <v>0.841278135776519</v>
      </c>
      <c r="G359" s="102">
        <f t="shared" si="80"/>
        <v>-2.7862627717040347E-3</v>
      </c>
      <c r="H359" s="103">
        <f t="shared" si="81"/>
        <v>0.86712868090014328</v>
      </c>
      <c r="I359" s="100">
        <f t="shared" si="82"/>
        <v>5766156.8693698756</v>
      </c>
      <c r="J359" s="101">
        <f t="shared" si="83"/>
        <v>16066.028220931068</v>
      </c>
      <c r="K359" s="106">
        <f t="shared" si="84"/>
        <v>281.74908633343875</v>
      </c>
      <c r="M359" s="49">
        <v>44558</v>
      </c>
      <c r="N359" s="52">
        <v>-4.9782278947532099E-3</v>
      </c>
      <c r="O359" s="52">
        <v>-5.8471160009503304E-3</v>
      </c>
      <c r="P359" s="52">
        <v>-5.9764999896287901E-3</v>
      </c>
      <c r="Q359" s="52">
        <v>-5.9496611356735203E-3</v>
      </c>
      <c r="R359" s="52">
        <v>-5.8927023783326097E-3</v>
      </c>
      <c r="S359" s="52">
        <v>-5.6764651089906597E-3</v>
      </c>
      <c r="T359" s="52">
        <v>-5.4321256466209802E-3</v>
      </c>
      <c r="U359" s="52">
        <f t="shared" si="85"/>
        <v>-5.4728488903492611E-3</v>
      </c>
      <c r="V359" s="52">
        <f t="shared" si="86"/>
        <v>3.3860094845299289E-5</v>
      </c>
      <c r="W359" s="52">
        <f t="shared" si="87"/>
        <v>3.5652902287741456E-2</v>
      </c>
      <c r="X359" s="97">
        <f t="shared" si="88"/>
        <v>5550162.119688753</v>
      </c>
      <c r="Y359" s="107">
        <f t="shared" si="89"/>
        <v>-74.657234412617981</v>
      </c>
      <c r="Z359" s="52">
        <v>-5.09768817573785E-3</v>
      </c>
      <c r="AC359" s="49">
        <v>44558</v>
      </c>
      <c r="AD359" s="53">
        <v>3.2087301369756399E-3</v>
      </c>
      <c r="AE359" s="53">
        <v>3.2087301369756399E-3</v>
      </c>
      <c r="AF359" s="53">
        <v>3.2087301369756399E-3</v>
      </c>
      <c r="AG359" s="53">
        <v>3.2087301369756399E-3</v>
      </c>
      <c r="AH359" s="53">
        <v>3.2087301369756399E-3</v>
      </c>
      <c r="AI359" s="53">
        <v>4.8469686880707697E-3</v>
      </c>
      <c r="AJ359" s="53">
        <v>6.2696151435375196E-3</v>
      </c>
      <c r="AK359" s="53">
        <f t="shared" si="90"/>
        <v>6.0325074009597275E-3</v>
      </c>
      <c r="AL359" s="53">
        <f t="shared" si="91"/>
        <v>2.720432045559204E-5</v>
      </c>
      <c r="AM359" s="53">
        <f t="shared" si="92"/>
        <v>4.6715352451428743E-2</v>
      </c>
      <c r="AN359" s="95">
        <f t="shared" si="93"/>
        <v>-4908064.9424567139</v>
      </c>
      <c r="AO359" s="96">
        <f t="shared" si="94"/>
        <v>-5660134.4766520485</v>
      </c>
      <c r="AP359" s="108">
        <f t="shared" si="95"/>
        <v>-15709.621900185011</v>
      </c>
      <c r="AQ359" s="53">
        <v>7.6922611333429796E-3</v>
      </c>
    </row>
    <row r="360" spans="5:43" ht="15" x14ac:dyDescent="0.2">
      <c r="E360" s="49">
        <v>44557</v>
      </c>
      <c r="F360" s="50">
        <v>0.84362542629241899</v>
      </c>
      <c r="G360" s="102">
        <f t="shared" si="80"/>
        <v>-5.6358123275232941E-4</v>
      </c>
      <c r="H360" s="103">
        <f t="shared" si="81"/>
        <v>0.86906141692149941</v>
      </c>
      <c r="I360" s="100">
        <f t="shared" si="82"/>
        <v>5753333.3118292606</v>
      </c>
      <c r="J360" s="101">
        <f t="shared" si="83"/>
        <v>3242.4706803159788</v>
      </c>
      <c r="K360" s="106">
        <f t="shared" si="84"/>
        <v>32.475325376726687</v>
      </c>
      <c r="M360" s="49">
        <v>44557</v>
      </c>
      <c r="N360" s="52">
        <v>-5.0187841989099901E-3</v>
      </c>
      <c r="O360" s="52">
        <v>-5.8520655147731304E-3</v>
      </c>
      <c r="P360" s="52">
        <v>-6.0968035832047402E-3</v>
      </c>
      <c r="Q360" s="52">
        <v>-6.0667269863188197E-3</v>
      </c>
      <c r="R360" s="52">
        <v>-5.9782234020531099E-3</v>
      </c>
      <c r="S360" s="52">
        <v>-5.7197595015168103E-3</v>
      </c>
      <c r="T360" s="52">
        <v>-5.4640988819301102E-3</v>
      </c>
      <c r="U360" s="52">
        <f t="shared" si="85"/>
        <v>-5.5067089851945604E-3</v>
      </c>
      <c r="V360" s="52">
        <f t="shared" si="86"/>
        <v>-1.7340062186120206E-5</v>
      </c>
      <c r="W360" s="52">
        <f t="shared" si="87"/>
        <v>3.5601702130710032E-2</v>
      </c>
      <c r="X360" s="97">
        <f t="shared" si="88"/>
        <v>5550275.0099599855</v>
      </c>
      <c r="Y360" s="107">
        <f t="shared" si="89"/>
        <v>38.233036819845438</v>
      </c>
      <c r="Z360" s="52">
        <v>-5.1368223503232002E-3</v>
      </c>
      <c r="AC360" s="49">
        <v>44557</v>
      </c>
      <c r="AD360" s="53">
        <v>3.2087301369756399E-3</v>
      </c>
      <c r="AE360" s="53">
        <v>3.2087301369756399E-3</v>
      </c>
      <c r="AF360" s="53">
        <v>3.2087301369756399E-3</v>
      </c>
      <c r="AG360" s="53">
        <v>3.2087301369756399E-3</v>
      </c>
      <c r="AH360" s="53">
        <v>3.2087301369756399E-3</v>
      </c>
      <c r="AI360" s="53">
        <v>4.8201605677604597E-3</v>
      </c>
      <c r="AJ360" s="53">
        <v>6.2423315830528701E-3</v>
      </c>
      <c r="AK360" s="53">
        <f t="shared" si="90"/>
        <v>6.0053030805041355E-3</v>
      </c>
      <c r="AL360" s="53">
        <f t="shared" si="91"/>
        <v>-2.9124241943162717E-5</v>
      </c>
      <c r="AM360" s="53">
        <f t="shared" si="92"/>
        <v>4.6659023889029982E-2</v>
      </c>
      <c r="AN360" s="95">
        <f t="shared" si="93"/>
        <v>-4908174.7719462095</v>
      </c>
      <c r="AO360" s="96">
        <f t="shared" si="94"/>
        <v>-5647673.0831436226</v>
      </c>
      <c r="AP360" s="108">
        <f t="shared" si="95"/>
        <v>-3248.2283917590976</v>
      </c>
      <c r="AQ360" s="53">
        <v>7.6645025983452797E-3</v>
      </c>
    </row>
    <row r="361" spans="5:43" ht="15" x14ac:dyDescent="0.2">
      <c r="E361" s="49">
        <v>44554</v>
      </c>
      <c r="F361" s="50">
        <v>0.84410101175308205</v>
      </c>
      <c r="G361" s="102">
        <f t="shared" si="80"/>
        <v>9.1867546241423037E-4</v>
      </c>
      <c r="H361" s="103">
        <f t="shared" si="81"/>
        <v>0.87035031542424934</v>
      </c>
      <c r="I361" s="100">
        <f t="shared" si="82"/>
        <v>5744813.2222055513</v>
      </c>
      <c r="J361" s="101">
        <f t="shared" si="83"/>
        <v>-5277.6189433932304</v>
      </c>
      <c r="K361" s="106">
        <f t="shared" si="84"/>
        <v>-1.3144177608191967</v>
      </c>
      <c r="M361" s="49">
        <v>44554</v>
      </c>
      <c r="N361" s="52">
        <v>-4.9782958813011603E-3</v>
      </c>
      <c r="O361" s="52">
        <v>-5.6463689543306802E-3</v>
      </c>
      <c r="P361" s="52">
        <v>-6.0469685122370703E-3</v>
      </c>
      <c r="Q361" s="52">
        <v>-6.0405735857784696E-3</v>
      </c>
      <c r="R361" s="52">
        <v>-5.9393225237727096E-3</v>
      </c>
      <c r="S361" s="52">
        <v>-5.6849024258553904E-3</v>
      </c>
      <c r="T361" s="52">
        <v>-5.4502622224390498E-3</v>
      </c>
      <c r="U361" s="52">
        <f t="shared" si="85"/>
        <v>-5.4893689230084402E-3</v>
      </c>
      <c r="V361" s="52">
        <f t="shared" si="86"/>
        <v>4.7661984960197662E-6</v>
      </c>
      <c r="W361" s="52">
        <f t="shared" si="87"/>
        <v>3.5623808391392175E-2</v>
      </c>
      <c r="X361" s="97">
        <f t="shared" si="88"/>
        <v>5550226.2679964676</v>
      </c>
      <c r="Y361" s="107">
        <f t="shared" si="89"/>
        <v>-10.50892669800669</v>
      </c>
      <c r="Z361" s="52">
        <v>-5.1591699011623799E-3</v>
      </c>
      <c r="AC361" s="49">
        <v>44554</v>
      </c>
      <c r="AD361" s="53">
        <v>3.2087301369756399E-3</v>
      </c>
      <c r="AE361" s="53">
        <v>3.2087301369756399E-3</v>
      </c>
      <c r="AF361" s="53">
        <v>3.2087301369756399E-3</v>
      </c>
      <c r="AG361" s="53">
        <v>3.2087301369756399E-3</v>
      </c>
      <c r="AH361" s="53">
        <v>3.2087301369756399E-3</v>
      </c>
      <c r="AI361" s="53">
        <v>4.8740715719759404E-3</v>
      </c>
      <c r="AJ361" s="53">
        <v>6.2664984725415698E-3</v>
      </c>
      <c r="AK361" s="53">
        <f t="shared" si="90"/>
        <v>6.0344273224472982E-3</v>
      </c>
      <c r="AL361" s="53">
        <f t="shared" si="91"/>
        <v>4.7396169975399971E-5</v>
      </c>
      <c r="AM361" s="53">
        <f t="shared" si="92"/>
        <v>4.6735544300948548E-2</v>
      </c>
      <c r="AN361" s="95">
        <f t="shared" si="93"/>
        <v>-4908025.5729659321</v>
      </c>
      <c r="AO361" s="96">
        <f t="shared" si="94"/>
        <v>-5639138.0412995331</v>
      </c>
      <c r="AP361" s="108">
        <f t="shared" si="95"/>
        <v>5286.8134523304179</v>
      </c>
      <c r="AQ361" s="53">
        <v>7.6589253731071897E-3</v>
      </c>
    </row>
    <row r="362" spans="5:43" ht="15" x14ac:dyDescent="0.2">
      <c r="E362" s="49">
        <v>44553</v>
      </c>
      <c r="F362" s="50">
        <v>0.84332591295242298</v>
      </c>
      <c r="G362" s="102">
        <f t="shared" si="80"/>
        <v>-5.9942986272387899E-3</v>
      </c>
      <c r="H362" s="103">
        <f t="shared" si="81"/>
        <v>0.86433912857465889</v>
      </c>
      <c r="I362" s="100">
        <f t="shared" si="82"/>
        <v>5784766.4587917775</v>
      </c>
      <c r="J362" s="101">
        <f t="shared" si="83"/>
        <v>34675.61764283292</v>
      </c>
      <c r="K362" s="106">
        <f t="shared" si="84"/>
        <v>737.61760365590453</v>
      </c>
      <c r="M362" s="49">
        <v>44553</v>
      </c>
      <c r="N362" s="52">
        <v>-4.9579502083361097E-3</v>
      </c>
      <c r="O362" s="52">
        <v>-5.6748716160655004E-3</v>
      </c>
      <c r="P362" s="52">
        <v>-6.2448857352137496E-3</v>
      </c>
      <c r="Q362" s="52">
        <v>-6.1787078157067299E-3</v>
      </c>
      <c r="R362" s="52">
        <v>-5.9927278198301697E-3</v>
      </c>
      <c r="S362" s="52">
        <v>-5.6884679943323101E-3</v>
      </c>
      <c r="T362" s="52">
        <v>-5.4552685469388901E-3</v>
      </c>
      <c r="U362" s="52">
        <f t="shared" si="85"/>
        <v>-5.49413512150446E-3</v>
      </c>
      <c r="V362" s="52">
        <f t="shared" si="86"/>
        <v>2.6540442680317994E-5</v>
      </c>
      <c r="W362" s="52">
        <f t="shared" si="87"/>
        <v>3.5645582635576475E-2</v>
      </c>
      <c r="X362" s="97">
        <f t="shared" si="88"/>
        <v>5550178.2585126162</v>
      </c>
      <c r="Y362" s="107">
        <f t="shared" si="89"/>
        <v>-58.518410549499094</v>
      </c>
      <c r="Z362" s="52">
        <v>-5.1782140508294097E-3</v>
      </c>
      <c r="AC362" s="49">
        <v>44553</v>
      </c>
      <c r="AD362" s="53">
        <v>3.1787534244358501E-3</v>
      </c>
      <c r="AE362" s="53">
        <v>3.1787534244358501E-3</v>
      </c>
      <c r="AF362" s="53">
        <v>3.1787534244358501E-3</v>
      </c>
      <c r="AG362" s="53">
        <v>3.1787534244358501E-3</v>
      </c>
      <c r="AH362" s="53">
        <v>3.1787534244358501E-3</v>
      </c>
      <c r="AI362" s="53">
        <v>4.8341690562665402E-3</v>
      </c>
      <c r="AJ362" s="53">
        <v>6.2176035717129699E-3</v>
      </c>
      <c r="AK362" s="53">
        <f t="shared" si="90"/>
        <v>5.9870311524718983E-3</v>
      </c>
      <c r="AL362" s="53">
        <f t="shared" si="91"/>
        <v>7.0450905089579352E-5</v>
      </c>
      <c r="AM362" s="53">
        <f t="shared" si="92"/>
        <v>4.6758599036062727E-2</v>
      </c>
      <c r="AN362" s="95">
        <f t="shared" si="93"/>
        <v>-4907980.6218888201</v>
      </c>
      <c r="AO362" s="96">
        <f t="shared" si="94"/>
        <v>-5678304.336380491</v>
      </c>
      <c r="AP362" s="108">
        <f t="shared" si="95"/>
        <v>-33879.481628627516</v>
      </c>
      <c r="AQ362" s="53">
        <v>7.6010385528206799E-3</v>
      </c>
    </row>
    <row r="363" spans="5:43" ht="15" x14ac:dyDescent="0.2">
      <c r="E363" s="49">
        <v>44552</v>
      </c>
      <c r="F363" s="50">
        <v>0.84839624166488603</v>
      </c>
      <c r="G363" s="102">
        <f t="shared" si="80"/>
        <v>-3.2612137454679836E-3</v>
      </c>
      <c r="H363" s="103">
        <f t="shared" si="81"/>
        <v>0.86671568657806664</v>
      </c>
      <c r="I363" s="100">
        <f t="shared" si="82"/>
        <v>5768904.4717083713</v>
      </c>
      <c r="J363" s="101">
        <f t="shared" si="83"/>
        <v>18813.630559426732</v>
      </c>
      <c r="K363" s="106">
        <f t="shared" si="84"/>
        <v>649.47292374726385</v>
      </c>
      <c r="M363" s="49">
        <v>44552</v>
      </c>
      <c r="N363" s="52">
        <v>-4.9275332130491699E-3</v>
      </c>
      <c r="O363" s="52">
        <v>-5.8283302932977598E-3</v>
      </c>
      <c r="P363" s="52">
        <v>-6.3582859002053703E-3</v>
      </c>
      <c r="Q363" s="52">
        <v>-6.2027261592447697E-3</v>
      </c>
      <c r="R363" s="52">
        <v>-6.0136681422591201E-3</v>
      </c>
      <c r="S363" s="52">
        <v>-5.7025174610316701E-3</v>
      </c>
      <c r="T363" s="52">
        <v>-5.4843071848153999E-3</v>
      </c>
      <c r="U363" s="52">
        <f t="shared" si="85"/>
        <v>-5.520675564184778E-3</v>
      </c>
      <c r="V363" s="52">
        <f t="shared" si="86"/>
        <v>1.5382034083213231E-5</v>
      </c>
      <c r="W363" s="52">
        <f t="shared" si="87"/>
        <v>3.5634424226979364E-2</v>
      </c>
      <c r="X363" s="97">
        <f t="shared" si="88"/>
        <v>5550202.8613554612</v>
      </c>
      <c r="Y363" s="107">
        <f t="shared" si="89"/>
        <v>-33.915567704476416</v>
      </c>
      <c r="Z363" s="52">
        <v>-5.2278283983469001E-3</v>
      </c>
      <c r="AC363" s="49">
        <v>44552</v>
      </c>
      <c r="AD363" s="53">
        <v>3.1387850176542902E-3</v>
      </c>
      <c r="AE363" s="53">
        <v>3.1387850176542902E-3</v>
      </c>
      <c r="AF363" s="53">
        <v>3.1387850176542902E-3</v>
      </c>
      <c r="AG363" s="53">
        <v>3.1387850176542902E-3</v>
      </c>
      <c r="AH363" s="53">
        <v>3.1387850176542902E-3</v>
      </c>
      <c r="AI363" s="53">
        <v>4.7842883504927098E-3</v>
      </c>
      <c r="AJ363" s="53">
        <v>6.14303862676024E-3</v>
      </c>
      <c r="AK363" s="53">
        <f t="shared" si="90"/>
        <v>5.9165802473823189E-3</v>
      </c>
      <c r="AL363" s="53">
        <f t="shared" si="91"/>
        <v>1.5010017280777527E-4</v>
      </c>
      <c r="AM363" s="53">
        <f t="shared" si="92"/>
        <v>4.6838248303780923E-2</v>
      </c>
      <c r="AN363" s="95">
        <f t="shared" si="93"/>
        <v>-4907825.3285263367</v>
      </c>
      <c r="AO363" s="96">
        <f t="shared" si="94"/>
        <v>-5662555.0968198385</v>
      </c>
      <c r="AP363" s="108">
        <f t="shared" si="95"/>
        <v>-18130.242067974992</v>
      </c>
      <c r="AQ363" s="53">
        <v>7.5017903000116296E-3</v>
      </c>
    </row>
    <row r="364" spans="5:43" ht="15" x14ac:dyDescent="0.2">
      <c r="E364" s="49">
        <v>44551</v>
      </c>
      <c r="F364" s="50">
        <v>0.85116755962371804</v>
      </c>
      <c r="G364" s="102">
        <f t="shared" si="80"/>
        <v>-3.1308293997440195E-3</v>
      </c>
      <c r="H364" s="103">
        <f t="shared" si="81"/>
        <v>0.86682906247883573</v>
      </c>
      <c r="I364" s="100">
        <f t="shared" si="82"/>
        <v>5768149.934546154</v>
      </c>
      <c r="J364" s="101">
        <f t="shared" si="83"/>
        <v>18059.093397209421</v>
      </c>
      <c r="K364" s="106">
        <f t="shared" si="84"/>
        <v>746.44952742476016</v>
      </c>
      <c r="M364" s="49">
        <v>44551</v>
      </c>
      <c r="N364" s="52">
        <v>-4.9782278947532099E-3</v>
      </c>
      <c r="O364" s="52">
        <v>-5.7929889298975398E-3</v>
      </c>
      <c r="P364" s="52">
        <v>-6.07247464358806E-3</v>
      </c>
      <c r="Q364" s="52">
        <v>-6.0378364287316799E-3</v>
      </c>
      <c r="R364" s="52">
        <v>-5.9524881653487604E-3</v>
      </c>
      <c r="S364" s="52">
        <v>-5.7013258337974496E-3</v>
      </c>
      <c r="T364" s="52">
        <v>-5.5030039511620998E-3</v>
      </c>
      <c r="U364" s="52">
        <f t="shared" si="85"/>
        <v>-5.5360575982679912E-3</v>
      </c>
      <c r="V364" s="52">
        <f t="shared" si="86"/>
        <v>5.295375982920271E-5</v>
      </c>
      <c r="W364" s="52">
        <f t="shared" si="87"/>
        <v>3.5671995952725355E-2</v>
      </c>
      <c r="X364" s="97">
        <f t="shared" si="88"/>
        <v>5550120.0210107788</v>
      </c>
      <c r="Y364" s="107">
        <f t="shared" si="89"/>
        <v>-116.75591238681227</v>
      </c>
      <c r="Z364" s="52">
        <v>-5.2565066143870302E-3</v>
      </c>
      <c r="AC364" s="49">
        <v>44551</v>
      </c>
      <c r="AD364" s="53">
        <v>3.06883873417973E-3</v>
      </c>
      <c r="AE364" s="53">
        <v>3.06883873417973E-3</v>
      </c>
      <c r="AF364" s="53">
        <v>3.06883873417973E-3</v>
      </c>
      <c r="AG364" s="53">
        <v>3.06883873417973E-3</v>
      </c>
      <c r="AH364" s="53">
        <v>3.06883873417973E-3</v>
      </c>
      <c r="AI364" s="53">
        <v>4.6545942313969101E-3</v>
      </c>
      <c r="AJ364" s="53">
        <v>5.9888572432100703E-3</v>
      </c>
      <c r="AK364" s="53">
        <f t="shared" si="90"/>
        <v>5.7664800745745436E-3</v>
      </c>
      <c r="AL364" s="53">
        <f t="shared" si="91"/>
        <v>2.3623253218829372E-4</v>
      </c>
      <c r="AM364" s="53">
        <f t="shared" si="92"/>
        <v>4.6924380663161444E-2</v>
      </c>
      <c r="AN364" s="95">
        <f t="shared" si="93"/>
        <v>-4907657.4005133985</v>
      </c>
      <c r="AO364" s="96">
        <f t="shared" si="94"/>
        <v>-5661620.7427092614</v>
      </c>
      <c r="AP364" s="108">
        <f t="shared" si="95"/>
        <v>-17195.887957397848</v>
      </c>
      <c r="AQ364" s="53">
        <v>7.3231202550232402E-3</v>
      </c>
    </row>
    <row r="365" spans="5:43" ht="15" x14ac:dyDescent="0.2">
      <c r="E365" s="49">
        <v>44550</v>
      </c>
      <c r="F365" s="50">
        <v>0.85383659601211503</v>
      </c>
      <c r="G365" s="102">
        <f t="shared" si="80"/>
        <v>4.4568977221806057E-3</v>
      </c>
      <c r="H365" s="103">
        <f t="shared" si="81"/>
        <v>0.87342698182614864</v>
      </c>
      <c r="I365" s="100">
        <f t="shared" si="82"/>
        <v>5724576.9870150695</v>
      </c>
      <c r="J365" s="101">
        <f t="shared" si="83"/>
        <v>-25513.854133875109</v>
      </c>
      <c r="K365" s="106">
        <f t="shared" si="84"/>
        <v>-58.329778417013586</v>
      </c>
      <c r="M365" s="49">
        <v>44550</v>
      </c>
      <c r="N365" s="52">
        <v>-4.9782278947532099E-3</v>
      </c>
      <c r="O365" s="52">
        <v>-5.7778782211244098E-3</v>
      </c>
      <c r="P365" s="52">
        <v>-6.1642830260097902E-3</v>
      </c>
      <c r="Q365" s="52">
        <v>-6.1110542155802198E-3</v>
      </c>
      <c r="R365" s="52">
        <v>-5.9665953740477501E-3</v>
      </c>
      <c r="S365" s="52">
        <v>-5.71319041773676E-3</v>
      </c>
      <c r="T365" s="52">
        <v>-5.5641755461692801E-3</v>
      </c>
      <c r="U365" s="52">
        <f t="shared" si="85"/>
        <v>-5.5890113580971939E-3</v>
      </c>
      <c r="V365" s="52">
        <f t="shared" si="86"/>
        <v>-4.2045877004666908E-5</v>
      </c>
      <c r="W365" s="52">
        <f t="shared" si="87"/>
        <v>3.5576996315891486E-2</v>
      </c>
      <c r="X365" s="97">
        <f t="shared" si="88"/>
        <v>5550329.4841715684</v>
      </c>
      <c r="Y365" s="107">
        <f t="shared" si="89"/>
        <v>92.707248402759433</v>
      </c>
      <c r="Z365" s="52">
        <v>-5.3422516211867298E-3</v>
      </c>
      <c r="AC365" s="49">
        <v>44550</v>
      </c>
      <c r="AD365" s="53">
        <v>2.98888608813285E-3</v>
      </c>
      <c r="AE365" s="53">
        <v>2.98888608813285E-3</v>
      </c>
      <c r="AF365" s="53">
        <v>2.98888608813285E-3</v>
      </c>
      <c r="AG365" s="53">
        <v>2.98888608813285E-3</v>
      </c>
      <c r="AH365" s="53">
        <v>2.98888608813285E-3</v>
      </c>
      <c r="AI365" s="53">
        <v>4.5049362815916504E-3</v>
      </c>
      <c r="AJ365" s="53">
        <v>5.7353097945451702E-3</v>
      </c>
      <c r="AK365" s="53">
        <f t="shared" si="90"/>
        <v>5.5302475423862499E-3</v>
      </c>
      <c r="AL365" s="53">
        <f t="shared" si="91"/>
        <v>1.423719028631823E-4</v>
      </c>
      <c r="AM365" s="53">
        <f t="shared" si="92"/>
        <v>4.683052003383633E-2</v>
      </c>
      <c r="AN365" s="95">
        <f t="shared" si="93"/>
        <v>-4907840.3962339936</v>
      </c>
      <c r="AO365" s="96">
        <f t="shared" si="94"/>
        <v>-5619062.0376448082</v>
      </c>
      <c r="AP365" s="108">
        <f t="shared" si="95"/>
        <v>25362.817107055336</v>
      </c>
      <c r="AQ365" s="53">
        <v>6.9656828418374001E-3</v>
      </c>
    </row>
    <row r="366" spans="5:43" ht="15" x14ac:dyDescent="0.2">
      <c r="E366" s="49">
        <v>44547</v>
      </c>
      <c r="F366" s="50">
        <v>0.85003960132598799</v>
      </c>
      <c r="G366" s="102">
        <f t="shared" si="80"/>
        <v>2.1977253258232306E-3</v>
      </c>
      <c r="H366" s="103">
        <f t="shared" si="81"/>
        <v>0.87146251512573558</v>
      </c>
      <c r="I366" s="100">
        <f t="shared" si="82"/>
        <v>5737481.4328974262</v>
      </c>
      <c r="J366" s="101">
        <f t="shared" si="83"/>
        <v>-12609.408251518384</v>
      </c>
      <c r="K366" s="106">
        <f t="shared" si="84"/>
        <v>52.108430840075016</v>
      </c>
      <c r="M366" s="49">
        <v>44547</v>
      </c>
      <c r="N366" s="52">
        <v>-4.9883676692843403E-3</v>
      </c>
      <c r="O366" s="52">
        <v>-5.6830560788512204E-3</v>
      </c>
      <c r="P366" s="52">
        <v>-5.9833535924553802E-3</v>
      </c>
      <c r="Q366" s="52">
        <v>-5.9659746475517698E-3</v>
      </c>
      <c r="R366" s="52">
        <v>-5.8713280595838998E-3</v>
      </c>
      <c r="S366" s="52">
        <v>-5.6707398034632197E-3</v>
      </c>
      <c r="T366" s="52">
        <v>-5.5222106166183896E-3</v>
      </c>
      <c r="U366" s="52">
        <f t="shared" si="85"/>
        <v>-5.546965481092527E-3</v>
      </c>
      <c r="V366" s="52">
        <f t="shared" si="86"/>
        <v>-2.3049069568516559E-5</v>
      </c>
      <c r="W366" s="52">
        <f t="shared" si="87"/>
        <v>3.5595993123327639E-2</v>
      </c>
      <c r="X366" s="97">
        <f t="shared" si="88"/>
        <v>5550287.5977861667</v>
      </c>
      <c r="Y366" s="107">
        <f t="shared" si="89"/>
        <v>50.820863001048565</v>
      </c>
      <c r="Z366" s="52">
        <v>-5.30357519164681E-3</v>
      </c>
      <c r="AC366" s="49">
        <v>44547</v>
      </c>
      <c r="AD366" s="53">
        <v>2.8290124610066401E-3</v>
      </c>
      <c r="AE366" s="53">
        <v>2.8290124610066401E-3</v>
      </c>
      <c r="AF366" s="53">
        <v>2.8290124610066401E-3</v>
      </c>
      <c r="AG366" s="53">
        <v>2.8290124610066401E-3</v>
      </c>
      <c r="AH366" s="53">
        <v>2.8290124610066401E-3</v>
      </c>
      <c r="AI366" s="53">
        <v>4.3652458116412102E-3</v>
      </c>
      <c r="AJ366" s="53">
        <v>5.5924016050994396E-3</v>
      </c>
      <c r="AK366" s="53">
        <f t="shared" si="90"/>
        <v>5.3878756395230676E-3</v>
      </c>
      <c r="AL366" s="53">
        <f t="shared" si="91"/>
        <v>1.0414281859994108E-4</v>
      </c>
      <c r="AM366" s="53">
        <f t="shared" si="92"/>
        <v>4.6792290949573087E-2</v>
      </c>
      <c r="AN366" s="95">
        <f t="shared" si="93"/>
        <v>-4907914.9316640506</v>
      </c>
      <c r="AO366" s="96">
        <f t="shared" si="94"/>
        <v>-5631814.1589325061</v>
      </c>
      <c r="AP366" s="108">
        <f t="shared" si="95"/>
        <v>12610.69581935741</v>
      </c>
      <c r="AQ366" s="53">
        <v>6.8195573985576604E-3</v>
      </c>
    </row>
    <row r="367" spans="5:43" ht="15" x14ac:dyDescent="0.2">
      <c r="E367" s="49">
        <v>44546</v>
      </c>
      <c r="F367" s="50">
        <v>0.84817349910735995</v>
      </c>
      <c r="G367" s="102">
        <f t="shared" si="80"/>
        <v>-3.7877603040122115E-3</v>
      </c>
      <c r="H367" s="103">
        <f t="shared" si="81"/>
        <v>0.86625782723889222</v>
      </c>
      <c r="I367" s="100">
        <f t="shared" si="82"/>
        <v>5771953.6179395756</v>
      </c>
      <c r="J367" s="101">
        <f t="shared" si="83"/>
        <v>21862.776790631004</v>
      </c>
      <c r="K367" s="106">
        <f t="shared" si="84"/>
        <v>1903.7559706512839</v>
      </c>
      <c r="M367" s="49">
        <v>44546</v>
      </c>
      <c r="N367" s="52">
        <v>-4.9883676692843403E-3</v>
      </c>
      <c r="O367" s="52">
        <v>-5.5646649561822397E-3</v>
      </c>
      <c r="P367" s="52">
        <v>-5.8302879333495998E-3</v>
      </c>
      <c r="Q367" s="52">
        <v>-5.9137777425348698E-3</v>
      </c>
      <c r="R367" s="52">
        <v>-5.9314952231943599E-3</v>
      </c>
      <c r="S367" s="52">
        <v>-5.6763533502817102E-3</v>
      </c>
      <c r="T367" s="52">
        <v>-5.4934290237724703E-3</v>
      </c>
      <c r="U367" s="52">
        <f t="shared" si="85"/>
        <v>-5.5239164115240104E-3</v>
      </c>
      <c r="V367" s="52">
        <f t="shared" si="86"/>
        <v>-2.952339127659364E-5</v>
      </c>
      <c r="W367" s="52">
        <f t="shared" si="87"/>
        <v>3.5589518801619563E-2</v>
      </c>
      <c r="X367" s="97">
        <f t="shared" si="88"/>
        <v>5550301.8730932493</v>
      </c>
      <c r="Y367" s="107">
        <f t="shared" si="89"/>
        <v>65.096170083619654</v>
      </c>
      <c r="Z367" s="52">
        <v>-5.2346228621900004E-3</v>
      </c>
      <c r="AC367" s="49">
        <v>44546</v>
      </c>
      <c r="AD367" s="53">
        <v>2.7890407945960699E-3</v>
      </c>
      <c r="AE367" s="53">
        <v>2.7890407945960699E-3</v>
      </c>
      <c r="AF367" s="53">
        <v>2.7890407945960699E-3</v>
      </c>
      <c r="AG367" s="53">
        <v>2.7890407945960699E-3</v>
      </c>
      <c r="AH367" s="53">
        <v>2.7890407945960699E-3</v>
      </c>
      <c r="AI367" s="53">
        <v>4.2455033399164599E-3</v>
      </c>
      <c r="AJ367" s="53">
        <v>5.4913787171244604E-3</v>
      </c>
      <c r="AK367" s="53">
        <f t="shared" si="90"/>
        <v>5.2837328209231265E-3</v>
      </c>
      <c r="AL367" s="53">
        <f t="shared" si="91"/>
        <v>6.3846757014592546E-4</v>
      </c>
      <c r="AM367" s="53">
        <f t="shared" si="92"/>
        <v>4.7326615701119075E-2</v>
      </c>
      <c r="AN367" s="95">
        <f t="shared" si="93"/>
        <v>-4906873.2587667387</v>
      </c>
      <c r="AO367" s="96">
        <f t="shared" si="94"/>
        <v>-5664448.9717419269</v>
      </c>
      <c r="AP367" s="108">
        <f t="shared" si="95"/>
        <v>-20024.116990063339</v>
      </c>
      <c r="AQ367" s="53">
        <v>6.7372536286711597E-3</v>
      </c>
    </row>
    <row r="368" spans="5:43" ht="15" x14ac:dyDescent="0.2">
      <c r="E368" s="49">
        <v>44545</v>
      </c>
      <c r="F368" s="50">
        <v>0.85139226913452104</v>
      </c>
      <c r="G368" s="102">
        <f t="shared" si="80"/>
        <v>-5.790821339322973E-4</v>
      </c>
      <c r="H368" s="103">
        <f t="shared" si="81"/>
        <v>0.86904793808993985</v>
      </c>
      <c r="I368" s="100">
        <f t="shared" si="82"/>
        <v>5753422.545353923</v>
      </c>
      <c r="J368" s="101">
        <f t="shared" si="83"/>
        <v>3331.7042049784213</v>
      </c>
      <c r="K368" s="106">
        <f t="shared" si="84"/>
        <v>1135.8779853647575</v>
      </c>
      <c r="M368" s="49">
        <v>44545</v>
      </c>
      <c r="N368" s="52">
        <v>-4.9883676692843403E-3</v>
      </c>
      <c r="O368" s="52">
        <v>-5.7676741853356301E-3</v>
      </c>
      <c r="P368" s="52">
        <v>-5.9736436232924401E-3</v>
      </c>
      <c r="Q368" s="52">
        <v>-6.0409102588891896E-3</v>
      </c>
      <c r="R368" s="52">
        <v>-6.08100043609738E-3</v>
      </c>
      <c r="S368" s="52">
        <v>-5.7298457249999003E-3</v>
      </c>
      <c r="T368" s="52">
        <v>-5.4473024792969201E-3</v>
      </c>
      <c r="U368" s="52">
        <f t="shared" si="85"/>
        <v>-5.4943930202474168E-3</v>
      </c>
      <c r="V368" s="52">
        <f t="shared" si="86"/>
        <v>1.7091709499554054E-5</v>
      </c>
      <c r="W368" s="52">
        <f t="shared" si="87"/>
        <v>3.5636133902395707E-2</v>
      </c>
      <c r="X368" s="97">
        <f t="shared" si="88"/>
        <v>5550199.0917359712</v>
      </c>
      <c r="Y368" s="107">
        <f t="shared" si="89"/>
        <v>-37.685187194496393</v>
      </c>
      <c r="Z368" s="52">
        <v>-5.1495907828211698E-3</v>
      </c>
      <c r="AC368" s="49">
        <v>44545</v>
      </c>
      <c r="AD368" s="53">
        <v>2.07946682348847E-3</v>
      </c>
      <c r="AE368" s="53">
        <v>2.07946682348847E-3</v>
      </c>
      <c r="AF368" s="53">
        <v>2.07946682348847E-3</v>
      </c>
      <c r="AG368" s="53">
        <v>2.07946682348847E-3</v>
      </c>
      <c r="AH368" s="53">
        <v>2.07946682348847E-3</v>
      </c>
      <c r="AI368" s="53">
        <v>3.5768081434070999E-3</v>
      </c>
      <c r="AJ368" s="53">
        <v>4.8589566722512202E-3</v>
      </c>
      <c r="AK368" s="53">
        <f t="shared" si="90"/>
        <v>4.6452652507772011E-3</v>
      </c>
      <c r="AL368" s="53">
        <f t="shared" si="91"/>
        <v>4.9583058959494063E-4</v>
      </c>
      <c r="AM368" s="53">
        <f t="shared" si="92"/>
        <v>4.7183978720568086E-2</v>
      </c>
      <c r="AN368" s="95">
        <f t="shared" si="93"/>
        <v>-4907151.309740046</v>
      </c>
      <c r="AO368" s="96">
        <f t="shared" si="94"/>
        <v>-5646582.9957842827</v>
      </c>
      <c r="AP368" s="108">
        <f t="shared" si="95"/>
        <v>-2158.1410324191675</v>
      </c>
      <c r="AQ368" s="53">
        <v>6.1411047354340501E-3</v>
      </c>
    </row>
    <row r="369" spans="5:43" ht="15" x14ac:dyDescent="0.2">
      <c r="E369" s="49">
        <v>44544</v>
      </c>
      <c r="F369" s="50">
        <v>0.85188543796539296</v>
      </c>
      <c r="G369" s="102">
        <f t="shared" si="80"/>
        <v>-4.4853364110580531E-4</v>
      </c>
      <c r="H369" s="103">
        <f t="shared" si="81"/>
        <v>0.86916145672506506</v>
      </c>
      <c r="I369" s="100">
        <f t="shared" si="82"/>
        <v>5752671.1076669497</v>
      </c>
      <c r="J369" s="101">
        <f t="shared" si="83"/>
        <v>2580.2665180051699</v>
      </c>
      <c r="K369" s="106">
        <f t="shared" si="84"/>
        <v>293.30960224289447</v>
      </c>
      <c r="M369" s="49">
        <v>44544</v>
      </c>
      <c r="N369" s="52">
        <v>-5.0086448900401497E-3</v>
      </c>
      <c r="O369" s="52">
        <v>-5.7886797003448001E-3</v>
      </c>
      <c r="P369" s="52">
        <v>-6.1858636327087801E-3</v>
      </c>
      <c r="Q369" s="52">
        <v>-6.1897407285869104E-3</v>
      </c>
      <c r="R369" s="52">
        <v>-6.1191478744149199E-3</v>
      </c>
      <c r="S369" s="52">
        <v>-5.7517224922776196E-3</v>
      </c>
      <c r="T369" s="52">
        <v>-5.4634371772408399E-3</v>
      </c>
      <c r="U369" s="52">
        <f t="shared" si="85"/>
        <v>-5.5114847297469708E-3</v>
      </c>
      <c r="V369" s="52">
        <f t="shared" si="86"/>
        <v>9.2610716819789204E-6</v>
      </c>
      <c r="W369" s="52">
        <f t="shared" si="87"/>
        <v>3.562830326457813E-2</v>
      </c>
      <c r="X369" s="97">
        <f t="shared" si="88"/>
        <v>5550216.3573295129</v>
      </c>
      <c r="Y369" s="107">
        <f t="shared" si="89"/>
        <v>-20.419593652710319</v>
      </c>
      <c r="Z369" s="52">
        <v>-5.1748952828347596E-3</v>
      </c>
      <c r="AC369" s="49">
        <v>44544</v>
      </c>
      <c r="AD369" s="53">
        <v>1.73962675034999E-3</v>
      </c>
      <c r="AE369" s="53">
        <v>1.73962675034999E-3</v>
      </c>
      <c r="AF369" s="53">
        <v>1.73962675034999E-3</v>
      </c>
      <c r="AG369" s="53">
        <v>1.73962675034999E-3</v>
      </c>
      <c r="AH369" s="53">
        <v>1.73962675034999E-3</v>
      </c>
      <c r="AI369" s="53">
        <v>3.06765246205031E-3</v>
      </c>
      <c r="AJ369" s="53">
        <v>4.3657911010086502E-3</v>
      </c>
      <c r="AK369" s="53">
        <f t="shared" si="90"/>
        <v>4.1494346611822604E-3</v>
      </c>
      <c r="AL369" s="53">
        <f t="shared" si="91"/>
        <v>1.1871708557010217E-4</v>
      </c>
      <c r="AM369" s="53">
        <f t="shared" si="92"/>
        <v>4.6806865216543252E-2</v>
      </c>
      <c r="AN369" s="95">
        <f t="shared" si="93"/>
        <v>-4907886.5160119003</v>
      </c>
      <c r="AO369" s="96">
        <f t="shared" si="94"/>
        <v>-5646691.3920739731</v>
      </c>
      <c r="AP369" s="108">
        <f t="shared" si="95"/>
        <v>-2266.5373221095651</v>
      </c>
      <c r="AQ369" s="53">
        <v>5.6639295071363397E-3</v>
      </c>
    </row>
    <row r="370" spans="5:43" ht="15" x14ac:dyDescent="0.2">
      <c r="E370" s="49">
        <v>44543</v>
      </c>
      <c r="F370" s="50">
        <v>0.85226762294769198</v>
      </c>
      <c r="G370" s="102">
        <f t="shared" si="80"/>
        <v>-2.4229508854620879E-3</v>
      </c>
      <c r="H370" s="103">
        <f t="shared" si="81"/>
        <v>0.86744459928845985</v>
      </c>
      <c r="I370" s="100">
        <f t="shared" si="82"/>
        <v>5764056.8678407334</v>
      </c>
      <c r="J370" s="101">
        <f t="shared" si="83"/>
        <v>13966.026691788808</v>
      </c>
      <c r="K370" s="106">
        <f t="shared" si="84"/>
        <v>637.46067633479834</v>
      </c>
      <c r="M370" s="49">
        <v>44543</v>
      </c>
      <c r="N370" s="52">
        <v>-4.9883676692843403E-3</v>
      </c>
      <c r="O370" s="52">
        <v>-5.7091121561825197E-3</v>
      </c>
      <c r="P370" s="52">
        <v>-5.9061334468424303E-3</v>
      </c>
      <c r="Q370" s="52">
        <v>-6.0209506191313197E-3</v>
      </c>
      <c r="R370" s="52">
        <v>-6.0889408923685499E-3</v>
      </c>
      <c r="S370" s="52">
        <v>-5.7441452518105498E-3</v>
      </c>
      <c r="T370" s="52">
        <v>-5.4760659113526301E-3</v>
      </c>
      <c r="U370" s="52">
        <f t="shared" si="85"/>
        <v>-5.5207458014289498E-3</v>
      </c>
      <c r="V370" s="52">
        <f t="shared" si="86"/>
        <v>-1.0427739471196955E-4</v>
      </c>
      <c r="W370" s="52">
        <f t="shared" si="87"/>
        <v>3.5514764798184183E-2</v>
      </c>
      <c r="X370" s="97">
        <f t="shared" si="88"/>
        <v>5550466.7017225055</v>
      </c>
      <c r="Y370" s="107">
        <f t="shared" si="89"/>
        <v>229.92479933984578</v>
      </c>
      <c r="Z370" s="52">
        <v>-5.1989094354212197E-3</v>
      </c>
      <c r="AC370" s="49">
        <v>44543</v>
      </c>
      <c r="AD370" s="53">
        <v>1.6996398335322701E-3</v>
      </c>
      <c r="AE370" s="53">
        <v>1.6996398335322701E-3</v>
      </c>
      <c r="AF370" s="53">
        <v>1.6996398335322701E-3</v>
      </c>
      <c r="AG370" s="53">
        <v>1.6996398335322701E-3</v>
      </c>
      <c r="AH370" s="53">
        <v>1.6996398335322701E-3</v>
      </c>
      <c r="AI370" s="53">
        <v>2.9777877498418002E-3</v>
      </c>
      <c r="AJ370" s="53">
        <v>4.2413035407662296E-3</v>
      </c>
      <c r="AK370" s="53">
        <f t="shared" si="90"/>
        <v>4.0307175756121583E-3</v>
      </c>
      <c r="AL370" s="53">
        <f t="shared" si="91"/>
        <v>6.7130429670212051E-5</v>
      </c>
      <c r="AM370" s="53">
        <f t="shared" si="92"/>
        <v>4.6755278560643362E-2</v>
      </c>
      <c r="AN370" s="95">
        <f t="shared" si="93"/>
        <v>-4907987.0959758488</v>
      </c>
      <c r="AO370" s="96">
        <f t="shared" si="94"/>
        <v>-5657983.3455666574</v>
      </c>
      <c r="AP370" s="108">
        <f t="shared" si="95"/>
        <v>-13558.490814793855</v>
      </c>
      <c r="AQ370" s="53">
        <v>5.5048195645213101E-3</v>
      </c>
    </row>
    <row r="371" spans="5:43" ht="15" x14ac:dyDescent="0.2">
      <c r="E371" s="49">
        <v>44540</v>
      </c>
      <c r="F371" s="50">
        <v>0.85433512926101596</v>
      </c>
      <c r="G371" s="102">
        <f t="shared" si="80"/>
        <v>-1.8416867949741774E-4</v>
      </c>
      <c r="H371" s="103">
        <f t="shared" si="81"/>
        <v>0.86939133566864313</v>
      </c>
      <c r="I371" s="100">
        <f t="shared" si="82"/>
        <v>5751150.0228542453</v>
      </c>
      <c r="J371" s="101">
        <f t="shared" si="83"/>
        <v>1059.1817053006962</v>
      </c>
      <c r="K371" s="106">
        <f t="shared" si="84"/>
        <v>90.929256779141724</v>
      </c>
      <c r="M371" s="49">
        <v>44540</v>
      </c>
      <c r="N371" s="52">
        <v>-4.9985744990408403E-3</v>
      </c>
      <c r="O371" s="52">
        <v>-5.2021918818354598E-3</v>
      </c>
      <c r="P371" s="52">
        <v>-5.3292042575776499E-3</v>
      </c>
      <c r="Q371" s="52">
        <v>-5.5752890184521597E-3</v>
      </c>
      <c r="R371" s="52">
        <v>-5.7975589297711797E-3</v>
      </c>
      <c r="S371" s="52">
        <v>-5.6299911811947797E-3</v>
      </c>
      <c r="T371" s="52">
        <v>-5.37376385182142E-3</v>
      </c>
      <c r="U371" s="52">
        <f t="shared" si="85"/>
        <v>-5.4164684067169802E-3</v>
      </c>
      <c r="V371" s="52">
        <f t="shared" si="86"/>
        <v>-4.4984898219503633E-5</v>
      </c>
      <c r="W371" s="52">
        <f t="shared" si="87"/>
        <v>3.557405729467665E-2</v>
      </c>
      <c r="X371" s="97">
        <f t="shared" si="88"/>
        <v>5550335.9644979127</v>
      </c>
      <c r="Y371" s="107">
        <f t="shared" si="89"/>
        <v>99.187574747018516</v>
      </c>
      <c r="Z371" s="52">
        <v>-5.1126573234796498E-3</v>
      </c>
      <c r="AC371" s="49">
        <v>44540</v>
      </c>
      <c r="AD371" s="53">
        <v>1.6596601344644999E-3</v>
      </c>
      <c r="AE371" s="53">
        <v>1.6596601344644999E-3</v>
      </c>
      <c r="AF371" s="53">
        <v>1.6596601344644999E-3</v>
      </c>
      <c r="AG371" s="53">
        <v>1.6596601344644999E-3</v>
      </c>
      <c r="AH371" s="53">
        <v>1.6596601344644999E-3</v>
      </c>
      <c r="AI371" s="53">
        <v>2.9178762342780798E-3</v>
      </c>
      <c r="AJ371" s="53">
        <v>4.1727293282747199E-3</v>
      </c>
      <c r="AK371" s="53">
        <f t="shared" si="90"/>
        <v>3.9635871459419462E-3</v>
      </c>
      <c r="AL371" s="53">
        <f t="shared" si="91"/>
        <v>-1.2360978871583939E-5</v>
      </c>
      <c r="AM371" s="53">
        <f t="shared" si="92"/>
        <v>4.6675787152101564E-2</v>
      </c>
      <c r="AN371" s="95">
        <f t="shared" si="93"/>
        <v>-4908142.0866615856</v>
      </c>
      <c r="AO371" s="96">
        <f t="shared" si="94"/>
        <v>-5645492.2947751321</v>
      </c>
      <c r="AP371" s="108">
        <f t="shared" si="95"/>
        <v>-1067.440023268573</v>
      </c>
      <c r="AQ371" s="53">
        <v>5.4275826551020102E-3</v>
      </c>
    </row>
    <row r="372" spans="5:43" ht="15" x14ac:dyDescent="0.2">
      <c r="E372" s="49">
        <v>44539</v>
      </c>
      <c r="F372" s="50">
        <v>0.85449248552322299</v>
      </c>
      <c r="G372" s="102">
        <f t="shared" si="80"/>
        <v>-3.5381656607380596E-3</v>
      </c>
      <c r="H372" s="103">
        <f t="shared" si="81"/>
        <v>0.86647486263030549</v>
      </c>
      <c r="I372" s="100">
        <f t="shared" si="82"/>
        <v>5770507.8538825717</v>
      </c>
      <c r="J372" s="101">
        <f t="shared" si="83"/>
        <v>20417.012733627111</v>
      </c>
      <c r="K372" s="106">
        <f t="shared" si="84"/>
        <v>289.00487385876477</v>
      </c>
      <c r="M372" s="49">
        <v>44539</v>
      </c>
      <c r="N372" s="52">
        <v>-4.9883676692843403E-3</v>
      </c>
      <c r="O372" s="52">
        <v>-5.3069046698510603E-3</v>
      </c>
      <c r="P372" s="52">
        <v>-5.4027480073273104E-3</v>
      </c>
      <c r="Q372" s="52">
        <v>-5.5884439498186103E-3</v>
      </c>
      <c r="R372" s="52">
        <v>-5.7561695575714103E-3</v>
      </c>
      <c r="S372" s="52">
        <v>-5.5848448537290096E-3</v>
      </c>
      <c r="T372" s="52">
        <v>-5.32881123945117E-3</v>
      </c>
      <c r="U372" s="52">
        <f t="shared" si="85"/>
        <v>-5.3714835084974766E-3</v>
      </c>
      <c r="V372" s="52">
        <f t="shared" si="86"/>
        <v>-1.086403305332502E-5</v>
      </c>
      <c r="W372" s="52">
        <f t="shared" si="87"/>
        <v>3.5608178159842831E-2</v>
      </c>
      <c r="X372" s="97">
        <f t="shared" si="88"/>
        <v>5550260.7309572967</v>
      </c>
      <c r="Y372" s="107">
        <f t="shared" si="89"/>
        <v>23.954034131020308</v>
      </c>
      <c r="Z372" s="52">
        <v>-5.0571388565003803E-3</v>
      </c>
      <c r="AC372" s="49">
        <v>44539</v>
      </c>
      <c r="AD372" s="53">
        <v>1.64966448210179E-3</v>
      </c>
      <c r="AE372" s="53">
        <v>1.64966448210179E-3</v>
      </c>
      <c r="AF372" s="53">
        <v>1.64966448210179E-3</v>
      </c>
      <c r="AG372" s="53">
        <v>1.64966448210179E-3</v>
      </c>
      <c r="AH372" s="53">
        <v>1.64966448210179E-3</v>
      </c>
      <c r="AI372" s="53">
        <v>2.9478322248905802E-3</v>
      </c>
      <c r="AJ372" s="53">
        <v>4.1815713047981201E-3</v>
      </c>
      <c r="AK372" s="53">
        <f t="shared" si="90"/>
        <v>3.9759481248135302E-3</v>
      </c>
      <c r="AL372" s="53">
        <f t="shared" si="91"/>
        <v>-4.8944998222097413E-5</v>
      </c>
      <c r="AM372" s="53">
        <f t="shared" si="92"/>
        <v>4.663920313275105E-2</v>
      </c>
      <c r="AN372" s="95">
        <f t="shared" si="93"/>
        <v>-4908213.4190619504</v>
      </c>
      <c r="AO372" s="96">
        <f t="shared" si="94"/>
        <v>-5664576.8166457629</v>
      </c>
      <c r="AP372" s="108">
        <f t="shared" si="95"/>
        <v>-20151.961893899366</v>
      </c>
      <c r="AQ372" s="53">
        <v>5.4153106175363003E-3</v>
      </c>
    </row>
    <row r="373" spans="5:43" ht="15" x14ac:dyDescent="0.2">
      <c r="E373" s="49">
        <v>44538</v>
      </c>
      <c r="F373" s="50">
        <v>0.85752117633819502</v>
      </c>
      <c r="G373" s="102">
        <f t="shared" si="80"/>
        <v>9.1874614966845104E-3</v>
      </c>
      <c r="H373" s="103">
        <f t="shared" si="81"/>
        <v>0.87754045055663454</v>
      </c>
      <c r="I373" s="100">
        <f t="shared" si="82"/>
        <v>5697743.0462931246</v>
      </c>
      <c r="J373" s="101">
        <f t="shared" si="83"/>
        <v>-52347.794855820015</v>
      </c>
      <c r="K373" s="106">
        <f t="shared" si="84"/>
        <v>-1199.0469173491001</v>
      </c>
      <c r="M373" s="49">
        <v>44538</v>
      </c>
      <c r="N373" s="52">
        <v>-4.9883676692843403E-3</v>
      </c>
      <c r="O373" s="52">
        <v>-5.4946648888289902E-3</v>
      </c>
      <c r="P373" s="52">
        <v>-5.53696602582931E-3</v>
      </c>
      <c r="Q373" s="52">
        <v>-5.6189256720244798E-3</v>
      </c>
      <c r="R373" s="52">
        <v>-5.6929532438516599E-3</v>
      </c>
      <c r="S373" s="52">
        <v>-5.5643944069743096E-3</v>
      </c>
      <c r="T373" s="52">
        <v>-5.3198644891381203E-3</v>
      </c>
      <c r="U373" s="52">
        <f t="shared" si="85"/>
        <v>-5.3606194754441516E-3</v>
      </c>
      <c r="V373" s="52">
        <f t="shared" si="86"/>
        <v>7.8611386319041993E-6</v>
      </c>
      <c r="W373" s="52">
        <f t="shared" si="87"/>
        <v>3.5626903331528056E-2</v>
      </c>
      <c r="X373" s="97">
        <f t="shared" si="88"/>
        <v>5550219.4440154135</v>
      </c>
      <c r="Y373" s="107">
        <f t="shared" si="89"/>
        <v>-17.332907752133906</v>
      </c>
      <c r="Z373" s="52">
        <v>-5.0521926023066E-3</v>
      </c>
      <c r="AC373" s="49">
        <v>44538</v>
      </c>
      <c r="AD373" s="53">
        <v>1.64966448210179E-3</v>
      </c>
      <c r="AE373" s="53">
        <v>1.64966448210179E-3</v>
      </c>
      <c r="AF373" s="53">
        <v>1.64966448210179E-3</v>
      </c>
      <c r="AG373" s="53">
        <v>1.64966448210179E-3</v>
      </c>
      <c r="AH373" s="53">
        <v>1.64966448210179E-3</v>
      </c>
      <c r="AI373" s="53">
        <v>2.96780280768871E-3</v>
      </c>
      <c r="AJ373" s="53">
        <v>4.2363111861050103E-3</v>
      </c>
      <c r="AK373" s="53">
        <f t="shared" si="90"/>
        <v>4.0248931230356276E-3</v>
      </c>
      <c r="AL373" s="53">
        <f t="shared" si="91"/>
        <v>-9.8900170996786031E-5</v>
      </c>
      <c r="AM373" s="53">
        <f t="shared" si="92"/>
        <v>4.6589247959976363E-2</v>
      </c>
      <c r="AN373" s="95">
        <f t="shared" si="93"/>
        <v>-4908310.8245330052</v>
      </c>
      <c r="AO373" s="96">
        <f t="shared" si="94"/>
        <v>-5593258.7739056405</v>
      </c>
      <c r="AP373" s="108">
        <f t="shared" si="95"/>
        <v>51166.080846223049</v>
      </c>
      <c r="AQ373" s="53">
        <v>5.5048195645213101E-3</v>
      </c>
    </row>
    <row r="374" spans="5:43" ht="15" x14ac:dyDescent="0.2">
      <c r="E374" s="49">
        <v>44537</v>
      </c>
      <c r="F374" s="50">
        <v>0.849678814411163</v>
      </c>
      <c r="G374" s="102">
        <f t="shared" si="80"/>
        <v>-2.2471014945978042E-3</v>
      </c>
      <c r="H374" s="103">
        <f t="shared" si="81"/>
        <v>0.8675975093865107</v>
      </c>
      <c r="I374" s="100">
        <f t="shared" si="82"/>
        <v>5763040.9791466137</v>
      </c>
      <c r="J374" s="101">
        <f t="shared" si="83"/>
        <v>12950.137997669168</v>
      </c>
      <c r="K374" s="106">
        <f t="shared" si="84"/>
        <v>280.76831650361419</v>
      </c>
      <c r="M374" s="49">
        <v>44537</v>
      </c>
      <c r="N374" s="52">
        <v>-4.9985060468316E-3</v>
      </c>
      <c r="O374" s="52">
        <v>-5.6341127492487396E-3</v>
      </c>
      <c r="P374" s="52">
        <v>-5.6512425653636403E-3</v>
      </c>
      <c r="Q374" s="52">
        <v>-5.6844330392777902E-3</v>
      </c>
      <c r="R374" s="52">
        <v>-5.7144104503095098E-3</v>
      </c>
      <c r="S374" s="52">
        <v>-5.5725551210343803E-3</v>
      </c>
      <c r="T374" s="52">
        <v>-5.3276657126843903E-3</v>
      </c>
      <c r="U374" s="52">
        <f t="shared" si="85"/>
        <v>-5.3684806140760558E-3</v>
      </c>
      <c r="V374" s="52">
        <f t="shared" si="86"/>
        <v>-2.0203723882642084E-5</v>
      </c>
      <c r="W374" s="52">
        <f t="shared" si="87"/>
        <v>3.5598838469013509E-2</v>
      </c>
      <c r="X374" s="97">
        <f t="shared" si="88"/>
        <v>5550281.3240620513</v>
      </c>
      <c r="Y374" s="107">
        <f t="shared" si="89"/>
        <v>44.547138885594904</v>
      </c>
      <c r="Z374" s="52">
        <v>-5.0596860237419597E-3</v>
      </c>
      <c r="AC374" s="49">
        <v>44537</v>
      </c>
      <c r="AD374" s="53">
        <v>1.74962251912802E-3</v>
      </c>
      <c r="AE374" s="53">
        <v>1.74962251912802E-3</v>
      </c>
      <c r="AF374" s="53">
        <v>1.74962251912802E-3</v>
      </c>
      <c r="AG374" s="53">
        <v>1.74962251912802E-3</v>
      </c>
      <c r="AH374" s="53">
        <v>1.74962251912802E-3</v>
      </c>
      <c r="AI374" s="53">
        <v>3.0876216478645802E-3</v>
      </c>
      <c r="AJ374" s="53">
        <v>4.3310276232659799E-3</v>
      </c>
      <c r="AK374" s="53">
        <f t="shared" si="90"/>
        <v>4.1237932940324136E-3</v>
      </c>
      <c r="AL374" s="53">
        <f t="shared" si="91"/>
        <v>-7.8126322478055954E-7</v>
      </c>
      <c r="AM374" s="53">
        <f t="shared" si="92"/>
        <v>4.6687366867748367E-2</v>
      </c>
      <c r="AN374" s="95">
        <f t="shared" si="93"/>
        <v>-4908119.508469658</v>
      </c>
      <c r="AO374" s="96">
        <f t="shared" si="94"/>
        <v>-5657138.7715719147</v>
      </c>
      <c r="AP374" s="108">
        <f t="shared" si="95"/>
        <v>-12713.916820051149</v>
      </c>
      <c r="AQ374" s="53">
        <v>5.5744335986673797E-3</v>
      </c>
    </row>
    <row r="375" spans="5:43" ht="15" x14ac:dyDescent="0.2">
      <c r="E375" s="49">
        <v>44536</v>
      </c>
      <c r="F375" s="50">
        <v>0.851590275764465</v>
      </c>
      <c r="G375" s="102">
        <f t="shared" si="80"/>
        <v>-1.8680247778756725E-3</v>
      </c>
      <c r="H375" s="103">
        <f t="shared" si="81"/>
        <v>0.86792713610650052</v>
      </c>
      <c r="I375" s="100">
        <f t="shared" si="82"/>
        <v>5760852.255904655</v>
      </c>
      <c r="J375" s="101">
        <f t="shared" si="83"/>
        <v>10761.414755710401</v>
      </c>
      <c r="K375" s="106">
        <f t="shared" si="84"/>
        <v>358.76634152140468</v>
      </c>
      <c r="M375" s="49">
        <v>44536</v>
      </c>
      <c r="N375" s="52">
        <v>-4.9985060468316E-3</v>
      </c>
      <c r="O375" s="52">
        <v>-5.6549669243395303E-3</v>
      </c>
      <c r="P375" s="52">
        <v>-5.6595299392938597E-3</v>
      </c>
      <c r="Q375" s="52">
        <v>-5.6683705188333901E-3</v>
      </c>
      <c r="R375" s="52">
        <v>-5.6763566099107196E-3</v>
      </c>
      <c r="S375" s="52">
        <v>-5.5277524515986399E-3</v>
      </c>
      <c r="T375" s="52">
        <v>-5.3123817779123696E-3</v>
      </c>
      <c r="U375" s="52">
        <f t="shared" si="85"/>
        <v>-5.3482768901934137E-3</v>
      </c>
      <c r="V375" s="52">
        <f t="shared" si="86"/>
        <v>1.4829915016892174E-5</v>
      </c>
      <c r="W375" s="52">
        <f t="shared" si="87"/>
        <v>3.5633872107913044E-2</v>
      </c>
      <c r="X375" s="97">
        <f t="shared" si="88"/>
        <v>5550204.0787091814</v>
      </c>
      <c r="Y375" s="107">
        <f t="shared" si="89"/>
        <v>-32.698213984258473</v>
      </c>
      <c r="Z375" s="52">
        <v>-5.0834487192332701E-3</v>
      </c>
      <c r="AC375" s="49">
        <v>44536</v>
      </c>
      <c r="AD375" s="53">
        <v>1.6996398335322701E-3</v>
      </c>
      <c r="AE375" s="53">
        <v>1.6996398335322701E-3</v>
      </c>
      <c r="AF375" s="53">
        <v>1.6996398335322701E-3</v>
      </c>
      <c r="AG375" s="53">
        <v>1.6996398335322701E-3</v>
      </c>
      <c r="AH375" s="53">
        <v>1.6996398335322701E-3</v>
      </c>
      <c r="AI375" s="53">
        <v>3.06765246205031E-3</v>
      </c>
      <c r="AJ375" s="53">
        <v>4.3359589762985698E-3</v>
      </c>
      <c r="AK375" s="53">
        <f t="shared" si="90"/>
        <v>4.1245745572571942E-3</v>
      </c>
      <c r="AL375" s="53">
        <f t="shared" si="91"/>
        <v>8.622816919038722E-5</v>
      </c>
      <c r="AM375" s="53">
        <f t="shared" si="92"/>
        <v>4.6774376300163532E-2</v>
      </c>
      <c r="AN375" s="95">
        <f t="shared" si="93"/>
        <v>-4907949.8603319656</v>
      </c>
      <c r="AO375" s="96">
        <f t="shared" si="94"/>
        <v>-5654794.8049520683</v>
      </c>
      <c r="AP375" s="108">
        <f t="shared" si="95"/>
        <v>-10369.950200204737</v>
      </c>
      <c r="AQ375" s="53">
        <v>5.6042657233774601E-3</v>
      </c>
    </row>
    <row r="376" spans="5:43" ht="15" x14ac:dyDescent="0.2">
      <c r="E376" s="49">
        <v>44533</v>
      </c>
      <c r="F376" s="50">
        <v>0.85318255424499501</v>
      </c>
      <c r="G376" s="102">
        <f t="shared" si="80"/>
        <v>3.2267954369501785E-3</v>
      </c>
      <c r="H376" s="103">
        <f t="shared" si="81"/>
        <v>0.87235734456370106</v>
      </c>
      <c r="I376" s="100">
        <f t="shared" si="82"/>
        <v>5731596.1528365295</v>
      </c>
      <c r="J376" s="101">
        <f t="shared" si="83"/>
        <v>-18494.688312415034</v>
      </c>
      <c r="K376" s="106">
        <f t="shared" si="84"/>
        <v>-1003.1053155176342</v>
      </c>
      <c r="M376" s="49">
        <v>44533</v>
      </c>
      <c r="N376" s="52">
        <v>-4.9681565724313198E-3</v>
      </c>
      <c r="O376" s="52">
        <v>-5.5160759948194001E-3</v>
      </c>
      <c r="P376" s="52">
        <v>-5.5425879545509798E-3</v>
      </c>
      <c r="Q376" s="52">
        <v>-5.5939541198313202E-3</v>
      </c>
      <c r="R376" s="52">
        <v>-5.6403502821922302E-3</v>
      </c>
      <c r="S376" s="52">
        <v>-5.52528537809848E-3</v>
      </c>
      <c r="T376" s="52">
        <v>-5.3306710906326701E-3</v>
      </c>
      <c r="U376" s="52">
        <f t="shared" si="85"/>
        <v>-5.3631068052103058E-3</v>
      </c>
      <c r="V376" s="52">
        <f t="shared" si="86"/>
        <v>5.3358885149165647E-5</v>
      </c>
      <c r="W376" s="52">
        <f t="shared" si="87"/>
        <v>3.567240107804532E-2</v>
      </c>
      <c r="X376" s="97">
        <f t="shared" si="88"/>
        <v>5550119.1277734488</v>
      </c>
      <c r="Y376" s="107">
        <f t="shared" si="89"/>
        <v>-117.64914971683174</v>
      </c>
      <c r="Z376" s="52">
        <v>-5.1047331653535297E-3</v>
      </c>
      <c r="AC376" s="49">
        <v>44533</v>
      </c>
      <c r="AD376" s="53">
        <v>1.5397076494991699E-3</v>
      </c>
      <c r="AE376" s="53">
        <v>1.5397076494991699E-3</v>
      </c>
      <c r="AF376" s="53">
        <v>1.5397076494991699E-3</v>
      </c>
      <c r="AG376" s="53">
        <v>1.5397076494991699E-3</v>
      </c>
      <c r="AH376" s="53">
        <v>1.5397076494991699E-3</v>
      </c>
      <c r="AI376" s="53">
        <v>2.9613482765853401E-3</v>
      </c>
      <c r="AJ376" s="53">
        <v>4.2537460103631002E-3</v>
      </c>
      <c r="AK376" s="53">
        <f t="shared" si="90"/>
        <v>4.0383463880668069E-3</v>
      </c>
      <c r="AL376" s="53">
        <f t="shared" si="91"/>
        <v>-2.4408994552989772E-4</v>
      </c>
      <c r="AM376" s="53">
        <f t="shared" si="92"/>
        <v>4.6444058185443247E-2</v>
      </c>
      <c r="AN376" s="95">
        <f t="shared" si="93"/>
        <v>-4908593.9348854637</v>
      </c>
      <c r="AO376" s="96">
        <f t="shared" si="94"/>
        <v>-5626815.6226052493</v>
      </c>
      <c r="AP376" s="108">
        <f t="shared" si="95"/>
        <v>17609.232146614231</v>
      </c>
      <c r="AQ376" s="53">
        <v>5.5461442098021499E-3</v>
      </c>
    </row>
    <row r="377" spans="5:43" ht="15" x14ac:dyDescent="0.2">
      <c r="E377" s="49">
        <v>44532</v>
      </c>
      <c r="F377" s="50">
        <v>0.85043394565582198</v>
      </c>
      <c r="G377" s="102">
        <f t="shared" si="80"/>
        <v>-3.7510711717021956E-4</v>
      </c>
      <c r="H377" s="103">
        <f t="shared" si="81"/>
        <v>0.86922530486761096</v>
      </c>
      <c r="I377" s="100">
        <f t="shared" si="82"/>
        <v>5752248.5505199768</v>
      </c>
      <c r="J377" s="101">
        <f t="shared" si="83"/>
        <v>2157.7093710321933</v>
      </c>
      <c r="K377" s="106">
        <f t="shared" si="84"/>
        <v>-337.69102839007974</v>
      </c>
      <c r="M377" s="49">
        <v>44532</v>
      </c>
      <c r="N377" s="52">
        <v>-4.9579502083361097E-3</v>
      </c>
      <c r="O377" s="52">
        <v>-5.5647562257945503E-3</v>
      </c>
      <c r="P377" s="52">
        <v>-5.5910870432853699E-3</v>
      </c>
      <c r="Q377" s="52">
        <v>-5.6421016342937903E-3</v>
      </c>
      <c r="R377" s="52">
        <v>-5.6881783530116003E-3</v>
      </c>
      <c r="S377" s="52">
        <v>-5.5776345543563297E-3</v>
      </c>
      <c r="T377" s="52">
        <v>-5.3842319175600997E-3</v>
      </c>
      <c r="U377" s="52">
        <f t="shared" si="85"/>
        <v>-5.4164656903594715E-3</v>
      </c>
      <c r="V377" s="52">
        <f t="shared" si="86"/>
        <v>3.5307525346676798E-5</v>
      </c>
      <c r="W377" s="52">
        <f t="shared" si="87"/>
        <v>3.5654349718242828E-2</v>
      </c>
      <c r="X377" s="97">
        <f t="shared" si="88"/>
        <v>5550158.928309612</v>
      </c>
      <c r="Y377" s="107">
        <f t="shared" si="89"/>
        <v>-77.84861355368048</v>
      </c>
      <c r="Z377" s="52">
        <v>-5.1686433143913703E-3</v>
      </c>
      <c r="AC377" s="49">
        <v>44532</v>
      </c>
      <c r="AD377" s="53">
        <v>1.73962675034999E-3</v>
      </c>
      <c r="AE377" s="53">
        <v>1.73962675034999E-3</v>
      </c>
      <c r="AF377" s="53">
        <v>1.73962675034999E-3</v>
      </c>
      <c r="AG377" s="53">
        <v>1.73962675034999E-3</v>
      </c>
      <c r="AH377" s="53">
        <v>1.73962675034999E-3</v>
      </c>
      <c r="AI377" s="53">
        <v>3.1749238260090299E-3</v>
      </c>
      <c r="AJ377" s="53">
        <v>4.5039388351142398E-3</v>
      </c>
      <c r="AK377" s="53">
        <f t="shared" si="90"/>
        <v>4.2824363335967047E-3</v>
      </c>
      <c r="AL377" s="53">
        <f t="shared" si="91"/>
        <v>-1.3351126108318307E-4</v>
      </c>
      <c r="AM377" s="53">
        <f t="shared" si="92"/>
        <v>4.6554636869889962E-2</v>
      </c>
      <c r="AN377" s="95">
        <f t="shared" si="93"/>
        <v>-4908378.312362114</v>
      </c>
      <c r="AO377" s="96">
        <f t="shared" si="94"/>
        <v>-5646842.4065377321</v>
      </c>
      <c r="AP377" s="108">
        <f t="shared" si="95"/>
        <v>-2417.5517858685926</v>
      </c>
      <c r="AQ377" s="53">
        <v>5.8329552412033003E-3</v>
      </c>
    </row>
    <row r="378" spans="5:43" ht="15" x14ac:dyDescent="0.2">
      <c r="E378" s="49">
        <v>44531</v>
      </c>
      <c r="F378" s="50">
        <v>0.85075300931930498</v>
      </c>
      <c r="G378" s="102">
        <f t="shared" si="80"/>
        <v>-9.770842570065684E-4</v>
      </c>
      <c r="H378" s="103">
        <f t="shared" si="81"/>
        <v>0.86870185475485051</v>
      </c>
      <c r="I378" s="100">
        <f t="shared" si="82"/>
        <v>5755714.6593303988</v>
      </c>
      <c r="J378" s="101">
        <f t="shared" si="83"/>
        <v>5623.818181454204</v>
      </c>
      <c r="K378" s="106">
        <f t="shared" si="84"/>
        <v>670.52081549167633</v>
      </c>
      <c r="M378" s="49">
        <v>44531</v>
      </c>
      <c r="N378" s="52">
        <v>-4.9680890515446602E-3</v>
      </c>
      <c r="O378" s="52">
        <v>-5.6719747371971599E-3</v>
      </c>
      <c r="P378" s="52">
        <v>-5.6969081051647602E-3</v>
      </c>
      <c r="Q378" s="52">
        <v>-5.7452158071100703E-3</v>
      </c>
      <c r="R378" s="52">
        <v>-5.7888501323759504E-3</v>
      </c>
      <c r="S378" s="52">
        <v>-5.6413458660244898E-3</v>
      </c>
      <c r="T378" s="52">
        <v>-5.41385868564248E-3</v>
      </c>
      <c r="U378" s="52">
        <f t="shared" si="85"/>
        <v>-5.4517732157061483E-3</v>
      </c>
      <c r="V378" s="52">
        <f t="shared" si="86"/>
        <v>1.5879282727835828E-5</v>
      </c>
      <c r="W378" s="52">
        <f t="shared" si="87"/>
        <v>3.5634921475623992E-2</v>
      </c>
      <c r="X378" s="97">
        <f t="shared" si="88"/>
        <v>5550201.7649844093</v>
      </c>
      <c r="Y378" s="107">
        <f t="shared" si="89"/>
        <v>-35.011938756331801</v>
      </c>
      <c r="Z378" s="52">
        <v>-5.16009982675313E-3</v>
      </c>
      <c r="AC378" s="49">
        <v>44531</v>
      </c>
      <c r="AD378" s="53">
        <v>1.86956906691193E-3</v>
      </c>
      <c r="AE378" s="53">
        <v>1.86956906691193E-3</v>
      </c>
      <c r="AF378" s="53">
        <v>1.86956906691193E-3</v>
      </c>
      <c r="AG378" s="53">
        <v>1.86956906691193E-3</v>
      </c>
      <c r="AH378" s="53">
        <v>1.86956906691193E-3</v>
      </c>
      <c r="AI378" s="53">
        <v>3.29728773795068E-3</v>
      </c>
      <c r="AJ378" s="53">
        <v>4.6396795660257296E-3</v>
      </c>
      <c r="AK378" s="53">
        <f t="shared" si="90"/>
        <v>4.4159475946798877E-3</v>
      </c>
      <c r="AL378" s="53">
        <f t="shared" si="91"/>
        <v>2.6830902788788167E-4</v>
      </c>
      <c r="AM378" s="53">
        <f t="shared" si="92"/>
        <v>4.6956457158861029E-2</v>
      </c>
      <c r="AN378" s="95">
        <f t="shared" si="93"/>
        <v>-4907594.8640201492</v>
      </c>
      <c r="AO378" s="96">
        <f t="shared" si="94"/>
        <v>-5649343.1401790697</v>
      </c>
      <c r="AP378" s="108">
        <f t="shared" si="95"/>
        <v>-4918.2854272061959</v>
      </c>
      <c r="AQ378" s="53">
        <v>5.9820716269314202E-3</v>
      </c>
    </row>
    <row r="379" spans="5:43" ht="15" x14ac:dyDescent="0.2">
      <c r="E379" s="49">
        <v>44530</v>
      </c>
      <c r="F379" s="50">
        <v>0.851584672927856</v>
      </c>
      <c r="G379" s="102">
        <f t="shared" si="80"/>
        <v>4.8979504177656284E-3</v>
      </c>
      <c r="H379" s="103">
        <f t="shared" si="81"/>
        <v>0.87381049985027148</v>
      </c>
      <c r="I379" s="100">
        <f t="shared" si="82"/>
        <v>5722064.4531700592</v>
      </c>
      <c r="J379" s="101">
        <f t="shared" si="83"/>
        <v>-28026.387978885323</v>
      </c>
      <c r="K379" s="106">
        <f t="shared" si="84"/>
        <v>-260.79511399567127</v>
      </c>
      <c r="M379" s="49">
        <v>44530</v>
      </c>
      <c r="N379" s="52">
        <v>-4.9478774890303603E-3</v>
      </c>
      <c r="O379" s="52">
        <v>-5.6596938520669902E-3</v>
      </c>
      <c r="P379" s="52">
        <v>-5.6841596961021397E-3</v>
      </c>
      <c r="Q379" s="52">
        <v>-5.73521899059414E-3</v>
      </c>
      <c r="R379" s="52">
        <v>-5.7829832658171602E-3</v>
      </c>
      <c r="S379" s="52">
        <v>-5.6448397226631598E-3</v>
      </c>
      <c r="T379" s="52">
        <v>-5.4322150535881502E-3</v>
      </c>
      <c r="U379" s="52">
        <f t="shared" si="85"/>
        <v>-5.4676524984339841E-3</v>
      </c>
      <c r="V379" s="52">
        <f t="shared" si="86"/>
        <v>-1.2276771788798969E-5</v>
      </c>
      <c r="W379" s="52">
        <f t="shared" si="87"/>
        <v>3.5606765421107356E-2</v>
      </c>
      <c r="X379" s="97">
        <f t="shared" si="88"/>
        <v>5550263.8459031228</v>
      </c>
      <c r="Y379" s="107">
        <f t="shared" si="89"/>
        <v>27.068979957140982</v>
      </c>
      <c r="Z379" s="52">
        <v>-5.2144895307719699E-3</v>
      </c>
      <c r="AC379" s="49">
        <v>44530</v>
      </c>
      <c r="AD379" s="53">
        <v>1.6796521376818399E-3</v>
      </c>
      <c r="AE379" s="53">
        <v>1.6796521376818399E-3</v>
      </c>
      <c r="AF379" s="53">
        <v>1.6796521376818399E-3</v>
      </c>
      <c r="AG379" s="53">
        <v>1.6796521376818399E-3</v>
      </c>
      <c r="AH379" s="53">
        <v>1.6796521376818399E-3</v>
      </c>
      <c r="AI379" s="53">
        <v>3.0077556148171399E-3</v>
      </c>
      <c r="AJ379" s="53">
        <v>4.3756151571869798E-3</v>
      </c>
      <c r="AK379" s="53">
        <f t="shared" si="90"/>
        <v>4.1476385667920061E-3</v>
      </c>
      <c r="AL379" s="53">
        <f t="shared" si="91"/>
        <v>1.0180473327636372E-4</v>
      </c>
      <c r="AM379" s="53">
        <f t="shared" si="92"/>
        <v>4.6789952864249515E-2</v>
      </c>
      <c r="AN379" s="95">
        <f t="shared" si="93"/>
        <v>-4907919.4902770203</v>
      </c>
      <c r="AO379" s="96">
        <f t="shared" si="94"/>
        <v>-5616686.330866931</v>
      </c>
      <c r="AP379" s="108">
        <f t="shared" si="95"/>
        <v>27738.523884932511</v>
      </c>
      <c r="AQ379" s="53">
        <v>5.7434742338955402E-3</v>
      </c>
    </row>
    <row r="380" spans="5:43" ht="15" x14ac:dyDescent="0.2">
      <c r="E380" s="49">
        <v>44529</v>
      </c>
      <c r="F380" s="50">
        <v>0.84742385149001997</v>
      </c>
      <c r="G380" s="102">
        <f t="shared" si="80"/>
        <v>-1.267289515440542E-3</v>
      </c>
      <c r="H380" s="103">
        <f t="shared" si="81"/>
        <v>0.86844950634292883</v>
      </c>
      <c r="I380" s="100">
        <f t="shared" si="82"/>
        <v>5757387.1174792582</v>
      </c>
      <c r="J380" s="101">
        <f t="shared" si="83"/>
        <v>7296.2763303136453</v>
      </c>
      <c r="K380" s="106">
        <f t="shared" si="84"/>
        <v>733.87100076768547</v>
      </c>
      <c r="M380" s="49">
        <v>44529</v>
      </c>
      <c r="N380" s="52">
        <v>-4.9478774890303603E-3</v>
      </c>
      <c r="O380" s="52">
        <v>-5.6596938520669902E-3</v>
      </c>
      <c r="P380" s="52">
        <v>-5.6761503219604397E-3</v>
      </c>
      <c r="Q380" s="52">
        <v>-5.7118758559226903E-3</v>
      </c>
      <c r="R380" s="52">
        <v>-5.7464484125375704E-3</v>
      </c>
      <c r="S380" s="52">
        <v>-5.6010186672210598E-3</v>
      </c>
      <c r="T380" s="52">
        <v>-5.4262471385300099E-3</v>
      </c>
      <c r="U380" s="52">
        <f t="shared" si="85"/>
        <v>-5.4553757266451851E-3</v>
      </c>
      <c r="V380" s="52">
        <f t="shared" si="86"/>
        <v>-2.0291190594400044E-6</v>
      </c>
      <c r="W380" s="52">
        <f t="shared" si="87"/>
        <v>3.5617013073836717E-2</v>
      </c>
      <c r="X380" s="97">
        <f t="shared" si="88"/>
        <v>5550241.2509064153</v>
      </c>
      <c r="Y380" s="107">
        <f t="shared" si="89"/>
        <v>4.4739832496270537</v>
      </c>
      <c r="Z380" s="52">
        <v>-5.23813813924789E-3</v>
      </c>
      <c r="AC380" s="49">
        <v>44529</v>
      </c>
      <c r="AD380" s="53">
        <v>1.70963548589497E-3</v>
      </c>
      <c r="AE380" s="53">
        <v>1.70963548589497E-3</v>
      </c>
      <c r="AF380" s="53">
        <v>1.70963548589497E-3</v>
      </c>
      <c r="AG380" s="53">
        <v>1.70963548589497E-3</v>
      </c>
      <c r="AH380" s="53">
        <v>1.70963548589497E-3</v>
      </c>
      <c r="AI380" s="53">
        <v>2.9539768584072499E-3</v>
      </c>
      <c r="AJ380" s="53">
        <v>4.2642052285373202E-3</v>
      </c>
      <c r="AK380" s="53">
        <f t="shared" si="90"/>
        <v>4.0458338335156423E-3</v>
      </c>
      <c r="AL380" s="53">
        <f t="shared" si="91"/>
        <v>2.6517105288803577E-4</v>
      </c>
      <c r="AM380" s="53">
        <f t="shared" si="92"/>
        <v>4.6953319183861184E-2</v>
      </c>
      <c r="AN380" s="95">
        <f t="shared" si="93"/>
        <v>-4907600.9817964248</v>
      </c>
      <c r="AO380" s="96">
        <f t="shared" si="94"/>
        <v>-5650991.7340646591</v>
      </c>
      <c r="AP380" s="108">
        <f t="shared" si="95"/>
        <v>-6566.8793127955869</v>
      </c>
      <c r="AQ380" s="53">
        <v>5.5744335986673797E-3</v>
      </c>
    </row>
    <row r="381" spans="5:43" ht="15" x14ac:dyDescent="0.2">
      <c r="E381" s="49">
        <v>44526</v>
      </c>
      <c r="F381" s="50">
        <v>0.84849846363067605</v>
      </c>
      <c r="G381" s="102">
        <f t="shared" si="80"/>
        <v>8.0608137053961981E-3</v>
      </c>
      <c r="H381" s="103">
        <f t="shared" si="81"/>
        <v>0.87656077230248786</v>
      </c>
      <c r="I381" s="100">
        <f t="shared" si="82"/>
        <v>5704111.064503096</v>
      </c>
      <c r="J381" s="101">
        <f t="shared" si="83"/>
        <v>-45979.776645848528</v>
      </c>
      <c r="K381" s="106">
        <f t="shared" si="84"/>
        <v>-2283.0917870346457</v>
      </c>
      <c r="M381" s="49">
        <v>44526</v>
      </c>
      <c r="N381" s="52">
        <v>-4.9478774890303603E-3</v>
      </c>
      <c r="O381" s="52">
        <v>-5.5028218775987599E-3</v>
      </c>
      <c r="P381" s="52">
        <v>-5.5598434992134502E-3</v>
      </c>
      <c r="Q381" s="52">
        <v>-5.6298230774700598E-3</v>
      </c>
      <c r="R381" s="52">
        <v>-5.6998026557266704E-3</v>
      </c>
      <c r="S381" s="52">
        <v>-5.5941944010555701E-3</v>
      </c>
      <c r="T381" s="52">
        <v>-5.4251770488917802E-3</v>
      </c>
      <c r="U381" s="52">
        <f t="shared" si="85"/>
        <v>-5.4533466075857451E-3</v>
      </c>
      <c r="V381" s="52">
        <f t="shared" si="86"/>
        <v>-3.1310676907501944E-5</v>
      </c>
      <c r="W381" s="52">
        <f t="shared" si="87"/>
        <v>3.5587731515988652E-2</v>
      </c>
      <c r="X381" s="97">
        <f t="shared" si="88"/>
        <v>5550305.8139065495</v>
      </c>
      <c r="Y381" s="107">
        <f t="shared" si="89"/>
        <v>69.036983383819461</v>
      </c>
      <c r="Z381" s="52">
        <v>-5.2498639561235896E-3</v>
      </c>
      <c r="AC381" s="49">
        <v>44526</v>
      </c>
      <c r="AD381" s="53">
        <v>1.59967015497386E-3</v>
      </c>
      <c r="AE381" s="53">
        <v>1.59967015497386E-3</v>
      </c>
      <c r="AF381" s="53">
        <v>1.59967015497386E-3</v>
      </c>
      <c r="AG381" s="53">
        <v>1.59967015497386E-3</v>
      </c>
      <c r="AH381" s="53">
        <v>1.59967015497386E-3</v>
      </c>
      <c r="AI381" s="53">
        <v>2.7181669138371901E-3</v>
      </c>
      <c r="AJ381" s="53">
        <v>3.9931619539856902E-3</v>
      </c>
      <c r="AK381" s="53">
        <f t="shared" si="90"/>
        <v>3.7806627806276066E-3</v>
      </c>
      <c r="AL381" s="53">
        <f t="shared" si="91"/>
        <v>-6.774859114860466E-4</v>
      </c>
      <c r="AM381" s="53">
        <f t="shared" si="92"/>
        <v>4.6010662219487103E-2</v>
      </c>
      <c r="AN381" s="95">
        <f t="shared" si="93"/>
        <v>-4909439.1251692232</v>
      </c>
      <c r="AO381" s="96">
        <f t="shared" si="94"/>
        <v>-5600797.2068764335</v>
      </c>
      <c r="AP381" s="108">
        <f t="shared" si="95"/>
        <v>43627.647875430062</v>
      </c>
      <c r="AQ381" s="53">
        <v>5.2681574597954698E-3</v>
      </c>
    </row>
    <row r="382" spans="5:43" ht="15" x14ac:dyDescent="0.2">
      <c r="E382" s="49">
        <v>44525</v>
      </c>
      <c r="F382" s="50">
        <v>0.84168636798858598</v>
      </c>
      <c r="G382" s="102">
        <f t="shared" si="80"/>
        <v>2.1502223460740017E-3</v>
      </c>
      <c r="H382" s="103">
        <f t="shared" si="81"/>
        <v>0.87142120883939911</v>
      </c>
      <c r="I382" s="100">
        <f t="shared" si="82"/>
        <v>5737753.3955815025</v>
      </c>
      <c r="J382" s="101">
        <f t="shared" si="83"/>
        <v>-12337.445567442104</v>
      </c>
      <c r="K382" s="106">
        <f t="shared" si="84"/>
        <v>-423.29645599797368</v>
      </c>
      <c r="M382" s="49">
        <v>44525</v>
      </c>
      <c r="N382" s="52">
        <v>-4.9173934385180404E-3</v>
      </c>
      <c r="O382" s="52">
        <v>-5.5745551362633696E-3</v>
      </c>
      <c r="P382" s="52">
        <v>-5.6186537258326999E-3</v>
      </c>
      <c r="Q382" s="52">
        <v>-5.6847631931304897E-3</v>
      </c>
      <c r="R382" s="52">
        <v>-5.7508717291057101E-3</v>
      </c>
      <c r="S382" s="52">
        <v>-5.6126508861780097E-3</v>
      </c>
      <c r="T382" s="52">
        <v>-5.3839129395782904E-3</v>
      </c>
      <c r="U382" s="52">
        <f t="shared" si="85"/>
        <v>-5.4220359306782432E-3</v>
      </c>
      <c r="V382" s="52">
        <f t="shared" si="86"/>
        <v>-1.72100650767254E-6</v>
      </c>
      <c r="W382" s="52">
        <f t="shared" si="87"/>
        <v>3.5617321186388481E-2</v>
      </c>
      <c r="X382" s="97">
        <f t="shared" si="88"/>
        <v>5550240.5715520615</v>
      </c>
      <c r="Y382" s="107">
        <f t="shared" si="89"/>
        <v>3.7946288958191872</v>
      </c>
      <c r="Z382" s="52">
        <v>-5.1416461355984202E-3</v>
      </c>
      <c r="AC382" s="49">
        <v>44525</v>
      </c>
      <c r="AD382" s="53">
        <v>1.8495687982067401E-3</v>
      </c>
      <c r="AE382" s="53">
        <v>1.8495687982067401E-3</v>
      </c>
      <c r="AF382" s="53">
        <v>1.8495687982067401E-3</v>
      </c>
      <c r="AG382" s="53">
        <v>1.8495687982067401E-3</v>
      </c>
      <c r="AH382" s="53">
        <v>1.8495687982067401E-3</v>
      </c>
      <c r="AI382" s="53">
        <v>3.2773350831121202E-3</v>
      </c>
      <c r="AJ382" s="53">
        <v>4.69431141391396E-3</v>
      </c>
      <c r="AK382" s="53">
        <f t="shared" si="90"/>
        <v>4.4581486921136532E-3</v>
      </c>
      <c r="AL382" s="53">
        <f t="shared" si="91"/>
        <v>-8.9550895305968992E-5</v>
      </c>
      <c r="AM382" s="53">
        <f t="shared" si="92"/>
        <v>4.6598597235667179E-2</v>
      </c>
      <c r="AN382" s="95">
        <f t="shared" si="93"/>
        <v>-4908292.5946301306</v>
      </c>
      <c r="AO382" s="96">
        <f t="shared" si="94"/>
        <v>-5632514.5002693152</v>
      </c>
      <c r="AP382" s="108">
        <f t="shared" si="95"/>
        <v>11910.354482548311</v>
      </c>
      <c r="AQ382" s="53">
        <v>6.1112875118851601E-3</v>
      </c>
    </row>
    <row r="383" spans="5:43" ht="15" x14ac:dyDescent="0.2">
      <c r="E383" s="49">
        <v>44524</v>
      </c>
      <c r="F383" s="50">
        <v>0.83987849950790405</v>
      </c>
      <c r="G383" s="102">
        <f t="shared" si="80"/>
        <v>-3.1338647793387525E-3</v>
      </c>
      <c r="H383" s="103">
        <f t="shared" si="81"/>
        <v>0.86682642306001734</v>
      </c>
      <c r="I383" s="100">
        <f t="shared" si="82"/>
        <v>5768167.4981126068</v>
      </c>
      <c r="J383" s="101">
        <f t="shared" si="83"/>
        <v>18076.656963662244</v>
      </c>
      <c r="K383" s="106">
        <f t="shared" si="84"/>
        <v>594.29508920386434</v>
      </c>
      <c r="M383" s="49">
        <v>44524</v>
      </c>
      <c r="N383" s="52">
        <v>-4.9579502083361097E-3</v>
      </c>
      <c r="O383" s="52">
        <v>-5.6421230547130099E-3</v>
      </c>
      <c r="P383" s="52">
        <v>-5.67010138183832E-3</v>
      </c>
      <c r="Q383" s="52">
        <v>-5.7194428518414497E-3</v>
      </c>
      <c r="R383" s="52">
        <v>-5.7687829248607098E-3</v>
      </c>
      <c r="S383" s="52">
        <v>-5.6221620179712703E-3</v>
      </c>
      <c r="T383" s="52">
        <v>-5.3799455054104302E-3</v>
      </c>
      <c r="U383" s="52">
        <f t="shared" si="85"/>
        <v>-5.4203149241705707E-3</v>
      </c>
      <c r="V383" s="52">
        <f t="shared" si="86"/>
        <v>-3.0030030757193134E-5</v>
      </c>
      <c r="W383" s="52">
        <f t="shared" si="87"/>
        <v>3.5589012162138958E-2</v>
      </c>
      <c r="X383" s="97">
        <f t="shared" si="88"/>
        <v>5550302.9901900701</v>
      </c>
      <c r="Y383" s="107">
        <f t="shared" si="89"/>
        <v>66.213266904465854</v>
      </c>
      <c r="Z383" s="52">
        <v>-5.1268893294036302E-3</v>
      </c>
      <c r="AC383" s="49">
        <v>44524</v>
      </c>
      <c r="AD383" s="53">
        <v>1.89954484812915E-3</v>
      </c>
      <c r="AE383" s="53">
        <v>1.89954484812915E-3</v>
      </c>
      <c r="AF383" s="53">
        <v>1.89954484812915E-3</v>
      </c>
      <c r="AG383" s="53">
        <v>1.89954484812915E-3</v>
      </c>
      <c r="AH383" s="53">
        <v>1.89954484812915E-3</v>
      </c>
      <c r="AI383" s="53">
        <v>3.31726996228098E-3</v>
      </c>
      <c r="AJ383" s="53">
        <v>4.7937855124473502E-3</v>
      </c>
      <c r="AK383" s="53">
        <f t="shared" si="90"/>
        <v>4.5476995874196222E-3</v>
      </c>
      <c r="AL383" s="53">
        <f t="shared" si="91"/>
        <v>8.7092203708981526E-5</v>
      </c>
      <c r="AM383" s="53">
        <f t="shared" si="92"/>
        <v>4.6775240334682132E-2</v>
      </c>
      <c r="AN383" s="95">
        <f t="shared" si="93"/>
        <v>-4907948.1756952032</v>
      </c>
      <c r="AO383" s="96">
        <f t="shared" si="94"/>
        <v>-5661973.4298932264</v>
      </c>
      <c r="AP383" s="108">
        <f t="shared" si="95"/>
        <v>-17548.575141362846</v>
      </c>
      <c r="AQ383" s="53">
        <v>6.2703005969524297E-3</v>
      </c>
    </row>
    <row r="384" spans="5:43" ht="15" x14ac:dyDescent="0.2">
      <c r="E384" s="49">
        <v>44523</v>
      </c>
      <c r="F384" s="50">
        <v>0.84251469373703003</v>
      </c>
      <c r="G384" s="102">
        <f t="shared" si="80"/>
        <v>3.8406736654571488E-3</v>
      </c>
      <c r="H384" s="103">
        <f t="shared" si="81"/>
        <v>0.87289114328572615</v>
      </c>
      <c r="I384" s="100">
        <f t="shared" si="82"/>
        <v>5728091.1124599809</v>
      </c>
      <c r="J384" s="101">
        <f t="shared" si="83"/>
        <v>-21999.728688963689</v>
      </c>
      <c r="K384" s="106">
        <f t="shared" si="84"/>
        <v>-360.27444588579237</v>
      </c>
      <c r="M384" s="49">
        <v>44523</v>
      </c>
      <c r="N384" s="52">
        <v>-4.9478104338049802E-3</v>
      </c>
      <c r="O384" s="52">
        <v>-5.6934747844934403E-3</v>
      </c>
      <c r="P384" s="52">
        <v>-5.70931192487478E-3</v>
      </c>
      <c r="Q384" s="52">
        <v>-5.7161906734108899E-3</v>
      </c>
      <c r="R384" s="52">
        <v>-5.72306849062442E-3</v>
      </c>
      <c r="S384" s="52">
        <v>-5.5770189501345097E-3</v>
      </c>
      <c r="T384" s="52">
        <v>-5.3529380820691499E-3</v>
      </c>
      <c r="U384" s="52">
        <f t="shared" si="85"/>
        <v>-5.3902848934133775E-3</v>
      </c>
      <c r="V384" s="52">
        <f t="shared" si="86"/>
        <v>2.2991638009749182E-5</v>
      </c>
      <c r="W384" s="52">
        <f t="shared" si="87"/>
        <v>3.5642033830905903E-2</v>
      </c>
      <c r="X384" s="97">
        <f t="shared" si="88"/>
        <v>5550186.0831545321</v>
      </c>
      <c r="Y384" s="107">
        <f t="shared" si="89"/>
        <v>-50.693768633529544</v>
      </c>
      <c r="Z384" s="52">
        <v>-5.1004812121391296E-3</v>
      </c>
      <c r="AC384" s="49">
        <v>44523</v>
      </c>
      <c r="AD384" s="53">
        <v>1.87955447472631E-3</v>
      </c>
      <c r="AE384" s="53">
        <v>1.87955447472631E-3</v>
      </c>
      <c r="AF384" s="53">
        <v>1.87955447472631E-3</v>
      </c>
      <c r="AG384" s="53">
        <v>1.87955447472631E-3</v>
      </c>
      <c r="AH384" s="53">
        <v>1.87955447472631E-3</v>
      </c>
      <c r="AI384" s="53">
        <v>3.2673513051122401E-3</v>
      </c>
      <c r="AJ384" s="53">
        <v>4.69925859943032E-3</v>
      </c>
      <c r="AK384" s="53">
        <f t="shared" si="90"/>
        <v>4.4606073837106406E-3</v>
      </c>
      <c r="AL384" s="53">
        <f t="shared" si="91"/>
        <v>4.2393725986284922E-5</v>
      </c>
      <c r="AM384" s="53">
        <f t="shared" si="92"/>
        <v>4.6730541856959434E-2</v>
      </c>
      <c r="AN384" s="95">
        <f t="shared" si="93"/>
        <v>-4908035.3265587436</v>
      </c>
      <c r="AO384" s="96">
        <f t="shared" si="94"/>
        <v>-5622734.7067401521</v>
      </c>
      <c r="AP384" s="108">
        <f t="shared" si="95"/>
        <v>21690.148011711426</v>
      </c>
      <c r="AQ384" s="53">
        <v>6.1311656609177503E-3</v>
      </c>
    </row>
    <row r="385" spans="5:43" ht="15" x14ac:dyDescent="0.2">
      <c r="E385" s="49">
        <v>44522</v>
      </c>
      <c r="F385" s="50">
        <v>0.83928507566452004</v>
      </c>
      <c r="G385" s="102">
        <f t="shared" si="80"/>
        <v>-1.8770278407925314E-3</v>
      </c>
      <c r="H385" s="103">
        <f t="shared" si="81"/>
        <v>0.86791930747981816</v>
      </c>
      <c r="I385" s="100">
        <f t="shared" si="82"/>
        <v>5760904.2187556885</v>
      </c>
      <c r="J385" s="101">
        <f t="shared" si="83"/>
        <v>10813.377606743947</v>
      </c>
      <c r="K385" s="106">
        <f t="shared" si="84"/>
        <v>648.34742207918316</v>
      </c>
      <c r="M385" s="49">
        <v>44522</v>
      </c>
      <c r="N385" s="52">
        <v>-4.9478104338049802E-3</v>
      </c>
      <c r="O385" s="52">
        <v>-5.5931136012077297E-3</v>
      </c>
      <c r="P385" s="52">
        <v>-5.6194723583757799E-3</v>
      </c>
      <c r="Q385" s="52">
        <v>-5.6522507220506599E-3</v>
      </c>
      <c r="R385" s="52">
        <v>-5.6850290857255398E-3</v>
      </c>
      <c r="S385" s="52">
        <v>-5.5668745189905097E-3</v>
      </c>
      <c r="T385" s="52">
        <v>-5.3825569339096503E-3</v>
      </c>
      <c r="U385" s="52">
        <f t="shared" si="85"/>
        <v>-5.4132765314231267E-3</v>
      </c>
      <c r="V385" s="52">
        <f t="shared" si="86"/>
        <v>1.7360861723623999E-5</v>
      </c>
      <c r="W385" s="52">
        <f t="shared" si="87"/>
        <v>3.5636403054619778E-2</v>
      </c>
      <c r="X385" s="97">
        <f t="shared" si="88"/>
        <v>5550198.4982893663</v>
      </c>
      <c r="Y385" s="107">
        <f t="shared" si="89"/>
        <v>-38.278633799403906</v>
      </c>
      <c r="Z385" s="52">
        <v>-5.1802652888000003E-3</v>
      </c>
      <c r="AC385" s="49">
        <v>44522</v>
      </c>
      <c r="AD385" s="53">
        <v>1.8395733786746801E-3</v>
      </c>
      <c r="AE385" s="53">
        <v>1.8395733786746801E-3</v>
      </c>
      <c r="AF385" s="53">
        <v>1.8395733786746801E-3</v>
      </c>
      <c r="AG385" s="53">
        <v>1.8395733786746801E-3</v>
      </c>
      <c r="AH385" s="53">
        <v>1.8395733786746801E-3</v>
      </c>
      <c r="AI385" s="53">
        <v>3.25147272087633E-3</v>
      </c>
      <c r="AJ385" s="53">
        <v>4.6515618450939603E-3</v>
      </c>
      <c r="AK385" s="53">
        <f t="shared" si="90"/>
        <v>4.4182136577243557E-3</v>
      </c>
      <c r="AL385" s="53">
        <f t="shared" si="91"/>
        <v>2.1719618234783498E-4</v>
      </c>
      <c r="AM385" s="53">
        <f t="shared" si="92"/>
        <v>4.6905344313320982E-2</v>
      </c>
      <c r="AN385" s="95">
        <f t="shared" si="93"/>
        <v>-4907694.5142511576</v>
      </c>
      <c r="AO385" s="96">
        <f t="shared" si="94"/>
        <v>-5654551.6063027289</v>
      </c>
      <c r="AP385" s="108">
        <f t="shared" si="95"/>
        <v>-10126.75155086536</v>
      </c>
      <c r="AQ385" s="53">
        <v>6.0516512021422299E-3</v>
      </c>
    </row>
    <row r="386" spans="5:43" ht="15" x14ac:dyDescent="0.2">
      <c r="E386" s="49">
        <v>44519</v>
      </c>
      <c r="F386" s="50">
        <v>0.840861916542053</v>
      </c>
      <c r="G386" s="102">
        <f t="shared" si="80"/>
        <v>-1.384704270867694E-3</v>
      </c>
      <c r="H386" s="103">
        <f t="shared" si="81"/>
        <v>0.8683474081685949</v>
      </c>
      <c r="I386" s="100">
        <f t="shared" si="82"/>
        <v>5758064.0570406578</v>
      </c>
      <c r="J386" s="101">
        <f t="shared" si="83"/>
        <v>7973.2158917132765</v>
      </c>
      <c r="K386" s="106">
        <f t="shared" si="84"/>
        <v>-345.33305544685572</v>
      </c>
      <c r="M386" s="49">
        <v>44519</v>
      </c>
      <c r="N386" s="52">
        <v>-4.9275332130491699E-3</v>
      </c>
      <c r="O386" s="52">
        <v>-5.4769758135080303E-3</v>
      </c>
      <c r="P386" s="52">
        <v>-5.5392906069755502E-3</v>
      </c>
      <c r="Q386" s="52">
        <v>-5.5923252366483203E-3</v>
      </c>
      <c r="R386" s="52">
        <v>-5.6453603319823699E-3</v>
      </c>
      <c r="S386" s="52">
        <v>-5.5611971765756598E-3</v>
      </c>
      <c r="T386" s="52">
        <v>-5.4045254364609701E-3</v>
      </c>
      <c r="U386" s="52">
        <f t="shared" si="85"/>
        <v>-5.4306373931467507E-3</v>
      </c>
      <c r="V386" s="52">
        <f t="shared" si="86"/>
        <v>-1.0984716936946783E-5</v>
      </c>
      <c r="W386" s="52">
        <f t="shared" si="87"/>
        <v>3.5608057475959208E-2</v>
      </c>
      <c r="X386" s="97">
        <f t="shared" si="88"/>
        <v>5550260.9970529685</v>
      </c>
      <c r="Y386" s="107">
        <f t="shared" si="89"/>
        <v>24.220129802823067</v>
      </c>
      <c r="Z386" s="52">
        <v>-5.2276528440415799E-3</v>
      </c>
      <c r="AC386" s="49">
        <v>44519</v>
      </c>
      <c r="AD386" s="53">
        <v>1.7695965943857999E-3</v>
      </c>
      <c r="AE386" s="53">
        <v>1.7695965943857999E-3</v>
      </c>
      <c r="AF386" s="53">
        <v>1.7695965943857999E-3</v>
      </c>
      <c r="AG386" s="53">
        <v>1.7695965943857999E-3</v>
      </c>
      <c r="AH386" s="53">
        <v>1.7695965943857999E-3</v>
      </c>
      <c r="AI386" s="53">
        <v>3.0776499770581701E-3</v>
      </c>
      <c r="AJ386" s="53">
        <v>4.4256909750401904E-3</v>
      </c>
      <c r="AK386" s="53">
        <f t="shared" si="90"/>
        <v>4.2010174753765207E-3</v>
      </c>
      <c r="AL386" s="53">
        <f t="shared" si="91"/>
        <v>-2.2982328664511182E-4</v>
      </c>
      <c r="AM386" s="53">
        <f t="shared" si="92"/>
        <v>4.6458324844328033E-2</v>
      </c>
      <c r="AN386" s="95">
        <f t="shared" si="93"/>
        <v>-4908566.1151311081</v>
      </c>
      <c r="AO386" s="96">
        <f t="shared" si="94"/>
        <v>-5652767.6238288265</v>
      </c>
      <c r="AP386" s="108">
        <f t="shared" si="95"/>
        <v>-8342.7690769629553</v>
      </c>
      <c r="AQ386" s="53">
        <v>5.7737319730222199E-3</v>
      </c>
    </row>
    <row r="387" spans="5:43" ht="15" x14ac:dyDescent="0.2">
      <c r="E387" s="49">
        <v>44518</v>
      </c>
      <c r="F387" s="50">
        <v>0.842027068138122</v>
      </c>
      <c r="G387" s="102">
        <f t="shared" si="80"/>
        <v>2.6845195112923598E-3</v>
      </c>
      <c r="H387" s="103">
        <f t="shared" si="81"/>
        <v>0.87188580773007629</v>
      </c>
      <c r="I387" s="100">
        <f t="shared" si="82"/>
        <v>5734695.9380120225</v>
      </c>
      <c r="J387" s="101">
        <f t="shared" si="83"/>
        <v>-15394.903136922047</v>
      </c>
      <c r="K387" s="106">
        <f t="shared" si="84"/>
        <v>-444.63159808516502</v>
      </c>
      <c r="M387" s="49">
        <v>44518</v>
      </c>
      <c r="N387" s="52">
        <v>-4.9275332130491699E-3</v>
      </c>
      <c r="O387" s="52">
        <v>-5.50072826445102E-3</v>
      </c>
      <c r="P387" s="52">
        <v>-5.5785202421247898E-3</v>
      </c>
      <c r="Q387" s="52">
        <v>-5.6200567632913503E-3</v>
      </c>
      <c r="R387" s="52">
        <v>-5.6615946814417796E-3</v>
      </c>
      <c r="S387" s="52">
        <v>-5.5695781484246202E-3</v>
      </c>
      <c r="T387" s="52">
        <v>-5.3896675817668403E-3</v>
      </c>
      <c r="U387" s="52">
        <f t="shared" si="85"/>
        <v>-5.4196526762098039E-3</v>
      </c>
      <c r="V387" s="52">
        <f t="shared" si="86"/>
        <v>-2.0762439817186701E-5</v>
      </c>
      <c r="W387" s="52">
        <f t="shared" si="87"/>
        <v>3.5598279753078971E-2</v>
      </c>
      <c r="X387" s="97">
        <f t="shared" si="88"/>
        <v>5550282.5559784602</v>
      </c>
      <c r="Y387" s="107">
        <f t="shared" si="89"/>
        <v>45.779055294580758</v>
      </c>
      <c r="Z387" s="52">
        <v>-5.1764715462922998E-3</v>
      </c>
      <c r="AC387" s="49">
        <v>44518</v>
      </c>
      <c r="AD387" s="53">
        <v>1.7796006286516701E-3</v>
      </c>
      <c r="AE387" s="53">
        <v>1.7796006286516701E-3</v>
      </c>
      <c r="AF387" s="53">
        <v>1.7796006286516701E-3</v>
      </c>
      <c r="AG387" s="53">
        <v>1.7796006286516701E-3</v>
      </c>
      <c r="AH387" s="53">
        <v>1.7796006286516701E-3</v>
      </c>
      <c r="AI387" s="53">
        <v>3.2873188611119899E-3</v>
      </c>
      <c r="AJ387" s="53">
        <v>4.6595451422035599E-3</v>
      </c>
      <c r="AK387" s="53">
        <f t="shared" si="90"/>
        <v>4.4308407620216326E-3</v>
      </c>
      <c r="AL387" s="53">
        <f t="shared" si="91"/>
        <v>-9.2788832262162731E-5</v>
      </c>
      <c r="AM387" s="53">
        <f t="shared" si="92"/>
        <v>4.6595359298710982E-2</v>
      </c>
      <c r="AN387" s="95">
        <f t="shared" si="93"/>
        <v>-4908298.9081892269</v>
      </c>
      <c r="AO387" s="96">
        <f t="shared" si="94"/>
        <v>-5629520.3622683212</v>
      </c>
      <c r="AP387" s="108">
        <f t="shared" si="95"/>
        <v>14904.492483542301</v>
      </c>
      <c r="AQ387" s="53">
        <v>6.0317716561257796E-3</v>
      </c>
    </row>
    <row r="388" spans="5:43" ht="15" x14ac:dyDescent="0.2">
      <c r="E388" s="49">
        <v>44517</v>
      </c>
      <c r="F388" s="50">
        <v>0.83976966142654397</v>
      </c>
      <c r="G388" s="102">
        <f t="shared" ref="G388:G451" si="96">LN(F388/F389)</f>
        <v>-7.0247413476586711E-3</v>
      </c>
      <c r="H388" s="103">
        <f t="shared" ref="H388:H451" si="97">F$3*(1+G388)</f>
        <v>0.86344310558225168</v>
      </c>
      <c r="I388" s="100">
        <f t="shared" ref="I388:I451" si="98">$C$16/H388</f>
        <v>5790769.4990839204</v>
      </c>
      <c r="J388" s="101">
        <f t="shared" ref="J388:J451" si="99">I388-$C$25</f>
        <v>40678.65793497581</v>
      </c>
      <c r="K388" s="106">
        <f t="shared" ref="K388:K451" si="100">J388+Y388+AP388</f>
        <v>481.38919027149677</v>
      </c>
      <c r="M388" s="49">
        <v>44517</v>
      </c>
      <c r="N388" s="52">
        <v>-4.9275332130491699E-3</v>
      </c>
      <c r="O388" s="52">
        <v>-5.6591019965708204E-3</v>
      </c>
      <c r="P388" s="52">
        <v>-5.6887352839112204E-3</v>
      </c>
      <c r="Q388" s="52">
        <v>-5.6868907995521996E-3</v>
      </c>
      <c r="R388" s="52">
        <v>-5.68504724651575E-3</v>
      </c>
      <c r="S388" s="52">
        <v>-5.5630300194024996E-3</v>
      </c>
      <c r="T388" s="52">
        <v>-5.3660622797906399E-3</v>
      </c>
      <c r="U388" s="52">
        <f t="shared" ref="U388:U451" si="101">FORECAST(U$2,S388:T388,S$2:T$2)</f>
        <v>-5.3988902363926172E-3</v>
      </c>
      <c r="V388" s="52">
        <f t="shared" ref="V388:V451" si="102">U388-U389</f>
        <v>-1.8578333159297022E-5</v>
      </c>
      <c r="W388" s="52">
        <f t="shared" ref="W388:W451" si="103">$U$3+V388</f>
        <v>3.5600463859736857E-2</v>
      </c>
      <c r="X388" s="97">
        <f t="shared" ref="X388:X451" si="104">$B$15*EXP(-W388*$B$21)</f>
        <v>5550277.7402289957</v>
      </c>
      <c r="Y388" s="107">
        <f t="shared" ref="Y388:Y451" si="105">X388-$B$22</f>
        <v>40.963305830024183</v>
      </c>
      <c r="Z388" s="52">
        <v>-5.1194173283874902E-3</v>
      </c>
      <c r="AC388" s="49">
        <v>44517</v>
      </c>
      <c r="AD388" s="53">
        <v>1.7696052091196099E-3</v>
      </c>
      <c r="AE388" s="53">
        <v>1.7696052091196099E-3</v>
      </c>
      <c r="AF388" s="53">
        <v>1.7696052091196099E-3</v>
      </c>
      <c r="AG388" s="53">
        <v>1.7696052091196099E-3</v>
      </c>
      <c r="AH388" s="53">
        <v>1.7696052091196099E-3</v>
      </c>
      <c r="AI388" s="53">
        <v>3.29730263911187E-3</v>
      </c>
      <c r="AJ388" s="53">
        <v>4.7688949853181804E-3</v>
      </c>
      <c r="AK388" s="53">
        <f t="shared" ref="AK388:AK451" si="106">FORECAST(AK$2,AI388:AJ388,AI$2:AJ$2)</f>
        <v>4.5236295942837953E-3</v>
      </c>
      <c r="AL388" s="53">
        <f t="shared" ref="AL388:AL451" si="107">AK388-AK389</f>
        <v>-1.3599214920153365E-4</v>
      </c>
      <c r="AM388" s="53">
        <f t="shared" ref="AM388:AM451" si="108">AK$3+AL388</f>
        <v>4.6552155981771613E-2</v>
      </c>
      <c r="AN388" s="95">
        <f t="shared" ref="AN388:AN451" si="109">B$16*EXP(-AM388*B$21)</f>
        <v>-4908383.1498574512</v>
      </c>
      <c r="AO388" s="96">
        <f t="shared" ref="AO388:AO451" si="110">AN388/H388</f>
        <v>-5684663.0868023979</v>
      </c>
      <c r="AP388" s="108">
        <f t="shared" ref="AP388:AP451" si="111">AO388-$B$25</f>
        <v>-40238.232050534338</v>
      </c>
      <c r="AQ388" s="53">
        <v>6.2404870986938398E-3</v>
      </c>
    </row>
    <row r="389" spans="5:43" ht="15" x14ac:dyDescent="0.2">
      <c r="E389" s="49">
        <v>44516</v>
      </c>
      <c r="F389" s="50">
        <v>0.84568959474563599</v>
      </c>
      <c r="G389" s="102">
        <f t="shared" si="96"/>
        <v>-5.4101540489358592E-3</v>
      </c>
      <c r="H389" s="103">
        <f t="shared" si="97"/>
        <v>0.86484707235714897</v>
      </c>
      <c r="I389" s="100">
        <f t="shared" si="98"/>
        <v>5781368.9377157195</v>
      </c>
      <c r="J389" s="101">
        <f t="shared" si="99"/>
        <v>31278.096566774882</v>
      </c>
      <c r="K389" s="106">
        <f t="shared" si="100"/>
        <v>1280.3102056905627</v>
      </c>
      <c r="M389" s="49">
        <v>44516</v>
      </c>
      <c r="N389" s="52">
        <v>-4.9072550609707798E-3</v>
      </c>
      <c r="O389" s="52">
        <v>-5.6100753135979098E-3</v>
      </c>
      <c r="P389" s="52">
        <v>-5.6489245034754198E-3</v>
      </c>
      <c r="Q389" s="52">
        <v>-5.6574819609522802E-3</v>
      </c>
      <c r="R389" s="52">
        <v>-5.6660398840904201E-3</v>
      </c>
      <c r="S389" s="52">
        <v>-5.55865745991468E-3</v>
      </c>
      <c r="T389" s="52">
        <v>-5.3446427918970498E-3</v>
      </c>
      <c r="U389" s="52">
        <f t="shared" si="101"/>
        <v>-5.3803119032333202E-3</v>
      </c>
      <c r="V389" s="52">
        <f t="shared" si="102"/>
        <v>-1.1732336133631754E-6</v>
      </c>
      <c r="W389" s="52">
        <f t="shared" si="103"/>
        <v>3.5617868959282789E-2</v>
      </c>
      <c r="X389" s="97">
        <f t="shared" si="104"/>
        <v>5550239.3637731671</v>
      </c>
      <c r="Y389" s="107">
        <f t="shared" si="105"/>
        <v>2.5868500014767051</v>
      </c>
      <c r="Z389" s="52">
        <v>-5.0645424053072903E-3</v>
      </c>
      <c r="AC389" s="49">
        <v>44516</v>
      </c>
      <c r="AD389" s="53">
        <v>1.7596096731722301E-3</v>
      </c>
      <c r="AE389" s="53">
        <v>1.7596096731722301E-3</v>
      </c>
      <c r="AF389" s="53">
        <v>1.7596096731722301E-3</v>
      </c>
      <c r="AG389" s="53">
        <v>1.7596096731722301E-3</v>
      </c>
      <c r="AH389" s="53">
        <v>1.7596096731722301E-3</v>
      </c>
      <c r="AI389" s="53">
        <v>3.36718698963522E-3</v>
      </c>
      <c r="AJ389" s="53">
        <v>4.9181086942553503E-3</v>
      </c>
      <c r="AK389" s="53">
        <f t="shared" si="106"/>
        <v>4.6596217434853289E-3</v>
      </c>
      <c r="AL389" s="53">
        <f t="shared" si="107"/>
        <v>3.1181506346911539E-4</v>
      </c>
      <c r="AM389" s="53">
        <f t="shared" si="108"/>
        <v>4.699996319444226E-2</v>
      </c>
      <c r="AN389" s="95">
        <f t="shared" si="109"/>
        <v>-4907510.0457133045</v>
      </c>
      <c r="AO389" s="96">
        <f t="shared" si="110"/>
        <v>-5674425.2279629493</v>
      </c>
      <c r="AP389" s="108">
        <f t="shared" si="111"/>
        <v>-30000.373211085796</v>
      </c>
      <c r="AQ389" s="53">
        <v>6.4690303988754697E-3</v>
      </c>
    </row>
    <row r="390" spans="5:43" ht="15" x14ac:dyDescent="0.2">
      <c r="E390" s="49">
        <v>44515</v>
      </c>
      <c r="F390" s="50">
        <v>0.85027730464935303</v>
      </c>
      <c r="G390" s="102">
        <f t="shared" si="96"/>
        <v>-4.9324760805394795E-3</v>
      </c>
      <c r="H390" s="103">
        <f t="shared" si="97"/>
        <v>0.86526243794144375</v>
      </c>
      <c r="I390" s="100">
        <f t="shared" si="98"/>
        <v>5778593.6159387203</v>
      </c>
      <c r="J390" s="101">
        <f t="shared" si="99"/>
        <v>28502.774789775722</v>
      </c>
      <c r="K390" s="106">
        <f t="shared" si="100"/>
        <v>852.49610066134483</v>
      </c>
      <c r="M390" s="49">
        <v>44515</v>
      </c>
      <c r="N390" s="52">
        <v>-4.9376725219190103E-3</v>
      </c>
      <c r="O390" s="52">
        <v>-5.59450965374708E-3</v>
      </c>
      <c r="P390" s="52">
        <v>-5.6786076165735704E-3</v>
      </c>
      <c r="Q390" s="52">
        <v>-5.6794197298586299E-3</v>
      </c>
      <c r="R390" s="52">
        <v>-5.68023091182112E-3</v>
      </c>
      <c r="S390" s="52">
        <v>-5.5665122345089904E-3</v>
      </c>
      <c r="T390" s="52">
        <v>-5.34166395664215E-3</v>
      </c>
      <c r="U390" s="52">
        <f t="shared" si="101"/>
        <v>-5.379138669619957E-3</v>
      </c>
      <c r="V390" s="52">
        <f t="shared" si="102"/>
        <v>-1.9010622054321108E-6</v>
      </c>
      <c r="W390" s="52">
        <f t="shared" si="103"/>
        <v>3.561714113069072E-2</v>
      </c>
      <c r="X390" s="97">
        <f t="shared" si="104"/>
        <v>5550240.9685550993</v>
      </c>
      <c r="Y390" s="107">
        <f t="shared" si="105"/>
        <v>4.1916319336742163</v>
      </c>
      <c r="Z390" s="52">
        <v>-5.0581446848809702E-3</v>
      </c>
      <c r="AC390" s="49">
        <v>44515</v>
      </c>
      <c r="AD390" s="53">
        <v>1.63966114632785E-3</v>
      </c>
      <c r="AE390" s="53">
        <v>1.63966114632785E-3</v>
      </c>
      <c r="AF390" s="53">
        <v>1.63966114632785E-3</v>
      </c>
      <c r="AG390" s="53">
        <v>1.63966114632785E-3</v>
      </c>
      <c r="AH390" s="53">
        <v>1.63966114632785E-3</v>
      </c>
      <c r="AI390" s="53">
        <v>3.1307747121900298E-3</v>
      </c>
      <c r="AJ390" s="53">
        <v>4.5912130735814502E-3</v>
      </c>
      <c r="AK390" s="53">
        <f t="shared" si="106"/>
        <v>4.3478066800162135E-3</v>
      </c>
      <c r="AL390" s="53">
        <f t="shared" si="107"/>
        <v>1.4401894683638717E-4</v>
      </c>
      <c r="AM390" s="53">
        <f t="shared" si="108"/>
        <v>4.6832167077809538E-2</v>
      </c>
      <c r="AN390" s="95">
        <f t="shared" si="109"/>
        <v>-4907837.1850098465</v>
      </c>
      <c r="AO390" s="96">
        <f t="shared" si="110"/>
        <v>-5672079.3250729116</v>
      </c>
      <c r="AP390" s="108">
        <f t="shared" si="111"/>
        <v>-27654.470321048051</v>
      </c>
      <c r="AQ390" s="53">
        <v>6.0516512021422299E-3</v>
      </c>
    </row>
    <row r="391" spans="5:43" ht="15" x14ac:dyDescent="0.2">
      <c r="E391" s="49">
        <v>44512</v>
      </c>
      <c r="F391" s="50">
        <v>0.85448163747787398</v>
      </c>
      <c r="G391" s="102">
        <f t="shared" si="96"/>
        <v>-2.3749969969834046E-3</v>
      </c>
      <c r="H391" s="103">
        <f t="shared" si="97"/>
        <v>0.86748629766314944</v>
      </c>
      <c r="I391" s="100">
        <f t="shared" si="98"/>
        <v>5763779.8008672781</v>
      </c>
      <c r="J391" s="101">
        <f t="shared" si="99"/>
        <v>13688.959718333557</v>
      </c>
      <c r="K391" s="106">
        <f t="shared" si="100"/>
        <v>123.85092903394252</v>
      </c>
      <c r="M391" s="49">
        <v>44512</v>
      </c>
      <c r="N391" s="52">
        <v>-4.9782278947532099E-3</v>
      </c>
      <c r="O391" s="52">
        <v>-5.5110249668359696E-3</v>
      </c>
      <c r="P391" s="52">
        <v>-5.6210230104625199E-3</v>
      </c>
      <c r="Q391" s="52">
        <v>-5.6517738848924602E-3</v>
      </c>
      <c r="R391" s="52">
        <v>-5.6614619679749003E-3</v>
      </c>
      <c r="S391" s="52">
        <v>-5.5665122345089904E-3</v>
      </c>
      <c r="T391" s="52">
        <v>-5.3393826819956303E-3</v>
      </c>
      <c r="U391" s="52">
        <f t="shared" si="101"/>
        <v>-5.3772376074145249E-3</v>
      </c>
      <c r="V391" s="52">
        <f t="shared" si="102"/>
        <v>-3.2764005785193735E-5</v>
      </c>
      <c r="W391" s="52">
        <f t="shared" si="103"/>
        <v>3.5586278187110958E-2</v>
      </c>
      <c r="X391" s="97">
        <f t="shared" si="104"/>
        <v>5550309.0183755821</v>
      </c>
      <c r="Y391" s="107">
        <f t="shared" si="105"/>
        <v>72.241452416405082</v>
      </c>
      <c r="Z391" s="52">
        <v>-5.0428789108991597E-3</v>
      </c>
      <c r="AC391" s="49">
        <v>44512</v>
      </c>
      <c r="AD391" s="53">
        <v>1.5496906125918E-3</v>
      </c>
      <c r="AE391" s="53">
        <v>1.5496906125918E-3</v>
      </c>
      <c r="AF391" s="53">
        <v>1.5496906125918E-3</v>
      </c>
      <c r="AG391" s="53">
        <v>1.5496906125918E-3</v>
      </c>
      <c r="AH391" s="53">
        <v>1.5496906125918E-3</v>
      </c>
      <c r="AI391" s="53">
        <v>2.9778003226965601E-3</v>
      </c>
      <c r="AJ391" s="53">
        <v>4.4489852152764797E-3</v>
      </c>
      <c r="AK391" s="53">
        <f t="shared" si="106"/>
        <v>4.2037877331798264E-3</v>
      </c>
      <c r="AL391" s="53">
        <f t="shared" si="107"/>
        <v>-8.8955741375685606E-5</v>
      </c>
      <c r="AM391" s="53">
        <f t="shared" si="108"/>
        <v>4.6599192389597463E-2</v>
      </c>
      <c r="AN391" s="95">
        <f t="shared" si="109"/>
        <v>-4908291.4341576761</v>
      </c>
      <c r="AO391" s="96">
        <f t="shared" si="110"/>
        <v>-5658062.2049935795</v>
      </c>
      <c r="AP391" s="108">
        <f t="shared" si="111"/>
        <v>-13637.35024171602</v>
      </c>
      <c r="AQ391" s="53">
        <v>5.9201703406870296E-3</v>
      </c>
    </row>
    <row r="392" spans="5:43" ht="15" x14ac:dyDescent="0.2">
      <c r="E392" s="49">
        <v>44511</v>
      </c>
      <c r="F392" s="50">
        <v>0.85651344060897805</v>
      </c>
      <c r="G392" s="102">
        <f t="shared" si="96"/>
        <v>1.9158333654988695E-3</v>
      </c>
      <c r="H392" s="103">
        <f t="shared" si="97"/>
        <v>0.87121739555448729</v>
      </c>
      <c r="I392" s="100">
        <f t="shared" si="98"/>
        <v>5739095.690137987</v>
      </c>
      <c r="J392" s="101">
        <f t="shared" si="99"/>
        <v>-10995.151010957547</v>
      </c>
      <c r="K392" s="106">
        <f t="shared" si="100"/>
        <v>-201.9483137037605</v>
      </c>
      <c r="M392" s="49">
        <v>44511</v>
      </c>
      <c r="N392" s="52">
        <v>-4.9782278947532099E-3</v>
      </c>
      <c r="O392" s="52">
        <v>-5.5714300833642396E-3</v>
      </c>
      <c r="P392" s="52">
        <v>-5.6902626529335898E-3</v>
      </c>
      <c r="Q392" s="52">
        <v>-5.7132733054459E-3</v>
      </c>
      <c r="R392" s="52">
        <v>-5.7033095508813797E-3</v>
      </c>
      <c r="S392" s="52">
        <v>-5.5714175105094901E-3</v>
      </c>
      <c r="T392" s="52">
        <v>-5.2990848198532997E-3</v>
      </c>
      <c r="U392" s="52">
        <f t="shared" si="101"/>
        <v>-5.3444736016293312E-3</v>
      </c>
      <c r="V392" s="52">
        <f t="shared" si="102"/>
        <v>-9.6694566309625529E-7</v>
      </c>
      <c r="W392" s="52">
        <f t="shared" si="103"/>
        <v>3.5618075247233059E-2</v>
      </c>
      <c r="X392" s="97">
        <f t="shared" si="104"/>
        <v>5550238.9089310272</v>
      </c>
      <c r="Y392" s="107">
        <f t="shared" si="105"/>
        <v>2.1320078615099192</v>
      </c>
      <c r="Z392" s="52">
        <v>-4.9425079487264104E-3</v>
      </c>
      <c r="AC392" s="49">
        <v>44511</v>
      </c>
      <c r="AD392" s="53">
        <v>1.50971242692321E-3</v>
      </c>
      <c r="AE392" s="53">
        <v>1.50971242692321E-3</v>
      </c>
      <c r="AF392" s="53">
        <v>1.50971242692321E-3</v>
      </c>
      <c r="AG392" s="53">
        <v>1.50971242692321E-3</v>
      </c>
      <c r="AH392" s="53">
        <v>1.50971242692321E-3</v>
      </c>
      <c r="AI392" s="53">
        <v>3.05768032558262E-3</v>
      </c>
      <c r="AJ392" s="53">
        <v>4.53975610435009E-3</v>
      </c>
      <c r="AK392" s="53">
        <f t="shared" si="106"/>
        <v>4.292743474555512E-3</v>
      </c>
      <c r="AL392" s="53">
        <f t="shared" si="107"/>
        <v>-9.0660372127453204E-7</v>
      </c>
      <c r="AM392" s="53">
        <f t="shared" si="108"/>
        <v>4.6687241527251871E-2</v>
      </c>
      <c r="AN392" s="95">
        <f t="shared" si="109"/>
        <v>-4908119.7528586769</v>
      </c>
      <c r="AO392" s="96">
        <f t="shared" si="110"/>
        <v>-5633633.7840624712</v>
      </c>
      <c r="AP392" s="108">
        <f t="shared" si="111"/>
        <v>10791.070689392276</v>
      </c>
      <c r="AQ392" s="53">
        <v>6.0218316502869103E-3</v>
      </c>
    </row>
    <row r="393" spans="5:43" ht="15" x14ac:dyDescent="0.2">
      <c r="E393" s="49">
        <v>44510</v>
      </c>
      <c r="F393" s="50">
        <v>0.85487407445907504</v>
      </c>
      <c r="G393" s="102">
        <f t="shared" si="96"/>
        <v>-5.1872792585677042E-5</v>
      </c>
      <c r="H393" s="103">
        <f t="shared" si="97"/>
        <v>0.86950637375288087</v>
      </c>
      <c r="I393" s="100">
        <f t="shared" si="98"/>
        <v>5750389.1298915669</v>
      </c>
      <c r="J393" s="101">
        <f t="shared" si="99"/>
        <v>298.28874262236059</v>
      </c>
      <c r="K393" s="106">
        <f t="shared" si="100"/>
        <v>640.45822319295257</v>
      </c>
      <c r="M393" s="49">
        <v>44510</v>
      </c>
      <c r="N393" s="52">
        <v>-4.9680890515446602E-3</v>
      </c>
      <c r="O393" s="52">
        <v>-5.6581781245768001E-3</v>
      </c>
      <c r="P393" s="52">
        <v>-5.6873844005167398E-3</v>
      </c>
      <c r="Q393" s="52">
        <v>-5.6924591772258204E-3</v>
      </c>
      <c r="R393" s="52">
        <v>-5.6891469284892004E-3</v>
      </c>
      <c r="S393" s="52">
        <v>-5.5559137836098602E-3</v>
      </c>
      <c r="T393" s="52">
        <v>-5.3010252304375102E-3</v>
      </c>
      <c r="U393" s="52">
        <f t="shared" si="101"/>
        <v>-5.3435066559662349E-3</v>
      </c>
      <c r="V393" s="52">
        <f t="shared" si="102"/>
        <v>5.5490294471388299E-5</v>
      </c>
      <c r="W393" s="52">
        <f t="shared" si="103"/>
        <v>3.5674532487367544E-2</v>
      </c>
      <c r="X393" s="97">
        <f t="shared" si="104"/>
        <v>5550114.4283549758</v>
      </c>
      <c r="Y393" s="107">
        <f t="shared" si="105"/>
        <v>-122.34856818988919</v>
      </c>
      <c r="Z393" s="52">
        <v>-4.9923080950975401E-3</v>
      </c>
      <c r="AC393" s="49">
        <v>44510</v>
      </c>
      <c r="AD393" s="53">
        <v>1.49971642531454E-3</v>
      </c>
      <c r="AE393" s="53">
        <v>1.49971642531454E-3</v>
      </c>
      <c r="AF393" s="53">
        <v>1.49971642531454E-3</v>
      </c>
      <c r="AG393" s="53">
        <v>1.49971642531454E-3</v>
      </c>
      <c r="AH393" s="53">
        <v>1.49971642531454E-3</v>
      </c>
      <c r="AI393" s="53">
        <v>3.08763468638062E-3</v>
      </c>
      <c r="AJ393" s="53">
        <v>4.5348531566560199E-3</v>
      </c>
      <c r="AK393" s="53">
        <f t="shared" si="106"/>
        <v>4.2936500782767865E-3</v>
      </c>
      <c r="AL393" s="53">
        <f t="shared" si="107"/>
        <v>3.3774913754313664E-4</v>
      </c>
      <c r="AM393" s="53">
        <f t="shared" si="108"/>
        <v>4.7025897268516283E-2</v>
      </c>
      <c r="AN393" s="95">
        <f t="shared" si="109"/>
        <v>-4907459.4859718038</v>
      </c>
      <c r="AO393" s="96">
        <f t="shared" si="110"/>
        <v>-5643960.336703103</v>
      </c>
      <c r="AP393" s="108">
        <f t="shared" si="111"/>
        <v>464.51804876048118</v>
      </c>
      <c r="AQ393" s="53">
        <v>5.9820716269314202E-3</v>
      </c>
    </row>
    <row r="394" spans="5:43" ht="15" x14ac:dyDescent="0.2">
      <c r="E394" s="49">
        <v>44509</v>
      </c>
      <c r="F394" s="50">
        <v>0.85491842031478804</v>
      </c>
      <c r="G394" s="102">
        <f t="shared" si="96"/>
        <v>5.030843485776226E-4</v>
      </c>
      <c r="H394" s="103">
        <f t="shared" si="97"/>
        <v>0.86998893755621409</v>
      </c>
      <c r="I394" s="100">
        <f t="shared" si="98"/>
        <v>5747199.5150247831</v>
      </c>
      <c r="J394" s="101">
        <f t="shared" si="99"/>
        <v>-2891.3261241614819</v>
      </c>
      <c r="K394" s="106">
        <f t="shared" si="100"/>
        <v>244.15399897098541</v>
      </c>
      <c r="M394" s="49">
        <v>44509</v>
      </c>
      <c r="N394" s="52">
        <v>-4.9680890515446602E-3</v>
      </c>
      <c r="O394" s="52">
        <v>-5.6811473332345399E-3</v>
      </c>
      <c r="P394" s="52">
        <v>-5.6691919453442097E-3</v>
      </c>
      <c r="Q394" s="52">
        <v>-5.6704562157392502E-3</v>
      </c>
      <c r="R394" s="52">
        <v>-5.6738960556685899E-3</v>
      </c>
      <c r="S394" s="52">
        <v>-5.5781570263206898E-3</v>
      </c>
      <c r="T394" s="52">
        <v>-5.3631649352610103E-3</v>
      </c>
      <c r="U394" s="52">
        <f t="shared" si="101"/>
        <v>-5.3989969504376232E-3</v>
      </c>
      <c r="V394" s="52">
        <f t="shared" si="102"/>
        <v>2.4629058316348248E-5</v>
      </c>
      <c r="W394" s="52">
        <f t="shared" si="103"/>
        <v>3.5643671251212504E-2</v>
      </c>
      <c r="X394" s="97">
        <f t="shared" si="104"/>
        <v>5550182.4728593435</v>
      </c>
      <c r="Y394" s="107">
        <f t="shared" si="105"/>
        <v>-54.30406382214278</v>
      </c>
      <c r="Z394" s="52">
        <v>-5.1111904904246304E-3</v>
      </c>
      <c r="AC394" s="49">
        <v>44509</v>
      </c>
      <c r="AD394" s="53">
        <v>1.4197459677234201E-3</v>
      </c>
      <c r="AE394" s="53">
        <v>1.4197459677234201E-3</v>
      </c>
      <c r="AF394" s="53">
        <v>1.4197459677234201E-3</v>
      </c>
      <c r="AG394" s="53">
        <v>1.4197459677234201E-3</v>
      </c>
      <c r="AH394" s="53">
        <v>1.4197459677234201E-3</v>
      </c>
      <c r="AI394" s="53">
        <v>2.87794531323015E-3</v>
      </c>
      <c r="AJ394" s="53">
        <v>4.1714920662343502E-3</v>
      </c>
      <c r="AK394" s="53">
        <f t="shared" si="106"/>
        <v>3.9559009407336499E-3</v>
      </c>
      <c r="AL394" s="53">
        <f t="shared" si="107"/>
        <v>1.56882296626771E-4</v>
      </c>
      <c r="AM394" s="53">
        <f t="shared" si="108"/>
        <v>4.6845030427599917E-2</v>
      </c>
      <c r="AN394" s="95">
        <f t="shared" si="109"/>
        <v>-4907812.1055456195</v>
      </c>
      <c r="AO394" s="96">
        <f t="shared" si="110"/>
        <v>-5641235.0705649089</v>
      </c>
      <c r="AP394" s="108">
        <f t="shared" si="111"/>
        <v>3189.78418695461</v>
      </c>
      <c r="AQ394" s="53">
        <v>5.4650390520691802E-3</v>
      </c>
    </row>
    <row r="395" spans="5:43" ht="15" x14ac:dyDescent="0.2">
      <c r="E395" s="49">
        <v>44508</v>
      </c>
      <c r="F395" s="50">
        <v>0.85448843240737904</v>
      </c>
      <c r="G395" s="102">
        <f t="shared" si="96"/>
        <v>-2.2488047704559023E-3</v>
      </c>
      <c r="H395" s="103">
        <f t="shared" si="97"/>
        <v>0.86759602830046789</v>
      </c>
      <c r="I395" s="100">
        <f t="shared" si="98"/>
        <v>5763050.8173193112</v>
      </c>
      <c r="J395" s="101">
        <f t="shared" si="99"/>
        <v>12959.97617036663</v>
      </c>
      <c r="K395" s="106">
        <f t="shared" si="100"/>
        <v>700.88751667737961</v>
      </c>
      <c r="M395" s="49">
        <v>44508</v>
      </c>
      <c r="N395" s="52">
        <v>-4.9376725219190103E-3</v>
      </c>
      <c r="O395" s="52">
        <v>-5.6468509137630402E-3</v>
      </c>
      <c r="P395" s="52">
        <v>-5.74350217357277E-3</v>
      </c>
      <c r="Q395" s="52">
        <v>-5.7442910037934702E-3</v>
      </c>
      <c r="R395" s="52">
        <v>-5.7256566360592799E-3</v>
      </c>
      <c r="S395" s="52">
        <v>-5.6003355421125802E-3</v>
      </c>
      <c r="T395" s="52">
        <v>-5.3882841020822499E-3</v>
      </c>
      <c r="U395" s="52">
        <f t="shared" si="101"/>
        <v>-5.4236260087539715E-3</v>
      </c>
      <c r="V395" s="52">
        <f t="shared" si="102"/>
        <v>8.4001415719611727E-6</v>
      </c>
      <c r="W395" s="52">
        <f t="shared" si="103"/>
        <v>3.5627442334468115E-2</v>
      </c>
      <c r="X395" s="97">
        <f t="shared" si="104"/>
        <v>5550218.2555778241</v>
      </c>
      <c r="Y395" s="107">
        <f t="shared" si="105"/>
        <v>-18.521345341578126</v>
      </c>
      <c r="Z395" s="52">
        <v>-5.1446733996272E-3</v>
      </c>
      <c r="AC395" s="49">
        <v>44508</v>
      </c>
      <c r="AD395" s="53">
        <v>1.3797598658129499E-3</v>
      </c>
      <c r="AE395" s="53">
        <v>1.3797598658129499E-3</v>
      </c>
      <c r="AF395" s="53">
        <v>1.3797598658129499E-3</v>
      </c>
      <c r="AG395" s="53">
        <v>1.3797598658129499E-3</v>
      </c>
      <c r="AH395" s="53">
        <v>1.3797598658129499E-3</v>
      </c>
      <c r="AI395" s="53">
        <v>2.7724134270101699E-3</v>
      </c>
      <c r="AJ395" s="53">
        <v>4.00433968752622E-3</v>
      </c>
      <c r="AK395" s="53">
        <f t="shared" si="106"/>
        <v>3.7990186441068789E-3</v>
      </c>
      <c r="AL395" s="53">
        <f t="shared" si="107"/>
        <v>2.1414978740115758E-4</v>
      </c>
      <c r="AM395" s="53">
        <f t="shared" si="108"/>
        <v>4.6902297918374303E-2</v>
      </c>
      <c r="AN395" s="95">
        <f t="shared" si="109"/>
        <v>-4907700.4536040295</v>
      </c>
      <c r="AO395" s="96">
        <f t="shared" si="110"/>
        <v>-5656665.4220602112</v>
      </c>
      <c r="AP395" s="108">
        <f t="shared" si="111"/>
        <v>-12240.567308347672</v>
      </c>
      <c r="AQ395" s="53">
        <v>5.2362661808729102E-3</v>
      </c>
    </row>
    <row r="396" spans="5:43" ht="15" x14ac:dyDescent="0.2">
      <c r="E396" s="49">
        <v>44505</v>
      </c>
      <c r="F396" s="50">
        <v>0.85641217231750399</v>
      </c>
      <c r="G396" s="102">
        <f t="shared" si="96"/>
        <v>7.9770330859053667E-4</v>
      </c>
      <c r="H396" s="103">
        <f t="shared" si="97"/>
        <v>0.87024512390887543</v>
      </c>
      <c r="I396" s="100">
        <f t="shared" si="98"/>
        <v>5745507.6307024006</v>
      </c>
      <c r="J396" s="101">
        <f t="shared" si="99"/>
        <v>-4583.2104465439916</v>
      </c>
      <c r="K396" s="106">
        <f t="shared" si="100"/>
        <v>-241.26601043809205</v>
      </c>
      <c r="M396" s="49">
        <v>44505</v>
      </c>
      <c r="N396" s="52">
        <v>-4.9478774890303603E-3</v>
      </c>
      <c r="O396" s="52">
        <v>-5.5134827271103798E-3</v>
      </c>
      <c r="P396" s="52">
        <v>-5.6257811374962304E-3</v>
      </c>
      <c r="Q396" s="52">
        <v>-5.6650754995643997E-3</v>
      </c>
      <c r="R396" s="52">
        <v>-5.6697819381952199E-3</v>
      </c>
      <c r="S396" s="52">
        <v>-5.5855880491435502E-3</v>
      </c>
      <c r="T396" s="52">
        <v>-5.4013137705624104E-3</v>
      </c>
      <c r="U396" s="52">
        <f t="shared" si="101"/>
        <v>-5.4320261503259326E-3</v>
      </c>
      <c r="V396" s="52">
        <f t="shared" si="102"/>
        <v>-9.721067423625572E-6</v>
      </c>
      <c r="W396" s="52">
        <f t="shared" si="103"/>
        <v>3.5609321125472528E-2</v>
      </c>
      <c r="X396" s="97">
        <f t="shared" si="104"/>
        <v>5550258.2108351253</v>
      </c>
      <c r="Y396" s="107">
        <f t="shared" si="105"/>
        <v>21.433911959640682</v>
      </c>
      <c r="Z396" s="52">
        <v>-5.1858285441994598E-3</v>
      </c>
      <c r="AC396" s="49">
        <v>44505</v>
      </c>
      <c r="AD396" s="53">
        <v>1.29978219047188E-3</v>
      </c>
      <c r="AE396" s="53">
        <v>1.29978219047188E-3</v>
      </c>
      <c r="AF396" s="53">
        <v>1.29978219047188E-3</v>
      </c>
      <c r="AG396" s="53">
        <v>1.29978219047188E-3</v>
      </c>
      <c r="AH396" s="53">
        <v>1.29978219047188E-3</v>
      </c>
      <c r="AI396" s="53">
        <v>2.6083125267177799E-3</v>
      </c>
      <c r="AJ396" s="53">
        <v>3.7801801227033099E-3</v>
      </c>
      <c r="AK396" s="53">
        <f t="shared" si="106"/>
        <v>3.5848688567057213E-3</v>
      </c>
      <c r="AL396" s="53">
        <f t="shared" si="107"/>
        <v>-7.965753320603999E-5</v>
      </c>
      <c r="AM396" s="53">
        <f t="shared" si="108"/>
        <v>4.6608490597767109E-2</v>
      </c>
      <c r="AN396" s="95">
        <f t="shared" si="109"/>
        <v>-4908273.3039014367</v>
      </c>
      <c r="AO396" s="96">
        <f t="shared" si="110"/>
        <v>-5640104.3442277173</v>
      </c>
      <c r="AP396" s="108">
        <f t="shared" si="111"/>
        <v>4320.5105241462588</v>
      </c>
      <c r="AQ396" s="53">
        <v>4.9520479515194797E-3</v>
      </c>
    </row>
    <row r="397" spans="5:43" ht="15" x14ac:dyDescent="0.2">
      <c r="E397" s="49">
        <v>44504</v>
      </c>
      <c r="F397" s="50">
        <v>0.85572928190231301</v>
      </c>
      <c r="G397" s="102">
        <f t="shared" si="96"/>
        <v>8.9725134896128152E-3</v>
      </c>
      <c r="H397" s="103">
        <f t="shared" si="97"/>
        <v>0.87735354219900175</v>
      </c>
      <c r="I397" s="100">
        <f t="shared" si="98"/>
        <v>5698956.873722746</v>
      </c>
      <c r="J397" s="101">
        <f t="shared" si="99"/>
        <v>-51133.967426198535</v>
      </c>
      <c r="K397" s="106">
        <f t="shared" si="100"/>
        <v>-5424.8259077221155</v>
      </c>
      <c r="M397" s="49">
        <v>44504</v>
      </c>
      <c r="N397" s="52">
        <v>-4.9579502083361097E-3</v>
      </c>
      <c r="O397" s="52">
        <v>-5.5327061563730197E-3</v>
      </c>
      <c r="P397" s="52">
        <v>-5.6307641789317096E-3</v>
      </c>
      <c r="Q397" s="52">
        <v>-5.6676361709833102E-3</v>
      </c>
      <c r="R397" s="52">
        <v>-5.6715486571192698E-3</v>
      </c>
      <c r="S397" s="52">
        <v>-5.58848679065704E-3</v>
      </c>
      <c r="T397" s="52">
        <v>-5.38906874135136E-3</v>
      </c>
      <c r="U397" s="52">
        <f t="shared" si="101"/>
        <v>-5.4223050829023071E-3</v>
      </c>
      <c r="V397" s="52">
        <f t="shared" si="102"/>
        <v>-7.2658372422058221E-5</v>
      </c>
      <c r="W397" s="52">
        <f t="shared" si="103"/>
        <v>3.5546383820474092E-2</v>
      </c>
      <c r="X397" s="97">
        <f t="shared" si="104"/>
        <v>5550396.9828510536</v>
      </c>
      <c r="Y397" s="107">
        <f t="shared" si="105"/>
        <v>160.20592788793147</v>
      </c>
      <c r="Z397" s="52">
        <v>-5.1460592076182296E-3</v>
      </c>
      <c r="AC397" s="49">
        <v>44504</v>
      </c>
      <c r="AD397" s="53">
        <v>1.2398061808198599E-3</v>
      </c>
      <c r="AE397" s="53">
        <v>1.2398061808198599E-3</v>
      </c>
      <c r="AF397" s="53">
        <v>1.2398061808198599E-3</v>
      </c>
      <c r="AG397" s="53">
        <v>1.2398061808198599E-3</v>
      </c>
      <c r="AH397" s="53">
        <v>1.2398061808198599E-3</v>
      </c>
      <c r="AI397" s="53">
        <v>2.69819423556327E-3</v>
      </c>
      <c r="AJ397" s="53">
        <v>3.8577928207814598E-3</v>
      </c>
      <c r="AK397" s="53">
        <f t="shared" si="106"/>
        <v>3.6645263899117613E-3</v>
      </c>
      <c r="AL397" s="53">
        <f t="shared" si="107"/>
        <v>-2.0894158321122366E-3</v>
      </c>
      <c r="AM397" s="53">
        <f t="shared" si="108"/>
        <v>4.459873229886091E-2</v>
      </c>
      <c r="AN397" s="95">
        <f t="shared" si="109"/>
        <v>-4912193.6200088365</v>
      </c>
      <c r="AO397" s="96">
        <f t="shared" si="110"/>
        <v>-5598875.919161275</v>
      </c>
      <c r="AP397" s="108">
        <f t="shared" si="111"/>
        <v>45548.935590588488</v>
      </c>
      <c r="AQ397" s="53">
        <v>5.01739187166094E-3</v>
      </c>
    </row>
    <row r="398" spans="5:43" ht="15" x14ac:dyDescent="0.2">
      <c r="E398" s="49">
        <v>44503</v>
      </c>
      <c r="F398" s="50">
        <v>0.84808558225631703</v>
      </c>
      <c r="G398" s="102">
        <f t="shared" si="96"/>
        <v>-3.224437232721377E-3</v>
      </c>
      <c r="H398" s="103">
        <f t="shared" si="97"/>
        <v>0.86674766564914796</v>
      </c>
      <c r="I398" s="100">
        <f t="shared" si="98"/>
        <v>5768691.6252093576</v>
      </c>
      <c r="J398" s="101">
        <f t="shared" si="99"/>
        <v>18600.784060413018</v>
      </c>
      <c r="K398" s="106">
        <f t="shared" si="100"/>
        <v>1005.8685758849606</v>
      </c>
      <c r="M398" s="49">
        <v>44503</v>
      </c>
      <c r="N398" s="52">
        <v>-4.9072550609707798E-3</v>
      </c>
      <c r="O398" s="52">
        <v>-5.6269899941980804E-3</v>
      </c>
      <c r="P398" s="52">
        <v>-5.67117426544427E-3</v>
      </c>
      <c r="Q398" s="52">
        <v>-5.6943474337458602E-3</v>
      </c>
      <c r="R398" s="52">
        <v>-5.6909290142357297E-3</v>
      </c>
      <c r="S398" s="52">
        <v>-5.5657527409493897E-3</v>
      </c>
      <c r="T398" s="52">
        <v>-5.3064255043864198E-3</v>
      </c>
      <c r="U398" s="52">
        <f t="shared" si="101"/>
        <v>-5.3496467104802489E-3</v>
      </c>
      <c r="V398" s="52">
        <f t="shared" si="102"/>
        <v>-6.244129811728942E-6</v>
      </c>
      <c r="W398" s="52">
        <f t="shared" si="103"/>
        <v>3.5612798063084428E-2</v>
      </c>
      <c r="X398" s="97">
        <f t="shared" si="104"/>
        <v>5550250.5445507709</v>
      </c>
      <c r="Y398" s="107">
        <f t="shared" si="105"/>
        <v>13.767627605237067</v>
      </c>
      <c r="Z398" s="52">
        <v>-4.9933670088648796E-3</v>
      </c>
      <c r="AC398" s="49">
        <v>44503</v>
      </c>
      <c r="AD398" s="53">
        <v>2.7690336573868899E-3</v>
      </c>
      <c r="AE398" s="53">
        <v>2.7690336573868899E-3</v>
      </c>
      <c r="AF398" s="53">
        <v>2.7690336573868899E-3</v>
      </c>
      <c r="AG398" s="53">
        <v>2.7690336573868899E-3</v>
      </c>
      <c r="AH398" s="53">
        <v>2.7690336573868899E-3</v>
      </c>
      <c r="AI398" s="53">
        <v>4.6047386713325899E-3</v>
      </c>
      <c r="AJ398" s="53">
        <v>5.9837829321622796E-3</v>
      </c>
      <c r="AK398" s="53">
        <f t="shared" si="106"/>
        <v>5.7539422220239979E-3</v>
      </c>
      <c r="AL398" s="53">
        <f t="shared" si="107"/>
        <v>2.8908896880844824E-4</v>
      </c>
      <c r="AM398" s="53">
        <f t="shared" si="108"/>
        <v>4.6977237099781598E-2</v>
      </c>
      <c r="AN398" s="95">
        <f t="shared" si="109"/>
        <v>-4907554.3517708061</v>
      </c>
      <c r="AO398" s="96">
        <f t="shared" si="110"/>
        <v>-5662033.5378639968</v>
      </c>
      <c r="AP398" s="108">
        <f t="shared" si="111"/>
        <v>-17608.683112133294</v>
      </c>
      <c r="AQ398" s="53">
        <v>7.3628276586532497E-3</v>
      </c>
    </row>
    <row r="399" spans="5:43" ht="15" x14ac:dyDescent="0.2">
      <c r="E399" s="49">
        <v>44502</v>
      </c>
      <c r="F399" s="50">
        <v>0.85082459449768</v>
      </c>
      <c r="G399" s="102">
        <f t="shared" si="96"/>
        <v>4.0104921810293175E-3</v>
      </c>
      <c r="H399" s="103">
        <f t="shared" si="97"/>
        <v>0.87303880922724231</v>
      </c>
      <c r="I399" s="100">
        <f t="shared" si="98"/>
        <v>5727122.2620970057</v>
      </c>
      <c r="J399" s="101">
        <f t="shared" si="99"/>
        <v>-22968.579051938839</v>
      </c>
      <c r="K399" s="106">
        <f t="shared" si="100"/>
        <v>-1018.8377658212557</v>
      </c>
      <c r="M399" s="49">
        <v>44502</v>
      </c>
      <c r="N399" s="52">
        <v>-5.0086448900401497E-3</v>
      </c>
      <c r="O399" s="52">
        <v>-5.63374441117048E-3</v>
      </c>
      <c r="P399" s="52">
        <v>-5.6384829804301201E-3</v>
      </c>
      <c r="Q399" s="52">
        <v>-5.64440758898854E-3</v>
      </c>
      <c r="R399" s="52">
        <v>-5.62728801742196E-3</v>
      </c>
      <c r="S399" s="52">
        <v>-5.5142901837825697E-3</v>
      </c>
      <c r="T399" s="52">
        <v>-5.3092250600457096E-3</v>
      </c>
      <c r="U399" s="52">
        <f t="shared" si="101"/>
        <v>-5.3434025806685199E-3</v>
      </c>
      <c r="V399" s="52">
        <f t="shared" si="102"/>
        <v>-1.4575632909932888E-4</v>
      </c>
      <c r="W399" s="52">
        <f t="shared" si="103"/>
        <v>3.5473285863796826E-2</v>
      </c>
      <c r="X399" s="97">
        <f t="shared" si="104"/>
        <v>5550558.1626935825</v>
      </c>
      <c r="Y399" s="107">
        <f t="shared" si="105"/>
        <v>321.38577041681856</v>
      </c>
      <c r="Z399" s="52">
        <v>-5.0381147302687099E-3</v>
      </c>
      <c r="AC399" s="49">
        <v>44502</v>
      </c>
      <c r="AD399" s="53">
        <v>2.6291287504136502E-3</v>
      </c>
      <c r="AE399" s="53">
        <v>2.6291287504136502E-3</v>
      </c>
      <c r="AF399" s="53">
        <v>2.6291287504136502E-3</v>
      </c>
      <c r="AG399" s="53">
        <v>2.6291287504136502E-3</v>
      </c>
      <c r="AH399" s="53">
        <v>2.6291287504136502E-3</v>
      </c>
      <c r="AI399" s="53">
        <v>4.3360879644751497E-3</v>
      </c>
      <c r="AJ399" s="53">
        <v>5.6906063109636298E-3</v>
      </c>
      <c r="AK399" s="53">
        <f t="shared" si="106"/>
        <v>5.4648532532155496E-3</v>
      </c>
      <c r="AL399" s="53">
        <f t="shared" si="107"/>
        <v>-4.1107266830900727E-4</v>
      </c>
      <c r="AM399" s="53">
        <f t="shared" si="108"/>
        <v>4.6277075462664144E-2</v>
      </c>
      <c r="AN399" s="95">
        <f t="shared" si="109"/>
        <v>-4908919.5602202462</v>
      </c>
      <c r="AO399" s="96">
        <f t="shared" si="110"/>
        <v>-5622796.4992361628</v>
      </c>
      <c r="AP399" s="108">
        <f t="shared" si="111"/>
        <v>21628.355515700765</v>
      </c>
      <c r="AQ399" s="53">
        <v>7.0451246574521004E-3</v>
      </c>
    </row>
    <row r="400" spans="5:43" ht="15" x14ac:dyDescent="0.2">
      <c r="E400" s="49">
        <v>44501</v>
      </c>
      <c r="F400" s="50">
        <v>0.84741920232772805</v>
      </c>
      <c r="G400" s="102">
        <f t="shared" si="96"/>
        <v>3.7719454481523582E-3</v>
      </c>
      <c r="H400" s="103">
        <f t="shared" si="97"/>
        <v>0.87283138056266374</v>
      </c>
      <c r="I400" s="100">
        <f t="shared" si="98"/>
        <v>5728483.3145856764</v>
      </c>
      <c r="J400" s="101">
        <f t="shared" si="99"/>
        <v>-21607.526563268155</v>
      </c>
      <c r="K400" s="106">
        <f t="shared" si="100"/>
        <v>-131.43440082855523</v>
      </c>
      <c r="M400" s="49">
        <v>44501</v>
      </c>
      <c r="N400" s="52">
        <v>-4.9985060468316E-3</v>
      </c>
      <c r="O400" s="52">
        <v>-5.5598490871488996E-3</v>
      </c>
      <c r="P400" s="52">
        <v>-5.60236675664782E-3</v>
      </c>
      <c r="Q400" s="52">
        <v>-5.5984267964959101E-3</v>
      </c>
      <c r="R400" s="52">
        <v>-5.5670002475380898E-3</v>
      </c>
      <c r="S400" s="52">
        <v>-5.4213390685617898E-3</v>
      </c>
      <c r="T400" s="52">
        <v>-5.1529076881706697E-3</v>
      </c>
      <c r="U400" s="52">
        <f t="shared" si="101"/>
        <v>-5.197646251569191E-3</v>
      </c>
      <c r="V400" s="52">
        <f t="shared" si="102"/>
        <v>-4.9835769459608686E-5</v>
      </c>
      <c r="W400" s="52">
        <f t="shared" si="103"/>
        <v>3.5569206423436542E-2</v>
      </c>
      <c r="X400" s="97">
        <f t="shared" si="104"/>
        <v>5550346.6603299724</v>
      </c>
      <c r="Y400" s="107">
        <f t="shared" si="105"/>
        <v>109.88340680673718</v>
      </c>
      <c r="Z400" s="52">
        <v>-4.7745681367814497E-3</v>
      </c>
      <c r="AC400" s="49">
        <v>44501</v>
      </c>
      <c r="AD400" s="53">
        <v>2.6691018138080801E-3</v>
      </c>
      <c r="AE400" s="53">
        <v>2.6691018138080801E-3</v>
      </c>
      <c r="AF400" s="53">
        <v>2.6691018138080801E-3</v>
      </c>
      <c r="AG400" s="53">
        <v>2.6691018138080801E-3</v>
      </c>
      <c r="AH400" s="53">
        <v>2.6691018138080801E-3</v>
      </c>
      <c r="AI400" s="53">
        <v>4.6011707745492398E-3</v>
      </c>
      <c r="AJ400" s="53">
        <v>6.1308769509196203E-3</v>
      </c>
      <c r="AK400" s="53">
        <f t="shared" si="106"/>
        <v>5.8759259215245569E-3</v>
      </c>
      <c r="AL400" s="53">
        <f t="shared" si="107"/>
        <v>6.9723076497514754E-5</v>
      </c>
      <c r="AM400" s="53">
        <f t="shared" si="108"/>
        <v>4.6757871207470665E-2</v>
      </c>
      <c r="AN400" s="95">
        <f t="shared" si="109"/>
        <v>-4907982.0409697127</v>
      </c>
      <c r="AO400" s="96">
        <f t="shared" si="110"/>
        <v>-5623058.6459962307</v>
      </c>
      <c r="AP400" s="108">
        <f t="shared" si="111"/>
        <v>21366.208755632862</v>
      </c>
      <c r="AQ400" s="53">
        <v>7.6605826616287197E-3</v>
      </c>
    </row>
    <row r="401" spans="5:43" ht="15" x14ac:dyDescent="0.2">
      <c r="E401" s="49">
        <v>44498</v>
      </c>
      <c r="F401" s="50">
        <v>0.84422880411148005</v>
      </c>
      <c r="G401" s="102">
        <f t="shared" si="96"/>
        <v>-2.1854397450709472E-3</v>
      </c>
      <c r="H401" s="103">
        <f t="shared" si="97"/>
        <v>0.86765112745205997</v>
      </c>
      <c r="I401" s="100">
        <f t="shared" si="98"/>
        <v>5762684.8416401828</v>
      </c>
      <c r="J401" s="101">
        <f t="shared" si="99"/>
        <v>12594.000491238199</v>
      </c>
      <c r="K401" s="106">
        <f t="shared" si="100"/>
        <v>564.4042004160583</v>
      </c>
      <c r="M401" s="49">
        <v>44498</v>
      </c>
      <c r="N401" s="52">
        <v>-4.9478104338049802E-3</v>
      </c>
      <c r="O401" s="52">
        <v>-5.4446118883788499E-3</v>
      </c>
      <c r="P401" s="52">
        <v>-5.5470233783125799E-3</v>
      </c>
      <c r="Q401" s="52">
        <v>-5.5605452507734299E-3</v>
      </c>
      <c r="R401" s="52">
        <v>-5.5401097051799297E-3</v>
      </c>
      <c r="S401" s="52">
        <v>-5.39654307067394E-3</v>
      </c>
      <c r="T401" s="52">
        <v>-5.09806396439671E-3</v>
      </c>
      <c r="U401" s="52">
        <f t="shared" si="101"/>
        <v>-5.1478104821095824E-3</v>
      </c>
      <c r="V401" s="52">
        <f t="shared" si="102"/>
        <v>3.6533533905945548E-5</v>
      </c>
      <c r="W401" s="52">
        <f t="shared" si="103"/>
        <v>3.56555757268021E-2</v>
      </c>
      <c r="X401" s="97">
        <f t="shared" si="104"/>
        <v>5550156.2251359122</v>
      </c>
      <c r="Y401" s="107">
        <f t="shared" si="105"/>
        <v>-80.551787253469229</v>
      </c>
      <c r="Z401" s="52">
        <v>-4.6901134774088799E-3</v>
      </c>
      <c r="AC401" s="49">
        <v>44498</v>
      </c>
      <c r="AD401" s="53">
        <v>2.5791430380195301E-3</v>
      </c>
      <c r="AE401" s="53">
        <v>2.5791430380195301E-3</v>
      </c>
      <c r="AF401" s="53">
        <v>2.5791430380195301E-3</v>
      </c>
      <c r="AG401" s="53">
        <v>2.5791430380195301E-3</v>
      </c>
      <c r="AH401" s="53">
        <v>2.5791430380195301E-3</v>
      </c>
      <c r="AI401" s="53">
        <v>4.5548235066234996E-3</v>
      </c>
      <c r="AJ401" s="53">
        <v>6.0564787127077501E-3</v>
      </c>
      <c r="AK401" s="53">
        <f t="shared" si="106"/>
        <v>5.8062028450270422E-3</v>
      </c>
      <c r="AL401" s="53">
        <f t="shared" si="107"/>
        <v>1.8402258865534999E-4</v>
      </c>
      <c r="AM401" s="53">
        <f t="shared" si="108"/>
        <v>4.68721707196285E-2</v>
      </c>
      <c r="AN401" s="95">
        <f t="shared" si="109"/>
        <v>-4907759.1909793802</v>
      </c>
      <c r="AO401" s="96">
        <f t="shared" si="110"/>
        <v>-5656373.8992554322</v>
      </c>
      <c r="AP401" s="108">
        <f t="shared" si="111"/>
        <v>-11949.044503568672</v>
      </c>
      <c r="AQ401" s="53">
        <v>7.5581339187919998E-3</v>
      </c>
    </row>
    <row r="402" spans="5:43" ht="15" x14ac:dyDescent="0.2">
      <c r="E402" s="49">
        <v>44497</v>
      </c>
      <c r="F402" s="50">
        <v>0.84607583284377996</v>
      </c>
      <c r="G402" s="102">
        <f t="shared" si="96"/>
        <v>6.3374276682767728E-4</v>
      </c>
      <c r="H402" s="103">
        <f t="shared" si="97"/>
        <v>0.87010255177715401</v>
      </c>
      <c r="I402" s="100">
        <f t="shared" si="98"/>
        <v>5746449.0706154983</v>
      </c>
      <c r="J402" s="101">
        <f t="shared" si="99"/>
        <v>-3641.7705334462225</v>
      </c>
      <c r="K402" s="106">
        <f t="shared" si="100"/>
        <v>-20.761136424727738</v>
      </c>
      <c r="M402" s="49">
        <v>44497</v>
      </c>
      <c r="N402" s="52">
        <v>-4.9478104338049802E-3</v>
      </c>
      <c r="O402" s="52">
        <v>-5.4696863517165097E-3</v>
      </c>
      <c r="P402" s="52">
        <v>-5.5434391833841801E-3</v>
      </c>
      <c r="Q402" s="52">
        <v>-5.5584381334483597E-3</v>
      </c>
      <c r="R402" s="52">
        <v>-5.5263391695916601E-3</v>
      </c>
      <c r="S402" s="52">
        <v>-5.3734886460006202E-3</v>
      </c>
      <c r="T402" s="52">
        <v>-5.14651509001851E-3</v>
      </c>
      <c r="U402" s="52">
        <f t="shared" si="101"/>
        <v>-5.1843440160155279E-3</v>
      </c>
      <c r="V402" s="52">
        <f t="shared" si="102"/>
        <v>9.1168020541462606E-5</v>
      </c>
      <c r="W402" s="52">
        <f t="shared" si="103"/>
        <v>3.5710210213437614E-2</v>
      </c>
      <c r="X402" s="97">
        <f t="shared" si="104"/>
        <v>5550035.7652356597</v>
      </c>
      <c r="Y402" s="107">
        <f t="shared" si="105"/>
        <v>-201.01168750599027</v>
      </c>
      <c r="Z402" s="52">
        <v>-4.8720133490860401E-3</v>
      </c>
      <c r="AC402" s="49">
        <v>44497</v>
      </c>
      <c r="AD402" s="53">
        <v>2.6691018138080801E-3</v>
      </c>
      <c r="AE402" s="53">
        <v>2.6691018138080801E-3</v>
      </c>
      <c r="AF402" s="53">
        <v>2.6691018138080801E-3</v>
      </c>
      <c r="AG402" s="53">
        <v>2.6691018138080801E-3</v>
      </c>
      <c r="AH402" s="53">
        <v>2.6691018138080801E-3</v>
      </c>
      <c r="AI402" s="53">
        <v>4.5348685234785002E-3</v>
      </c>
      <c r="AJ402" s="53">
        <v>5.8396426029503302E-3</v>
      </c>
      <c r="AK402" s="53">
        <f t="shared" si="106"/>
        <v>5.6221802563716922E-3</v>
      </c>
      <c r="AL402" s="53">
        <f t="shared" si="107"/>
        <v>1.1030398309231065E-4</v>
      </c>
      <c r="AM402" s="53">
        <f t="shared" si="108"/>
        <v>4.6798452114065456E-2</v>
      </c>
      <c r="AN402" s="95">
        <f t="shared" si="109"/>
        <v>-4907902.9191353945</v>
      </c>
      <c r="AO402" s="96">
        <f t="shared" si="110"/>
        <v>-5640602.833667336</v>
      </c>
      <c r="AP402" s="108">
        <f t="shared" si="111"/>
        <v>3822.0210845274851</v>
      </c>
      <c r="AQ402" s="53">
        <v>7.1444180794060204E-3</v>
      </c>
    </row>
    <row r="403" spans="5:43" ht="15" x14ac:dyDescent="0.2">
      <c r="E403" s="49">
        <v>44496</v>
      </c>
      <c r="F403" s="50">
        <v>0.84553980827331499</v>
      </c>
      <c r="G403" s="102">
        <f t="shared" si="96"/>
        <v>5.7984742658138862E-3</v>
      </c>
      <c r="H403" s="103">
        <f t="shared" si="97"/>
        <v>0.87459355169495201</v>
      </c>
      <c r="I403" s="100">
        <f t="shared" si="98"/>
        <v>5716941.3041178482</v>
      </c>
      <c r="J403" s="101">
        <f t="shared" si="99"/>
        <v>-33149.537031096406</v>
      </c>
      <c r="K403" s="106">
        <f t="shared" si="100"/>
        <v>493.47148361522704</v>
      </c>
      <c r="M403" s="49">
        <v>44496</v>
      </c>
      <c r="N403" s="52">
        <v>-4.9173934385180404E-3</v>
      </c>
      <c r="O403" s="52">
        <v>-5.5648372508585401E-3</v>
      </c>
      <c r="P403" s="52">
        <v>-5.6084678508341304E-3</v>
      </c>
      <c r="Q403" s="52">
        <v>-5.6051998399198003E-3</v>
      </c>
      <c r="R403" s="52">
        <v>-5.5745881982147598E-3</v>
      </c>
      <c r="S403" s="52">
        <v>-5.4445443674921903E-3</v>
      </c>
      <c r="T403" s="52">
        <v>-5.2417055703699502E-3</v>
      </c>
      <c r="U403" s="52">
        <f t="shared" si="101"/>
        <v>-5.2755120365569905E-3</v>
      </c>
      <c r="V403" s="52">
        <f t="shared" si="102"/>
        <v>6.6943001002074155E-5</v>
      </c>
      <c r="W403" s="52">
        <f t="shared" si="103"/>
        <v>3.5685985193898227E-2</v>
      </c>
      <c r="X403" s="97">
        <f t="shared" si="104"/>
        <v>5550089.1770271994</v>
      </c>
      <c r="Y403" s="107">
        <f t="shared" si="105"/>
        <v>-147.59989596623927</v>
      </c>
      <c r="Z403" s="52">
        <v>-4.9887308850884403E-3</v>
      </c>
      <c r="AC403" s="49">
        <v>44496</v>
      </c>
      <c r="AD403" s="53">
        <v>2.6491149328649001E-3</v>
      </c>
      <c r="AE403" s="53">
        <v>2.6491149328649001E-3</v>
      </c>
      <c r="AF403" s="53">
        <v>2.6491149328649001E-3</v>
      </c>
      <c r="AG403" s="53">
        <v>2.6491149328649001E-3</v>
      </c>
      <c r="AH403" s="53">
        <v>2.6491149328649001E-3</v>
      </c>
      <c r="AI403" s="53">
        <v>4.4450699351727902E-3</v>
      </c>
      <c r="AJ403" s="53">
        <v>5.7252375409007003E-3</v>
      </c>
      <c r="AK403" s="53">
        <f t="shared" si="106"/>
        <v>5.5118762732793815E-3</v>
      </c>
      <c r="AL403" s="53">
        <f t="shared" si="107"/>
        <v>5.6086472856501333E-4</v>
      </c>
      <c r="AM403" s="53">
        <f t="shared" si="108"/>
        <v>4.7249012859538163E-2</v>
      </c>
      <c r="AN403" s="95">
        <f t="shared" si="109"/>
        <v>-4907024.5327688679</v>
      </c>
      <c r="AO403" s="96">
        <f t="shared" si="110"/>
        <v>-5610634.2463411856</v>
      </c>
      <c r="AP403" s="108">
        <f t="shared" si="111"/>
        <v>33790.608410677873</v>
      </c>
      <c r="AQ403" s="53">
        <v>7.0054046809673301E-3</v>
      </c>
    </row>
    <row r="404" spans="5:43" ht="15" x14ac:dyDescent="0.2">
      <c r="E404" s="49">
        <v>44495</v>
      </c>
      <c r="F404" s="50">
        <v>0.840651154518127</v>
      </c>
      <c r="G404" s="102">
        <f t="shared" si="96"/>
        <v>-3.3202555072042775E-3</v>
      </c>
      <c r="H404" s="103">
        <f t="shared" si="97"/>
        <v>0.86666434672677783</v>
      </c>
      <c r="I404" s="100">
        <f t="shared" si="98"/>
        <v>5769246.2126589427</v>
      </c>
      <c r="J404" s="101">
        <f t="shared" si="99"/>
        <v>19155.371509998105</v>
      </c>
      <c r="K404" s="106">
        <f t="shared" si="100"/>
        <v>102.35277368500829</v>
      </c>
      <c r="M404" s="49">
        <v>44495</v>
      </c>
      <c r="N404" s="52">
        <v>-4.9275332130491699E-3</v>
      </c>
      <c r="O404" s="52">
        <v>-5.61572890728712E-3</v>
      </c>
      <c r="P404" s="52">
        <v>-5.5997781455516798E-3</v>
      </c>
      <c r="Q404" s="52">
        <v>-5.5801174603402597E-3</v>
      </c>
      <c r="R404" s="52">
        <v>-5.5559575557708697E-3</v>
      </c>
      <c r="S404" s="52">
        <v>-5.4660108871757897E-3</v>
      </c>
      <c r="T404" s="52">
        <v>-5.31774386763572E-3</v>
      </c>
      <c r="U404" s="52">
        <f t="shared" si="101"/>
        <v>-5.3424550375590647E-3</v>
      </c>
      <c r="V404" s="52">
        <f t="shared" si="102"/>
        <v>3.129476681349927E-6</v>
      </c>
      <c r="W404" s="52">
        <f t="shared" si="103"/>
        <v>3.5622171669577506E-2</v>
      </c>
      <c r="X404" s="97">
        <f t="shared" si="104"/>
        <v>5550229.8767800499</v>
      </c>
      <c r="Y404" s="107">
        <f t="shared" si="105"/>
        <v>-6.9001431157812476</v>
      </c>
      <c r="Z404" s="52">
        <v>-5.1044546999037196E-3</v>
      </c>
      <c r="AC404" s="49">
        <v>44495</v>
      </c>
      <c r="AD404" s="53">
        <v>2.3592982906848101E-3</v>
      </c>
      <c r="AE404" s="53">
        <v>2.3592982906848101E-3</v>
      </c>
      <c r="AF404" s="53">
        <v>2.3592982906848101E-3</v>
      </c>
      <c r="AG404" s="53">
        <v>2.3592982906848101E-3</v>
      </c>
      <c r="AH404" s="53">
        <v>2.3592982906848101E-3</v>
      </c>
      <c r="AI404" s="53">
        <v>3.9660758338868601E-3</v>
      </c>
      <c r="AJ404" s="53">
        <v>5.1479986868798698E-3</v>
      </c>
      <c r="AK404" s="53">
        <f t="shared" si="106"/>
        <v>4.9510115447143682E-3</v>
      </c>
      <c r="AL404" s="53">
        <f t="shared" si="107"/>
        <v>-1.0789907537400809E-4</v>
      </c>
      <c r="AM404" s="53">
        <f t="shared" si="108"/>
        <v>4.6580249055599141E-2</v>
      </c>
      <c r="AN404" s="95">
        <f t="shared" si="109"/>
        <v>-4908328.3713201657</v>
      </c>
      <c r="AO404" s="96">
        <f t="shared" si="110"/>
        <v>-5663470.9733450608</v>
      </c>
      <c r="AP404" s="108">
        <f t="shared" si="111"/>
        <v>-19046.118593197316</v>
      </c>
      <c r="AQ404" s="53">
        <v>6.3299224711954498E-3</v>
      </c>
    </row>
    <row r="405" spans="5:43" ht="15" x14ac:dyDescent="0.2">
      <c r="E405" s="49">
        <v>44494</v>
      </c>
      <c r="F405" s="50">
        <v>0.84344696998596103</v>
      </c>
      <c r="G405" s="102">
        <f t="shared" si="96"/>
        <v>-2.7650136800411837E-3</v>
      </c>
      <c r="H405" s="103">
        <f t="shared" si="97"/>
        <v>0.86714715807924347</v>
      </c>
      <c r="I405" s="100">
        <f t="shared" si="98"/>
        <v>5766034.0040497249</v>
      </c>
      <c r="J405" s="101">
        <f t="shared" si="99"/>
        <v>15943.162900780328</v>
      </c>
      <c r="K405" s="106">
        <f t="shared" si="100"/>
        <v>51.91036665532738</v>
      </c>
      <c r="M405" s="49">
        <v>44494</v>
      </c>
      <c r="N405" s="52">
        <v>-4.9072550609707798E-3</v>
      </c>
      <c r="O405" s="52">
        <v>-5.6086508557200397E-3</v>
      </c>
      <c r="P405" s="52">
        <v>-5.6068729609250996E-3</v>
      </c>
      <c r="Q405" s="52">
        <v>-5.5822371505200802E-3</v>
      </c>
      <c r="R405" s="52">
        <v>-5.5579454638063899E-3</v>
      </c>
      <c r="S405" s="52">
        <v>-5.4683149792253902E-3</v>
      </c>
      <c r="T405" s="52">
        <v>-5.3210384212434196E-3</v>
      </c>
      <c r="U405" s="52">
        <f t="shared" si="101"/>
        <v>-5.3455845142404146E-3</v>
      </c>
      <c r="V405" s="52">
        <f t="shared" si="102"/>
        <v>-3.0800001695749542E-5</v>
      </c>
      <c r="W405" s="52">
        <f t="shared" si="103"/>
        <v>3.5588242191200402E-2</v>
      </c>
      <c r="X405" s="97">
        <f t="shared" si="104"/>
        <v>5550304.6879107142</v>
      </c>
      <c r="Y405" s="107">
        <f t="shared" si="105"/>
        <v>67.910987548530102</v>
      </c>
      <c r="Z405" s="52">
        <v>-5.1086614839732604E-3</v>
      </c>
      <c r="AC405" s="49">
        <v>44494</v>
      </c>
      <c r="AD405" s="53">
        <v>2.4492437951266701E-3</v>
      </c>
      <c r="AE405" s="53">
        <v>2.4492437951266701E-3</v>
      </c>
      <c r="AF405" s="53">
        <v>2.4492437951266701E-3</v>
      </c>
      <c r="AG405" s="53">
        <v>2.4492437951266701E-3</v>
      </c>
      <c r="AH405" s="53">
        <v>2.4492437951266701E-3</v>
      </c>
      <c r="AI405" s="53">
        <v>4.0658758953213596E-3</v>
      </c>
      <c r="AJ405" s="53">
        <v>5.2575175650417796E-3</v>
      </c>
      <c r="AK405" s="53">
        <f t="shared" si="106"/>
        <v>5.0589106200883763E-3</v>
      </c>
      <c r="AL405" s="53">
        <f t="shared" si="107"/>
        <v>-1.3741028184691834E-4</v>
      </c>
      <c r="AM405" s="53">
        <f t="shared" si="108"/>
        <v>4.6550737849126229E-2</v>
      </c>
      <c r="AN405" s="95">
        <f t="shared" si="109"/>
        <v>-4908385.9150830666</v>
      </c>
      <c r="AO405" s="96">
        <f t="shared" si="110"/>
        <v>-5660384.018273537</v>
      </c>
      <c r="AP405" s="108">
        <f t="shared" si="111"/>
        <v>-15959.16352167353</v>
      </c>
      <c r="AQ405" s="53">
        <v>6.44915923476219E-3</v>
      </c>
    </row>
    <row r="406" spans="5:43" ht="15" x14ac:dyDescent="0.2">
      <c r="E406" s="49">
        <v>44491</v>
      </c>
      <c r="F406" s="50">
        <v>0.84578233957290605</v>
      </c>
      <c r="G406" s="102">
        <f t="shared" si="96"/>
        <v>3.7331380186086901E-3</v>
      </c>
      <c r="H406" s="103">
        <f t="shared" si="97"/>
        <v>0.87279763550487621</v>
      </c>
      <c r="I406" s="100">
        <f t="shared" si="98"/>
        <v>5728704.7954795538</v>
      </c>
      <c r="J406" s="101">
        <f t="shared" si="99"/>
        <v>-21386.04566939082</v>
      </c>
      <c r="K406" s="106">
        <f t="shared" si="100"/>
        <v>-783.22279224544764</v>
      </c>
      <c r="M406" s="49">
        <v>44491</v>
      </c>
      <c r="N406" s="52">
        <v>-4.9478774890303603E-3</v>
      </c>
      <c r="O406" s="52">
        <v>-5.4905693978071204E-3</v>
      </c>
      <c r="P406" s="52">
        <v>-5.5961357429623604E-3</v>
      </c>
      <c r="Q406" s="52">
        <v>-5.5923783220350699E-3</v>
      </c>
      <c r="R406" s="52">
        <v>-5.5668638087808999E-3</v>
      </c>
      <c r="S406" s="52">
        <v>-5.4605500772595397E-3</v>
      </c>
      <c r="T406" s="52">
        <v>-5.2856313996016901E-3</v>
      </c>
      <c r="U406" s="52">
        <f t="shared" si="101"/>
        <v>-5.314784512544665E-3</v>
      </c>
      <c r="V406" s="52">
        <f t="shared" si="102"/>
        <v>8.6729414761326645E-7</v>
      </c>
      <c r="W406" s="52">
        <f t="shared" si="103"/>
        <v>3.5619909487043765E-2</v>
      </c>
      <c r="X406" s="97">
        <f t="shared" si="104"/>
        <v>5550234.8646365311</v>
      </c>
      <c r="Y406" s="107">
        <f t="shared" si="105"/>
        <v>-1.9122866345569491</v>
      </c>
      <c r="Z406" s="52">
        <v>-5.0574569031596097E-3</v>
      </c>
      <c r="AC406" s="49">
        <v>44491</v>
      </c>
      <c r="AD406" s="53">
        <v>2.5191821623593499E-3</v>
      </c>
      <c r="AE406" s="53">
        <v>2.5191821623593499E-3</v>
      </c>
      <c r="AF406" s="53">
        <v>2.5191821623593499E-3</v>
      </c>
      <c r="AG406" s="53">
        <v>2.5191821623593499E-3</v>
      </c>
      <c r="AH406" s="53">
        <v>2.5191821623593499E-3</v>
      </c>
      <c r="AI406" s="53">
        <v>4.1856290772557198E-3</v>
      </c>
      <c r="AJ406" s="53">
        <v>5.3984592668712096E-3</v>
      </c>
      <c r="AK406" s="53">
        <f t="shared" si="106"/>
        <v>5.1963209019352946E-3</v>
      </c>
      <c r="AL406" s="53">
        <f t="shared" si="107"/>
        <v>-1.7381575889885686E-4</v>
      </c>
      <c r="AM406" s="53">
        <f t="shared" si="108"/>
        <v>4.6514332372074293E-2</v>
      </c>
      <c r="AN406" s="95">
        <f t="shared" si="109"/>
        <v>-4908456.9028812293</v>
      </c>
      <c r="AO406" s="96">
        <f t="shared" si="110"/>
        <v>-5623820.1195880836</v>
      </c>
      <c r="AP406" s="108">
        <f t="shared" si="111"/>
        <v>20604.735163779929</v>
      </c>
      <c r="AQ406" s="53">
        <v>6.6112899221479797E-3</v>
      </c>
    </row>
    <row r="407" spans="5:43" ht="15" x14ac:dyDescent="0.2">
      <c r="E407" s="49">
        <v>44490</v>
      </c>
      <c r="F407" s="50">
        <v>0.84263080358505205</v>
      </c>
      <c r="G407" s="102">
        <f t="shared" si="96"/>
        <v>-5.26847152403888E-4</v>
      </c>
      <c r="H407" s="103">
        <f t="shared" si="97"/>
        <v>0.86909335909542607</v>
      </c>
      <c r="I407" s="100">
        <f t="shared" si="98"/>
        <v>5753121.8570167469</v>
      </c>
      <c r="J407" s="101">
        <f t="shared" si="99"/>
        <v>3031.0158678023145</v>
      </c>
      <c r="K407" s="106">
        <f t="shared" si="100"/>
        <v>29.374421105720103</v>
      </c>
      <c r="M407" s="49">
        <v>44490</v>
      </c>
      <c r="N407" s="52">
        <v>-4.9275332130491699E-3</v>
      </c>
      <c r="O407" s="52">
        <v>-5.5102906189858896E-3</v>
      </c>
      <c r="P407" s="52">
        <v>-5.5694696493446801E-3</v>
      </c>
      <c r="Q407" s="52">
        <v>-5.5640176869928802E-3</v>
      </c>
      <c r="R407" s="52">
        <v>-5.5451486259698798E-3</v>
      </c>
      <c r="S407" s="52">
        <v>-5.4532019421458201E-3</v>
      </c>
      <c r="T407" s="52">
        <v>-5.2881417796015696E-3</v>
      </c>
      <c r="U407" s="52">
        <f t="shared" si="101"/>
        <v>-5.3156518066922783E-3</v>
      </c>
      <c r="V407" s="52">
        <f t="shared" si="102"/>
        <v>3.8917874917387095E-5</v>
      </c>
      <c r="W407" s="52">
        <f t="shared" si="103"/>
        <v>3.5657960067813542E-2</v>
      </c>
      <c r="X407" s="97">
        <f t="shared" si="104"/>
        <v>5550150.9680084279</v>
      </c>
      <c r="Y407" s="107">
        <f t="shared" si="105"/>
        <v>-85.808914737775922</v>
      </c>
      <c r="Z407" s="52">
        <v>-5.0745857879519402E-3</v>
      </c>
      <c r="AC407" s="49">
        <v>44490</v>
      </c>
      <c r="AD407" s="53">
        <v>2.6890884619206099E-3</v>
      </c>
      <c r="AE407" s="53">
        <v>2.6890884619206099E-3</v>
      </c>
      <c r="AF407" s="53">
        <v>2.6890884619206099E-3</v>
      </c>
      <c r="AG407" s="53">
        <v>2.6890884619206099E-3</v>
      </c>
      <c r="AH407" s="53">
        <v>2.6890884619206099E-3</v>
      </c>
      <c r="AI407" s="53">
        <v>4.3652458116412102E-3</v>
      </c>
      <c r="AJ407" s="53">
        <v>5.5711148306727401E-3</v>
      </c>
      <c r="AK407" s="53">
        <f t="shared" si="106"/>
        <v>5.3701366608341515E-3</v>
      </c>
      <c r="AL407" s="53">
        <f t="shared" si="107"/>
        <v>2.6514288038019702E-5</v>
      </c>
      <c r="AM407" s="53">
        <f t="shared" si="108"/>
        <v>4.671466241901117E-2</v>
      </c>
      <c r="AN407" s="95">
        <f t="shared" si="109"/>
        <v>-4908066.2878677696</v>
      </c>
      <c r="AO407" s="96">
        <f t="shared" si="110"/>
        <v>-5647340.6872838223</v>
      </c>
      <c r="AP407" s="108">
        <f t="shared" si="111"/>
        <v>-2915.8325319588184</v>
      </c>
      <c r="AQ407" s="53">
        <v>6.7769843153655503E-3</v>
      </c>
    </row>
    <row r="408" spans="5:43" ht="15" x14ac:dyDescent="0.2">
      <c r="E408" s="49">
        <v>44489</v>
      </c>
      <c r="F408" s="50">
        <v>0.84307485818862904</v>
      </c>
      <c r="G408" s="102">
        <f t="shared" si="96"/>
        <v>-9.3060347503137069E-4</v>
      </c>
      <c r="H408" s="103">
        <f t="shared" si="97"/>
        <v>0.86874227218760014</v>
      </c>
      <c r="I408" s="100">
        <f t="shared" si="98"/>
        <v>5755446.8800158463</v>
      </c>
      <c r="J408" s="101">
        <f t="shared" si="99"/>
        <v>5356.0388669017702</v>
      </c>
      <c r="K408" s="106">
        <f t="shared" si="100"/>
        <v>-504.72247523721308</v>
      </c>
      <c r="M408" s="49">
        <v>44489</v>
      </c>
      <c r="N408" s="52">
        <v>-4.9478104338049802E-3</v>
      </c>
      <c r="O408" s="52">
        <v>-5.6414292193949197E-3</v>
      </c>
      <c r="P408" s="52">
        <v>-5.6609683670103498E-3</v>
      </c>
      <c r="Q408" s="52">
        <v>-5.6126890704035698E-3</v>
      </c>
      <c r="R408" s="52">
        <v>-5.5834609083831302E-3</v>
      </c>
      <c r="S408" s="52">
        <v>-5.4790405556559502E-3</v>
      </c>
      <c r="T408" s="52">
        <v>-5.3296755068004097E-3</v>
      </c>
      <c r="U408" s="52">
        <f t="shared" si="101"/>
        <v>-5.3545696816096654E-3</v>
      </c>
      <c r="V408" s="52">
        <f t="shared" si="102"/>
        <v>-4.8063152159252311E-5</v>
      </c>
      <c r="W408" s="52">
        <f t="shared" si="103"/>
        <v>3.5570979040736903E-2</v>
      </c>
      <c r="X408" s="97">
        <f t="shared" si="104"/>
        <v>5550342.7518303227</v>
      </c>
      <c r="Y408" s="107">
        <f t="shared" si="105"/>
        <v>105.97490715701133</v>
      </c>
      <c r="Z408" s="52">
        <v>-5.1406822167336897E-3</v>
      </c>
      <c r="AC408" s="49">
        <v>44489</v>
      </c>
      <c r="AD408" s="53">
        <v>2.6491149328649001E-3</v>
      </c>
      <c r="AE408" s="53">
        <v>2.6491149328649001E-3</v>
      </c>
      <c r="AF408" s="53">
        <v>2.6491149328649001E-3</v>
      </c>
      <c r="AG408" s="53">
        <v>2.6491149328649001E-3</v>
      </c>
      <c r="AH408" s="53">
        <v>2.6491149328649001E-3</v>
      </c>
      <c r="AI408" s="53">
        <v>4.3552671559154901E-3</v>
      </c>
      <c r="AJ408" s="53">
        <v>5.5412934161722599E-3</v>
      </c>
      <c r="AK408" s="53">
        <f t="shared" si="106"/>
        <v>5.3436223727961318E-3</v>
      </c>
      <c r="AL408" s="53">
        <f t="shared" si="107"/>
        <v>-3.1593271220723817E-4</v>
      </c>
      <c r="AM408" s="53">
        <f t="shared" si="108"/>
        <v>4.6372215418765912E-2</v>
      </c>
      <c r="AN408" s="95">
        <f t="shared" si="109"/>
        <v>-4908734.0295160562</v>
      </c>
      <c r="AO408" s="96">
        <f t="shared" si="110"/>
        <v>-5650391.5910011595</v>
      </c>
      <c r="AP408" s="108">
        <f t="shared" si="111"/>
        <v>-5966.7362492959946</v>
      </c>
      <c r="AQ408" s="53">
        <v>6.72732107341289E-3</v>
      </c>
    </row>
    <row r="409" spans="5:43" ht="15" x14ac:dyDescent="0.2">
      <c r="E409" s="49">
        <v>44488</v>
      </c>
      <c r="F409" s="50">
        <v>0.84385979175567605</v>
      </c>
      <c r="G409" s="102">
        <f t="shared" si="96"/>
        <v>-2.5922715375744877E-3</v>
      </c>
      <c r="H409" s="103">
        <f t="shared" si="97"/>
        <v>0.8672973662648521</v>
      </c>
      <c r="I409" s="100">
        <f t="shared" si="98"/>
        <v>5765035.3782731518</v>
      </c>
      <c r="J409" s="101">
        <f t="shared" si="99"/>
        <v>14944.537124207243</v>
      </c>
      <c r="K409" s="106">
        <f t="shared" si="100"/>
        <v>-59.07641021348536</v>
      </c>
      <c r="M409" s="49">
        <v>44488</v>
      </c>
      <c r="N409" s="52">
        <v>-4.9579502083361097E-3</v>
      </c>
      <c r="O409" s="52">
        <v>-5.5876234546303697E-3</v>
      </c>
      <c r="P409" s="52">
        <v>-5.6048864498734396E-3</v>
      </c>
      <c r="Q409" s="52">
        <v>-5.58053003624081E-3</v>
      </c>
      <c r="R409" s="52">
        <v>-5.5476874113082799E-3</v>
      </c>
      <c r="S409" s="52">
        <v>-5.4364330135285802E-3</v>
      </c>
      <c r="T409" s="52">
        <v>-5.2805212326347802E-3</v>
      </c>
      <c r="U409" s="52">
        <f t="shared" si="101"/>
        <v>-5.3065065294504131E-3</v>
      </c>
      <c r="V409" s="52">
        <f t="shared" si="102"/>
        <v>2.734968438744545E-5</v>
      </c>
      <c r="W409" s="52">
        <f t="shared" si="103"/>
        <v>3.5646391877283599E-2</v>
      </c>
      <c r="X409" s="97">
        <f t="shared" si="104"/>
        <v>5550176.4742439147</v>
      </c>
      <c r="Y409" s="107">
        <f t="shared" si="105"/>
        <v>-60.302679250948131</v>
      </c>
      <c r="Z409" s="52">
        <v>-5.07274316623806E-3</v>
      </c>
      <c r="AC409" s="49">
        <v>44488</v>
      </c>
      <c r="AD409" s="53">
        <v>2.75904033333063E-3</v>
      </c>
      <c r="AE409" s="53">
        <v>2.75904033333063E-3</v>
      </c>
      <c r="AF409" s="53">
        <v>2.75904033333063E-3</v>
      </c>
      <c r="AG409" s="53">
        <v>2.75904033333063E-3</v>
      </c>
      <c r="AH409" s="53">
        <v>2.75904033333063E-3</v>
      </c>
      <c r="AI409" s="53">
        <v>4.5847552828490699E-3</v>
      </c>
      <c r="AJ409" s="53">
        <v>5.8745150454342296E-3</v>
      </c>
      <c r="AK409" s="53">
        <f t="shared" si="106"/>
        <v>5.6595550850033699E-3</v>
      </c>
      <c r="AL409" s="53">
        <f t="shared" si="107"/>
        <v>-1.2160930782556707E-4</v>
      </c>
      <c r="AM409" s="53">
        <f t="shared" si="108"/>
        <v>4.6566538823147582E-2</v>
      </c>
      <c r="AN409" s="95">
        <f t="shared" si="109"/>
        <v>-4908355.1047541276</v>
      </c>
      <c r="AO409" s="96">
        <f t="shared" si="110"/>
        <v>-5659368.1656070333</v>
      </c>
      <c r="AP409" s="108">
        <f t="shared" si="111"/>
        <v>-14943.310855169781</v>
      </c>
      <c r="AQ409" s="53">
        <v>7.1642748080193996E-3</v>
      </c>
    </row>
    <row r="410" spans="5:43" ht="15" x14ac:dyDescent="0.2">
      <c r="E410" s="49">
        <v>44487</v>
      </c>
      <c r="F410" s="50">
        <v>0.84605014324188199</v>
      </c>
      <c r="G410" s="102">
        <f t="shared" si="96"/>
        <v>3.8069136852106858E-3</v>
      </c>
      <c r="H410" s="103">
        <f t="shared" si="97"/>
        <v>0.87286178724494434</v>
      </c>
      <c r="I410" s="100">
        <f t="shared" si="98"/>
        <v>5728283.7593128467</v>
      </c>
      <c r="J410" s="101">
        <f t="shared" si="99"/>
        <v>-21807.081836097874</v>
      </c>
      <c r="K410" s="106">
        <f t="shared" si="100"/>
        <v>3871.4230895442888</v>
      </c>
      <c r="M410" s="49">
        <v>44487</v>
      </c>
      <c r="N410" s="52">
        <v>-4.9376725219190103E-3</v>
      </c>
      <c r="O410" s="52">
        <v>-5.62307937070727E-3</v>
      </c>
      <c r="P410" s="52">
        <v>-5.6417561136186097E-3</v>
      </c>
      <c r="Q410" s="52">
        <v>-5.60498097911477E-3</v>
      </c>
      <c r="R410" s="52">
        <v>-5.5781900882720904E-3</v>
      </c>
      <c r="S410" s="52">
        <v>-5.4731611162424001E-3</v>
      </c>
      <c r="T410" s="52">
        <v>-5.3059952333569501E-3</v>
      </c>
      <c r="U410" s="52">
        <f t="shared" si="101"/>
        <v>-5.3338562138378585E-3</v>
      </c>
      <c r="V410" s="52">
        <f t="shared" si="102"/>
        <v>6.9151322046911642E-5</v>
      </c>
      <c r="W410" s="52">
        <f t="shared" si="103"/>
        <v>3.5688193514943067E-2</v>
      </c>
      <c r="X410" s="97">
        <f t="shared" si="104"/>
        <v>5550084.3080569627</v>
      </c>
      <c r="Y410" s="107">
        <f t="shared" si="105"/>
        <v>-152.46886620298028</v>
      </c>
      <c r="Z410" s="52">
        <v>-5.0934045575559096E-3</v>
      </c>
      <c r="AC410" s="49">
        <v>44487</v>
      </c>
      <c r="AD410" s="53">
        <v>2.8789548669010401E-3</v>
      </c>
      <c r="AE410" s="53">
        <v>2.8789548669010401E-3</v>
      </c>
      <c r="AF410" s="53">
        <v>2.8789548669010401E-3</v>
      </c>
      <c r="AG410" s="53">
        <v>2.8789548669010401E-3</v>
      </c>
      <c r="AH410" s="53">
        <v>2.8789548669010401E-3</v>
      </c>
      <c r="AI410" s="53">
        <v>4.7435872256755803E-3</v>
      </c>
      <c r="AJ410" s="53">
        <v>5.9886798262596096E-3</v>
      </c>
      <c r="AK410" s="53">
        <f t="shared" si="106"/>
        <v>5.781164392828937E-3</v>
      </c>
      <c r="AL410" s="53">
        <f t="shared" si="107"/>
        <v>1.9815407382945257E-3</v>
      </c>
      <c r="AM410" s="53">
        <f t="shared" si="108"/>
        <v>4.8669688869267674E-2</v>
      </c>
      <c r="AN410" s="95">
        <f t="shared" si="109"/>
        <v>-4904255.8967382694</v>
      </c>
      <c r="AO410" s="96">
        <f t="shared" si="110"/>
        <v>-5618593.8809600184</v>
      </c>
      <c r="AP410" s="108">
        <f t="shared" si="111"/>
        <v>25830.973791845143</v>
      </c>
      <c r="AQ410" s="53">
        <v>7.2337728925049296E-3</v>
      </c>
    </row>
    <row r="411" spans="5:43" ht="15" x14ac:dyDescent="0.2">
      <c r="E411" s="49">
        <v>44484</v>
      </c>
      <c r="F411" s="50">
        <v>0.84283542633056596</v>
      </c>
      <c r="G411" s="102">
        <f t="shared" si="96"/>
        <v>-4.928912522351901E-3</v>
      </c>
      <c r="H411" s="103">
        <f t="shared" si="97"/>
        <v>0.86526553663873906</v>
      </c>
      <c r="I411" s="100">
        <f t="shared" si="98"/>
        <v>5778572.9215834616</v>
      </c>
      <c r="J411" s="101">
        <f t="shared" si="99"/>
        <v>28482.080434517004</v>
      </c>
      <c r="K411" s="106">
        <f t="shared" si="100"/>
        <v>497.45636753086001</v>
      </c>
      <c r="M411" s="49">
        <v>44484</v>
      </c>
      <c r="N411" s="52">
        <v>-4.9174595624208398E-3</v>
      </c>
      <c r="O411" s="52">
        <v>-5.4768924601375996E-3</v>
      </c>
      <c r="P411" s="52">
        <v>-5.5978065356612197E-3</v>
      </c>
      <c r="Q411" s="52">
        <v>-5.5876276455819598E-3</v>
      </c>
      <c r="R411" s="52">
        <v>-5.5654328316450102E-3</v>
      </c>
      <c r="S411" s="52">
        <v>-5.4919961839914296E-3</v>
      </c>
      <c r="T411" s="52">
        <v>-5.3852098062634399E-3</v>
      </c>
      <c r="U411" s="52">
        <f t="shared" si="101"/>
        <v>-5.4030075358847702E-3</v>
      </c>
      <c r="V411" s="52">
        <f t="shared" si="102"/>
        <v>1.8763899182282218E-5</v>
      </c>
      <c r="W411" s="52">
        <f t="shared" si="103"/>
        <v>3.5637806092078436E-2</v>
      </c>
      <c r="X411" s="97">
        <f t="shared" si="104"/>
        <v>5550195.4047702905</v>
      </c>
      <c r="Y411" s="107">
        <f t="shared" si="105"/>
        <v>-41.372152875177562</v>
      </c>
      <c r="Z411" s="52">
        <v>-5.2352515049278701E-3</v>
      </c>
      <c r="AC411" s="49">
        <v>44484</v>
      </c>
      <c r="AD411" s="53">
        <v>1.59967015497386E-3</v>
      </c>
      <c r="AE411" s="53">
        <v>1.59967015497386E-3</v>
      </c>
      <c r="AF411" s="53">
        <v>1.59967015497386E-3</v>
      </c>
      <c r="AG411" s="53">
        <v>1.59967015497386E-3</v>
      </c>
      <c r="AH411" s="53">
        <v>1.59967015497386E-3</v>
      </c>
      <c r="AI411" s="53">
        <v>2.9178233817219699E-3</v>
      </c>
      <c r="AJ411" s="53">
        <v>3.9759837090968999E-3</v>
      </c>
      <c r="AK411" s="53">
        <f t="shared" si="106"/>
        <v>3.7996236545344113E-3</v>
      </c>
      <c r="AL411" s="53">
        <f t="shared" si="107"/>
        <v>6.8475492298603058E-6</v>
      </c>
      <c r="AM411" s="53">
        <f t="shared" si="108"/>
        <v>4.6694995680203008E-2</v>
      </c>
      <c r="AN411" s="95">
        <f t="shared" si="109"/>
        <v>-4908104.6338268025</v>
      </c>
      <c r="AO411" s="96">
        <f t="shared" si="110"/>
        <v>-5672368.1066659745</v>
      </c>
      <c r="AP411" s="108">
        <f t="shared" si="111"/>
        <v>-27943.251914110966</v>
      </c>
      <c r="AQ411" s="53">
        <v>5.0341440364718403E-3</v>
      </c>
    </row>
    <row r="412" spans="5:43" ht="15" x14ac:dyDescent="0.2">
      <c r="E412" s="49">
        <v>44483</v>
      </c>
      <c r="F412" s="50">
        <v>0.84699994325637795</v>
      </c>
      <c r="G412" s="102">
        <f t="shared" si="96"/>
        <v>-2.4022688937653342E-3</v>
      </c>
      <c r="H412" s="103">
        <f t="shared" si="97"/>
        <v>0.8674625833449453</v>
      </c>
      <c r="I412" s="100">
        <f t="shared" si="98"/>
        <v>5763937.3685951326</v>
      </c>
      <c r="J412" s="101">
        <f t="shared" si="99"/>
        <v>13846.527446188033</v>
      </c>
      <c r="K412" s="106">
        <f t="shared" si="100"/>
        <v>172.3597319284454</v>
      </c>
      <c r="M412" s="49">
        <v>44483</v>
      </c>
      <c r="N412" s="52">
        <v>-4.9072550609707798E-3</v>
      </c>
      <c r="O412" s="52">
        <v>-5.4936180822551198E-3</v>
      </c>
      <c r="P412" s="52">
        <v>-5.5930302478372999E-3</v>
      </c>
      <c r="Q412" s="52">
        <v>-5.5940640158951196E-3</v>
      </c>
      <c r="R412" s="52">
        <v>-5.5806706659495796E-3</v>
      </c>
      <c r="S412" s="52">
        <v>-5.5220574140548697E-3</v>
      </c>
      <c r="T412" s="52">
        <v>-5.4017142392694898E-3</v>
      </c>
      <c r="U412" s="52">
        <f t="shared" si="101"/>
        <v>-5.4217714350670524E-3</v>
      </c>
      <c r="V412" s="52">
        <f t="shared" si="102"/>
        <v>-4.226691089570609E-5</v>
      </c>
      <c r="W412" s="52">
        <f t="shared" si="103"/>
        <v>3.5576775282000449E-2</v>
      </c>
      <c r="X412" s="97">
        <f t="shared" si="104"/>
        <v>5550329.9715348333</v>
      </c>
      <c r="Y412" s="107">
        <f t="shared" si="105"/>
        <v>93.194611667655408</v>
      </c>
      <c r="Z412" s="52">
        <v>-5.2381819114089003E-3</v>
      </c>
      <c r="AC412" s="49">
        <v>44483</v>
      </c>
      <c r="AD412" s="53">
        <v>1.58968137111514E-3</v>
      </c>
      <c r="AE412" s="53">
        <v>1.58968137111514E-3</v>
      </c>
      <c r="AF412" s="53">
        <v>1.58968137111514E-3</v>
      </c>
      <c r="AG412" s="53">
        <v>1.58968137111514E-3</v>
      </c>
      <c r="AH412" s="53">
        <v>1.58968137111514E-3</v>
      </c>
      <c r="AI412" s="53">
        <v>2.96780280768871E-3</v>
      </c>
      <c r="AJ412" s="53">
        <v>3.9577707648277196E-3</v>
      </c>
      <c r="AK412" s="53">
        <f t="shared" si="106"/>
        <v>3.792776105304551E-3</v>
      </c>
      <c r="AL412" s="53">
        <f t="shared" si="107"/>
        <v>-7.7982433140280465E-5</v>
      </c>
      <c r="AM412" s="53">
        <f t="shared" si="108"/>
        <v>4.661016569783287E-2</v>
      </c>
      <c r="AN412" s="95">
        <f t="shared" si="109"/>
        <v>-4908270.0376885636</v>
      </c>
      <c r="AO412" s="96">
        <f t="shared" si="110"/>
        <v>-5658192.2170777908</v>
      </c>
      <c r="AP412" s="108">
        <f t="shared" si="111"/>
        <v>-13767.362325927243</v>
      </c>
      <c r="AQ412" s="53">
        <v>4.9477391876280299E-3</v>
      </c>
    </row>
    <row r="413" spans="5:43" ht="15" x14ac:dyDescent="0.2">
      <c r="E413" s="49">
        <v>44482</v>
      </c>
      <c r="F413" s="50">
        <v>0.84903711080551103</v>
      </c>
      <c r="G413" s="102">
        <f t="shared" si="96"/>
        <v>-1.4812646870111997E-5</v>
      </c>
      <c r="H413" s="103">
        <f t="shared" si="97"/>
        <v>0.86953859945743006</v>
      </c>
      <c r="I413" s="100">
        <f t="shared" si="98"/>
        <v>5750176.0164757175</v>
      </c>
      <c r="J413" s="101">
        <f t="shared" si="99"/>
        <v>85.175326772965491</v>
      </c>
      <c r="K413" s="106">
        <f t="shared" si="100"/>
        <v>220.08719291724265</v>
      </c>
      <c r="M413" s="49">
        <v>44482</v>
      </c>
      <c r="N413" s="52">
        <v>-4.8362812958657698E-3</v>
      </c>
      <c r="O413" s="52">
        <v>-5.5749826133251103E-3</v>
      </c>
      <c r="P413" s="52">
        <v>-5.6306365877389899E-3</v>
      </c>
      <c r="Q413" s="52">
        <v>-5.5964449420571301E-3</v>
      </c>
      <c r="R413" s="52">
        <v>-5.5719059891998698E-3</v>
      </c>
      <c r="S413" s="52">
        <v>-5.49134472385048E-3</v>
      </c>
      <c r="T413" s="52">
        <v>-5.3571364842355199E-3</v>
      </c>
      <c r="U413" s="52">
        <f t="shared" si="101"/>
        <v>-5.3795045241713463E-3</v>
      </c>
      <c r="V413" s="52">
        <f t="shared" si="102"/>
        <v>-1.0359644268951272E-5</v>
      </c>
      <c r="W413" s="52">
        <f t="shared" si="103"/>
        <v>3.5608682548627202E-2</v>
      </c>
      <c r="X413" s="97">
        <f t="shared" si="104"/>
        <v>5550259.6188315358</v>
      </c>
      <c r="Y413" s="107">
        <f t="shared" si="105"/>
        <v>22.841908370144665</v>
      </c>
      <c r="Z413" s="52">
        <v>-5.1640579476952501E-3</v>
      </c>
      <c r="AC413" s="49">
        <v>44482</v>
      </c>
      <c r="AD413" s="53">
        <v>1.5496970154345001E-3</v>
      </c>
      <c r="AE413" s="53">
        <v>1.5496970154345001E-3</v>
      </c>
      <c r="AF413" s="53">
        <v>1.5496970154345001E-3</v>
      </c>
      <c r="AG413" s="53">
        <v>1.5496970154345001E-3</v>
      </c>
      <c r="AH413" s="53">
        <v>1.5496970154345001E-3</v>
      </c>
      <c r="AI413" s="53">
        <v>2.9877731576561902E-3</v>
      </c>
      <c r="AJ413" s="53">
        <v>4.0473556146025597E-3</v>
      </c>
      <c r="AK413" s="53">
        <f t="shared" si="106"/>
        <v>3.8707585384448314E-3</v>
      </c>
      <c r="AL413" s="53">
        <f t="shared" si="107"/>
        <v>8.7267563988766526E-5</v>
      </c>
      <c r="AM413" s="53">
        <f t="shared" si="108"/>
        <v>4.6775415694961915E-2</v>
      </c>
      <c r="AN413" s="95">
        <f t="shared" si="109"/>
        <v>-4907947.833789519</v>
      </c>
      <c r="AO413" s="96">
        <f t="shared" si="110"/>
        <v>-5644312.7847940894</v>
      </c>
      <c r="AP413" s="108">
        <f t="shared" si="111"/>
        <v>112.06995777413249</v>
      </c>
      <c r="AQ413" s="53">
        <v>5.1069376058876497E-3</v>
      </c>
    </row>
    <row r="414" spans="5:43" ht="15" x14ac:dyDescent="0.2">
      <c r="E414" s="49">
        <v>44481</v>
      </c>
      <c r="F414" s="50">
        <v>0.84904968738555897</v>
      </c>
      <c r="G414" s="102">
        <f t="shared" si="96"/>
        <v>-2.0945963001856624E-4</v>
      </c>
      <c r="H414" s="103">
        <f t="shared" si="97"/>
        <v>0.86936934388519149</v>
      </c>
      <c r="I414" s="100">
        <f t="shared" si="98"/>
        <v>5751295.5053776288</v>
      </c>
      <c r="J414" s="101">
        <f t="shared" si="99"/>
        <v>1204.6642286842689</v>
      </c>
      <c r="K414" s="106">
        <f t="shared" si="100"/>
        <v>121.79038124065846</v>
      </c>
      <c r="M414" s="49">
        <v>44481</v>
      </c>
      <c r="N414" s="52">
        <v>-4.9173934385180404E-3</v>
      </c>
      <c r="O414" s="52">
        <v>-5.5893668904900499E-3</v>
      </c>
      <c r="P414" s="52">
        <v>-5.63531229272484E-3</v>
      </c>
      <c r="Q414" s="52">
        <v>-5.6178960949182502E-3</v>
      </c>
      <c r="R414" s="52">
        <v>-5.5903992615640103E-3</v>
      </c>
      <c r="S414" s="52">
        <v>-5.49543416127562E-3</v>
      </c>
      <c r="T414" s="52">
        <v>-5.3438870236277502E-3</v>
      </c>
      <c r="U414" s="52">
        <f t="shared" si="101"/>
        <v>-5.369144879902395E-3</v>
      </c>
      <c r="V414" s="52">
        <f t="shared" si="102"/>
        <v>2.2382708266381786E-5</v>
      </c>
      <c r="W414" s="52">
        <f t="shared" si="103"/>
        <v>3.5641424901162538E-2</v>
      </c>
      <c r="X414" s="97">
        <f t="shared" si="104"/>
        <v>5550187.4257646706</v>
      </c>
      <c r="Y414" s="107">
        <f t="shared" si="105"/>
        <v>-49.3511584950611</v>
      </c>
      <c r="Z414" s="52">
        <v>-5.1423781551420602E-3</v>
      </c>
      <c r="AC414" s="49">
        <v>44481</v>
      </c>
      <c r="AD414" s="53">
        <v>1.4697277219966E-3</v>
      </c>
      <c r="AE414" s="53">
        <v>1.4697277219966E-3</v>
      </c>
      <c r="AF414" s="53">
        <v>1.4697277219966E-3</v>
      </c>
      <c r="AG414" s="53">
        <v>1.4697277219966E-3</v>
      </c>
      <c r="AH414" s="53">
        <v>1.4697277219966E-3</v>
      </c>
      <c r="AI414" s="53">
        <v>2.8879195451736398E-3</v>
      </c>
      <c r="AJ414" s="53">
        <v>3.9626052603125503E-3</v>
      </c>
      <c r="AK414" s="53">
        <f t="shared" si="106"/>
        <v>3.7834909744560649E-3</v>
      </c>
      <c r="AL414" s="53">
        <f t="shared" si="107"/>
        <v>6.6438262971738396E-5</v>
      </c>
      <c r="AM414" s="53">
        <f t="shared" si="108"/>
        <v>4.6754586393944884E-2</v>
      </c>
      <c r="AN414" s="95">
        <f t="shared" si="109"/>
        <v>-4907988.4455268765</v>
      </c>
      <c r="AO414" s="96">
        <f t="shared" si="110"/>
        <v>-5645458.3774408121</v>
      </c>
      <c r="AP414" s="108">
        <f t="shared" si="111"/>
        <v>-1033.5226889485493</v>
      </c>
      <c r="AQ414" s="53">
        <v>5.0372914411127498E-3</v>
      </c>
    </row>
    <row r="415" spans="5:43" ht="15" x14ac:dyDescent="0.2">
      <c r="E415" s="49">
        <v>44480</v>
      </c>
      <c r="F415" s="50">
        <v>0.84922754764556796</v>
      </c>
      <c r="G415" s="102">
        <f t="shared" si="96"/>
        <v>6.8385413290639099E-4</v>
      </c>
      <c r="H415" s="103">
        <f t="shared" si="97"/>
        <v>0.87014612618968334</v>
      </c>
      <c r="I415" s="100">
        <f t="shared" si="98"/>
        <v>5746161.3049921785</v>
      </c>
      <c r="J415" s="101">
        <f t="shared" si="99"/>
        <v>-3929.5361567661166</v>
      </c>
      <c r="K415" s="106">
        <f t="shared" si="100"/>
        <v>1583.6281369617209</v>
      </c>
      <c r="M415" s="49">
        <v>44480</v>
      </c>
      <c r="N415" s="52">
        <v>-4.8971818760037396E-3</v>
      </c>
      <c r="O415" s="52">
        <v>-5.61395986005663E-3</v>
      </c>
      <c r="P415" s="52">
        <v>-5.65338134765625E-3</v>
      </c>
      <c r="Q415" s="52">
        <v>-5.6246668100357004E-3</v>
      </c>
      <c r="R415" s="52">
        <v>-5.5945143103599496E-3</v>
      </c>
      <c r="S415" s="52">
        <v>-5.5042416788637603E-3</v>
      </c>
      <c r="T415" s="52">
        <v>-5.3689847700297798E-3</v>
      </c>
      <c r="U415" s="52">
        <f t="shared" si="101"/>
        <v>-5.3915275881687768E-3</v>
      </c>
      <c r="V415" s="52">
        <f t="shared" si="102"/>
        <v>-2.2384338080883893E-5</v>
      </c>
      <c r="W415" s="52">
        <f t="shared" si="103"/>
        <v>3.5596657854815271E-2</v>
      </c>
      <c r="X415" s="97">
        <f t="shared" si="104"/>
        <v>5550286.1321140723</v>
      </c>
      <c r="Y415" s="107">
        <f t="shared" si="105"/>
        <v>49.35519090667367</v>
      </c>
      <c r="Z415" s="52">
        <v>-5.1755313761532298E-3</v>
      </c>
      <c r="AC415" s="49">
        <v>44480</v>
      </c>
      <c r="AD415" s="53">
        <v>1.4597312547266401E-3</v>
      </c>
      <c r="AE415" s="53">
        <v>1.4597312547266401E-3</v>
      </c>
      <c r="AF415" s="53">
        <v>1.4597312547266401E-3</v>
      </c>
      <c r="AG415" s="53">
        <v>1.4597312547266401E-3</v>
      </c>
      <c r="AH415" s="53">
        <v>1.4597312547266401E-3</v>
      </c>
      <c r="AI415" s="53">
        <v>2.8379911091178599E-3</v>
      </c>
      <c r="AJ415" s="53">
        <v>3.8928650319576198E-3</v>
      </c>
      <c r="AK415" s="53">
        <f t="shared" si="106"/>
        <v>3.7170527114843265E-3</v>
      </c>
      <c r="AL415" s="53">
        <f t="shared" si="107"/>
        <v>7.1703479625284759E-4</v>
      </c>
      <c r="AM415" s="53">
        <f t="shared" si="108"/>
        <v>4.7405182927225994E-2</v>
      </c>
      <c r="AN415" s="95">
        <f t="shared" si="109"/>
        <v>-4906720.1096060406</v>
      </c>
      <c r="AO415" s="96">
        <f t="shared" si="110"/>
        <v>-5638961.0456490424</v>
      </c>
      <c r="AP415" s="108">
        <f t="shared" si="111"/>
        <v>5463.8091028211638</v>
      </c>
      <c r="AQ415" s="53">
        <v>4.9477391876280299E-3</v>
      </c>
    </row>
    <row r="416" spans="5:43" ht="15" x14ac:dyDescent="0.2">
      <c r="E416" s="49">
        <v>44477</v>
      </c>
      <c r="F416" s="50">
        <v>0.84864699840545599</v>
      </c>
      <c r="G416" s="102">
        <f t="shared" si="96"/>
        <v>9.6718146854715987E-5</v>
      </c>
      <c r="H416" s="103">
        <f t="shared" si="97"/>
        <v>0.86963558122415863</v>
      </c>
      <c r="I416" s="100">
        <f t="shared" si="98"/>
        <v>5749534.7568019899</v>
      </c>
      <c r="J416" s="101">
        <f t="shared" si="99"/>
        <v>-556.08434695471078</v>
      </c>
      <c r="K416" s="106">
        <f t="shared" si="100"/>
        <v>616.55983849335462</v>
      </c>
      <c r="M416" s="49">
        <v>44477</v>
      </c>
      <c r="N416" s="52">
        <v>-4.8971818760037396E-3</v>
      </c>
      <c r="O416" s="52">
        <v>-5.4712467826902797E-3</v>
      </c>
      <c r="P416" s="52">
        <v>-5.5732605978846498E-3</v>
      </c>
      <c r="Q416" s="52">
        <v>-5.5704722180962502E-3</v>
      </c>
      <c r="R416" s="52">
        <v>-5.5492389947175902E-3</v>
      </c>
      <c r="S416" s="52">
        <v>-5.48341730609536E-3</v>
      </c>
      <c r="T416" s="52">
        <v>-5.3462884388863997E-3</v>
      </c>
      <c r="U416" s="52">
        <f t="shared" si="101"/>
        <v>-5.3691432500878929E-3</v>
      </c>
      <c r="V416" s="52">
        <f t="shared" si="102"/>
        <v>2.5138879815733359E-5</v>
      </c>
      <c r="W416" s="52">
        <f t="shared" si="103"/>
        <v>3.5644181072711889E-2</v>
      </c>
      <c r="X416" s="97">
        <f t="shared" si="104"/>
        <v>5550181.3487708513</v>
      </c>
      <c r="Y416" s="107">
        <f t="shared" si="105"/>
        <v>-55.428152314387262</v>
      </c>
      <c r="Z416" s="52">
        <v>-5.1667415536940098E-3</v>
      </c>
      <c r="AC416" s="49">
        <v>44477</v>
      </c>
      <c r="AD416" s="53">
        <v>1.1298356112092701E-3</v>
      </c>
      <c r="AE416" s="53">
        <v>1.1298356112092701E-3</v>
      </c>
      <c r="AF416" s="53">
        <v>1.1298356112092701E-3</v>
      </c>
      <c r="AG416" s="53">
        <v>1.1298356112092701E-3</v>
      </c>
      <c r="AH416" s="53">
        <v>1.1298356112092701E-3</v>
      </c>
      <c r="AI416" s="53">
        <v>2.1788158919662198E-3</v>
      </c>
      <c r="AJ416" s="53">
        <v>3.16425831988453E-3</v>
      </c>
      <c r="AK416" s="53">
        <f t="shared" si="106"/>
        <v>3.0000179152314789E-3</v>
      </c>
      <c r="AL416" s="53">
        <f t="shared" si="107"/>
        <v>3.0429125763475461E-4</v>
      </c>
      <c r="AM416" s="53">
        <f t="shared" si="108"/>
        <v>4.69924393886079E-2</v>
      </c>
      <c r="AN416" s="95">
        <f t="shared" si="109"/>
        <v>-4907524.7138369884</v>
      </c>
      <c r="AO416" s="96">
        <f t="shared" si="110"/>
        <v>-5643196.7824141011</v>
      </c>
      <c r="AP416" s="108">
        <f t="shared" si="111"/>
        <v>1228.0723377624527</v>
      </c>
      <c r="AQ416" s="53">
        <v>4.1497009806334903E-3</v>
      </c>
    </row>
    <row r="417" spans="5:43" ht="15" x14ac:dyDescent="0.2">
      <c r="E417" s="49">
        <v>44476</v>
      </c>
      <c r="F417" s="50">
        <v>0.84856492280960005</v>
      </c>
      <c r="G417" s="102">
        <f t="shared" si="96"/>
        <v>-2.4807372638818142E-3</v>
      </c>
      <c r="H417" s="103">
        <f t="shared" si="97"/>
        <v>0.86739435105759188</v>
      </c>
      <c r="I417" s="100">
        <f t="shared" si="98"/>
        <v>5764390.7801608657</v>
      </c>
      <c r="J417" s="101">
        <f t="shared" si="99"/>
        <v>14299.939011921175</v>
      </c>
      <c r="K417" s="106">
        <f t="shared" si="100"/>
        <v>283.87226669955999</v>
      </c>
      <c r="M417" s="49">
        <v>44476</v>
      </c>
      <c r="N417" s="52">
        <v>-4.9072550609707798E-3</v>
      </c>
      <c r="O417" s="52">
        <v>-5.50825102254748E-3</v>
      </c>
      <c r="P417" s="52">
        <v>-5.5887699127197196E-3</v>
      </c>
      <c r="Q417" s="52">
        <v>-5.572319496423E-3</v>
      </c>
      <c r="R417" s="52">
        <v>-5.5492389947175902E-3</v>
      </c>
      <c r="S417" s="52">
        <v>-5.4889130406081598E-3</v>
      </c>
      <c r="T417" s="52">
        <v>-5.3753559477627199E-3</v>
      </c>
      <c r="U417" s="52">
        <f t="shared" si="101"/>
        <v>-5.3942821299036263E-3</v>
      </c>
      <c r="V417" s="52">
        <f t="shared" si="102"/>
        <v>1.7458728204176356E-5</v>
      </c>
      <c r="W417" s="52">
        <f t="shared" si="103"/>
        <v>3.5636500921100329E-2</v>
      </c>
      <c r="X417" s="97">
        <f t="shared" si="104"/>
        <v>5550198.2825061735</v>
      </c>
      <c r="Y417" s="107">
        <f t="shared" si="105"/>
        <v>-38.494416992180049</v>
      </c>
      <c r="Z417" s="52">
        <v>-5.2290046587586403E-3</v>
      </c>
      <c r="AC417" s="49">
        <v>44476</v>
      </c>
      <c r="AD417" s="53">
        <v>1.00987148471176E-3</v>
      </c>
      <c r="AE417" s="53">
        <v>1.00987148471176E-3</v>
      </c>
      <c r="AF417" s="53">
        <v>1.00987148471176E-3</v>
      </c>
      <c r="AG417" s="53">
        <v>1.00987148471176E-3</v>
      </c>
      <c r="AH417" s="53">
        <v>1.00987148471176E-3</v>
      </c>
      <c r="AI417" s="53">
        <v>1.969032920897E-3</v>
      </c>
      <c r="AJ417" s="53">
        <v>2.84106540493667E-3</v>
      </c>
      <c r="AK417" s="53">
        <f t="shared" si="106"/>
        <v>2.6957266575967243E-3</v>
      </c>
      <c r="AL417" s="53">
        <f t="shared" si="107"/>
        <v>2.6507419534029311E-5</v>
      </c>
      <c r="AM417" s="53">
        <f t="shared" si="108"/>
        <v>4.6714655550507175E-2</v>
      </c>
      <c r="AN417" s="95">
        <f t="shared" si="109"/>
        <v>-4908066.3012598399</v>
      </c>
      <c r="AO417" s="96">
        <f t="shared" si="110"/>
        <v>-5658402.427080093</v>
      </c>
      <c r="AP417" s="108">
        <f t="shared" si="111"/>
        <v>-13977.572328229435</v>
      </c>
      <c r="AQ417" s="53">
        <v>3.7130978889763299E-3</v>
      </c>
    </row>
    <row r="418" spans="5:43" ht="15" x14ac:dyDescent="0.2">
      <c r="E418" s="49">
        <v>44475</v>
      </c>
      <c r="F418" s="50">
        <v>0.85067260265350297</v>
      </c>
      <c r="G418" s="102">
        <f t="shared" si="96"/>
        <v>-2.1011085894651231E-4</v>
      </c>
      <c r="H418" s="103">
        <f t="shared" si="97"/>
        <v>0.8693687776081136</v>
      </c>
      <c r="I418" s="100">
        <f t="shared" si="98"/>
        <v>5751299.251574751</v>
      </c>
      <c r="J418" s="101">
        <f t="shared" si="99"/>
        <v>1208.4104258064181</v>
      </c>
      <c r="K418" s="106">
        <f t="shared" si="100"/>
        <v>445.19141406659037</v>
      </c>
      <c r="M418" s="49">
        <v>44475</v>
      </c>
      <c r="N418" s="52">
        <v>-4.9072550609707798E-3</v>
      </c>
      <c r="O418" s="52">
        <v>-5.5891177617013402E-3</v>
      </c>
      <c r="P418" s="52">
        <v>-5.6614414788782597E-3</v>
      </c>
      <c r="Q418" s="52">
        <v>-5.6286291219294002E-3</v>
      </c>
      <c r="R418" s="52">
        <v>-5.5965427309274604E-3</v>
      </c>
      <c r="S418" s="52">
        <v>-5.5119954049587198E-3</v>
      </c>
      <c r="T418" s="52">
        <v>-5.3916899487376196E-3</v>
      </c>
      <c r="U418" s="52">
        <f t="shared" si="101"/>
        <v>-5.4117408581078026E-3</v>
      </c>
      <c r="V418" s="52">
        <f t="shared" si="102"/>
        <v>4.3267228951056509E-5</v>
      </c>
      <c r="W418" s="52">
        <f t="shared" si="103"/>
        <v>3.5662309421847213E-2</v>
      </c>
      <c r="X418" s="97">
        <f t="shared" si="104"/>
        <v>5550141.3783239247</v>
      </c>
      <c r="Y418" s="107">
        <f t="shared" si="105"/>
        <v>-95.398599240928888</v>
      </c>
      <c r="Z418" s="52">
        <v>-5.2438867278396997E-3</v>
      </c>
      <c r="AC418" s="49">
        <v>44475</v>
      </c>
      <c r="AD418" s="53">
        <v>1.1398362694308101E-3</v>
      </c>
      <c r="AE418" s="53">
        <v>1.1398362694308101E-3</v>
      </c>
      <c r="AF418" s="53">
        <v>1.1398362694308101E-3</v>
      </c>
      <c r="AG418" s="53">
        <v>1.1398362694308101E-3</v>
      </c>
      <c r="AH418" s="53">
        <v>1.1398362694308101E-3</v>
      </c>
      <c r="AI418" s="53">
        <v>2.00899341143667E-3</v>
      </c>
      <c r="AJ418" s="53">
        <v>2.8012644033878998E-3</v>
      </c>
      <c r="AK418" s="53">
        <f t="shared" si="106"/>
        <v>2.669219238062695E-3</v>
      </c>
      <c r="AL418" s="53">
        <f t="shared" si="107"/>
        <v>2.3114539605254827E-4</v>
      </c>
      <c r="AM418" s="53">
        <f t="shared" si="108"/>
        <v>4.6919293527025695E-2</v>
      </c>
      <c r="AN418" s="95">
        <f t="shared" si="109"/>
        <v>-4907667.3184921574</v>
      </c>
      <c r="AO418" s="96">
        <f t="shared" si="110"/>
        <v>-5645092.6751643624</v>
      </c>
      <c r="AP418" s="108">
        <f t="shared" si="111"/>
        <v>-667.8204124988988</v>
      </c>
      <c r="AQ418" s="53">
        <v>3.5935356281697698E-3</v>
      </c>
    </row>
    <row r="419" spans="5:43" ht="15" x14ac:dyDescent="0.2">
      <c r="E419" s="49">
        <v>44474</v>
      </c>
      <c r="F419" s="50">
        <v>0.85085135698318404</v>
      </c>
      <c r="G419" s="102">
        <f t="shared" si="96"/>
        <v>-4.1524416505865072E-3</v>
      </c>
      <c r="H419" s="103">
        <f t="shared" si="97"/>
        <v>0.86594071803431716</v>
      </c>
      <c r="I419" s="100">
        <f t="shared" si="98"/>
        <v>5774067.318776723</v>
      </c>
      <c r="J419" s="101">
        <f t="shared" si="99"/>
        <v>23976.477627778426</v>
      </c>
      <c r="K419" s="106">
        <f t="shared" si="100"/>
        <v>1305.4748912267387</v>
      </c>
      <c r="M419" s="49">
        <v>44474</v>
      </c>
      <c r="N419" s="52">
        <v>-4.9072550609707798E-3</v>
      </c>
      <c r="O419" s="52">
        <v>-5.6492099538445403E-3</v>
      </c>
      <c r="P419" s="52">
        <v>-5.6924973614513796E-3</v>
      </c>
      <c r="Q419" s="52">
        <v>-5.6445053778588702E-3</v>
      </c>
      <c r="R419" s="52">
        <v>-5.6115118786692602E-3</v>
      </c>
      <c r="S419" s="52">
        <v>-5.5474666878581004E-3</v>
      </c>
      <c r="T419" s="52">
        <v>-5.43651636689901E-3</v>
      </c>
      <c r="U419" s="52">
        <f t="shared" si="101"/>
        <v>-5.4550080870588592E-3</v>
      </c>
      <c r="V419" s="52">
        <f t="shared" si="102"/>
        <v>-3.0489095176266037E-5</v>
      </c>
      <c r="W419" s="52">
        <f t="shared" si="103"/>
        <v>3.558855309771989E-2</v>
      </c>
      <c r="X419" s="97">
        <f t="shared" si="104"/>
        <v>5550304.0023881337</v>
      </c>
      <c r="Y419" s="107">
        <f t="shared" si="105"/>
        <v>67.225464968010783</v>
      </c>
      <c r="Z419" s="52">
        <v>-5.3043775260448404E-3</v>
      </c>
      <c r="AC419" s="49">
        <v>44474</v>
      </c>
      <c r="AD419" s="53">
        <v>1.03986368048936E-3</v>
      </c>
      <c r="AE419" s="53">
        <v>1.03986368048936E-3</v>
      </c>
      <c r="AF419" s="53">
        <v>1.03986368048936E-3</v>
      </c>
      <c r="AG419" s="53">
        <v>1.03986368048936E-3</v>
      </c>
      <c r="AH419" s="53">
        <v>1.03986368048936E-3</v>
      </c>
      <c r="AI419" s="53">
        <v>1.8191743874922299E-3</v>
      </c>
      <c r="AJ419" s="53">
        <v>2.5618537329137299E-3</v>
      </c>
      <c r="AK419" s="53">
        <f t="shared" si="106"/>
        <v>2.4380738420101467E-3</v>
      </c>
      <c r="AL419" s="53">
        <f t="shared" si="107"/>
        <v>3.5427448650201523E-4</v>
      </c>
      <c r="AM419" s="53">
        <f t="shared" si="108"/>
        <v>4.7042422617475162E-2</v>
      </c>
      <c r="AN419" s="95">
        <f t="shared" si="109"/>
        <v>-4907427.2692702273</v>
      </c>
      <c r="AO419" s="96">
        <f t="shared" si="110"/>
        <v>-5667163.0829533832</v>
      </c>
      <c r="AP419" s="108">
        <f t="shared" si="111"/>
        <v>-22738.228201519698</v>
      </c>
      <c r="AQ419" s="53">
        <v>3.3045338932424701E-3</v>
      </c>
    </row>
    <row r="420" spans="5:43" ht="15" x14ac:dyDescent="0.2">
      <c r="E420" s="49">
        <v>44473</v>
      </c>
      <c r="F420" s="50">
        <v>0.85439181327819802</v>
      </c>
      <c r="G420" s="102">
        <f t="shared" si="96"/>
        <v>-2.3897920886615334E-3</v>
      </c>
      <c r="H420" s="103">
        <f t="shared" si="97"/>
        <v>0.86747343256928677</v>
      </c>
      <c r="I420" s="100">
        <f t="shared" si="98"/>
        <v>5763865.2807971044</v>
      </c>
      <c r="J420" s="101">
        <f t="shared" si="99"/>
        <v>13774.43964815978</v>
      </c>
      <c r="K420" s="106">
        <f t="shared" si="100"/>
        <v>130.17046733666211</v>
      </c>
      <c r="M420" s="49">
        <v>44473</v>
      </c>
      <c r="N420" s="52">
        <v>-4.9275332130491699E-3</v>
      </c>
      <c r="O420" s="52">
        <v>-5.6107318960130197E-3</v>
      </c>
      <c r="P420" s="52">
        <v>-5.6235198862850597E-3</v>
      </c>
      <c r="Q420" s="52">
        <v>-5.5913883261382502E-3</v>
      </c>
      <c r="R420" s="52">
        <v>-5.5644605308771099E-3</v>
      </c>
      <c r="S420" s="52">
        <v>-5.5035040713846597E-3</v>
      </c>
      <c r="T420" s="52">
        <v>-5.4087219759821796E-3</v>
      </c>
      <c r="U420" s="52">
        <f t="shared" si="101"/>
        <v>-5.4245189918825931E-3</v>
      </c>
      <c r="V420" s="52">
        <f t="shared" si="102"/>
        <v>-1.9030878320332005E-5</v>
      </c>
      <c r="W420" s="52">
        <f t="shared" si="103"/>
        <v>3.5600011314575825E-2</v>
      </c>
      <c r="X420" s="97">
        <f t="shared" si="104"/>
        <v>5550278.7380481083</v>
      </c>
      <c r="Y420" s="107">
        <f t="shared" si="105"/>
        <v>41.96112494263798</v>
      </c>
      <c r="Z420" s="52">
        <v>-5.2862302400171696E-3</v>
      </c>
      <c r="AC420" s="49">
        <v>44473</v>
      </c>
      <c r="AD420" s="53">
        <v>8.6990452837198897E-4</v>
      </c>
      <c r="AE420" s="53">
        <v>8.6990452837198897E-4</v>
      </c>
      <c r="AF420" s="53">
        <v>8.6990452837198897E-4</v>
      </c>
      <c r="AG420" s="53">
        <v>8.6990452837198897E-4</v>
      </c>
      <c r="AH420" s="53">
        <v>8.6990452837198897E-4</v>
      </c>
      <c r="AI420" s="53">
        <v>1.53940881136804E-3</v>
      </c>
      <c r="AJ420" s="53">
        <v>2.1926774643361499E-3</v>
      </c>
      <c r="AK420" s="53">
        <f t="shared" si="106"/>
        <v>2.0837993555081315E-3</v>
      </c>
      <c r="AL420" s="53">
        <f t="shared" si="107"/>
        <v>-7.3370368530356958E-5</v>
      </c>
      <c r="AM420" s="53">
        <f t="shared" si="108"/>
        <v>4.6614777762442793E-2</v>
      </c>
      <c r="AN420" s="95">
        <f t="shared" si="109"/>
        <v>-4908261.0448132735</v>
      </c>
      <c r="AO420" s="96">
        <f t="shared" si="110"/>
        <v>-5658111.0850576293</v>
      </c>
      <c r="AP420" s="108">
        <f t="shared" si="111"/>
        <v>-13686.230305765755</v>
      </c>
      <c r="AQ420" s="53">
        <v>2.84594623371958E-3</v>
      </c>
    </row>
    <row r="421" spans="5:43" ht="15" x14ac:dyDescent="0.2">
      <c r="E421" s="49">
        <v>44470</v>
      </c>
      <c r="F421" s="50">
        <v>0.85643607378005904</v>
      </c>
      <c r="G421" s="102">
        <f t="shared" si="96"/>
        <v>-3.5282085088862926E-3</v>
      </c>
      <c r="H421" s="103">
        <f t="shared" si="97"/>
        <v>0.86648352088643299</v>
      </c>
      <c r="I421" s="100">
        <f t="shared" si="98"/>
        <v>5770450.1926186467</v>
      </c>
      <c r="J421" s="101">
        <f t="shared" si="99"/>
        <v>20359.351469702087</v>
      </c>
      <c r="K421" s="106">
        <f t="shared" si="100"/>
        <v>124.79586178902537</v>
      </c>
      <c r="M421" s="49">
        <v>44470</v>
      </c>
      <c r="N421" s="52">
        <v>-5.0188535824417999E-3</v>
      </c>
      <c r="O421" s="52">
        <v>-5.4721808992326199E-3</v>
      </c>
      <c r="P421" s="52">
        <v>-5.5558211170136903E-3</v>
      </c>
      <c r="Q421" s="52">
        <v>-5.5558444000780496E-3</v>
      </c>
      <c r="R421" s="52">
        <v>-5.5378596298396501E-3</v>
      </c>
      <c r="S421" s="52">
        <v>-5.4908702149987203E-3</v>
      </c>
      <c r="T421" s="52">
        <v>-5.3884116932749696E-3</v>
      </c>
      <c r="U421" s="52">
        <f t="shared" si="101"/>
        <v>-5.4054881135622611E-3</v>
      </c>
      <c r="V421" s="52">
        <f t="shared" si="102"/>
        <v>-2.0803185179826995E-5</v>
      </c>
      <c r="W421" s="52">
        <f t="shared" si="103"/>
        <v>3.5598239007716324E-2</v>
      </c>
      <c r="X421" s="97">
        <f t="shared" si="104"/>
        <v>5550282.6458181869</v>
      </c>
      <c r="Y421" s="107">
        <f t="shared" si="105"/>
        <v>45.868895021267235</v>
      </c>
      <c r="Z421" s="52">
        <v>-5.2724694833159403E-3</v>
      </c>
      <c r="AC421" s="49">
        <v>44470</v>
      </c>
      <c r="AD421" s="53">
        <v>8.9989451225846995E-4</v>
      </c>
      <c r="AE421" s="53">
        <v>8.9989451225846995E-4</v>
      </c>
      <c r="AF421" s="53">
        <v>8.9989451225846995E-4</v>
      </c>
      <c r="AG421" s="53">
        <v>8.9989451225846995E-4</v>
      </c>
      <c r="AH421" s="53">
        <v>8.9989451225846995E-4</v>
      </c>
      <c r="AI421" s="53">
        <v>1.56938575673848E-3</v>
      </c>
      <c r="AJ421" s="53">
        <v>2.2747265174984902E-3</v>
      </c>
      <c r="AK421" s="53">
        <f t="shared" si="106"/>
        <v>2.1571697240384885E-3</v>
      </c>
      <c r="AL421" s="53">
        <f t="shared" si="107"/>
        <v>-1.3118437103306268E-4</v>
      </c>
      <c r="AM421" s="53">
        <f t="shared" si="108"/>
        <v>4.6556963759940083E-2</v>
      </c>
      <c r="AN421" s="95">
        <f t="shared" si="109"/>
        <v>-4908373.7751526618</v>
      </c>
      <c r="AO421" s="96">
        <f t="shared" si="110"/>
        <v>-5664705.2792547978</v>
      </c>
      <c r="AP421" s="108">
        <f t="shared" si="111"/>
        <v>-20280.424502934329</v>
      </c>
      <c r="AQ421" s="53">
        <v>2.9800671618431798E-3</v>
      </c>
    </row>
    <row r="422" spans="5:43" ht="15" x14ac:dyDescent="0.2">
      <c r="E422" s="49">
        <v>44469</v>
      </c>
      <c r="F422" s="50">
        <v>0.85946309566497803</v>
      </c>
      <c r="G422" s="102">
        <f t="shared" si="96"/>
        <v>-6.5400064331148488E-3</v>
      </c>
      <c r="H422" s="103">
        <f t="shared" si="97"/>
        <v>0.863864607544512</v>
      </c>
      <c r="I422" s="100">
        <f t="shared" si="98"/>
        <v>5787944.0323550552</v>
      </c>
      <c r="J422" s="101">
        <f t="shared" si="99"/>
        <v>37853.191206110641</v>
      </c>
      <c r="K422" s="106">
        <f t="shared" si="100"/>
        <v>1084.7668160013855</v>
      </c>
      <c r="M422" s="49">
        <v>44469</v>
      </c>
      <c r="N422" s="52">
        <v>-4.9376725219190103E-3</v>
      </c>
      <c r="O422" s="52">
        <v>-5.4872827604412998E-3</v>
      </c>
      <c r="P422" s="52">
        <v>-5.5878404527902603E-3</v>
      </c>
      <c r="Q422" s="52">
        <v>-5.5717150680720797E-3</v>
      </c>
      <c r="R422" s="52">
        <v>-5.5327350273728301E-3</v>
      </c>
      <c r="S422" s="52">
        <v>-5.4664895869791499E-3</v>
      </c>
      <c r="T422" s="52">
        <v>-5.3683239966630901E-3</v>
      </c>
      <c r="U422" s="52">
        <f t="shared" si="101"/>
        <v>-5.3846849283824341E-3</v>
      </c>
      <c r="V422" s="52">
        <f t="shared" si="102"/>
        <v>5.7819609840855518E-7</v>
      </c>
      <c r="W422" s="52">
        <f t="shared" si="103"/>
        <v>3.5619620388994563E-2</v>
      </c>
      <c r="X422" s="97">
        <f t="shared" si="104"/>
        <v>5550235.5020653354</v>
      </c>
      <c r="Y422" s="107">
        <f t="shared" si="105"/>
        <v>-1.2748578302562237</v>
      </c>
      <c r="Z422" s="52">
        <v>-5.2322619594633501E-3</v>
      </c>
      <c r="AC422" s="49">
        <v>44469</v>
      </c>
      <c r="AD422" s="53">
        <v>9.3988981097936598E-4</v>
      </c>
      <c r="AE422" s="53">
        <v>9.3988981097936598E-4</v>
      </c>
      <c r="AF422" s="53">
        <v>9.3988981097936598E-4</v>
      </c>
      <c r="AG422" s="53">
        <v>9.3988981097936598E-4</v>
      </c>
      <c r="AH422" s="53">
        <v>9.3988981097936598E-4</v>
      </c>
      <c r="AI422" s="53">
        <v>1.66930863633751E-3</v>
      </c>
      <c r="AJ422" s="53">
        <v>2.41216318681836E-3</v>
      </c>
      <c r="AK422" s="53">
        <f t="shared" si="106"/>
        <v>2.2883540950715511E-3</v>
      </c>
      <c r="AL422" s="53">
        <f t="shared" si="107"/>
        <v>1.729898115930494E-4</v>
      </c>
      <c r="AM422" s="53">
        <f t="shared" si="108"/>
        <v>4.6861137942566196E-2</v>
      </c>
      <c r="AN422" s="95">
        <f t="shared" si="109"/>
        <v>-4907780.7011659406</v>
      </c>
      <c r="AO422" s="96">
        <f t="shared" si="110"/>
        <v>-5681192.0042841425</v>
      </c>
      <c r="AP422" s="108">
        <f t="shared" si="111"/>
        <v>-36767.149532279</v>
      </c>
      <c r="AQ422" s="53">
        <v>3.1550177372992E-3</v>
      </c>
    </row>
    <row r="423" spans="5:43" ht="15" x14ac:dyDescent="0.2">
      <c r="E423" s="49">
        <v>44468</v>
      </c>
      <c r="F423" s="50">
        <v>0.86510241031646695</v>
      </c>
      <c r="G423" s="102">
        <f t="shared" si="96"/>
        <v>3.0442438391333143E-3</v>
      </c>
      <c r="H423" s="103">
        <f t="shared" si="97"/>
        <v>0.87219860655167647</v>
      </c>
      <c r="I423" s="100">
        <f t="shared" si="98"/>
        <v>5732639.289310487</v>
      </c>
      <c r="J423" s="101">
        <f t="shared" si="99"/>
        <v>-17451.551838457584</v>
      </c>
      <c r="K423" s="106">
        <f t="shared" si="100"/>
        <v>-158.30479689221829</v>
      </c>
      <c r="M423" s="49">
        <v>44468</v>
      </c>
      <c r="N423" s="52">
        <v>-4.9478104338049802E-3</v>
      </c>
      <c r="O423" s="52">
        <v>-5.5881128646433301E-3</v>
      </c>
      <c r="P423" s="52">
        <v>-5.6111565791070401E-3</v>
      </c>
      <c r="Q423" s="52">
        <v>-5.5632577277719896E-3</v>
      </c>
      <c r="R423" s="52">
        <v>-5.5244807153940201E-3</v>
      </c>
      <c r="S423" s="52">
        <v>-5.4636094719171498E-3</v>
      </c>
      <c r="T423" s="52">
        <v>-5.36959385499358E-3</v>
      </c>
      <c r="U423" s="52">
        <f t="shared" si="101"/>
        <v>-5.3852631244808427E-3</v>
      </c>
      <c r="V423" s="52">
        <f t="shared" si="102"/>
        <v>-1.7130592217048587E-5</v>
      </c>
      <c r="W423" s="52">
        <f t="shared" si="103"/>
        <v>3.5601911600679104E-2</v>
      </c>
      <c r="X423" s="97">
        <f t="shared" si="104"/>
        <v>5550274.5480988799</v>
      </c>
      <c r="Y423" s="107">
        <f t="shared" si="105"/>
        <v>37.771175714209676</v>
      </c>
      <c r="Z423" s="52">
        <v>-5.24633657187223E-3</v>
      </c>
      <c r="AC423" s="49">
        <v>44468</v>
      </c>
      <c r="AD423" s="53">
        <v>8.3991204155609001E-4</v>
      </c>
      <c r="AE423" s="53">
        <v>8.3991204155609001E-4</v>
      </c>
      <c r="AF423" s="53">
        <v>8.3991204155609001E-4</v>
      </c>
      <c r="AG423" s="53">
        <v>8.3991204155609001E-4</v>
      </c>
      <c r="AH423" s="53">
        <v>8.3991204155609001E-4</v>
      </c>
      <c r="AI423" s="53">
        <v>1.5294196782633599E-3</v>
      </c>
      <c r="AJ423" s="53">
        <v>2.2325532045215299E-3</v>
      </c>
      <c r="AK423" s="53">
        <f t="shared" si="106"/>
        <v>2.1153642834785017E-3</v>
      </c>
      <c r="AL423" s="53">
        <f t="shared" si="107"/>
        <v>5.5746873840688358E-5</v>
      </c>
      <c r="AM423" s="53">
        <f t="shared" si="108"/>
        <v>4.6743895004813837E-2</v>
      </c>
      <c r="AN423" s="95">
        <f t="shared" si="109"/>
        <v>-4908009.2910946431</v>
      </c>
      <c r="AO423" s="96">
        <f t="shared" si="110"/>
        <v>-5627169.3788860124</v>
      </c>
      <c r="AP423" s="108">
        <f t="shared" si="111"/>
        <v>17255.475865851156</v>
      </c>
      <c r="AQ423" s="53">
        <v>2.93568661436438E-3</v>
      </c>
    </row>
    <row r="424" spans="5:43" ht="15" x14ac:dyDescent="0.2">
      <c r="E424" s="49">
        <v>44467</v>
      </c>
      <c r="F424" s="50">
        <v>0.86247283220291104</v>
      </c>
      <c r="G424" s="102">
        <f t="shared" si="96"/>
        <v>1.040264933189297E-2</v>
      </c>
      <c r="H424" s="103">
        <f t="shared" si="97"/>
        <v>0.87859711893699499</v>
      </c>
      <c r="I424" s="100">
        <f t="shared" si="98"/>
        <v>5690890.5028614765</v>
      </c>
      <c r="J424" s="101">
        <f t="shared" si="99"/>
        <v>-59200.338287468068</v>
      </c>
      <c r="K424" s="106">
        <f t="shared" si="100"/>
        <v>-861.86682325415313</v>
      </c>
      <c r="M424" s="49">
        <v>44467</v>
      </c>
      <c r="N424" s="52">
        <v>-4.9275332130491699E-3</v>
      </c>
      <c r="O424" s="52">
        <v>-5.5845365859568102E-3</v>
      </c>
      <c r="P424" s="52">
        <v>-5.6099039502441796E-3</v>
      </c>
      <c r="Q424" s="52">
        <v>-5.5559957399964298E-3</v>
      </c>
      <c r="R424" s="52">
        <v>-5.5170641280710697E-3</v>
      </c>
      <c r="S424" s="52">
        <v>-5.4587475024163697E-3</v>
      </c>
      <c r="T424" s="52">
        <v>-5.3500095382332802E-3</v>
      </c>
      <c r="U424" s="52">
        <f t="shared" si="101"/>
        <v>-5.3681325322637941E-3</v>
      </c>
      <c r="V424" s="52">
        <f t="shared" si="102"/>
        <v>1.704413443803527E-5</v>
      </c>
      <c r="W424" s="52">
        <f t="shared" si="103"/>
        <v>3.5636086327334192E-2</v>
      </c>
      <c r="X424" s="97">
        <f t="shared" si="104"/>
        <v>5550199.1966329701</v>
      </c>
      <c r="Y424" s="107">
        <f t="shared" si="105"/>
        <v>-37.580290195532143</v>
      </c>
      <c r="Z424" s="52">
        <v>-5.2205449901521197E-3</v>
      </c>
      <c r="AC424" s="49">
        <v>44467</v>
      </c>
      <c r="AD424" s="53">
        <v>8.0991734284907504E-4</v>
      </c>
      <c r="AE424" s="53">
        <v>8.0991734284907504E-4</v>
      </c>
      <c r="AF424" s="53">
        <v>8.0991734284907504E-4</v>
      </c>
      <c r="AG424" s="53">
        <v>8.0991734284907504E-4</v>
      </c>
      <c r="AH424" s="53">
        <v>8.0991734284907504E-4</v>
      </c>
      <c r="AI424" s="53">
        <v>1.4694643905386301E-3</v>
      </c>
      <c r="AJ424" s="53">
        <v>2.1776480134576498E-3</v>
      </c>
      <c r="AK424" s="53">
        <f t="shared" si="106"/>
        <v>2.0596174096378134E-3</v>
      </c>
      <c r="AL424" s="53">
        <f t="shared" si="107"/>
        <v>1.1878450944398681E-4</v>
      </c>
      <c r="AM424" s="53">
        <f t="shared" si="108"/>
        <v>4.6806932640417132E-2</v>
      </c>
      <c r="AN424" s="95">
        <f t="shared" si="109"/>
        <v>-4907886.3845550129</v>
      </c>
      <c r="AO424" s="96">
        <f t="shared" si="110"/>
        <v>-5586048.8029974541</v>
      </c>
      <c r="AP424" s="108">
        <f t="shared" si="111"/>
        <v>58376.051754409447</v>
      </c>
      <c r="AQ424" s="53">
        <v>2.8858315199613502E-3</v>
      </c>
    </row>
    <row r="425" spans="5:43" ht="15" x14ac:dyDescent="0.2">
      <c r="E425" s="49">
        <v>44466</v>
      </c>
      <c r="F425" s="50">
        <v>0.85354733467101995</v>
      </c>
      <c r="G425" s="102">
        <f t="shared" si="96"/>
        <v>-3.6305149456658378E-3</v>
      </c>
      <c r="H425" s="103">
        <f t="shared" si="97"/>
        <v>0.86639456017293659</v>
      </c>
      <c r="I425" s="100">
        <f t="shared" si="98"/>
        <v>5771042.6979158036</v>
      </c>
      <c r="J425" s="101">
        <f t="shared" si="99"/>
        <v>20951.856766859069</v>
      </c>
      <c r="K425" s="106">
        <f t="shared" si="100"/>
        <v>597.22355541400611</v>
      </c>
      <c r="M425" s="49">
        <v>44466</v>
      </c>
      <c r="N425" s="52">
        <v>-4.9072550609707798E-3</v>
      </c>
      <c r="O425" s="52">
        <v>-5.6057600304484298E-3</v>
      </c>
      <c r="P425" s="52">
        <v>-5.6362990289926503E-3</v>
      </c>
      <c r="Q425" s="52">
        <v>-5.5671334266662598E-3</v>
      </c>
      <c r="R425" s="52">
        <v>-5.5150608532130701E-3</v>
      </c>
      <c r="S425" s="52">
        <v>-5.4611209779977798E-3</v>
      </c>
      <c r="T425" s="52">
        <v>-5.3699878044426398E-3</v>
      </c>
      <c r="U425" s="52">
        <f t="shared" si="101"/>
        <v>-5.3851766667018294E-3</v>
      </c>
      <c r="V425" s="52">
        <f t="shared" si="102"/>
        <v>-1.8575228750703984E-5</v>
      </c>
      <c r="W425" s="52">
        <f t="shared" si="103"/>
        <v>3.5600466964145448E-2</v>
      </c>
      <c r="X425" s="97">
        <f t="shared" si="104"/>
        <v>5550277.73338407</v>
      </c>
      <c r="Y425" s="107">
        <f t="shared" si="105"/>
        <v>40.956460904330015</v>
      </c>
      <c r="Z425" s="52">
        <v>-5.2493736147880502E-3</v>
      </c>
      <c r="AC425" s="49">
        <v>44466</v>
      </c>
      <c r="AD425" s="53">
        <v>7.6992448884993705E-4</v>
      </c>
      <c r="AE425" s="53">
        <v>7.6992448884993705E-4</v>
      </c>
      <c r="AF425" s="53">
        <v>7.6992448884993705E-4</v>
      </c>
      <c r="AG425" s="53">
        <v>7.6992448884993705E-4</v>
      </c>
      <c r="AH425" s="53">
        <v>7.6992448884993705E-4</v>
      </c>
      <c r="AI425" s="53">
        <v>1.37267587706446E-3</v>
      </c>
      <c r="AJ425" s="53">
        <v>2.0544643048197001E-3</v>
      </c>
      <c r="AK425" s="53">
        <f t="shared" si="106"/>
        <v>1.9408329001938266E-3</v>
      </c>
      <c r="AL425" s="53">
        <f t="shared" si="107"/>
        <v>7.6094972124943335E-5</v>
      </c>
      <c r="AM425" s="53">
        <f t="shared" si="108"/>
        <v>4.676424310309809E-2</v>
      </c>
      <c r="AN425" s="95">
        <f t="shared" si="109"/>
        <v>-4907969.6174055748</v>
      </c>
      <c r="AO425" s="96">
        <f t="shared" si="110"/>
        <v>-5664820.4444242129</v>
      </c>
      <c r="AP425" s="108">
        <f t="shared" si="111"/>
        <v>-20395.589672349393</v>
      </c>
      <c r="AQ425" s="53">
        <v>2.7362527325749302E-3</v>
      </c>
    </row>
    <row r="426" spans="5:43" ht="15" x14ac:dyDescent="0.2">
      <c r="E426" s="49">
        <v>44463</v>
      </c>
      <c r="F426" s="50">
        <v>0.85665178298950195</v>
      </c>
      <c r="G426" s="102">
        <f t="shared" si="96"/>
        <v>2.1104574903478591E-3</v>
      </c>
      <c r="H426" s="103">
        <f t="shared" si="97"/>
        <v>0.87138663125025773</v>
      </c>
      <c r="I426" s="100">
        <f t="shared" si="98"/>
        <v>5737981.0760076093</v>
      </c>
      <c r="J426" s="101">
        <f t="shared" si="99"/>
        <v>-12109.765141335316</v>
      </c>
      <c r="K426" s="106">
        <f t="shared" si="100"/>
        <v>-15.494736175984144</v>
      </c>
      <c r="M426" s="49">
        <v>44463</v>
      </c>
      <c r="N426" s="52">
        <v>-4.9174595624208398E-3</v>
      </c>
      <c r="O426" s="52">
        <v>-5.4606078192591598E-3</v>
      </c>
      <c r="P426" s="52">
        <v>-5.5129015818238198E-3</v>
      </c>
      <c r="Q426" s="52">
        <v>-5.5080065503716399E-3</v>
      </c>
      <c r="R426" s="52">
        <v>-5.4899523966014298E-3</v>
      </c>
      <c r="S426" s="52">
        <v>-5.45033160597085E-3</v>
      </c>
      <c r="T426" s="52">
        <v>-5.3498554043471796E-3</v>
      </c>
      <c r="U426" s="52">
        <f t="shared" si="101"/>
        <v>-5.3666014379511254E-3</v>
      </c>
      <c r="V426" s="52">
        <f t="shared" si="102"/>
        <v>3.0004885047691526E-6</v>
      </c>
      <c r="W426" s="52">
        <f t="shared" si="103"/>
        <v>3.5622042681400921E-2</v>
      </c>
      <c r="X426" s="97">
        <f t="shared" si="104"/>
        <v>5550230.1611842616</v>
      </c>
      <c r="Y426" s="107">
        <f t="shared" si="105"/>
        <v>-6.6157389041036367</v>
      </c>
      <c r="Z426" s="52">
        <v>-5.23715885356068E-3</v>
      </c>
      <c r="AC426" s="49">
        <v>44463</v>
      </c>
      <c r="AD426" s="53">
        <v>7.2993349749594905E-4</v>
      </c>
      <c r="AE426" s="53">
        <v>7.2993349749594905E-4</v>
      </c>
      <c r="AF426" s="53">
        <v>7.2993349749594905E-4</v>
      </c>
      <c r="AG426" s="53">
        <v>7.2993349749594905E-4</v>
      </c>
      <c r="AH426" s="53">
        <v>7.2993349749594905E-4</v>
      </c>
      <c r="AI426" s="53">
        <v>1.309574698098E-3</v>
      </c>
      <c r="AJ426" s="53">
        <v>1.9757705740630601E-3</v>
      </c>
      <c r="AK426" s="53">
        <f t="shared" si="106"/>
        <v>1.8647379280688832E-3</v>
      </c>
      <c r="AL426" s="53">
        <f t="shared" si="107"/>
        <v>9.5486485709751811E-5</v>
      </c>
      <c r="AM426" s="53">
        <f t="shared" si="108"/>
        <v>4.6783634616682897E-2</v>
      </c>
      <c r="AN426" s="95">
        <f t="shared" si="109"/>
        <v>-4907931.8091152329</v>
      </c>
      <c r="AO426" s="96">
        <f t="shared" si="110"/>
        <v>-5632323.9686078001</v>
      </c>
      <c r="AP426" s="108">
        <f t="shared" si="111"/>
        <v>12100.886144063435</v>
      </c>
      <c r="AQ426" s="53">
        <v>2.6419665664434398E-3</v>
      </c>
    </row>
    <row r="427" spans="5:43" ht="15" x14ac:dyDescent="0.2">
      <c r="E427" s="49">
        <v>44462</v>
      </c>
      <c r="F427" s="50">
        <v>0.85484576225280695</v>
      </c>
      <c r="G427" s="102">
        <f t="shared" si="96"/>
        <v>-6.1100375746608549E-3</v>
      </c>
      <c r="H427" s="103">
        <f t="shared" si="97"/>
        <v>0.86423848760165556</v>
      </c>
      <c r="I427" s="100">
        <f t="shared" si="98"/>
        <v>5785440.0975308083</v>
      </c>
      <c r="J427" s="101">
        <f t="shared" si="99"/>
        <v>35349.256381863728</v>
      </c>
      <c r="K427" s="106">
        <f t="shared" si="100"/>
        <v>1635.8853640211746</v>
      </c>
      <c r="M427" s="49">
        <v>44462</v>
      </c>
      <c r="N427" s="52">
        <v>-4.87683806568384E-3</v>
      </c>
      <c r="O427" s="52">
        <v>-5.5017755366861803E-3</v>
      </c>
      <c r="P427" s="52">
        <v>-5.5460589937865699E-3</v>
      </c>
      <c r="Q427" s="52">
        <v>-5.5245403200387903E-3</v>
      </c>
      <c r="R427" s="52">
        <v>-5.4941931739449501E-3</v>
      </c>
      <c r="S427" s="52">
        <v>-5.4535032249987099E-3</v>
      </c>
      <c r="T427" s="52">
        <v>-5.3528216667473299E-3</v>
      </c>
      <c r="U427" s="52">
        <f t="shared" si="101"/>
        <v>-5.3696019264558945E-3</v>
      </c>
      <c r="V427" s="52">
        <f t="shared" si="102"/>
        <v>2.6840095718697922E-5</v>
      </c>
      <c r="W427" s="52">
        <f t="shared" si="103"/>
        <v>3.5645882288614851E-2</v>
      </c>
      <c r="X427" s="97">
        <f t="shared" si="104"/>
        <v>5550177.597818058</v>
      </c>
      <c r="Y427" s="107">
        <f t="shared" si="105"/>
        <v>-59.179105107672513</v>
      </c>
      <c r="Z427" s="52">
        <v>-5.2402666769921702E-3</v>
      </c>
      <c r="AC427" s="49">
        <v>44462</v>
      </c>
      <c r="AD427" s="53">
        <v>6.9993891520425601E-4</v>
      </c>
      <c r="AE427" s="53">
        <v>6.9993891520425601E-4</v>
      </c>
      <c r="AF427" s="53">
        <v>6.9993891520425601E-4</v>
      </c>
      <c r="AG427" s="53">
        <v>6.9993891520425601E-4</v>
      </c>
      <c r="AH427" s="53">
        <v>6.9993891520425601E-4</v>
      </c>
      <c r="AI427" s="53">
        <v>1.1996430112048899E-3</v>
      </c>
      <c r="AJ427" s="53">
        <v>1.8831731285899799E-3</v>
      </c>
      <c r="AK427" s="53">
        <f t="shared" si="106"/>
        <v>1.7692514423591314E-3</v>
      </c>
      <c r="AL427" s="53">
        <f t="shared" si="107"/>
        <v>4.6344262470180016E-4</v>
      </c>
      <c r="AM427" s="53">
        <f t="shared" si="108"/>
        <v>4.7151590755674946E-2</v>
      </c>
      <c r="AN427" s="95">
        <f t="shared" si="109"/>
        <v>-4907214.4477720624</v>
      </c>
      <c r="AO427" s="96">
        <f t="shared" si="110"/>
        <v>-5678079.0466645984</v>
      </c>
      <c r="AP427" s="108">
        <f t="shared" si="111"/>
        <v>-33654.191912734881</v>
      </c>
      <c r="AQ427" s="53">
        <v>2.5667031295597501E-3</v>
      </c>
    </row>
    <row r="428" spans="5:43" ht="15" x14ac:dyDescent="0.2">
      <c r="E428" s="49">
        <v>44461</v>
      </c>
      <c r="F428" s="50">
        <v>0.86008489131927401</v>
      </c>
      <c r="G428" s="102">
        <f t="shared" si="96"/>
        <v>8.5838257120974691E-4</v>
      </c>
      <c r="H428" s="103">
        <f t="shared" si="97"/>
        <v>0.8702978876514802</v>
      </c>
      <c r="I428" s="100">
        <f t="shared" si="98"/>
        <v>5745159.2965399707</v>
      </c>
      <c r="J428" s="101">
        <f t="shared" si="99"/>
        <v>-4931.544608973898</v>
      </c>
      <c r="K428" s="106">
        <f t="shared" si="100"/>
        <v>-94.876191101036966</v>
      </c>
      <c r="M428" s="49">
        <v>44461</v>
      </c>
      <c r="N428" s="52">
        <v>-4.9275332130491699E-3</v>
      </c>
      <c r="O428" s="52">
        <v>-5.5738287046551696E-3</v>
      </c>
      <c r="P428" s="52">
        <v>-5.6315744295716199E-3</v>
      </c>
      <c r="Q428" s="52">
        <v>-5.5794236250221703E-3</v>
      </c>
      <c r="R428" s="52">
        <v>-5.5231330916285497E-3</v>
      </c>
      <c r="S428" s="52">
        <v>-5.46989776194095E-3</v>
      </c>
      <c r="T428" s="52">
        <v>-5.3817508742213197E-3</v>
      </c>
      <c r="U428" s="52">
        <f t="shared" si="101"/>
        <v>-5.3964420221745924E-3</v>
      </c>
      <c r="V428" s="52">
        <f t="shared" si="102"/>
        <v>2.6455304274955807E-5</v>
      </c>
      <c r="W428" s="52">
        <f t="shared" si="103"/>
        <v>3.5645497497171108E-2</v>
      </c>
      <c r="X428" s="97">
        <f t="shared" si="104"/>
        <v>5550178.4462313382</v>
      </c>
      <c r="Y428" s="107">
        <f t="shared" si="105"/>
        <v>-58.330691827461123</v>
      </c>
      <c r="Z428" s="52">
        <v>-5.27590932324528E-3</v>
      </c>
      <c r="AC428" s="49">
        <v>44461</v>
      </c>
      <c r="AD428" s="53">
        <v>5.7995808310806697E-4</v>
      </c>
      <c r="AE428" s="53">
        <v>5.7995808310806697E-4</v>
      </c>
      <c r="AF428" s="53">
        <v>5.7995808310806697E-4</v>
      </c>
      <c r="AG428" s="53">
        <v>5.7995808310806697E-4</v>
      </c>
      <c r="AH428" s="53">
        <v>5.7995808310806697E-4</v>
      </c>
      <c r="AI428" s="53">
        <v>8.8980351574718898E-4</v>
      </c>
      <c r="AJ428" s="53">
        <v>1.38900987803936E-3</v>
      </c>
      <c r="AK428" s="53">
        <f t="shared" si="106"/>
        <v>1.3058088176573313E-3</v>
      </c>
      <c r="AL428" s="53">
        <f t="shared" si="107"/>
        <v>2.4138202813149458E-5</v>
      </c>
      <c r="AM428" s="53">
        <f t="shared" si="108"/>
        <v>4.6712286333786296E-2</v>
      </c>
      <c r="AN428" s="95">
        <f t="shared" si="109"/>
        <v>-4908070.9207128314</v>
      </c>
      <c r="AO428" s="96">
        <f t="shared" si="110"/>
        <v>-5639529.8556421632</v>
      </c>
      <c r="AP428" s="108">
        <f t="shared" si="111"/>
        <v>4894.9991097003222</v>
      </c>
      <c r="AQ428" s="53">
        <v>1.8882161239162001E-3</v>
      </c>
    </row>
    <row r="429" spans="5:43" ht="15" x14ac:dyDescent="0.2">
      <c r="E429" s="49">
        <v>44460</v>
      </c>
      <c r="F429" s="50">
        <v>0.85934692621231001</v>
      </c>
      <c r="G429" s="102">
        <f t="shared" si="96"/>
        <v>1.6172656206588653E-3</v>
      </c>
      <c r="H429" s="103">
        <f t="shared" si="97"/>
        <v>0.87095777553013609</v>
      </c>
      <c r="I429" s="100">
        <f t="shared" si="98"/>
        <v>5740806.432271176</v>
      </c>
      <c r="J429" s="101">
        <f t="shared" si="99"/>
        <v>-9284.4088777685538</v>
      </c>
      <c r="K429" s="106">
        <f t="shared" si="100"/>
        <v>-151.89095741976053</v>
      </c>
      <c r="M429" s="49">
        <v>44460</v>
      </c>
      <c r="N429" s="52">
        <v>-4.87683806568384E-3</v>
      </c>
      <c r="O429" s="52">
        <v>-5.5925212800502699E-3</v>
      </c>
      <c r="P429" s="52">
        <v>-5.6462953798472803E-3</v>
      </c>
      <c r="Q429" s="52">
        <v>-5.59874949976801E-3</v>
      </c>
      <c r="R429" s="52">
        <v>-5.54152578115463E-3</v>
      </c>
      <c r="S429" s="52">
        <v>-5.5048218928277397E-3</v>
      </c>
      <c r="T429" s="52">
        <v>-5.4065124131739096E-3</v>
      </c>
      <c r="U429" s="52">
        <f t="shared" si="101"/>
        <v>-5.4228973264495483E-3</v>
      </c>
      <c r="V429" s="52">
        <f t="shared" si="102"/>
        <v>-4.014000296589243E-6</v>
      </c>
      <c r="W429" s="52">
        <f t="shared" si="103"/>
        <v>3.5615028192599568E-2</v>
      </c>
      <c r="X429" s="97">
        <f t="shared" si="104"/>
        <v>5550245.6273536459</v>
      </c>
      <c r="Y429" s="107">
        <f t="shared" si="105"/>
        <v>8.8504304802045226</v>
      </c>
      <c r="Z429" s="52">
        <v>-5.3080199286341598E-3</v>
      </c>
      <c r="AC429" s="49">
        <v>44460</v>
      </c>
      <c r="AD429" s="53">
        <v>5.7995808310806697E-4</v>
      </c>
      <c r="AE429" s="53">
        <v>5.7995808310806697E-4</v>
      </c>
      <c r="AF429" s="53">
        <v>5.7995808310806697E-4</v>
      </c>
      <c r="AG429" s="53">
        <v>5.7995808310806697E-4</v>
      </c>
      <c r="AH429" s="53">
        <v>5.7995808310806697E-4</v>
      </c>
      <c r="AI429" s="53">
        <v>8.6981226922944101E-4</v>
      </c>
      <c r="AJ429" s="53">
        <v>1.36404228396713E-3</v>
      </c>
      <c r="AK429" s="53">
        <f t="shared" si="106"/>
        <v>1.2816706148441818E-3</v>
      </c>
      <c r="AL429" s="53">
        <f t="shared" si="107"/>
        <v>4.4100258188885244E-6</v>
      </c>
      <c r="AM429" s="53">
        <f t="shared" si="108"/>
        <v>4.6692558156792033E-2</v>
      </c>
      <c r="AN429" s="95">
        <f t="shared" si="109"/>
        <v>-4908109.3865000419</v>
      </c>
      <c r="AO429" s="96">
        <f t="shared" si="110"/>
        <v>-5635301.1872619949</v>
      </c>
      <c r="AP429" s="108">
        <f t="shared" si="111"/>
        <v>9123.6674898685887</v>
      </c>
      <c r="AQ429" s="53">
        <v>1.8582722404971699E-3</v>
      </c>
    </row>
    <row r="430" spans="5:43" ht="15" x14ac:dyDescent="0.2">
      <c r="E430" s="49">
        <v>44459</v>
      </c>
      <c r="F430" s="50">
        <v>0.85795825719833296</v>
      </c>
      <c r="G430" s="102">
        <f t="shared" si="96"/>
        <v>4.789293825517028E-3</v>
      </c>
      <c r="H430" s="103">
        <f t="shared" si="97"/>
        <v>0.87371601734968996</v>
      </c>
      <c r="I430" s="100">
        <f t="shared" si="98"/>
        <v>5722683.229691593</v>
      </c>
      <c r="J430" s="101">
        <f t="shared" si="99"/>
        <v>-27407.611457351595</v>
      </c>
      <c r="K430" s="106">
        <f t="shared" si="100"/>
        <v>-531.00923768989742</v>
      </c>
      <c r="M430" s="49">
        <v>44459</v>
      </c>
      <c r="N430" s="52">
        <v>-4.9275332130491699E-3</v>
      </c>
      <c r="O430" s="52">
        <v>-5.5670035071671E-3</v>
      </c>
      <c r="P430" s="52">
        <v>-5.6076864711940202E-3</v>
      </c>
      <c r="Q430" s="52">
        <v>-5.5672088637948001E-3</v>
      </c>
      <c r="R430" s="52">
        <v>-5.5262581445276703E-3</v>
      </c>
      <c r="S430" s="52">
        <v>-5.4983864538371502E-3</v>
      </c>
      <c r="T430" s="52">
        <v>-5.4029827006161204E-3</v>
      </c>
      <c r="U430" s="52">
        <f t="shared" si="101"/>
        <v>-5.418883326152959E-3</v>
      </c>
      <c r="V430" s="52">
        <f t="shared" si="102"/>
        <v>8.2657206803560257E-6</v>
      </c>
      <c r="W430" s="52">
        <f t="shared" si="103"/>
        <v>3.562730791357651E-2</v>
      </c>
      <c r="X430" s="97">
        <f t="shared" si="104"/>
        <v>5550218.5519599319</v>
      </c>
      <c r="Y430" s="107">
        <f t="shared" si="105"/>
        <v>-18.224963233806193</v>
      </c>
      <c r="Z430" s="52">
        <v>-5.3059360943734602E-3</v>
      </c>
      <c r="AC430" s="49">
        <v>44459</v>
      </c>
      <c r="AD430" s="53">
        <v>5.7995808310806697E-4</v>
      </c>
      <c r="AE430" s="53">
        <v>5.7995808310806697E-4</v>
      </c>
      <c r="AF430" s="53">
        <v>5.7995808310806697E-4</v>
      </c>
      <c r="AG430" s="53">
        <v>5.7995808310806697E-4</v>
      </c>
      <c r="AH430" s="53">
        <v>5.7995808310806697E-4</v>
      </c>
      <c r="AI430" s="53">
        <v>8.7651185458526004E-4</v>
      </c>
      <c r="AJ430" s="53">
        <v>1.3574103359133001E-3</v>
      </c>
      <c r="AK430" s="53">
        <f t="shared" si="106"/>
        <v>1.2772605890252933E-3</v>
      </c>
      <c r="AL430" s="53">
        <f t="shared" si="107"/>
        <v>-4.0916299136970619E-6</v>
      </c>
      <c r="AM430" s="53">
        <f t="shared" si="108"/>
        <v>4.6684056501059452E-2</v>
      </c>
      <c r="AN430" s="95">
        <f t="shared" si="109"/>
        <v>-4908125.9630298531</v>
      </c>
      <c r="AO430" s="96">
        <f t="shared" si="110"/>
        <v>-5617530.027568968</v>
      </c>
      <c r="AP430" s="108">
        <f t="shared" si="111"/>
        <v>26894.827182895504</v>
      </c>
      <c r="AQ430" s="53">
        <v>1.83830910827964E-3</v>
      </c>
    </row>
    <row r="431" spans="5:43" ht="15" x14ac:dyDescent="0.2">
      <c r="E431" s="49">
        <v>44456</v>
      </c>
      <c r="F431" s="50">
        <v>0.85385906696319502</v>
      </c>
      <c r="G431" s="102">
        <f t="shared" si="96"/>
        <v>-5.2857233316415408E-4</v>
      </c>
      <c r="H431" s="103">
        <f t="shared" si="97"/>
        <v>0.86909185896194308</v>
      </c>
      <c r="I431" s="100">
        <f t="shared" si="98"/>
        <v>5753131.7874408327</v>
      </c>
      <c r="J431" s="101">
        <f t="shared" si="99"/>
        <v>3040.9462918881327</v>
      </c>
      <c r="K431" s="106">
        <f t="shared" si="100"/>
        <v>159.31164978072047</v>
      </c>
      <c r="M431" s="49">
        <v>44456</v>
      </c>
      <c r="N431" s="52">
        <v>-4.8870421014726101E-3</v>
      </c>
      <c r="O431" s="52">
        <v>-5.4435357451438904E-3</v>
      </c>
      <c r="P431" s="52">
        <v>-5.56998839601874E-3</v>
      </c>
      <c r="Q431" s="52">
        <v>-5.5718664079904504E-3</v>
      </c>
      <c r="R431" s="52">
        <v>-5.5380640551447799E-3</v>
      </c>
      <c r="S431" s="52">
        <v>-5.5073867551982403E-3</v>
      </c>
      <c r="T431" s="52">
        <v>-5.41110150516033E-3</v>
      </c>
      <c r="U431" s="52">
        <f t="shared" si="101"/>
        <v>-5.427149046833315E-3</v>
      </c>
      <c r="V431" s="52">
        <f t="shared" si="102"/>
        <v>-8.2754995673903556E-6</v>
      </c>
      <c r="W431" s="52">
        <f t="shared" si="103"/>
        <v>3.5610766693328764E-2</v>
      </c>
      <c r="X431" s="97">
        <f t="shared" si="104"/>
        <v>5550255.0235076696</v>
      </c>
      <c r="Y431" s="107">
        <f t="shared" si="105"/>
        <v>18.246584503911436</v>
      </c>
      <c r="Z431" s="52">
        <v>-5.3136069327592798E-3</v>
      </c>
      <c r="AC431" s="49">
        <v>44456</v>
      </c>
      <c r="AD431" s="53">
        <v>5.69959462154656E-4</v>
      </c>
      <c r="AE431" s="53">
        <v>5.69959462154656E-4</v>
      </c>
      <c r="AF431" s="53">
        <v>5.69959462154656E-4</v>
      </c>
      <c r="AG431" s="53">
        <v>5.69959462154656E-4</v>
      </c>
      <c r="AH431" s="53">
        <v>5.69959462154656E-4</v>
      </c>
      <c r="AI431" s="53">
        <v>8.6981226922944101E-4</v>
      </c>
      <c r="AJ431" s="53">
        <v>1.3636602088809E-3</v>
      </c>
      <c r="AK431" s="53">
        <f t="shared" si="106"/>
        <v>1.2813522189389903E-3</v>
      </c>
      <c r="AL431" s="53">
        <f t="shared" si="107"/>
        <v>3.796941018663672E-5</v>
      </c>
      <c r="AM431" s="53">
        <f t="shared" si="108"/>
        <v>4.6726117541159781E-2</v>
      </c>
      <c r="AN431" s="95">
        <f t="shared" si="109"/>
        <v>-4908043.9529532967</v>
      </c>
      <c r="AO431" s="96">
        <f t="shared" si="110"/>
        <v>-5647324.7359784748</v>
      </c>
      <c r="AP431" s="108">
        <f t="shared" si="111"/>
        <v>-2899.8812266113237</v>
      </c>
      <c r="AQ431" s="53">
        <v>1.85750820674002E-3</v>
      </c>
    </row>
    <row r="432" spans="5:43" ht="15" x14ac:dyDescent="0.2">
      <c r="E432" s="49">
        <v>44455</v>
      </c>
      <c r="F432" s="50">
        <v>0.85431051254272405</v>
      </c>
      <c r="G432" s="102">
        <f t="shared" si="96"/>
        <v>-3.226309525097401E-4</v>
      </c>
      <c r="H432" s="103">
        <f t="shared" si="97"/>
        <v>0.86927093559424662</v>
      </c>
      <c r="I432" s="100">
        <f t="shared" si="98"/>
        <v>5751946.5971583705</v>
      </c>
      <c r="J432" s="101">
        <f t="shared" si="99"/>
        <v>1855.7560094259679</v>
      </c>
      <c r="K432" s="106">
        <f t="shared" si="100"/>
        <v>154.05007085669786</v>
      </c>
      <c r="M432" s="49">
        <v>44455</v>
      </c>
      <c r="N432" s="52">
        <v>-4.9478104338049802E-3</v>
      </c>
      <c r="O432" s="52">
        <v>-5.5170003324746999E-3</v>
      </c>
      <c r="P432" s="52">
        <v>-5.56998839601874E-3</v>
      </c>
      <c r="Q432" s="52">
        <v>-5.54910395294427E-3</v>
      </c>
      <c r="R432" s="52">
        <v>-5.5113155394792496E-3</v>
      </c>
      <c r="S432" s="52">
        <v>-5.49505883827805E-3</v>
      </c>
      <c r="T432" s="52">
        <v>-5.4036364890634996E-3</v>
      </c>
      <c r="U432" s="52">
        <f t="shared" si="101"/>
        <v>-5.4188735472659247E-3</v>
      </c>
      <c r="V432" s="52">
        <f t="shared" si="102"/>
        <v>-2.1381458888449813E-5</v>
      </c>
      <c r="W432" s="52">
        <f t="shared" si="103"/>
        <v>3.5597660734007705E-2</v>
      </c>
      <c r="X432" s="97">
        <f t="shared" si="104"/>
        <v>5550283.9208579678</v>
      </c>
      <c r="Y432" s="107">
        <f t="shared" si="105"/>
        <v>47.143934802152216</v>
      </c>
      <c r="Z432" s="52">
        <v>-5.3085321560502E-3</v>
      </c>
      <c r="AC432" s="49">
        <v>44455</v>
      </c>
      <c r="AD432" s="53">
        <v>5.5996089940890605E-4</v>
      </c>
      <c r="AE432" s="53">
        <v>5.5996089940890605E-4</v>
      </c>
      <c r="AF432" s="53">
        <v>5.5996089940890605E-4</v>
      </c>
      <c r="AG432" s="53">
        <v>5.5996089940890605E-4</v>
      </c>
      <c r="AH432" s="53">
        <v>5.5996089940890605E-4</v>
      </c>
      <c r="AI432" s="53">
        <v>8.3982502110302405E-4</v>
      </c>
      <c r="AJ432" s="53">
        <v>1.3240943662822201E-3</v>
      </c>
      <c r="AK432" s="53">
        <f t="shared" si="106"/>
        <v>1.2433828087523536E-3</v>
      </c>
      <c r="AL432" s="53">
        <f t="shared" si="107"/>
        <v>3.2458105124532526E-5</v>
      </c>
      <c r="AM432" s="53">
        <f t="shared" si="108"/>
        <v>4.6720606236097681E-2</v>
      </c>
      <c r="AN432" s="95">
        <f t="shared" si="109"/>
        <v>-4908054.6987472111</v>
      </c>
      <c r="AO432" s="96">
        <f t="shared" si="110"/>
        <v>-5646173.7046252349</v>
      </c>
      <c r="AP432" s="108">
        <f t="shared" si="111"/>
        <v>-1748.8498733714223</v>
      </c>
      <c r="AQ432" s="53">
        <v>1.8083635950461E-3</v>
      </c>
    </row>
    <row r="433" spans="5:43" ht="15" x14ac:dyDescent="0.2">
      <c r="E433" s="49">
        <v>44454</v>
      </c>
      <c r="F433" s="50">
        <v>0.85458618402481001</v>
      </c>
      <c r="G433" s="102">
        <f t="shared" si="96"/>
        <v>1.1428262420897447E-3</v>
      </c>
      <c r="H433" s="103">
        <f t="shared" si="97"/>
        <v>0.87054522606641827</v>
      </c>
      <c r="I433" s="100">
        <f t="shared" si="98"/>
        <v>5743526.9877851522</v>
      </c>
      <c r="J433" s="101">
        <f t="shared" si="99"/>
        <v>-6563.853363792412</v>
      </c>
      <c r="K433" s="106">
        <f t="shared" si="100"/>
        <v>-57.342189454473555</v>
      </c>
      <c r="M433" s="49">
        <v>44454</v>
      </c>
      <c r="N433" s="52">
        <v>-4.8971162177622301E-3</v>
      </c>
      <c r="O433" s="52">
        <v>-5.55285438895225E-3</v>
      </c>
      <c r="P433" s="52">
        <v>-5.5947792716324303E-3</v>
      </c>
      <c r="Q433" s="52">
        <v>-5.55316964164376E-3</v>
      </c>
      <c r="R433" s="52">
        <v>-5.4996060207486101E-3</v>
      </c>
      <c r="S433" s="52">
        <v>-5.4641817696392501E-3</v>
      </c>
      <c r="T433" s="52">
        <v>-5.3841541521251202E-3</v>
      </c>
      <c r="U433" s="52">
        <f t="shared" si="101"/>
        <v>-5.3974920883774749E-3</v>
      </c>
      <c r="V433" s="52">
        <f t="shared" si="102"/>
        <v>1.8647018199161904E-5</v>
      </c>
      <c r="W433" s="52">
        <f t="shared" si="103"/>
        <v>3.5637689211095315E-2</v>
      </c>
      <c r="X433" s="97">
        <f t="shared" si="104"/>
        <v>5550195.6624779208</v>
      </c>
      <c r="Y433" s="107">
        <f t="shared" si="105"/>
        <v>-41.114445244893432</v>
      </c>
      <c r="Z433" s="52">
        <v>-5.3069684654474198E-3</v>
      </c>
      <c r="AC433" s="49">
        <v>44454</v>
      </c>
      <c r="AD433" s="53">
        <v>5.5996089940890605E-4</v>
      </c>
      <c r="AE433" s="53">
        <v>5.5996089940890605E-4</v>
      </c>
      <c r="AF433" s="53">
        <v>5.5996089940890605E-4</v>
      </c>
      <c r="AG433" s="53">
        <v>5.5996089940890605E-4</v>
      </c>
      <c r="AH433" s="53">
        <v>5.5996089940890605E-4</v>
      </c>
      <c r="AI433" s="53">
        <v>8.1983325071632797E-4</v>
      </c>
      <c r="AJ433" s="53">
        <v>1.2891429942101199E-3</v>
      </c>
      <c r="AK433" s="53">
        <f t="shared" si="106"/>
        <v>1.2109247036278211E-3</v>
      </c>
      <c r="AL433" s="53">
        <f t="shared" si="107"/>
        <v>4.6609406126661571E-5</v>
      </c>
      <c r="AM433" s="53">
        <f t="shared" si="108"/>
        <v>4.6734757537099811E-2</v>
      </c>
      <c r="AN433" s="95">
        <f t="shared" si="109"/>
        <v>-4908027.1069696732</v>
      </c>
      <c r="AO433" s="96">
        <f t="shared" si="110"/>
        <v>-5637877.2291322807</v>
      </c>
      <c r="AP433" s="108">
        <f t="shared" si="111"/>
        <v>6547.6256195828319</v>
      </c>
      <c r="AQ433" s="53">
        <v>1.7584527377039101E-3</v>
      </c>
    </row>
    <row r="434" spans="5:43" ht="15" x14ac:dyDescent="0.2">
      <c r="E434" s="49">
        <v>44453</v>
      </c>
      <c r="F434" s="50">
        <v>0.85361009836196899</v>
      </c>
      <c r="G434" s="102">
        <f t="shared" si="96"/>
        <v>9.4960296961390188E-4</v>
      </c>
      <c r="H434" s="103">
        <f t="shared" si="97"/>
        <v>0.87037720848390188</v>
      </c>
      <c r="I434" s="100">
        <f t="shared" si="98"/>
        <v>5744635.7180117704</v>
      </c>
      <c r="J434" s="101">
        <f t="shared" si="99"/>
        <v>-5455.1231371741742</v>
      </c>
      <c r="K434" s="106">
        <f t="shared" si="100"/>
        <v>2.5453158048912883</v>
      </c>
      <c r="M434" s="49">
        <v>44453</v>
      </c>
      <c r="N434" s="52">
        <v>-4.9275332130491699E-3</v>
      </c>
      <c r="O434" s="52">
        <v>-5.6277159601449897E-3</v>
      </c>
      <c r="P434" s="52">
        <v>-5.6032985448837202E-3</v>
      </c>
      <c r="Q434" s="52">
        <v>-5.5737113580107602E-3</v>
      </c>
      <c r="R434" s="52">
        <v>-5.5480715818703097E-3</v>
      </c>
      <c r="S434" s="52">
        <v>-5.4892227053642204E-3</v>
      </c>
      <c r="T434" s="52">
        <v>-5.4015223868191199E-3</v>
      </c>
      <c r="U434" s="52">
        <f t="shared" si="101"/>
        <v>-5.4161391065766368E-3</v>
      </c>
      <c r="V434" s="52">
        <f t="shared" si="102"/>
        <v>-1.3774493709204846E-5</v>
      </c>
      <c r="W434" s="52">
        <f t="shared" si="103"/>
        <v>3.5605267699186947E-2</v>
      </c>
      <c r="X434" s="97">
        <f t="shared" si="104"/>
        <v>5550267.1482301727</v>
      </c>
      <c r="Y434" s="107">
        <f t="shared" si="105"/>
        <v>30.371307007037103</v>
      </c>
      <c r="Z434" s="52">
        <v>-5.3204069845378399E-3</v>
      </c>
      <c r="AC434" s="49">
        <v>44453</v>
      </c>
      <c r="AD434" s="53">
        <v>5.3996377391740604E-4</v>
      </c>
      <c r="AE434" s="53">
        <v>5.3996377391740604E-4</v>
      </c>
      <c r="AF434" s="53">
        <v>5.3996377391740604E-4</v>
      </c>
      <c r="AG434" s="53">
        <v>5.3996377391740604E-4</v>
      </c>
      <c r="AH434" s="53">
        <v>5.3996377391740604E-4</v>
      </c>
      <c r="AI434" s="53">
        <v>7.89845187682658E-4</v>
      </c>
      <c r="AJ434" s="53">
        <v>1.23920931946486E-3</v>
      </c>
      <c r="AK434" s="53">
        <f t="shared" si="106"/>
        <v>1.1643152975011595E-3</v>
      </c>
      <c r="AL434" s="53">
        <f t="shared" si="107"/>
        <v>3.2327787873030235E-5</v>
      </c>
      <c r="AM434" s="53">
        <f t="shared" si="108"/>
        <v>4.6720475918846177E-2</v>
      </c>
      <c r="AN434" s="95">
        <f t="shared" si="109"/>
        <v>-4908054.9528365564</v>
      </c>
      <c r="AO434" s="96">
        <f t="shared" si="110"/>
        <v>-5638997.5576058915</v>
      </c>
      <c r="AP434" s="108">
        <f t="shared" si="111"/>
        <v>5427.2971459720284</v>
      </c>
      <c r="AQ434" s="53">
        <v>1.68857350945472E-3</v>
      </c>
    </row>
    <row r="435" spans="5:43" ht="15" x14ac:dyDescent="0.2">
      <c r="E435" s="49">
        <v>44452</v>
      </c>
      <c r="F435" s="50">
        <v>0.852799892425537</v>
      </c>
      <c r="G435" s="102">
        <f t="shared" si="96"/>
        <v>-1.4825167977615889E-3</v>
      </c>
      <c r="H435" s="103">
        <f t="shared" si="97"/>
        <v>0.86826235514108974</v>
      </c>
      <c r="I435" s="100">
        <f t="shared" si="98"/>
        <v>5758628.1040452532</v>
      </c>
      <c r="J435" s="101">
        <f t="shared" si="99"/>
        <v>8537.2628963086754</v>
      </c>
      <c r="K435" s="106">
        <f t="shared" si="100"/>
        <v>250.72612763755023</v>
      </c>
      <c r="M435" s="49">
        <v>44452</v>
      </c>
      <c r="N435" s="52">
        <v>-4.9174595624208398E-3</v>
      </c>
      <c r="O435" s="52">
        <v>-5.6151542812585796E-3</v>
      </c>
      <c r="P435" s="52">
        <v>-5.60439983382821E-3</v>
      </c>
      <c r="Q435" s="52">
        <v>-5.5570607073605E-3</v>
      </c>
      <c r="R435" s="52">
        <v>-5.509571172297E-3</v>
      </c>
      <c r="S435" s="52">
        <v>-5.4688928648829399E-3</v>
      </c>
      <c r="T435" s="52">
        <v>-5.38905896246433E-3</v>
      </c>
      <c r="U435" s="52">
        <f t="shared" si="101"/>
        <v>-5.4023646128674319E-3</v>
      </c>
      <c r="V435" s="52">
        <f t="shared" si="102"/>
        <v>-1.5708617866043613E-5</v>
      </c>
      <c r="W435" s="52">
        <f t="shared" si="103"/>
        <v>3.5603333575030108E-2</v>
      </c>
      <c r="X435" s="97">
        <f t="shared" si="104"/>
        <v>5550271.4127834169</v>
      </c>
      <c r="Y435" s="107">
        <f t="shared" si="105"/>
        <v>34.635860251262784</v>
      </c>
      <c r="Z435" s="52">
        <v>-5.31143229454755E-3</v>
      </c>
      <c r="AC435" s="49">
        <v>44452</v>
      </c>
      <c r="AD435" s="53">
        <v>5.3996377391740604E-4</v>
      </c>
      <c r="AE435" s="53">
        <v>5.3996377391740604E-4</v>
      </c>
      <c r="AF435" s="53">
        <v>5.3996377391740604E-4</v>
      </c>
      <c r="AG435" s="53">
        <v>5.3996377391740604E-4</v>
      </c>
      <c r="AH435" s="53">
        <v>5.3996377391740604E-4</v>
      </c>
      <c r="AI435" s="53">
        <v>7.7721220441162499E-4</v>
      </c>
      <c r="AJ435" s="53">
        <v>1.2029425706714301E-3</v>
      </c>
      <c r="AK435" s="53">
        <f t="shared" si="106"/>
        <v>1.1319875096281293E-3</v>
      </c>
      <c r="AL435" s="53">
        <f t="shared" si="107"/>
        <v>2.6365101803092197E-5</v>
      </c>
      <c r="AM435" s="53">
        <f t="shared" si="108"/>
        <v>4.6714513232776242E-2</v>
      </c>
      <c r="AN435" s="95">
        <f t="shared" si="109"/>
        <v>-4908066.5787480799</v>
      </c>
      <c r="AO435" s="96">
        <f t="shared" si="110"/>
        <v>-5652746.0273807859</v>
      </c>
      <c r="AP435" s="108">
        <f t="shared" si="111"/>
        <v>-8321.172628922388</v>
      </c>
      <c r="AQ435" s="53">
        <v>1.6286729369312501E-3</v>
      </c>
    </row>
    <row r="436" spans="5:43" ht="15" x14ac:dyDescent="0.2">
      <c r="E436" s="49">
        <v>44449</v>
      </c>
      <c r="F436" s="50">
        <v>0.85406512022018399</v>
      </c>
      <c r="G436" s="102">
        <f t="shared" si="96"/>
        <v>6.8563614564802824E-4</v>
      </c>
      <c r="H436" s="103">
        <f t="shared" si="97"/>
        <v>0.87014767574149987</v>
      </c>
      <c r="I436" s="100">
        <f t="shared" si="98"/>
        <v>5746151.0722754383</v>
      </c>
      <c r="J436" s="101">
        <f t="shared" si="99"/>
        <v>-3939.7688735062256</v>
      </c>
      <c r="K436" s="106">
        <f t="shared" si="100"/>
        <v>-166.33685811795294</v>
      </c>
      <c r="M436" s="49">
        <v>44449</v>
      </c>
      <c r="N436" s="52">
        <v>-4.9174595624208398E-3</v>
      </c>
      <c r="O436" s="52">
        <v>-5.09589770808815E-3</v>
      </c>
      <c r="P436" s="52">
        <v>-5.1626837812364101E-3</v>
      </c>
      <c r="Q436" s="52">
        <v>-5.3007071837782799E-3</v>
      </c>
      <c r="R436" s="52">
        <v>-5.4342788644134998E-3</v>
      </c>
      <c r="S436" s="52">
        <v>-5.4435543715953801E-3</v>
      </c>
      <c r="T436" s="52">
        <v>-5.3752763196825903E-3</v>
      </c>
      <c r="U436" s="52">
        <f t="shared" si="101"/>
        <v>-5.3866559950013883E-3</v>
      </c>
      <c r="V436" s="52">
        <f t="shared" si="102"/>
        <v>1.5945406630636996E-5</v>
      </c>
      <c r="W436" s="52">
        <f t="shared" si="103"/>
        <v>3.5634987599526789E-2</v>
      </c>
      <c r="X436" s="97">
        <f t="shared" si="104"/>
        <v>5550201.6191894934</v>
      </c>
      <c r="Y436" s="107">
        <f t="shared" si="105"/>
        <v>-35.157733672298491</v>
      </c>
      <c r="Z436" s="52">
        <v>-5.3022997453808698E-3</v>
      </c>
      <c r="AC436" s="49">
        <v>44449</v>
      </c>
      <c r="AD436" s="53">
        <v>5.4996227845549497E-4</v>
      </c>
      <c r="AE436" s="53">
        <v>5.4996227845549497E-4</v>
      </c>
      <c r="AF436" s="53">
        <v>5.4996227845549497E-4</v>
      </c>
      <c r="AG436" s="53">
        <v>5.4996227845549497E-4</v>
      </c>
      <c r="AH436" s="53">
        <v>5.4996227845549497E-4</v>
      </c>
      <c r="AI436" s="53">
        <v>7.5985677540302201E-4</v>
      </c>
      <c r="AJ436" s="53">
        <v>1.1747755343094401E-3</v>
      </c>
      <c r="AK436" s="53">
        <f t="shared" si="106"/>
        <v>1.1056224078250371E-3</v>
      </c>
      <c r="AL436" s="53">
        <f t="shared" si="107"/>
        <v>-2.6232077895357213E-5</v>
      </c>
      <c r="AM436" s="53">
        <f t="shared" si="108"/>
        <v>4.666191605307779E-2</v>
      </c>
      <c r="AN436" s="95">
        <f t="shared" si="109"/>
        <v>-4908169.132741889</v>
      </c>
      <c r="AO436" s="96">
        <f t="shared" si="110"/>
        <v>-5640616.2650028029</v>
      </c>
      <c r="AP436" s="108">
        <f t="shared" si="111"/>
        <v>3808.5897490605712</v>
      </c>
      <c r="AQ436" s="53">
        <v>1.58969429321587E-3</v>
      </c>
    </row>
    <row r="437" spans="5:43" ht="15" x14ac:dyDescent="0.2">
      <c r="E437" s="49">
        <v>44448</v>
      </c>
      <c r="F437" s="50">
        <v>0.85347974300384499</v>
      </c>
      <c r="G437" s="102">
        <f t="shared" si="96"/>
        <v>-7.4260144533423254E-3</v>
      </c>
      <c r="H437" s="103">
        <f t="shared" si="97"/>
        <v>0.86309417795939392</v>
      </c>
      <c r="I437" s="100">
        <f t="shared" si="98"/>
        <v>5793110.5639264733</v>
      </c>
      <c r="J437" s="101">
        <f t="shared" si="99"/>
        <v>43019.722777528688</v>
      </c>
      <c r="K437" s="106">
        <f t="shared" si="100"/>
        <v>1144.9573384029791</v>
      </c>
      <c r="M437" s="49">
        <v>44448</v>
      </c>
      <c r="N437" s="52">
        <v>-4.9072550609707798E-3</v>
      </c>
      <c r="O437" s="52">
        <v>-5.2325529977679201E-3</v>
      </c>
      <c r="P437" s="52">
        <v>-5.2745267748832703E-3</v>
      </c>
      <c r="Q437" s="52">
        <v>-5.36127435043454E-3</v>
      </c>
      <c r="R437" s="52">
        <v>-5.4452233016490902E-3</v>
      </c>
      <c r="S437" s="52">
        <v>-5.4468023590743498E-3</v>
      </c>
      <c r="T437" s="52">
        <v>-5.3937612101435601E-3</v>
      </c>
      <c r="U437" s="52">
        <f t="shared" si="101"/>
        <v>-5.4026014016320253E-3</v>
      </c>
      <c r="V437" s="52">
        <f t="shared" si="102"/>
        <v>-6.3808013995502941E-6</v>
      </c>
      <c r="W437" s="52">
        <f t="shared" si="103"/>
        <v>3.5612661391496603E-2</v>
      </c>
      <c r="X437" s="97">
        <f t="shared" si="104"/>
        <v>5550250.8458971502</v>
      </c>
      <c r="Y437" s="107">
        <f t="shared" si="105"/>
        <v>14.068973984569311</v>
      </c>
      <c r="Z437" s="52">
        <v>-5.3293136879801698E-3</v>
      </c>
      <c r="AC437" s="49">
        <v>44448</v>
      </c>
      <c r="AD437" s="53">
        <v>5.4996227845549497E-4</v>
      </c>
      <c r="AE437" s="53">
        <v>5.4996227845549497E-4</v>
      </c>
      <c r="AF437" s="53">
        <v>5.4996227845549497E-4</v>
      </c>
      <c r="AG437" s="53">
        <v>5.4996227845549497E-4</v>
      </c>
      <c r="AH437" s="53">
        <v>5.4996227845549497E-4</v>
      </c>
      <c r="AI437" s="53">
        <v>7.6985289342701403E-4</v>
      </c>
      <c r="AJ437" s="53">
        <v>1.20425480417907E-3</v>
      </c>
      <c r="AK437" s="53">
        <f t="shared" si="106"/>
        <v>1.1318544857203943E-3</v>
      </c>
      <c r="AL437" s="53">
        <f t="shared" si="107"/>
        <v>1.5065890814487974E-4</v>
      </c>
      <c r="AM437" s="53">
        <f t="shared" si="108"/>
        <v>4.6838807039118024E-2</v>
      </c>
      <c r="AN437" s="95">
        <f t="shared" si="109"/>
        <v>-4907824.2391690919</v>
      </c>
      <c r="AO437" s="96">
        <f t="shared" si="110"/>
        <v>-5686313.6891649738</v>
      </c>
      <c r="AP437" s="108">
        <f t="shared" si="111"/>
        <v>-41888.834413110279</v>
      </c>
      <c r="AQ437" s="53">
        <v>1.63865671493113E-3</v>
      </c>
    </row>
    <row r="438" spans="5:43" ht="15" x14ac:dyDescent="0.2">
      <c r="E438" s="49">
        <v>44447</v>
      </c>
      <c r="F438" s="50">
        <v>0.85984128713607699</v>
      </c>
      <c r="G438" s="102">
        <f t="shared" si="96"/>
        <v>5.0491947392280686E-4</v>
      </c>
      <c r="H438" s="103">
        <f t="shared" si="97"/>
        <v>0.86999053329217368</v>
      </c>
      <c r="I438" s="100">
        <f t="shared" si="98"/>
        <v>5747188.9735159026</v>
      </c>
      <c r="J438" s="101">
        <f t="shared" si="99"/>
        <v>-2901.8676330419257</v>
      </c>
      <c r="K438" s="106">
        <f t="shared" si="100"/>
        <v>-102.78833431378007</v>
      </c>
      <c r="M438" s="49">
        <v>44447</v>
      </c>
      <c r="N438" s="52">
        <v>-4.9072550609707798E-3</v>
      </c>
      <c r="O438" s="52">
        <v>-5.4429075680673096E-3</v>
      </c>
      <c r="P438" s="52">
        <v>-5.4488903842866403E-3</v>
      </c>
      <c r="Q438" s="52">
        <v>-5.4612541571259499E-3</v>
      </c>
      <c r="R438" s="52">
        <v>-5.4732188582420297E-3</v>
      </c>
      <c r="S438" s="52">
        <v>-5.4549137130379599E-3</v>
      </c>
      <c r="T438" s="52">
        <v>-5.3844819776713796E-3</v>
      </c>
      <c r="U438" s="52">
        <f t="shared" si="101"/>
        <v>-5.396220600232475E-3</v>
      </c>
      <c r="V438" s="52">
        <f t="shared" si="102"/>
        <v>3.5121648882830217E-5</v>
      </c>
      <c r="W438" s="52">
        <f t="shared" si="103"/>
        <v>3.5654163841778982E-2</v>
      </c>
      <c r="X438" s="97">
        <f t="shared" si="104"/>
        <v>5550159.3381407717</v>
      </c>
      <c r="Y438" s="107">
        <f t="shared" si="105"/>
        <v>-77.438782393932343</v>
      </c>
      <c r="Z438" s="52">
        <v>-5.3214011713862402E-3</v>
      </c>
      <c r="AC438" s="49">
        <v>44447</v>
      </c>
      <c r="AD438" s="53">
        <v>5.3996377391740604E-4</v>
      </c>
      <c r="AE438" s="53">
        <v>5.3996377391740604E-4</v>
      </c>
      <c r="AF438" s="53">
        <v>5.3996377391740604E-4</v>
      </c>
      <c r="AG438" s="53">
        <v>5.3996377391740604E-4</v>
      </c>
      <c r="AH438" s="53">
        <v>5.3996377391740604E-4</v>
      </c>
      <c r="AI438" s="53">
        <v>6.8988185375928803E-4</v>
      </c>
      <c r="AJ438" s="53">
        <v>1.0394583223387599E-3</v>
      </c>
      <c r="AK438" s="53">
        <f t="shared" si="106"/>
        <v>9.8119557757551457E-4</v>
      </c>
      <c r="AL438" s="53">
        <f t="shared" si="107"/>
        <v>1.2482923921199821E-5</v>
      </c>
      <c r="AM438" s="53">
        <f t="shared" si="108"/>
        <v>4.6700631054894345E-2</v>
      </c>
      <c r="AN438" s="95">
        <f t="shared" si="109"/>
        <v>-4908093.6460137535</v>
      </c>
      <c r="AO438" s="96">
        <f t="shared" si="110"/>
        <v>-5641548.3366707414</v>
      </c>
      <c r="AP438" s="108">
        <f t="shared" si="111"/>
        <v>2876.518081122078</v>
      </c>
      <c r="AQ438" s="53">
        <v>1.3890347909182299E-3</v>
      </c>
    </row>
    <row r="439" spans="5:43" ht="15" x14ac:dyDescent="0.2">
      <c r="E439" s="49">
        <v>44446</v>
      </c>
      <c r="F439" s="50">
        <v>0.85940724611282304</v>
      </c>
      <c r="G439" s="102">
        <f t="shared" si="96"/>
        <v>1.7226791404027111E-3</v>
      </c>
      <c r="H439" s="103">
        <f t="shared" si="97"/>
        <v>0.87104943801222212</v>
      </c>
      <c r="I439" s="100">
        <f t="shared" si="98"/>
        <v>5740202.3143603047</v>
      </c>
      <c r="J439" s="101">
        <f t="shared" si="99"/>
        <v>-9888.526788639836</v>
      </c>
      <c r="K439" s="106">
        <f t="shared" si="100"/>
        <v>-235.10476776212454</v>
      </c>
      <c r="M439" s="49">
        <v>44446</v>
      </c>
      <c r="N439" s="52">
        <v>-4.9072550609707798E-3</v>
      </c>
      <c r="O439" s="52">
        <v>-5.53494784981012E-3</v>
      </c>
      <c r="P439" s="52">
        <v>-5.5340621620416598E-3</v>
      </c>
      <c r="Q439" s="52">
        <v>-5.5322311818599701E-3</v>
      </c>
      <c r="R439" s="52">
        <v>-5.5304593406617598E-3</v>
      </c>
      <c r="S439" s="52">
        <v>-5.4859588854014804E-3</v>
      </c>
      <c r="T439" s="52">
        <v>-5.4204189218580697E-3</v>
      </c>
      <c r="U439" s="52">
        <f t="shared" si="101"/>
        <v>-5.4313422491153052E-3</v>
      </c>
      <c r="V439" s="52">
        <f t="shared" si="102"/>
        <v>3.3638905733825511E-5</v>
      </c>
      <c r="W439" s="52">
        <f t="shared" si="103"/>
        <v>3.5652681098629978E-2</v>
      </c>
      <c r="X439" s="97">
        <f t="shared" si="104"/>
        <v>5550162.6073795613</v>
      </c>
      <c r="Y439" s="107">
        <f t="shared" si="105"/>
        <v>-74.169543604366481</v>
      </c>
      <c r="Z439" s="52">
        <v>-5.3500793874263703E-3</v>
      </c>
      <c r="AC439" s="49">
        <v>44446</v>
      </c>
      <c r="AD439" s="53">
        <v>5.3996377391740604E-4</v>
      </c>
      <c r="AE439" s="53">
        <v>5.3996377391740604E-4</v>
      </c>
      <c r="AF439" s="53">
        <v>5.3996377391740604E-4</v>
      </c>
      <c r="AG439" s="53">
        <v>5.3996377391740604E-4</v>
      </c>
      <c r="AH439" s="53">
        <v>5.3996377391740604E-4</v>
      </c>
      <c r="AI439" s="53">
        <v>6.8988185375928803E-4</v>
      </c>
      <c r="AJ439" s="53">
        <v>1.0244788136333199E-3</v>
      </c>
      <c r="AK439" s="53">
        <f t="shared" si="106"/>
        <v>9.6871265365431475E-4</v>
      </c>
      <c r="AL439" s="53">
        <f t="shared" si="107"/>
        <v>9.2833749173822002E-6</v>
      </c>
      <c r="AM439" s="53">
        <f t="shared" si="108"/>
        <v>4.6697431505890528E-2</v>
      </c>
      <c r="AN439" s="95">
        <f t="shared" si="109"/>
        <v>-4908099.8844683748</v>
      </c>
      <c r="AO439" s="96">
        <f t="shared" si="110"/>
        <v>-5634697.2631873814</v>
      </c>
      <c r="AP439" s="108">
        <f t="shared" si="111"/>
        <v>9727.591564482078</v>
      </c>
      <c r="AQ439" s="53">
        <v>1.35907588992267E-3</v>
      </c>
    </row>
    <row r="440" spans="5:43" ht="15" x14ac:dyDescent="0.2">
      <c r="E440" s="49">
        <v>44445</v>
      </c>
      <c r="F440" s="50">
        <v>0.85792803764343195</v>
      </c>
      <c r="G440" s="102">
        <f t="shared" si="96"/>
        <v>1.6248136652439516E-3</v>
      </c>
      <c r="H440" s="103">
        <f t="shared" si="97"/>
        <v>0.8709643389434748</v>
      </c>
      <c r="I440" s="100">
        <f t="shared" si="98"/>
        <v>5740763.1707002623</v>
      </c>
      <c r="J440" s="101">
        <f t="shared" si="99"/>
        <v>-9327.6704486822709</v>
      </c>
      <c r="K440" s="106">
        <f t="shared" si="100"/>
        <v>-153.93777354527265</v>
      </c>
      <c r="M440" s="49">
        <v>44445</v>
      </c>
      <c r="N440" s="52">
        <v>-4.8971162177622301E-3</v>
      </c>
      <c r="O440" s="52">
        <v>-5.5949972011148904E-3</v>
      </c>
      <c r="P440" s="52">
        <v>-5.58454729616642E-3</v>
      </c>
      <c r="Q440" s="52">
        <v>-5.56295271962881E-3</v>
      </c>
      <c r="R440" s="52">
        <v>-5.5420533753931496E-3</v>
      </c>
      <c r="S440" s="52">
        <v>-5.5116186849772904E-3</v>
      </c>
      <c r="T440" s="52">
        <v>-5.4556536488234997E-3</v>
      </c>
      <c r="U440" s="52">
        <f t="shared" si="101"/>
        <v>-5.4649811548491307E-3</v>
      </c>
      <c r="V440" s="52">
        <f t="shared" si="102"/>
        <v>-4.1578896343725386E-6</v>
      </c>
      <c r="W440" s="52">
        <f t="shared" si="103"/>
        <v>3.5614884303261783E-2</v>
      </c>
      <c r="X440" s="97">
        <f t="shared" si="104"/>
        <v>5550245.9446141189</v>
      </c>
      <c r="Y440" s="107">
        <f t="shared" si="105"/>
        <v>9.1676909532397985</v>
      </c>
      <c r="Z440" s="52">
        <v>-5.4007619619369498E-3</v>
      </c>
      <c r="AC440" s="49">
        <v>44445</v>
      </c>
      <c r="AD440" s="53">
        <v>5.3996377391740604E-4</v>
      </c>
      <c r="AE440" s="53">
        <v>5.3996377391740604E-4</v>
      </c>
      <c r="AF440" s="53">
        <v>5.3996377391740604E-4</v>
      </c>
      <c r="AG440" s="53">
        <v>5.3996377391740604E-4</v>
      </c>
      <c r="AH440" s="53">
        <v>5.3996377391740604E-4</v>
      </c>
      <c r="AI440" s="53">
        <v>6.8823382025584503E-4</v>
      </c>
      <c r="AJ440" s="53">
        <v>1.01366837043315E-3</v>
      </c>
      <c r="AK440" s="53">
        <f t="shared" si="106"/>
        <v>9.5942927873693255E-4</v>
      </c>
      <c r="AL440" s="53">
        <f t="shared" si="107"/>
        <v>3.7091570751143776E-6</v>
      </c>
      <c r="AM440" s="53">
        <f t="shared" si="108"/>
        <v>4.6691857288048262E-2</v>
      </c>
      <c r="AN440" s="95">
        <f t="shared" si="109"/>
        <v>-4908110.7530519217</v>
      </c>
      <c r="AO440" s="96">
        <f t="shared" si="110"/>
        <v>-5635260.2897676798</v>
      </c>
      <c r="AP440" s="108">
        <f t="shared" si="111"/>
        <v>9164.5649841837585</v>
      </c>
      <c r="AQ440" s="53">
        <v>1.3391029788181099E-3</v>
      </c>
    </row>
    <row r="441" spans="5:43" ht="15" x14ac:dyDescent="0.2">
      <c r="E441" s="49">
        <v>44442</v>
      </c>
      <c r="F441" s="50">
        <v>0.85653519630432096</v>
      </c>
      <c r="G441" s="102">
        <f t="shared" si="96"/>
        <v>-1.4316542053961639E-3</v>
      </c>
      <c r="H441" s="103">
        <f t="shared" si="97"/>
        <v>0.86830658278354833</v>
      </c>
      <c r="I441" s="100">
        <f t="shared" si="98"/>
        <v>5758334.7853604853</v>
      </c>
      <c r="J441" s="101">
        <f t="shared" si="99"/>
        <v>8243.9442115407437</v>
      </c>
      <c r="K441" s="106">
        <f t="shared" si="100"/>
        <v>90.440487885847688</v>
      </c>
      <c r="M441" s="49">
        <v>44442</v>
      </c>
      <c r="N441" s="52">
        <v>-4.9072550609707798E-3</v>
      </c>
      <c r="O441" s="52">
        <v>-5.4489872418344003E-3</v>
      </c>
      <c r="P441" s="52">
        <v>-5.4610655643045902E-3</v>
      </c>
      <c r="Q441" s="52">
        <v>-5.48602920025587E-3</v>
      </c>
      <c r="R441" s="52">
        <v>-5.5101881735026802E-3</v>
      </c>
      <c r="S441" s="52">
        <v>-5.5033466778695497E-3</v>
      </c>
      <c r="T441" s="52">
        <v>-5.4523185826837999E-3</v>
      </c>
      <c r="U441" s="52">
        <f t="shared" si="101"/>
        <v>-5.4608232652147582E-3</v>
      </c>
      <c r="V441" s="52">
        <f t="shared" si="102"/>
        <v>1.022033393382419E-5</v>
      </c>
      <c r="W441" s="52">
        <f t="shared" si="103"/>
        <v>3.5629262526829977E-2</v>
      </c>
      <c r="X441" s="97">
        <f t="shared" si="104"/>
        <v>5550214.2422713106</v>
      </c>
      <c r="Y441" s="107">
        <f t="shared" si="105"/>
        <v>-22.534651855006814</v>
      </c>
      <c r="Z441" s="52">
        <v>-5.3990660235285698E-3</v>
      </c>
      <c r="AC441" s="49">
        <v>44442</v>
      </c>
      <c r="AD441" s="53">
        <v>5.3996377391740604E-4</v>
      </c>
      <c r="AE441" s="53">
        <v>5.3996377391740604E-4</v>
      </c>
      <c r="AF441" s="53">
        <v>5.3996377391740604E-4</v>
      </c>
      <c r="AG441" s="53">
        <v>5.3996377391740604E-4</v>
      </c>
      <c r="AH441" s="53">
        <v>5.3996377391740604E-4</v>
      </c>
      <c r="AI441" s="53">
        <v>6.7988527007400903E-4</v>
      </c>
      <c r="AJ441" s="53">
        <v>1.0108870919793801E-3</v>
      </c>
      <c r="AK441" s="53">
        <f t="shared" si="106"/>
        <v>9.5572012166181817E-4</v>
      </c>
      <c r="AL441" s="53">
        <f t="shared" si="107"/>
        <v>-1.7153603645662973E-5</v>
      </c>
      <c r="AM441" s="53">
        <f t="shared" si="108"/>
        <v>4.6670994527327488E-2</v>
      </c>
      <c r="AN441" s="95">
        <f t="shared" si="109"/>
        <v>-4908151.4313775701</v>
      </c>
      <c r="AO441" s="96">
        <f t="shared" si="110"/>
        <v>-5652555.8238236634</v>
      </c>
      <c r="AP441" s="108">
        <f t="shared" si="111"/>
        <v>-8130.9690717998892</v>
      </c>
      <c r="AQ441" s="53">
        <v>1.3418889138847501E-3</v>
      </c>
    </row>
    <row r="442" spans="5:43" ht="15" x14ac:dyDescent="0.2">
      <c r="E442" s="49">
        <v>44441</v>
      </c>
      <c r="F442" s="50">
        <v>0.85776233673095703</v>
      </c>
      <c r="G442" s="102">
        <f t="shared" si="96"/>
        <v>-2.4399596737436679E-3</v>
      </c>
      <c r="H442" s="103">
        <f t="shared" si="97"/>
        <v>0.86742980927143976</v>
      </c>
      <c r="I442" s="100">
        <f t="shared" si="98"/>
        <v>5764155.147261465</v>
      </c>
      <c r="J442" s="101">
        <f t="shared" si="99"/>
        <v>14064.306112520397</v>
      </c>
      <c r="K442" s="106">
        <f t="shared" si="100"/>
        <v>224.47738253325224</v>
      </c>
      <c r="M442" s="49">
        <v>44441</v>
      </c>
      <c r="N442" s="52">
        <v>-4.9072550609707798E-3</v>
      </c>
      <c r="O442" s="52">
        <v>-5.4150382056832296E-3</v>
      </c>
      <c r="P442" s="52">
        <v>-5.4318732582032602E-3</v>
      </c>
      <c r="Q442" s="52">
        <v>-5.4666642099618903E-3</v>
      </c>
      <c r="R442" s="52">
        <v>-5.5003343150019602E-3</v>
      </c>
      <c r="S442" s="52">
        <v>-5.5006612092256503E-3</v>
      </c>
      <c r="T442" s="52">
        <v>-5.46512007713317E-3</v>
      </c>
      <c r="U442" s="52">
        <f t="shared" si="101"/>
        <v>-5.4710435991485824E-3</v>
      </c>
      <c r="V442" s="52">
        <f t="shared" si="102"/>
        <v>1.7111500104271572E-5</v>
      </c>
      <c r="W442" s="52">
        <f t="shared" si="103"/>
        <v>3.5636153693000425E-2</v>
      </c>
      <c r="X442" s="97">
        <f t="shared" si="104"/>
        <v>5550199.0481001884</v>
      </c>
      <c r="Y442" s="107">
        <f t="shared" si="105"/>
        <v>-37.728822977282107</v>
      </c>
      <c r="Z442" s="52">
        <v>-5.4113892838358801E-3</v>
      </c>
      <c r="AC442" s="49">
        <v>44441</v>
      </c>
      <c r="AD442" s="53">
        <v>5.3996377391740604E-4</v>
      </c>
      <c r="AE442" s="53">
        <v>5.3996377391740604E-4</v>
      </c>
      <c r="AF442" s="53">
        <v>5.3996377391740604E-4</v>
      </c>
      <c r="AG442" s="53">
        <v>5.3996377391740604E-4</v>
      </c>
      <c r="AH442" s="53">
        <v>5.3996377391740604E-4</v>
      </c>
      <c r="AI442" s="53">
        <v>6.8988185375928803E-4</v>
      </c>
      <c r="AJ442" s="53">
        <v>1.0294720996171199E-3</v>
      </c>
      <c r="AK442" s="53">
        <f t="shared" si="106"/>
        <v>9.7287372530748114E-4</v>
      </c>
      <c r="AL442" s="53">
        <f t="shared" si="107"/>
        <v>1.6704628554463016E-6</v>
      </c>
      <c r="AM442" s="53">
        <f t="shared" si="108"/>
        <v>4.6689818593828591E-2</v>
      </c>
      <c r="AN442" s="95">
        <f t="shared" si="109"/>
        <v>-4908114.7280942658</v>
      </c>
      <c r="AO442" s="96">
        <f t="shared" si="110"/>
        <v>-5658226.9546588734</v>
      </c>
      <c r="AP442" s="108">
        <f t="shared" si="111"/>
        <v>-13802.099907009862</v>
      </c>
      <c r="AQ442" s="53">
        <v>1.36906234547495E-3</v>
      </c>
    </row>
    <row r="443" spans="5:43" ht="15" x14ac:dyDescent="0.2">
      <c r="E443" s="49">
        <v>44440</v>
      </c>
      <c r="F443" s="50">
        <v>0.85985779762268</v>
      </c>
      <c r="G443" s="102">
        <f t="shared" si="96"/>
        <v>2.4116782415277488E-3</v>
      </c>
      <c r="H443" s="103">
        <f t="shared" si="97"/>
        <v>0.8716485582001976</v>
      </c>
      <c r="I443" s="100">
        <f t="shared" si="98"/>
        <v>5736256.8353513125</v>
      </c>
      <c r="J443" s="101">
        <f t="shared" si="99"/>
        <v>-13834.005797632039</v>
      </c>
      <c r="K443" s="106">
        <f t="shared" si="100"/>
        <v>-230.12800177652389</v>
      </c>
      <c r="M443" s="49">
        <v>44440</v>
      </c>
      <c r="N443" s="52">
        <v>-4.8971162177622301E-3</v>
      </c>
      <c r="O443" s="52">
        <v>-5.59962214902043E-3</v>
      </c>
      <c r="P443" s="52">
        <v>-5.5895093828439704E-3</v>
      </c>
      <c r="Q443" s="52">
        <v>-5.5686128325760304E-3</v>
      </c>
      <c r="R443" s="52">
        <v>-5.54838962852954E-3</v>
      </c>
      <c r="S443" s="52">
        <v>-5.5352924391627303E-3</v>
      </c>
      <c r="T443" s="52">
        <v>-5.4787276312708803E-3</v>
      </c>
      <c r="U443" s="52">
        <f t="shared" si="101"/>
        <v>-5.488155099252854E-3</v>
      </c>
      <c r="V443" s="52">
        <f t="shared" si="102"/>
        <v>-1.9368948414920893E-5</v>
      </c>
      <c r="W443" s="52">
        <f t="shared" si="103"/>
        <v>3.5599673244481232E-2</v>
      </c>
      <c r="X443" s="97">
        <f t="shared" si="104"/>
        <v>5550279.4834606852</v>
      </c>
      <c r="Y443" s="107">
        <f t="shared" si="105"/>
        <v>42.706537519581616</v>
      </c>
      <c r="Z443" s="52">
        <v>-5.4192570969462299E-3</v>
      </c>
      <c r="AC443" s="49">
        <v>44440</v>
      </c>
      <c r="AD443" s="53">
        <v>5.3996377391740604E-4</v>
      </c>
      <c r="AE443" s="53">
        <v>5.3996377391740604E-4</v>
      </c>
      <c r="AF443" s="53">
        <v>5.3996377391740604E-4</v>
      </c>
      <c r="AG443" s="53">
        <v>5.3996377391740604E-4</v>
      </c>
      <c r="AH443" s="53">
        <v>5.3996377391740604E-4</v>
      </c>
      <c r="AI443" s="53">
        <v>6.7988527007400903E-4</v>
      </c>
      <c r="AJ443" s="53">
        <v>1.0294668609276401E-3</v>
      </c>
      <c r="AK443" s="53">
        <f t="shared" si="106"/>
        <v>9.7120326245203484E-4</v>
      </c>
      <c r="AL443" s="53">
        <f t="shared" si="107"/>
        <v>-8.3218522680251865E-6</v>
      </c>
      <c r="AM443" s="53">
        <f t="shared" si="108"/>
        <v>4.6679826278705122E-2</v>
      </c>
      <c r="AN443" s="95">
        <f t="shared" si="109"/>
        <v>-4908134.211138987</v>
      </c>
      <c r="AO443" s="96">
        <f t="shared" si="110"/>
        <v>-5630863.6834935276</v>
      </c>
      <c r="AP443" s="108">
        <f t="shared" si="111"/>
        <v>13561.171258335933</v>
      </c>
      <c r="AQ443" s="53">
        <v>1.3790484517812701E-3</v>
      </c>
    </row>
    <row r="444" spans="5:43" ht="15" x14ac:dyDescent="0.2">
      <c r="E444" s="49">
        <v>44439</v>
      </c>
      <c r="F444" s="50">
        <v>0.85778659582137995</v>
      </c>
      <c r="G444" s="102">
        <f t="shared" si="96"/>
        <v>2.3009648969454189E-4</v>
      </c>
      <c r="H444" s="103">
        <f t="shared" si="97"/>
        <v>0.8697515605595505</v>
      </c>
      <c r="I444" s="100">
        <f t="shared" si="98"/>
        <v>5748768.0697960164</v>
      </c>
      <c r="J444" s="101">
        <f t="shared" si="99"/>
        <v>-1322.7713529281318</v>
      </c>
      <c r="K444" s="106">
        <f t="shared" si="100"/>
        <v>-12.815258451737463</v>
      </c>
      <c r="M444" s="49">
        <v>44439</v>
      </c>
      <c r="N444" s="52">
        <v>-4.8971162177622301E-3</v>
      </c>
      <c r="O444" s="52">
        <v>-5.5516348220407902E-3</v>
      </c>
      <c r="P444" s="52">
        <v>-5.5485046468675102E-3</v>
      </c>
      <c r="Q444" s="52">
        <v>-5.54203428328037E-3</v>
      </c>
      <c r="R444" s="52">
        <v>-5.5357748642563803E-3</v>
      </c>
      <c r="S444" s="52">
        <v>-5.5131260305643004E-3</v>
      </c>
      <c r="T444" s="52">
        <v>-5.4599181748926596E-3</v>
      </c>
      <c r="U444" s="52">
        <f t="shared" si="101"/>
        <v>-5.4687861508379331E-3</v>
      </c>
      <c r="V444" s="52">
        <f t="shared" si="102"/>
        <v>1.220148988068364E-5</v>
      </c>
      <c r="W444" s="52">
        <f t="shared" si="103"/>
        <v>3.5631243682776835E-2</v>
      </c>
      <c r="X444" s="97">
        <f t="shared" si="104"/>
        <v>5550209.8740626378</v>
      </c>
      <c r="Y444" s="107">
        <f t="shared" si="105"/>
        <v>-26.902860527858138</v>
      </c>
      <c r="Z444" s="52">
        <v>-5.4055256769061002E-3</v>
      </c>
      <c r="AC444" s="49">
        <v>44439</v>
      </c>
      <c r="AD444" s="53">
        <v>5.3996377391740604E-4</v>
      </c>
      <c r="AE444" s="53">
        <v>5.3996377391740604E-4</v>
      </c>
      <c r="AF444" s="53">
        <v>5.3996377391740604E-4</v>
      </c>
      <c r="AG444" s="53">
        <v>5.3996377391740604E-4</v>
      </c>
      <c r="AH444" s="53">
        <v>5.3996377391740604E-4</v>
      </c>
      <c r="AI444" s="53">
        <v>6.7988527007400903E-4</v>
      </c>
      <c r="AJ444" s="53">
        <v>1.0394530836492701E-3</v>
      </c>
      <c r="AK444" s="53">
        <f t="shared" si="106"/>
        <v>9.7952511472006003E-4</v>
      </c>
      <c r="AL444" s="53">
        <f t="shared" si="107"/>
        <v>1.71271676663305E-5</v>
      </c>
      <c r="AM444" s="53">
        <f t="shared" si="108"/>
        <v>4.6705275298639479E-2</v>
      </c>
      <c r="AN444" s="95">
        <f t="shared" si="109"/>
        <v>-4908084.5907191848</v>
      </c>
      <c r="AO444" s="96">
        <f t="shared" si="110"/>
        <v>-5643087.9957968593</v>
      </c>
      <c r="AP444" s="108">
        <f t="shared" si="111"/>
        <v>1336.8589550042525</v>
      </c>
      <c r="AQ444" s="53">
        <v>1.39902078080922E-3</v>
      </c>
    </row>
    <row r="445" spans="5:43" ht="15" x14ac:dyDescent="0.2">
      <c r="E445" s="49">
        <v>44438</v>
      </c>
      <c r="F445" s="50">
        <v>0.85758924484252896</v>
      </c>
      <c r="G445" s="102">
        <f t="shared" si="96"/>
        <v>8.4240646384411768E-5</v>
      </c>
      <c r="H445" s="103">
        <f t="shared" si="97"/>
        <v>0.86962473139516017</v>
      </c>
      <c r="I445" s="100">
        <f t="shared" si="98"/>
        <v>5749606.4905817229</v>
      </c>
      <c r="J445" s="101">
        <f t="shared" si="99"/>
        <v>-484.35056722164154</v>
      </c>
      <c r="K445" s="106">
        <f t="shared" si="100"/>
        <v>1.2416349733248353</v>
      </c>
      <c r="M445" s="49">
        <v>44438</v>
      </c>
      <c r="N445" s="52">
        <v>-4.9174595624208398E-3</v>
      </c>
      <c r="O445" s="52">
        <v>-5.5559943430125696E-3</v>
      </c>
      <c r="P445" s="52">
        <v>-5.5556199513375698E-3</v>
      </c>
      <c r="Q445" s="52">
        <v>-5.5471071973442997E-3</v>
      </c>
      <c r="R445" s="52">
        <v>-5.5383113212883403E-3</v>
      </c>
      <c r="S445" s="52">
        <v>-5.5131260305643004E-3</v>
      </c>
      <c r="T445" s="52">
        <v>-5.4745599627494803E-3</v>
      </c>
      <c r="U445" s="52">
        <f t="shared" si="101"/>
        <v>-5.4809876407186167E-3</v>
      </c>
      <c r="V445" s="52">
        <f t="shared" si="102"/>
        <v>-3.6841568847555128E-6</v>
      </c>
      <c r="W445" s="52">
        <f t="shared" si="103"/>
        <v>3.5615358036011402E-2</v>
      </c>
      <c r="X445" s="97">
        <f t="shared" si="104"/>
        <v>5550244.9000845617</v>
      </c>
      <c r="Y445" s="107">
        <f t="shared" si="105"/>
        <v>8.1231613960117102</v>
      </c>
      <c r="Z445" s="52">
        <v>-5.42969396337866E-3</v>
      </c>
      <c r="AC445" s="49">
        <v>44438</v>
      </c>
      <c r="AD445" s="53">
        <v>5.3996377391740604E-4</v>
      </c>
      <c r="AE445" s="53">
        <v>5.3996377391740604E-4</v>
      </c>
      <c r="AF445" s="53">
        <v>5.3996377391740604E-4</v>
      </c>
      <c r="AG445" s="53">
        <v>5.3996377391740604E-4</v>
      </c>
      <c r="AH445" s="53">
        <v>5.3996377391740604E-4</v>
      </c>
      <c r="AI445" s="53">
        <v>6.69174769427627E-4</v>
      </c>
      <c r="AJ445" s="53">
        <v>1.0210425825789499E-3</v>
      </c>
      <c r="AK445" s="53">
        <f t="shared" si="106"/>
        <v>9.6239794705372953E-4</v>
      </c>
      <c r="AL445" s="53">
        <f t="shared" si="107"/>
        <v>9.0053072198705009E-7</v>
      </c>
      <c r="AM445" s="53">
        <f t="shared" si="108"/>
        <v>4.6689048661695133E-2</v>
      </c>
      <c r="AN445" s="95">
        <f t="shared" si="109"/>
        <v>-4908116.229307401</v>
      </c>
      <c r="AO445" s="96">
        <f t="shared" si="110"/>
        <v>-5643947.3857110646</v>
      </c>
      <c r="AP445" s="108">
        <f t="shared" si="111"/>
        <v>477.46904079895467</v>
      </c>
      <c r="AQ445" s="53">
        <v>1.3729104539379399E-3</v>
      </c>
    </row>
    <row r="446" spans="5:43" ht="15" x14ac:dyDescent="0.2">
      <c r="E446" s="49">
        <v>44435</v>
      </c>
      <c r="F446" s="50">
        <v>0.85751700401306097</v>
      </c>
      <c r="G446" s="102">
        <f t="shared" si="96"/>
        <v>6.6124356662624673E-4</v>
      </c>
      <c r="H446" s="103">
        <f t="shared" si="97"/>
        <v>0.87012646513831493</v>
      </c>
      <c r="I446" s="100">
        <f t="shared" si="98"/>
        <v>5746291.1430986095</v>
      </c>
      <c r="J446" s="101">
        <f t="shared" si="99"/>
        <v>-3799.6980503350496</v>
      </c>
      <c r="K446" s="106">
        <f t="shared" si="100"/>
        <v>-124.97354713827372</v>
      </c>
      <c r="M446" s="49">
        <v>44435</v>
      </c>
      <c r="N446" s="52">
        <v>-4.9174595624208398E-3</v>
      </c>
      <c r="O446" s="52">
        <v>-5.45461755245924E-3</v>
      </c>
      <c r="P446" s="52">
        <v>-5.4813711903989298E-3</v>
      </c>
      <c r="Q446" s="52">
        <v>-5.4961089044809298E-3</v>
      </c>
      <c r="R446" s="52">
        <v>-5.5113378912210404E-3</v>
      </c>
      <c r="S446" s="52">
        <v>-5.5055730044841697E-3</v>
      </c>
      <c r="T446" s="52">
        <v>-5.4716495797038E-3</v>
      </c>
      <c r="U446" s="52">
        <f t="shared" si="101"/>
        <v>-5.4773034838338612E-3</v>
      </c>
      <c r="V446" s="52">
        <f t="shared" si="102"/>
        <v>0</v>
      </c>
      <c r="W446" s="52">
        <f t="shared" si="103"/>
        <v>3.5619042192896154E-2</v>
      </c>
      <c r="X446" s="97">
        <f t="shared" si="104"/>
        <v>5550236.7769231657</v>
      </c>
      <c r="Y446" s="107">
        <f t="shared" si="105"/>
        <v>0</v>
      </c>
      <c r="Z446" s="52">
        <v>-5.4286597296595504E-3</v>
      </c>
      <c r="AC446" s="49">
        <v>44435</v>
      </c>
      <c r="AD446" s="53">
        <v>5.49961056094616E-4</v>
      </c>
      <c r="AE446" s="53">
        <v>5.49961056094616E-4</v>
      </c>
      <c r="AF446" s="53">
        <v>5.49961056094616E-4</v>
      </c>
      <c r="AG446" s="53">
        <v>5.49961056094616E-4</v>
      </c>
      <c r="AH446" s="53">
        <v>5.49961056094616E-4</v>
      </c>
      <c r="AI446" s="53">
        <v>6.7845504963770498E-4</v>
      </c>
      <c r="AJ446" s="53">
        <v>1.01810588967055E-3</v>
      </c>
      <c r="AK446" s="53">
        <f t="shared" si="106"/>
        <v>9.6149741633174248E-4</v>
      </c>
      <c r="AL446" s="53">
        <f t="shared" si="107"/>
        <v>-2.4610810214651226E-5</v>
      </c>
      <c r="AM446" s="53">
        <f t="shared" si="108"/>
        <v>4.6663537320758494E-2</v>
      </c>
      <c r="AN446" s="95">
        <f t="shared" si="109"/>
        <v>-4908165.9715617616</v>
      </c>
      <c r="AO446" s="96">
        <f t="shared" si="110"/>
        <v>-5640750.1302486667</v>
      </c>
      <c r="AP446" s="108">
        <f t="shared" si="111"/>
        <v>3674.7245031967759</v>
      </c>
      <c r="AQ446" s="53">
        <v>1.3577567879110501E-3</v>
      </c>
    </row>
    <row r="447" spans="5:43" ht="15" x14ac:dyDescent="0.2">
      <c r="E447" s="49">
        <v>44434</v>
      </c>
      <c r="F447" s="50">
        <v>0.856950163841247</v>
      </c>
      <c r="G447" s="102">
        <f t="shared" si="96"/>
        <v>1.2149487145731524E-3</v>
      </c>
      <c r="H447" s="103">
        <f t="shared" si="97"/>
        <v>0.87060794026909416</v>
      </c>
      <c r="I447" s="100">
        <f t="shared" si="98"/>
        <v>5743113.2530844612</v>
      </c>
      <c r="J447" s="101">
        <f t="shared" si="99"/>
        <v>-6977.5880644833669</v>
      </c>
      <c r="K447" s="106">
        <f t="shared" si="100"/>
        <v>-111.98925262130797</v>
      </c>
      <c r="M447" s="49">
        <v>44434</v>
      </c>
      <c r="N447" s="52">
        <v>-4.8565599136054498E-3</v>
      </c>
      <c r="O447" s="52">
        <v>-5.4459110833704402E-3</v>
      </c>
      <c r="P447" s="52">
        <v>-5.4855523630976599E-3</v>
      </c>
      <c r="Q447" s="52">
        <v>-5.4987417533993704E-3</v>
      </c>
      <c r="R447" s="52">
        <v>-5.5123697966337204E-3</v>
      </c>
      <c r="S447" s="52">
        <v>-5.5055730044841697E-3</v>
      </c>
      <c r="T447" s="52">
        <v>-5.4716495797038E-3</v>
      </c>
      <c r="U447" s="52">
        <f t="shared" si="101"/>
        <v>-5.4773034838338612E-3</v>
      </c>
      <c r="V447" s="52">
        <f t="shared" si="102"/>
        <v>2.215383574366743E-5</v>
      </c>
      <c r="W447" s="52">
        <f t="shared" si="103"/>
        <v>3.564119602863982E-2</v>
      </c>
      <c r="X447" s="97">
        <f t="shared" si="104"/>
        <v>5550187.9303986179</v>
      </c>
      <c r="Y447" s="107">
        <f t="shared" si="105"/>
        <v>-48.846524547785521</v>
      </c>
      <c r="Z447" s="52">
        <v>-5.4286597296595504E-3</v>
      </c>
      <c r="AC447" s="49">
        <v>44434</v>
      </c>
      <c r="AD447" s="53">
        <v>5.3996336646377997E-4</v>
      </c>
      <c r="AE447" s="53">
        <v>5.3996336646377997E-4</v>
      </c>
      <c r="AF447" s="53">
        <v>5.3996336646377997E-4</v>
      </c>
      <c r="AG447" s="53">
        <v>5.3996336646377997E-4</v>
      </c>
      <c r="AH447" s="53">
        <v>5.3996336646377997E-4</v>
      </c>
      <c r="AI447" s="53">
        <v>6.7690515425056197E-4</v>
      </c>
      <c r="AJ447" s="53">
        <v>1.04794884100556E-3</v>
      </c>
      <c r="AK447" s="53">
        <f t="shared" si="106"/>
        <v>9.861082265463937E-4</v>
      </c>
      <c r="AL447" s="53">
        <f t="shared" si="107"/>
        <v>2.9059233687195145E-5</v>
      </c>
      <c r="AM447" s="53">
        <f t="shared" si="108"/>
        <v>4.671720736466034E-2</v>
      </c>
      <c r="AN447" s="95">
        <f t="shared" si="109"/>
        <v>-4908061.3257867657</v>
      </c>
      <c r="AO447" s="96">
        <f t="shared" si="110"/>
        <v>-5637510.4094154537</v>
      </c>
      <c r="AP447" s="108">
        <f t="shared" si="111"/>
        <v>6914.4453364098445</v>
      </c>
      <c r="AQ447" s="53">
        <v>1.4189925277605601E-3</v>
      </c>
    </row>
    <row r="448" spans="5:43" ht="15" x14ac:dyDescent="0.2">
      <c r="E448" s="49">
        <v>44433</v>
      </c>
      <c r="F448" s="50">
        <v>0.85590964555740301</v>
      </c>
      <c r="G448" s="102">
        <f t="shared" si="96"/>
        <v>-6.5668850156348562E-4</v>
      </c>
      <c r="H448" s="103">
        <f t="shared" si="97"/>
        <v>0.86898045535812296</v>
      </c>
      <c r="I448" s="100">
        <f t="shared" si="98"/>
        <v>5753869.3409846686</v>
      </c>
      <c r="J448" s="101">
        <f t="shared" si="99"/>
        <v>3778.4998357240111</v>
      </c>
      <c r="K448" s="106">
        <f t="shared" si="100"/>
        <v>152.191062502563</v>
      </c>
      <c r="M448" s="49">
        <v>44433</v>
      </c>
      <c r="N448" s="52">
        <v>-4.8869764432310997E-3</v>
      </c>
      <c r="O448" s="52">
        <v>-5.6267557665705603E-3</v>
      </c>
      <c r="P448" s="52">
        <v>-5.6165102869272197E-3</v>
      </c>
      <c r="Q448" s="52">
        <v>-5.5909226648509502E-3</v>
      </c>
      <c r="R448" s="52">
        <v>-5.5644838139414701E-3</v>
      </c>
      <c r="S448" s="52">
        <v>-5.5230865254998198E-3</v>
      </c>
      <c r="T448" s="52">
        <v>-5.49473147839307E-3</v>
      </c>
      <c r="U448" s="52">
        <f t="shared" si="101"/>
        <v>-5.4994573195775286E-3</v>
      </c>
      <c r="V448" s="52">
        <f t="shared" si="102"/>
        <v>-2.5743308166691764E-7</v>
      </c>
      <c r="W448" s="52">
        <f t="shared" si="103"/>
        <v>3.561878475981449E-2</v>
      </c>
      <c r="X448" s="97">
        <f t="shared" si="104"/>
        <v>5550237.3445344567</v>
      </c>
      <c r="Y448" s="107">
        <f t="shared" si="105"/>
        <v>0.56761129107326269</v>
      </c>
      <c r="Z448" s="52">
        <v>-5.4594604298472396E-3</v>
      </c>
      <c r="AC448" s="49">
        <v>44433</v>
      </c>
      <c r="AD448" s="53">
        <v>5.3996336646377997E-4</v>
      </c>
      <c r="AE448" s="53">
        <v>5.3996336646377997E-4</v>
      </c>
      <c r="AF448" s="53">
        <v>5.3996336646377997E-4</v>
      </c>
      <c r="AG448" s="53">
        <v>5.3996336646377997E-4</v>
      </c>
      <c r="AH448" s="53">
        <v>5.3996336646377997E-4</v>
      </c>
      <c r="AI448" s="53">
        <v>6.6988688195124203E-4</v>
      </c>
      <c r="AJ448" s="53">
        <v>1.01448141504079E-3</v>
      </c>
      <c r="AK448" s="53">
        <f t="shared" si="106"/>
        <v>9.5704899285919856E-4</v>
      </c>
      <c r="AL448" s="53">
        <f t="shared" si="107"/>
        <v>3.6629634754110863E-5</v>
      </c>
      <c r="AM448" s="53">
        <f t="shared" si="108"/>
        <v>4.6724777765727261E-2</v>
      </c>
      <c r="AN448" s="95">
        <f t="shared" si="109"/>
        <v>-4908046.5652091224</v>
      </c>
      <c r="AO448" s="96">
        <f t="shared" si="110"/>
        <v>-5648051.731136376</v>
      </c>
      <c r="AP448" s="108">
        <f t="shared" si="111"/>
        <v>-3626.8763845125213</v>
      </c>
      <c r="AQ448" s="53">
        <v>1.35907588992267E-3</v>
      </c>
    </row>
    <row r="449" spans="5:43" ht="15" x14ac:dyDescent="0.2">
      <c r="E449" s="49">
        <v>44432</v>
      </c>
      <c r="F449" s="50">
        <v>0.85647189617156905</v>
      </c>
      <c r="G449" s="102">
        <f t="shared" si="96"/>
        <v>7.306477961280082E-4</v>
      </c>
      <c r="H449" s="103">
        <f t="shared" si="97"/>
        <v>0.87018681568878364</v>
      </c>
      <c r="I449" s="100">
        <f t="shared" si="98"/>
        <v>5745892.6173712751</v>
      </c>
      <c r="J449" s="101">
        <f t="shared" si="99"/>
        <v>-4198.2237776694819</v>
      </c>
      <c r="K449" s="106">
        <f t="shared" si="100"/>
        <v>-39.426315926015377</v>
      </c>
      <c r="M449" s="49">
        <v>44432</v>
      </c>
      <c r="N449" s="52">
        <v>-4.8971162177622301E-3</v>
      </c>
      <c r="O449" s="52">
        <v>-5.6064599193632603E-3</v>
      </c>
      <c r="P449" s="52">
        <v>-5.5996822193264901E-3</v>
      </c>
      <c r="Q449" s="52">
        <v>-5.5794403888285099E-3</v>
      </c>
      <c r="R449" s="52">
        <v>-5.5585256777703701E-3</v>
      </c>
      <c r="S449" s="52">
        <v>-5.5215419270098201E-3</v>
      </c>
      <c r="T449" s="52">
        <v>-5.49473147839307E-3</v>
      </c>
      <c r="U449" s="52">
        <f t="shared" si="101"/>
        <v>-5.4991998864958617E-3</v>
      </c>
      <c r="V449" s="52">
        <f t="shared" si="102"/>
        <v>-2.7263071388001874E-5</v>
      </c>
      <c r="W449" s="52">
        <f t="shared" si="103"/>
        <v>3.5591779121508155E-2</v>
      </c>
      <c r="X449" s="97">
        <f t="shared" si="104"/>
        <v>5550296.8892835192</v>
      </c>
      <c r="Y449" s="107">
        <f t="shared" si="105"/>
        <v>60.112360353581607</v>
      </c>
      <c r="Z449" s="52">
        <v>-5.4594604298472396E-3</v>
      </c>
      <c r="AC449" s="49">
        <v>44432</v>
      </c>
      <c r="AD449" s="53">
        <v>5.3996336646377997E-4</v>
      </c>
      <c r="AE449" s="53">
        <v>5.3996336646377997E-4</v>
      </c>
      <c r="AF449" s="53">
        <v>5.3996336646377997E-4</v>
      </c>
      <c r="AG449" s="53">
        <v>5.3996336646377997E-4</v>
      </c>
      <c r="AH449" s="53">
        <v>5.3996336646377997E-4</v>
      </c>
      <c r="AI449" s="53">
        <v>6.4989348175004103E-4</v>
      </c>
      <c r="AJ449" s="53">
        <v>9.7452453337609703E-4</v>
      </c>
      <c r="AK449" s="53">
        <f t="shared" si="106"/>
        <v>9.204193581050877E-4</v>
      </c>
      <c r="AL449" s="53">
        <f t="shared" si="107"/>
        <v>-9.9927225771050381E-6</v>
      </c>
      <c r="AM449" s="53">
        <f t="shared" si="108"/>
        <v>4.6678155408396045E-2</v>
      </c>
      <c r="AN449" s="95">
        <f t="shared" si="109"/>
        <v>-4908137.46901426</v>
      </c>
      <c r="AO449" s="96">
        <f t="shared" si="110"/>
        <v>-5640326.1696504736</v>
      </c>
      <c r="AP449" s="108">
        <f t="shared" si="111"/>
        <v>4098.6851013898849</v>
      </c>
      <c r="AQ449" s="53">
        <v>1.29915564320981E-3</v>
      </c>
    </row>
    <row r="450" spans="5:43" ht="15" x14ac:dyDescent="0.2">
      <c r="E450" s="49">
        <v>44431</v>
      </c>
      <c r="F450" s="50">
        <v>0.85584634542465199</v>
      </c>
      <c r="G450" s="102">
        <f t="shared" si="96"/>
        <v>-2.3580827359855156E-3</v>
      </c>
      <c r="H450" s="103">
        <f t="shared" si="97"/>
        <v>0.86750100548383025</v>
      </c>
      <c r="I450" s="100">
        <f t="shared" si="98"/>
        <v>5763682.080358346</v>
      </c>
      <c r="J450" s="101">
        <f t="shared" si="99"/>
        <v>13591.239209401421</v>
      </c>
      <c r="K450" s="106">
        <f t="shared" si="100"/>
        <v>327.91147537529469</v>
      </c>
      <c r="M450" s="49">
        <v>44431</v>
      </c>
      <c r="N450" s="52">
        <v>-4.8869764432310997E-3</v>
      </c>
      <c r="O450" s="52">
        <v>-5.6170504540205002E-3</v>
      </c>
      <c r="P450" s="52">
        <v>-5.6029674597084496E-3</v>
      </c>
      <c r="Q450" s="52">
        <v>-5.5678258650004803E-3</v>
      </c>
      <c r="R450" s="52">
        <v>-5.5315140634775101E-3</v>
      </c>
      <c r="S450" s="52">
        <v>-5.4965442977845599E-3</v>
      </c>
      <c r="T450" s="52">
        <v>-5.4670153185725203E-3</v>
      </c>
      <c r="U450" s="52">
        <f t="shared" si="101"/>
        <v>-5.4719368151078598E-3</v>
      </c>
      <c r="V450" s="52">
        <f t="shared" si="102"/>
        <v>-8.9224583158936666E-6</v>
      </c>
      <c r="W450" s="52">
        <f t="shared" si="103"/>
        <v>3.561011973458026E-2</v>
      </c>
      <c r="X450" s="97">
        <f t="shared" si="104"/>
        <v>5550256.4499845011</v>
      </c>
      <c r="Y450" s="107">
        <f t="shared" si="105"/>
        <v>19.673061335459352</v>
      </c>
      <c r="Z450" s="52">
        <v>-5.4349736310541604E-3</v>
      </c>
      <c r="AC450" s="49">
        <v>44431</v>
      </c>
      <c r="AD450" s="53">
        <v>5.4996187100186901E-4</v>
      </c>
      <c r="AE450" s="53">
        <v>5.4996187100186901E-4</v>
      </c>
      <c r="AF450" s="53">
        <v>5.4996187100186901E-4</v>
      </c>
      <c r="AG450" s="53">
        <v>5.4996187100186901E-4</v>
      </c>
      <c r="AH450" s="53">
        <v>5.4996187100186901E-4</v>
      </c>
      <c r="AI450" s="53">
        <v>6.5989018185064197E-4</v>
      </c>
      <c r="AJ450" s="53">
        <v>9.8451646044850306E-4</v>
      </c>
      <c r="AK450" s="53">
        <f t="shared" si="106"/>
        <v>9.3041208068219273E-4</v>
      </c>
      <c r="AL450" s="53">
        <f t="shared" si="107"/>
        <v>2.601907666151715E-5</v>
      </c>
      <c r="AM450" s="53">
        <f t="shared" si="108"/>
        <v>4.6714167207634667E-2</v>
      </c>
      <c r="AN450" s="95">
        <f t="shared" si="109"/>
        <v>-4908067.2534209825</v>
      </c>
      <c r="AO450" s="96">
        <f t="shared" si="110"/>
        <v>-5657707.8555472251</v>
      </c>
      <c r="AP450" s="108">
        <f t="shared" si="111"/>
        <v>-13283.000795361586</v>
      </c>
      <c r="AQ450" s="53">
        <v>1.3091426808387E-3</v>
      </c>
    </row>
    <row r="451" spans="5:43" ht="15" x14ac:dyDescent="0.2">
      <c r="E451" s="49">
        <v>44428</v>
      </c>
      <c r="F451" s="50">
        <v>0.85786688327789296</v>
      </c>
      <c r="G451" s="102">
        <f t="shared" si="96"/>
        <v>3.1466951281114252E-3</v>
      </c>
      <c r="H451" s="103">
        <f t="shared" si="97"/>
        <v>0.87228769322161637</v>
      </c>
      <c r="I451" s="100">
        <f t="shared" si="98"/>
        <v>5732053.8153341608</v>
      </c>
      <c r="J451" s="101">
        <f t="shared" si="99"/>
        <v>-18037.025814783759</v>
      </c>
      <c r="K451" s="106">
        <f t="shared" si="100"/>
        <v>-413.95893366169184</v>
      </c>
      <c r="M451" s="49">
        <v>44428</v>
      </c>
      <c r="N451" s="52">
        <v>-4.8869764432310997E-3</v>
      </c>
      <c r="O451" s="52">
        <v>-5.48676773905754E-3</v>
      </c>
      <c r="P451" s="52">
        <v>-5.5022099986672401E-3</v>
      </c>
      <c r="Q451" s="52">
        <v>-5.4959403350949201E-3</v>
      </c>
      <c r="R451" s="52">
        <v>-5.4894611239433202E-3</v>
      </c>
      <c r="S451" s="52">
        <v>-5.4824859835207402E-3</v>
      </c>
      <c r="T451" s="52">
        <v>-5.4591200314462098E-3</v>
      </c>
      <c r="U451" s="52">
        <f t="shared" si="101"/>
        <v>-5.4630143567919662E-3</v>
      </c>
      <c r="V451" s="52">
        <f t="shared" si="102"/>
        <v>1.2550270184878871E-5</v>
      </c>
      <c r="W451" s="52">
        <f t="shared" si="103"/>
        <v>3.5631592463081035E-2</v>
      </c>
      <c r="X451" s="97">
        <f t="shared" si="104"/>
        <v>5550209.1050447086</v>
      </c>
      <c r="Y451" s="107">
        <f t="shared" si="105"/>
        <v>-27.671878457069397</v>
      </c>
      <c r="Z451" s="52">
        <v>-5.4295221343636504E-3</v>
      </c>
      <c r="AC451" s="49">
        <v>44428</v>
      </c>
      <c r="AD451" s="53">
        <v>5.3996255155652696E-4</v>
      </c>
      <c r="AE451" s="53">
        <v>5.3996255155652696E-4</v>
      </c>
      <c r="AF451" s="53">
        <v>5.3996255155652696E-4</v>
      </c>
      <c r="AG451" s="53">
        <v>5.3996255155652696E-4</v>
      </c>
      <c r="AH451" s="53">
        <v>5.3996255155652696E-4</v>
      </c>
      <c r="AI451" s="53">
        <v>6.4868485787883401E-4</v>
      </c>
      <c r="AJ451" s="53">
        <v>9.5553463324904398E-4</v>
      </c>
      <c r="AK451" s="53">
        <f t="shared" si="106"/>
        <v>9.0439300402067558E-4</v>
      </c>
      <c r="AL451" s="53">
        <f t="shared" si="107"/>
        <v>-2.4529959773645239E-5</v>
      </c>
      <c r="AM451" s="53">
        <f t="shared" si="108"/>
        <v>4.6663618171199503E-2</v>
      </c>
      <c r="AN451" s="95">
        <f t="shared" si="109"/>
        <v>-4908165.8139180094</v>
      </c>
      <c r="AO451" s="96">
        <f t="shared" si="110"/>
        <v>-5626774.1159922844</v>
      </c>
      <c r="AP451" s="108">
        <f t="shared" si="111"/>
        <v>17650.738759579137</v>
      </c>
      <c r="AQ451" s="53">
        <v>1.26238435041159E-3</v>
      </c>
    </row>
    <row r="452" spans="5:43" ht="15" x14ac:dyDescent="0.2">
      <c r="E452" s="49">
        <v>44427</v>
      </c>
      <c r="F452" s="50">
        <v>0.85517168045043901</v>
      </c>
      <c r="G452" s="102">
        <f t="shared" ref="G452:G503" si="112">LN(F452/F453)</f>
        <v>4.5170658937297584E-3</v>
      </c>
      <c r="H452" s="103">
        <f t="shared" ref="H452:H503" si="113">F$3*(1+G452)</f>
        <v>0.87347930114875705</v>
      </c>
      <c r="I452" s="100">
        <f t="shared" ref="I452:I503" si="114">$C$16/H452</f>
        <v>5724234.0985347284</v>
      </c>
      <c r="J452" s="101">
        <f t="shared" ref="J452:J503" si="115">I452-$C$25</f>
        <v>-25856.742614216171</v>
      </c>
      <c r="K452" s="106">
        <f t="shared" ref="K452:K503" si="116">J452+Y452+AP452</f>
        <v>-446.30943176709116</v>
      </c>
      <c r="M452" s="49">
        <v>44427</v>
      </c>
      <c r="N452" s="52">
        <v>-4.8869764432310997E-3</v>
      </c>
      <c r="O452" s="52">
        <v>-5.4449532181024499E-3</v>
      </c>
      <c r="P452" s="52">
        <v>-5.5293748155236201E-3</v>
      </c>
      <c r="Q452" s="52">
        <v>-5.5160657502710802E-3</v>
      </c>
      <c r="R452" s="52">
        <v>-5.5023143067955901E-3</v>
      </c>
      <c r="S452" s="52">
        <v>-5.48699777573347E-3</v>
      </c>
      <c r="T452" s="52">
        <v>-5.4732779972255204E-3</v>
      </c>
      <c r="U452" s="52">
        <f t="shared" ref="U452:U503" si="117">FORECAST(U$2,S452:T452,S$2:T$2)</f>
        <v>-5.475564626976845E-3</v>
      </c>
      <c r="V452" s="52">
        <f t="shared" ref="V452:V503" si="118">U452-U453</f>
        <v>-1.7111344883842181E-5</v>
      </c>
      <c r="W452" s="52">
        <f t="shared" ref="W452:W503" si="119">$U$3+V452</f>
        <v>3.560193084801231E-2</v>
      </c>
      <c r="X452" s="97">
        <f t="shared" ref="X452:X503" si="120">$B$15*EXP(-W452*$B$21)</f>
        <v>5550274.5056603663</v>
      </c>
      <c r="Y452" s="107">
        <f t="shared" ref="Y452:Y503" si="121">X452-$B$22</f>
        <v>37.72873720061034</v>
      </c>
      <c r="Z452" s="52">
        <v>-5.4450021125376198E-3</v>
      </c>
      <c r="AC452" s="49">
        <v>44427</v>
      </c>
      <c r="AD452" s="53">
        <v>5.3996336646377997E-4</v>
      </c>
      <c r="AE452" s="53">
        <v>5.3996336646377997E-4</v>
      </c>
      <c r="AF452" s="53">
        <v>5.3996336646377997E-4</v>
      </c>
      <c r="AG452" s="53">
        <v>5.3996336646377997E-4</v>
      </c>
      <c r="AH452" s="53">
        <v>5.3996336646377997E-4</v>
      </c>
      <c r="AI452" s="53">
        <v>6.5733736846596003E-4</v>
      </c>
      <c r="AJ452" s="53">
        <v>9.8324008285999298E-4</v>
      </c>
      <c r="AK452" s="53">
        <f t="shared" ref="AK452:AK503" si="122">FORECAST(AK$2,AI452:AJ452,AI$2:AJ$2)</f>
        <v>9.2892296379432082E-4</v>
      </c>
      <c r="AL452" s="53">
        <f t="shared" ref="AL452:AL503" si="123">AK452-AK453</f>
        <v>-3.9799973213419226E-6</v>
      </c>
      <c r="AM452" s="53">
        <f t="shared" ref="AM452:AM503" si="124">AK$3+AL452</f>
        <v>4.6684168133651803E-2</v>
      </c>
      <c r="AN452" s="95">
        <f t="shared" ref="AN452:AN503" si="125">B$16*EXP(-AM452*B$21)</f>
        <v>-4908125.7453682423</v>
      </c>
      <c r="AO452" s="96">
        <f t="shared" ref="AO452:AO503" si="126">AN452/H452</f>
        <v>-5619052.150306615</v>
      </c>
      <c r="AP452" s="108">
        <f t="shared" ref="AP452:AP503" si="127">AO452-$B$25</f>
        <v>25372.70444524847</v>
      </c>
      <c r="AQ452" s="53">
        <v>1.3091426808387E-3</v>
      </c>
    </row>
    <row r="453" spans="5:43" ht="15" x14ac:dyDescent="0.2">
      <c r="E453" s="49">
        <v>44426</v>
      </c>
      <c r="F453" s="50">
        <v>0.85131752490997303</v>
      </c>
      <c r="G453" s="102">
        <f t="shared" si="112"/>
        <v>-1.7421947821814983E-3</v>
      </c>
      <c r="H453" s="103">
        <f t="shared" si="113"/>
        <v>0.86803655176546157</v>
      </c>
      <c r="I453" s="100">
        <f t="shared" si="114"/>
        <v>5760126.1027899329</v>
      </c>
      <c r="J453" s="101">
        <f t="shared" si="115"/>
        <v>10035.26164098829</v>
      </c>
      <c r="K453" s="106">
        <f t="shared" si="116"/>
        <v>97.217120709829032</v>
      </c>
      <c r="M453" s="49">
        <v>44426</v>
      </c>
      <c r="N453" s="52">
        <v>-4.8971162177622301E-3</v>
      </c>
      <c r="O453" s="52">
        <v>-5.58481132611632E-3</v>
      </c>
      <c r="P453" s="52">
        <v>-5.6017683818936296E-3</v>
      </c>
      <c r="Q453" s="52">
        <v>-5.5699669755995204E-3</v>
      </c>
      <c r="R453" s="52">
        <v>-5.5371052585542202E-3</v>
      </c>
      <c r="S453" s="52">
        <v>-5.4835621267557101E-3</v>
      </c>
      <c r="T453" s="52">
        <v>-5.4534315131604602E-3</v>
      </c>
      <c r="U453" s="52">
        <f t="shared" si="117"/>
        <v>-5.4584532820930029E-3</v>
      </c>
      <c r="V453" s="52">
        <f t="shared" si="118"/>
        <v>8.1711914390360241E-6</v>
      </c>
      <c r="W453" s="52">
        <f t="shared" si="119"/>
        <v>3.5627213384335193E-2</v>
      </c>
      <c r="X453" s="97">
        <f t="shared" si="120"/>
        <v>5550218.7603856968</v>
      </c>
      <c r="Y453" s="107">
        <f t="shared" si="121"/>
        <v>-18.016537468880415</v>
      </c>
      <c r="Z453" s="52">
        <v>-5.4255793802440097E-3</v>
      </c>
      <c r="AC453" s="49">
        <v>44426</v>
      </c>
      <c r="AD453" s="53">
        <v>5.3996336646377997E-4</v>
      </c>
      <c r="AE453" s="53">
        <v>5.3996336646377997E-4</v>
      </c>
      <c r="AF453" s="53">
        <v>5.3996336646377997E-4</v>
      </c>
      <c r="AG453" s="53">
        <v>5.3996336646377997E-4</v>
      </c>
      <c r="AH453" s="53">
        <v>5.3996336646377997E-4</v>
      </c>
      <c r="AI453" s="53">
        <v>6.4989348175004103E-4</v>
      </c>
      <c r="AJ453" s="53">
        <v>9.89504856988787E-4</v>
      </c>
      <c r="AK453" s="53">
        <f t="shared" si="122"/>
        <v>9.3290296111566274E-4</v>
      </c>
      <c r="AL453" s="53">
        <f t="shared" si="123"/>
        <v>-3.0797498766327661E-5</v>
      </c>
      <c r="AM453" s="53">
        <f t="shared" si="124"/>
        <v>4.6657350632206822E-2</v>
      </c>
      <c r="AN453" s="95">
        <f t="shared" si="125"/>
        <v>-4908178.0345016886</v>
      </c>
      <c r="AO453" s="96">
        <f t="shared" si="126"/>
        <v>-5654344.8827346731</v>
      </c>
      <c r="AP453" s="108">
        <f t="shared" si="127"/>
        <v>-9920.0279828095809</v>
      </c>
      <c r="AQ453" s="53">
        <v>1.3291161740198701E-3</v>
      </c>
    </row>
    <row r="454" spans="5:43" ht="15" x14ac:dyDescent="0.2">
      <c r="E454" s="49">
        <v>44425</v>
      </c>
      <c r="F454" s="50">
        <v>0.85280197858810403</v>
      </c>
      <c r="G454" s="102">
        <f t="shared" si="112"/>
        <v>2.6970893967521361E-3</v>
      </c>
      <c r="H454" s="103">
        <f t="shared" si="113"/>
        <v>0.87189673789257904</v>
      </c>
      <c r="I454" s="100">
        <f t="shared" si="114"/>
        <v>5734624.0474362448</v>
      </c>
      <c r="J454" s="101">
        <f t="shared" si="115"/>
        <v>-15466.793712699786</v>
      </c>
      <c r="K454" s="106">
        <f t="shared" si="116"/>
        <v>-265.61412001680583</v>
      </c>
      <c r="M454" s="49">
        <v>44425</v>
      </c>
      <c r="N454" s="52">
        <v>-4.9072550609707798E-3</v>
      </c>
      <c r="O454" s="52">
        <v>-5.6266454048454701E-3</v>
      </c>
      <c r="P454" s="52">
        <v>-5.6639406830072403E-3</v>
      </c>
      <c r="Q454" s="52">
        <v>-5.6168721057474596E-3</v>
      </c>
      <c r="R454" s="52">
        <v>-5.5682337842881601E-3</v>
      </c>
      <c r="S454" s="52">
        <v>-5.4946634918451301E-3</v>
      </c>
      <c r="T454" s="52">
        <v>-5.4610166698694203E-3</v>
      </c>
      <c r="U454" s="52">
        <f t="shared" si="117"/>
        <v>-5.4666244735320389E-3</v>
      </c>
      <c r="V454" s="52">
        <f t="shared" si="118"/>
        <v>0</v>
      </c>
      <c r="W454" s="52">
        <f t="shared" si="119"/>
        <v>3.5619042192896154E-2</v>
      </c>
      <c r="X454" s="97">
        <f t="shared" si="120"/>
        <v>5550236.7769231657</v>
      </c>
      <c r="Y454" s="107">
        <f t="shared" si="121"/>
        <v>0</v>
      </c>
      <c r="Z454" s="52">
        <v>-5.4233889095485202E-3</v>
      </c>
      <c r="AC454" s="49">
        <v>44425</v>
      </c>
      <c r="AD454" s="53">
        <v>5.3996336646377997E-4</v>
      </c>
      <c r="AE454" s="53">
        <v>5.3996336646377997E-4</v>
      </c>
      <c r="AF454" s="53">
        <v>5.3996336646377997E-4</v>
      </c>
      <c r="AG454" s="53">
        <v>5.3996336646377997E-4</v>
      </c>
      <c r="AH454" s="53">
        <v>5.3996336646377997E-4</v>
      </c>
      <c r="AI454" s="53">
        <v>6.5989018185064197E-4</v>
      </c>
      <c r="AJ454" s="53">
        <v>1.02446251548826E-3</v>
      </c>
      <c r="AK454" s="53">
        <f t="shared" si="122"/>
        <v>9.637004598819904E-4</v>
      </c>
      <c r="AL454" s="53">
        <f t="shared" si="123"/>
        <v>8.3218522680248612E-6</v>
      </c>
      <c r="AM454" s="53">
        <f t="shared" si="124"/>
        <v>4.6696469983241173E-2</v>
      </c>
      <c r="AN454" s="95">
        <f t="shared" si="125"/>
        <v>-4908101.7592389649</v>
      </c>
      <c r="AO454" s="96">
        <f t="shared" si="126"/>
        <v>-5629223.6751591805</v>
      </c>
      <c r="AP454" s="108">
        <f t="shared" si="127"/>
        <v>15201.17959268298</v>
      </c>
      <c r="AQ454" s="53">
        <v>1.3890347909182299E-3</v>
      </c>
    </row>
    <row r="455" spans="5:43" ht="15" x14ac:dyDescent="0.2">
      <c r="E455" s="49">
        <v>44424</v>
      </c>
      <c r="F455" s="50">
        <v>0.85050499439239502</v>
      </c>
      <c r="G455" s="102">
        <f t="shared" si="112"/>
        <v>-8.869081397217157E-4</v>
      </c>
      <c r="H455" s="103">
        <f t="shared" si="113"/>
        <v>0.86878026753107973</v>
      </c>
      <c r="I455" s="100">
        <f t="shared" si="114"/>
        <v>5755195.1705914289</v>
      </c>
      <c r="J455" s="101">
        <f t="shared" si="115"/>
        <v>5104.3294424843043</v>
      </c>
      <c r="K455" s="106">
        <f t="shared" si="116"/>
        <v>169.49755409639329</v>
      </c>
      <c r="M455" s="49">
        <v>44424</v>
      </c>
      <c r="N455" s="52">
        <v>-4.9072550609707798E-3</v>
      </c>
      <c r="O455" s="52">
        <v>-5.6059006601572002E-3</v>
      </c>
      <c r="P455" s="52">
        <v>-5.6550418958067799E-3</v>
      </c>
      <c r="Q455" s="52">
        <v>-5.6109819561242997E-3</v>
      </c>
      <c r="R455" s="52">
        <v>-5.5654537864029399E-3</v>
      </c>
      <c r="S455" s="52">
        <v>-5.4946634918451301E-3</v>
      </c>
      <c r="T455" s="52">
        <v>-5.4610166698694203E-3</v>
      </c>
      <c r="U455" s="52">
        <f t="shared" si="117"/>
        <v>-5.4666244735320389E-3</v>
      </c>
      <c r="V455" s="52">
        <f t="shared" si="118"/>
        <v>-5.7763730486274506E-6</v>
      </c>
      <c r="W455" s="52">
        <f t="shared" si="119"/>
        <v>3.5613265819847528E-2</v>
      </c>
      <c r="X455" s="97">
        <f t="shared" si="120"/>
        <v>5550249.5131967617</v>
      </c>
      <c r="Y455" s="107">
        <f t="shared" si="121"/>
        <v>12.736273596063256</v>
      </c>
      <c r="Z455" s="52">
        <v>-5.4314718581736001E-3</v>
      </c>
      <c r="AC455" s="49">
        <v>44424</v>
      </c>
      <c r="AD455" s="53">
        <v>5.3996336646377997E-4</v>
      </c>
      <c r="AE455" s="53">
        <v>5.3996336646377997E-4</v>
      </c>
      <c r="AF455" s="53">
        <v>5.3996336646377997E-4</v>
      </c>
      <c r="AG455" s="53">
        <v>5.3996336646377997E-4</v>
      </c>
      <c r="AH455" s="53">
        <v>5.3996336646377997E-4</v>
      </c>
      <c r="AI455" s="53">
        <v>6.5989018185064197E-4</v>
      </c>
      <c r="AJ455" s="53">
        <v>1.01447629276663E-3</v>
      </c>
      <c r="AK455" s="53">
        <f t="shared" si="122"/>
        <v>9.5537860761396554E-4</v>
      </c>
      <c r="AL455" s="53">
        <f t="shared" si="123"/>
        <v>2.8054414239401582E-5</v>
      </c>
      <c r="AM455" s="53">
        <f t="shared" si="124"/>
        <v>4.6716202545212547E-2</v>
      </c>
      <c r="AN455" s="95">
        <f t="shared" si="125"/>
        <v>-4908063.2849617964</v>
      </c>
      <c r="AO455" s="96">
        <f t="shared" si="126"/>
        <v>-5649372.4229138475</v>
      </c>
      <c r="AP455" s="108">
        <f t="shared" si="127"/>
        <v>-4947.5681619839743</v>
      </c>
      <c r="AQ455" s="53">
        <v>1.36906234547495E-3</v>
      </c>
    </row>
    <row r="456" spans="5:43" ht="15" x14ac:dyDescent="0.2">
      <c r="E456" s="49">
        <v>44421</v>
      </c>
      <c r="F456" s="50">
        <v>0.85125964879989602</v>
      </c>
      <c r="G456" s="102">
        <f t="shared" si="112"/>
        <v>3.9841147161257407E-3</v>
      </c>
      <c r="H456" s="103">
        <f t="shared" si="113"/>
        <v>0.87301587266360148</v>
      </c>
      <c r="I456" s="100">
        <f t="shared" si="114"/>
        <v>5727272.7295837449</v>
      </c>
      <c r="J456" s="101">
        <f t="shared" si="115"/>
        <v>-22818.111565199681</v>
      </c>
      <c r="K456" s="106">
        <f t="shared" si="116"/>
        <v>-494.87569913640618</v>
      </c>
      <c r="M456" s="49">
        <v>44421</v>
      </c>
      <c r="N456" s="52">
        <v>-4.8971818760037396E-3</v>
      </c>
      <c r="O456" s="52">
        <v>-5.5035105906426898E-3</v>
      </c>
      <c r="P456" s="52">
        <v>-5.5797128006815902E-3</v>
      </c>
      <c r="Q456" s="52">
        <v>-5.5643008090555598E-3</v>
      </c>
      <c r="R456" s="52">
        <v>-5.5366926826536603E-3</v>
      </c>
      <c r="S456" s="52">
        <v>-5.4858052171766697E-3</v>
      </c>
      <c r="T456" s="52">
        <v>-5.4558566771447598E-3</v>
      </c>
      <c r="U456" s="52">
        <f t="shared" si="117"/>
        <v>-5.4608481004834114E-3</v>
      </c>
      <c r="V456" s="52">
        <f t="shared" si="118"/>
        <v>7.4865141262625209E-6</v>
      </c>
      <c r="W456" s="52">
        <f t="shared" si="119"/>
        <v>3.5626528707022417E-2</v>
      </c>
      <c r="X456" s="97">
        <f t="shared" si="120"/>
        <v>5550220.2700181911</v>
      </c>
      <c r="Y456" s="107">
        <f t="shared" si="121"/>
        <v>-16.506904974579811</v>
      </c>
      <c r="Z456" s="52">
        <v>-5.4206387139856798E-3</v>
      </c>
      <c r="AC456" s="49">
        <v>44421</v>
      </c>
      <c r="AD456" s="53">
        <v>5.2996381418779395E-4</v>
      </c>
      <c r="AE456" s="53">
        <v>5.2996381418779395E-4</v>
      </c>
      <c r="AF456" s="53">
        <v>5.2996381418779395E-4</v>
      </c>
      <c r="AG456" s="53">
        <v>5.2996381418779395E-4</v>
      </c>
      <c r="AH456" s="53">
        <v>5.2996381418779395E-4</v>
      </c>
      <c r="AI456" s="53">
        <v>6.3868821598589399E-4</v>
      </c>
      <c r="AJ456" s="53">
        <v>9.8505138885229804E-4</v>
      </c>
      <c r="AK456" s="53">
        <f t="shared" si="122"/>
        <v>9.2732419337456396E-4</v>
      </c>
      <c r="AL456" s="53">
        <f t="shared" si="123"/>
        <v>-2.6441062800579393E-5</v>
      </c>
      <c r="AM456" s="53">
        <f t="shared" si="124"/>
        <v>4.6661707068172568E-2</v>
      </c>
      <c r="AN456" s="95">
        <f t="shared" si="125"/>
        <v>-4908169.5402249824</v>
      </c>
      <c r="AO456" s="96">
        <f t="shared" si="126"/>
        <v>-5622085.1119808257</v>
      </c>
      <c r="AP456" s="108">
        <f t="shared" si="127"/>
        <v>22339.742771037854</v>
      </c>
      <c r="AQ456" s="53">
        <v>1.3314145617186999E-3</v>
      </c>
    </row>
    <row r="457" spans="5:43" ht="15" x14ac:dyDescent="0.2">
      <c r="E457" s="49">
        <v>44420</v>
      </c>
      <c r="F457" s="50">
        <v>0.84787487983703602</v>
      </c>
      <c r="G457" s="102">
        <f t="shared" si="112"/>
        <v>1.6090993302060274E-3</v>
      </c>
      <c r="H457" s="103">
        <f t="shared" si="113"/>
        <v>0.87095067452018826</v>
      </c>
      <c r="I457" s="100">
        <f t="shared" si="114"/>
        <v>5740853.2380487891</v>
      </c>
      <c r="J457" s="101">
        <f t="shared" si="115"/>
        <v>-9237.6031001554802</v>
      </c>
      <c r="K457" s="106">
        <f t="shared" si="116"/>
        <v>-119.65401238203049</v>
      </c>
      <c r="M457" s="49">
        <v>44420</v>
      </c>
      <c r="N457" s="52">
        <v>-4.8869764432310997E-3</v>
      </c>
      <c r="O457" s="52">
        <v>-5.5292192846536602E-3</v>
      </c>
      <c r="P457" s="52">
        <v>-5.6198602542281099E-3</v>
      </c>
      <c r="Q457" s="52">
        <v>-5.6027160026133E-3</v>
      </c>
      <c r="R457" s="52">
        <v>-5.5631850846111696E-3</v>
      </c>
      <c r="S457" s="52">
        <v>-5.4961652494966897E-3</v>
      </c>
      <c r="T457" s="52">
        <v>-5.4627684876322703E-3</v>
      </c>
      <c r="U457" s="52">
        <f t="shared" si="117"/>
        <v>-5.468334614609674E-3</v>
      </c>
      <c r="V457" s="52">
        <f t="shared" si="118"/>
        <v>-1.2518605217335874E-5</v>
      </c>
      <c r="W457" s="52">
        <f t="shared" si="119"/>
        <v>3.5606523587678816E-2</v>
      </c>
      <c r="X457" s="97">
        <f t="shared" si="120"/>
        <v>5550264.379121514</v>
      </c>
      <c r="Y457" s="107">
        <f t="shared" si="121"/>
        <v>27.602198348380625</v>
      </c>
      <c r="Z457" s="52">
        <v>-5.4333191365003499E-3</v>
      </c>
      <c r="AC457" s="49">
        <v>44420</v>
      </c>
      <c r="AD457" s="53">
        <v>5.2996457088738604E-4</v>
      </c>
      <c r="AE457" s="53">
        <v>5.2996457088738604E-4</v>
      </c>
      <c r="AF457" s="53">
        <v>5.2996457088738604E-4</v>
      </c>
      <c r="AG457" s="53">
        <v>5.2996457088738604E-4</v>
      </c>
      <c r="AH457" s="53">
        <v>5.2996457088738604E-4</v>
      </c>
      <c r="AI457" s="53">
        <v>6.5712456125765996E-4</v>
      </c>
      <c r="AJ457" s="53">
        <v>1.01309339515864E-3</v>
      </c>
      <c r="AK457" s="53">
        <f t="shared" si="122"/>
        <v>9.5376525617514335E-4</v>
      </c>
      <c r="AL457" s="53">
        <f t="shared" si="123"/>
        <v>1.0049455643934839E-5</v>
      </c>
      <c r="AM457" s="53">
        <f t="shared" si="124"/>
        <v>4.6698197586617085E-2</v>
      </c>
      <c r="AN457" s="95">
        <f t="shared" si="125"/>
        <v>-4908098.3907696838</v>
      </c>
      <c r="AO457" s="96">
        <f t="shared" si="126"/>
        <v>-5635334.5078624384</v>
      </c>
      <c r="AP457" s="108">
        <f t="shared" si="127"/>
        <v>9090.3468894250691</v>
      </c>
      <c r="AQ457" s="53">
        <v>1.36906234547495E-3</v>
      </c>
    </row>
    <row r="458" spans="5:43" ht="15" x14ac:dyDescent="0.2">
      <c r="E458" s="49">
        <v>44419</v>
      </c>
      <c r="F458" s="50">
        <v>0.84651166200637795</v>
      </c>
      <c r="G458" s="102">
        <f t="shared" si="112"/>
        <v>2.4879681727614733E-4</v>
      </c>
      <c r="H458" s="103">
        <f t="shared" si="113"/>
        <v>0.8697678214570721</v>
      </c>
      <c r="I458" s="100">
        <f t="shared" si="114"/>
        <v>5748660.592689883</v>
      </c>
      <c r="J458" s="101">
        <f t="shared" si="115"/>
        <v>-1430.2484590616077</v>
      </c>
      <c r="K458" s="106">
        <f t="shared" si="116"/>
        <v>-117.99368371907622</v>
      </c>
      <c r="M458" s="49">
        <v>44419</v>
      </c>
      <c r="N458" s="52">
        <v>-4.8869764432310997E-3</v>
      </c>
      <c r="O458" s="52">
        <v>-5.6351334787905199E-3</v>
      </c>
      <c r="P458" s="52">
        <v>-5.6739319115877099E-3</v>
      </c>
      <c r="Q458" s="52">
        <v>-5.6239333935081898E-3</v>
      </c>
      <c r="R458" s="52">
        <v>-5.5631850846111696E-3</v>
      </c>
      <c r="S458" s="52">
        <v>-5.4782251827418804E-3</v>
      </c>
      <c r="T458" s="52">
        <v>-5.4513341747224296E-3</v>
      </c>
      <c r="U458" s="52">
        <f t="shared" si="117"/>
        <v>-5.4558160093923381E-3</v>
      </c>
      <c r="V458" s="52">
        <f t="shared" si="118"/>
        <v>-4.1067445029812147E-6</v>
      </c>
      <c r="W458" s="52">
        <f t="shared" si="119"/>
        <v>3.561493544839317E-2</v>
      </c>
      <c r="X458" s="97">
        <f t="shared" si="120"/>
        <v>5550245.8318446176</v>
      </c>
      <c r="Y458" s="107">
        <f t="shared" si="121"/>
        <v>9.0549214519560337</v>
      </c>
      <c r="Z458" s="52">
        <v>-5.4249921813607199E-3</v>
      </c>
      <c r="AC458" s="49">
        <v>44419</v>
      </c>
      <c r="AD458" s="53">
        <v>5.3996336646377997E-4</v>
      </c>
      <c r="AE458" s="53">
        <v>5.3996336646377997E-4</v>
      </c>
      <c r="AF458" s="53">
        <v>5.3996336646377997E-4</v>
      </c>
      <c r="AG458" s="53">
        <v>5.3996336646377997E-4</v>
      </c>
      <c r="AH458" s="53">
        <v>5.3996336646377997E-4</v>
      </c>
      <c r="AI458" s="53">
        <v>6.3989683985710101E-4</v>
      </c>
      <c r="AJ458" s="53">
        <v>1.0044795926660299E-3</v>
      </c>
      <c r="AK458" s="53">
        <f t="shared" si="122"/>
        <v>9.4371580053120852E-4</v>
      </c>
      <c r="AL458" s="53">
        <f t="shared" si="123"/>
        <v>-4.4949246027190231E-5</v>
      </c>
      <c r="AM458" s="53">
        <f t="shared" si="124"/>
        <v>4.6643198884945961E-2</v>
      </c>
      <c r="AN458" s="95">
        <f t="shared" si="125"/>
        <v>-4908205.627997837</v>
      </c>
      <c r="AO458" s="96">
        <f t="shared" si="126"/>
        <v>-5643121.6548979729</v>
      </c>
      <c r="AP458" s="108">
        <f t="shared" si="127"/>
        <v>1303.1998538905755</v>
      </c>
      <c r="AQ458" s="53">
        <v>1.36906234547495E-3</v>
      </c>
    </row>
    <row r="459" spans="5:43" ht="15" x14ac:dyDescent="0.2">
      <c r="E459" s="49">
        <v>44418</v>
      </c>
      <c r="F459" s="50">
        <v>0.84630107879638605</v>
      </c>
      <c r="G459" s="102">
        <f t="shared" si="112"/>
        <v>-2.0817026985818937E-3</v>
      </c>
      <c r="H459" s="103">
        <f t="shared" si="113"/>
        <v>0.86774133215434623</v>
      </c>
      <c r="I459" s="100">
        <f t="shared" si="114"/>
        <v>5762085.7906888817</v>
      </c>
      <c r="J459" s="101">
        <f t="shared" si="115"/>
        <v>11994.949539937079</v>
      </c>
      <c r="K459" s="106">
        <f t="shared" si="116"/>
        <v>341.44364765845239</v>
      </c>
      <c r="M459" s="49">
        <v>44418</v>
      </c>
      <c r="N459" s="52">
        <v>-4.8971162177622301E-3</v>
      </c>
      <c r="O459" s="52">
        <v>-5.5916486307978604E-3</v>
      </c>
      <c r="P459" s="52">
        <v>-5.6346682831645003E-3</v>
      </c>
      <c r="Q459" s="52">
        <v>-5.5975983850657897E-3</v>
      </c>
      <c r="R459" s="52">
        <v>-5.5460450239479498E-3</v>
      </c>
      <c r="S459" s="52">
        <v>-5.4721855558454904E-3</v>
      </c>
      <c r="T459" s="52">
        <v>-5.4476140066981298E-3</v>
      </c>
      <c r="U459" s="52">
        <f t="shared" si="117"/>
        <v>-5.4517092648893569E-3</v>
      </c>
      <c r="V459" s="52">
        <f t="shared" si="118"/>
        <v>1.1031515896302996E-6</v>
      </c>
      <c r="W459" s="52">
        <f t="shared" si="119"/>
        <v>3.5620145344485786E-2</v>
      </c>
      <c r="X459" s="97">
        <f t="shared" si="120"/>
        <v>5550234.3445973536</v>
      </c>
      <c r="Y459" s="107">
        <f t="shared" si="121"/>
        <v>-2.4323258120566607</v>
      </c>
      <c r="Z459" s="52">
        <v>-5.4223779588937699E-3</v>
      </c>
      <c r="AC459" s="49">
        <v>44418</v>
      </c>
      <c r="AD459" s="53">
        <v>5.4996187100186901E-4</v>
      </c>
      <c r="AE459" s="53">
        <v>5.4996187100186901E-4</v>
      </c>
      <c r="AF459" s="53">
        <v>5.4996187100186901E-4</v>
      </c>
      <c r="AG459" s="53">
        <v>5.4996187100186901E-4</v>
      </c>
      <c r="AH459" s="53">
        <v>5.4996187100186901E-4</v>
      </c>
      <c r="AI459" s="53">
        <v>6.5989018185064197E-4</v>
      </c>
      <c r="AJ459" s="53">
        <v>1.05442001949995E-3</v>
      </c>
      <c r="AK459" s="53">
        <f t="shared" si="122"/>
        <v>9.8866504655839875E-4</v>
      </c>
      <c r="AL459" s="53">
        <f t="shared" si="123"/>
        <v>5.4941793981313396E-5</v>
      </c>
      <c r="AM459" s="53">
        <f t="shared" si="124"/>
        <v>4.6743089924954462E-2</v>
      </c>
      <c r="AN459" s="95">
        <f t="shared" si="125"/>
        <v>-4908010.8608050784</v>
      </c>
      <c r="AO459" s="96">
        <f t="shared" si="126"/>
        <v>-5656075.9283183301</v>
      </c>
      <c r="AP459" s="108">
        <f t="shared" si="127"/>
        <v>-11651.07356646657</v>
      </c>
      <c r="AQ459" s="53">
        <v>1.4489497989416101E-3</v>
      </c>
    </row>
    <row r="460" spans="5:43" ht="15" x14ac:dyDescent="0.2">
      <c r="E460" s="49">
        <v>44417</v>
      </c>
      <c r="F460" s="50">
        <v>0.84806466102600098</v>
      </c>
      <c r="G460" s="102">
        <f t="shared" si="112"/>
        <v>-4.5753275504104631E-5</v>
      </c>
      <c r="H460" s="103">
        <f t="shared" si="113"/>
        <v>0.86951169498801495</v>
      </c>
      <c r="I460" s="100">
        <f t="shared" si="114"/>
        <v>5750353.9386769468</v>
      </c>
      <c r="J460" s="101">
        <f t="shared" si="115"/>
        <v>263.09752800222486</v>
      </c>
      <c r="K460" s="106">
        <f t="shared" si="116"/>
        <v>48.713012049905956</v>
      </c>
      <c r="M460" s="49">
        <v>44417</v>
      </c>
      <c r="N460" s="52">
        <v>-4.9072550609707798E-3</v>
      </c>
      <c r="O460" s="52">
        <v>-5.6235459633171498E-3</v>
      </c>
      <c r="P460" s="52">
        <v>-5.6404587812721703E-3</v>
      </c>
      <c r="Q460" s="52">
        <v>-5.5999690666794699E-3</v>
      </c>
      <c r="R460" s="52">
        <v>-5.5486992932855996E-3</v>
      </c>
      <c r="S460" s="52">
        <v>-5.4735145531594701E-3</v>
      </c>
      <c r="T460" s="52">
        <v>-5.4486719891428904E-3</v>
      </c>
      <c r="U460" s="52">
        <f t="shared" si="117"/>
        <v>-5.4528124164789872E-3</v>
      </c>
      <c r="V460" s="52">
        <f t="shared" si="118"/>
        <v>-5.8188258359815129E-6</v>
      </c>
      <c r="W460" s="52">
        <f t="shared" si="119"/>
        <v>3.5613223367060173E-2</v>
      </c>
      <c r="X460" s="97">
        <f t="shared" si="120"/>
        <v>5550249.6068006437</v>
      </c>
      <c r="Y460" s="107">
        <f t="shared" si="121"/>
        <v>12.829877478070557</v>
      </c>
      <c r="Z460" s="52">
        <v>-5.4164468310773303E-3</v>
      </c>
      <c r="AC460" s="49">
        <v>44417</v>
      </c>
      <c r="AD460" s="53">
        <v>5.3996336646377997E-4</v>
      </c>
      <c r="AE460" s="53">
        <v>5.3996336646377997E-4</v>
      </c>
      <c r="AF460" s="53">
        <v>5.3996336646377997E-4</v>
      </c>
      <c r="AG460" s="53">
        <v>5.3996336646377997E-4</v>
      </c>
      <c r="AH460" s="53">
        <v>5.3996336646377997E-4</v>
      </c>
      <c r="AI460" s="53">
        <v>6.2990002334117803E-4</v>
      </c>
      <c r="AJ460" s="53">
        <v>9.944878984242669E-4</v>
      </c>
      <c r="AK460" s="53">
        <f t="shared" si="122"/>
        <v>9.3372325257708535E-4</v>
      </c>
      <c r="AL460" s="53">
        <f t="shared" si="123"/>
        <v>1.3846021223192125E-5</v>
      </c>
      <c r="AM460" s="53">
        <f t="shared" si="124"/>
        <v>4.6701994152196342E-2</v>
      </c>
      <c r="AN460" s="95">
        <f t="shared" si="125"/>
        <v>-4908090.9882601304</v>
      </c>
      <c r="AO460" s="96">
        <f t="shared" si="126"/>
        <v>-5644652.0691452939</v>
      </c>
      <c r="AP460" s="108">
        <f t="shared" si="127"/>
        <v>-227.21439343038946</v>
      </c>
      <c r="AQ460" s="53">
        <v>1.35907588992267E-3</v>
      </c>
    </row>
    <row r="461" spans="5:43" ht="15" x14ac:dyDescent="0.2">
      <c r="E461" s="49">
        <v>44414</v>
      </c>
      <c r="F461" s="50">
        <v>0.84810346364974898</v>
      </c>
      <c r="G461" s="102">
        <f t="shared" si="112"/>
        <v>-1.9697619397978441E-3</v>
      </c>
      <c r="H461" s="103">
        <f t="shared" si="113"/>
        <v>0.86783867040679874</v>
      </c>
      <c r="I461" s="100">
        <f t="shared" si="114"/>
        <v>5761439.5054051392</v>
      </c>
      <c r="J461" s="101">
        <f t="shared" si="115"/>
        <v>11348.664256194606</v>
      </c>
      <c r="K461" s="106">
        <f t="shared" si="116"/>
        <v>316.49757812172174</v>
      </c>
      <c r="M461" s="49">
        <v>44414</v>
      </c>
      <c r="N461" s="52">
        <v>-4.8769032582640596E-3</v>
      </c>
      <c r="O461" s="52">
        <v>-5.45396097004413E-3</v>
      </c>
      <c r="P461" s="52">
        <v>-5.5679492652416203E-3</v>
      </c>
      <c r="Q461" s="52">
        <v>-5.5602840147912502E-3</v>
      </c>
      <c r="R461" s="52">
        <v>-5.5229947902262202E-3</v>
      </c>
      <c r="S461" s="52">
        <v>-5.4645971395075304E-3</v>
      </c>
      <c r="T461" s="52">
        <v>-5.4434728808701004E-3</v>
      </c>
      <c r="U461" s="52">
        <f t="shared" si="117"/>
        <v>-5.4469935906430057E-3</v>
      </c>
      <c r="V461" s="52">
        <f t="shared" si="118"/>
        <v>3.3796764910219365E-5</v>
      </c>
      <c r="W461" s="52">
        <f t="shared" si="119"/>
        <v>3.5652838957806375E-2</v>
      </c>
      <c r="X461" s="97">
        <f t="shared" si="120"/>
        <v>5550162.2593223276</v>
      </c>
      <c r="Y461" s="107">
        <f t="shared" si="121"/>
        <v>-74.51760083809495</v>
      </c>
      <c r="Z461" s="52">
        <v>-5.4198680445551803E-3</v>
      </c>
      <c r="AC461" s="49">
        <v>44414</v>
      </c>
      <c r="AD461" s="53">
        <v>5.3996255155652696E-4</v>
      </c>
      <c r="AE461" s="53">
        <v>5.3996255155652696E-4</v>
      </c>
      <c r="AF461" s="53">
        <v>5.3996255155652696E-4</v>
      </c>
      <c r="AG461" s="53">
        <v>5.3996255155652696E-4</v>
      </c>
      <c r="AH461" s="53">
        <v>5.3996255155652696E-4</v>
      </c>
      <c r="AI461" s="53">
        <v>6.1902409652248003E-4</v>
      </c>
      <c r="AJ461" s="53">
        <v>9.8004785832017595E-4</v>
      </c>
      <c r="AK461" s="53">
        <f t="shared" si="122"/>
        <v>9.1987723135389323E-4</v>
      </c>
      <c r="AL461" s="53">
        <f t="shared" si="123"/>
        <v>8.1215985119342912E-5</v>
      </c>
      <c r="AM461" s="53">
        <f t="shared" si="124"/>
        <v>4.6769364116092491E-2</v>
      </c>
      <c r="AN461" s="95">
        <f t="shared" si="125"/>
        <v>-4907959.6327649169</v>
      </c>
      <c r="AO461" s="96">
        <f t="shared" si="126"/>
        <v>-5655382.5038290983</v>
      </c>
      <c r="AP461" s="108">
        <f t="shared" si="127"/>
        <v>-10957.64907723479</v>
      </c>
      <c r="AQ461" s="53">
        <v>1.34107167832553E-3</v>
      </c>
    </row>
    <row r="462" spans="5:43" ht="15" x14ac:dyDescent="0.2">
      <c r="E462" s="49">
        <v>44413</v>
      </c>
      <c r="F462" s="50">
        <v>0.84977567195892301</v>
      </c>
      <c r="G462" s="102">
        <f t="shared" si="112"/>
        <v>-2.0806193614997825E-3</v>
      </c>
      <c r="H462" s="103">
        <f t="shared" si="113"/>
        <v>0.86774227417170913</v>
      </c>
      <c r="I462" s="100">
        <f t="shared" si="114"/>
        <v>5762079.5353927845</v>
      </c>
      <c r="J462" s="101">
        <f t="shared" si="115"/>
        <v>11988.694243839942</v>
      </c>
      <c r="K462" s="106">
        <f t="shared" si="116"/>
        <v>315.2108661364764</v>
      </c>
      <c r="M462" s="49">
        <v>44413</v>
      </c>
      <c r="N462" s="52">
        <v>-4.9173934385180404E-3</v>
      </c>
      <c r="O462" s="52">
        <v>-5.5151246488094304E-3</v>
      </c>
      <c r="P462" s="52">
        <v>-5.6341974996030296E-3</v>
      </c>
      <c r="Q462" s="52">
        <v>-5.6108008138835404E-3</v>
      </c>
      <c r="R462" s="52">
        <v>-5.5601964704692303E-3</v>
      </c>
      <c r="S462" s="52">
        <v>-5.4911458864807996E-3</v>
      </c>
      <c r="T462" s="52">
        <v>-5.4787192493677096E-3</v>
      </c>
      <c r="U462" s="52">
        <f t="shared" si="117"/>
        <v>-5.480790355553225E-3</v>
      </c>
      <c r="V462" s="52">
        <f t="shared" si="118"/>
        <v>2.1269389738637172E-5</v>
      </c>
      <c r="W462" s="52">
        <f t="shared" si="119"/>
        <v>3.5640311582634789E-2</v>
      </c>
      <c r="X462" s="97">
        <f t="shared" si="120"/>
        <v>5550189.880486697</v>
      </c>
      <c r="Y462" s="107">
        <f t="shared" si="121"/>
        <v>-46.896436468698084</v>
      </c>
      <c r="Z462" s="52">
        <v>-5.4592881351709296E-3</v>
      </c>
      <c r="AC462" s="49">
        <v>44413</v>
      </c>
      <c r="AD462" s="53">
        <v>5.0996721256524303E-4</v>
      </c>
      <c r="AE462" s="53">
        <v>5.0996721256524303E-4</v>
      </c>
      <c r="AF462" s="53">
        <v>5.0996721256524303E-4</v>
      </c>
      <c r="AG462" s="53">
        <v>5.0996721256524303E-4</v>
      </c>
      <c r="AH462" s="53">
        <v>5.0996721256524303E-4</v>
      </c>
      <c r="AI462" s="53">
        <v>5.8821041602641301E-4</v>
      </c>
      <c r="AJ462" s="53">
        <v>8.8875141227617795E-4</v>
      </c>
      <c r="AK462" s="53">
        <f t="shared" si="122"/>
        <v>8.3866124623455031E-4</v>
      </c>
      <c r="AL462" s="53">
        <f t="shared" si="123"/>
        <v>6.3106902719785372E-5</v>
      </c>
      <c r="AM462" s="53">
        <f t="shared" si="124"/>
        <v>4.6751255033692936E-2</v>
      </c>
      <c r="AN462" s="95">
        <f t="shared" si="125"/>
        <v>-4907994.9408469433</v>
      </c>
      <c r="AO462" s="96">
        <f t="shared" si="126"/>
        <v>-5656051.4416930983</v>
      </c>
      <c r="AP462" s="108">
        <f t="shared" si="127"/>
        <v>-11626.586941234767</v>
      </c>
      <c r="AQ462" s="53">
        <v>1.1892925249412599E-3</v>
      </c>
    </row>
    <row r="463" spans="5:43" ht="15" x14ac:dyDescent="0.2">
      <c r="E463" s="49">
        <v>44412</v>
      </c>
      <c r="F463" s="50">
        <v>0.85154557228088301</v>
      </c>
      <c r="G463" s="102">
        <f t="shared" si="112"/>
        <v>-2.4041944335447094E-3</v>
      </c>
      <c r="H463" s="103">
        <f t="shared" si="113"/>
        <v>0.86746090898898076</v>
      </c>
      <c r="I463" s="100">
        <f t="shared" si="114"/>
        <v>5763948.4940335387</v>
      </c>
      <c r="J463" s="101">
        <f t="shared" si="115"/>
        <v>13857.652884594165</v>
      </c>
      <c r="K463" s="106">
        <f t="shared" si="116"/>
        <v>377.39614811167121</v>
      </c>
      <c r="M463" s="49">
        <v>44412</v>
      </c>
      <c r="N463" s="52">
        <v>-4.9173934385180404E-3</v>
      </c>
      <c r="O463" s="52">
        <v>-5.6110075674950998E-3</v>
      </c>
      <c r="P463" s="52">
        <v>-5.6305387988686501E-3</v>
      </c>
      <c r="Q463" s="52">
        <v>-5.5943029001355102E-3</v>
      </c>
      <c r="R463" s="52">
        <v>-5.5628949776291804E-3</v>
      </c>
      <c r="S463" s="52">
        <v>-5.5116671137511704E-3</v>
      </c>
      <c r="T463" s="52">
        <v>-5.5001382716000002E-3</v>
      </c>
      <c r="U463" s="52">
        <f t="shared" si="117"/>
        <v>-5.5020597452918622E-3</v>
      </c>
      <c r="V463" s="52">
        <f t="shared" si="118"/>
        <v>-1.4075776562089484E-5</v>
      </c>
      <c r="W463" s="52">
        <f t="shared" si="119"/>
        <v>3.5604966416334066E-2</v>
      </c>
      <c r="X463" s="97">
        <f t="shared" si="120"/>
        <v>5550267.8125289697</v>
      </c>
      <c r="Y463" s="107">
        <f t="shared" si="121"/>
        <v>31.03560580406338</v>
      </c>
      <c r="Z463" s="52">
        <v>-5.4823337122797897E-3</v>
      </c>
      <c r="AC463" s="49">
        <v>44412</v>
      </c>
      <c r="AD463" s="53">
        <v>5.1996594993397496E-4</v>
      </c>
      <c r="AE463" s="53">
        <v>5.1996594993397496E-4</v>
      </c>
      <c r="AF463" s="53">
        <v>5.1996594993397496E-4</v>
      </c>
      <c r="AG463" s="53">
        <v>5.1996594993397496E-4</v>
      </c>
      <c r="AH463" s="53">
        <v>5.1996594993397496E-4</v>
      </c>
      <c r="AI463" s="53">
        <v>5.7991524226963498E-4</v>
      </c>
      <c r="AJ463" s="53">
        <v>8.14682163763791E-4</v>
      </c>
      <c r="AK463" s="53">
        <f t="shared" si="122"/>
        <v>7.7555434351476494E-4</v>
      </c>
      <c r="AL463" s="53">
        <f t="shared" si="123"/>
        <v>4.0800407684097434E-5</v>
      </c>
      <c r="AM463" s="53">
        <f t="shared" si="124"/>
        <v>4.6728948538657243E-2</v>
      </c>
      <c r="AN463" s="95">
        <f t="shared" si="125"/>
        <v>-4908038.4331599027</v>
      </c>
      <c r="AO463" s="96">
        <f t="shared" si="126"/>
        <v>-5657936.1470941501</v>
      </c>
      <c r="AP463" s="108">
        <f t="shared" si="127"/>
        <v>-13511.292342286557</v>
      </c>
      <c r="AQ463" s="53">
        <v>1.0494490852579401E-3</v>
      </c>
    </row>
    <row r="464" spans="5:43" ht="15" x14ac:dyDescent="0.2">
      <c r="E464" s="49">
        <v>44411</v>
      </c>
      <c r="F464" s="50">
        <v>0.85359531641006403</v>
      </c>
      <c r="G464" s="102">
        <f t="shared" si="112"/>
        <v>-1.2051290443655842E-3</v>
      </c>
      <c r="H464" s="103">
        <f t="shared" si="113"/>
        <v>0.86850355807253821</v>
      </c>
      <c r="I464" s="100">
        <f t="shared" si="114"/>
        <v>5757028.8037696164</v>
      </c>
      <c r="J464" s="101">
        <f t="shared" si="115"/>
        <v>6937.9626206718385</v>
      </c>
      <c r="K464" s="106">
        <f t="shared" si="116"/>
        <v>153.87118284963071</v>
      </c>
      <c r="M464" s="49">
        <v>44411</v>
      </c>
      <c r="N464" s="52">
        <v>-4.8666987568140004E-3</v>
      </c>
      <c r="O464" s="52">
        <v>-5.6146411225199699E-3</v>
      </c>
      <c r="P464" s="52">
        <v>-5.6528714485466402E-3</v>
      </c>
      <c r="Q464" s="52">
        <v>-5.6100902147591097E-3</v>
      </c>
      <c r="R464" s="52">
        <v>-5.5614202283322802E-3</v>
      </c>
      <c r="S464" s="52">
        <v>-5.4917740635573803E-3</v>
      </c>
      <c r="T464" s="52">
        <v>-5.48722594976425E-3</v>
      </c>
      <c r="U464" s="52">
        <f t="shared" si="117"/>
        <v>-5.4879839687297727E-3</v>
      </c>
      <c r="V464" s="52">
        <f t="shared" si="118"/>
        <v>-9.4236650814661857E-6</v>
      </c>
      <c r="W464" s="52">
        <f t="shared" si="119"/>
        <v>3.560961852781469E-2</v>
      </c>
      <c r="X464" s="97">
        <f t="shared" si="120"/>
        <v>5550257.5550936032</v>
      </c>
      <c r="Y464" s="107">
        <f t="shared" si="121"/>
        <v>20.778170437552035</v>
      </c>
      <c r="Z464" s="52">
        <v>-5.4790549911558602E-3</v>
      </c>
      <c r="AC464" s="49">
        <v>44411</v>
      </c>
      <c r="AD464" s="53">
        <v>5.2996457088738604E-4</v>
      </c>
      <c r="AE464" s="53">
        <v>5.2996457088738604E-4</v>
      </c>
      <c r="AF464" s="53">
        <v>5.2996457088738604E-4</v>
      </c>
      <c r="AG464" s="53">
        <v>5.2996457088738604E-4</v>
      </c>
      <c r="AH464" s="53">
        <v>5.2996457088738604E-4</v>
      </c>
      <c r="AI464" s="53">
        <v>5.5992096895351995E-4</v>
      </c>
      <c r="AJ464" s="53">
        <v>7.6972052920609702E-4</v>
      </c>
      <c r="AK464" s="53">
        <f t="shared" si="122"/>
        <v>7.3475393583066751E-4</v>
      </c>
      <c r="AL464" s="53">
        <f t="shared" si="123"/>
        <v>2.4936258948097265E-6</v>
      </c>
      <c r="AM464" s="53">
        <f t="shared" si="124"/>
        <v>4.6690641756867955E-2</v>
      </c>
      <c r="AN464" s="95">
        <f t="shared" si="125"/>
        <v>-4908113.1230920563</v>
      </c>
      <c r="AO464" s="96">
        <f t="shared" si="126"/>
        <v>-5651229.7243601233</v>
      </c>
      <c r="AP464" s="108">
        <f t="shared" si="127"/>
        <v>-6804.8696082597598</v>
      </c>
      <c r="AQ464" s="53">
        <v>9.7952003125101306E-4</v>
      </c>
    </row>
    <row r="465" spans="5:43" ht="15" x14ac:dyDescent="0.2">
      <c r="E465" s="49">
        <v>44410</v>
      </c>
      <c r="F465" s="50">
        <v>0.85462462902069003</v>
      </c>
      <c r="G465" s="102">
        <f t="shared" si="112"/>
        <v>2.128049277909595E-3</v>
      </c>
      <c r="H465" s="103">
        <f t="shared" si="113"/>
        <v>0.8714019282151646</v>
      </c>
      <c r="I465" s="100">
        <f t="shared" si="114"/>
        <v>5737880.3490154902</v>
      </c>
      <c r="J465" s="101">
        <f t="shared" si="115"/>
        <v>-12210.49213345442</v>
      </c>
      <c r="K465" s="106">
        <f t="shared" si="116"/>
        <v>-178.08485466428101</v>
      </c>
      <c r="M465" s="49">
        <v>44410</v>
      </c>
      <c r="N465" s="52">
        <v>-4.9275332130491699E-3</v>
      </c>
      <c r="O465" s="52">
        <v>-5.5980444885790296E-3</v>
      </c>
      <c r="P465" s="52">
        <v>-5.59802772477269E-3</v>
      </c>
      <c r="Q465" s="52">
        <v>-5.5631212890148102E-3</v>
      </c>
      <c r="R465" s="52">
        <v>-5.5276155471801697E-3</v>
      </c>
      <c r="S465" s="52">
        <v>-5.4784594103693901E-3</v>
      </c>
      <c r="T465" s="52">
        <v>-5.4785804823040902E-3</v>
      </c>
      <c r="U465" s="52">
        <f t="shared" si="117"/>
        <v>-5.4785603036483065E-3</v>
      </c>
      <c r="V465" s="52">
        <f t="shared" si="118"/>
        <v>-3.4802050019301645E-5</v>
      </c>
      <c r="W465" s="52">
        <f t="shared" si="119"/>
        <v>3.5584240142876852E-2</v>
      </c>
      <c r="X465" s="97">
        <f t="shared" si="120"/>
        <v>5550313.5120963529</v>
      </c>
      <c r="Y465" s="107">
        <f t="shared" si="121"/>
        <v>76.735173187218606</v>
      </c>
      <c r="Z465" s="52">
        <v>-5.4669254459440699E-3</v>
      </c>
      <c r="AC465" s="49">
        <v>44410</v>
      </c>
      <c r="AD465" s="53">
        <v>5.2996457088738604E-4</v>
      </c>
      <c r="AE465" s="53">
        <v>5.2996457088738604E-4</v>
      </c>
      <c r="AF465" s="53">
        <v>5.2996457088738604E-4</v>
      </c>
      <c r="AG465" s="53">
        <v>5.2996457088738604E-4</v>
      </c>
      <c r="AH465" s="53">
        <v>5.2996457088738604E-4</v>
      </c>
      <c r="AI465" s="53">
        <v>5.6991807650774696E-4</v>
      </c>
      <c r="AJ465" s="53">
        <v>7.6472875662147999E-4</v>
      </c>
      <c r="AK465" s="53">
        <f t="shared" si="122"/>
        <v>7.3226030993585778E-4</v>
      </c>
      <c r="AL465" s="53">
        <f t="shared" si="123"/>
        <v>-1.3601975903535521E-5</v>
      </c>
      <c r="AM465" s="53">
        <f t="shared" si="124"/>
        <v>4.6674546155069614E-2</v>
      </c>
      <c r="AN465" s="95">
        <f t="shared" si="125"/>
        <v>-4908144.5063704439</v>
      </c>
      <c r="AO465" s="96">
        <f t="shared" si="126"/>
        <v>-5632469.1826462606</v>
      </c>
      <c r="AP465" s="108">
        <f t="shared" si="127"/>
        <v>11955.67210560292</v>
      </c>
      <c r="AQ465" s="53">
        <v>9.5953949494287296E-4</v>
      </c>
    </row>
    <row r="466" spans="5:43" ht="15" x14ac:dyDescent="0.2">
      <c r="E466" s="49">
        <v>44407</v>
      </c>
      <c r="F466" s="50">
        <v>0.85280787944793701</v>
      </c>
      <c r="G466" s="102">
        <f t="shared" si="112"/>
        <v>2.8667511790259311E-3</v>
      </c>
      <c r="H466" s="103">
        <f t="shared" si="113"/>
        <v>0.8720442675464235</v>
      </c>
      <c r="I466" s="100">
        <f t="shared" si="114"/>
        <v>5733653.8821222438</v>
      </c>
      <c r="J466" s="101">
        <f t="shared" si="115"/>
        <v>-16436.959026700817</v>
      </c>
      <c r="K466" s="106">
        <f t="shared" si="116"/>
        <v>-333.40255697537214</v>
      </c>
      <c r="M466" s="49">
        <v>44407</v>
      </c>
      <c r="N466" s="52">
        <v>-4.8869764432310997E-3</v>
      </c>
      <c r="O466" s="52">
        <v>-5.4389843717217402E-3</v>
      </c>
      <c r="P466" s="52">
        <v>-5.5299429222941399E-3</v>
      </c>
      <c r="Q466" s="52">
        <v>-5.52867026999592E-3</v>
      </c>
      <c r="R466" s="52">
        <v>-5.5041084997355903E-3</v>
      </c>
      <c r="S466" s="52">
        <v>-5.4587195627391304E-3</v>
      </c>
      <c r="T466" s="52">
        <v>-5.4407659918069796E-3</v>
      </c>
      <c r="U466" s="52">
        <f t="shared" si="117"/>
        <v>-5.4437582536290049E-3</v>
      </c>
      <c r="V466" s="52">
        <f t="shared" si="118"/>
        <v>3.1886156648371425E-6</v>
      </c>
      <c r="W466" s="52">
        <f t="shared" si="119"/>
        <v>3.5622230808560994E-2</v>
      </c>
      <c r="X466" s="97">
        <f t="shared" si="120"/>
        <v>5550229.7463853443</v>
      </c>
      <c r="Y466" s="107">
        <f t="shared" si="121"/>
        <v>-7.0305378213524818</v>
      </c>
      <c r="Z466" s="52">
        <v>-5.4190075024962399E-3</v>
      </c>
      <c r="AC466" s="49">
        <v>44407</v>
      </c>
      <c r="AD466" s="53">
        <v>5.3038995247334198E-4</v>
      </c>
      <c r="AE466" s="53">
        <v>5.3038995247334198E-4</v>
      </c>
      <c r="AF466" s="53">
        <v>5.3038995247334198E-4</v>
      </c>
      <c r="AG466" s="53">
        <v>5.3038995247334198E-4</v>
      </c>
      <c r="AH466" s="53">
        <v>5.3038995247334198E-4</v>
      </c>
      <c r="AI466" s="53">
        <v>5.6949263671412999E-4</v>
      </c>
      <c r="AJ466" s="53">
        <v>7.8113621566444603E-4</v>
      </c>
      <c r="AK466" s="53">
        <f t="shared" si="122"/>
        <v>7.458622858393933E-4</v>
      </c>
      <c r="AL466" s="53">
        <f t="shared" si="123"/>
        <v>-1.0876974556595412E-5</v>
      </c>
      <c r="AM466" s="53">
        <f t="shared" si="124"/>
        <v>4.6677271156416553E-2</v>
      </c>
      <c r="AN466" s="95">
        <f t="shared" si="125"/>
        <v>-4908139.193136178</v>
      </c>
      <c r="AO466" s="96">
        <f t="shared" si="126"/>
        <v>-5628314.2677443167</v>
      </c>
      <c r="AP466" s="108">
        <f t="shared" si="127"/>
        <v>16110.587007546797</v>
      </c>
      <c r="AQ466" s="53">
        <v>9.9277973640710094E-4</v>
      </c>
    </row>
    <row r="467" spans="5:43" ht="15" x14ac:dyDescent="0.2">
      <c r="E467" s="49">
        <v>44406</v>
      </c>
      <c r="F467" s="50">
        <v>0.85036659240722601</v>
      </c>
      <c r="G467" s="102">
        <f t="shared" si="112"/>
        <v>-3.7429602248277664E-4</v>
      </c>
      <c r="H467" s="103">
        <f t="shared" si="113"/>
        <v>0.86922601015619672</v>
      </c>
      <c r="I467" s="100">
        <f t="shared" si="114"/>
        <v>5752243.8831547601</v>
      </c>
      <c r="J467" s="101">
        <f t="shared" si="115"/>
        <v>2153.0420058155432</v>
      </c>
      <c r="K467" s="106">
        <f t="shared" si="116"/>
        <v>49.319297726266086</v>
      </c>
      <c r="M467" s="49">
        <v>44406</v>
      </c>
      <c r="N467" s="52">
        <v>-4.8869764432310997E-3</v>
      </c>
      <c r="O467" s="52">
        <v>-5.4957312531769198E-3</v>
      </c>
      <c r="P467" s="52">
        <v>-5.5556618608534301E-3</v>
      </c>
      <c r="Q467" s="52">
        <v>-5.5414019152522E-3</v>
      </c>
      <c r="R467" s="52">
        <v>-5.5141774937510404E-3</v>
      </c>
      <c r="S467" s="52">
        <v>-5.4630059748887998E-3</v>
      </c>
      <c r="T467" s="52">
        <v>-5.4437350481748503E-3</v>
      </c>
      <c r="U467" s="52">
        <f t="shared" si="117"/>
        <v>-5.446946869293842E-3</v>
      </c>
      <c r="V467" s="52">
        <f t="shared" si="118"/>
        <v>7.7753017346058467E-6</v>
      </c>
      <c r="W467" s="52">
        <f t="shared" si="119"/>
        <v>3.5626817494630758E-2</v>
      </c>
      <c r="X467" s="97">
        <f t="shared" si="120"/>
        <v>5550219.6332756216</v>
      </c>
      <c r="Y467" s="107">
        <f t="shared" si="121"/>
        <v>-17.143647544085979</v>
      </c>
      <c r="Z467" s="52">
        <v>-5.4160119034349901E-3</v>
      </c>
      <c r="AC467" s="49">
        <v>44406</v>
      </c>
      <c r="AD467" s="53">
        <v>5.2996457088738604E-4</v>
      </c>
      <c r="AE467" s="53">
        <v>5.2996457088738604E-4</v>
      </c>
      <c r="AF467" s="53">
        <v>5.2996457088738604E-4</v>
      </c>
      <c r="AG467" s="53">
        <v>5.2996457088738604E-4</v>
      </c>
      <c r="AH467" s="53">
        <v>5.2996457088738604E-4</v>
      </c>
      <c r="AI467" s="53">
        <v>5.6906713871285298E-4</v>
      </c>
      <c r="AJ467" s="53">
        <v>7.9427368473261595E-4</v>
      </c>
      <c r="AK467" s="53">
        <f t="shared" si="122"/>
        <v>7.5673926039598871E-4</v>
      </c>
      <c r="AL467" s="53">
        <f t="shared" si="123"/>
        <v>1.1991127394140092E-5</v>
      </c>
      <c r="AM467" s="53">
        <f t="shared" si="124"/>
        <v>4.6700139258367288E-2</v>
      </c>
      <c r="AN467" s="95">
        <f t="shared" si="125"/>
        <v>-4908094.6049141055</v>
      </c>
      <c r="AO467" s="96">
        <f t="shared" si="126"/>
        <v>-5646511.4338124087</v>
      </c>
      <c r="AP467" s="108">
        <f t="shared" si="127"/>
        <v>-2086.5790605451912</v>
      </c>
      <c r="AQ467" s="53">
        <v>1.01948017254471E-3</v>
      </c>
    </row>
    <row r="468" spans="5:43" ht="15" x14ac:dyDescent="0.2">
      <c r="E468" s="49">
        <v>44405</v>
      </c>
      <c r="F468" s="50">
        <v>0.85068494081497104</v>
      </c>
      <c r="G468" s="102">
        <f t="shared" si="112"/>
        <v>-1.3363987204146421E-3</v>
      </c>
      <c r="H468" s="103">
        <f t="shared" si="113"/>
        <v>0.8683894123314746</v>
      </c>
      <c r="I468" s="100">
        <f t="shared" si="114"/>
        <v>5757785.5383748515</v>
      </c>
      <c r="J468" s="101">
        <f t="shared" si="115"/>
        <v>7694.6972259068862</v>
      </c>
      <c r="K468" s="106">
        <f t="shared" si="116"/>
        <v>177.95456355623901</v>
      </c>
      <c r="M468" s="49">
        <v>44405</v>
      </c>
      <c r="N468" s="52">
        <v>-4.8464210703969002E-3</v>
      </c>
      <c r="O468" s="52">
        <v>-5.55193424224853E-3</v>
      </c>
      <c r="P468" s="52">
        <v>-5.6032114662229997E-3</v>
      </c>
      <c r="Q468" s="52">
        <v>-5.5746254511177496E-3</v>
      </c>
      <c r="R468" s="52">
        <v>-5.5399821139871996E-3</v>
      </c>
      <c r="S468" s="52">
        <v>-5.4737762548029397E-3</v>
      </c>
      <c r="T468" s="52">
        <v>-5.4509113542735499E-3</v>
      </c>
      <c r="U468" s="52">
        <f t="shared" si="117"/>
        <v>-5.4547221710284479E-3</v>
      </c>
      <c r="V468" s="52">
        <f t="shared" si="118"/>
        <v>-2.162142967178024E-6</v>
      </c>
      <c r="W468" s="52">
        <f t="shared" si="119"/>
        <v>3.5616880049928974E-2</v>
      </c>
      <c r="X468" s="97">
        <f t="shared" si="120"/>
        <v>5550241.5442095548</v>
      </c>
      <c r="Y468" s="107">
        <f t="shared" si="121"/>
        <v>4.7672863891348243</v>
      </c>
      <c r="Z468" s="52">
        <v>-5.4216156713664497E-3</v>
      </c>
      <c r="AC468" s="49">
        <v>44405</v>
      </c>
      <c r="AD468" s="53">
        <v>5.2996457088738604E-4</v>
      </c>
      <c r="AE468" s="53">
        <v>5.2996457088738604E-4</v>
      </c>
      <c r="AF468" s="53">
        <v>5.2996457088738604E-4</v>
      </c>
      <c r="AG468" s="53">
        <v>5.2996457088738604E-4</v>
      </c>
      <c r="AH468" s="53">
        <v>5.2996457088738604E-4</v>
      </c>
      <c r="AI468" s="53">
        <v>5.6991807650774696E-4</v>
      </c>
      <c r="AJ468" s="53">
        <v>7.79714144300669E-4</v>
      </c>
      <c r="AK468" s="53">
        <f t="shared" si="122"/>
        <v>7.4474813300184862E-4</v>
      </c>
      <c r="AL468" s="53">
        <f t="shared" si="123"/>
        <v>1.4156869535023714E-5</v>
      </c>
      <c r="AM468" s="53">
        <f t="shared" si="124"/>
        <v>4.6702305000508169E-2</v>
      </c>
      <c r="AN468" s="95">
        <f t="shared" si="125"/>
        <v>-4908090.382171371</v>
      </c>
      <c r="AO468" s="96">
        <f t="shared" si="126"/>
        <v>-5651946.3647006033</v>
      </c>
      <c r="AP468" s="108">
        <f t="shared" si="127"/>
        <v>-7521.509948739782</v>
      </c>
      <c r="AQ468" s="53">
        <v>9.8951021209359104E-4</v>
      </c>
    </row>
    <row r="469" spans="5:43" ht="15" x14ac:dyDescent="0.2">
      <c r="E469" s="49">
        <v>44404</v>
      </c>
      <c r="F469" s="50">
        <v>0.85182255506515503</v>
      </c>
      <c r="G469" s="102">
        <f t="shared" si="112"/>
        <v>-2.7480518223455285E-3</v>
      </c>
      <c r="H469" s="103">
        <f t="shared" si="113"/>
        <v>0.86716190728770326</v>
      </c>
      <c r="I469" s="100">
        <f t="shared" si="114"/>
        <v>5765935.9318941133</v>
      </c>
      <c r="J469" s="101">
        <f t="shared" si="115"/>
        <v>15845.090745168738</v>
      </c>
      <c r="K469" s="106">
        <f t="shared" si="116"/>
        <v>290.50013153813779</v>
      </c>
      <c r="M469" s="49">
        <v>44404</v>
      </c>
      <c r="N469" s="52">
        <v>-4.8869764432310997E-3</v>
      </c>
      <c r="O469" s="52">
        <v>-5.5746347643435001E-3</v>
      </c>
      <c r="P469" s="52">
        <v>-5.5999462492763996E-3</v>
      </c>
      <c r="Q469" s="52">
        <v>-5.5626351386308601E-3</v>
      </c>
      <c r="R469" s="52">
        <v>-5.5313180200755596E-3</v>
      </c>
      <c r="S469" s="52">
        <v>-5.47049148008227E-3</v>
      </c>
      <c r="T469" s="52">
        <v>-5.4489737376570702E-3</v>
      </c>
      <c r="U469" s="52">
        <f t="shared" si="117"/>
        <v>-5.4525600280612698E-3</v>
      </c>
      <c r="V469" s="52">
        <f t="shared" si="118"/>
        <v>2.8494590272468492E-6</v>
      </c>
      <c r="W469" s="52">
        <f t="shared" si="119"/>
        <v>3.56218916519234E-2</v>
      </c>
      <c r="X469" s="97">
        <f t="shared" si="120"/>
        <v>5550230.4941870449</v>
      </c>
      <c r="Y469" s="107">
        <f t="shared" si="121"/>
        <v>-6.2827361207455397</v>
      </c>
      <c r="Z469" s="52">
        <v>-5.4255179129540903E-3</v>
      </c>
      <c r="AC469" s="49">
        <v>44404</v>
      </c>
      <c r="AD469" s="53">
        <v>5.1996594993397496E-4</v>
      </c>
      <c r="AE469" s="53">
        <v>5.1996594993397496E-4</v>
      </c>
      <c r="AF469" s="53">
        <v>5.1996594993397496E-4</v>
      </c>
      <c r="AG469" s="53">
        <v>5.1996594993397496E-4</v>
      </c>
      <c r="AH469" s="53">
        <v>5.1996594993397496E-4</v>
      </c>
      <c r="AI469" s="53">
        <v>5.5992096895351995E-4</v>
      </c>
      <c r="AJ469" s="53">
        <v>7.6472532236948599E-4</v>
      </c>
      <c r="AK469" s="53">
        <f t="shared" si="122"/>
        <v>7.3059126346682491E-4</v>
      </c>
      <c r="AL469" s="53">
        <f t="shared" si="123"/>
        <v>2.4937229075779879E-6</v>
      </c>
      <c r="AM469" s="53">
        <f t="shared" si="124"/>
        <v>4.6690641853880728E-2</v>
      </c>
      <c r="AN469" s="95">
        <f t="shared" si="125"/>
        <v>-4908113.1229029009</v>
      </c>
      <c r="AO469" s="96">
        <f t="shared" si="126"/>
        <v>-5659973.1626293734</v>
      </c>
      <c r="AP469" s="108">
        <f t="shared" si="127"/>
        <v>-15548.307877509855</v>
      </c>
      <c r="AQ469" s="53">
        <v>9.6952979220077395E-4</v>
      </c>
    </row>
    <row r="470" spans="5:43" ht="15" x14ac:dyDescent="0.2">
      <c r="E470" s="49">
        <v>44403</v>
      </c>
      <c r="F470" s="50">
        <v>0.85416662693023604</v>
      </c>
      <c r="G470" s="102">
        <f t="shared" si="112"/>
        <v>-1.4641900548328826E-3</v>
      </c>
      <c r="H470" s="103">
        <f t="shared" si="113"/>
        <v>0.86827829118752353</v>
      </c>
      <c r="I470" s="100">
        <f t="shared" si="114"/>
        <v>5758522.4123957064</v>
      </c>
      <c r="J470" s="101">
        <f t="shared" si="115"/>
        <v>8431.5712467618287</v>
      </c>
      <c r="K470" s="106">
        <f t="shared" si="116"/>
        <v>152.09352019522339</v>
      </c>
      <c r="M470" s="49">
        <v>44403</v>
      </c>
      <c r="N470" s="52">
        <v>-4.8869764432310997E-3</v>
      </c>
      <c r="O470" s="52">
        <v>-5.5403909645974601E-3</v>
      </c>
      <c r="P470" s="52">
        <v>-5.5999462492763996E-3</v>
      </c>
      <c r="Q470" s="52">
        <v>-5.5731153115630098E-3</v>
      </c>
      <c r="R470" s="52">
        <v>-5.5398759432137004E-3</v>
      </c>
      <c r="S470" s="52">
        <v>-5.4742912761867003E-3</v>
      </c>
      <c r="T470" s="52">
        <v>-5.4516331292688803E-3</v>
      </c>
      <c r="U470" s="52">
        <f t="shared" si="117"/>
        <v>-5.4554094870885167E-3</v>
      </c>
      <c r="V470" s="52">
        <f t="shared" si="118"/>
        <v>-9.2543972035280878E-6</v>
      </c>
      <c r="W470" s="52">
        <f t="shared" si="119"/>
        <v>3.5609787795692627E-2</v>
      </c>
      <c r="X470" s="97">
        <f t="shared" si="120"/>
        <v>5550257.1818754068</v>
      </c>
      <c r="Y470" s="107">
        <f t="shared" si="121"/>
        <v>20.404952241107821</v>
      </c>
      <c r="Z470" s="52">
        <v>-5.4226927459239899E-3</v>
      </c>
      <c r="AC470" s="49">
        <v>44403</v>
      </c>
      <c r="AD470" s="53">
        <v>5.2996457088738604E-4</v>
      </c>
      <c r="AE470" s="53">
        <v>5.2996457088738604E-4</v>
      </c>
      <c r="AF470" s="53">
        <v>5.2996457088738604E-4</v>
      </c>
      <c r="AG470" s="53">
        <v>5.2996457088738604E-4</v>
      </c>
      <c r="AH470" s="53">
        <v>5.2996457088738604E-4</v>
      </c>
      <c r="AI470" s="53">
        <v>5.6991807650774696E-4</v>
      </c>
      <c r="AJ470" s="53">
        <v>7.5973343336954702E-4</v>
      </c>
      <c r="AK470" s="53">
        <f t="shared" si="122"/>
        <v>7.2809754055924692E-4</v>
      </c>
      <c r="AL470" s="53">
        <f t="shared" si="123"/>
        <v>-1.0355094370121504E-5</v>
      </c>
      <c r="AM470" s="53">
        <f t="shared" si="124"/>
        <v>4.6677793036603028E-2</v>
      </c>
      <c r="AN470" s="95">
        <f t="shared" si="125"/>
        <v>-4908138.1755697457</v>
      </c>
      <c r="AO470" s="96">
        <f t="shared" si="126"/>
        <v>-5652724.7374306712</v>
      </c>
      <c r="AP470" s="108">
        <f t="shared" si="127"/>
        <v>-8299.8826788077131</v>
      </c>
      <c r="AQ470" s="53">
        <v>9.4954890664666804E-4</v>
      </c>
    </row>
    <row r="471" spans="5:43" ht="15" x14ac:dyDescent="0.2">
      <c r="E471" s="49">
        <v>44400</v>
      </c>
      <c r="F471" s="50">
        <v>0.85541820526123002</v>
      </c>
      <c r="G471" s="102">
        <f t="shared" si="112"/>
        <v>-1.9657306339539667E-3</v>
      </c>
      <c r="H471" s="103">
        <f t="shared" si="113"/>
        <v>0.86784217583476075</v>
      </c>
      <c r="I471" s="100">
        <f t="shared" si="114"/>
        <v>5761416.2335341629</v>
      </c>
      <c r="J471" s="101">
        <f t="shared" si="115"/>
        <v>11325.392385218292</v>
      </c>
      <c r="K471" s="106">
        <f t="shared" si="116"/>
        <v>228.21579203940928</v>
      </c>
      <c r="M471" s="49">
        <v>44400</v>
      </c>
      <c r="N471" s="52">
        <v>-4.84648533165454E-3</v>
      </c>
      <c r="O471" s="52">
        <v>-5.4265349172055704E-3</v>
      </c>
      <c r="P471" s="52">
        <v>-5.5524948984384502E-3</v>
      </c>
      <c r="Q471" s="52">
        <v>-5.5481176823377601E-3</v>
      </c>
      <c r="R471" s="52">
        <v>-5.5218068882822904E-3</v>
      </c>
      <c r="S471" s="52">
        <v>-5.4675010032951797E-3</v>
      </c>
      <c r="T471" s="52">
        <v>-5.4418859072029504E-3</v>
      </c>
      <c r="U471" s="52">
        <f t="shared" si="117"/>
        <v>-5.4461550898849886E-3</v>
      </c>
      <c r="V471" s="52">
        <f t="shared" si="118"/>
        <v>-2.4954167505098108E-5</v>
      </c>
      <c r="W471" s="52">
        <f t="shared" si="119"/>
        <v>3.5594088025391053E-2</v>
      </c>
      <c r="X471" s="97">
        <f t="shared" si="120"/>
        <v>5550291.7983549079</v>
      </c>
      <c r="Y471" s="107">
        <f t="shared" si="121"/>
        <v>55.021431742236018</v>
      </c>
      <c r="Z471" s="52">
        <v>-5.4032267071306697E-3</v>
      </c>
      <c r="AC471" s="49">
        <v>44400</v>
      </c>
      <c r="AD471" s="53">
        <v>5.2996381418779395E-4</v>
      </c>
      <c r="AE471" s="53">
        <v>5.2996381418779395E-4</v>
      </c>
      <c r="AF471" s="53">
        <v>5.2996381418779395E-4</v>
      </c>
      <c r="AG471" s="53">
        <v>5.2996381418779395E-4</v>
      </c>
      <c r="AH471" s="53">
        <v>5.2996381418779395E-4</v>
      </c>
      <c r="AI471" s="53">
        <v>5.6947860866784995E-4</v>
      </c>
      <c r="AJ471" s="53">
        <v>7.7224744018167203E-4</v>
      </c>
      <c r="AK471" s="53">
        <f t="shared" si="122"/>
        <v>7.3845263492936842E-4</v>
      </c>
      <c r="AL471" s="53">
        <f t="shared" si="123"/>
        <v>-1.5545093143979672E-5</v>
      </c>
      <c r="AM471" s="53">
        <f t="shared" si="124"/>
        <v>4.667260303782917E-2</v>
      </c>
      <c r="AN471" s="95">
        <f t="shared" si="125"/>
        <v>-4908148.2950829482</v>
      </c>
      <c r="AO471" s="96">
        <f t="shared" si="126"/>
        <v>-5655577.0527767846</v>
      </c>
      <c r="AP471" s="108">
        <f t="shared" si="127"/>
        <v>-11152.198024921119</v>
      </c>
      <c r="AQ471" s="53">
        <v>9.75016271695494E-4</v>
      </c>
    </row>
    <row r="472" spans="5:43" ht="15" x14ac:dyDescent="0.2">
      <c r="E472" s="49">
        <v>44399</v>
      </c>
      <c r="F472" s="50">
        <v>0.85710138082504195</v>
      </c>
      <c r="G472" s="102">
        <f t="shared" si="112"/>
        <v>-5.9545828077349101E-3</v>
      </c>
      <c r="H472" s="103">
        <f t="shared" si="113"/>
        <v>0.86437366352428058</v>
      </c>
      <c r="I472" s="100">
        <f t="shared" si="114"/>
        <v>5784535.3358102962</v>
      </c>
      <c r="J472" s="101">
        <f t="shared" si="115"/>
        <v>34444.494661351666</v>
      </c>
      <c r="K472" s="106">
        <f t="shared" si="116"/>
        <v>669.19642720930278</v>
      </c>
      <c r="M472" s="49">
        <v>44399</v>
      </c>
      <c r="N472" s="52">
        <v>-4.8971162177622301E-3</v>
      </c>
      <c r="O472" s="52">
        <v>-5.4592457599937898E-3</v>
      </c>
      <c r="P472" s="52">
        <v>-5.5133537389337999E-3</v>
      </c>
      <c r="Q472" s="52">
        <v>-5.5268937721848401E-3</v>
      </c>
      <c r="R472" s="52">
        <v>-5.5055436678230702E-3</v>
      </c>
      <c r="S472" s="52">
        <v>-5.45270601287484E-3</v>
      </c>
      <c r="T472" s="52">
        <v>-5.4148999042809001E-3</v>
      </c>
      <c r="U472" s="52">
        <f t="shared" si="117"/>
        <v>-5.4212009223798905E-3</v>
      </c>
      <c r="V472" s="52">
        <f t="shared" si="118"/>
        <v>-5.4675852879890532E-5</v>
      </c>
      <c r="W472" s="52">
        <f t="shared" si="119"/>
        <v>3.5564366340016265E-2</v>
      </c>
      <c r="X472" s="97">
        <f t="shared" si="120"/>
        <v>5550357.332396185</v>
      </c>
      <c r="Y472" s="107">
        <f t="shared" si="121"/>
        <v>120.55547301936895</v>
      </c>
      <c r="Z472" s="52">
        <v>-5.3704101592302296E-3</v>
      </c>
      <c r="AC472" s="49">
        <v>44399</v>
      </c>
      <c r="AD472" s="53">
        <v>5.1996594993397496E-4</v>
      </c>
      <c r="AE472" s="53">
        <v>5.1996594993397496E-4</v>
      </c>
      <c r="AF472" s="53">
        <v>5.1996594993397496E-4</v>
      </c>
      <c r="AG472" s="53">
        <v>5.1996594993397496E-4</v>
      </c>
      <c r="AH472" s="53">
        <v>5.1996594993397496E-4</v>
      </c>
      <c r="AI472" s="53">
        <v>5.7863880647346301E-4</v>
      </c>
      <c r="AJ472" s="53">
        <v>7.8906951239332503E-4</v>
      </c>
      <c r="AK472" s="53">
        <f t="shared" si="122"/>
        <v>7.539977280733481E-4</v>
      </c>
      <c r="AL472" s="53">
        <f t="shared" si="123"/>
        <v>-3.7382153095677712E-5</v>
      </c>
      <c r="AM472" s="53">
        <f t="shared" si="124"/>
        <v>4.665076597787747E-2</v>
      </c>
      <c r="AN472" s="95">
        <f t="shared" si="125"/>
        <v>-4908190.8734365162</v>
      </c>
      <c r="AO472" s="96">
        <f t="shared" si="126"/>
        <v>-5678320.7084590252</v>
      </c>
      <c r="AP472" s="108">
        <f t="shared" si="127"/>
        <v>-33895.853707161732</v>
      </c>
      <c r="AQ472" s="53">
        <v>9.995003929361701E-4</v>
      </c>
    </row>
    <row r="473" spans="5:43" ht="15" x14ac:dyDescent="0.2">
      <c r="E473" s="49">
        <v>44398</v>
      </c>
      <c r="F473" s="50">
        <v>0.86222028732299805</v>
      </c>
      <c r="G473" s="102">
        <f t="shared" si="112"/>
        <v>-2.5203845580996738E-3</v>
      </c>
      <c r="H473" s="103">
        <f t="shared" si="113"/>
        <v>0.86735987569423389</v>
      </c>
      <c r="I473" s="100">
        <f t="shared" si="114"/>
        <v>5764619.9001285434</v>
      </c>
      <c r="J473" s="101">
        <f t="shared" si="115"/>
        <v>14529.058979598805</v>
      </c>
      <c r="K473" s="106">
        <f t="shared" si="116"/>
        <v>251.25076617207378</v>
      </c>
      <c r="M473" s="49">
        <v>44398</v>
      </c>
      <c r="N473" s="52">
        <v>-4.8869764432310997E-3</v>
      </c>
      <c r="O473" s="52">
        <v>-5.5414820089936196E-3</v>
      </c>
      <c r="P473" s="52">
        <v>-5.5618840269744396E-3</v>
      </c>
      <c r="Q473" s="52">
        <v>-5.54339867085218E-3</v>
      </c>
      <c r="R473" s="52">
        <v>-5.5080507881939402E-3</v>
      </c>
      <c r="S473" s="52">
        <v>-5.4171816445887002E-3</v>
      </c>
      <c r="T473" s="52">
        <v>-5.3563937544822597E-3</v>
      </c>
      <c r="U473" s="52">
        <f t="shared" si="117"/>
        <v>-5.3665250695E-3</v>
      </c>
      <c r="V473" s="52">
        <f t="shared" si="118"/>
        <v>1.1937227100133896E-6</v>
      </c>
      <c r="W473" s="52">
        <f t="shared" si="119"/>
        <v>3.5620235915606167E-2</v>
      </c>
      <c r="X473" s="97">
        <f t="shared" si="120"/>
        <v>5550234.1448982153</v>
      </c>
      <c r="Y473" s="107">
        <f t="shared" si="121"/>
        <v>-2.6320249503478408</v>
      </c>
      <c r="Z473" s="52">
        <v>-5.2971369586884897E-3</v>
      </c>
      <c r="AC473" s="49">
        <v>44398</v>
      </c>
      <c r="AD473" s="53">
        <v>5.3996336646377997E-4</v>
      </c>
      <c r="AE473" s="53">
        <v>5.3996336646377997E-4</v>
      </c>
      <c r="AF473" s="53">
        <v>5.3996336646377997E-4</v>
      </c>
      <c r="AG473" s="53">
        <v>5.3996336646377997E-4</v>
      </c>
      <c r="AH473" s="53">
        <v>5.3996336646377997E-4</v>
      </c>
      <c r="AI473" s="53">
        <v>5.9990922454744502E-4</v>
      </c>
      <c r="AJ473" s="53">
        <v>8.2967401249334205E-4</v>
      </c>
      <c r="AK473" s="53">
        <f t="shared" si="122"/>
        <v>7.9137988116902581E-4</v>
      </c>
      <c r="AL473" s="53">
        <f t="shared" si="123"/>
        <v>-5.8314957035083843E-6</v>
      </c>
      <c r="AM473" s="53">
        <f t="shared" si="124"/>
        <v>4.6682316635269637E-2</v>
      </c>
      <c r="AN473" s="95">
        <f t="shared" si="125"/>
        <v>-4908129.3554273704</v>
      </c>
      <c r="AO473" s="96">
        <f t="shared" si="126"/>
        <v>-5658700.0309403399</v>
      </c>
      <c r="AP473" s="108">
        <f t="shared" si="127"/>
        <v>-14275.176188476384</v>
      </c>
      <c r="AQ473" s="53">
        <v>1.0594388004392301E-3</v>
      </c>
    </row>
    <row r="474" spans="5:43" ht="15" x14ac:dyDescent="0.2">
      <c r="E474" s="49">
        <v>44397</v>
      </c>
      <c r="F474" s="50">
        <v>0.86439615488052302</v>
      </c>
      <c r="G474" s="102">
        <f t="shared" si="112"/>
        <v>9.8130065937799345E-4</v>
      </c>
      <c r="H474" s="103">
        <f t="shared" si="113"/>
        <v>0.87040477125694293</v>
      </c>
      <c r="I474" s="100">
        <f t="shared" si="114"/>
        <v>5744453.804842487</v>
      </c>
      <c r="J474" s="101">
        <f t="shared" si="115"/>
        <v>-5637.036306457594</v>
      </c>
      <c r="K474" s="106">
        <f t="shared" si="116"/>
        <v>-152.99946735240519</v>
      </c>
      <c r="M474" s="49">
        <v>44397</v>
      </c>
      <c r="N474" s="52">
        <v>-4.87683806568384E-3</v>
      </c>
      <c r="O474" s="52">
        <v>-5.5630831047892501E-3</v>
      </c>
      <c r="P474" s="52">
        <v>-5.6050340645015196E-3</v>
      </c>
      <c r="Q474" s="52">
        <v>-5.5615613237023302E-3</v>
      </c>
      <c r="R474" s="52">
        <v>-5.5228965356945896E-3</v>
      </c>
      <c r="S474" s="52">
        <v>-5.4243439808487797E-3</v>
      </c>
      <c r="T474" s="52">
        <v>-5.3563937544822597E-3</v>
      </c>
      <c r="U474" s="52">
        <f t="shared" si="117"/>
        <v>-5.3677187922100134E-3</v>
      </c>
      <c r="V474" s="52">
        <f t="shared" si="118"/>
        <v>4.77832897255899E-5</v>
      </c>
      <c r="W474" s="52">
        <f t="shared" si="119"/>
        <v>3.5666825482621747E-2</v>
      </c>
      <c r="X474" s="97">
        <f t="shared" si="120"/>
        <v>5550131.4210931659</v>
      </c>
      <c r="Y474" s="107">
        <f t="shared" si="121"/>
        <v>-105.35582999978215</v>
      </c>
      <c r="Z474" s="52">
        <v>-5.2884430624544603E-3</v>
      </c>
      <c r="AC474" s="49">
        <v>44397</v>
      </c>
      <c r="AD474" s="53">
        <v>5.3996336646377997E-4</v>
      </c>
      <c r="AE474" s="53">
        <v>5.3996336646377997E-4</v>
      </c>
      <c r="AF474" s="53">
        <v>5.3996336646377997E-4</v>
      </c>
      <c r="AG474" s="53">
        <v>5.3996336646377997E-4</v>
      </c>
      <c r="AH474" s="53">
        <v>5.3996336646377997E-4</v>
      </c>
      <c r="AI474" s="53">
        <v>6.0990615747869004E-4</v>
      </c>
      <c r="AJ474" s="53">
        <v>8.34672420751303E-4</v>
      </c>
      <c r="AK474" s="53">
        <f t="shared" si="122"/>
        <v>7.9721137687253419E-4</v>
      </c>
      <c r="AL474" s="53">
        <f t="shared" si="123"/>
        <v>2.4974287953227542E-5</v>
      </c>
      <c r="AM474" s="53">
        <f t="shared" si="124"/>
        <v>4.6713122418926376E-2</v>
      </c>
      <c r="AN474" s="95">
        <f t="shared" si="125"/>
        <v>-4908069.2905296814</v>
      </c>
      <c r="AO474" s="96">
        <f t="shared" si="126"/>
        <v>-5638835.4620827585</v>
      </c>
      <c r="AP474" s="108">
        <f t="shared" si="127"/>
        <v>5589.392669104971</v>
      </c>
      <c r="AQ474" s="53">
        <v>1.0594388004392301E-3</v>
      </c>
    </row>
    <row r="475" spans="5:43" ht="15" x14ac:dyDescent="0.2">
      <c r="E475" s="49">
        <v>44396</v>
      </c>
      <c r="F475" s="50">
        <v>0.86354833841323797</v>
      </c>
      <c r="G475" s="102">
        <f t="shared" si="112"/>
        <v>8.3763369876419316E-3</v>
      </c>
      <c r="H475" s="103">
        <f t="shared" si="113"/>
        <v>0.87683513603948116</v>
      </c>
      <c r="I475" s="100">
        <f t="shared" si="114"/>
        <v>5702326.2349911872</v>
      </c>
      <c r="J475" s="101">
        <f t="shared" si="115"/>
        <v>-47764.606157757342</v>
      </c>
      <c r="K475" s="106">
        <f t="shared" si="116"/>
        <v>-1012.6349027808756</v>
      </c>
      <c r="M475" s="49">
        <v>44396</v>
      </c>
      <c r="N475" s="52">
        <v>-4.8869764432310997E-3</v>
      </c>
      <c r="O475" s="52">
        <v>-5.5326716974377597E-3</v>
      </c>
      <c r="P475" s="52">
        <v>-5.6137046776711897E-3</v>
      </c>
      <c r="Q475" s="52">
        <v>-5.59494365006685E-3</v>
      </c>
      <c r="R475" s="52">
        <v>-5.56039670482277E-3</v>
      </c>
      <c r="S475" s="52">
        <v>-5.47021068632602E-3</v>
      </c>
      <c r="T475" s="52">
        <v>-5.4045603610575199E-3</v>
      </c>
      <c r="U475" s="52">
        <f t="shared" si="117"/>
        <v>-5.4155020819356033E-3</v>
      </c>
      <c r="V475" s="52">
        <f t="shared" si="118"/>
        <v>-8.1920685867488754E-6</v>
      </c>
      <c r="W475" s="52">
        <f t="shared" si="119"/>
        <v>3.5610850124309402E-2</v>
      </c>
      <c r="X475" s="97">
        <f t="shared" si="120"/>
        <v>5550254.8395510521</v>
      </c>
      <c r="Y475" s="107">
        <f t="shared" si="121"/>
        <v>18.062627886421978</v>
      </c>
      <c r="Z475" s="52">
        <v>-5.33756474032998E-3</v>
      </c>
      <c r="AC475" s="49">
        <v>44396</v>
      </c>
      <c r="AD475" s="53">
        <v>5.2996457088738604E-4</v>
      </c>
      <c r="AE475" s="53">
        <v>5.2996457088738604E-4</v>
      </c>
      <c r="AF475" s="53">
        <v>5.2996457088738604E-4</v>
      </c>
      <c r="AG475" s="53">
        <v>5.2996457088738604E-4</v>
      </c>
      <c r="AH475" s="53">
        <v>5.2996457088738604E-4</v>
      </c>
      <c r="AI475" s="53">
        <v>6.0990615747869004E-4</v>
      </c>
      <c r="AJ475" s="53">
        <v>8.0470327520743002E-4</v>
      </c>
      <c r="AK475" s="53">
        <f t="shared" si="122"/>
        <v>7.7223708891930665E-4</v>
      </c>
      <c r="AL475" s="53">
        <f t="shared" si="123"/>
        <v>-6.8784099615489371E-5</v>
      </c>
      <c r="AM475" s="53">
        <f t="shared" si="124"/>
        <v>4.6619364031357656E-2</v>
      </c>
      <c r="AN475" s="95">
        <f t="shared" si="125"/>
        <v>-4908252.1022522878</v>
      </c>
      <c r="AO475" s="96">
        <f t="shared" si="126"/>
        <v>-5597690.9461247735</v>
      </c>
      <c r="AP475" s="108">
        <f t="shared" si="127"/>
        <v>46733.908627090044</v>
      </c>
      <c r="AQ475" s="53">
        <v>9.995003929361701E-4</v>
      </c>
    </row>
    <row r="476" spans="5:43" ht="15" x14ac:dyDescent="0.2">
      <c r="E476" s="49">
        <v>44393</v>
      </c>
      <c r="F476" s="50">
        <v>0.85634517669677701</v>
      </c>
      <c r="G476" s="102">
        <f t="shared" si="112"/>
        <v>4.5601554829587084E-3</v>
      </c>
      <c r="H476" s="103">
        <f t="shared" si="113"/>
        <v>0.87351676976483572</v>
      </c>
      <c r="I476" s="100">
        <f t="shared" si="114"/>
        <v>5723988.5633175392</v>
      </c>
      <c r="J476" s="101">
        <f t="shared" si="115"/>
        <v>-26102.277831405401</v>
      </c>
      <c r="K476" s="106">
        <f t="shared" si="116"/>
        <v>-513.4860195890069</v>
      </c>
      <c r="M476" s="49">
        <v>44393</v>
      </c>
      <c r="N476" s="52">
        <v>-4.87683806568384E-3</v>
      </c>
      <c r="O476" s="52">
        <v>-5.4264608770608902E-3</v>
      </c>
      <c r="P476" s="52">
        <v>-5.5336980149149799E-3</v>
      </c>
      <c r="Q476" s="52">
        <v>-5.54768182337284E-3</v>
      </c>
      <c r="R476" s="52">
        <v>-5.5242092348635197E-3</v>
      </c>
      <c r="S476" s="52">
        <v>-5.4574171081185298E-3</v>
      </c>
      <c r="T476" s="52">
        <v>-5.3972885943949197E-3</v>
      </c>
      <c r="U476" s="52">
        <f t="shared" si="117"/>
        <v>-5.4073100133488544E-3</v>
      </c>
      <c r="V476" s="52">
        <f t="shared" si="118"/>
        <v>9.7517234583493345E-7</v>
      </c>
      <c r="W476" s="52">
        <f t="shared" si="119"/>
        <v>3.5620017365241986E-2</v>
      </c>
      <c r="X476" s="97">
        <f t="shared" si="120"/>
        <v>5550234.6267772103</v>
      </c>
      <c r="Y476" s="107">
        <f t="shared" si="121"/>
        <v>-2.1501459553837776</v>
      </c>
      <c r="Z476" s="52">
        <v>-5.3293625824153397E-3</v>
      </c>
      <c r="AC476" s="49">
        <v>44393</v>
      </c>
      <c r="AD476" s="53">
        <v>5.49961056094616E-4</v>
      </c>
      <c r="AE476" s="53">
        <v>5.49961056094616E-4</v>
      </c>
      <c r="AF476" s="53">
        <v>5.49961056094616E-4</v>
      </c>
      <c r="AG476" s="53">
        <v>5.49961056094616E-4</v>
      </c>
      <c r="AH476" s="53">
        <v>5.49961056094616E-4</v>
      </c>
      <c r="AI476" s="53">
        <v>6.3890789169818098E-4</v>
      </c>
      <c r="AJ476" s="53">
        <v>8.8144384790211905E-4</v>
      </c>
      <c r="AK476" s="53">
        <f t="shared" si="122"/>
        <v>8.4102118853479602E-4</v>
      </c>
      <c r="AL476" s="53">
        <f t="shared" si="123"/>
        <v>-1.4188175555318594E-5</v>
      </c>
      <c r="AM476" s="53">
        <f t="shared" si="124"/>
        <v>4.6673959955417829E-2</v>
      </c>
      <c r="AN476" s="95">
        <f t="shared" si="125"/>
        <v>-4908145.6493490078</v>
      </c>
      <c r="AO476" s="96">
        <f t="shared" si="126"/>
        <v>-5618833.9127940917</v>
      </c>
      <c r="AP476" s="108">
        <f t="shared" si="127"/>
        <v>25590.941957771778</v>
      </c>
      <c r="AQ476" s="53">
        <v>1.12397980410605E-3</v>
      </c>
    </row>
    <row r="477" spans="5:43" ht="15" x14ac:dyDescent="0.2">
      <c r="E477" s="49">
        <v>44392</v>
      </c>
      <c r="F477" s="50">
        <v>0.85244899988174405</v>
      </c>
      <c r="G477" s="102">
        <f t="shared" si="112"/>
        <v>2.697941357057283E-4</v>
      </c>
      <c r="H477" s="103">
        <f t="shared" si="113"/>
        <v>0.86978607970638466</v>
      </c>
      <c r="I477" s="100">
        <f t="shared" si="114"/>
        <v>5748539.9187899847</v>
      </c>
      <c r="J477" s="101">
        <f t="shared" si="115"/>
        <v>-1550.9223589599133</v>
      </c>
      <c r="K477" s="106">
        <f t="shared" si="116"/>
        <v>316.27227322012186</v>
      </c>
      <c r="M477" s="49">
        <v>44392</v>
      </c>
      <c r="N477" s="52">
        <v>-4.87683806568384E-3</v>
      </c>
      <c r="O477" s="52">
        <v>-5.4694591090083096E-3</v>
      </c>
      <c r="P477" s="52">
        <v>-5.5422917939722503E-3</v>
      </c>
      <c r="Q477" s="52">
        <v>-5.54768182337284E-3</v>
      </c>
      <c r="R477" s="52">
        <v>-5.5242092348635197E-3</v>
      </c>
      <c r="S477" s="52">
        <v>-5.4574171081185298E-3</v>
      </c>
      <c r="T477" s="52">
        <v>-5.3984588012099197E-3</v>
      </c>
      <c r="U477" s="52">
        <f t="shared" si="117"/>
        <v>-5.4082851856946893E-3</v>
      </c>
      <c r="V477" s="52">
        <f t="shared" si="118"/>
        <v>8.4169053783007819E-6</v>
      </c>
      <c r="W477" s="52">
        <f t="shared" si="119"/>
        <v>3.5627459098274458E-2</v>
      </c>
      <c r="X477" s="97">
        <f t="shared" si="120"/>
        <v>5550218.2186156223</v>
      </c>
      <c r="Y477" s="107">
        <f t="shared" si="121"/>
        <v>-18.55830754339695</v>
      </c>
      <c r="Z477" s="52">
        <v>-5.3306398913264197E-3</v>
      </c>
      <c r="AC477" s="49">
        <v>44392</v>
      </c>
      <c r="AD477" s="53">
        <v>5.4996187100186901E-4</v>
      </c>
      <c r="AE477" s="53">
        <v>5.4996187100186901E-4</v>
      </c>
      <c r="AF477" s="53">
        <v>5.4996187100186901E-4</v>
      </c>
      <c r="AG477" s="53">
        <v>5.4996187100186901E-4</v>
      </c>
      <c r="AH477" s="53">
        <v>5.4996187100186901E-4</v>
      </c>
      <c r="AI477" s="53">
        <v>6.3798215705901298E-4</v>
      </c>
      <c r="AJ477" s="53">
        <v>8.9865480549633503E-4</v>
      </c>
      <c r="AK477" s="53">
        <f t="shared" si="122"/>
        <v>8.5520936409011462E-4</v>
      </c>
      <c r="AL477" s="53">
        <f t="shared" si="123"/>
        <v>1.620834615702429E-4</v>
      </c>
      <c r="AM477" s="53">
        <f t="shared" si="124"/>
        <v>4.6850231592543388E-2</v>
      </c>
      <c r="AN477" s="95">
        <f t="shared" si="125"/>
        <v>-4907801.964955166</v>
      </c>
      <c r="AO477" s="96">
        <f t="shared" si="126"/>
        <v>-5642539.1018121401</v>
      </c>
      <c r="AP477" s="108">
        <f t="shared" si="127"/>
        <v>1885.7529397234321</v>
      </c>
      <c r="AQ477" s="53">
        <v>1.1593276867642899E-3</v>
      </c>
    </row>
    <row r="478" spans="5:43" ht="15" x14ac:dyDescent="0.2">
      <c r="E478" s="49">
        <v>44391</v>
      </c>
      <c r="F478" s="50">
        <v>0.85221904516220004</v>
      </c>
      <c r="G478" s="102">
        <f t="shared" si="112"/>
        <v>-2.2147999435433476E-3</v>
      </c>
      <c r="H478" s="103">
        <f t="shared" si="113"/>
        <v>0.86762559724803057</v>
      </c>
      <c r="I478" s="100">
        <f t="shared" si="114"/>
        <v>5762854.4107725723</v>
      </c>
      <c r="J478" s="101">
        <f t="shared" si="115"/>
        <v>12763.5696236277</v>
      </c>
      <c r="K478" s="106">
        <f t="shared" si="116"/>
        <v>246.01679141726345</v>
      </c>
      <c r="M478" s="49">
        <v>44391</v>
      </c>
      <c r="N478" s="52">
        <v>-4.87683806568384E-3</v>
      </c>
      <c r="O478" s="52">
        <v>-5.6071672588586799E-3</v>
      </c>
      <c r="P478" s="52">
        <v>-5.6194574572145904E-3</v>
      </c>
      <c r="Q478" s="52">
        <v>-5.5772536434233102E-3</v>
      </c>
      <c r="R478" s="52">
        <v>-5.5479174479842099E-3</v>
      </c>
      <c r="S478" s="52">
        <v>-5.4685864597558897E-3</v>
      </c>
      <c r="T478" s="52">
        <v>-5.4063252173364102E-3</v>
      </c>
      <c r="U478" s="52">
        <f t="shared" si="117"/>
        <v>-5.4167020910729901E-3</v>
      </c>
      <c r="V478" s="52">
        <f t="shared" si="118"/>
        <v>1.7714997132618066E-5</v>
      </c>
      <c r="W478" s="52">
        <f t="shared" si="119"/>
        <v>3.5636757190028776E-2</v>
      </c>
      <c r="X478" s="97">
        <f t="shared" si="120"/>
        <v>5550197.7174656866</v>
      </c>
      <c r="Y478" s="107">
        <f t="shared" si="121"/>
        <v>-39.059457479044795</v>
      </c>
      <c r="Z478" s="52">
        <v>-5.3369067609310098E-3</v>
      </c>
      <c r="AC478" s="49">
        <v>44391</v>
      </c>
      <c r="AD478" s="53">
        <v>5.1996594993397496E-4</v>
      </c>
      <c r="AE478" s="53">
        <v>5.1996594993397496E-4</v>
      </c>
      <c r="AF478" s="53">
        <v>5.1996594993397496E-4</v>
      </c>
      <c r="AG478" s="53">
        <v>5.1996594993397496E-4</v>
      </c>
      <c r="AH478" s="53">
        <v>5.1996594993397496E-4</v>
      </c>
      <c r="AI478" s="53">
        <v>5.5992096895351995E-4</v>
      </c>
      <c r="AJ478" s="53">
        <v>7.1976688923314203E-4</v>
      </c>
      <c r="AK478" s="53">
        <f t="shared" si="122"/>
        <v>6.9312590251987172E-4</v>
      </c>
      <c r="AL478" s="53">
        <f t="shared" si="123"/>
        <v>2.2484028401474881E-5</v>
      </c>
      <c r="AM478" s="53">
        <f t="shared" si="124"/>
        <v>4.671063215937462E-2</v>
      </c>
      <c r="AN478" s="95">
        <f t="shared" si="125"/>
        <v>-4908074.1459927205</v>
      </c>
      <c r="AO478" s="96">
        <f t="shared" si="126"/>
        <v>-5656903.3481265949</v>
      </c>
      <c r="AP478" s="108">
        <f t="shared" si="127"/>
        <v>-12478.493374731392</v>
      </c>
      <c r="AQ478" s="53">
        <v>8.7961292592808604E-4</v>
      </c>
    </row>
    <row r="479" spans="5:43" ht="15" x14ac:dyDescent="0.2">
      <c r="E479" s="49">
        <v>44390</v>
      </c>
      <c r="F479" s="50">
        <v>0.85410863161087003</v>
      </c>
      <c r="G479" s="102">
        <f t="shared" si="112"/>
        <v>-3.7195133805696488E-5</v>
      </c>
      <c r="H479" s="103">
        <f t="shared" si="113"/>
        <v>0.86951913673279324</v>
      </c>
      <c r="I479" s="100">
        <f t="shared" si="114"/>
        <v>5750304.7245025961</v>
      </c>
      <c r="J479" s="101">
        <f t="shared" si="115"/>
        <v>213.88335365150124</v>
      </c>
      <c r="K479" s="106">
        <f t="shared" si="116"/>
        <v>15.521154841408134</v>
      </c>
      <c r="M479" s="49">
        <v>44390</v>
      </c>
      <c r="N479" s="52">
        <v>-4.8971162177622301E-3</v>
      </c>
      <c r="O479" s="52">
        <v>-5.5653820745646902E-3</v>
      </c>
      <c r="P479" s="52">
        <v>-5.6224809959530796E-3</v>
      </c>
      <c r="Q479" s="52">
        <v>-5.5831787176430199E-3</v>
      </c>
      <c r="R479" s="52">
        <v>-5.5522141046822002E-3</v>
      </c>
      <c r="S479" s="52">
        <v>-5.4772226139902999E-3</v>
      </c>
      <c r="T479" s="52">
        <v>-5.4258559830486696E-3</v>
      </c>
      <c r="U479" s="52">
        <f t="shared" si="117"/>
        <v>-5.4344170882056082E-3</v>
      </c>
      <c r="V479" s="52">
        <f t="shared" si="118"/>
        <v>-1.3724745561672844E-5</v>
      </c>
      <c r="W479" s="52">
        <f t="shared" si="119"/>
        <v>3.5605317447334479E-2</v>
      </c>
      <c r="X479" s="97">
        <f t="shared" si="120"/>
        <v>5550267.0385404509</v>
      </c>
      <c r="Y479" s="107">
        <f t="shared" si="121"/>
        <v>30.261617285199463</v>
      </c>
      <c r="Z479" s="52">
        <v>-5.3518628701567598E-3</v>
      </c>
      <c r="AC479" s="49">
        <v>44390</v>
      </c>
      <c r="AD479" s="53">
        <v>5.1996594993397496E-4</v>
      </c>
      <c r="AE479" s="53">
        <v>5.1996594993397496E-4</v>
      </c>
      <c r="AF479" s="53">
        <v>5.1996594993397496E-4</v>
      </c>
      <c r="AG479" s="53">
        <v>5.1996594993397496E-4</v>
      </c>
      <c r="AH479" s="53">
        <v>5.1996594993397496E-4</v>
      </c>
      <c r="AI479" s="53">
        <v>5.4992374498397101E-4</v>
      </c>
      <c r="AJ479" s="53">
        <v>6.9478549994528196E-4</v>
      </c>
      <c r="AK479" s="53">
        <f t="shared" si="122"/>
        <v>6.7064187411839684E-4</v>
      </c>
      <c r="AL479" s="53">
        <f t="shared" si="123"/>
        <v>-8.3263148553674874E-6</v>
      </c>
      <c r="AM479" s="53">
        <f t="shared" si="124"/>
        <v>4.6679821816117781E-2</v>
      </c>
      <c r="AN479" s="95">
        <f t="shared" si="125"/>
        <v>-4908134.2198401699</v>
      </c>
      <c r="AO479" s="96">
        <f t="shared" si="126"/>
        <v>-5644653.4785679588</v>
      </c>
      <c r="AP479" s="108">
        <f t="shared" si="127"/>
        <v>-228.62381609529257</v>
      </c>
      <c r="AQ479" s="53">
        <v>8.3964725490659399E-4</v>
      </c>
    </row>
    <row r="480" spans="5:43" ht="15" x14ac:dyDescent="0.2">
      <c r="E480" s="49">
        <v>44389</v>
      </c>
      <c r="F480" s="50">
        <v>0.85414040088653498</v>
      </c>
      <c r="G480" s="102">
        <f t="shared" si="112"/>
        <v>-4.1955539601565605E-3</v>
      </c>
      <c r="H480" s="103">
        <f t="shared" si="113"/>
        <v>0.86590322966173217</v>
      </c>
      <c r="I480" s="100">
        <f t="shared" si="114"/>
        <v>5774317.3009682223</v>
      </c>
      <c r="J480" s="101">
        <f t="shared" si="115"/>
        <v>24226.459819277748</v>
      </c>
      <c r="K480" s="106">
        <f t="shared" si="116"/>
        <v>450.05094058252871</v>
      </c>
      <c r="M480" s="49">
        <v>44389</v>
      </c>
      <c r="N480" s="52">
        <v>-4.8769032582640596E-3</v>
      </c>
      <c r="O480" s="52">
        <v>-5.5732596665620804E-3</v>
      </c>
      <c r="P480" s="52">
        <v>-5.5371914058923704E-3</v>
      </c>
      <c r="Q480" s="52">
        <v>-5.5133518762886498E-3</v>
      </c>
      <c r="R480" s="52">
        <v>-5.4972129873931399E-3</v>
      </c>
      <c r="S480" s="52">
        <v>-5.4531563073396596E-3</v>
      </c>
      <c r="T480" s="52">
        <v>-5.4141995497047901E-3</v>
      </c>
      <c r="U480" s="52">
        <f t="shared" si="117"/>
        <v>-5.4206923426439353E-3</v>
      </c>
      <c r="V480" s="52">
        <f t="shared" si="118"/>
        <v>-5.5685328940492662E-7</v>
      </c>
      <c r="W480" s="52">
        <f t="shared" si="119"/>
        <v>3.5618485339606751E-2</v>
      </c>
      <c r="X480" s="97">
        <f t="shared" si="120"/>
        <v>5550238.004722761</v>
      </c>
      <c r="Y480" s="107">
        <f t="shared" si="121"/>
        <v>1.2277995953336358</v>
      </c>
      <c r="Z480" s="52">
        <v>-5.35771530121564E-3</v>
      </c>
      <c r="AC480" s="49">
        <v>44389</v>
      </c>
      <c r="AD480" s="53">
        <v>5.1996594993397496E-4</v>
      </c>
      <c r="AE480" s="53">
        <v>5.1996594993397496E-4</v>
      </c>
      <c r="AF480" s="53">
        <v>5.1996594993397496E-4</v>
      </c>
      <c r="AG480" s="53">
        <v>5.1996594993397496E-4</v>
      </c>
      <c r="AH480" s="53">
        <v>5.1996594993397496E-4</v>
      </c>
      <c r="AI480" s="53">
        <v>5.4992374498397101E-4</v>
      </c>
      <c r="AJ480" s="53">
        <v>7.0477707777172305E-4</v>
      </c>
      <c r="AK480" s="53">
        <f t="shared" si="122"/>
        <v>6.7896818897376433E-4</v>
      </c>
      <c r="AL480" s="53">
        <f t="shared" si="123"/>
        <v>1.6111686515313207E-6</v>
      </c>
      <c r="AM480" s="53">
        <f t="shared" si="124"/>
        <v>4.6689759299624677E-2</v>
      </c>
      <c r="AN480" s="95">
        <f t="shared" si="125"/>
        <v>-4908114.8437060472</v>
      </c>
      <c r="AO480" s="96">
        <f t="shared" si="126"/>
        <v>-5668202.4914301541</v>
      </c>
      <c r="AP480" s="108">
        <f t="shared" si="127"/>
        <v>-23777.636678290553</v>
      </c>
      <c r="AQ480" s="53">
        <v>8.5963046876713601E-4</v>
      </c>
    </row>
    <row r="481" spans="5:43" ht="15" x14ac:dyDescent="0.2">
      <c r="E481" s="49">
        <v>44386</v>
      </c>
      <c r="F481" s="50">
        <v>0.85773152112960804</v>
      </c>
      <c r="G481" s="102">
        <f t="shared" si="112"/>
        <v>-4.2488844245735045E-3</v>
      </c>
      <c r="H481" s="103">
        <f t="shared" si="113"/>
        <v>0.86585685607747909</v>
      </c>
      <c r="I481" s="100">
        <f t="shared" si="114"/>
        <v>5774626.5620059799</v>
      </c>
      <c r="J481" s="101">
        <f t="shared" si="115"/>
        <v>24535.720857035369</v>
      </c>
      <c r="K481" s="106">
        <f t="shared" si="116"/>
        <v>533.85614332463592</v>
      </c>
      <c r="M481" s="49">
        <v>44386</v>
      </c>
      <c r="N481" s="52">
        <v>-4.8769032582640596E-3</v>
      </c>
      <c r="O481" s="52">
        <v>-5.4297298192977897E-3</v>
      </c>
      <c r="P481" s="52">
        <v>-5.4984143935143904E-3</v>
      </c>
      <c r="Q481" s="52">
        <v>-5.5011152289807796E-3</v>
      </c>
      <c r="R481" s="52">
        <v>-5.4873442277312201E-3</v>
      </c>
      <c r="S481" s="52">
        <v>-5.44981518760323E-3</v>
      </c>
      <c r="T481" s="52">
        <v>-5.4141995497047901E-3</v>
      </c>
      <c r="U481" s="52">
        <f t="shared" si="117"/>
        <v>-5.4201354893545304E-3</v>
      </c>
      <c r="V481" s="52">
        <f t="shared" si="118"/>
        <v>9.4500525544046615E-6</v>
      </c>
      <c r="W481" s="52">
        <f t="shared" si="119"/>
        <v>3.562849224545056E-2</v>
      </c>
      <c r="X481" s="97">
        <f t="shared" si="120"/>
        <v>5550215.9406492943</v>
      </c>
      <c r="Y481" s="107">
        <f t="shared" si="121"/>
        <v>-20.836273871362209</v>
      </c>
      <c r="Z481" s="52">
        <v>-5.35771530121564E-3</v>
      </c>
      <c r="AC481" s="49">
        <v>44386</v>
      </c>
      <c r="AD481" s="53">
        <v>5.1996519323438395E-4</v>
      </c>
      <c r="AE481" s="53">
        <v>5.1996519323438395E-4</v>
      </c>
      <c r="AF481" s="53">
        <v>5.1996519323438395E-4</v>
      </c>
      <c r="AG481" s="53">
        <v>5.1996519323438395E-4</v>
      </c>
      <c r="AH481" s="53">
        <v>5.1996519323438395E-4</v>
      </c>
      <c r="AI481" s="53">
        <v>5.4959411500021804E-4</v>
      </c>
      <c r="AJ481" s="53">
        <v>7.0290960138663595E-4</v>
      </c>
      <c r="AK481" s="53">
        <f t="shared" si="122"/>
        <v>6.77357020322233E-4</v>
      </c>
      <c r="AL481" s="53">
        <f t="shared" si="123"/>
        <v>4.6101641297961239E-5</v>
      </c>
      <c r="AM481" s="53">
        <f t="shared" si="124"/>
        <v>4.6734249772271107E-2</v>
      </c>
      <c r="AN481" s="95">
        <f t="shared" si="125"/>
        <v>-4908028.0969914543</v>
      </c>
      <c r="AO481" s="96">
        <f t="shared" si="126"/>
        <v>-5668405.8831917029</v>
      </c>
      <c r="AP481" s="108">
        <f t="shared" si="127"/>
        <v>-23981.028439839371</v>
      </c>
      <c r="AQ481" s="53">
        <v>8.5622508777305397E-4</v>
      </c>
    </row>
    <row r="482" spans="5:43" ht="15" x14ac:dyDescent="0.2">
      <c r="E482" s="49">
        <v>44385</v>
      </c>
      <c r="F482" s="50">
        <v>0.86138367652893</v>
      </c>
      <c r="G482" s="102">
        <f t="shared" si="112"/>
        <v>5.7704355886977199E-3</v>
      </c>
      <c r="H482" s="103">
        <f t="shared" si="113"/>
        <v>0.87456917062177342</v>
      </c>
      <c r="I482" s="100">
        <f t="shared" si="114"/>
        <v>5717100.6799213588</v>
      </c>
      <c r="J482" s="101">
        <f t="shared" si="115"/>
        <v>-32990.161227585748</v>
      </c>
      <c r="K482" s="106">
        <f t="shared" si="116"/>
        <v>-613.44661350734532</v>
      </c>
      <c r="M482" s="49">
        <v>44385</v>
      </c>
      <c r="N482" s="52">
        <v>-4.8666987568140004E-3</v>
      </c>
      <c r="O482" s="52">
        <v>-5.4539418779313504E-3</v>
      </c>
      <c r="P482" s="52">
        <v>-5.5310749448835798E-3</v>
      </c>
      <c r="Q482" s="52">
        <v>-5.5332276970148E-3</v>
      </c>
      <c r="R482" s="52">
        <v>-5.5142948403954497E-3</v>
      </c>
      <c r="S482" s="52">
        <v>-5.46244066208601E-3</v>
      </c>
      <c r="T482" s="52">
        <v>-5.4230145178735204E-3</v>
      </c>
      <c r="U482" s="52">
        <f t="shared" si="117"/>
        <v>-5.4295855419089351E-3</v>
      </c>
      <c r="V482" s="52">
        <f t="shared" si="118"/>
        <v>7.2271407892303755E-6</v>
      </c>
      <c r="W482" s="52">
        <f t="shared" si="119"/>
        <v>3.5626269333685387E-2</v>
      </c>
      <c r="X482" s="97">
        <f t="shared" si="120"/>
        <v>5550220.8419058295</v>
      </c>
      <c r="Y482" s="107">
        <f t="shared" si="121"/>
        <v>-15.935017336159945</v>
      </c>
      <c r="Z482" s="52">
        <v>-5.3673372603952798E-3</v>
      </c>
      <c r="AC482" s="49">
        <v>44385</v>
      </c>
      <c r="AD482" s="53">
        <v>5.1996594993397496E-4</v>
      </c>
      <c r="AE482" s="53">
        <v>5.1996594993397496E-4</v>
      </c>
      <c r="AF482" s="53">
        <v>5.1996594993397496E-4</v>
      </c>
      <c r="AG482" s="53">
        <v>5.1996594993397496E-4</v>
      </c>
      <c r="AH482" s="53">
        <v>5.1996594993397496E-4</v>
      </c>
      <c r="AI482" s="53">
        <v>5.3950113942846602E-4</v>
      </c>
      <c r="AJ482" s="53">
        <v>6.4960622694343296E-4</v>
      </c>
      <c r="AK482" s="53">
        <f t="shared" si="122"/>
        <v>6.3125537902427177E-4</v>
      </c>
      <c r="AL482" s="53">
        <f t="shared" si="123"/>
        <v>3.9152898049602545E-6</v>
      </c>
      <c r="AM482" s="53">
        <f t="shared" si="124"/>
        <v>4.6692063420778106E-2</v>
      </c>
      <c r="AN482" s="95">
        <f t="shared" si="125"/>
        <v>-4908110.351134873</v>
      </c>
      <c r="AO482" s="96">
        <f t="shared" si="126"/>
        <v>-5612032.205120449</v>
      </c>
      <c r="AP482" s="108">
        <f t="shared" si="127"/>
        <v>32392.649631414562</v>
      </c>
      <c r="AQ482" s="53">
        <v>7.5971131445840001E-4</v>
      </c>
    </row>
    <row r="483" spans="5:43" ht="15" x14ac:dyDescent="0.2">
      <c r="E483" s="49">
        <v>44384</v>
      </c>
      <c r="F483" s="50">
        <v>0.85642743110656705</v>
      </c>
      <c r="G483" s="102">
        <f t="shared" si="112"/>
        <v>-7.4396256837886934E-5</v>
      </c>
      <c r="H483" s="103">
        <f t="shared" si="113"/>
        <v>0.86948678844120975</v>
      </c>
      <c r="I483" s="100">
        <f t="shared" si="114"/>
        <v>5750518.6582119921</v>
      </c>
      <c r="J483" s="101">
        <f t="shared" si="115"/>
        <v>427.81706304755062</v>
      </c>
      <c r="K483" s="106">
        <f t="shared" si="116"/>
        <v>16.692118804901838</v>
      </c>
      <c r="M483" s="49">
        <v>44384</v>
      </c>
      <c r="N483" s="52">
        <v>-4.8666987568140004E-3</v>
      </c>
      <c r="O483" s="52">
        <v>-5.6052422150969497E-3</v>
      </c>
      <c r="P483" s="52">
        <v>-5.5763451382517797E-3</v>
      </c>
      <c r="Q483" s="52">
        <v>-5.5556874722242303E-3</v>
      </c>
      <c r="R483" s="52">
        <v>-5.53417485207319E-3</v>
      </c>
      <c r="S483" s="52">
        <v>-5.4719452746212396E-3</v>
      </c>
      <c r="T483" s="52">
        <v>-5.4297861643135504E-3</v>
      </c>
      <c r="U483" s="52">
        <f t="shared" si="117"/>
        <v>-5.4368126826981654E-3</v>
      </c>
      <c r="V483" s="52">
        <f t="shared" si="118"/>
        <v>-1.4170383413630687E-5</v>
      </c>
      <c r="W483" s="52">
        <f t="shared" si="119"/>
        <v>3.5604871809482526E-2</v>
      </c>
      <c r="X483" s="97">
        <f t="shared" si="120"/>
        <v>5550268.0211277073</v>
      </c>
      <c r="Y483" s="107">
        <f t="shared" si="121"/>
        <v>31.244204541668296</v>
      </c>
      <c r="Z483" s="52">
        <v>-5.3701358847320002E-3</v>
      </c>
      <c r="AC483" s="49">
        <v>44384</v>
      </c>
      <c r="AD483" s="53">
        <v>5.1996594993397496E-4</v>
      </c>
      <c r="AE483" s="53">
        <v>5.1996594993397496E-4</v>
      </c>
      <c r="AF483" s="53">
        <v>5.1996594993397496E-4</v>
      </c>
      <c r="AG483" s="53">
        <v>5.1996594993397496E-4</v>
      </c>
      <c r="AH483" s="53">
        <v>5.1996594993397496E-4</v>
      </c>
      <c r="AI483" s="53">
        <v>5.3992663742974401E-4</v>
      </c>
      <c r="AJ483" s="53">
        <v>6.4482277957722501E-4</v>
      </c>
      <c r="AK483" s="53">
        <f t="shared" si="122"/>
        <v>6.2734008921931151E-4</v>
      </c>
      <c r="AL483" s="53">
        <f t="shared" si="123"/>
        <v>-9.9951187924794899E-6</v>
      </c>
      <c r="AM483" s="53">
        <f t="shared" si="124"/>
        <v>4.6678153012180666E-2</v>
      </c>
      <c r="AN483" s="95">
        <f t="shared" si="125"/>
        <v>-4908137.4736864213</v>
      </c>
      <c r="AO483" s="96">
        <f t="shared" si="126"/>
        <v>-5644867.2239006478</v>
      </c>
      <c r="AP483" s="108">
        <f t="shared" si="127"/>
        <v>-442.36914878431708</v>
      </c>
      <c r="AQ483" s="53">
        <v>7.4971892172470602E-4</v>
      </c>
    </row>
    <row r="484" spans="5:43" ht="15" x14ac:dyDescent="0.2">
      <c r="E484" s="49">
        <v>44383</v>
      </c>
      <c r="F484" s="50">
        <v>0.85649114847183205</v>
      </c>
      <c r="G484" s="102">
        <f t="shared" si="112"/>
        <v>-6.0408192987366734E-4</v>
      </c>
      <c r="H484" s="103">
        <f t="shared" si="113"/>
        <v>0.86902619948038395</v>
      </c>
      <c r="I484" s="100">
        <f t="shared" si="114"/>
        <v>5753566.4666837957</v>
      </c>
      <c r="J484" s="101">
        <f t="shared" si="115"/>
        <v>3475.625534851104</v>
      </c>
      <c r="K484" s="106">
        <f t="shared" si="116"/>
        <v>46.791939013637602</v>
      </c>
      <c r="M484" s="49">
        <v>44383</v>
      </c>
      <c r="N484" s="52">
        <v>-4.87683806568384E-3</v>
      </c>
      <c r="O484" s="52">
        <v>-5.5456319823861096E-3</v>
      </c>
      <c r="P484" s="52">
        <v>-5.5620800703763901E-3</v>
      </c>
      <c r="Q484" s="52">
        <v>-5.5142370983958201E-3</v>
      </c>
      <c r="R484" s="52">
        <v>-5.4888073354959401E-3</v>
      </c>
      <c r="S484" s="52">
        <v>-5.4515311494469599E-3</v>
      </c>
      <c r="T484" s="52">
        <v>-5.4168645292520497E-3</v>
      </c>
      <c r="U484" s="52">
        <f t="shared" si="117"/>
        <v>-5.4226422992845347E-3</v>
      </c>
      <c r="V484" s="52">
        <f t="shared" si="118"/>
        <v>3.5086025794378931E-6</v>
      </c>
      <c r="W484" s="52">
        <f t="shared" si="119"/>
        <v>3.5622550795475591E-2</v>
      </c>
      <c r="X484" s="97">
        <f t="shared" si="120"/>
        <v>5550229.0408507884</v>
      </c>
      <c r="Y484" s="107">
        <f t="shared" si="121"/>
        <v>-7.7360723773017526</v>
      </c>
      <c r="Z484" s="52">
        <v>-5.3608939051628104E-3</v>
      </c>
      <c r="AC484" s="49">
        <v>44383</v>
      </c>
      <c r="AD484" s="53">
        <v>5.1996594993397496E-4</v>
      </c>
      <c r="AE484" s="53">
        <v>5.1996594993397496E-4</v>
      </c>
      <c r="AF484" s="53">
        <v>5.1996594993397496E-4</v>
      </c>
      <c r="AG484" s="53">
        <v>5.1996594993397496E-4</v>
      </c>
      <c r="AH484" s="53">
        <v>5.1996594993397496E-4</v>
      </c>
      <c r="AI484" s="53">
        <v>5.4992374498397101E-4</v>
      </c>
      <c r="AJ484" s="53">
        <v>6.54817500617355E-4</v>
      </c>
      <c r="AK484" s="53">
        <f t="shared" si="122"/>
        <v>6.37335208011791E-4</v>
      </c>
      <c r="AL484" s="53">
        <f t="shared" si="123"/>
        <v>-4.1634969723716286E-6</v>
      </c>
      <c r="AM484" s="53">
        <f t="shared" si="124"/>
        <v>4.6683984634000773E-2</v>
      </c>
      <c r="AN484" s="95">
        <f t="shared" si="125"/>
        <v>-4908126.1031564949</v>
      </c>
      <c r="AO484" s="96">
        <f t="shared" si="126"/>
        <v>-5647845.9522753237</v>
      </c>
      <c r="AP484" s="108">
        <f t="shared" si="127"/>
        <v>-3421.0975234601647</v>
      </c>
      <c r="AQ484" s="53">
        <v>7.5971131445840001E-4</v>
      </c>
    </row>
    <row r="485" spans="5:43" ht="15" x14ac:dyDescent="0.2">
      <c r="E485" s="49">
        <v>44382</v>
      </c>
      <c r="F485" s="50">
        <v>0.85700869560241699</v>
      </c>
      <c r="G485" s="102">
        <f t="shared" si="112"/>
        <v>-2.7110528038258078E-3</v>
      </c>
      <c r="H485" s="103">
        <f t="shared" si="113"/>
        <v>0.86719407983900876</v>
      </c>
      <c r="I485" s="100">
        <f t="shared" si="114"/>
        <v>5765722.0179919014</v>
      </c>
      <c r="J485" s="101">
        <f t="shared" si="115"/>
        <v>15631.176842956804</v>
      </c>
      <c r="K485" s="106">
        <f t="shared" si="116"/>
        <v>265.6182403890416</v>
      </c>
      <c r="M485" s="49">
        <v>44382</v>
      </c>
      <c r="N485" s="52">
        <v>-4.86676394939422E-3</v>
      </c>
      <c r="O485" s="52">
        <v>-5.5013541132211598E-3</v>
      </c>
      <c r="P485" s="52">
        <v>-5.5529545061290203E-3</v>
      </c>
      <c r="Q485" s="52">
        <v>-5.5282250978052599E-3</v>
      </c>
      <c r="R485" s="52">
        <v>-5.5048000067472397E-3</v>
      </c>
      <c r="S485" s="52">
        <v>-5.4592625238001303E-3</v>
      </c>
      <c r="T485" s="52">
        <v>-5.4195285774767399E-3</v>
      </c>
      <c r="U485" s="52">
        <f t="shared" si="117"/>
        <v>-5.4261509018639726E-3</v>
      </c>
      <c r="V485" s="52">
        <f t="shared" si="118"/>
        <v>7.0301660646939976E-6</v>
      </c>
      <c r="W485" s="52">
        <f t="shared" si="119"/>
        <v>3.5626072358960849E-2</v>
      </c>
      <c r="X485" s="97">
        <f t="shared" si="120"/>
        <v>5550221.2762119211</v>
      </c>
      <c r="Y485" s="107">
        <f t="shared" si="121"/>
        <v>-15.500711244530976</v>
      </c>
      <c r="Z485" s="52">
        <v>-5.3504095412790697E-3</v>
      </c>
      <c r="AC485" s="49">
        <v>44382</v>
      </c>
      <c r="AD485" s="53">
        <v>5.1996594993397496E-4</v>
      </c>
      <c r="AE485" s="53">
        <v>5.1996594993397496E-4</v>
      </c>
      <c r="AF485" s="53">
        <v>5.1996594993397496E-4</v>
      </c>
      <c r="AG485" s="53">
        <v>5.1996594993397496E-4</v>
      </c>
      <c r="AH485" s="53">
        <v>5.1996594993397496E-4</v>
      </c>
      <c r="AI485" s="53">
        <v>5.4992374498397101E-4</v>
      </c>
      <c r="AJ485" s="53">
        <v>6.5981369698420102E-4</v>
      </c>
      <c r="AK485" s="53">
        <f t="shared" si="122"/>
        <v>6.4149870498416263E-4</v>
      </c>
      <c r="AL485" s="53">
        <f t="shared" si="123"/>
        <v>-2.7245356856536685E-6</v>
      </c>
      <c r="AM485" s="53">
        <f t="shared" si="124"/>
        <v>4.6685423595287497E-2</v>
      </c>
      <c r="AN485" s="95">
        <f t="shared" si="125"/>
        <v>-4908123.2974655144</v>
      </c>
      <c r="AO485" s="96">
        <f t="shared" si="126"/>
        <v>-5659774.9126431867</v>
      </c>
      <c r="AP485" s="108">
        <f t="shared" si="127"/>
        <v>-15350.057891323231</v>
      </c>
      <c r="AQ485" s="53">
        <v>7.69703648984432E-4</v>
      </c>
    </row>
    <row r="486" spans="5:43" ht="15" x14ac:dyDescent="0.2">
      <c r="E486" s="49">
        <v>44379</v>
      </c>
      <c r="F486" s="50">
        <v>0.85933524370193404</v>
      </c>
      <c r="G486" s="102">
        <f t="shared" si="112"/>
        <v>-2.1510077510736043E-3</v>
      </c>
      <c r="H486" s="103">
        <f t="shared" si="113"/>
        <v>0.86768106784339338</v>
      </c>
      <c r="I486" s="100">
        <f t="shared" si="114"/>
        <v>5762485.99318574</v>
      </c>
      <c r="J486" s="101">
        <f t="shared" si="115"/>
        <v>12395.152036795393</v>
      </c>
      <c r="K486" s="106">
        <f t="shared" si="116"/>
        <v>249.70593034755439</v>
      </c>
      <c r="M486" s="49">
        <v>44379</v>
      </c>
      <c r="N486" s="52">
        <v>-4.86676394939422E-3</v>
      </c>
      <c r="O486" s="52">
        <v>-5.4202014580368996E-3</v>
      </c>
      <c r="P486" s="52">
        <v>-5.5171451531350604E-3</v>
      </c>
      <c r="Q486" s="52">
        <v>-5.5282250978052599E-3</v>
      </c>
      <c r="R486" s="52">
        <v>-5.5122734047472399E-3</v>
      </c>
      <c r="S486" s="52">
        <v>-5.4638809524476502E-3</v>
      </c>
      <c r="T486" s="52">
        <v>-5.4270410910248696E-3</v>
      </c>
      <c r="U486" s="52">
        <f t="shared" si="117"/>
        <v>-5.4331810679286666E-3</v>
      </c>
      <c r="V486" s="52">
        <f t="shared" si="118"/>
        <v>-1.9334489479658386E-5</v>
      </c>
      <c r="W486" s="52">
        <f t="shared" si="119"/>
        <v>3.5599707703416493E-2</v>
      </c>
      <c r="X486" s="97">
        <f t="shared" si="120"/>
        <v>5550279.4074819889</v>
      </c>
      <c r="Y486" s="107">
        <f t="shared" si="121"/>
        <v>42.630558823235333</v>
      </c>
      <c r="Z486" s="52">
        <v>-5.3700706921517797E-3</v>
      </c>
      <c r="AC486" s="49">
        <v>44379</v>
      </c>
      <c r="AD486" s="53">
        <v>5.1996519323438395E-4</v>
      </c>
      <c r="AE486" s="53">
        <v>5.1996519323438395E-4</v>
      </c>
      <c r="AF486" s="53">
        <v>5.1996519323438395E-4</v>
      </c>
      <c r="AG486" s="53">
        <v>5.1996519323438395E-4</v>
      </c>
      <c r="AH486" s="53">
        <v>5.1996519323438395E-4</v>
      </c>
      <c r="AI486" s="53">
        <v>5.4927170276641802E-4</v>
      </c>
      <c r="AJ486" s="53">
        <v>6.6321354825049595E-4</v>
      </c>
      <c r="AK486" s="53">
        <f t="shared" si="122"/>
        <v>6.442232406698163E-4</v>
      </c>
      <c r="AL486" s="53">
        <f t="shared" si="123"/>
        <v>-9.2130018553387939E-6</v>
      </c>
      <c r="AM486" s="53">
        <f t="shared" si="124"/>
        <v>4.6678935129117811E-2</v>
      </c>
      <c r="AN486" s="95">
        <f t="shared" si="125"/>
        <v>-4908135.9487087671</v>
      </c>
      <c r="AO486" s="96">
        <f t="shared" si="126"/>
        <v>-5656612.9314171346</v>
      </c>
      <c r="AP486" s="108">
        <f t="shared" si="127"/>
        <v>-12188.076665271074</v>
      </c>
      <c r="AQ486" s="53">
        <v>7.7715539373457399E-4</v>
      </c>
    </row>
    <row r="487" spans="5:43" ht="15" x14ac:dyDescent="0.2">
      <c r="E487" s="49">
        <v>44378</v>
      </c>
      <c r="F487" s="50">
        <v>0.86118566989898604</v>
      </c>
      <c r="G487" s="102">
        <f t="shared" si="112"/>
        <v>3.2108555894683069E-3</v>
      </c>
      <c r="H487" s="103">
        <f t="shared" si="113"/>
        <v>0.87234348404573503</v>
      </c>
      <c r="I487" s="100">
        <f t="shared" si="114"/>
        <v>5731687.2211976778</v>
      </c>
      <c r="J487" s="101">
        <f t="shared" si="115"/>
        <v>-18403.619951266795</v>
      </c>
      <c r="K487" s="106">
        <f t="shared" si="116"/>
        <v>-424.70639899652451</v>
      </c>
      <c r="M487" s="49">
        <v>44378</v>
      </c>
      <c r="N487" s="52">
        <v>-5.0289230421185398E-3</v>
      </c>
      <c r="O487" s="52">
        <v>-5.5082999169826499E-3</v>
      </c>
      <c r="P487" s="52">
        <v>-5.5927163921296597E-3</v>
      </c>
      <c r="Q487" s="52">
        <v>-5.5457525886595197E-3</v>
      </c>
      <c r="R487" s="52">
        <v>-5.5025545880198401E-3</v>
      </c>
      <c r="S487" s="52">
        <v>-5.4563451558351499E-3</v>
      </c>
      <c r="T487" s="52">
        <v>-5.4053468629717801E-3</v>
      </c>
      <c r="U487" s="52">
        <f t="shared" si="117"/>
        <v>-5.4138465784490082E-3</v>
      </c>
      <c r="V487" s="52">
        <f t="shared" si="118"/>
        <v>1.4192347104344076E-5</v>
      </c>
      <c r="W487" s="52">
        <f t="shared" si="119"/>
        <v>3.5633234540000495E-2</v>
      </c>
      <c r="X487" s="97">
        <f t="shared" si="120"/>
        <v>5550205.4844672885</v>
      </c>
      <c r="Y487" s="107">
        <f t="shared" si="121"/>
        <v>-31.292455877177417</v>
      </c>
      <c r="Z487" s="52">
        <v>-5.3414306603372097E-3</v>
      </c>
      <c r="AC487" s="49">
        <v>44378</v>
      </c>
      <c r="AD487" s="53">
        <v>5.1996594993397496E-4</v>
      </c>
      <c r="AE487" s="53">
        <v>5.1996594993397496E-4</v>
      </c>
      <c r="AF487" s="53">
        <v>5.1996594993397496E-4</v>
      </c>
      <c r="AG487" s="53">
        <v>5.1996594993397496E-4</v>
      </c>
      <c r="AH487" s="53">
        <v>5.1996594993397496E-4</v>
      </c>
      <c r="AI487" s="53">
        <v>5.4897653171792605E-4</v>
      </c>
      <c r="AJ487" s="53">
        <v>6.7432818468660105E-4</v>
      </c>
      <c r="AK487" s="53">
        <f t="shared" si="122"/>
        <v>6.5343624252515509E-4</v>
      </c>
      <c r="AL487" s="53">
        <f t="shared" si="123"/>
        <v>-2.4706105856845523E-5</v>
      </c>
      <c r="AM487" s="53">
        <f t="shared" si="124"/>
        <v>4.6663442025116304E-2</v>
      </c>
      <c r="AN487" s="95">
        <f t="shared" si="125"/>
        <v>-4908166.1573710535</v>
      </c>
      <c r="AO487" s="96">
        <f t="shared" si="126"/>
        <v>-5626414.6487437161</v>
      </c>
      <c r="AP487" s="108">
        <f t="shared" si="127"/>
        <v>18010.206008147448</v>
      </c>
      <c r="AQ487" s="53">
        <v>7.9968012869357998E-4</v>
      </c>
    </row>
    <row r="488" spans="5:43" ht="15" x14ac:dyDescent="0.2">
      <c r="E488" s="49">
        <v>44377</v>
      </c>
      <c r="F488" s="50">
        <v>0.85842496156692505</v>
      </c>
      <c r="G488" s="102">
        <f t="shared" si="112"/>
        <v>-2.4852474488780778E-3</v>
      </c>
      <c r="H488" s="103">
        <f t="shared" si="113"/>
        <v>0.867390429219554</v>
      </c>
      <c r="I488" s="100">
        <f t="shared" si="114"/>
        <v>5764416.8434032826</v>
      </c>
      <c r="J488" s="101">
        <f t="shared" si="115"/>
        <v>14326.002254338004</v>
      </c>
      <c r="K488" s="106">
        <f t="shared" si="116"/>
        <v>290.01247979514301</v>
      </c>
      <c r="M488" s="49">
        <v>44377</v>
      </c>
      <c r="N488" s="52">
        <v>-4.8971162177622301E-3</v>
      </c>
      <c r="O488" s="52">
        <v>-5.6465063244104299E-3</v>
      </c>
      <c r="P488" s="52">
        <v>-5.7056783698499203E-3</v>
      </c>
      <c r="Q488" s="52">
        <v>-5.6148967705667002E-3</v>
      </c>
      <c r="R488" s="52">
        <v>-5.5448049679398502E-3</v>
      </c>
      <c r="S488" s="52">
        <v>-5.4774824529886202E-3</v>
      </c>
      <c r="T488" s="52">
        <v>-5.4181502200663003E-3</v>
      </c>
      <c r="U488" s="52">
        <f t="shared" si="117"/>
        <v>-5.4280389255533523E-3</v>
      </c>
      <c r="V488" s="52">
        <f t="shared" si="118"/>
        <v>-1.6377385084823982E-5</v>
      </c>
      <c r="W488" s="52">
        <f t="shared" si="119"/>
        <v>3.5602664807811331E-2</v>
      </c>
      <c r="X488" s="97">
        <f t="shared" si="120"/>
        <v>5550272.8873500209</v>
      </c>
      <c r="Y488" s="107">
        <f t="shared" si="121"/>
        <v>36.110426855273545</v>
      </c>
      <c r="Z488" s="52">
        <v>-5.3378944285213904E-3</v>
      </c>
      <c r="AC488" s="49">
        <v>44377</v>
      </c>
      <c r="AD488" s="53">
        <v>5.2996457088738604E-4</v>
      </c>
      <c r="AE488" s="53">
        <v>5.2996457088738604E-4</v>
      </c>
      <c r="AF488" s="53">
        <v>5.2996457088738604E-4</v>
      </c>
      <c r="AG488" s="53">
        <v>5.2996457088738604E-4</v>
      </c>
      <c r="AH488" s="53">
        <v>5.2996457088738604E-4</v>
      </c>
      <c r="AI488" s="53">
        <v>5.6991854216903405E-4</v>
      </c>
      <c r="AJ488" s="53">
        <v>6.9978710962459402E-4</v>
      </c>
      <c r="AK488" s="53">
        <f t="shared" si="122"/>
        <v>6.7814234838200062E-4</v>
      </c>
      <c r="AL488" s="53">
        <f t="shared" si="123"/>
        <v>-4.1631574276833642E-6</v>
      </c>
      <c r="AM488" s="53">
        <f t="shared" si="124"/>
        <v>4.6683984973545464E-2</v>
      </c>
      <c r="AN488" s="95">
        <f t="shared" si="125"/>
        <v>-4908126.1024944494</v>
      </c>
      <c r="AO488" s="96">
        <f t="shared" si="126"/>
        <v>-5658496.9549532617</v>
      </c>
      <c r="AP488" s="108">
        <f t="shared" si="127"/>
        <v>-14072.100201398134</v>
      </c>
      <c r="AQ488" s="53">
        <v>8.2965573528781501E-4</v>
      </c>
    </row>
    <row r="489" spans="5:43" ht="15" x14ac:dyDescent="0.2">
      <c r="E489" s="49">
        <v>44376</v>
      </c>
      <c r="F489" s="50">
        <v>0.86056101322173995</v>
      </c>
      <c r="G489" s="102">
        <f t="shared" si="112"/>
        <v>2.2774504074513338E-3</v>
      </c>
      <c r="H489" s="103">
        <f t="shared" si="113"/>
        <v>0.87153184018844387</v>
      </c>
      <c r="I489" s="100">
        <f t="shared" si="114"/>
        <v>5737025.0511087384</v>
      </c>
      <c r="J489" s="101">
        <f t="shared" si="115"/>
        <v>-13065.790040206164</v>
      </c>
      <c r="K489" s="106">
        <f t="shared" si="116"/>
        <v>-210.11595904175192</v>
      </c>
      <c r="M489" s="49">
        <v>44376</v>
      </c>
      <c r="N489" s="52">
        <v>-4.87683806568384E-3</v>
      </c>
      <c r="O489" s="52">
        <v>-5.6101535446941801E-3</v>
      </c>
      <c r="P489" s="52">
        <v>-5.5897096171975101E-3</v>
      </c>
      <c r="Q489" s="52">
        <v>-5.5355010554194398E-3</v>
      </c>
      <c r="R489" s="52">
        <v>-5.4984376765787601E-3</v>
      </c>
      <c r="S489" s="52">
        <v>-5.4560545831918699E-3</v>
      </c>
      <c r="T489" s="52">
        <v>-5.4027829319238602E-3</v>
      </c>
      <c r="U489" s="52">
        <f t="shared" si="117"/>
        <v>-5.4116615404685283E-3</v>
      </c>
      <c r="V489" s="52">
        <f t="shared" si="118"/>
        <v>-2.179085277021018E-5</v>
      </c>
      <c r="W489" s="52">
        <f t="shared" si="119"/>
        <v>3.5597251340125945E-2</v>
      </c>
      <c r="X489" s="97">
        <f t="shared" si="120"/>
        <v>5550284.8235336049</v>
      </c>
      <c r="Y489" s="107">
        <f t="shared" si="121"/>
        <v>48.046610439196229</v>
      </c>
      <c r="Z489" s="52">
        <v>-5.3123584948480103E-3</v>
      </c>
      <c r="AC489" s="49">
        <v>44376</v>
      </c>
      <c r="AD489" s="53">
        <v>5.2996457088738604E-4</v>
      </c>
      <c r="AE489" s="53">
        <v>5.2996457088738604E-4</v>
      </c>
      <c r="AF489" s="53">
        <v>5.2996457088738604E-4</v>
      </c>
      <c r="AG489" s="53">
        <v>5.2996457088738604E-4</v>
      </c>
      <c r="AH489" s="53">
        <v>5.2996457088738604E-4</v>
      </c>
      <c r="AI489" s="53">
        <v>5.6991854216903405E-4</v>
      </c>
      <c r="AJ489" s="53">
        <v>7.0478289853781397E-4</v>
      </c>
      <c r="AK489" s="53">
        <f t="shared" si="122"/>
        <v>6.8230550580968398E-4</v>
      </c>
      <c r="AL489" s="53">
        <f t="shared" si="123"/>
        <v>-8.0726943754905103E-6</v>
      </c>
      <c r="AM489" s="53">
        <f t="shared" si="124"/>
        <v>4.6680075436597655E-2</v>
      </c>
      <c r="AN489" s="95">
        <f t="shared" si="125"/>
        <v>-4908133.7253292724</v>
      </c>
      <c r="AO489" s="96">
        <f t="shared" si="126"/>
        <v>-5631617.2272811383</v>
      </c>
      <c r="AP489" s="108">
        <f t="shared" si="127"/>
        <v>12807.627470725216</v>
      </c>
      <c r="AQ489" s="53">
        <v>8.3964725490659399E-4</v>
      </c>
    </row>
    <row r="490" spans="5:43" ht="15" x14ac:dyDescent="0.2">
      <c r="E490" s="49">
        <v>44375</v>
      </c>
      <c r="F490" s="50">
        <v>0.85860335826873702</v>
      </c>
      <c r="G490" s="102">
        <f t="shared" si="112"/>
        <v>-2.839588040737954E-4</v>
      </c>
      <c r="H490" s="103">
        <f t="shared" si="113"/>
        <v>0.86930456301814663</v>
      </c>
      <c r="I490" s="100">
        <f t="shared" si="114"/>
        <v>5751724.0938439956</v>
      </c>
      <c r="J490" s="101">
        <f t="shared" si="115"/>
        <v>1633.2526950510219</v>
      </c>
      <c r="K490" s="106">
        <f t="shared" si="116"/>
        <v>105.98759337421507</v>
      </c>
      <c r="M490" s="49">
        <v>44375</v>
      </c>
      <c r="N490" s="52">
        <v>-4.86676394939422E-3</v>
      </c>
      <c r="O490" s="52">
        <v>-5.5767325684428198E-3</v>
      </c>
      <c r="P490" s="52">
        <v>-5.65582141280174E-3</v>
      </c>
      <c r="Q490" s="52">
        <v>-5.5864774622023097E-3</v>
      </c>
      <c r="R490" s="52">
        <v>-5.5246828123927099E-3</v>
      </c>
      <c r="S490" s="52">
        <v>-5.4426817223429602E-3</v>
      </c>
      <c r="T490" s="52">
        <v>-5.3793084807693898E-3</v>
      </c>
      <c r="U490" s="52">
        <f t="shared" si="117"/>
        <v>-5.3898706876983182E-3</v>
      </c>
      <c r="V490" s="52">
        <f t="shared" si="118"/>
        <v>-1.8229164804016602E-5</v>
      </c>
      <c r="W490" s="52">
        <f t="shared" si="119"/>
        <v>3.5600813028092135E-2</v>
      </c>
      <c r="X490" s="97">
        <f t="shared" si="120"/>
        <v>5550276.9703460475</v>
      </c>
      <c r="Y490" s="107">
        <f t="shared" si="121"/>
        <v>40.193422881886363</v>
      </c>
      <c r="Z490" s="52">
        <v>-5.2953977137803997E-3</v>
      </c>
      <c r="AC490" s="49">
        <v>44375</v>
      </c>
      <c r="AD490" s="53">
        <v>5.2996457088738604E-4</v>
      </c>
      <c r="AE490" s="53">
        <v>5.2996457088738604E-4</v>
      </c>
      <c r="AF490" s="53">
        <v>5.2996457088738604E-4</v>
      </c>
      <c r="AG490" s="53">
        <v>5.2996457088738604E-4</v>
      </c>
      <c r="AH490" s="53">
        <v>5.2996457088738604E-4</v>
      </c>
      <c r="AI490" s="53">
        <v>5.6948384735733195E-4</v>
      </c>
      <c r="AJ490" s="53">
        <v>7.1455707075074304E-4</v>
      </c>
      <c r="AK490" s="53">
        <f t="shared" si="122"/>
        <v>6.9037820018517449E-4</v>
      </c>
      <c r="AL490" s="53">
        <f t="shared" si="123"/>
        <v>1.5952692289526119E-5</v>
      </c>
      <c r="AM490" s="53">
        <f t="shared" si="124"/>
        <v>4.6704100823262672E-2</v>
      </c>
      <c r="AN490" s="95">
        <f t="shared" si="125"/>
        <v>-4908086.8806965752</v>
      </c>
      <c r="AO490" s="96">
        <f t="shared" si="126"/>
        <v>-5645992.3132764222</v>
      </c>
      <c r="AP490" s="108">
        <f t="shared" si="127"/>
        <v>-1567.4585245586932</v>
      </c>
      <c r="AQ490" s="53">
        <v>8.5963046876713601E-4</v>
      </c>
    </row>
    <row r="491" spans="5:43" ht="15" x14ac:dyDescent="0.2">
      <c r="E491" s="49">
        <v>44372</v>
      </c>
      <c r="F491" s="50">
        <v>0.85884720087051303</v>
      </c>
      <c r="G491" s="102">
        <f t="shared" si="112"/>
        <v>5.7188692165254581E-4</v>
      </c>
      <c r="H491" s="103">
        <f t="shared" si="113"/>
        <v>0.87004876493544658</v>
      </c>
      <c r="I491" s="100">
        <f t="shared" si="114"/>
        <v>5746804.31891766</v>
      </c>
      <c r="J491" s="101">
        <f t="shared" si="115"/>
        <v>-3286.522231284529</v>
      </c>
      <c r="K491" s="106">
        <f t="shared" si="116"/>
        <v>-27.768323116004467</v>
      </c>
      <c r="M491" s="49">
        <v>44372</v>
      </c>
      <c r="N491" s="52">
        <v>-4.86676394939422E-3</v>
      </c>
      <c r="O491" s="52">
        <v>-5.4530212655663404E-3</v>
      </c>
      <c r="P491" s="52">
        <v>-5.5701890960335697E-3</v>
      </c>
      <c r="Q491" s="52">
        <v>-5.5284411646425698E-3</v>
      </c>
      <c r="R491" s="52">
        <v>-5.46621065586805E-3</v>
      </c>
      <c r="S491" s="52">
        <v>-5.4164621978998097E-3</v>
      </c>
      <c r="T491" s="52">
        <v>-5.3626773878931999E-3</v>
      </c>
      <c r="U491" s="52">
        <f t="shared" si="117"/>
        <v>-5.3716415228943016E-3</v>
      </c>
      <c r="V491" s="52">
        <f t="shared" si="118"/>
        <v>-2.4889595806633358E-6</v>
      </c>
      <c r="W491" s="52">
        <f t="shared" si="119"/>
        <v>3.5616553233315487E-2</v>
      </c>
      <c r="X491" s="97">
        <f t="shared" si="120"/>
        <v>5550242.2648044406</v>
      </c>
      <c r="Y491" s="107">
        <f t="shared" si="121"/>
        <v>5.4878812748938799</v>
      </c>
      <c r="Z491" s="52">
        <v>-5.27282990515232E-3</v>
      </c>
      <c r="AC491" s="49">
        <v>44372</v>
      </c>
      <c r="AD491" s="53">
        <v>5.2996381418779395E-4</v>
      </c>
      <c r="AE491" s="53">
        <v>5.2996381418779395E-4</v>
      </c>
      <c r="AF491" s="53">
        <v>5.2996381418779395E-4</v>
      </c>
      <c r="AG491" s="53">
        <v>5.2996381418779395E-4</v>
      </c>
      <c r="AH491" s="53">
        <v>5.2996381418779395E-4</v>
      </c>
      <c r="AI491" s="53">
        <v>5.5863126181066004E-4</v>
      </c>
      <c r="AJ491" s="53">
        <v>6.9758435711264599E-4</v>
      </c>
      <c r="AK491" s="53">
        <f t="shared" si="122"/>
        <v>6.7442550789564837E-4</v>
      </c>
      <c r="AL491" s="53">
        <f t="shared" si="123"/>
        <v>1.2109783710912195E-5</v>
      </c>
      <c r="AM491" s="53">
        <f t="shared" si="124"/>
        <v>4.670025791468406E-2</v>
      </c>
      <c r="AN491" s="95">
        <f t="shared" si="125"/>
        <v>-4908094.3735590912</v>
      </c>
      <c r="AO491" s="96">
        <f t="shared" si="126"/>
        <v>-5641171.5887249699</v>
      </c>
      <c r="AP491" s="108">
        <f t="shared" si="127"/>
        <v>3253.2660268936306</v>
      </c>
      <c r="AQ491" s="53">
        <v>8.3653739420696995E-4</v>
      </c>
    </row>
    <row r="492" spans="5:43" ht="15" x14ac:dyDescent="0.2">
      <c r="E492" s="49">
        <v>44371</v>
      </c>
      <c r="F492" s="50">
        <v>0.85835617780685403</v>
      </c>
      <c r="G492" s="102">
        <f t="shared" si="112"/>
        <v>3.5527665992893059E-3</v>
      </c>
      <c r="H492" s="103">
        <f t="shared" si="113"/>
        <v>0.87264079327029043</v>
      </c>
      <c r="I492" s="100">
        <f t="shared" si="114"/>
        <v>5729734.4320360096</v>
      </c>
      <c r="J492" s="101">
        <f t="shared" si="115"/>
        <v>-20356.409112934954</v>
      </c>
      <c r="K492" s="106">
        <f t="shared" si="116"/>
        <v>-434.9373148586601</v>
      </c>
      <c r="M492" s="49">
        <v>44371</v>
      </c>
      <c r="N492" s="52">
        <v>-4.8464210703969002E-3</v>
      </c>
      <c r="O492" s="52">
        <v>-5.4296073503792199E-3</v>
      </c>
      <c r="P492" s="52">
        <v>-5.5351066403090902E-3</v>
      </c>
      <c r="Q492" s="52">
        <v>-5.5065099149942398E-3</v>
      </c>
      <c r="R492" s="52">
        <v>-5.4559926502406597E-3</v>
      </c>
      <c r="S492" s="52">
        <v>-5.4120663553476299E-3</v>
      </c>
      <c r="T492" s="52">
        <v>-5.3605698049068399E-3</v>
      </c>
      <c r="U492" s="52">
        <f t="shared" si="117"/>
        <v>-5.3691525633136382E-3</v>
      </c>
      <c r="V492" s="52">
        <f t="shared" si="118"/>
        <v>-1.3748804728187791E-5</v>
      </c>
      <c r="W492" s="52">
        <f t="shared" si="119"/>
        <v>3.5605293388167966E-2</v>
      </c>
      <c r="X492" s="97">
        <f t="shared" si="120"/>
        <v>5550267.0915885223</v>
      </c>
      <c r="Y492" s="107">
        <f t="shared" si="121"/>
        <v>30.314665356650949</v>
      </c>
      <c r="Z492" s="52">
        <v>-5.27167925611138E-3</v>
      </c>
      <c r="AC492" s="49">
        <v>44371</v>
      </c>
      <c r="AD492" s="53">
        <v>5.1996594993397496E-4</v>
      </c>
      <c r="AE492" s="53">
        <v>5.1996594993397496E-4</v>
      </c>
      <c r="AF492" s="53">
        <v>5.1996594993397496E-4</v>
      </c>
      <c r="AG492" s="53">
        <v>5.1996594993397496E-4</v>
      </c>
      <c r="AH492" s="53">
        <v>5.1996594993397496E-4</v>
      </c>
      <c r="AI492" s="53">
        <v>5.4992415243759697E-4</v>
      </c>
      <c r="AJ492" s="53">
        <v>6.84794038534164E-4</v>
      </c>
      <c r="AK492" s="53">
        <f t="shared" si="122"/>
        <v>6.6231572418473618E-4</v>
      </c>
      <c r="AL492" s="53">
        <f t="shared" si="123"/>
        <v>-4.0805132205908642E-5</v>
      </c>
      <c r="AM492" s="53">
        <f t="shared" si="124"/>
        <v>4.6647342998767237E-2</v>
      </c>
      <c r="AN492" s="95">
        <f t="shared" si="125"/>
        <v>-4908197.5476658493</v>
      </c>
      <c r="AO492" s="96">
        <f t="shared" si="126"/>
        <v>-5624533.6976191439</v>
      </c>
      <c r="AP492" s="108">
        <f t="shared" si="127"/>
        <v>19891.157132719643</v>
      </c>
      <c r="AQ492" s="53">
        <v>8.1966398283839204E-4</v>
      </c>
    </row>
    <row r="493" spans="5:43" ht="15" x14ac:dyDescent="0.2">
      <c r="E493" s="49">
        <v>44370</v>
      </c>
      <c r="F493" s="50">
        <v>0.85531204938888505</v>
      </c>
      <c r="G493" s="102">
        <f t="shared" si="112"/>
        <v>2.9593733871788541E-4</v>
      </c>
      <c r="H493" s="103">
        <f t="shared" si="113"/>
        <v>0.86980881256725107</v>
      </c>
      <c r="I493" s="100">
        <f t="shared" si="114"/>
        <v>5748389.6780057224</v>
      </c>
      <c r="J493" s="101">
        <f t="shared" si="115"/>
        <v>-1701.1631432222202</v>
      </c>
      <c r="K493" s="106">
        <f t="shared" si="116"/>
        <v>1.9174795094877481</v>
      </c>
      <c r="M493" s="49">
        <v>44370</v>
      </c>
      <c r="N493" s="52">
        <v>-4.8565599136054498E-3</v>
      </c>
      <c r="O493" s="52">
        <v>-5.5655268952250403E-3</v>
      </c>
      <c r="P493" s="52">
        <v>-5.5630803108215297E-3</v>
      </c>
      <c r="Q493" s="52">
        <v>-5.5107795633375601E-3</v>
      </c>
      <c r="R493" s="52">
        <v>-5.4617384448647499E-3</v>
      </c>
      <c r="S493" s="52">
        <v>-5.3909127600491004E-3</v>
      </c>
      <c r="T493" s="52">
        <v>-5.3483019582927201E-3</v>
      </c>
      <c r="U493" s="52">
        <f t="shared" si="117"/>
        <v>-5.3554037585854504E-3</v>
      </c>
      <c r="V493" s="52">
        <f t="shared" si="118"/>
        <v>-9.1189673791383999E-6</v>
      </c>
      <c r="W493" s="52">
        <f t="shared" si="119"/>
        <v>3.5609923225517016E-2</v>
      </c>
      <c r="X493" s="97">
        <f t="shared" si="120"/>
        <v>5550256.8832666436</v>
      </c>
      <c r="Y493" s="107">
        <f t="shared" si="121"/>
        <v>20.106343477964401</v>
      </c>
      <c r="Z493" s="52">
        <v>-5.2757887169718699E-3</v>
      </c>
      <c r="AC493" s="49">
        <v>44370</v>
      </c>
      <c r="AD493" s="53">
        <v>5.2996457088738604E-4</v>
      </c>
      <c r="AE493" s="53">
        <v>5.2996457088738604E-4</v>
      </c>
      <c r="AF493" s="53">
        <v>5.2996457088738604E-4</v>
      </c>
      <c r="AG493" s="53">
        <v>5.2996457088738604E-4</v>
      </c>
      <c r="AH493" s="53">
        <v>5.2996457088738604E-4</v>
      </c>
      <c r="AI493" s="53">
        <v>5.6991854216903405E-4</v>
      </c>
      <c r="AJ493" s="53">
        <v>7.2976131923496701E-4</v>
      </c>
      <c r="AK493" s="53">
        <f t="shared" si="122"/>
        <v>7.0312085639064482E-4</v>
      </c>
      <c r="AL493" s="53">
        <f t="shared" si="123"/>
        <v>5.831621820106994E-6</v>
      </c>
      <c r="AM493" s="53">
        <f t="shared" si="124"/>
        <v>4.6693979752793255E-2</v>
      </c>
      <c r="AN493" s="95">
        <f t="shared" si="125"/>
        <v>-4908106.614677378</v>
      </c>
      <c r="AO493" s="96">
        <f t="shared" si="126"/>
        <v>-5642741.8804726098</v>
      </c>
      <c r="AP493" s="108">
        <f t="shared" si="127"/>
        <v>1682.9742792537436</v>
      </c>
      <c r="AQ493" s="53">
        <v>8.8960409630089998E-4</v>
      </c>
    </row>
    <row r="494" spans="5:43" ht="15" x14ac:dyDescent="0.2">
      <c r="E494" s="49">
        <v>44369</v>
      </c>
      <c r="F494" s="50">
        <v>0.85505896806716897</v>
      </c>
      <c r="G494" s="102">
        <f t="shared" si="112"/>
        <v>-1.8705427167527338E-3</v>
      </c>
      <c r="H494" s="103">
        <f t="shared" si="113"/>
        <v>0.86792494662902386</v>
      </c>
      <c r="I494" s="100">
        <f t="shared" si="114"/>
        <v>5760866.7885624729</v>
      </c>
      <c r="J494" s="101">
        <f t="shared" si="115"/>
        <v>10775.947413528338</v>
      </c>
      <c r="K494" s="106">
        <f t="shared" si="116"/>
        <v>92.289502580650151</v>
      </c>
      <c r="M494" s="49">
        <v>44369</v>
      </c>
      <c r="N494" s="52">
        <v>-4.8565599136054498E-3</v>
      </c>
      <c r="O494" s="52">
        <v>-5.5359271354973299E-3</v>
      </c>
      <c r="P494" s="52">
        <v>-5.5580670014023703E-3</v>
      </c>
      <c r="Q494" s="52">
        <v>-5.5196783505380102E-3</v>
      </c>
      <c r="R494" s="52">
        <v>-5.4741865023970604E-3</v>
      </c>
      <c r="S494" s="52">
        <v>-5.3961342200636803E-3</v>
      </c>
      <c r="T494" s="52">
        <v>-5.3363149054348399E-3</v>
      </c>
      <c r="U494" s="52">
        <f t="shared" si="117"/>
        <v>-5.346284791206312E-3</v>
      </c>
      <c r="V494" s="52">
        <f t="shared" si="118"/>
        <v>3.7771261607606917E-5</v>
      </c>
      <c r="W494" s="52">
        <f t="shared" si="119"/>
        <v>3.5656813454503763E-2</v>
      </c>
      <c r="X494" s="97">
        <f t="shared" si="120"/>
        <v>5550153.4961245125</v>
      </c>
      <c r="Y494" s="107">
        <f t="shared" si="121"/>
        <v>-83.280798653140664</v>
      </c>
      <c r="Z494" s="52">
        <v>-5.2672410383820499E-3</v>
      </c>
      <c r="AC494" s="49">
        <v>44369</v>
      </c>
      <c r="AD494" s="53">
        <v>5.2996457088738604E-4</v>
      </c>
      <c r="AE494" s="53">
        <v>5.2996457088738604E-4</v>
      </c>
      <c r="AF494" s="53">
        <v>5.2996457088738604E-4</v>
      </c>
      <c r="AG494" s="53">
        <v>5.2996457088738604E-4</v>
      </c>
      <c r="AH494" s="53">
        <v>5.2996457088738604E-4</v>
      </c>
      <c r="AI494" s="53">
        <v>5.5992143461480704E-4</v>
      </c>
      <c r="AJ494" s="53">
        <v>7.2476279456168402E-4</v>
      </c>
      <c r="AK494" s="53">
        <f t="shared" si="122"/>
        <v>6.9728923457053782E-4</v>
      </c>
      <c r="AL494" s="53">
        <f t="shared" si="123"/>
        <v>-9.9945367158694879E-6</v>
      </c>
      <c r="AM494" s="53">
        <f t="shared" si="124"/>
        <v>4.6678153594257275E-2</v>
      </c>
      <c r="AN494" s="95">
        <f t="shared" si="125"/>
        <v>-4908137.4725514827</v>
      </c>
      <c r="AO494" s="96">
        <f t="shared" si="126"/>
        <v>-5655025.2318641581</v>
      </c>
      <c r="AP494" s="108">
        <f t="shared" si="127"/>
        <v>-10600.377112294547</v>
      </c>
      <c r="AQ494" s="53">
        <v>8.8960409630089998E-4</v>
      </c>
    </row>
    <row r="495" spans="5:43" ht="15" x14ac:dyDescent="0.2">
      <c r="E495" s="49">
        <v>44368</v>
      </c>
      <c r="F495" s="50">
        <v>0.85665988922119096</v>
      </c>
      <c r="G495" s="102">
        <f t="shared" si="112"/>
        <v>-2.3365486289598824E-3</v>
      </c>
      <c r="H495" s="103">
        <f t="shared" si="113"/>
        <v>0.86751973049846076</v>
      </c>
      <c r="I495" s="100">
        <f t="shared" si="114"/>
        <v>5763557.6739298971</v>
      </c>
      <c r="J495" s="101">
        <f t="shared" si="115"/>
        <v>13466.832780952565</v>
      </c>
      <c r="K495" s="106">
        <f t="shared" si="116"/>
        <v>257.53068408370018</v>
      </c>
      <c r="M495" s="49">
        <v>44368</v>
      </c>
      <c r="N495" s="52">
        <v>-4.84648533165454E-3</v>
      </c>
      <c r="O495" s="52">
        <v>-5.5033657699823301E-3</v>
      </c>
      <c r="P495" s="52">
        <v>-5.52859995514154E-3</v>
      </c>
      <c r="Q495" s="52">
        <v>-5.5100903846323403E-3</v>
      </c>
      <c r="R495" s="52">
        <v>-5.4874983616173198E-3</v>
      </c>
      <c r="S495" s="52">
        <v>-5.4291211999952698E-3</v>
      </c>
      <c r="T495" s="52">
        <v>-5.37504302337765E-3</v>
      </c>
      <c r="U495" s="52">
        <f t="shared" si="117"/>
        <v>-5.3840560528139189E-3</v>
      </c>
      <c r="V495" s="52">
        <f t="shared" si="118"/>
        <v>1.7615112786496627E-5</v>
      </c>
      <c r="W495" s="52">
        <f t="shared" si="119"/>
        <v>3.5636657305682648E-2</v>
      </c>
      <c r="X495" s="97">
        <f t="shared" si="120"/>
        <v>5550197.9376979955</v>
      </c>
      <c r="Y495" s="107">
        <f t="shared" si="121"/>
        <v>-38.839225170202553</v>
      </c>
      <c r="Z495" s="52">
        <v>-5.2965781651437196E-3</v>
      </c>
      <c r="AC495" s="49">
        <v>44368</v>
      </c>
      <c r="AD495" s="53">
        <v>5.2996457088738604E-4</v>
      </c>
      <c r="AE495" s="53">
        <v>5.2996457088738604E-4</v>
      </c>
      <c r="AF495" s="53">
        <v>5.2996457088738604E-4</v>
      </c>
      <c r="AG495" s="53">
        <v>5.2996457088738604E-4</v>
      </c>
      <c r="AH495" s="53">
        <v>5.2996457088738604E-4</v>
      </c>
      <c r="AI495" s="53">
        <v>5.6991854216903405E-4</v>
      </c>
      <c r="AJ495" s="53">
        <v>7.3475681710988196E-4</v>
      </c>
      <c r="AK495" s="53">
        <f t="shared" si="122"/>
        <v>7.0728377128640731E-4</v>
      </c>
      <c r="AL495" s="53">
        <f t="shared" si="123"/>
        <v>2.175614160175067E-5</v>
      </c>
      <c r="AM495" s="53">
        <f t="shared" si="124"/>
        <v>4.6709904272574897E-2</v>
      </c>
      <c r="AN495" s="95">
        <f t="shared" si="125"/>
        <v>-4908075.5652141459</v>
      </c>
      <c r="AO495" s="96">
        <f t="shared" si="126"/>
        <v>-5657595.3176235622</v>
      </c>
      <c r="AP495" s="108">
        <f t="shared" si="127"/>
        <v>-13170.462871698663</v>
      </c>
      <c r="AQ495" s="53">
        <v>8.9959515025839199E-4</v>
      </c>
    </row>
    <row r="496" spans="5:43" ht="15" x14ac:dyDescent="0.2">
      <c r="E496" s="49">
        <v>44365</v>
      </c>
      <c r="F496" s="50">
        <v>0.85866385698318404</v>
      </c>
      <c r="G496" s="102">
        <f t="shared" si="112"/>
        <v>3.2793567799936124E-3</v>
      </c>
      <c r="H496" s="103">
        <f t="shared" si="113"/>
        <v>0.87240304935732549</v>
      </c>
      <c r="I496" s="100">
        <f t="shared" si="114"/>
        <v>5731295.8771560434</v>
      </c>
      <c r="J496" s="101">
        <f t="shared" si="115"/>
        <v>-18794.963992901146</v>
      </c>
      <c r="K496" s="106">
        <f t="shared" si="116"/>
        <v>-311.86138140410185</v>
      </c>
      <c r="M496" s="49">
        <v>44365</v>
      </c>
      <c r="N496" s="52">
        <v>-4.84648533165454E-3</v>
      </c>
      <c r="O496" s="52">
        <v>-5.3927395492792103E-3</v>
      </c>
      <c r="P496" s="52">
        <v>-5.4566911421716196E-3</v>
      </c>
      <c r="Q496" s="52">
        <v>-5.4814140312373603E-3</v>
      </c>
      <c r="R496" s="52">
        <v>-5.4874983616173198E-3</v>
      </c>
      <c r="S496" s="52">
        <v>-5.4311417043208998E-3</v>
      </c>
      <c r="T496" s="52">
        <v>-5.3957770578563196E-3</v>
      </c>
      <c r="U496" s="52">
        <f t="shared" si="117"/>
        <v>-5.4016711656004156E-3</v>
      </c>
      <c r="V496" s="52">
        <f t="shared" si="118"/>
        <v>1.423604165514368E-5</v>
      </c>
      <c r="W496" s="52">
        <f t="shared" si="119"/>
        <v>3.5633278234551299E-2</v>
      </c>
      <c r="X496" s="97">
        <f t="shared" si="120"/>
        <v>5550205.3881262168</v>
      </c>
      <c r="Y496" s="107">
        <f t="shared" si="121"/>
        <v>-31.388796948827803</v>
      </c>
      <c r="Z496" s="52">
        <v>-5.3392453119158701E-3</v>
      </c>
      <c r="AC496" s="49">
        <v>44365</v>
      </c>
      <c r="AD496" s="53">
        <v>5.2996381418779395E-4</v>
      </c>
      <c r="AE496" s="53">
        <v>5.2996381418779395E-4</v>
      </c>
      <c r="AF496" s="53">
        <v>5.2996381418779395E-4</v>
      </c>
      <c r="AG496" s="53">
        <v>5.2996381418779395E-4</v>
      </c>
      <c r="AH496" s="53">
        <v>5.2996381418779395E-4</v>
      </c>
      <c r="AI496" s="53">
        <v>5.4948468459769997E-4</v>
      </c>
      <c r="AJ496" s="53">
        <v>7.1273621870204795E-4</v>
      </c>
      <c r="AK496" s="53">
        <f t="shared" si="122"/>
        <v>6.8552762968465664E-4</v>
      </c>
      <c r="AL496" s="53">
        <f t="shared" si="123"/>
        <v>2.9043537021304351E-5</v>
      </c>
      <c r="AM496" s="53">
        <f t="shared" si="124"/>
        <v>4.671719166799445E-2</v>
      </c>
      <c r="AN496" s="95">
        <f t="shared" si="125"/>
        <v>-4908061.3563917764</v>
      </c>
      <c r="AO496" s="96">
        <f t="shared" si="126"/>
        <v>-5625910.3633434176</v>
      </c>
      <c r="AP496" s="108">
        <f t="shared" si="127"/>
        <v>18514.491408445872</v>
      </c>
      <c r="AQ496" s="53">
        <v>8.7598775280639497E-4</v>
      </c>
    </row>
    <row r="497" spans="5:43" ht="15" x14ac:dyDescent="0.2">
      <c r="E497" s="49">
        <v>44364</v>
      </c>
      <c r="F497" s="50">
        <v>0.85585260391235296</v>
      </c>
      <c r="G497" s="102">
        <f t="shared" si="112"/>
        <v>-4.0498504107119105E-3</v>
      </c>
      <c r="H497" s="103">
        <f t="shared" si="113"/>
        <v>0.86602992639876619</v>
      </c>
      <c r="I497" s="100">
        <f t="shared" si="114"/>
        <v>5773472.5412915284</v>
      </c>
      <c r="J497" s="101">
        <f t="shared" si="115"/>
        <v>23381.70014258381</v>
      </c>
      <c r="K497" s="106">
        <f t="shared" si="116"/>
        <v>470.5389145212248</v>
      </c>
      <c r="M497" s="49">
        <v>44364</v>
      </c>
      <c r="N497" s="52">
        <v>-4.8362812958657698E-3</v>
      </c>
      <c r="O497" s="52">
        <v>-5.4696584120392799E-3</v>
      </c>
      <c r="P497" s="52">
        <v>-5.5213985033333302E-3</v>
      </c>
      <c r="Q497" s="52">
        <v>-5.5116806179284997E-3</v>
      </c>
      <c r="R497" s="52">
        <v>-5.4852184839546602E-3</v>
      </c>
      <c r="S497" s="52">
        <v>-5.4311417043208998E-3</v>
      </c>
      <c r="T497" s="52">
        <v>-5.4128603078424896E-3</v>
      </c>
      <c r="U497" s="52">
        <f t="shared" si="117"/>
        <v>-5.4159072072555593E-3</v>
      </c>
      <c r="V497" s="52">
        <f t="shared" si="118"/>
        <v>3.5887972141307629E-5</v>
      </c>
      <c r="W497" s="52">
        <f t="shared" si="119"/>
        <v>3.5654930165037464E-2</v>
      </c>
      <c r="X497" s="97">
        <f t="shared" si="120"/>
        <v>5550157.6485072002</v>
      </c>
      <c r="Y497" s="107">
        <f t="shared" si="121"/>
        <v>-79.128415965475142</v>
      </c>
      <c r="Z497" s="52">
        <v>-5.3650760091841204E-3</v>
      </c>
      <c r="AC497" s="49">
        <v>44364</v>
      </c>
      <c r="AD497" s="53">
        <v>5.1996594993397496E-4</v>
      </c>
      <c r="AE497" s="53">
        <v>5.1996594993397496E-4</v>
      </c>
      <c r="AF497" s="53">
        <v>5.1996594993397496E-4</v>
      </c>
      <c r="AG497" s="53">
        <v>5.1996594993397496E-4</v>
      </c>
      <c r="AH497" s="53">
        <v>5.1996594993397496E-4</v>
      </c>
      <c r="AI497" s="53">
        <v>5.3992698667570905E-4</v>
      </c>
      <c r="AJ497" s="53">
        <v>6.79795513860881E-4</v>
      </c>
      <c r="AK497" s="53">
        <f t="shared" si="122"/>
        <v>6.5648409266335229E-4</v>
      </c>
      <c r="AL497" s="53">
        <f t="shared" si="123"/>
        <v>5.3298300675426956E-5</v>
      </c>
      <c r="AM497" s="53">
        <f t="shared" si="124"/>
        <v>4.6741446431648577E-2</v>
      </c>
      <c r="AN497" s="95">
        <f t="shared" si="125"/>
        <v>-4908014.0652199173</v>
      </c>
      <c r="AO497" s="96">
        <f t="shared" si="126"/>
        <v>-5667256.8875639606</v>
      </c>
      <c r="AP497" s="108">
        <f t="shared" si="127"/>
        <v>-22832.03281209711</v>
      </c>
      <c r="AQ497" s="53">
        <v>8.1966398283839204E-4</v>
      </c>
    </row>
    <row r="498" spans="5:43" ht="15" x14ac:dyDescent="0.2">
      <c r="E498" s="49">
        <v>44363</v>
      </c>
      <c r="F498" s="50">
        <v>0.85932570695876997</v>
      </c>
      <c r="G498" s="102">
        <f t="shared" si="112"/>
        <v>-1.7777650635020198E-3</v>
      </c>
      <c r="H498" s="103">
        <f t="shared" si="113"/>
        <v>0.86800562157470185</v>
      </c>
      <c r="I498" s="100">
        <f t="shared" si="114"/>
        <v>5760331.356989596</v>
      </c>
      <c r="J498" s="101">
        <f t="shared" si="115"/>
        <v>10240.515840651467</v>
      </c>
      <c r="K498" s="106">
        <f t="shared" si="116"/>
        <v>233.6713508842513</v>
      </c>
      <c r="M498" s="49">
        <v>44363</v>
      </c>
      <c r="N498" s="52">
        <v>-4.8261424526572201E-3</v>
      </c>
      <c r="O498" s="52">
        <v>-5.5066798813641002E-3</v>
      </c>
      <c r="P498" s="52">
        <v>-5.5120317265391298E-3</v>
      </c>
      <c r="Q498" s="52">
        <v>-5.5227712728083099E-3</v>
      </c>
      <c r="R498" s="52">
        <v>-5.5325529538094997E-3</v>
      </c>
      <c r="S498" s="52">
        <v>-5.4801725782453996E-3</v>
      </c>
      <c r="T498" s="52">
        <v>-5.4461196996271602E-3</v>
      </c>
      <c r="U498" s="52">
        <f t="shared" si="117"/>
        <v>-5.4517951793968669E-3</v>
      </c>
      <c r="V498" s="52">
        <f t="shared" si="118"/>
        <v>-1.638840573530212E-5</v>
      </c>
      <c r="W498" s="52">
        <f t="shared" si="119"/>
        <v>3.5602653787160848E-2</v>
      </c>
      <c r="X498" s="97">
        <f t="shared" si="120"/>
        <v>5550272.9116494851</v>
      </c>
      <c r="Y498" s="107">
        <f t="shared" si="121"/>
        <v>36.134726319462061</v>
      </c>
      <c r="Z498" s="52">
        <v>-5.4029938764870097E-3</v>
      </c>
      <c r="AC498" s="49">
        <v>44363</v>
      </c>
      <c r="AD498" s="53">
        <v>5.0996721256524303E-4</v>
      </c>
      <c r="AE498" s="53">
        <v>5.0996721256524303E-4</v>
      </c>
      <c r="AF498" s="53">
        <v>5.0996721256524303E-4</v>
      </c>
      <c r="AG498" s="53">
        <v>5.0996721256524303E-4</v>
      </c>
      <c r="AH498" s="53">
        <v>5.0996721256524303E-4</v>
      </c>
      <c r="AI498" s="53">
        <v>5.1993224769830704E-4</v>
      </c>
      <c r="AJ498" s="53">
        <v>6.1983650084584897E-4</v>
      </c>
      <c r="AK498" s="53">
        <f t="shared" si="122"/>
        <v>6.0318579198792533E-4</v>
      </c>
      <c r="AL498" s="53">
        <f t="shared" si="123"/>
        <v>4.1636424915241291E-6</v>
      </c>
      <c r="AM498" s="53">
        <f t="shared" si="124"/>
        <v>4.6692311773464674E-2</v>
      </c>
      <c r="AN498" s="95">
        <f t="shared" si="125"/>
        <v>-4908109.8668975085</v>
      </c>
      <c r="AO498" s="96">
        <f t="shared" si="126"/>
        <v>-5654467.8339679502</v>
      </c>
      <c r="AP498" s="108">
        <f t="shared" si="127"/>
        <v>-10042.979216086678</v>
      </c>
      <c r="AQ498" s="53">
        <v>7.1974081220105204E-4</v>
      </c>
    </row>
    <row r="499" spans="5:43" ht="15" x14ac:dyDescent="0.2">
      <c r="E499" s="49">
        <v>44362</v>
      </c>
      <c r="F499" s="50">
        <v>0.86085474491119296</v>
      </c>
      <c r="G499" s="102">
        <f t="shared" si="112"/>
        <v>2.3750124287319919E-3</v>
      </c>
      <c r="H499" s="103">
        <f t="shared" si="113"/>
        <v>0.87161667538842236</v>
      </c>
      <c r="I499" s="100">
        <f t="shared" si="114"/>
        <v>5736466.661530802</v>
      </c>
      <c r="J499" s="101">
        <f t="shared" si="115"/>
        <v>-13624.179618142545</v>
      </c>
      <c r="K499" s="106">
        <f t="shared" si="116"/>
        <v>-274.25509642623365</v>
      </c>
      <c r="M499" s="49">
        <v>44362</v>
      </c>
      <c r="N499" s="52">
        <v>-4.8666987568140004E-3</v>
      </c>
      <c r="O499" s="52">
        <v>-5.5480110459029596E-3</v>
      </c>
      <c r="P499" s="52">
        <v>-5.51585853099823E-3</v>
      </c>
      <c r="Q499" s="52">
        <v>-5.4975408129394002E-3</v>
      </c>
      <c r="R499" s="52">
        <v>-5.4863528348505497E-3</v>
      </c>
      <c r="S499" s="52">
        <v>-5.45732118189334E-3</v>
      </c>
      <c r="T499" s="52">
        <v>-5.4310238920152101E-3</v>
      </c>
      <c r="U499" s="52">
        <f t="shared" si="117"/>
        <v>-5.4354067736615648E-3</v>
      </c>
      <c r="V499" s="52">
        <f t="shared" si="118"/>
        <v>1.5060184523470188E-5</v>
      </c>
      <c r="W499" s="52">
        <f t="shared" si="119"/>
        <v>3.5634102377419624E-2</v>
      </c>
      <c r="X499" s="97">
        <f t="shared" si="120"/>
        <v>5550203.5709935902</v>
      </c>
      <c r="Y499" s="107">
        <f t="shared" si="121"/>
        <v>-33.205929575487971</v>
      </c>
      <c r="Z499" s="52">
        <v>-5.3920540958642899E-3</v>
      </c>
      <c r="AC499" s="49">
        <v>44362</v>
      </c>
      <c r="AD499" s="53">
        <v>5.0996721256524303E-4</v>
      </c>
      <c r="AE499" s="53">
        <v>5.0996721256524303E-4</v>
      </c>
      <c r="AF499" s="53">
        <v>5.0996721256524303E-4</v>
      </c>
      <c r="AG499" s="53">
        <v>5.0996721256524303E-4</v>
      </c>
      <c r="AH499" s="53">
        <v>5.0996721256524303E-4</v>
      </c>
      <c r="AI499" s="53">
        <v>5.1993224769830704E-4</v>
      </c>
      <c r="AJ499" s="53">
        <v>6.1484012985602E-4</v>
      </c>
      <c r="AK499" s="53">
        <f t="shared" si="122"/>
        <v>5.9902214949640121E-4</v>
      </c>
      <c r="AL499" s="53">
        <f t="shared" si="123"/>
        <v>4.1637395042924989E-6</v>
      </c>
      <c r="AM499" s="53">
        <f t="shared" si="124"/>
        <v>4.669231187047744E-2</v>
      </c>
      <c r="AN499" s="95">
        <f t="shared" si="125"/>
        <v>-4908109.8667083532</v>
      </c>
      <c r="AO499" s="96">
        <f t="shared" si="126"/>
        <v>-5631041.7243005717</v>
      </c>
      <c r="AP499" s="108">
        <f t="shared" si="127"/>
        <v>13383.1304512918</v>
      </c>
      <c r="AQ499" s="53">
        <v>7.0974801201373295E-4</v>
      </c>
    </row>
    <row r="500" spans="5:43" ht="15" x14ac:dyDescent="0.2">
      <c r="E500" s="49">
        <v>44361</v>
      </c>
      <c r="F500" s="50">
        <v>0.85881263017654397</v>
      </c>
      <c r="G500" s="102">
        <f t="shared" si="112"/>
        <v>1.6394751809914896E-3</v>
      </c>
      <c r="H500" s="103">
        <f t="shared" si="113"/>
        <v>0.87097708788618933</v>
      </c>
      <c r="I500" s="100">
        <f t="shared" si="114"/>
        <v>5740679.1401765905</v>
      </c>
      <c r="J500" s="101">
        <f t="shared" si="115"/>
        <v>-9411.7009723540395</v>
      </c>
      <c r="K500" s="106">
        <f t="shared" si="116"/>
        <v>-163.74187417328358</v>
      </c>
      <c r="M500" s="49">
        <v>44361</v>
      </c>
      <c r="N500" s="52">
        <v>-4.87683806568384E-3</v>
      </c>
      <c r="O500" s="52">
        <v>-5.5438331328332398E-3</v>
      </c>
      <c r="P500" s="52">
        <v>-5.5350381880998603E-3</v>
      </c>
      <c r="Q500" s="52">
        <v>-5.5299974046647497E-3</v>
      </c>
      <c r="R500" s="52">
        <v>-5.5258623324334604E-3</v>
      </c>
      <c r="S500" s="52">
        <v>-5.4779122583568096E-3</v>
      </c>
      <c r="T500" s="52">
        <v>-5.4449778981506798E-3</v>
      </c>
      <c r="U500" s="52">
        <f t="shared" si="117"/>
        <v>-5.450466958185035E-3</v>
      </c>
      <c r="V500" s="52">
        <f t="shared" si="118"/>
        <v>5.1510675499787453E-6</v>
      </c>
      <c r="W500" s="52">
        <f t="shared" si="119"/>
        <v>3.5624193260446135E-2</v>
      </c>
      <c r="X500" s="97">
        <f t="shared" si="120"/>
        <v>5550225.4194047563</v>
      </c>
      <c r="Y500" s="107">
        <f t="shared" si="121"/>
        <v>-11.357518409378827</v>
      </c>
      <c r="Z500" s="52">
        <v>-5.4027782753109897E-3</v>
      </c>
      <c r="AC500" s="49">
        <v>44361</v>
      </c>
      <c r="AD500" s="53">
        <v>5.0996721256524303E-4</v>
      </c>
      <c r="AE500" s="53">
        <v>5.0996721256524303E-4</v>
      </c>
      <c r="AF500" s="53">
        <v>5.0996721256524303E-4</v>
      </c>
      <c r="AG500" s="53">
        <v>5.0996721256524303E-4</v>
      </c>
      <c r="AH500" s="53">
        <v>5.0996721256524303E-4</v>
      </c>
      <c r="AI500" s="53">
        <v>5.1993224769830704E-4</v>
      </c>
      <c r="AJ500" s="53">
        <v>6.0984364245086897E-4</v>
      </c>
      <c r="AK500" s="53">
        <f t="shared" si="122"/>
        <v>5.9485840999210871E-4</v>
      </c>
      <c r="AL500" s="53">
        <f t="shared" si="123"/>
        <v>9.1881374828526111E-6</v>
      </c>
      <c r="AM500" s="53">
        <f t="shared" si="124"/>
        <v>4.6697336268455999E-2</v>
      </c>
      <c r="AN500" s="95">
        <f t="shared" si="125"/>
        <v>-4908100.0701616714</v>
      </c>
      <c r="AO500" s="96">
        <f t="shared" si="126"/>
        <v>-5635165.5381352734</v>
      </c>
      <c r="AP500" s="108">
        <f t="shared" si="127"/>
        <v>9259.3166165901348</v>
      </c>
      <c r="AQ500" s="53">
        <v>6.9975509541109204E-4</v>
      </c>
    </row>
    <row r="501" spans="5:43" ht="15" x14ac:dyDescent="0.2">
      <c r="E501" s="49">
        <v>44358</v>
      </c>
      <c r="F501" s="50">
        <v>0.85740578174590998</v>
      </c>
      <c r="G501" s="102">
        <f t="shared" si="112"/>
        <v>-3.8331344592137198E-3</v>
      </c>
      <c r="H501" s="103">
        <f t="shared" si="113"/>
        <v>0.86621837207509134</v>
      </c>
      <c r="I501" s="100">
        <f t="shared" si="114"/>
        <v>5772216.5232101036</v>
      </c>
      <c r="J501" s="101">
        <f t="shared" si="115"/>
        <v>22125.682061159052</v>
      </c>
      <c r="K501" s="106">
        <f t="shared" si="116"/>
        <v>450.09191700443625</v>
      </c>
      <c r="M501" s="49">
        <v>44358</v>
      </c>
      <c r="N501" s="52">
        <v>-4.8262062482535796E-3</v>
      </c>
      <c r="O501" s="52">
        <v>-5.0194314680993496E-3</v>
      </c>
      <c r="P501" s="52">
        <v>-5.1083997823297899E-3</v>
      </c>
      <c r="Q501" s="52">
        <v>-5.2922670729458297E-3</v>
      </c>
      <c r="R501" s="52">
        <v>-5.4761338979005796E-3</v>
      </c>
      <c r="S501" s="52">
        <v>-5.4664132185280297E-3</v>
      </c>
      <c r="T501" s="52">
        <v>-5.4534589871764096E-3</v>
      </c>
      <c r="U501" s="52">
        <f t="shared" si="117"/>
        <v>-5.4556180257350137E-3</v>
      </c>
      <c r="V501" s="52">
        <f t="shared" si="118"/>
        <v>-2.910941839217706E-5</v>
      </c>
      <c r="W501" s="52">
        <f t="shared" si="119"/>
        <v>3.558993277450398E-2</v>
      </c>
      <c r="X501" s="97">
        <f t="shared" si="120"/>
        <v>5550300.9603185328</v>
      </c>
      <c r="Y501" s="107">
        <f t="shared" si="121"/>
        <v>64.183395367115736</v>
      </c>
      <c r="Z501" s="52">
        <v>-5.4230014793574801E-3</v>
      </c>
      <c r="AC501" s="49">
        <v>44358</v>
      </c>
      <c r="AD501" s="53">
        <v>5.0996651407331196E-4</v>
      </c>
      <c r="AE501" s="53">
        <v>5.0996651407331196E-4</v>
      </c>
      <c r="AF501" s="53">
        <v>5.0996651407331196E-4</v>
      </c>
      <c r="AG501" s="53">
        <v>5.0996651407331196E-4</v>
      </c>
      <c r="AH501" s="53">
        <v>5.0996651407331196E-4</v>
      </c>
      <c r="AI501" s="53">
        <v>5.1971245557069703E-4</v>
      </c>
      <c r="AJ501" s="53">
        <v>5.9886183589696797E-4</v>
      </c>
      <c r="AK501" s="53">
        <f t="shared" si="122"/>
        <v>5.856702725092561E-4</v>
      </c>
      <c r="AL501" s="53">
        <f t="shared" si="123"/>
        <v>-9.1881374828526111E-6</v>
      </c>
      <c r="AM501" s="53">
        <f t="shared" si="124"/>
        <v>4.6678959993490296E-2</v>
      </c>
      <c r="AN501" s="95">
        <f t="shared" si="125"/>
        <v>-4908135.9002280291</v>
      </c>
      <c r="AO501" s="96">
        <f t="shared" si="126"/>
        <v>-5666164.6282913852</v>
      </c>
      <c r="AP501" s="108">
        <f t="shared" si="127"/>
        <v>-21739.773539521731</v>
      </c>
      <c r="AQ501" s="53">
        <v>6.7801115801557899E-4</v>
      </c>
    </row>
    <row r="502" spans="5:43" ht="15" x14ac:dyDescent="0.2">
      <c r="E502" s="49">
        <v>44357</v>
      </c>
      <c r="F502" s="50">
        <v>0.86069864034652699</v>
      </c>
      <c r="G502" s="102">
        <f t="shared" si="112"/>
        <v>-2.2461399713606662E-3</v>
      </c>
      <c r="H502" s="103">
        <f t="shared" si="113"/>
        <v>0.86759834548046444</v>
      </c>
      <c r="I502" s="100">
        <f t="shared" si="114"/>
        <v>5763035.4253742453</v>
      </c>
      <c r="J502" s="101">
        <f t="shared" si="115"/>
        <v>12944.584225300699</v>
      </c>
      <c r="K502" s="106">
        <f t="shared" si="116"/>
        <v>213.34928142372519</v>
      </c>
      <c r="M502" s="49">
        <v>44357</v>
      </c>
      <c r="N502" s="52">
        <v>-4.8565599136054498E-3</v>
      </c>
      <c r="O502" s="52">
        <v>-5.1631433889269803E-3</v>
      </c>
      <c r="P502" s="52">
        <v>-5.2169486880302403E-3</v>
      </c>
      <c r="Q502" s="52">
        <v>-5.3281472064554596E-3</v>
      </c>
      <c r="R502" s="52">
        <v>-5.4393452592194002E-3</v>
      </c>
      <c r="S502" s="52">
        <v>-5.4438719525933196E-3</v>
      </c>
      <c r="T502" s="52">
        <v>-5.42303593829274E-3</v>
      </c>
      <c r="U502" s="52">
        <f t="shared" si="117"/>
        <v>-5.4265086073428366E-3</v>
      </c>
      <c r="V502" s="52">
        <f t="shared" si="118"/>
        <v>2.3855362087489042E-5</v>
      </c>
      <c r="W502" s="52">
        <f t="shared" si="119"/>
        <v>3.5642897554983642E-2</v>
      </c>
      <c r="X502" s="97">
        <f t="shared" si="120"/>
        <v>5550184.1787568955</v>
      </c>
      <c r="Y502" s="107">
        <f t="shared" si="121"/>
        <v>-52.598166270181537</v>
      </c>
      <c r="Z502" s="52">
        <v>-5.3876796737313201E-3</v>
      </c>
      <c r="AC502" s="49">
        <v>44357</v>
      </c>
      <c r="AD502" s="53">
        <v>5.0996721256524303E-4</v>
      </c>
      <c r="AE502" s="53">
        <v>5.0996721256524303E-4</v>
      </c>
      <c r="AF502" s="53">
        <v>5.0996721256524303E-4</v>
      </c>
      <c r="AG502" s="53">
        <v>5.0996721256524303E-4</v>
      </c>
      <c r="AH502" s="53">
        <v>5.0996721256524303E-4</v>
      </c>
      <c r="AI502" s="53">
        <v>5.1993224769830704E-4</v>
      </c>
      <c r="AJ502" s="53">
        <v>6.0984364245086897E-4</v>
      </c>
      <c r="AK502" s="53">
        <f t="shared" si="122"/>
        <v>5.9485840999210871E-4</v>
      </c>
      <c r="AL502" s="53">
        <f t="shared" si="123"/>
        <v>1.2491412538414128E-5</v>
      </c>
      <c r="AM502" s="53">
        <f t="shared" si="124"/>
        <v>4.6700639543511564E-2</v>
      </c>
      <c r="AN502" s="95">
        <f t="shared" si="125"/>
        <v>-4908093.6294627273</v>
      </c>
      <c r="AO502" s="96">
        <f t="shared" si="126"/>
        <v>-5657103.4915294703</v>
      </c>
      <c r="AP502" s="108">
        <f t="shared" si="127"/>
        <v>-12678.636777606793</v>
      </c>
      <c r="AQ502" s="53">
        <v>6.9975509541109204E-4</v>
      </c>
    </row>
    <row r="503" spans="5:43" ht="15" x14ac:dyDescent="0.2">
      <c r="E503" s="49">
        <v>44356</v>
      </c>
      <c r="F503" s="50">
        <v>0.86263406276702803</v>
      </c>
      <c r="G503" s="102" t="e">
        <f t="shared" si="112"/>
        <v>#DIV/0!</v>
      </c>
      <c r="H503" s="103" t="e">
        <f t="shared" si="113"/>
        <v>#DIV/0!</v>
      </c>
      <c r="I503" s="100" t="e">
        <f t="shared" si="114"/>
        <v>#DIV/0!</v>
      </c>
      <c r="J503" s="101" t="e">
        <f t="shared" si="115"/>
        <v>#DIV/0!</v>
      </c>
      <c r="K503" s="106" t="e">
        <f t="shared" si="116"/>
        <v>#DIV/0!</v>
      </c>
      <c r="M503" s="49">
        <v>44356</v>
      </c>
      <c r="N503" s="52">
        <v>-4.8464210703969002E-3</v>
      </c>
      <c r="O503" s="52">
        <v>-5.3640156984329198E-3</v>
      </c>
      <c r="P503" s="52">
        <v>-5.3915986791253003E-3</v>
      </c>
      <c r="Q503" s="52">
        <v>-5.44860400259494E-3</v>
      </c>
      <c r="R503" s="52">
        <v>-5.50616951659321E-3</v>
      </c>
      <c r="S503" s="52">
        <v>-5.4769287817180096E-3</v>
      </c>
      <c r="T503" s="52">
        <v>-5.4450510069727898E-3</v>
      </c>
      <c r="U503" s="52">
        <f t="shared" si="117"/>
        <v>-5.4503639694303257E-3</v>
      </c>
      <c r="V503" s="52">
        <f t="shared" si="118"/>
        <v>-5.4503639694303257E-3</v>
      </c>
      <c r="W503" s="52">
        <f t="shared" si="119"/>
        <v>3.0168678223465827E-2</v>
      </c>
      <c r="X503" s="97">
        <f t="shared" si="120"/>
        <v>5562267.2417703448</v>
      </c>
      <c r="Y503" s="107">
        <f t="shared" si="121"/>
        <v>12030.46484717913</v>
      </c>
      <c r="Z503" s="52">
        <v>-5.3927432745695097E-3</v>
      </c>
      <c r="AC503" s="49">
        <v>44356</v>
      </c>
      <c r="AD503" s="53">
        <v>5.0996721256524303E-4</v>
      </c>
      <c r="AE503" s="53">
        <v>5.0996721256524303E-4</v>
      </c>
      <c r="AF503" s="53">
        <v>5.0996721256524303E-4</v>
      </c>
      <c r="AG503" s="53">
        <v>5.0996721256524303E-4</v>
      </c>
      <c r="AH503" s="53">
        <v>5.0996721256524303E-4</v>
      </c>
      <c r="AI503" s="53">
        <v>5.1993224769830704E-4</v>
      </c>
      <c r="AJ503" s="53">
        <v>5.9485394740477204E-4</v>
      </c>
      <c r="AK503" s="53">
        <f t="shared" si="122"/>
        <v>5.8236699745369458E-4</v>
      </c>
      <c r="AL503" s="53">
        <f t="shared" si="123"/>
        <v>5.8236699745369458E-4</v>
      </c>
      <c r="AM503" s="53">
        <f t="shared" si="124"/>
        <v>4.7270515128426845E-2</v>
      </c>
      <c r="AN503" s="95">
        <f t="shared" si="125"/>
        <v>-4906982.6171579249</v>
      </c>
      <c r="AO503" s="96" t="e">
        <f t="shared" si="126"/>
        <v>#DIV/0!</v>
      </c>
      <c r="AP503" s="108" t="e">
        <f t="shared" si="127"/>
        <v>#DIV/0!</v>
      </c>
      <c r="AQ503" s="53">
        <v>6.6977564711123705E-4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87C2F-0F29-EB40-BE01-0741B02723B7}">
  <sheetPr codeName="Bar_call"/>
  <dimension ref="A1:AG2001"/>
  <sheetViews>
    <sheetView workbookViewId="0">
      <selection activeCell="B24" sqref="B24"/>
    </sheetView>
  </sheetViews>
  <sheetFormatPr baseColWidth="10" defaultRowHeight="13" x14ac:dyDescent="0.15"/>
  <cols>
    <col min="1" max="1" width="19.33203125" customWidth="1"/>
    <col min="2" max="2" width="12.83203125" customWidth="1"/>
    <col min="6" max="6" width="19.1640625" customWidth="1"/>
    <col min="14" max="14" width="19" customWidth="1"/>
    <col min="15" max="15" width="14.33203125" customWidth="1"/>
    <col min="16" max="16" width="17" customWidth="1"/>
    <col min="17" max="17" width="15" customWidth="1"/>
    <col min="18" max="18" width="13.33203125" customWidth="1"/>
    <col min="19" max="19" width="13" customWidth="1"/>
    <col min="21" max="23" width="10.83203125" style="94"/>
    <col min="29" max="29" width="10.83203125" style="122"/>
    <col min="31" max="31" width="13.1640625" customWidth="1"/>
    <col min="32" max="32" width="17.1640625" customWidth="1"/>
    <col min="33" max="33" width="14.5" customWidth="1"/>
  </cols>
  <sheetData>
    <row r="1" spans="1:33" ht="15" x14ac:dyDescent="0.2">
      <c r="A1" s="109" t="s">
        <v>84</v>
      </c>
      <c r="J1" s="54" t="s">
        <v>45</v>
      </c>
      <c r="K1" s="168"/>
      <c r="U1" s="137" t="s">
        <v>92</v>
      </c>
      <c r="V1" s="158"/>
      <c r="W1" s="158"/>
      <c r="AC1" s="154" t="s">
        <v>75</v>
      </c>
    </row>
    <row r="2" spans="1:33" ht="15" x14ac:dyDescent="0.2">
      <c r="F2" s="109" t="s">
        <v>54</v>
      </c>
      <c r="J2" s="48" t="s">
        <v>23</v>
      </c>
      <c r="K2" s="48" t="s">
        <v>24</v>
      </c>
      <c r="L2" s="162" t="s">
        <v>68</v>
      </c>
      <c r="M2" s="169" t="s">
        <v>93</v>
      </c>
      <c r="N2" s="169" t="s">
        <v>104</v>
      </c>
      <c r="O2" s="169" t="s">
        <v>105</v>
      </c>
      <c r="P2" s="169" t="s">
        <v>98</v>
      </c>
      <c r="Q2" s="169" t="s">
        <v>99</v>
      </c>
      <c r="R2" s="169" t="s">
        <v>100</v>
      </c>
      <c r="S2" s="169" t="s">
        <v>101</v>
      </c>
      <c r="U2" s="137">
        <v>123</v>
      </c>
      <c r="V2" s="137" t="s">
        <v>106</v>
      </c>
      <c r="W2" s="137" t="s">
        <v>93</v>
      </c>
      <c r="X2" s="150" t="s">
        <v>102</v>
      </c>
      <c r="Y2" s="150" t="s">
        <v>103</v>
      </c>
      <c r="AC2" s="151" t="s">
        <v>75</v>
      </c>
      <c r="AD2" s="151" t="s">
        <v>63</v>
      </c>
      <c r="AE2" s="151" t="s">
        <v>93</v>
      </c>
      <c r="AF2" s="151" t="s">
        <v>94</v>
      </c>
      <c r="AG2" s="151" t="s">
        <v>95</v>
      </c>
    </row>
    <row r="3" spans="1:33" ht="15" x14ac:dyDescent="0.2">
      <c r="A3" s="126" t="s">
        <v>85</v>
      </c>
      <c r="B3" s="127">
        <f>J3</f>
        <v>45056</v>
      </c>
      <c r="F3" s="110" t="s">
        <v>73</v>
      </c>
      <c r="G3" s="120">
        <f>K3</f>
        <v>153.21999788284299</v>
      </c>
      <c r="J3" s="49">
        <v>45056</v>
      </c>
      <c r="K3" s="50">
        <v>153.21999788284299</v>
      </c>
      <c r="L3" s="139">
        <f>LN(K3/K4)</f>
        <v>-4.6881208167482182E-3</v>
      </c>
      <c r="M3" s="170">
        <f>$K$3*(1+L3)</f>
        <v>152.50168402122631</v>
      </c>
      <c r="N3" s="139" cm="1">
        <f t="array" ref="N3">[1]!BSMCall(M3,$G$4,$G$7,W3,$G$11,AE3)/'EUR GBP'!H3</f>
        <v>19.010450284713482</v>
      </c>
      <c r="O3" s="139">
        <f>$B$5*(N3-($G$10/'EUR GBP'!$F$3))</f>
        <v>-81.094849954074817</v>
      </c>
      <c r="P3" s="139">
        <f>(M3/'EUR GBP'!H3)-(Barclays!$K$3/'EUR GBP'!$F$3)</f>
        <v>-1.0469649176835105</v>
      </c>
      <c r="Q3" s="139">
        <f>$G$15*P3</f>
        <v>-0.6511681969752543</v>
      </c>
      <c r="R3" s="139">
        <f>0.5*$G$16*P3^2</f>
        <v>6.0544126696093405E-3</v>
      </c>
      <c r="S3" s="139">
        <f>Q3+R3+Y3+AG3</f>
        <v>-0.65050961409836072</v>
      </c>
      <c r="U3" s="102">
        <f>FORECAST($U$2,'EUR GBP'!AI3:AJ3,'EUR GBP'!$AI$2:$AJ$2)</f>
        <v>4.6609147638082486E-2</v>
      </c>
      <c r="V3" s="102">
        <f>U3-U4</f>
        <v>-6.5216794610023499E-5</v>
      </c>
      <c r="W3" s="102">
        <f>$U$3+V3</f>
        <v>4.6543930843472463E-2</v>
      </c>
      <c r="X3" s="171">
        <f>W3-$U$3</f>
        <v>-6.5216794610023499E-5</v>
      </c>
      <c r="Y3" s="139">
        <f>X3*$G$18</f>
        <v>-2.5530982470058313E-3</v>
      </c>
      <c r="AC3" s="152">
        <f>STDEV(L3:L129)*SQRT(252)</f>
        <v>0.317628507765158</v>
      </c>
      <c r="AD3" s="153">
        <f>AC3-AC4</f>
        <v>-6.9020437856226469E-5</v>
      </c>
      <c r="AE3" s="153">
        <f>$AC$3+AD3</f>
        <v>0.31755948732730177</v>
      </c>
      <c r="AF3" s="153">
        <f>AE3-$AC$3</f>
        <v>-6.9020437856226469E-5</v>
      </c>
      <c r="AG3" s="139">
        <f>AF3*$G$17</f>
        <v>-2.8427315457100135E-3</v>
      </c>
    </row>
    <row r="4" spans="1:33" ht="15" x14ac:dyDescent="0.2">
      <c r="A4" s="128" t="s">
        <v>86</v>
      </c>
      <c r="B4" s="157" t="str">
        <f>J1</f>
        <v>Barclays</v>
      </c>
      <c r="F4" s="111" t="s">
        <v>19</v>
      </c>
      <c r="G4" s="121">
        <f>'Porfolio Structure Input'!B24</f>
        <v>150</v>
      </c>
      <c r="J4" s="49">
        <v>45055</v>
      </c>
      <c r="K4" s="50">
        <v>153.939998149871</v>
      </c>
      <c r="L4" s="139">
        <f t="shared" ref="L4:L67" si="0">LN(K4/K5)</f>
        <v>4.5575764137319539E-3</v>
      </c>
      <c r="M4" s="170">
        <f t="shared" ref="M4:M67" si="1">$K$3*(1+L4)</f>
        <v>153.9183097313059</v>
      </c>
      <c r="N4" s="139" cm="1">
        <f t="array" ref="N4">[1]!BSMCall(M4,$G$4,$G$7,W4,$G$11,AE4)/'EUR GBP'!H4</f>
        <v>20.121943185797896</v>
      </c>
      <c r="O4" s="139">
        <f>$B$5*(N4-($G$10/'EUR GBP'!$F$3))</f>
        <v>85.629085208587341</v>
      </c>
      <c r="P4" s="139">
        <f>(M4/'EUR GBP'!H4)-(Barclays!$K$3/'EUR GBP'!$F$3)</f>
        <v>1.5485728069702702</v>
      </c>
      <c r="Q4" s="139">
        <f t="shared" ref="Q4:Q67" si="2">$G$15*P4</f>
        <v>0.96314723212584785</v>
      </c>
      <c r="R4" s="139">
        <f t="shared" ref="R4:R67" si="3">0.5*$G$16*P4^2</f>
        <v>1.3245581160253206E-2</v>
      </c>
      <c r="S4" s="139">
        <f t="shared" ref="S4:S67" si="4">Q4+R4+Y4+AG4</f>
        <v>0.96218130236980193</v>
      </c>
      <c r="U4" s="102">
        <f>FORECAST($U$2,'EUR GBP'!AI4:AJ4,'EUR GBP'!$AI$2:$AJ$2)</f>
        <v>4.667436443269251E-2</v>
      </c>
      <c r="V4" s="102">
        <f>U4-U5</f>
        <v>2.736732363701061E-4</v>
      </c>
      <c r="W4" s="102">
        <f t="shared" ref="W4:W67" si="5">$U$3+V4</f>
        <v>4.6882820874452592E-2</v>
      </c>
      <c r="X4" s="171">
        <f t="shared" ref="X4:X67" si="6">W4-$U$3</f>
        <v>2.736732363701061E-4</v>
      </c>
      <c r="Y4" s="139">
        <f t="shared" ref="Y4:Y67" si="7">X4*$G$18</f>
        <v>1.0713722810313363E-2</v>
      </c>
      <c r="AC4" s="152">
        <f t="shared" ref="AC4:AC66" si="8">STDEV(L4:L130)*SQRT(252)</f>
        <v>0.31769752820301422</v>
      </c>
      <c r="AD4" s="153">
        <f t="shared" ref="AD4:AD67" si="9">AC4-AC5</f>
        <v>-6.0517516966235307E-4</v>
      </c>
      <c r="AE4" s="153">
        <f t="shared" ref="AE4:AE67" si="10">$AC$3+AD4</f>
        <v>0.31702333259549564</v>
      </c>
      <c r="AF4" s="153">
        <f t="shared" ref="AF4:AF67" si="11">AE4-$AC$3</f>
        <v>-6.0517516966235307E-4</v>
      </c>
      <c r="AG4" s="139">
        <f t="shared" ref="AG4:AG67" si="12">AF4*$G$17</f>
        <v>-2.4925233726612536E-2</v>
      </c>
    </row>
    <row r="5" spans="1:33" ht="15" x14ac:dyDescent="0.2">
      <c r="A5" s="128" t="s">
        <v>87</v>
      </c>
      <c r="B5" s="129">
        <f>'Porfolio Structure Input'!C13</f>
        <v>150</v>
      </c>
      <c r="F5" s="111" t="s">
        <v>74</v>
      </c>
      <c r="G5" s="123">
        <f>U3</f>
        <v>4.6609147638082486E-2</v>
      </c>
      <c r="J5" s="49">
        <v>45054</v>
      </c>
      <c r="K5" s="50">
        <v>153.24000120162898</v>
      </c>
      <c r="L5" s="139">
        <f t="shared" si="0"/>
        <v>1.6981741764085447E-3</v>
      </c>
      <c r="M5" s="170">
        <f t="shared" si="1"/>
        <v>153.48019212655703</v>
      </c>
      <c r="N5" s="139" cm="1">
        <f t="array" ref="N5">[1]!BSMCall(M5,$G$4,$G$7,W5,$G$11,AE5)/'EUR GBP'!H5</f>
        <v>19.710823827269852</v>
      </c>
      <c r="O5" s="139">
        <f>$B$5*(N5-($G$10/'EUR GBP'!$F$3))</f>
        <v>23.961181429380751</v>
      </c>
      <c r="P5" s="139">
        <f>(M5/'EUR GBP'!H5)-(Barclays!$K$3/'EUR GBP'!$F$3)</f>
        <v>0.37169548980025979</v>
      </c>
      <c r="Q5" s="139">
        <f t="shared" si="2"/>
        <v>0.2311789801444282</v>
      </c>
      <c r="R5" s="139">
        <f t="shared" si="3"/>
        <v>7.6310156326046851E-4</v>
      </c>
      <c r="S5" s="139">
        <f t="shared" si="4"/>
        <v>0.20157529939954713</v>
      </c>
      <c r="U5" s="102">
        <f>FORECAST($U$2,'EUR GBP'!AI5:AJ5,'EUR GBP'!$AI$2:$AJ$2)</f>
        <v>4.6400691196322404E-2</v>
      </c>
      <c r="V5" s="102">
        <f t="shared" ref="V5:V67" si="13">U5-U6</f>
        <v>4.0076673030832455E-5</v>
      </c>
      <c r="W5" s="102">
        <f t="shared" si="5"/>
        <v>4.6649224311113319E-2</v>
      </c>
      <c r="X5" s="171">
        <f t="shared" si="6"/>
        <v>4.0076673030832455E-5</v>
      </c>
      <c r="Y5" s="139">
        <f t="shared" si="7"/>
        <v>1.5689161706380183E-3</v>
      </c>
      <c r="AC5" s="152">
        <f t="shared" si="8"/>
        <v>0.31830270337267658</v>
      </c>
      <c r="AD5" s="153">
        <f t="shared" si="9"/>
        <v>-7.7538658040932074E-4</v>
      </c>
      <c r="AE5" s="153">
        <f t="shared" si="10"/>
        <v>0.31685312118474868</v>
      </c>
      <c r="AF5" s="153">
        <f t="shared" si="11"/>
        <v>-7.7538658040932074E-4</v>
      </c>
      <c r="AG5" s="139">
        <f t="shared" si="12"/>
        <v>-3.1935698478779549E-2</v>
      </c>
    </row>
    <row r="6" spans="1:33" ht="15" x14ac:dyDescent="0.2">
      <c r="A6" s="130"/>
      <c r="B6" s="129"/>
      <c r="F6" s="111" t="s">
        <v>75</v>
      </c>
      <c r="G6" s="113">
        <f>AC3</f>
        <v>0.317628507765158</v>
      </c>
      <c r="J6" s="49">
        <v>45051</v>
      </c>
      <c r="K6" s="50">
        <v>152.97999382019</v>
      </c>
      <c r="L6" s="139">
        <f t="shared" si="0"/>
        <v>3.6885810640880298E-2</v>
      </c>
      <c r="M6" s="170">
        <f t="shared" si="1"/>
        <v>158.8716417111456</v>
      </c>
      <c r="N6" s="139" cm="1">
        <f t="array" ref="N6">[1]!BSMCall(M6,$G$4,$G$7,W6,$G$11,AE6)/'EUR GBP'!H6</f>
        <v>24.080220679927269</v>
      </c>
      <c r="O6" s="139">
        <f>$B$5*(N6-($G$10/'EUR GBP'!$F$3))</f>
        <v>679.37070932799327</v>
      </c>
      <c r="P6" s="139">
        <f>(M6/'EUR GBP'!H6)-(Barclays!$K$3/'EUR GBP'!$F$3)</f>
        <v>7.023088315870865</v>
      </c>
      <c r="Q6" s="139">
        <f t="shared" si="2"/>
        <v>4.3680659003953872</v>
      </c>
      <c r="R6" s="139">
        <f t="shared" si="3"/>
        <v>0.27243570191965572</v>
      </c>
      <c r="S6" s="139">
        <f t="shared" si="4"/>
        <v>4.8355967797308157</v>
      </c>
      <c r="U6" s="102">
        <f>FORECAST($U$2,'EUR GBP'!AI6:AJ6,'EUR GBP'!$AI$2:$AJ$2)</f>
        <v>4.6360614523291571E-2</v>
      </c>
      <c r="V6" s="102">
        <f t="shared" si="13"/>
        <v>4.1691474616525892E-4</v>
      </c>
      <c r="W6" s="102">
        <f t="shared" si="5"/>
        <v>4.7026062384247745E-2</v>
      </c>
      <c r="X6" s="171">
        <f t="shared" si="6"/>
        <v>4.1691474616525892E-4</v>
      </c>
      <c r="Y6" s="139">
        <f t="shared" si="7"/>
        <v>1.632132204519305E-2</v>
      </c>
      <c r="AC6" s="152">
        <f t="shared" si="8"/>
        <v>0.3190780899530859</v>
      </c>
      <c r="AD6" s="153">
        <f t="shared" si="9"/>
        <v>4.3405610331176403E-3</v>
      </c>
      <c r="AE6" s="153">
        <f t="shared" si="10"/>
        <v>0.32196906879827564</v>
      </c>
      <c r="AF6" s="153">
        <f t="shared" si="11"/>
        <v>4.3405610331176403E-3</v>
      </c>
      <c r="AG6" s="139">
        <f t="shared" si="12"/>
        <v>0.17877385537058038</v>
      </c>
    </row>
    <row r="7" spans="1:33" ht="15" x14ac:dyDescent="0.2">
      <c r="A7" s="131"/>
      <c r="B7" s="132"/>
      <c r="F7" s="111" t="s">
        <v>27</v>
      </c>
      <c r="G7" s="121">
        <f>'Porfolio Structure Input'!B25</f>
        <v>0.5</v>
      </c>
      <c r="J7" s="49">
        <v>45050</v>
      </c>
      <c r="K7" s="50">
        <v>147.440004348754</v>
      </c>
      <c r="L7" s="139">
        <f t="shared" si="0"/>
        <v>-3.7147291938586506E-2</v>
      </c>
      <c r="M7" s="170">
        <f t="shared" si="1"/>
        <v>147.52828989065941</v>
      </c>
      <c r="N7" s="139" cm="1">
        <f t="array" ref="N7">[1]!BSMCall(M7,$G$4,$G$7,W7,$G$11,AE7)/'EUR GBP'!H7</f>
        <v>15.98646775580905</v>
      </c>
      <c r="O7" s="139">
        <f>$B$5*(N7-($G$10/'EUR GBP'!$F$3))</f>
        <v>-534.69222928973954</v>
      </c>
      <c r="P7" s="139">
        <f>(M7/'EUR GBP'!H7)-(Barclays!$K$3/'EUR GBP'!$F$3)</f>
        <v>-5.1707007053011864</v>
      </c>
      <c r="Q7" s="139">
        <f t="shared" si="2"/>
        <v>-3.2159586233504207</v>
      </c>
      <c r="R7" s="139">
        <f t="shared" si="3"/>
        <v>0.14767485774461592</v>
      </c>
      <c r="S7" s="139">
        <f t="shared" si="4"/>
        <v>-2.926021021264205</v>
      </c>
      <c r="U7" s="102">
        <f>FORECAST($U$2,'EUR GBP'!AI7:AJ7,'EUR GBP'!$AI$2:$AJ$2)</f>
        <v>4.5943699777126312E-2</v>
      </c>
      <c r="V7" s="102">
        <f t="shared" si="13"/>
        <v>-4.8127807676784373E-4</v>
      </c>
      <c r="W7" s="102">
        <f t="shared" si="5"/>
        <v>4.6127869561314642E-2</v>
      </c>
      <c r="X7" s="171">
        <f t="shared" si="6"/>
        <v>-4.8127807676784373E-4</v>
      </c>
      <c r="Y7" s="139">
        <f t="shared" si="7"/>
        <v>-1.8841008998768959E-2</v>
      </c>
      <c r="AC7" s="152">
        <f t="shared" si="8"/>
        <v>0.31473752891996826</v>
      </c>
      <c r="AD7" s="153">
        <f t="shared" si="9"/>
        <v>3.9115376943046898E-3</v>
      </c>
      <c r="AE7" s="153">
        <f t="shared" si="10"/>
        <v>0.32154004545946269</v>
      </c>
      <c r="AF7" s="153">
        <f t="shared" si="11"/>
        <v>3.9115376943046898E-3</v>
      </c>
      <c r="AG7" s="139">
        <f t="shared" si="12"/>
        <v>0.16110375334036867</v>
      </c>
    </row>
    <row r="8" spans="1:33" ht="15" x14ac:dyDescent="0.2">
      <c r="F8" s="111" t="s">
        <v>28</v>
      </c>
      <c r="G8" s="124" t="str">
        <f>'Porfolio Structure Input'!B26</f>
        <v>CALL</v>
      </c>
      <c r="J8" s="49">
        <v>45049</v>
      </c>
      <c r="K8" s="50">
        <v>153.02000045776302</v>
      </c>
      <c r="L8" s="139">
        <f t="shared" si="0"/>
        <v>-1.2598464555914362E-2</v>
      </c>
      <c r="M8" s="170">
        <f t="shared" si="1"/>
        <v>151.28966117025871</v>
      </c>
      <c r="N8" s="139" cm="1">
        <f t="array" ref="N8">[1]!BSMCall(M8,$G$4,$G$7,W8,$G$11,AE8)/'EUR GBP'!H8</f>
        <v>18.207596955024822</v>
      </c>
      <c r="O8" s="139">
        <f>$B$5*(N8-($G$10/'EUR GBP'!$F$3))</f>
        <v>-201.52284940737371</v>
      </c>
      <c r="P8" s="139">
        <f>(M8/'EUR GBP'!H8)-(Barclays!$K$3/'EUR GBP'!$F$3)</f>
        <v>-2.3938814347466462</v>
      </c>
      <c r="Q8" s="139">
        <f t="shared" si="2"/>
        <v>-1.4888936881338057</v>
      </c>
      <c r="R8" s="139">
        <f t="shared" si="3"/>
        <v>3.1652865611824857E-2</v>
      </c>
      <c r="S8" s="139">
        <f t="shared" si="4"/>
        <v>-1.429586087230468</v>
      </c>
      <c r="U8" s="102">
        <f>FORECAST($U$2,'EUR GBP'!AI8:AJ8,'EUR GBP'!$AI$2:$AJ$2)</f>
        <v>4.6424977853894156E-2</v>
      </c>
      <c r="V8" s="102">
        <f t="shared" si="13"/>
        <v>1.8232353031634452E-4</v>
      </c>
      <c r="W8" s="102">
        <f t="shared" si="5"/>
        <v>4.6791471168398831E-2</v>
      </c>
      <c r="X8" s="171">
        <f t="shared" si="6"/>
        <v>1.8232353031634452E-4</v>
      </c>
      <c r="Y8" s="139">
        <f t="shared" si="7"/>
        <v>7.1375768837162422E-3</v>
      </c>
      <c r="AC8" s="152">
        <f t="shared" si="8"/>
        <v>0.31082599122566357</v>
      </c>
      <c r="AD8" s="153">
        <f t="shared" si="9"/>
        <v>4.9814878193782386E-4</v>
      </c>
      <c r="AE8" s="153">
        <f t="shared" si="10"/>
        <v>0.31812665654709582</v>
      </c>
      <c r="AF8" s="153">
        <f t="shared" si="11"/>
        <v>4.9814878193782386E-4</v>
      </c>
      <c r="AG8" s="139">
        <f t="shared" si="12"/>
        <v>2.0517158407796467E-2</v>
      </c>
    </row>
    <row r="9" spans="1:33" ht="15" x14ac:dyDescent="0.2">
      <c r="F9" s="114" t="s">
        <v>30</v>
      </c>
      <c r="G9" s="125" t="str">
        <f>'Porfolio Structure Input'!E27</f>
        <v>E</v>
      </c>
      <c r="J9" s="49">
        <v>45048</v>
      </c>
      <c r="K9" s="50">
        <v>154.960012435913</v>
      </c>
      <c r="L9" s="139">
        <f t="shared" si="0"/>
        <v>-3.1256473979862372E-2</v>
      </c>
      <c r="M9" s="170">
        <f t="shared" si="1"/>
        <v>148.43088100582332</v>
      </c>
      <c r="N9" s="139" cm="1">
        <f t="array" ref="N9">[1]!BSMCall(M9,$G$4,$G$7,W9,$G$11,AE9)/'EUR GBP'!H9</f>
        <v>16.251069233025511</v>
      </c>
      <c r="O9" s="139">
        <f>$B$5*(N9-($G$10/'EUR GBP'!$F$3))</f>
        <v>-495.00200770727042</v>
      </c>
      <c r="P9" s="139">
        <f>(M9/'EUR GBP'!H9)-(Barclays!$K$3/'EUR GBP'!$F$3)</f>
        <v>-6.2504256723430558</v>
      </c>
      <c r="Q9" s="139">
        <f t="shared" si="2"/>
        <v>-3.8875021948135826</v>
      </c>
      <c r="R9" s="139">
        <f t="shared" si="3"/>
        <v>0.21578783149388778</v>
      </c>
      <c r="S9" s="139">
        <f t="shared" si="4"/>
        <v>-3.6317813565680446</v>
      </c>
      <c r="U9" s="102">
        <f>FORECAST($U$2,'EUR GBP'!AI9:AJ9,'EUR GBP'!$AI$2:$AJ$2)</f>
        <v>4.6242654323577811E-2</v>
      </c>
      <c r="V9" s="102">
        <f t="shared" si="13"/>
        <v>-2.7088299393653037E-4</v>
      </c>
      <c r="W9" s="102">
        <f t="shared" si="5"/>
        <v>4.6338264644145956E-2</v>
      </c>
      <c r="X9" s="171">
        <f t="shared" si="6"/>
        <v>-2.7088299393653037E-4</v>
      </c>
      <c r="Y9" s="139">
        <f t="shared" si="7"/>
        <v>-1.0604490777238428E-2</v>
      </c>
      <c r="AC9" s="152">
        <f t="shared" si="8"/>
        <v>0.31032784244372574</v>
      </c>
      <c r="AD9" s="153">
        <f t="shared" si="9"/>
        <v>1.2270311675633971E-3</v>
      </c>
      <c r="AE9" s="153">
        <f t="shared" si="10"/>
        <v>0.31885553893272139</v>
      </c>
      <c r="AF9" s="153">
        <f t="shared" si="11"/>
        <v>1.2270311675633971E-3</v>
      </c>
      <c r="AG9" s="139">
        <f t="shared" si="12"/>
        <v>5.0537497528888656E-2</v>
      </c>
    </row>
    <row r="10" spans="1:33" ht="15" x14ac:dyDescent="0.2">
      <c r="A10" s="126" t="s">
        <v>35</v>
      </c>
      <c r="B10" s="133"/>
      <c r="F10" s="115" t="s">
        <v>76</v>
      </c>
      <c r="G10" cm="1">
        <f t="array" ref="G10">[1]!BSMCall(G3,G4,G7,G5,G11,G6)</f>
        <v>17.000672822269777</v>
      </c>
      <c r="J10" s="49">
        <v>45047</v>
      </c>
      <c r="K10" s="50">
        <v>159.88000631332301</v>
      </c>
      <c r="L10" s="139">
        <f t="shared" si="0"/>
        <v>6.0226299025924294E-3</v>
      </c>
      <c r="M10" s="170">
        <f t="shared" si="1"/>
        <v>154.14278522376736</v>
      </c>
      <c r="N10" s="139" cm="1">
        <f t="array" ref="N10">[1]!BSMCall(M10,$G$4,$G$7,W10,$G$11,AE10)/'EUR GBP'!H10</f>
        <v>20.237803271248232</v>
      </c>
      <c r="O10" s="139">
        <f>$B$5*(N10-($G$10/'EUR GBP'!$F$3))</f>
        <v>103.00809802613777</v>
      </c>
      <c r="P10" s="139">
        <f>(M10/'EUR GBP'!H10)-(Barclays!$K$3/'EUR GBP'!$F$3)</f>
        <v>1.2827607306094819</v>
      </c>
      <c r="Q10" s="139">
        <f t="shared" si="2"/>
        <v>0.79782328709713168</v>
      </c>
      <c r="R10" s="139">
        <f t="shared" si="3"/>
        <v>9.0886435949831344E-3</v>
      </c>
      <c r="S10" s="139">
        <f t="shared" si="4"/>
        <v>0.80345019527015604</v>
      </c>
      <c r="U10" s="102">
        <f>FORECAST($U$2,'EUR GBP'!AI10:AJ10,'EUR GBP'!$AI$2:$AJ$2)</f>
        <v>4.6513537317514342E-2</v>
      </c>
      <c r="V10" s="102">
        <f t="shared" si="13"/>
        <v>1.1843070387852761E-5</v>
      </c>
      <c r="W10" s="102">
        <f t="shared" si="5"/>
        <v>4.6620990708470339E-2</v>
      </c>
      <c r="X10" s="171">
        <f t="shared" si="6"/>
        <v>1.1843070387852761E-5</v>
      </c>
      <c r="Y10" s="139">
        <f t="shared" si="7"/>
        <v>4.6363091634905884E-4</v>
      </c>
      <c r="AC10" s="152">
        <f t="shared" si="8"/>
        <v>0.30910081127616235</v>
      </c>
      <c r="AD10" s="153">
        <f t="shared" si="9"/>
        <v>-9.530639775851002E-5</v>
      </c>
      <c r="AE10" s="153">
        <f t="shared" si="10"/>
        <v>0.31753320136739949</v>
      </c>
      <c r="AF10" s="153">
        <f t="shared" si="11"/>
        <v>-9.530639775851002E-5</v>
      </c>
      <c r="AG10" s="139">
        <f t="shared" si="12"/>
        <v>-3.9253663383078839E-3</v>
      </c>
    </row>
    <row r="11" spans="1:33" ht="15" x14ac:dyDescent="0.2">
      <c r="A11" s="128" t="s">
        <v>88</v>
      </c>
      <c r="B11" s="129">
        <v>0.99</v>
      </c>
      <c r="F11" s="110" t="s">
        <v>77</v>
      </c>
      <c r="G11" s="116">
        <v>0</v>
      </c>
      <c r="J11" s="49">
        <v>45044</v>
      </c>
      <c r="K11" s="50">
        <v>158.92000198364201</v>
      </c>
      <c r="L11" s="139">
        <f t="shared" si="0"/>
        <v>-1.7341813128382177E-2</v>
      </c>
      <c r="M11" s="170">
        <f t="shared" si="1"/>
        <v>150.56288531202762</v>
      </c>
      <c r="N11" s="139" cm="1">
        <f t="array" ref="N11">[1]!BSMCall(M11,$G$4,$G$7,W11,$G$11,AE11)/'EUR GBP'!H11</f>
        <v>17.834064577106687</v>
      </c>
      <c r="O11" s="139">
        <f>$B$5*(N11-($G$10/'EUR GBP'!$F$3))</f>
        <v>-257.55270609509398</v>
      </c>
      <c r="P11" s="139">
        <f>(M11/'EUR GBP'!H11)-(Barclays!$K$3/'EUR GBP'!$F$3)</f>
        <v>-2.1101587849948658</v>
      </c>
      <c r="Q11" s="139">
        <f t="shared" si="2"/>
        <v>-1.3124301188590259</v>
      </c>
      <c r="R11" s="139">
        <f t="shared" si="3"/>
        <v>2.4594501993399187E-2</v>
      </c>
      <c r="S11" s="139">
        <f t="shared" si="4"/>
        <v>-1.2518497318144242</v>
      </c>
      <c r="U11" s="102">
        <f>FORECAST($U$2,'EUR GBP'!AI11:AJ11,'EUR GBP'!$AI$2:$AJ$2)</f>
        <v>4.6501694247126489E-2</v>
      </c>
      <c r="V11" s="102">
        <f t="shared" si="13"/>
        <v>1.1933185160158122E-4</v>
      </c>
      <c r="W11" s="102">
        <f t="shared" si="5"/>
        <v>4.6728479489684067E-2</v>
      </c>
      <c r="X11" s="171">
        <f t="shared" si="6"/>
        <v>1.1933185160158122E-4</v>
      </c>
      <c r="Y11" s="139">
        <f t="shared" si="7"/>
        <v>4.6715871725644632E-3</v>
      </c>
      <c r="AC11" s="152">
        <f t="shared" si="8"/>
        <v>0.30919611767392086</v>
      </c>
      <c r="AD11" s="153">
        <f t="shared" si="9"/>
        <v>7.6029921080855711E-4</v>
      </c>
      <c r="AE11" s="153">
        <f t="shared" si="10"/>
        <v>0.31838880697596655</v>
      </c>
      <c r="AF11" s="153">
        <f t="shared" si="11"/>
        <v>7.6029921080855711E-4</v>
      </c>
      <c r="AG11" s="139">
        <f t="shared" si="12"/>
        <v>3.1314297878638209E-2</v>
      </c>
    </row>
    <row r="12" spans="1:33" ht="15" x14ac:dyDescent="0.2">
      <c r="A12" s="128" t="s">
        <v>37</v>
      </c>
      <c r="B12" s="129">
        <v>1</v>
      </c>
      <c r="F12" s="177" t="s">
        <v>78</v>
      </c>
      <c r="G12" s="112">
        <v>1</v>
      </c>
      <c r="J12" s="49">
        <v>45043</v>
      </c>
      <c r="K12" s="50">
        <v>161.69999837875301</v>
      </c>
      <c r="L12" s="139">
        <f t="shared" si="0"/>
        <v>5.3345975655805643E-2</v>
      </c>
      <c r="M12" s="170">
        <f t="shared" si="1"/>
        <v>161.39366815988373</v>
      </c>
      <c r="N12" s="139" cm="1">
        <f t="array" ref="N12">[1]!BSMCall(M12,$G$4,$G$7,W12,$G$11,AE12)/'EUR GBP'!H12</f>
        <v>26.241959977924473</v>
      </c>
      <c r="O12" s="139">
        <f>$B$5*(N12-($G$10/'EUR GBP'!$F$3))</f>
        <v>1003.631604027574</v>
      </c>
      <c r="P12" s="139">
        <f>(M12/'EUR GBP'!H12)-(Barclays!$K$3/'EUR GBP'!$F$3)</f>
        <v>9.9176151481034651</v>
      </c>
      <c r="Q12" s="139">
        <f t="shared" si="2"/>
        <v>6.1683399942128885</v>
      </c>
      <c r="R12" s="139">
        <f t="shared" si="3"/>
        <v>0.5432781813225398</v>
      </c>
      <c r="S12" s="139">
        <f t="shared" si="4"/>
        <v>7.0415220691491855</v>
      </c>
      <c r="U12" s="102">
        <f>FORECAST($U$2,'EUR GBP'!AI12:AJ12,'EUR GBP'!$AI$2:$AJ$2)</f>
        <v>4.6382362395524908E-2</v>
      </c>
      <c r="V12" s="102">
        <f t="shared" si="13"/>
        <v>3.6546364426606054E-4</v>
      </c>
      <c r="W12" s="102">
        <f t="shared" si="5"/>
        <v>4.6974611282348547E-2</v>
      </c>
      <c r="X12" s="171">
        <f t="shared" si="6"/>
        <v>3.6546364426606054E-4</v>
      </c>
      <c r="Y12" s="139">
        <f t="shared" si="7"/>
        <v>1.4307121272970912E-2</v>
      </c>
      <c r="AC12" s="152">
        <f t="shared" si="8"/>
        <v>0.3084358184631123</v>
      </c>
      <c r="AD12" s="153">
        <f t="shared" si="9"/>
        <v>7.6625692798341083E-3</v>
      </c>
      <c r="AE12" s="153">
        <f t="shared" si="10"/>
        <v>0.32529107704499211</v>
      </c>
      <c r="AF12" s="153">
        <f t="shared" si="11"/>
        <v>7.6625692798341083E-3</v>
      </c>
      <c r="AG12" s="139">
        <f t="shared" si="12"/>
        <v>0.31559677234078609</v>
      </c>
    </row>
    <row r="13" spans="1:33" ht="15" x14ac:dyDescent="0.2">
      <c r="A13" s="128" t="s">
        <v>89</v>
      </c>
      <c r="B13" s="129">
        <v>500</v>
      </c>
      <c r="F13" s="178"/>
      <c r="G13" s="117"/>
      <c r="J13" s="49">
        <v>45042</v>
      </c>
      <c r="K13" s="50">
        <v>153.29999923705998</v>
      </c>
      <c r="L13" s="139">
        <f t="shared" si="0"/>
        <v>1.286784698328074E-2</v>
      </c>
      <c r="M13" s="170">
        <f t="shared" si="1"/>
        <v>155.19160937037802</v>
      </c>
      <c r="N13" s="139" cm="1">
        <f t="array" ref="N13">[1]!BSMCall(M13,$G$4,$G$7,W13,$G$11,AE13)/'EUR GBP'!H13</f>
        <v>20.957896009728735</v>
      </c>
      <c r="O13" s="139">
        <f>$B$5*(N13-($G$10/'EUR GBP'!$F$3))</f>
        <v>211.02200879821316</v>
      </c>
      <c r="P13" s="139">
        <f>(M13/'EUR GBP'!H13)-(Barclays!$K$3/'EUR GBP'!$F$3)</f>
        <v>2.1951184016219543</v>
      </c>
      <c r="Q13" s="139">
        <f t="shared" si="2"/>
        <v>1.365271431342711</v>
      </c>
      <c r="R13" s="139">
        <f t="shared" si="3"/>
        <v>2.6614827851690979E-2</v>
      </c>
      <c r="S13" s="139">
        <f t="shared" si="4"/>
        <v>1.3752395828461879</v>
      </c>
      <c r="U13" s="102">
        <f>FORECAST($U$2,'EUR GBP'!AI13:AJ13,'EUR GBP'!$AI$2:$AJ$2)</f>
        <v>4.6016898751258847E-2</v>
      </c>
      <c r="V13" s="102">
        <f t="shared" si="13"/>
        <v>-1.5165358781805277E-4</v>
      </c>
      <c r="W13" s="102">
        <f t="shared" si="5"/>
        <v>4.6457494050264433E-2</v>
      </c>
      <c r="X13" s="171">
        <f t="shared" si="6"/>
        <v>-1.5165358781805277E-4</v>
      </c>
      <c r="Y13" s="139">
        <f t="shared" si="7"/>
        <v>-5.9369141265784749E-3</v>
      </c>
      <c r="AC13" s="152">
        <f t="shared" si="8"/>
        <v>0.30077324918327819</v>
      </c>
      <c r="AD13" s="153">
        <f t="shared" si="9"/>
        <v>-2.6002894258125853E-4</v>
      </c>
      <c r="AE13" s="153">
        <f t="shared" si="10"/>
        <v>0.31736847882257674</v>
      </c>
      <c r="AF13" s="153">
        <f t="shared" si="11"/>
        <v>-2.6002894258125853E-4</v>
      </c>
      <c r="AG13" s="139">
        <f t="shared" si="12"/>
        <v>-1.0709762221635593E-2</v>
      </c>
    </row>
    <row r="14" spans="1:33" ht="15" x14ac:dyDescent="0.2">
      <c r="A14" s="131"/>
      <c r="B14" s="132"/>
      <c r="F14" s="118" t="s">
        <v>79</v>
      </c>
      <c r="J14" s="49">
        <v>45041</v>
      </c>
      <c r="K14" s="50">
        <v>151.33999586105301</v>
      </c>
      <c r="L14" s="139">
        <f t="shared" si="0"/>
        <v>-1.9888159256562888E-2</v>
      </c>
      <c r="M14" s="170">
        <f t="shared" si="1"/>
        <v>150.17273416365879</v>
      </c>
      <c r="N14" s="139" cm="1">
        <f t="array" ref="N14">[1]!BSMCall(M14,$G$4,$G$7,W14,$G$11,AE14)/'EUR GBP'!H14</f>
        <v>17.293232555829317</v>
      </c>
      <c r="O14" s="139">
        <f>$B$5*(N14-($G$10/'EUR GBP'!$F$3))</f>
        <v>-338.6775092866996</v>
      </c>
      <c r="P14" s="139">
        <f>(M14/'EUR GBP'!H14)-(Barclays!$K$3/'EUR GBP'!$F$3)</f>
        <v>-3.540881098511079</v>
      </c>
      <c r="Q14" s="139">
        <f t="shared" si="2"/>
        <v>-2.2022792948237213</v>
      </c>
      <c r="R14" s="139">
        <f t="shared" si="3"/>
        <v>6.925170138202999E-2</v>
      </c>
      <c r="S14" s="139">
        <f t="shared" si="4"/>
        <v>-2.2502371924466327</v>
      </c>
      <c r="U14" s="102">
        <f>FORECAST($U$2,'EUR GBP'!AI14:AJ14,'EUR GBP'!$AI$2:$AJ$2)</f>
        <v>4.61685523390769E-2</v>
      </c>
      <c r="V14" s="102">
        <f t="shared" si="13"/>
        <v>-2.5637485086923983E-4</v>
      </c>
      <c r="W14" s="102">
        <f t="shared" si="5"/>
        <v>4.6352772787213246E-2</v>
      </c>
      <c r="X14" s="171">
        <f t="shared" si="6"/>
        <v>-2.5637485086923983E-4</v>
      </c>
      <c r="Y14" s="139">
        <f t="shared" si="7"/>
        <v>-1.0036527956405214E-2</v>
      </c>
      <c r="AC14" s="152">
        <f t="shared" si="8"/>
        <v>0.30103327812585945</v>
      </c>
      <c r="AD14" s="153">
        <f t="shared" si="9"/>
        <v>-2.6021212946855665E-3</v>
      </c>
      <c r="AE14" s="153">
        <f t="shared" si="10"/>
        <v>0.31502638647047243</v>
      </c>
      <c r="AF14" s="153">
        <f t="shared" si="11"/>
        <v>-2.6021212946855665E-3</v>
      </c>
      <c r="AG14" s="139">
        <f t="shared" si="12"/>
        <v>-0.10717307104853627</v>
      </c>
    </row>
    <row r="15" spans="1:33" ht="15" x14ac:dyDescent="0.2">
      <c r="F15" s="110" t="s">
        <v>80</v>
      </c>
      <c r="G15" s="119" cm="1">
        <f t="array" ref="G15">[2]!DeltaC(G3,G4,G7,G5,G11,G6)</f>
        <v>0.62195799111971528</v>
      </c>
      <c r="J15" s="49">
        <v>45040</v>
      </c>
      <c r="K15" s="50">
        <v>154.37999963760299</v>
      </c>
      <c r="L15" s="139">
        <f t="shared" si="0"/>
        <v>8.8484583790428995E-3</v>
      </c>
      <c r="M15" s="170">
        <f t="shared" si="1"/>
        <v>154.57575865694636</v>
      </c>
      <c r="N15" s="139" cm="1">
        <f t="array" ref="N15">[1]!BSMCall(M15,$G$4,$G$7,W15,$G$11,AE15)/'EUR GBP'!H15</f>
        <v>20.539668604642959</v>
      </c>
      <c r="O15" s="139">
        <f>$B$5*(N15-($G$10/'EUR GBP'!$F$3))</f>
        <v>148.28789803534673</v>
      </c>
      <c r="P15" s="139">
        <f>(M15/'EUR GBP'!H15)-(Barclays!$K$3/'EUR GBP'!$F$3)</f>
        <v>1.5515599305593355</v>
      </c>
      <c r="Q15" s="139">
        <f t="shared" si="2"/>
        <v>0.96500509751252928</v>
      </c>
      <c r="R15" s="139">
        <f t="shared" si="3"/>
        <v>1.3296730642418398E-2</v>
      </c>
      <c r="S15" s="139">
        <f t="shared" si="4"/>
        <v>0.98510021718929908</v>
      </c>
      <c r="U15" s="102">
        <f>FORECAST($U$2,'EUR GBP'!AI15:AJ15,'EUR GBP'!$AI$2:$AJ$2)</f>
        <v>4.642492718994614E-2</v>
      </c>
      <c r="V15" s="102">
        <f t="shared" si="13"/>
        <v>2.3833513259886169E-4</v>
      </c>
      <c r="W15" s="102">
        <f t="shared" si="5"/>
        <v>4.6847482770681348E-2</v>
      </c>
      <c r="X15" s="171">
        <f t="shared" si="6"/>
        <v>2.3833513259886169E-4</v>
      </c>
      <c r="Y15" s="139">
        <f t="shared" si="7"/>
        <v>9.3303115075903127E-3</v>
      </c>
      <c r="AC15" s="152">
        <f t="shared" si="8"/>
        <v>0.30363539942054502</v>
      </c>
      <c r="AD15" s="153">
        <f t="shared" si="9"/>
        <v>-6.1474112103443446E-5</v>
      </c>
      <c r="AE15" s="153">
        <f t="shared" si="10"/>
        <v>0.31756703365305455</v>
      </c>
      <c r="AF15" s="153">
        <f t="shared" si="11"/>
        <v>-6.1474112103443446E-5</v>
      </c>
      <c r="AG15" s="139">
        <f t="shared" si="12"/>
        <v>-2.5319224732389535E-3</v>
      </c>
    </row>
    <row r="16" spans="1:33" ht="15" x14ac:dyDescent="0.2">
      <c r="F16" s="111" t="s">
        <v>81</v>
      </c>
      <c r="G16" s="112" cm="1">
        <f t="array" ref="G16">[2]!GammaCP(G3,G4,G7,G5,G11,G6)</f>
        <v>1.1046832175345422E-2</v>
      </c>
      <c r="J16" s="49">
        <v>45037</v>
      </c>
      <c r="K16" s="50">
        <v>153.02000045776302</v>
      </c>
      <c r="L16" s="139">
        <f t="shared" si="0"/>
        <v>-1.0660514149657806E-2</v>
      </c>
      <c r="M16" s="170">
        <f t="shared" si="1"/>
        <v>151.58659392740239</v>
      </c>
      <c r="N16" s="139" cm="1">
        <f t="array" ref="N16">[1]!BSMCall(M16,$G$4,$G$7,W16,$G$11,AE16)/'EUR GBP'!H16</f>
        <v>18.339454365082542</v>
      </c>
      <c r="O16" s="139">
        <f>$B$5*(N16-($G$10/'EUR GBP'!$F$3))</f>
        <v>-181.7442378987158</v>
      </c>
      <c r="P16" s="139">
        <f>(M16/'EUR GBP'!H16)-(Barclays!$K$3/'EUR GBP'!$F$3)</f>
        <v>-2.6059099552117857</v>
      </c>
      <c r="Q16" s="139">
        <f t="shared" si="2"/>
        <v>-1.6207665207823894</v>
      </c>
      <c r="R16" s="139">
        <f t="shared" si="3"/>
        <v>3.7508230008982762E-2</v>
      </c>
      <c r="S16" s="139">
        <f t="shared" si="4"/>
        <v>-1.569063960541123</v>
      </c>
      <c r="U16" s="102">
        <f>FORECAST($U$2,'EUR GBP'!AI16:AJ16,'EUR GBP'!$AI$2:$AJ$2)</f>
        <v>4.6186592057347278E-2</v>
      </c>
      <c r="V16" s="102">
        <f t="shared" si="13"/>
        <v>-4.2922049760821257E-5</v>
      </c>
      <c r="W16" s="102">
        <f t="shared" si="5"/>
        <v>4.6566225588321665E-2</v>
      </c>
      <c r="X16" s="171">
        <f t="shared" si="6"/>
        <v>-4.2922049760821257E-5</v>
      </c>
      <c r="Y16" s="139">
        <f t="shared" si="7"/>
        <v>-1.6803065936854134E-3</v>
      </c>
      <c r="AC16" s="152">
        <f t="shared" si="8"/>
        <v>0.30369687353264846</v>
      </c>
      <c r="AD16" s="153">
        <f t="shared" si="9"/>
        <v>3.8543012835329238E-4</v>
      </c>
      <c r="AE16" s="153">
        <f t="shared" si="10"/>
        <v>0.31801393789351129</v>
      </c>
      <c r="AF16" s="153">
        <f t="shared" si="11"/>
        <v>3.8543012835329238E-4</v>
      </c>
      <c r="AG16" s="139">
        <f t="shared" si="12"/>
        <v>1.5874636825969089E-2</v>
      </c>
    </row>
    <row r="17" spans="1:33" ht="15" x14ac:dyDescent="0.2">
      <c r="F17" s="111" t="s">
        <v>82</v>
      </c>
      <c r="G17" s="112" cm="1">
        <f t="array" ref="G17">[2]!Vega(G3,G4,G7,G5,G11,G6)</f>
        <v>41.186808342647524</v>
      </c>
      <c r="J17" s="49">
        <v>45036</v>
      </c>
      <c r="K17" s="50">
        <v>154.65999841689998</v>
      </c>
      <c r="L17" s="139">
        <f t="shared" si="0"/>
        <v>-5.6737166315059444E-3</v>
      </c>
      <c r="M17" s="170">
        <f t="shared" si="1"/>
        <v>152.3506710325758</v>
      </c>
      <c r="N17" s="139" cm="1">
        <f t="array" ref="N17">[1]!BSMCall(M17,$G$4,$G$7,W17,$G$11,AE17)/'EUR GBP'!H17</f>
        <v>18.906846855104614</v>
      </c>
      <c r="O17" s="139">
        <f>$B$5*(N17-($G$10/'EUR GBP'!$F$3))</f>
        <v>-96.635364395404906</v>
      </c>
      <c r="P17" s="139">
        <f>(M17/'EUR GBP'!H17)-(Barclays!$K$3/'EUR GBP'!$F$3)</f>
        <v>-1.2162895285619868</v>
      </c>
      <c r="Q17" s="139">
        <f t="shared" si="2"/>
        <v>-0.7564809918043589</v>
      </c>
      <c r="R17" s="139">
        <f t="shared" si="3"/>
        <v>8.1711220236400425E-3</v>
      </c>
      <c r="S17" s="139">
        <f t="shared" si="4"/>
        <v>-0.75179300327575604</v>
      </c>
      <c r="U17" s="102">
        <f>FORECAST($U$2,'EUR GBP'!AI17:AJ17,'EUR GBP'!$AI$2:$AJ$2)</f>
        <v>4.6229514107108099E-2</v>
      </c>
      <c r="V17" s="102">
        <f t="shared" si="13"/>
        <v>-1.5950687229634303E-4</v>
      </c>
      <c r="W17" s="102">
        <f t="shared" si="5"/>
        <v>4.6449640765786143E-2</v>
      </c>
      <c r="X17" s="171">
        <f t="shared" si="6"/>
        <v>-1.5950687229634303E-4</v>
      </c>
      <c r="Y17" s="139">
        <f t="shared" si="7"/>
        <v>-6.2443534442366798E-3</v>
      </c>
      <c r="AC17" s="152">
        <f t="shared" si="8"/>
        <v>0.30331144340429517</v>
      </c>
      <c r="AD17" s="153">
        <f t="shared" si="9"/>
        <v>6.7041367377340677E-5</v>
      </c>
      <c r="AE17" s="153">
        <f t="shared" si="10"/>
        <v>0.31769554913253534</v>
      </c>
      <c r="AF17" s="153">
        <f t="shared" si="11"/>
        <v>6.7041367377340677E-5</v>
      </c>
      <c r="AG17" s="139">
        <f t="shared" si="12"/>
        <v>2.7612199491995524E-3</v>
      </c>
    </row>
    <row r="18" spans="1:33" ht="15" x14ac:dyDescent="0.2">
      <c r="F18" s="114" t="s">
        <v>83</v>
      </c>
      <c r="G18" s="117" cm="1">
        <f t="array" ref="G18">[1]!RhoC(G3,G4,G7,G5,G11,G6)</f>
        <v>39.147864630155141</v>
      </c>
      <c r="J18" s="49">
        <v>45035</v>
      </c>
      <c r="K18" s="50">
        <v>155.53998947143498</v>
      </c>
      <c r="L18" s="139">
        <f t="shared" si="0"/>
        <v>1.6729652851590869E-3</v>
      </c>
      <c r="M18" s="170">
        <f t="shared" si="1"/>
        <v>153.47632962029311</v>
      </c>
      <c r="N18" s="139" cm="1">
        <f t="array" ref="N18">[1]!BSMCall(M18,$G$4,$G$7,W18,$G$11,AE18)/'EUR GBP'!H18</f>
        <v>19.628747982744112</v>
      </c>
      <c r="O18" s="139">
        <f>$B$5*(N18-($G$10/'EUR GBP'!$F$3))</f>
        <v>11.649804750519799</v>
      </c>
      <c r="P18" s="139">
        <f>(M18/'EUR GBP'!H18)-(Barclays!$K$3/'EUR GBP'!$F$3)</f>
        <v>0.65178500532582007</v>
      </c>
      <c r="Q18" s="139">
        <f t="shared" si="2"/>
        <v>0.40538289255439997</v>
      </c>
      <c r="R18" s="139">
        <f t="shared" si="3"/>
        <v>2.3464780212663428E-3</v>
      </c>
      <c r="S18" s="139">
        <f t="shared" si="4"/>
        <v>0.28053227503300415</v>
      </c>
      <c r="U18" s="102">
        <f>FORECAST($U$2,'EUR GBP'!AI18:AJ18,'EUR GBP'!$AI$2:$AJ$2)</f>
        <v>4.6389020979404443E-2</v>
      </c>
      <c r="V18" s="102">
        <f t="shared" si="13"/>
        <v>9.6973851323135102E-4</v>
      </c>
      <c r="W18" s="102">
        <f t="shared" si="5"/>
        <v>4.7578886151313837E-2</v>
      </c>
      <c r="X18" s="171">
        <f t="shared" si="6"/>
        <v>9.6973851323135102E-4</v>
      </c>
      <c r="Y18" s="139">
        <f t="shared" si="7"/>
        <v>3.7963192042628838E-2</v>
      </c>
      <c r="AC18" s="152">
        <f t="shared" si="8"/>
        <v>0.30324440203691783</v>
      </c>
      <c r="AD18" s="153">
        <f t="shared" si="9"/>
        <v>-4.010028798815013E-3</v>
      </c>
      <c r="AE18" s="153">
        <f t="shared" si="10"/>
        <v>0.31361847896634298</v>
      </c>
      <c r="AF18" s="153">
        <f t="shared" si="11"/>
        <v>-4.010028798815013E-3</v>
      </c>
      <c r="AG18" s="139">
        <f t="shared" si="12"/>
        <v>-0.165160287585291</v>
      </c>
    </row>
    <row r="19" spans="1:33" ht="15" x14ac:dyDescent="0.2">
      <c r="J19" s="49">
        <v>45034</v>
      </c>
      <c r="K19" s="50">
        <v>155.27999401092501</v>
      </c>
      <c r="L19" s="139">
        <f t="shared" si="0"/>
        <v>5.4242439623188449E-3</v>
      </c>
      <c r="M19" s="170">
        <f t="shared" si="1"/>
        <v>154.05110053126552</v>
      </c>
      <c r="N19" s="139" cm="1">
        <f t="array" ref="N19">[1]!BSMCall(M19,$G$4,$G$7,W19,$G$11,AE19)/'EUR GBP'!H19</f>
        <v>20.184603379061588</v>
      </c>
      <c r="O19" s="139">
        <f>$B$5*(N19-($G$10/'EUR GBP'!$F$3))</f>
        <v>95.028114198141196</v>
      </c>
      <c r="P19" s="139">
        <f>(M19/'EUR GBP'!H19)-(Barclays!$K$3/'EUR GBP'!$F$3)</f>
        <v>1.1299632992947295</v>
      </c>
      <c r="Q19" s="139">
        <f t="shared" si="2"/>
        <v>0.70278970366835558</v>
      </c>
      <c r="R19" s="139">
        <f t="shared" si="3"/>
        <v>7.0523918778080249E-3</v>
      </c>
      <c r="S19" s="139">
        <f t="shared" si="4"/>
        <v>0.72244699318675087</v>
      </c>
      <c r="U19" s="102">
        <f>FORECAST($U$2,'EUR GBP'!AI19:AJ19,'EUR GBP'!$AI$2:$AJ$2)</f>
        <v>4.5419282466173092E-2</v>
      </c>
      <c r="V19" s="102">
        <f t="shared" si="13"/>
        <v>4.4016018509864668E-4</v>
      </c>
      <c r="W19" s="102">
        <f t="shared" si="5"/>
        <v>4.7049307823181133E-2</v>
      </c>
      <c r="X19" s="171">
        <f t="shared" si="6"/>
        <v>4.4016018509864668E-4</v>
      </c>
      <c r="Y19" s="139">
        <f t="shared" si="7"/>
        <v>1.7231331341825851E-2</v>
      </c>
      <c r="AC19" s="152">
        <f t="shared" si="8"/>
        <v>0.30725443083573284</v>
      </c>
      <c r="AD19" s="153">
        <f t="shared" si="9"/>
        <v>-1.1232804597893775E-4</v>
      </c>
      <c r="AE19" s="153">
        <f t="shared" si="10"/>
        <v>0.31751617971917906</v>
      </c>
      <c r="AF19" s="153">
        <f t="shared" si="11"/>
        <v>-1.1232804597893775E-4</v>
      </c>
      <c r="AG19" s="139">
        <f t="shared" si="12"/>
        <v>-4.6264337012386081E-3</v>
      </c>
    </row>
    <row r="20" spans="1:33" ht="15" x14ac:dyDescent="0.2">
      <c r="J20" s="49">
        <v>45033</v>
      </c>
      <c r="K20" s="50">
        <v>154.43999767303401</v>
      </c>
      <c r="L20" s="139">
        <f t="shared" si="0"/>
        <v>-2.3422144588204193E-2</v>
      </c>
      <c r="M20" s="170">
        <f t="shared" si="1"/>
        <v>149.63125693862671</v>
      </c>
      <c r="N20" s="139" cm="1">
        <f t="array" ref="N20">[1]!BSMCall(M20,$G$4,$G$7,W20,$G$11,AE20)/'EUR GBP'!H20</f>
        <v>17.175888260096542</v>
      </c>
      <c r="O20" s="139">
        <f>$B$5*(N20-($G$10/'EUR GBP'!$F$3))</f>
        <v>-356.27915364661578</v>
      </c>
      <c r="P20" s="139">
        <f>(M20/'EUR GBP'!H20)-(Barclays!$K$3/'EUR GBP'!$F$3)</f>
        <v>-3.8295127119192216</v>
      </c>
      <c r="Q20" s="139">
        <f t="shared" si="2"/>
        <v>-2.3817960332726922</v>
      </c>
      <c r="R20" s="139">
        <f t="shared" si="3"/>
        <v>8.1001822709638349E-2</v>
      </c>
      <c r="S20" s="139">
        <f t="shared" si="4"/>
        <v>-2.2320894675139131</v>
      </c>
      <c r="U20" s="102">
        <f>FORECAST($U$2,'EUR GBP'!AI20:AJ20,'EUR GBP'!$AI$2:$AJ$2)</f>
        <v>4.4979122281074445E-2</v>
      </c>
      <c r="V20" s="102">
        <f t="shared" si="13"/>
        <v>1.4117769896980492E-4</v>
      </c>
      <c r="W20" s="102">
        <f t="shared" si="5"/>
        <v>4.6750325337052291E-2</v>
      </c>
      <c r="X20" s="171">
        <f t="shared" si="6"/>
        <v>1.4117769896980492E-4</v>
      </c>
      <c r="Y20" s="139">
        <f t="shared" si="7"/>
        <v>5.5268054480667158E-3</v>
      </c>
      <c r="AC20" s="152">
        <f t="shared" si="8"/>
        <v>0.30736675888171178</v>
      </c>
      <c r="AD20" s="153">
        <f t="shared" si="9"/>
        <v>1.5339362320934136E-3</v>
      </c>
      <c r="AE20" s="153">
        <f t="shared" si="10"/>
        <v>0.31916244399725141</v>
      </c>
      <c r="AF20" s="153">
        <f t="shared" si="11"/>
        <v>1.5339362320934136E-3</v>
      </c>
      <c r="AG20" s="139">
        <f t="shared" si="12"/>
        <v>6.3177937601074319E-2</v>
      </c>
    </row>
    <row r="21" spans="1:33" ht="15" x14ac:dyDescent="0.2">
      <c r="J21" s="49">
        <v>45030</v>
      </c>
      <c r="K21" s="50">
        <v>158.10000896453801</v>
      </c>
      <c r="L21" s="139">
        <f t="shared" si="0"/>
        <v>2.7834906926603498E-2</v>
      </c>
      <c r="M21" s="170">
        <f t="shared" si="1"/>
        <v>157.48486226320631</v>
      </c>
      <c r="N21" s="139" cm="1">
        <f t="array" ref="N21">[1]!BSMCall(M21,$G$4,$G$7,W21,$G$11,AE21)/'EUR GBP'!H21</f>
        <v>22.686304522842999</v>
      </c>
      <c r="O21" s="139">
        <f>$B$5*(N21-($G$10/'EUR GBP'!$F$3))</f>
        <v>470.28328576535279</v>
      </c>
      <c r="P21" s="139">
        <f>(M21/'EUR GBP'!H21)-(Barclays!$K$3/'EUR GBP'!$F$3)</f>
        <v>4.6223932882063536</v>
      </c>
      <c r="Q21" s="139">
        <f t="shared" si="2"/>
        <v>2.8749344436980788</v>
      </c>
      <c r="R21" s="139">
        <f t="shared" si="3"/>
        <v>0.1180161787085134</v>
      </c>
      <c r="S21" s="139">
        <f t="shared" si="4"/>
        <v>2.9985189878995855</v>
      </c>
      <c r="U21" s="102">
        <f>FORECAST($U$2,'EUR GBP'!AI21:AJ21,'EUR GBP'!$AI$2:$AJ$2)</f>
        <v>4.483794458210464E-2</v>
      </c>
      <c r="V21" s="102">
        <f t="shared" si="13"/>
        <v>1.939088106155118E-4</v>
      </c>
      <c r="W21" s="102">
        <f t="shared" si="5"/>
        <v>4.6803056448697998E-2</v>
      </c>
      <c r="X21" s="171">
        <f t="shared" si="6"/>
        <v>1.939088106155118E-4</v>
      </c>
      <c r="Y21" s="139">
        <f t="shared" si="7"/>
        <v>7.5911158685704463E-3</v>
      </c>
      <c r="AC21" s="152">
        <f t="shared" si="8"/>
        <v>0.30583282264961836</v>
      </c>
      <c r="AD21" s="153">
        <f t="shared" si="9"/>
        <v>-4.9111607744622976E-5</v>
      </c>
      <c r="AE21" s="153">
        <f t="shared" si="10"/>
        <v>0.31757939615741337</v>
      </c>
      <c r="AF21" s="153">
        <f t="shared" si="11"/>
        <v>-4.9111607744622976E-5</v>
      </c>
      <c r="AG21" s="139">
        <f t="shared" si="12"/>
        <v>-2.0227503755770701E-3</v>
      </c>
    </row>
    <row r="22" spans="1:33" ht="15" x14ac:dyDescent="0.2">
      <c r="J22" s="49">
        <v>45029</v>
      </c>
      <c r="K22" s="50">
        <v>153.75999212265</v>
      </c>
      <c r="L22" s="139">
        <f t="shared" si="0"/>
        <v>4.8242591952865534E-3</v>
      </c>
      <c r="M22" s="170">
        <f t="shared" si="1"/>
        <v>153.95917086653108</v>
      </c>
      <c r="N22" s="139" cm="1">
        <f t="array" ref="N22">[1]!BSMCall(M22,$G$4,$G$7,W22,$G$11,AE22)/'EUR GBP'!H22</f>
        <v>19.978701754795228</v>
      </c>
      <c r="O22" s="139">
        <f>$B$5*(N22-($G$10/'EUR GBP'!$F$3))</f>
        <v>64.142870558187155</v>
      </c>
      <c r="P22" s="139">
        <f>(M22/'EUR GBP'!H22)-(Barclays!$K$3/'EUR GBP'!$F$3)</f>
        <v>0.33379263239118018</v>
      </c>
      <c r="Q22" s="139">
        <f t="shared" si="2"/>
        <v>0.20760499509258004</v>
      </c>
      <c r="R22" s="139">
        <f t="shared" si="3"/>
        <v>6.1540533036276771E-4</v>
      </c>
      <c r="S22" s="139">
        <f t="shared" si="4"/>
        <v>0.16811326531724874</v>
      </c>
      <c r="U22" s="102">
        <f>FORECAST($U$2,'EUR GBP'!AI22:AJ22,'EUR GBP'!$AI$2:$AJ$2)</f>
        <v>4.4644035771489128E-2</v>
      </c>
      <c r="V22" s="102">
        <f t="shared" si="13"/>
        <v>-1.0663196444509609E-4</v>
      </c>
      <c r="W22" s="102">
        <f t="shared" si="5"/>
        <v>4.650251567363739E-2</v>
      </c>
      <c r="X22" s="171">
        <f t="shared" si="6"/>
        <v>-1.0663196444509609E-4</v>
      </c>
      <c r="Y22" s="139">
        <f t="shared" si="7"/>
        <v>-4.1744137093441382E-3</v>
      </c>
      <c r="AC22" s="152">
        <f t="shared" si="8"/>
        <v>0.30588193425736299</v>
      </c>
      <c r="AD22" s="153">
        <f t="shared" si="9"/>
        <v>-8.7243277258614027E-4</v>
      </c>
      <c r="AE22" s="153">
        <f t="shared" si="10"/>
        <v>0.31675607499257186</v>
      </c>
      <c r="AF22" s="153">
        <f t="shared" si="11"/>
        <v>-8.7243277258614027E-4</v>
      </c>
      <c r="AG22" s="139">
        <f t="shared" si="12"/>
        <v>-3.5932721396349954E-2</v>
      </c>
    </row>
    <row r="23" spans="1:33" ht="15" x14ac:dyDescent="0.2">
      <c r="A23" s="134" t="s">
        <v>90</v>
      </c>
      <c r="B23" s="135">
        <f>PERCENTILE(O3:O502,0.01)</f>
        <v>-772.40732045177754</v>
      </c>
      <c r="J23" s="49">
        <v>45028</v>
      </c>
      <c r="K23" s="50">
        <v>153.02000045776302</v>
      </c>
      <c r="L23" s="139">
        <f t="shared" si="0"/>
        <v>5.2295304062597301E-4</v>
      </c>
      <c r="M23" s="170">
        <f t="shared" si="1"/>
        <v>153.30012474662053</v>
      </c>
      <c r="N23" s="139" cm="1">
        <f t="array" ref="N23">[1]!BSMCall(M23,$G$4,$G$7,W23,$G$11,AE23)/'EUR GBP'!H23</f>
        <v>19.522783498503514</v>
      </c>
      <c r="O23" s="139">
        <f>$B$5*(N23-($G$10/'EUR GBP'!$F$3))</f>
        <v>-4.2448678855699029</v>
      </c>
      <c r="P23" s="139">
        <f>(M23/'EUR GBP'!H23)-(Barclays!$K$3/'EUR GBP'!$F$3)</f>
        <v>-0.45758868311469314</v>
      </c>
      <c r="Q23" s="139">
        <f t="shared" si="2"/>
        <v>-0.28460093810913051</v>
      </c>
      <c r="R23" s="139">
        <f t="shared" si="3"/>
        <v>1.1565337498147252E-3</v>
      </c>
      <c r="S23" s="139">
        <f t="shared" si="4"/>
        <v>-0.30484022349764694</v>
      </c>
      <c r="U23" s="102">
        <f>FORECAST($U$2,'EUR GBP'!AI23:AJ23,'EUR GBP'!$AI$2:$AJ$2)</f>
        <v>4.4750667735934224E-2</v>
      </c>
      <c r="V23" s="102">
        <f t="shared" si="13"/>
        <v>1.3271421194075567E-4</v>
      </c>
      <c r="W23" s="102">
        <f t="shared" si="5"/>
        <v>4.6741861850023242E-2</v>
      </c>
      <c r="X23" s="171">
        <f t="shared" si="6"/>
        <v>1.3271421194075567E-4</v>
      </c>
      <c r="Y23" s="139">
        <f t="shared" si="7"/>
        <v>5.1954780035544214E-3</v>
      </c>
      <c r="AC23" s="152">
        <f t="shared" si="8"/>
        <v>0.30675436702994913</v>
      </c>
      <c r="AD23" s="153">
        <f t="shared" si="9"/>
        <v>-6.4562655403310742E-4</v>
      </c>
      <c r="AE23" s="153">
        <f t="shared" si="10"/>
        <v>0.31698288121112489</v>
      </c>
      <c r="AF23" s="153">
        <f t="shared" si="11"/>
        <v>-6.4562655403310742E-4</v>
      </c>
      <c r="AG23" s="139">
        <f t="shared" si="12"/>
        <v>-2.6591297141885562E-2</v>
      </c>
    </row>
    <row r="24" spans="1:33" ht="15" x14ac:dyDescent="0.2">
      <c r="J24" s="49">
        <v>45027</v>
      </c>
      <c r="K24" s="50">
        <v>152.939999103546</v>
      </c>
      <c r="L24" s="139">
        <f t="shared" si="0"/>
        <v>8.6683264756749669E-3</v>
      </c>
      <c r="M24" s="170">
        <f t="shared" si="1"/>
        <v>154.5481588470937</v>
      </c>
      <c r="N24" s="139" cm="1">
        <f t="array" ref="N24">[1]!BSMCall(M24,$G$4,$G$7,W24,$G$11,AE24)/'EUR GBP'!H24</f>
        <v>20.514568863523078</v>
      </c>
      <c r="O24" s="139">
        <f>$B$5*(N24-($G$10/'EUR GBP'!$F$3))</f>
        <v>144.52293686736456</v>
      </c>
      <c r="P24" s="139">
        <f>(M24/'EUR GBP'!H24)-(Barclays!$K$3/'EUR GBP'!$F$3)</f>
        <v>1.3668484797086364</v>
      </c>
      <c r="Q24" s="139">
        <f t="shared" si="2"/>
        <v>0.85012233460462039</v>
      </c>
      <c r="R24" s="139">
        <f t="shared" si="3"/>
        <v>1.031925890137861E-2</v>
      </c>
      <c r="S24" s="139">
        <f t="shared" si="4"/>
        <v>0.8780289303918849</v>
      </c>
      <c r="U24" s="102">
        <f>FORECAST($U$2,'EUR GBP'!AI24:AJ24,'EUR GBP'!$AI$2:$AJ$2)</f>
        <v>4.4617953523993469E-2</v>
      </c>
      <c r="V24" s="102">
        <f t="shared" si="13"/>
        <v>5.2605494856831914E-4</v>
      </c>
      <c r="W24" s="102">
        <f t="shared" si="5"/>
        <v>4.7135202586650805E-2</v>
      </c>
      <c r="X24" s="171">
        <f t="shared" si="6"/>
        <v>5.2605494856831914E-4</v>
      </c>
      <c r="Y24" s="139">
        <f t="shared" si="7"/>
        <v>2.0593927914575781E-2</v>
      </c>
      <c r="AC24" s="152">
        <f t="shared" si="8"/>
        <v>0.30739999358398223</v>
      </c>
      <c r="AD24" s="153">
        <f t="shared" si="9"/>
        <v>-7.2998883615282839E-5</v>
      </c>
      <c r="AE24" s="153">
        <f t="shared" si="10"/>
        <v>0.31755550888154271</v>
      </c>
      <c r="AF24" s="153">
        <f t="shared" si="11"/>
        <v>-7.2998883615282839E-5</v>
      </c>
      <c r="AG24" s="139">
        <f t="shared" si="12"/>
        <v>-3.0065910286898867E-3</v>
      </c>
    </row>
    <row r="25" spans="1:33" ht="15" x14ac:dyDescent="0.2">
      <c r="A25" s="134" t="s">
        <v>91</v>
      </c>
      <c r="B25" s="136">
        <f>B5*PERCENTILE(S3:S502,0.01)</f>
        <v>-792.5611250437729</v>
      </c>
      <c r="J25" s="49">
        <v>45026</v>
      </c>
      <c r="K25" s="50">
        <v>151.61999464035</v>
      </c>
      <c r="L25" s="139">
        <f t="shared" si="0"/>
        <v>0</v>
      </c>
      <c r="M25" s="170">
        <f t="shared" si="1"/>
        <v>153.21999788284299</v>
      </c>
      <c r="N25" s="139" cm="1">
        <f t="array" ref="N25">[1]!BSMCall(M25,$G$4,$G$7,W25,$G$11,AE25)/'EUR GBP'!H25</f>
        <v>19.123986826263327</v>
      </c>
      <c r="O25" s="139">
        <f>$B$5*(N25-($G$10/'EUR GBP'!$F$3))</f>
        <v>-64.064368721598086</v>
      </c>
      <c r="P25" s="139">
        <f>(M25/'EUR GBP'!H25)-(Barclays!$K$3/'EUR GBP'!$F$3)</f>
        <v>0.28720586463205677</v>
      </c>
      <c r="Q25" s="139">
        <f t="shared" si="2"/>
        <v>0.17862998260435492</v>
      </c>
      <c r="R25" s="139">
        <f t="shared" si="3"/>
        <v>4.5561117544506605E-4</v>
      </c>
      <c r="S25" s="139">
        <f t="shared" si="4"/>
        <v>-0.21954425863223723</v>
      </c>
      <c r="U25" s="102">
        <f>FORECAST($U$2,'EUR GBP'!AI25:AJ25,'EUR GBP'!$AI$2:$AJ$2)</f>
        <v>4.4091898575425149E-2</v>
      </c>
      <c r="V25" s="102">
        <f t="shared" si="13"/>
        <v>5.2800029516249236E-5</v>
      </c>
      <c r="W25" s="102">
        <f t="shared" si="5"/>
        <v>4.6661947667598735E-2</v>
      </c>
      <c r="X25" s="171">
        <f t="shared" si="6"/>
        <v>5.2800029516249236E-5</v>
      </c>
      <c r="Y25" s="139">
        <f t="shared" si="7"/>
        <v>2.0670084079703211E-3</v>
      </c>
      <c r="AC25" s="152">
        <f t="shared" si="8"/>
        <v>0.30747299246759752</v>
      </c>
      <c r="AD25" s="153">
        <f t="shared" si="9"/>
        <v>-9.7287669752526007E-3</v>
      </c>
      <c r="AE25" s="153">
        <f t="shared" si="10"/>
        <v>0.3078997407899054</v>
      </c>
      <c r="AF25" s="153">
        <f t="shared" si="11"/>
        <v>-9.7287669752526007E-3</v>
      </c>
      <c r="AG25" s="139">
        <f t="shared" si="12"/>
        <v>-0.40069686082000755</v>
      </c>
    </row>
    <row r="26" spans="1:33" ht="15" x14ac:dyDescent="0.2">
      <c r="J26" s="49">
        <v>45023</v>
      </c>
      <c r="K26" s="50">
        <v>151.61999464035</v>
      </c>
      <c r="L26" s="139">
        <f t="shared" si="0"/>
        <v>0</v>
      </c>
      <c r="M26" s="170">
        <f t="shared" si="1"/>
        <v>153.21999788284299</v>
      </c>
      <c r="N26" s="139" cm="1">
        <f t="array" ref="N26">[1]!BSMCall(M26,$G$4,$G$7,W26,$G$11,AE26)/'EUR GBP'!H26</f>
        <v>19.293752393829362</v>
      </c>
      <c r="O26" s="139">
        <f>$B$5*(N26-($G$10/'EUR GBP'!$F$3))</f>
        <v>-38.599533586692836</v>
      </c>
      <c r="P26" s="139">
        <f>(M26/'EUR GBP'!H26)-(Barclays!$K$3/'EUR GBP'!$F$3)</f>
        <v>9.6018546661582604E-3</v>
      </c>
      <c r="Q26" s="139">
        <f t="shared" si="2"/>
        <v>5.9719502391872561E-3</v>
      </c>
      <c r="R26" s="139">
        <f t="shared" si="3"/>
        <v>5.0923473222288881E-7</v>
      </c>
      <c r="S26" s="139">
        <f t="shared" si="4"/>
        <v>-0.21875526402829673</v>
      </c>
      <c r="U26" s="102">
        <f>FORECAST($U$2,'EUR GBP'!AI26:AJ26,'EUR GBP'!$AI$2:$AJ$2)</f>
        <v>4.40390985459089E-2</v>
      </c>
      <c r="V26" s="102">
        <f t="shared" si="13"/>
        <v>-7.7262520789822542E-6</v>
      </c>
      <c r="W26" s="102">
        <f t="shared" si="5"/>
        <v>4.6601421386003504E-2</v>
      </c>
      <c r="X26" s="171">
        <f t="shared" si="6"/>
        <v>-7.7262520789822542E-6</v>
      </c>
      <c r="Y26" s="139">
        <f t="shared" si="7"/>
        <v>-3.0246627048645202E-4</v>
      </c>
      <c r="AC26" s="152">
        <f t="shared" si="8"/>
        <v>0.31720175944285012</v>
      </c>
      <c r="AD26" s="153">
        <f t="shared" si="9"/>
        <v>-5.4489596611773661E-3</v>
      </c>
      <c r="AE26" s="153">
        <f t="shared" si="10"/>
        <v>0.31217954810398063</v>
      </c>
      <c r="AF26" s="153">
        <f t="shared" si="11"/>
        <v>-5.4489596611773661E-3</v>
      </c>
      <c r="AG26" s="139">
        <f t="shared" si="12"/>
        <v>-0.22442525723172976</v>
      </c>
    </row>
    <row r="27" spans="1:33" ht="15" x14ac:dyDescent="0.2">
      <c r="J27" s="49">
        <v>45022</v>
      </c>
      <c r="K27" s="50">
        <v>151.61999464035</v>
      </c>
      <c r="L27" s="139">
        <f t="shared" si="0"/>
        <v>2.497618174278159E-2</v>
      </c>
      <c r="M27" s="170">
        <f t="shared" si="1"/>
        <v>157.04684839659348</v>
      </c>
      <c r="N27" s="139" cm="1">
        <f t="array" ref="N27">[1]!BSMCall(M27,$G$4,$G$7,W27,$G$11,AE27)/'EUR GBP'!H27</f>
        <v>22.324592966740454</v>
      </c>
      <c r="O27" s="139">
        <f>$B$5*(N27-($G$10/'EUR GBP'!$F$3))</f>
        <v>416.02655234997098</v>
      </c>
      <c r="P27" s="139">
        <f>(M27/'EUR GBP'!H27)-(Barclays!$K$3/'EUR GBP'!$F$3)</f>
        <v>3.9691522952574019</v>
      </c>
      <c r="Q27" s="139">
        <f t="shared" si="2"/>
        <v>2.4686459880065006</v>
      </c>
      <c r="R27" s="139">
        <f t="shared" si="3"/>
        <v>8.7016835710803889E-2</v>
      </c>
      <c r="S27" s="139">
        <f t="shared" si="4"/>
        <v>2.5540333612168964</v>
      </c>
      <c r="U27" s="102">
        <f>FORECAST($U$2,'EUR GBP'!AI27:AJ27,'EUR GBP'!$AI$2:$AJ$2)</f>
        <v>4.4046824797987882E-2</v>
      </c>
      <c r="V27" s="102">
        <f t="shared" si="13"/>
        <v>1.2095756828781057E-4</v>
      </c>
      <c r="W27" s="102">
        <f t="shared" si="5"/>
        <v>4.6730105206370297E-2</v>
      </c>
      <c r="X27" s="171">
        <f t="shared" si="6"/>
        <v>1.2095756828781057E-4</v>
      </c>
      <c r="Y27" s="139">
        <f t="shared" si="7"/>
        <v>4.7352305093239545E-3</v>
      </c>
      <c r="AC27" s="152">
        <f t="shared" si="8"/>
        <v>0.32265071910402748</v>
      </c>
      <c r="AD27" s="153">
        <f t="shared" si="9"/>
        <v>-1.5453231910522724E-4</v>
      </c>
      <c r="AE27" s="153">
        <f t="shared" si="10"/>
        <v>0.31747397544605277</v>
      </c>
      <c r="AF27" s="153">
        <f t="shared" si="11"/>
        <v>-1.5453231910522724E-4</v>
      </c>
      <c r="AG27" s="139">
        <f t="shared" si="12"/>
        <v>-6.3646930097318432E-3</v>
      </c>
    </row>
    <row r="28" spans="1:33" ht="15" x14ac:dyDescent="0.2">
      <c r="J28" s="49">
        <v>45021</v>
      </c>
      <c r="K28" s="50">
        <v>147.88000583648599</v>
      </c>
      <c r="L28" s="139">
        <f t="shared" si="0"/>
        <v>1.2179852901809285E-3</v>
      </c>
      <c r="M28" s="170">
        <f t="shared" si="1"/>
        <v>153.40661758642585</v>
      </c>
      <c r="N28" s="139" cm="1">
        <f t="array" ref="N28">[1]!BSMCall(M28,$G$4,$G$7,W28,$G$11,AE28)/'EUR GBP'!H28</f>
        <v>19.682917055033467</v>
      </c>
      <c r="O28" s="139">
        <f>$B$5*(N28-($G$10/'EUR GBP'!$F$3))</f>
        <v>19.775165593923028</v>
      </c>
      <c r="P28" s="139">
        <f>(M28/'EUR GBP'!H28)-(Barclays!$K$3/'EUR GBP'!$F$3)</f>
        <v>0.26353396197535517</v>
      </c>
      <c r="Q28" s="139">
        <f t="shared" si="2"/>
        <v>0.16390705358201133</v>
      </c>
      <c r="R28" s="139">
        <f t="shared" si="3"/>
        <v>3.8360207090989995E-4</v>
      </c>
      <c r="S28" s="139">
        <f t="shared" si="4"/>
        <v>0.15791928858534862</v>
      </c>
      <c r="U28" s="102">
        <f>FORECAST($U$2,'EUR GBP'!AI28:AJ28,'EUR GBP'!$AI$2:$AJ$2)</f>
        <v>4.3925867229700072E-2</v>
      </c>
      <c r="V28" s="102">
        <f t="shared" si="13"/>
        <v>-6.2212347984313965E-6</v>
      </c>
      <c r="W28" s="102">
        <f t="shared" si="5"/>
        <v>4.6602926403284055E-2</v>
      </c>
      <c r="X28" s="171">
        <f t="shared" si="6"/>
        <v>-6.2212347984313965E-6</v>
      </c>
      <c r="Y28" s="139">
        <f t="shared" si="7"/>
        <v>-2.4354805772140281E-4</v>
      </c>
      <c r="AC28" s="152">
        <f t="shared" si="8"/>
        <v>0.32280525142313271</v>
      </c>
      <c r="AD28" s="153">
        <f t="shared" si="9"/>
        <v>-1.4878110871985317E-4</v>
      </c>
      <c r="AE28" s="153">
        <f t="shared" si="10"/>
        <v>0.31747972665643814</v>
      </c>
      <c r="AF28" s="153">
        <f t="shared" si="11"/>
        <v>-1.4878110871985317E-4</v>
      </c>
      <c r="AG28" s="139">
        <f t="shared" si="12"/>
        <v>-6.1278190098511967E-3</v>
      </c>
    </row>
    <row r="29" spans="1:33" ht="15" x14ac:dyDescent="0.2">
      <c r="J29" s="49">
        <v>45020</v>
      </c>
      <c r="K29" s="50">
        <v>147.69999980926499</v>
      </c>
      <c r="L29" s="139">
        <f t="shared" si="0"/>
        <v>-4.5933986365140206E-3</v>
      </c>
      <c r="M29" s="170">
        <f t="shared" si="1"/>
        <v>152.51619735348126</v>
      </c>
      <c r="N29" s="139" cm="1">
        <f t="array" ref="N29">[1]!BSMCall(M29,$G$4,$G$7,W29,$G$11,AE29)/'EUR GBP'!H29</f>
        <v>19.085890773052089</v>
      </c>
      <c r="O29" s="139">
        <f>$B$5*(N29-($G$10/'EUR GBP'!$F$3))</f>
        <v>-69.778776703283711</v>
      </c>
      <c r="P29" s="139">
        <f>(M29/'EUR GBP'!H29)-(Barclays!$K$3/'EUR GBP'!$F$3)</f>
        <v>-0.4589572655249583</v>
      </c>
      <c r="Q29" s="139">
        <f t="shared" si="2"/>
        <v>-0.28545213887570081</v>
      </c>
      <c r="R29" s="139">
        <f t="shared" si="3"/>
        <v>1.163462149870618E-3</v>
      </c>
      <c r="S29" s="139">
        <f t="shared" si="4"/>
        <v>-0.28695933917439159</v>
      </c>
      <c r="U29" s="102">
        <f>FORECAST($U$2,'EUR GBP'!AI29:AJ29,'EUR GBP'!$AI$2:$AJ$2)</f>
        <v>4.3932088464498503E-2</v>
      </c>
      <c r="V29" s="102">
        <f t="shared" si="13"/>
        <v>-9.6078589558561134E-5</v>
      </c>
      <c r="W29" s="102">
        <f t="shared" si="5"/>
        <v>4.6513069048523925E-2</v>
      </c>
      <c r="X29" s="171">
        <f t="shared" si="6"/>
        <v>-9.6078589558561134E-5</v>
      </c>
      <c r="Y29" s="139">
        <f t="shared" si="7"/>
        <v>-3.7612716178947883E-3</v>
      </c>
      <c r="AC29" s="152">
        <f t="shared" si="8"/>
        <v>0.32295403253185256</v>
      </c>
      <c r="AD29" s="153">
        <f t="shared" si="9"/>
        <v>2.647957472839968E-5</v>
      </c>
      <c r="AE29" s="153">
        <f t="shared" si="10"/>
        <v>0.3176549873398864</v>
      </c>
      <c r="AF29" s="153">
        <f t="shared" si="11"/>
        <v>2.647957472839968E-5</v>
      </c>
      <c r="AG29" s="139">
        <f t="shared" si="12"/>
        <v>1.0906091693334106E-3</v>
      </c>
    </row>
    <row r="30" spans="1:33" ht="15" x14ac:dyDescent="0.2">
      <c r="J30" s="49">
        <v>45019</v>
      </c>
      <c r="K30" s="50">
        <v>148.380005359649</v>
      </c>
      <c r="L30" s="139">
        <f t="shared" si="0"/>
        <v>1.6306957461885065E-2</v>
      </c>
      <c r="M30" s="170">
        <f t="shared" si="1"/>
        <v>155.71854987062864</v>
      </c>
      <c r="N30" s="139" cm="1">
        <f t="array" ref="N30">[1]!BSMCall(M30,$G$4,$G$7,W30,$G$11,AE30)/'EUR GBP'!H30</f>
        <v>21.418413692867407</v>
      </c>
      <c r="O30" s="139">
        <f>$B$5*(N30-($G$10/'EUR GBP'!$F$3))</f>
        <v>280.09966126901401</v>
      </c>
      <c r="P30" s="139">
        <f>(M30/'EUR GBP'!H30)-(Barclays!$K$3/'EUR GBP'!$F$3)</f>
        <v>2.9771117544856622</v>
      </c>
      <c r="Q30" s="139">
        <f t="shared" si="2"/>
        <v>1.8516384461587936</v>
      </c>
      <c r="R30" s="139">
        <f t="shared" si="3"/>
        <v>4.8955110529932004E-2</v>
      </c>
      <c r="S30" s="139">
        <f t="shared" si="4"/>
        <v>1.9256761850278836</v>
      </c>
      <c r="U30" s="102">
        <f>FORECAST($U$2,'EUR GBP'!AI30:AJ30,'EUR GBP'!$AI$2:$AJ$2)</f>
        <v>4.4028167054057064E-2</v>
      </c>
      <c r="V30" s="102">
        <f t="shared" si="13"/>
        <v>3.0509009957276068E-5</v>
      </c>
      <c r="W30" s="102">
        <f t="shared" si="5"/>
        <v>4.6639656648039762E-2</v>
      </c>
      <c r="X30" s="171">
        <f t="shared" si="6"/>
        <v>3.0509009957276068E-5</v>
      </c>
      <c r="Y30" s="139">
        <f t="shared" si="7"/>
        <v>1.1943625918074989E-3</v>
      </c>
      <c r="AC30" s="152">
        <f t="shared" si="8"/>
        <v>0.32292755295712416</v>
      </c>
      <c r="AD30" s="153">
        <f t="shared" si="9"/>
        <v>5.7999798257285518E-4</v>
      </c>
      <c r="AE30" s="153">
        <f t="shared" si="10"/>
        <v>0.31820850574773085</v>
      </c>
      <c r="AF30" s="153">
        <f t="shared" si="11"/>
        <v>5.7999798257285518E-4</v>
      </c>
      <c r="AG30" s="139">
        <f t="shared" si="12"/>
        <v>2.3888265747350406E-2</v>
      </c>
    </row>
    <row r="31" spans="1:33" ht="15" x14ac:dyDescent="0.2">
      <c r="J31" s="49">
        <v>45016</v>
      </c>
      <c r="K31" s="50">
        <v>145.98000049590999</v>
      </c>
      <c r="L31" s="139">
        <f t="shared" si="0"/>
        <v>6.1842728044264198E-3</v>
      </c>
      <c r="M31" s="170">
        <f t="shared" si="1"/>
        <v>154.16755214884412</v>
      </c>
      <c r="N31" s="139" cm="1">
        <f t="array" ref="N31">[1]!BSMCall(M31,$G$4,$G$7,W31,$G$11,AE31)/'EUR GBP'!H31</f>
        <v>20.179908728656535</v>
      </c>
      <c r="O31" s="139">
        <f>$B$5*(N31-($G$10/'EUR GBP'!$F$3))</f>
        <v>94.323916637383221</v>
      </c>
      <c r="P31" s="139">
        <f>(M31/'EUR GBP'!H31)-(Barclays!$K$3/'EUR GBP'!$F$3)</f>
        <v>1.6109355862758434</v>
      </c>
      <c r="Q31" s="139">
        <f t="shared" si="2"/>
        <v>1.0019342610633843</v>
      </c>
      <c r="R31" s="139">
        <f t="shared" si="3"/>
        <v>1.4333891451587706E-2</v>
      </c>
      <c r="S31" s="139">
        <f t="shared" si="4"/>
        <v>0.91708380944940582</v>
      </c>
      <c r="U31" s="102">
        <f>FORECAST($U$2,'EUR GBP'!AI31:AJ31,'EUR GBP'!$AI$2:$AJ$2)</f>
        <v>4.3997658044099788E-2</v>
      </c>
      <c r="V31" s="102">
        <f t="shared" si="13"/>
        <v>-1.5120208263399992E-5</v>
      </c>
      <c r="W31" s="102">
        <f t="shared" si="5"/>
        <v>4.6594027429819086E-2</v>
      </c>
      <c r="X31" s="171">
        <f t="shared" si="6"/>
        <v>-1.5120208263399992E-5</v>
      </c>
      <c r="Y31" s="139">
        <f t="shared" si="7"/>
        <v>-5.9192386627533603E-4</v>
      </c>
      <c r="AC31" s="152">
        <f t="shared" si="8"/>
        <v>0.32234755497455131</v>
      </c>
      <c r="AD31" s="153">
        <f t="shared" si="9"/>
        <v>-2.3937863400112502E-3</v>
      </c>
      <c r="AE31" s="153">
        <f t="shared" si="10"/>
        <v>0.31523472142514675</v>
      </c>
      <c r="AF31" s="153">
        <f t="shared" si="11"/>
        <v>-2.3937863400112502E-3</v>
      </c>
      <c r="AG31" s="139">
        <f t="shared" si="12"/>
        <v>-9.8592419199291043E-2</v>
      </c>
    </row>
    <row r="32" spans="1:33" ht="15" x14ac:dyDescent="0.2">
      <c r="J32" s="49">
        <v>45015</v>
      </c>
      <c r="K32" s="50">
        <v>145.080006122589</v>
      </c>
      <c r="L32" s="139">
        <f t="shared" si="0"/>
        <v>2.4985666491873504E-2</v>
      </c>
      <c r="M32" s="170">
        <f t="shared" si="1"/>
        <v>157.04830164982926</v>
      </c>
      <c r="N32" s="139" cm="1">
        <f t="array" ref="N32">[1]!BSMCall(M32,$G$4,$G$7,W32,$G$11,AE32)/'EUR GBP'!H32</f>
        <v>22.284576729608219</v>
      </c>
      <c r="O32" s="139">
        <f>$B$5*(N32-($G$10/'EUR GBP'!$F$3))</f>
        <v>410.02411678013573</v>
      </c>
      <c r="P32" s="139">
        <f>(M32/'EUR GBP'!H32)-(Barclays!$K$3/'EUR GBP'!$F$3)</f>
        <v>4.0616620750378729</v>
      </c>
      <c r="Q32" s="139">
        <f t="shared" si="2"/>
        <v>2.5261831847976897</v>
      </c>
      <c r="R32" s="139">
        <f t="shared" si="3"/>
        <v>9.1120340977027786E-2</v>
      </c>
      <c r="S32" s="139">
        <f t="shared" si="4"/>
        <v>2.5692741419989549</v>
      </c>
      <c r="U32" s="102">
        <f>FORECAST($U$2,'EUR GBP'!AI32:AJ32,'EUR GBP'!$AI$2:$AJ$2)</f>
        <v>4.4012778252363188E-2</v>
      </c>
      <c r="V32" s="102">
        <f t="shared" si="13"/>
        <v>1.3171546161179493E-4</v>
      </c>
      <c r="W32" s="102">
        <f t="shared" si="5"/>
        <v>4.6740863099694281E-2</v>
      </c>
      <c r="X32" s="171">
        <f t="shared" si="6"/>
        <v>1.3171546161179493E-4</v>
      </c>
      <c r="Y32" s="139">
        <f t="shared" si="7"/>
        <v>5.1563790608769441E-3</v>
      </c>
      <c r="AC32" s="152">
        <f t="shared" si="8"/>
        <v>0.32474134131456256</v>
      </c>
      <c r="AD32" s="153">
        <f t="shared" si="9"/>
        <v>-1.2913300393215255E-3</v>
      </c>
      <c r="AE32" s="153">
        <f t="shared" si="10"/>
        <v>0.31633717772583647</v>
      </c>
      <c r="AF32" s="153">
        <f t="shared" si="11"/>
        <v>-1.2913300393215255E-3</v>
      </c>
      <c r="AG32" s="139">
        <f t="shared" si="12"/>
        <v>-5.3185762836639158E-2</v>
      </c>
    </row>
    <row r="33" spans="10:33" ht="15" x14ac:dyDescent="0.2">
      <c r="J33" s="49">
        <v>45014</v>
      </c>
      <c r="K33" s="50">
        <v>141.499996185302</v>
      </c>
      <c r="L33" s="139">
        <f t="shared" si="0"/>
        <v>2.94033443462728E-2</v>
      </c>
      <c r="M33" s="170">
        <f t="shared" si="1"/>
        <v>157.72517824132743</v>
      </c>
      <c r="N33" s="139" cm="1">
        <f t="array" ref="N33">[1]!BSMCall(M33,$G$4,$G$7,W33,$G$11,AE33)/'EUR GBP'!H33</f>
        <v>22.950756713538084</v>
      </c>
      <c r="O33" s="139">
        <f>$B$5*(N33-($G$10/'EUR GBP'!$F$3))</f>
        <v>509.95111436961554</v>
      </c>
      <c r="P33" s="139">
        <f>(M33/'EUR GBP'!H33)-(Barclays!$K$3/'EUR GBP'!$F$3)</f>
        <v>4.9678032655765207</v>
      </c>
      <c r="Q33" s="139">
        <f t="shared" si="2"/>
        <v>3.0897649393359341</v>
      </c>
      <c r="R33" s="139">
        <f t="shared" si="3"/>
        <v>0.13631276832016961</v>
      </c>
      <c r="S33" s="139">
        <f t="shared" si="4"/>
        <v>3.2953468520708427</v>
      </c>
      <c r="U33" s="102">
        <f>FORECAST($U$2,'EUR GBP'!AI33:AJ33,'EUR GBP'!$AI$2:$AJ$2)</f>
        <v>4.3881062790751393E-2</v>
      </c>
      <c r="V33" s="102">
        <f t="shared" si="13"/>
        <v>6.652846932405504E-5</v>
      </c>
      <c r="W33" s="102">
        <f t="shared" si="5"/>
        <v>4.6675676107406541E-2</v>
      </c>
      <c r="X33" s="171">
        <f t="shared" si="6"/>
        <v>6.652846932405504E-5</v>
      </c>
      <c r="Y33" s="139">
        <f t="shared" si="7"/>
        <v>2.6044475111495356E-3</v>
      </c>
      <c r="AC33" s="152">
        <f t="shared" si="8"/>
        <v>0.32603267135388408</v>
      </c>
      <c r="AD33" s="153">
        <f t="shared" si="9"/>
        <v>1.6185934182853523E-3</v>
      </c>
      <c r="AE33" s="153">
        <f t="shared" si="10"/>
        <v>0.31924710118344335</v>
      </c>
      <c r="AF33" s="153">
        <f t="shared" si="11"/>
        <v>1.6185934182853523E-3</v>
      </c>
      <c r="AG33" s="139">
        <f t="shared" si="12"/>
        <v>6.6664696903589518E-2</v>
      </c>
    </row>
    <row r="34" spans="10:33" ht="15" x14ac:dyDescent="0.2">
      <c r="J34" s="49">
        <v>45013</v>
      </c>
      <c r="K34" s="50">
        <v>137.399995326995</v>
      </c>
      <c r="L34" s="139">
        <f t="shared" si="0"/>
        <v>-7.2757132860324378E-4</v>
      </c>
      <c r="M34" s="170">
        <f t="shared" si="1"/>
        <v>153.1085194054148</v>
      </c>
      <c r="N34" s="139" cm="1">
        <f t="array" ref="N34">[1]!BSMCall(M34,$G$4,$G$7,W34,$G$11,AE34)/'EUR GBP'!H34</f>
        <v>19.465130618317993</v>
      </c>
      <c r="O34" s="139">
        <f>$B$5*(N34-($G$10/'EUR GBP'!$F$3))</f>
        <v>-12.892799913398179</v>
      </c>
      <c r="P34" s="139">
        <f>(M34/'EUR GBP'!H34)-(Barclays!$K$3/'EUR GBP'!$F$3)</f>
        <v>-0.16265740442170795</v>
      </c>
      <c r="Q34" s="139">
        <f t="shared" si="2"/>
        <v>-0.10116607249487257</v>
      </c>
      <c r="R34" s="139">
        <f t="shared" si="3"/>
        <v>1.4613540120152199E-4</v>
      </c>
      <c r="S34" s="139">
        <f t="shared" si="4"/>
        <v>-0.10316796764614096</v>
      </c>
      <c r="U34" s="102">
        <f>FORECAST($U$2,'EUR GBP'!AI34:AJ34,'EUR GBP'!$AI$2:$AJ$2)</f>
        <v>4.3814534321427338E-2</v>
      </c>
      <c r="V34" s="102">
        <f t="shared" si="13"/>
        <v>1.2443512678150803E-4</v>
      </c>
      <c r="W34" s="102">
        <f t="shared" si="5"/>
        <v>4.6733582764863994E-2</v>
      </c>
      <c r="X34" s="171">
        <f t="shared" si="6"/>
        <v>1.2443512678150803E-4</v>
      </c>
      <c r="Y34" s="139">
        <f t="shared" si="7"/>
        <v>4.8713694984786693E-3</v>
      </c>
      <c r="AC34" s="152">
        <f t="shared" si="8"/>
        <v>0.32441407793559873</v>
      </c>
      <c r="AD34" s="153">
        <f t="shared" si="9"/>
        <v>-1.7042835639391463E-4</v>
      </c>
      <c r="AE34" s="153">
        <f t="shared" si="10"/>
        <v>0.31745807940876408</v>
      </c>
      <c r="AF34" s="153">
        <f t="shared" si="11"/>
        <v>-1.7042835639391463E-4</v>
      </c>
      <c r="AG34" s="139">
        <f t="shared" si="12"/>
        <v>-7.0194000509485885E-3</v>
      </c>
    </row>
    <row r="35" spans="10:33" ht="15" x14ac:dyDescent="0.2">
      <c r="J35" s="49">
        <v>45012</v>
      </c>
      <c r="K35" s="50">
        <v>137.5</v>
      </c>
      <c r="L35" s="139">
        <f t="shared" si="0"/>
        <v>2.3398839159186009E-2</v>
      </c>
      <c r="M35" s="170">
        <f t="shared" si="1"/>
        <v>156.80516796927444</v>
      </c>
      <c r="N35" s="139" cm="1">
        <f t="array" ref="N35">[1]!BSMCall(M35,$G$4,$G$7,W35,$G$11,AE35)/'EUR GBP'!H35</f>
        <v>22.022367365048311</v>
      </c>
      <c r="O35" s="139">
        <f>$B$5*(N35-($G$10/'EUR GBP'!$F$3))</f>
        <v>370.69271209614953</v>
      </c>
      <c r="P35" s="139">
        <f>(M35/'EUR GBP'!H35)-(Barclays!$K$3/'EUR GBP'!$F$3)</f>
        <v>4.5010090105496658</v>
      </c>
      <c r="Q35" s="139">
        <f t="shared" si="2"/>
        <v>2.7994385222132077</v>
      </c>
      <c r="R35" s="139">
        <f t="shared" si="3"/>
        <v>0.11189934006469886</v>
      </c>
      <c r="S35" s="139">
        <f t="shared" si="4"/>
        <v>2.7164223292465994</v>
      </c>
      <c r="U35" s="102">
        <f>FORECAST($U$2,'EUR GBP'!AI35:AJ35,'EUR GBP'!$AI$2:$AJ$2)</f>
        <v>4.369009919464583E-2</v>
      </c>
      <c r="V35" s="102">
        <f t="shared" si="13"/>
        <v>3.8314536213873707E-4</v>
      </c>
      <c r="W35" s="102">
        <f t="shared" si="5"/>
        <v>4.6992293000221223E-2</v>
      </c>
      <c r="X35" s="171">
        <f t="shared" si="6"/>
        <v>3.8314536213873707E-4</v>
      </c>
      <c r="Y35" s="139">
        <f t="shared" si="7"/>
        <v>1.4999322770679047E-2</v>
      </c>
      <c r="AC35" s="152">
        <f t="shared" si="8"/>
        <v>0.32458450629199265</v>
      </c>
      <c r="AD35" s="153">
        <f t="shared" si="9"/>
        <v>-5.0966526479942487E-3</v>
      </c>
      <c r="AE35" s="153">
        <f t="shared" si="10"/>
        <v>0.31253185511716375</v>
      </c>
      <c r="AF35" s="153">
        <f t="shared" si="11"/>
        <v>-5.0966526479942487E-3</v>
      </c>
      <c r="AG35" s="139">
        <f t="shared" si="12"/>
        <v>-0.20991485580198613</v>
      </c>
    </row>
    <row r="36" spans="10:33" ht="15" x14ac:dyDescent="0.2">
      <c r="J36" s="49">
        <v>45009</v>
      </c>
      <c r="K36" s="50">
        <v>134.32000875473</v>
      </c>
      <c r="L36" s="139">
        <f t="shared" si="0"/>
        <v>-4.4555266969610118E-2</v>
      </c>
      <c r="M36" s="170">
        <f t="shared" si="1"/>
        <v>146.39323997208982</v>
      </c>
      <c r="N36" s="139" cm="1">
        <f t="array" ref="N36">[1]!BSMCall(M36,$G$4,$G$7,W36,$G$11,AE36)/'EUR GBP'!H36</f>
        <v>15.076134570193524</v>
      </c>
      <c r="O36" s="139">
        <f>$B$5*(N36-($G$10/'EUR GBP'!$F$3))</f>
        <v>-671.24220713206842</v>
      </c>
      <c r="P36" s="139">
        <f>(M36/'EUR GBP'!H36)-(Barclays!$K$3/'EUR GBP'!$F$3)</f>
        <v>-7.1795762527449369</v>
      </c>
      <c r="Q36" s="139">
        <f t="shared" si="2"/>
        <v>-4.4653948232480545</v>
      </c>
      <c r="R36" s="139">
        <f t="shared" si="3"/>
        <v>0.28471174646458663</v>
      </c>
      <c r="S36" s="139">
        <f t="shared" si="4"/>
        <v>-4.1447237383044229</v>
      </c>
      <c r="U36" s="102">
        <f>FORECAST($U$2,'EUR GBP'!AI36:AJ36,'EUR GBP'!$AI$2:$AJ$2)</f>
        <v>4.3306953832507093E-2</v>
      </c>
      <c r="V36" s="102">
        <f t="shared" si="13"/>
        <v>-1.5200562775133375E-4</v>
      </c>
      <c r="W36" s="102">
        <f t="shared" si="5"/>
        <v>4.6457142010331152E-2</v>
      </c>
      <c r="X36" s="171">
        <f t="shared" si="6"/>
        <v>-1.5200562775133375E-4</v>
      </c>
      <c r="Y36" s="139">
        <f t="shared" si="7"/>
        <v>-5.9506957382309674E-3</v>
      </c>
      <c r="AC36" s="152">
        <f t="shared" si="8"/>
        <v>0.3296811589399869</v>
      </c>
      <c r="AD36" s="153">
        <f t="shared" si="9"/>
        <v>1.0175596484343075E-3</v>
      </c>
      <c r="AE36" s="153">
        <f t="shared" si="10"/>
        <v>0.3186460674135923</v>
      </c>
      <c r="AF36" s="153">
        <f t="shared" si="11"/>
        <v>1.0175596484343075E-3</v>
      </c>
      <c r="AG36" s="139">
        <f t="shared" si="12"/>
        <v>4.1910034217275613E-2</v>
      </c>
    </row>
    <row r="37" spans="10:33" ht="15" x14ac:dyDescent="0.2">
      <c r="J37" s="49">
        <v>45008</v>
      </c>
      <c r="K37" s="50">
        <v>140.439999103546</v>
      </c>
      <c r="L37" s="139">
        <f t="shared" si="0"/>
        <v>-1.8204205585073914E-2</v>
      </c>
      <c r="M37" s="170">
        <f t="shared" si="1"/>
        <v>150.43074954163913</v>
      </c>
      <c r="N37" s="139" cm="1">
        <f t="array" ref="N37">[1]!BSMCall(M37,$G$4,$G$7,W37,$G$11,AE37)/'EUR GBP'!H37</f>
        <v>17.530305592072075</v>
      </c>
      <c r="O37" s="139">
        <f>$B$5*(N37-($G$10/'EUR GBP'!$F$3))</f>
        <v>-303.11655385028581</v>
      </c>
      <c r="P37" s="139">
        <f>(M37/'EUR GBP'!H37)-(Barclays!$K$3/'EUR GBP'!$F$3)</f>
        <v>-3.5187029694670002</v>
      </c>
      <c r="Q37" s="139">
        <f t="shared" si="2"/>
        <v>-2.1884854302366725</v>
      </c>
      <c r="R37" s="139">
        <f t="shared" si="3"/>
        <v>6.8386909147919978E-2</v>
      </c>
      <c r="S37" s="139">
        <f t="shared" si="4"/>
        <v>-2.1592937706559998</v>
      </c>
      <c r="U37" s="102">
        <f>FORECAST($U$2,'EUR GBP'!AI37:AJ37,'EUR GBP'!$AI$2:$AJ$2)</f>
        <v>4.3458959460258427E-2</v>
      </c>
      <c r="V37" s="102">
        <f t="shared" si="13"/>
        <v>-3.3303387463089196E-4</v>
      </c>
      <c r="W37" s="102">
        <f t="shared" si="5"/>
        <v>4.6276113763451594E-2</v>
      </c>
      <c r="X37" s="171">
        <f t="shared" si="6"/>
        <v>-3.3303387463089196E-4</v>
      </c>
      <c r="Y37" s="139">
        <f t="shared" si="7"/>
        <v>-1.3037565041306216E-2</v>
      </c>
      <c r="AC37" s="152">
        <f t="shared" si="8"/>
        <v>0.32866359929155259</v>
      </c>
      <c r="AD37" s="153">
        <f t="shared" si="9"/>
        <v>-6.3509860507582339E-4</v>
      </c>
      <c r="AE37" s="153">
        <f t="shared" si="10"/>
        <v>0.31699340916008217</v>
      </c>
      <c r="AF37" s="153">
        <f t="shared" si="11"/>
        <v>-6.3509860507582339E-4</v>
      </c>
      <c r="AG37" s="139">
        <f t="shared" si="12"/>
        <v>-2.6157684525940729E-2</v>
      </c>
    </row>
    <row r="38" spans="10:33" ht="15" x14ac:dyDescent="0.2">
      <c r="J38" s="49">
        <v>45007</v>
      </c>
      <c r="K38" s="50">
        <v>143.02000999450598</v>
      </c>
      <c r="L38" s="139">
        <f t="shared" si="0"/>
        <v>-2.5139685602129434E-3</v>
      </c>
      <c r="M38" s="170">
        <f t="shared" si="1"/>
        <v>152.83480762536962</v>
      </c>
      <c r="N38" s="139" cm="1">
        <f t="array" ref="N38">[1]!BSMCall(M38,$G$4,$G$7,W38,$G$11,AE38)/'EUR GBP'!H38</f>
        <v>19.381353414897667</v>
      </c>
      <c r="O38" s="139">
        <f>$B$5*(N38-($G$10/'EUR GBP'!$F$3))</f>
        <v>-25.459380426446998</v>
      </c>
      <c r="P38" s="139">
        <f>(M38/'EUR GBP'!H38)-(Barclays!$K$3/'EUR GBP'!$F$3)</f>
        <v>-0.28343180526906053</v>
      </c>
      <c r="Q38" s="139">
        <f t="shared" si="2"/>
        <v>-0.17628267622457922</v>
      </c>
      <c r="R38" s="139">
        <f t="shared" si="3"/>
        <v>4.4371583365467889E-4</v>
      </c>
      <c r="S38" s="139">
        <f t="shared" si="4"/>
        <v>-9.9402899328942265E-2</v>
      </c>
      <c r="U38" s="102">
        <f>FORECAST($U$2,'EUR GBP'!AI38:AJ38,'EUR GBP'!$AI$2:$AJ$2)</f>
        <v>4.3791993334889319E-2</v>
      </c>
      <c r="V38" s="102">
        <f t="shared" si="13"/>
        <v>1.9816599786281128E-3</v>
      </c>
      <c r="W38" s="102">
        <f t="shared" si="5"/>
        <v>4.8590807616710599E-2</v>
      </c>
      <c r="X38" s="171">
        <f t="shared" si="6"/>
        <v>1.9816599786281128E-3</v>
      </c>
      <c r="Y38" s="139">
        <f t="shared" si="7"/>
        <v>7.7577756586329483E-2</v>
      </c>
      <c r="AC38" s="152">
        <f t="shared" si="8"/>
        <v>0.32929869789662841</v>
      </c>
      <c r="AD38" s="153">
        <f t="shared" si="9"/>
        <v>-2.7719931946390552E-5</v>
      </c>
      <c r="AE38" s="153">
        <f t="shared" si="10"/>
        <v>0.31760078783321161</v>
      </c>
      <c r="AF38" s="153">
        <f t="shared" si="11"/>
        <v>-2.7719931946390552E-5</v>
      </c>
      <c r="AG38" s="139">
        <f t="shared" si="12"/>
        <v>-1.14169552434722E-3</v>
      </c>
    </row>
    <row r="39" spans="10:33" ht="15" x14ac:dyDescent="0.2">
      <c r="J39" s="49">
        <v>45006</v>
      </c>
      <c r="K39" s="50">
        <v>143.38001012802098</v>
      </c>
      <c r="L39" s="139">
        <f t="shared" si="0"/>
        <v>4.7709787192323404E-2</v>
      </c>
      <c r="M39" s="170">
        <f t="shared" si="1"/>
        <v>160.53009137544166</v>
      </c>
      <c r="N39" s="139" cm="1">
        <f t="array" ref="N39">[1]!BSMCall(M39,$G$4,$G$7,W39,$G$11,AE39)/'EUR GBP'!H39</f>
        <v>25.122336092063801</v>
      </c>
      <c r="O39" s="139">
        <f>$B$5*(N39-($G$10/'EUR GBP'!$F$3))</f>
        <v>835.68802114847301</v>
      </c>
      <c r="P39" s="139">
        <f>(M39/'EUR GBP'!H39)-(Barclays!$K$3/'EUR GBP'!$F$3)</f>
        <v>6.7258336739235176</v>
      </c>
      <c r="Q39" s="139">
        <f t="shared" si="2"/>
        <v>4.1831860004388055</v>
      </c>
      <c r="R39" s="139">
        <f t="shared" si="3"/>
        <v>0.24986188212997062</v>
      </c>
      <c r="S39" s="139">
        <f t="shared" si="4"/>
        <v>4.652866507425494</v>
      </c>
      <c r="U39" s="102">
        <f>FORECAST($U$2,'EUR GBP'!AI39:AJ39,'EUR GBP'!$AI$2:$AJ$2)</f>
        <v>4.1810333356261206E-2</v>
      </c>
      <c r="V39" s="102">
        <f t="shared" si="13"/>
        <v>5.1044002175330838E-4</v>
      </c>
      <c r="W39" s="102">
        <f t="shared" si="5"/>
        <v>4.7119587659835795E-2</v>
      </c>
      <c r="X39" s="171">
        <f t="shared" si="6"/>
        <v>5.1044002175330838E-4</v>
      </c>
      <c r="Y39" s="139">
        <f t="shared" si="7"/>
        <v>1.9982636873411962E-2</v>
      </c>
      <c r="AC39" s="152">
        <f t="shared" si="8"/>
        <v>0.3293264178285748</v>
      </c>
      <c r="AD39" s="153">
        <f t="shared" si="9"/>
        <v>4.8519415809256117E-3</v>
      </c>
      <c r="AE39" s="153">
        <f t="shared" si="10"/>
        <v>0.32248044934608361</v>
      </c>
      <c r="AF39" s="153">
        <f t="shared" si="11"/>
        <v>4.8519415809256117E-3</v>
      </c>
      <c r="AG39" s="139">
        <f t="shared" si="12"/>
        <v>0.1998359879833054</v>
      </c>
    </row>
    <row r="40" spans="10:33" ht="15" x14ac:dyDescent="0.2">
      <c r="J40" s="49">
        <v>45005</v>
      </c>
      <c r="K40" s="50">
        <v>136.69999837875301</v>
      </c>
      <c r="L40" s="139">
        <f t="shared" si="0"/>
        <v>-1.9558719251580918E-2</v>
      </c>
      <c r="M40" s="170">
        <f t="shared" si="1"/>
        <v>150.22321096052465</v>
      </c>
      <c r="N40" s="139" cm="1">
        <f t="array" ref="N40">[1]!BSMCall(M40,$G$4,$G$7,W40,$G$11,AE40)/'EUR GBP'!H40</f>
        <v>17.549900091136987</v>
      </c>
      <c r="O40" s="139">
        <f>$B$5*(N40-($G$10/'EUR GBP'!$F$3))</f>
        <v>-300.17737899054902</v>
      </c>
      <c r="P40" s="139">
        <f>(M40/'EUR GBP'!H40)-(Barclays!$K$3/'EUR GBP'!$F$3)</f>
        <v>-3.0454145338264311</v>
      </c>
      <c r="Q40" s="139">
        <f t="shared" si="2"/>
        <v>-1.8941199055854714</v>
      </c>
      <c r="R40" s="139">
        <f t="shared" si="3"/>
        <v>5.1227196924125251E-2</v>
      </c>
      <c r="S40" s="139">
        <f t="shared" si="4"/>
        <v>-1.8046605438590371</v>
      </c>
      <c r="U40" s="102">
        <f>FORECAST($U$2,'EUR GBP'!AI40:AJ40,'EUR GBP'!$AI$2:$AJ$2)</f>
        <v>4.1299893334507898E-2</v>
      </c>
      <c r="V40" s="102">
        <f t="shared" si="13"/>
        <v>1.1732392013071025E-4</v>
      </c>
      <c r="W40" s="102">
        <f t="shared" si="5"/>
        <v>4.6726471558213196E-2</v>
      </c>
      <c r="X40" s="171">
        <f t="shared" si="6"/>
        <v>1.1732392013071025E-4</v>
      </c>
      <c r="Y40" s="139">
        <f t="shared" si="7"/>
        <v>4.5929809431561781E-3</v>
      </c>
      <c r="AC40" s="152">
        <f t="shared" si="8"/>
        <v>0.32447447624764919</v>
      </c>
      <c r="AD40" s="153">
        <f t="shared" si="9"/>
        <v>8.1674655582186784E-4</v>
      </c>
      <c r="AE40" s="153">
        <f t="shared" si="10"/>
        <v>0.31844525432097986</v>
      </c>
      <c r="AF40" s="153">
        <f t="shared" si="11"/>
        <v>8.1674655582186784E-4</v>
      </c>
      <c r="AG40" s="139">
        <f t="shared" si="12"/>
        <v>3.3639183859152738E-2</v>
      </c>
    </row>
    <row r="41" spans="10:33" ht="15" x14ac:dyDescent="0.2">
      <c r="J41" s="49">
        <v>45002</v>
      </c>
      <c r="K41" s="50">
        <v>139.39999341964699</v>
      </c>
      <c r="L41" s="139">
        <f t="shared" si="0"/>
        <v>-2.4937535857941687E-2</v>
      </c>
      <c r="M41" s="170">
        <f t="shared" si="1"/>
        <v>149.39906869148584</v>
      </c>
      <c r="N41" s="139" cm="1">
        <f t="array" ref="N41">[1]!BSMCall(M41,$G$4,$G$7,W41,$G$11,AE41)/'EUR GBP'!H41</f>
        <v>16.903051827828396</v>
      </c>
      <c r="O41" s="139">
        <f>$B$5*(N41-($G$10/'EUR GBP'!$F$3))</f>
        <v>-397.20461848683772</v>
      </c>
      <c r="P41" s="139">
        <f>(M41/'EUR GBP'!H41)-(Barclays!$K$3/'EUR GBP'!$F$3)</f>
        <v>-4.4285694439683709</v>
      </c>
      <c r="Q41" s="139">
        <f t="shared" si="2"/>
        <v>-2.7543841549047223</v>
      </c>
      <c r="R41" s="139">
        <f t="shared" si="3"/>
        <v>0.10832649189466023</v>
      </c>
      <c r="S41" s="139">
        <f t="shared" si="4"/>
        <v>-2.6535208290434698</v>
      </c>
      <c r="U41" s="102">
        <f>FORECAST($U$2,'EUR GBP'!AI41:AJ41,'EUR GBP'!$AI$2:$AJ$2)</f>
        <v>4.1182569414377188E-2</v>
      </c>
      <c r="V41" s="102">
        <f t="shared" si="13"/>
        <v>-6.1362087726592879E-4</v>
      </c>
      <c r="W41" s="102">
        <f t="shared" si="5"/>
        <v>4.5995526760816557E-2</v>
      </c>
      <c r="X41" s="171">
        <f t="shared" si="6"/>
        <v>-6.1362087726592879E-4</v>
      </c>
      <c r="Y41" s="139">
        <f t="shared" si="7"/>
        <v>-2.4021947037443623E-2</v>
      </c>
      <c r="AC41" s="152">
        <f t="shared" si="8"/>
        <v>0.32365772969182732</v>
      </c>
      <c r="AD41" s="153">
        <f t="shared" si="9"/>
        <v>4.0204088809886462E-4</v>
      </c>
      <c r="AE41" s="153">
        <f t="shared" si="10"/>
        <v>0.31803054865325686</v>
      </c>
      <c r="AF41" s="153">
        <f t="shared" si="11"/>
        <v>4.0204088809886462E-4</v>
      </c>
      <c r="AG41" s="139">
        <f t="shared" si="12"/>
        <v>1.6558781004035739E-2</v>
      </c>
    </row>
    <row r="42" spans="10:33" ht="15" x14ac:dyDescent="0.2">
      <c r="J42" s="49">
        <v>45001</v>
      </c>
      <c r="K42" s="50">
        <v>142.91999340057299</v>
      </c>
      <c r="L42" s="139">
        <f t="shared" si="0"/>
        <v>2.3074083825673913E-2</v>
      </c>
      <c r="M42" s="170">
        <f t="shared" si="1"/>
        <v>156.75540895776129</v>
      </c>
      <c r="N42" s="139" cm="1">
        <f t="array" ref="N42">[1]!BSMCall(M42,$G$4,$G$7,W42,$G$11,AE42)/'EUR GBP'!H42</f>
        <v>22.248389474614477</v>
      </c>
      <c r="O42" s="139">
        <f>$B$5*(N42-($G$10/'EUR GBP'!$F$3))</f>
        <v>404.59602853107447</v>
      </c>
      <c r="P42" s="139">
        <f>(M42/'EUR GBP'!H42)-(Barclays!$K$3/'EUR GBP'!$F$3)</f>
        <v>3.804691576973255</v>
      </c>
      <c r="Q42" s="139">
        <f t="shared" si="2"/>
        <v>2.3663583300443873</v>
      </c>
      <c r="R42" s="139">
        <f t="shared" si="3"/>
        <v>7.9955192722475504E-2</v>
      </c>
      <c r="S42" s="139">
        <f t="shared" si="4"/>
        <v>2.5521326094965304</v>
      </c>
      <c r="U42" s="102">
        <f>FORECAST($U$2,'EUR GBP'!AI42:AJ42,'EUR GBP'!$AI$2:$AJ$2)</f>
        <v>4.1796190291643116E-2</v>
      </c>
      <c r="V42" s="102">
        <f t="shared" si="13"/>
        <v>7.3419027030469097E-4</v>
      </c>
      <c r="W42" s="102">
        <f t="shared" si="5"/>
        <v>4.7343337908387177E-2</v>
      </c>
      <c r="X42" s="171">
        <f t="shared" si="6"/>
        <v>7.3419027030469097E-4</v>
      </c>
      <c r="Y42" s="139">
        <f t="shared" si="7"/>
        <v>2.8741981314665054E-2</v>
      </c>
      <c r="AC42" s="152">
        <f t="shared" si="8"/>
        <v>0.32325568880372846</v>
      </c>
      <c r="AD42" s="153">
        <f t="shared" si="9"/>
        <v>1.8714027261780286E-3</v>
      </c>
      <c r="AE42" s="153">
        <f t="shared" si="10"/>
        <v>0.31949991049133603</v>
      </c>
      <c r="AF42" s="153">
        <f t="shared" si="11"/>
        <v>1.8714027261780286E-3</v>
      </c>
      <c r="AG42" s="139">
        <f t="shared" si="12"/>
        <v>7.7077105415002553E-2</v>
      </c>
    </row>
    <row r="43" spans="10:33" ht="15" x14ac:dyDescent="0.2">
      <c r="J43" s="49">
        <v>45000</v>
      </c>
      <c r="K43" s="50">
        <v>139.660000801086</v>
      </c>
      <c r="L43" s="139">
        <f t="shared" si="0"/>
        <v>-8.6247333991303035E-2</v>
      </c>
      <c r="M43" s="170">
        <f t="shared" si="1"/>
        <v>140.0051815512947</v>
      </c>
      <c r="N43" s="139" cm="1">
        <f t="array" ref="N43">[1]!BSMCall(M43,$G$4,$G$7,W43,$G$11,AE43)/'EUR GBP'!H43</f>
        <v>12.382578285409668</v>
      </c>
      <c r="O43" s="139">
        <f>$B$5*(N43-($G$10/'EUR GBP'!$F$3))</f>
        <v>-1075.2756498496469</v>
      </c>
      <c r="P43" s="139">
        <f>(M43/'EUR GBP'!H43)-(Barclays!$K$3/'EUR GBP'!$F$3)</f>
        <v>-13.871755821440189</v>
      </c>
      <c r="Q43" s="139">
        <f t="shared" si="2"/>
        <v>-8.6276493840061566</v>
      </c>
      <c r="R43" s="139">
        <f t="shared" si="3"/>
        <v>1.0628467075772867</v>
      </c>
      <c r="S43" s="139">
        <f t="shared" si="4"/>
        <v>-6.6634555529147095</v>
      </c>
      <c r="U43" s="102">
        <f>FORECAST($U$2,'EUR GBP'!AI43:AJ43,'EUR GBP'!$AI$2:$AJ$2)</f>
        <v>4.1062000021338425E-2</v>
      </c>
      <c r="V43" s="102">
        <f t="shared" si="13"/>
        <v>-1.4726705849171032E-3</v>
      </c>
      <c r="W43" s="102">
        <f t="shared" si="5"/>
        <v>4.5136477053165383E-2</v>
      </c>
      <c r="X43" s="171">
        <f t="shared" si="6"/>
        <v>-1.4726705849171032E-3</v>
      </c>
      <c r="Y43" s="139">
        <f t="shared" si="7"/>
        <v>-5.7651908703146147E-2</v>
      </c>
      <c r="AC43" s="152">
        <f t="shared" si="8"/>
        <v>0.32138428607755043</v>
      </c>
      <c r="AD43" s="153">
        <f t="shared" si="9"/>
        <v>2.3284130788650992E-2</v>
      </c>
      <c r="AE43" s="153">
        <f t="shared" si="10"/>
        <v>0.34091263855380899</v>
      </c>
      <c r="AF43" s="153">
        <f t="shared" si="11"/>
        <v>2.3284130788650992E-2</v>
      </c>
      <c r="AG43" s="139">
        <f t="shared" si="12"/>
        <v>0.95899903221730676</v>
      </c>
    </row>
    <row r="44" spans="10:33" ht="15" x14ac:dyDescent="0.2">
      <c r="J44" s="49">
        <v>44999</v>
      </c>
      <c r="K44" s="50">
        <v>152.24000215530299</v>
      </c>
      <c r="L44" s="139">
        <f t="shared" si="0"/>
        <v>2.5412144089143541E-2</v>
      </c>
      <c r="M44" s="170">
        <f t="shared" si="1"/>
        <v>157.11364654638007</v>
      </c>
      <c r="N44" s="139" cm="1">
        <f t="array" ref="N44">[1]!BSMCall(M44,$G$4,$G$7,W44,$G$11,AE44)/'EUR GBP'!H44</f>
        <v>22.551120943089131</v>
      </c>
      <c r="O44" s="139">
        <f>$B$5*(N44-($G$10/'EUR GBP'!$F$3))</f>
        <v>450.00574880227259</v>
      </c>
      <c r="P44" s="139">
        <f>(M44/'EUR GBP'!H44)-(Barclays!$K$3/'EUR GBP'!$F$3)</f>
        <v>4.4865753404239683</v>
      </c>
      <c r="Q44" s="139">
        <f t="shared" si="2"/>
        <v>2.7904613857373439</v>
      </c>
      <c r="R44" s="139">
        <f t="shared" si="3"/>
        <v>0.11118282138755647</v>
      </c>
      <c r="S44" s="139">
        <f t="shared" si="4"/>
        <v>3.0065670968702469</v>
      </c>
      <c r="U44" s="102">
        <f>FORECAST($U$2,'EUR GBP'!AI44:AJ44,'EUR GBP'!$AI$2:$AJ$2)</f>
        <v>4.2534670606255529E-2</v>
      </c>
      <c r="V44" s="102">
        <f t="shared" si="13"/>
        <v>1.9823797047146402E-4</v>
      </c>
      <c r="W44" s="102">
        <f t="shared" si="5"/>
        <v>4.680738560855395E-2</v>
      </c>
      <c r="X44" s="171">
        <f t="shared" si="6"/>
        <v>1.9823797047146402E-4</v>
      </c>
      <c r="Y44" s="139">
        <f t="shared" si="7"/>
        <v>7.7605932325735651E-3</v>
      </c>
      <c r="AC44" s="152">
        <f t="shared" si="8"/>
        <v>0.29810015528889944</v>
      </c>
      <c r="AD44" s="153">
        <f t="shared" si="9"/>
        <v>2.359063506558845E-3</v>
      </c>
      <c r="AE44" s="153">
        <f t="shared" si="10"/>
        <v>0.31998757127171684</v>
      </c>
      <c r="AF44" s="153">
        <f t="shared" si="11"/>
        <v>2.359063506558845E-3</v>
      </c>
      <c r="AG44" s="139">
        <f t="shared" si="12"/>
        <v>9.7162296512773152E-2</v>
      </c>
    </row>
    <row r="45" spans="10:33" ht="15" x14ac:dyDescent="0.2">
      <c r="J45" s="49">
        <v>44998</v>
      </c>
      <c r="K45" s="50">
        <v>148.42000007629298</v>
      </c>
      <c r="L45" s="139">
        <f t="shared" si="0"/>
        <v>-4.6599604832018811E-2</v>
      </c>
      <c r="M45" s="170">
        <f t="shared" si="1"/>
        <v>146.08000652913975</v>
      </c>
      <c r="N45" s="139" cm="1">
        <f t="array" ref="N45">[1]!BSMCall(M45,$G$4,$G$7,W45,$G$11,AE45)/'EUR GBP'!H45</f>
        <v>15.079986371788094</v>
      </c>
      <c r="O45" s="139">
        <f>$B$5*(N45-($G$10/'EUR GBP'!$F$3))</f>
        <v>-670.66443689288303</v>
      </c>
      <c r="P45" s="139">
        <f>(M45/'EUR GBP'!H45)-(Barclays!$K$3/'EUR GBP'!$F$3)</f>
        <v>-8.1153827643738339</v>
      </c>
      <c r="Q45" s="139">
        <f t="shared" si="2"/>
        <v>-5.0474271612975112</v>
      </c>
      <c r="R45" s="139">
        <f t="shared" si="3"/>
        <v>0.36376907612814913</v>
      </c>
      <c r="S45" s="139">
        <f t="shared" si="4"/>
        <v>-4.433781593118379</v>
      </c>
      <c r="U45" s="102">
        <f>FORECAST($U$2,'EUR GBP'!AI45:AJ45,'EUR GBP'!$AI$2:$AJ$2)</f>
        <v>4.2336432635784065E-2</v>
      </c>
      <c r="V45" s="102">
        <f t="shared" si="13"/>
        <v>-8.777510374784539E-4</v>
      </c>
      <c r="W45" s="102">
        <f t="shared" si="5"/>
        <v>4.5731396600604032E-2</v>
      </c>
      <c r="X45" s="171">
        <f t="shared" si="6"/>
        <v>-8.777510374784539E-4</v>
      </c>
      <c r="Y45" s="139">
        <f t="shared" si="7"/>
        <v>-3.4362078794184743E-2</v>
      </c>
      <c r="AC45" s="152">
        <f t="shared" si="8"/>
        <v>0.29574109178234059</v>
      </c>
      <c r="AD45" s="153">
        <f t="shared" si="9"/>
        <v>6.9012041059479112E-3</v>
      </c>
      <c r="AE45" s="153">
        <f t="shared" si="10"/>
        <v>0.32452971187110591</v>
      </c>
      <c r="AF45" s="153">
        <f t="shared" si="11"/>
        <v>6.9012041059479112E-3</v>
      </c>
      <c r="AG45" s="139">
        <f t="shared" si="12"/>
        <v>0.28423857084516879</v>
      </c>
    </row>
    <row r="46" spans="10:33" ht="15" x14ac:dyDescent="0.2">
      <c r="J46" s="49">
        <v>44995</v>
      </c>
      <c r="K46" s="50">
        <v>155.499994754791</v>
      </c>
      <c r="L46" s="139">
        <f t="shared" si="0"/>
        <v>-4.8453287789056637E-2</v>
      </c>
      <c r="M46" s="170">
        <f t="shared" si="1"/>
        <v>145.79598523038695</v>
      </c>
      <c r="N46" s="139" cm="1">
        <f t="array" ref="N46">[1]!BSMCall(M46,$G$4,$G$7,W46,$G$11,AE46)/'EUR GBP'!H46</f>
        <v>14.996956139442743</v>
      </c>
      <c r="O46" s="139">
        <f>$B$5*(N46-($G$10/'EUR GBP'!$F$3))</f>
        <v>-683.11897174468572</v>
      </c>
      <c r="P46" s="139">
        <f>(M46/'EUR GBP'!H46)-(Barclays!$K$3/'EUR GBP'!$F$3)</f>
        <v>-7.755882727817891</v>
      </c>
      <c r="Q46" s="139">
        <f t="shared" si="2"/>
        <v>-4.8238332407537126</v>
      </c>
      <c r="R46" s="139">
        <f t="shared" si="3"/>
        <v>0.33225400759063234</v>
      </c>
      <c r="S46" s="139">
        <f t="shared" si="4"/>
        <v>-4.2142960589722218</v>
      </c>
      <c r="U46" s="102">
        <f>FORECAST($U$2,'EUR GBP'!AI46:AJ46,'EUR GBP'!$AI$2:$AJ$2)</f>
        <v>4.3214183673262518E-2</v>
      </c>
      <c r="V46" s="102">
        <f t="shared" si="13"/>
        <v>-9.1173835098749129E-4</v>
      </c>
      <c r="W46" s="102">
        <f t="shared" si="5"/>
        <v>4.5697409287094995E-2</v>
      </c>
      <c r="X46" s="171">
        <f t="shared" si="6"/>
        <v>-9.1173835098749129E-4</v>
      </c>
      <c r="Y46" s="139">
        <f t="shared" si="7"/>
        <v>-3.5692609542579183E-2</v>
      </c>
      <c r="AC46" s="152">
        <f t="shared" si="8"/>
        <v>0.28883988767639268</v>
      </c>
      <c r="AD46" s="153">
        <f t="shared" si="9"/>
        <v>7.5989326759597908E-3</v>
      </c>
      <c r="AE46" s="153">
        <f t="shared" si="10"/>
        <v>0.32522744044111779</v>
      </c>
      <c r="AF46" s="153">
        <f t="shared" si="11"/>
        <v>7.5989326759597908E-3</v>
      </c>
      <c r="AG46" s="139">
        <f t="shared" si="12"/>
        <v>0.3129757837334376</v>
      </c>
    </row>
    <row r="47" spans="10:33" ht="15" x14ac:dyDescent="0.2">
      <c r="J47" s="49">
        <v>44994</v>
      </c>
      <c r="K47" s="50">
        <v>163.22000026702801</v>
      </c>
      <c r="L47" s="139">
        <f t="shared" si="0"/>
        <v>-3.3971021065126346E-2</v>
      </c>
      <c r="M47" s="170">
        <f t="shared" si="1"/>
        <v>148.01495810716631</v>
      </c>
      <c r="N47" s="139" cm="1">
        <f t="array" ref="N47">[1]!BSMCall(M47,$G$4,$G$7,W47,$G$11,AE47)/'EUR GBP'!H47</f>
        <v>16.261057217662024</v>
      </c>
      <c r="O47" s="139">
        <f>$B$5*(N47-($G$10/'EUR GBP'!$F$3))</f>
        <v>-493.50381001179341</v>
      </c>
      <c r="P47" s="139">
        <f>(M47/'EUR GBP'!H47)-(Barclays!$K$3/'EUR GBP'!$F$3)</f>
        <v>-5.1790371478820418</v>
      </c>
      <c r="Q47" s="139">
        <f t="shared" si="2"/>
        <v>-3.2211435404310946</v>
      </c>
      <c r="R47" s="139">
        <f t="shared" si="3"/>
        <v>0.14815141805892101</v>
      </c>
      <c r="S47" s="139">
        <f t="shared" si="4"/>
        <v>-2.9170358110515897</v>
      </c>
      <c r="U47" s="102">
        <f>FORECAST($U$2,'EUR GBP'!AI47:AJ47,'EUR GBP'!$AI$2:$AJ$2)</f>
        <v>4.412592202425001E-2</v>
      </c>
      <c r="V47" s="102">
        <f t="shared" si="13"/>
        <v>-2.2244453430152189E-5</v>
      </c>
      <c r="W47" s="102">
        <f t="shared" si="5"/>
        <v>4.6586903184652334E-2</v>
      </c>
      <c r="X47" s="171">
        <f t="shared" si="6"/>
        <v>-2.2244453430152189E-5</v>
      </c>
      <c r="Y47" s="139">
        <f t="shared" si="7"/>
        <v>-8.7082285165538808E-4</v>
      </c>
      <c r="AC47" s="152">
        <f t="shared" si="8"/>
        <v>0.28124095500043289</v>
      </c>
      <c r="AD47" s="153">
        <f t="shared" si="9"/>
        <v>3.8077030117881216E-3</v>
      </c>
      <c r="AE47" s="153">
        <f t="shared" si="10"/>
        <v>0.32143621077694612</v>
      </c>
      <c r="AF47" s="153">
        <f t="shared" si="11"/>
        <v>3.8077030117881216E-3</v>
      </c>
      <c r="AG47" s="139">
        <f t="shared" si="12"/>
        <v>0.15682713417223912</v>
      </c>
    </row>
    <row r="48" spans="10:33" ht="15" x14ac:dyDescent="0.2">
      <c r="J48" s="49">
        <v>44993</v>
      </c>
      <c r="K48" s="50">
        <v>168.86000633239701</v>
      </c>
      <c r="L48" s="139">
        <f t="shared" si="0"/>
        <v>5.9248029158652082E-4</v>
      </c>
      <c r="M48" s="170">
        <f t="shared" si="1"/>
        <v>153.31077771186548</v>
      </c>
      <c r="N48" s="139" cm="1">
        <f t="array" ref="N48">[1]!BSMCall(M48,$G$4,$G$7,W48,$G$11,AE48)/'EUR GBP'!H48</f>
        <v>19.485778880185126</v>
      </c>
      <c r="O48" s="139">
        <f>$B$5*(N48-($G$10/'EUR GBP'!$F$3))</f>
        <v>-9.7955606333281153</v>
      </c>
      <c r="P48" s="139">
        <f>(M48/'EUR GBP'!H48)-(Barclays!$K$3/'EUR GBP'!$F$3)</f>
        <v>4.3401851244681211E-2</v>
      </c>
      <c r="Q48" s="139">
        <f t="shared" si="2"/>
        <v>2.6994128211018639E-2</v>
      </c>
      <c r="R48" s="139">
        <f t="shared" si="3"/>
        <v>1.0404573171922153E-5</v>
      </c>
      <c r="S48" s="139">
        <f t="shared" si="4"/>
        <v>-8.0457741880614511E-2</v>
      </c>
      <c r="U48" s="102">
        <f>FORECAST($U$2,'EUR GBP'!AI48:AJ48,'EUR GBP'!$AI$2:$AJ$2)</f>
        <v>4.4148166477680162E-2</v>
      </c>
      <c r="V48" s="102">
        <f t="shared" si="13"/>
        <v>-1.550056040290626E-5</v>
      </c>
      <c r="W48" s="102">
        <f t="shared" si="5"/>
        <v>4.659364707767958E-2</v>
      </c>
      <c r="X48" s="171">
        <f t="shared" si="6"/>
        <v>-1.550056040290626E-5</v>
      </c>
      <c r="Y48" s="139">
        <f t="shared" si="7"/>
        <v>-6.0681384034451727E-4</v>
      </c>
      <c r="AC48" s="152">
        <f t="shared" si="8"/>
        <v>0.27743325198864477</v>
      </c>
      <c r="AD48" s="153">
        <f t="shared" si="9"/>
        <v>-2.5944098395654369E-3</v>
      </c>
      <c r="AE48" s="153">
        <f t="shared" si="10"/>
        <v>0.31503409792559256</v>
      </c>
      <c r="AF48" s="153">
        <f t="shared" si="11"/>
        <v>-2.5944098395654369E-3</v>
      </c>
      <c r="AG48" s="139">
        <f t="shared" si="12"/>
        <v>-0.10685546082446055</v>
      </c>
    </row>
    <row r="49" spans="10:33" ht="15" x14ac:dyDescent="0.2">
      <c r="J49" s="49">
        <v>44992</v>
      </c>
      <c r="K49" s="50">
        <v>168.75998973846401</v>
      </c>
      <c r="L49" s="139">
        <f t="shared" si="0"/>
        <v>-2.0179067204445022E-2</v>
      </c>
      <c r="M49" s="170">
        <f t="shared" si="1"/>
        <v>150.12816124850016</v>
      </c>
      <c r="N49" s="139" cm="1">
        <f t="array" ref="N49">[1]!BSMCall(M49,$G$4,$G$7,W49,$G$11,AE49)/'EUR GBP'!H49</f>
        <v>17.381348877595954</v>
      </c>
      <c r="O49" s="139">
        <f>$B$5*(N49-($G$10/'EUR GBP'!$F$3))</f>
        <v>-325.46006102170395</v>
      </c>
      <c r="P49" s="139">
        <f>(M49/'EUR GBP'!H49)-(Barclays!$K$3/'EUR GBP'!$F$3)</f>
        <v>-4.2223766227249371</v>
      </c>
      <c r="Q49" s="139">
        <f t="shared" si="2"/>
        <v>-2.6261408820208496</v>
      </c>
      <c r="R49" s="139">
        <f t="shared" si="3"/>
        <v>9.8474026776889281E-2</v>
      </c>
      <c r="S49" s="139">
        <f t="shared" si="4"/>
        <v>-2.4852218207747345</v>
      </c>
      <c r="U49" s="102">
        <f>FORECAST($U$2,'EUR GBP'!AI49:AJ49,'EUR GBP'!$AI$2:$AJ$2)</f>
        <v>4.4163667038083068E-2</v>
      </c>
      <c r="V49" s="102">
        <f t="shared" si="13"/>
        <v>4.7898590564732224E-4</v>
      </c>
      <c r="W49" s="102">
        <f t="shared" si="5"/>
        <v>4.7088133543729808E-2</v>
      </c>
      <c r="X49" s="171">
        <f t="shared" si="6"/>
        <v>4.7898590564732224E-4</v>
      </c>
      <c r="Y49" s="139">
        <f t="shared" si="7"/>
        <v>1.8751275394033633E-2</v>
      </c>
      <c r="AC49" s="152">
        <f t="shared" si="8"/>
        <v>0.28002766182821021</v>
      </c>
      <c r="AD49" s="153">
        <f t="shared" si="9"/>
        <v>5.7527543474783505E-4</v>
      </c>
      <c r="AE49" s="153">
        <f t="shared" si="10"/>
        <v>0.31820378319990583</v>
      </c>
      <c r="AF49" s="153">
        <f t="shared" si="11"/>
        <v>5.7527543474783505E-4</v>
      </c>
      <c r="AG49" s="139">
        <f t="shared" si="12"/>
        <v>2.3693759075192312E-2</v>
      </c>
    </row>
    <row r="50" spans="10:33" ht="15" x14ac:dyDescent="0.2">
      <c r="J50" s="49">
        <v>44991</v>
      </c>
      <c r="K50" s="50">
        <v>172.20000028610201</v>
      </c>
      <c r="L50" s="139">
        <f t="shared" si="0"/>
        <v>4.1899518140801088E-3</v>
      </c>
      <c r="M50" s="170">
        <f t="shared" si="1"/>
        <v>153.86198229092557</v>
      </c>
      <c r="N50" s="139" cm="1">
        <f t="array" ref="N50">[1]!BSMCall(M50,$G$4,$G$7,W50,$G$11,AE50)/'EUR GBP'!H50</f>
        <v>19.938058052254242</v>
      </c>
      <c r="O50" s="139">
        <f>$B$5*(N50-($G$10/'EUR GBP'!$F$3))</f>
        <v>58.046315177039176</v>
      </c>
      <c r="P50" s="139">
        <f>(M50/'EUR GBP'!H50)-(Barclays!$K$3/'EUR GBP'!$F$3)</f>
        <v>0.19277388279320462</v>
      </c>
      <c r="Q50" s="139">
        <f t="shared" si="2"/>
        <v>0.119897256882409</v>
      </c>
      <c r="R50" s="139">
        <f t="shared" si="3"/>
        <v>2.0525991764117608E-4</v>
      </c>
      <c r="S50" s="139">
        <f t="shared" si="4"/>
        <v>0.1085304867028873</v>
      </c>
      <c r="U50" s="102">
        <f>FORECAST($U$2,'EUR GBP'!AI50:AJ50,'EUR GBP'!$AI$2:$AJ$2)</f>
        <v>4.3684681132435746E-2</v>
      </c>
      <c r="V50" s="102">
        <f t="shared" si="13"/>
        <v>1.6855001449581769E-4</v>
      </c>
      <c r="W50" s="102">
        <f t="shared" si="5"/>
        <v>4.6777697652578304E-2</v>
      </c>
      <c r="X50" s="171">
        <f t="shared" si="6"/>
        <v>1.6855001449581769E-4</v>
      </c>
      <c r="Y50" s="139">
        <f t="shared" si="7"/>
        <v>6.5983731508929572E-3</v>
      </c>
      <c r="AC50" s="152">
        <f t="shared" si="8"/>
        <v>0.27945238639346237</v>
      </c>
      <c r="AD50" s="153">
        <f t="shared" si="9"/>
        <v>-4.4117046159269924E-4</v>
      </c>
      <c r="AE50" s="153">
        <f t="shared" si="10"/>
        <v>0.3171873373035653</v>
      </c>
      <c r="AF50" s="153">
        <f t="shared" si="11"/>
        <v>-4.4117046159269924E-4</v>
      </c>
      <c r="AG50" s="139">
        <f t="shared" si="12"/>
        <v>-1.8170403248055845E-2</v>
      </c>
    </row>
    <row r="51" spans="10:33" ht="15" x14ac:dyDescent="0.2">
      <c r="J51" s="49">
        <v>44988</v>
      </c>
      <c r="K51" s="50">
        <v>171.480000019073</v>
      </c>
      <c r="L51" s="139">
        <f t="shared" si="0"/>
        <v>-3.957667482893279E-3</v>
      </c>
      <c r="M51" s="170">
        <f t="shared" si="1"/>
        <v>152.61360407949309</v>
      </c>
      <c r="N51" s="139" cm="1">
        <f t="array" ref="N51">[1]!BSMCall(M51,$G$4,$G$7,W51,$G$11,AE51)/'EUR GBP'!H51</f>
        <v>19.117650003861158</v>
      </c>
      <c r="O51" s="139">
        <f>$B$5*(N51-($G$10/'EUR GBP'!$F$3))</f>
        <v>-65.014892081923392</v>
      </c>
      <c r="P51" s="139">
        <f>(M51/'EUR GBP'!H51)-(Barclays!$K$3/'EUR GBP'!$F$3)</f>
        <v>-0.24106261465212242</v>
      </c>
      <c r="Q51" s="139">
        <f t="shared" si="2"/>
        <v>-0.14993081954310011</v>
      </c>
      <c r="R51" s="139">
        <f t="shared" si="3"/>
        <v>3.2097224958963942E-4</v>
      </c>
      <c r="S51" s="139">
        <f t="shared" si="4"/>
        <v>-0.19441353009251949</v>
      </c>
      <c r="U51" s="102">
        <f>FORECAST($U$2,'EUR GBP'!AI51:AJ51,'EUR GBP'!$AI$2:$AJ$2)</f>
        <v>4.3516131117939928E-2</v>
      </c>
      <c r="V51" s="102">
        <f t="shared" si="13"/>
        <v>4.204027354716422E-5</v>
      </c>
      <c r="W51" s="102">
        <f t="shared" si="5"/>
        <v>4.665118791162965E-2</v>
      </c>
      <c r="X51" s="171">
        <f t="shared" si="6"/>
        <v>4.204027354716422E-5</v>
      </c>
      <c r="Y51" s="139">
        <f t="shared" si="7"/>
        <v>1.645786937839077E-3</v>
      </c>
      <c r="AC51" s="152">
        <f t="shared" si="8"/>
        <v>0.27989355685505507</v>
      </c>
      <c r="AD51" s="153">
        <f t="shared" si="9"/>
        <v>-1.1277754117390848E-3</v>
      </c>
      <c r="AE51" s="153">
        <f t="shared" si="10"/>
        <v>0.31650073235341891</v>
      </c>
      <c r="AF51" s="153">
        <f t="shared" si="11"/>
        <v>-1.1277754117390848E-3</v>
      </c>
      <c r="AG51" s="139">
        <f t="shared" si="12"/>
        <v>-4.6449469736848083E-2</v>
      </c>
    </row>
    <row r="52" spans="10:33" ht="15" x14ac:dyDescent="0.2">
      <c r="J52" s="49">
        <v>44987</v>
      </c>
      <c r="K52" s="50">
        <v>172.16000556945801</v>
      </c>
      <c r="L52" s="139">
        <f t="shared" si="0"/>
        <v>-1.4302402153277431E-2</v>
      </c>
      <c r="M52" s="170">
        <f t="shared" si="1"/>
        <v>151.02858385519826</v>
      </c>
      <c r="N52" s="139" cm="1">
        <f t="array" ref="N52">[1]!BSMCall(M52,$G$4,$G$7,W52,$G$11,AE52)/'EUR GBP'!H52</f>
        <v>18.064131995646282</v>
      </c>
      <c r="O52" s="139">
        <f>$B$5*(N52-($G$10/'EUR GBP'!$F$3))</f>
        <v>-223.04259331415483</v>
      </c>
      <c r="P52" s="139">
        <f>(M52/'EUR GBP'!H52)-(Barclays!$K$3/'EUR GBP'!$F$3)</f>
        <v>-2.2505995022978027</v>
      </c>
      <c r="Q52" s="139">
        <f t="shared" si="2"/>
        <v>-1.3997783452641723</v>
      </c>
      <c r="R52" s="139">
        <f t="shared" si="3"/>
        <v>2.7977196781838701E-2</v>
      </c>
      <c r="S52" s="139">
        <f t="shared" si="4"/>
        <v>-1.3530834009406194</v>
      </c>
      <c r="U52" s="102">
        <f>FORECAST($U$2,'EUR GBP'!AI52:AJ52,'EUR GBP'!$AI$2:$AJ$2)</f>
        <v>4.3474090844392764E-2</v>
      </c>
      <c r="V52" s="102">
        <f t="shared" si="13"/>
        <v>-2.1101534366615993E-5</v>
      </c>
      <c r="W52" s="102">
        <f t="shared" si="5"/>
        <v>4.658804610371587E-2</v>
      </c>
      <c r="X52" s="171">
        <f t="shared" si="6"/>
        <v>-2.1101534366615993E-5</v>
      </c>
      <c r="Y52" s="139">
        <f t="shared" si="7"/>
        <v>-8.2608001087284937E-4</v>
      </c>
      <c r="AC52" s="152">
        <f t="shared" si="8"/>
        <v>0.28102133226679415</v>
      </c>
      <c r="AD52" s="153">
        <f t="shared" si="9"/>
        <v>4.7451667995235258E-4</v>
      </c>
      <c r="AE52" s="153">
        <f t="shared" si="10"/>
        <v>0.31810302444511035</v>
      </c>
      <c r="AF52" s="153">
        <f t="shared" si="11"/>
        <v>4.7451667995235258E-4</v>
      </c>
      <c r="AG52" s="139">
        <f t="shared" si="12"/>
        <v>1.9543827552586962E-2</v>
      </c>
    </row>
    <row r="53" spans="10:33" ht="15" x14ac:dyDescent="0.2">
      <c r="J53" s="49">
        <v>44986</v>
      </c>
      <c r="K53" s="50">
        <v>174.639999866485</v>
      </c>
      <c r="L53" s="139">
        <f t="shared" si="0"/>
        <v>-1.2589457660844119E-3</v>
      </c>
      <c r="M53" s="170">
        <f t="shared" si="1"/>
        <v>153.02710221522892</v>
      </c>
      <c r="N53" s="139" cm="1">
        <f t="array" ref="N53">[1]!BSMCall(M53,$G$4,$G$7,W53,$G$11,AE53)/'EUR GBP'!H53</f>
        <v>19.100703801000808</v>
      </c>
      <c r="O53" s="139">
        <f>$B$5*(N53-($G$10/'EUR GBP'!$F$3))</f>
        <v>-67.556822510975849</v>
      </c>
      <c r="P53" s="139">
        <f>(M53/'EUR GBP'!H53)-(Barclays!$K$3/'EUR GBP'!$F$3)</f>
        <v>-2.7366558194378285</v>
      </c>
      <c r="Q53" s="139">
        <f t="shared" si="2"/>
        <v>-1.7020849558436302</v>
      </c>
      <c r="R53" s="139">
        <f t="shared" si="3"/>
        <v>4.1366437663246311E-2</v>
      </c>
      <c r="S53" s="139">
        <f t="shared" si="4"/>
        <v>-1.6918206264732978</v>
      </c>
      <c r="U53" s="102">
        <f>FORECAST($U$2,'EUR GBP'!AI53:AJ53,'EUR GBP'!$AI$2:$AJ$2)</f>
        <v>4.349519237875938E-2</v>
      </c>
      <c r="V53" s="102">
        <f t="shared" si="13"/>
        <v>-2.385020256042078E-4</v>
      </c>
      <c r="W53" s="102">
        <f t="shared" si="5"/>
        <v>4.6370645612478278E-2</v>
      </c>
      <c r="X53" s="171">
        <f t="shared" si="6"/>
        <v>-2.385020256042078E-4</v>
      </c>
      <c r="Y53" s="139">
        <f t="shared" si="7"/>
        <v>-9.3368450123713226E-3</v>
      </c>
      <c r="AC53" s="152">
        <f t="shared" si="8"/>
        <v>0.2805468155868418</v>
      </c>
      <c r="AD53" s="153">
        <f t="shared" si="9"/>
        <v>-5.2845229228420942E-4</v>
      </c>
      <c r="AE53" s="153">
        <f t="shared" si="10"/>
        <v>0.31710005547287379</v>
      </c>
      <c r="AF53" s="153">
        <f t="shared" si="11"/>
        <v>-5.2845229228420942E-4</v>
      </c>
      <c r="AG53" s="139">
        <f t="shared" si="12"/>
        <v>-2.1765263280542485E-2</v>
      </c>
    </row>
    <row r="54" spans="10:33" ht="15" x14ac:dyDescent="0.2">
      <c r="J54" s="49">
        <v>44985</v>
      </c>
      <c r="K54" s="50">
        <v>174.86000061035099</v>
      </c>
      <c r="L54" s="139">
        <f t="shared" si="0"/>
        <v>1.3124738501240582E-2</v>
      </c>
      <c r="M54" s="170">
        <f t="shared" si="1"/>
        <v>155.23097028821593</v>
      </c>
      <c r="N54" s="139" cm="1">
        <f t="array" ref="N54">[1]!BSMCall(M54,$G$4,$G$7,W54,$G$11,AE54)/'EUR GBP'!H54</f>
        <v>20.838569171852253</v>
      </c>
      <c r="O54" s="139">
        <f>$B$5*(N54-($G$10/'EUR GBP'!$F$3))</f>
        <v>193.12298311674087</v>
      </c>
      <c r="P54" s="139">
        <f>(M54/'EUR GBP'!H54)-(Barclays!$K$3/'EUR GBP'!$F$3)</f>
        <v>3.4327667439286813</v>
      </c>
      <c r="Q54" s="139">
        <f t="shared" si="2"/>
        <v>2.1350367080364485</v>
      </c>
      <c r="R54" s="139">
        <f t="shared" si="3"/>
        <v>6.5087313893477022E-2</v>
      </c>
      <c r="S54" s="139">
        <f t="shared" si="4"/>
        <v>1.9318840693544905</v>
      </c>
      <c r="U54" s="102">
        <f>FORECAST($U$2,'EUR GBP'!AI54:AJ54,'EUR GBP'!$AI$2:$AJ$2)</f>
        <v>4.3733694404363588E-2</v>
      </c>
      <c r="V54" s="102">
        <f t="shared" si="13"/>
        <v>6.406754255255942E-6</v>
      </c>
      <c r="W54" s="102">
        <f t="shared" si="5"/>
        <v>4.6615554392337742E-2</v>
      </c>
      <c r="X54" s="171">
        <f t="shared" si="6"/>
        <v>6.406754255255942E-6</v>
      </c>
      <c r="Y54" s="139">
        <f t="shared" si="7"/>
        <v>2.5081074830343004E-4</v>
      </c>
      <c r="AC54" s="152">
        <f t="shared" si="8"/>
        <v>0.28107526787912601</v>
      </c>
      <c r="AD54" s="153">
        <f t="shared" si="9"/>
        <v>-6.518853344742559E-3</v>
      </c>
      <c r="AE54" s="153">
        <f t="shared" si="10"/>
        <v>0.31110965442041544</v>
      </c>
      <c r="AF54" s="153">
        <f t="shared" si="11"/>
        <v>-6.518853344742559E-3</v>
      </c>
      <c r="AG54" s="139">
        <f t="shared" si="12"/>
        <v>-0.26849076332373856</v>
      </c>
    </row>
    <row r="55" spans="10:33" ht="15" x14ac:dyDescent="0.2">
      <c r="J55" s="49">
        <v>44984</v>
      </c>
      <c r="K55" s="50">
        <v>172.58000373840301</v>
      </c>
      <c r="L55" s="139">
        <f t="shared" si="0"/>
        <v>9.0803683028118053E-3</v>
      </c>
      <c r="M55" s="170">
        <f t="shared" si="1"/>
        <v>154.61129189497524</v>
      </c>
      <c r="N55" s="139" cm="1">
        <f t="array" ref="N55">[1]!BSMCall(M55,$G$4,$G$7,W55,$G$11,AE55)/'EUR GBP'!H55</f>
        <v>20.488002545880867</v>
      </c>
      <c r="O55" s="139">
        <f>$B$5*(N55-($G$10/'EUR GBP'!$F$3))</f>
        <v>140.53798922103306</v>
      </c>
      <c r="P55" s="139">
        <f>(M55/'EUR GBP'!H55)-(Barclays!$K$3/'EUR GBP'!$F$3)</f>
        <v>1.869236707060594</v>
      </c>
      <c r="Q55" s="139">
        <f t="shared" si="2"/>
        <v>1.1625867072506388</v>
      </c>
      <c r="R55" s="139">
        <f t="shared" si="3"/>
        <v>1.9299069152979707E-2</v>
      </c>
      <c r="S55" s="139">
        <f t="shared" si="4"/>
        <v>1.0930506114110528</v>
      </c>
      <c r="U55" s="102">
        <f>FORECAST($U$2,'EUR GBP'!AI55:AJ55,'EUR GBP'!$AI$2:$AJ$2)</f>
        <v>4.3727287650108332E-2</v>
      </c>
      <c r="V55" s="102">
        <f t="shared" si="13"/>
        <v>1.8813312053685138E-4</v>
      </c>
      <c r="W55" s="102">
        <f t="shared" si="5"/>
        <v>4.6797280758619338E-2</v>
      </c>
      <c r="X55" s="171">
        <f t="shared" si="6"/>
        <v>1.8813312053685138E-4</v>
      </c>
      <c r="Y55" s="139">
        <f t="shared" si="7"/>
        <v>7.3650099352253178E-3</v>
      </c>
      <c r="AC55" s="152">
        <f t="shared" si="8"/>
        <v>0.28759412122386857</v>
      </c>
      <c r="AD55" s="153">
        <f t="shared" si="9"/>
        <v>-2.3357035613798538E-3</v>
      </c>
      <c r="AE55" s="153">
        <f t="shared" si="10"/>
        <v>0.31529280420377814</v>
      </c>
      <c r="AF55" s="153">
        <f t="shared" si="11"/>
        <v>-2.3357035613798538E-3</v>
      </c>
      <c r="AG55" s="139">
        <f t="shared" si="12"/>
        <v>-9.6200174927791302E-2</v>
      </c>
    </row>
    <row r="56" spans="10:33" ht="15" x14ac:dyDescent="0.2">
      <c r="J56" s="49">
        <v>44981</v>
      </c>
      <c r="K56" s="50">
        <v>171.02000713348301</v>
      </c>
      <c r="L56" s="139">
        <f t="shared" si="0"/>
        <v>-7.8047796821676179E-3</v>
      </c>
      <c r="M56" s="170">
        <f t="shared" si="1"/>
        <v>152.0241495564652</v>
      </c>
      <c r="N56" s="139" cm="1">
        <f t="array" ref="N56">[1]!BSMCall(M56,$G$4,$G$7,W56,$G$11,AE56)/'EUR GBP'!H56</f>
        <v>18.699898058331602</v>
      </c>
      <c r="O56" s="139">
        <f>$B$5*(N56-($G$10/'EUR GBP'!$F$3))</f>
        <v>-127.67768391135678</v>
      </c>
      <c r="P56" s="139">
        <f>(M56/'EUR GBP'!H56)-(Barclays!$K$3/'EUR GBP'!$F$3)</f>
        <v>-1.6677224680769314</v>
      </c>
      <c r="Q56" s="139">
        <f t="shared" si="2"/>
        <v>-1.0372533159903417</v>
      </c>
      <c r="R56" s="139">
        <f t="shared" si="3"/>
        <v>1.5362267391117375E-2</v>
      </c>
      <c r="S56" s="139">
        <f t="shared" si="4"/>
        <v>-0.99857516681234615</v>
      </c>
      <c r="U56" s="102">
        <f>FORECAST($U$2,'EUR GBP'!AI56:AJ56,'EUR GBP'!$AI$2:$AJ$2)</f>
        <v>4.353915452957148E-2</v>
      </c>
      <c r="V56" s="102">
        <f t="shared" si="13"/>
        <v>4.0903203189367882E-4</v>
      </c>
      <c r="W56" s="102">
        <f t="shared" si="5"/>
        <v>4.7018179669976165E-2</v>
      </c>
      <c r="X56" s="171">
        <f t="shared" si="6"/>
        <v>4.0903203189367882E-4</v>
      </c>
      <c r="Y56" s="139">
        <f t="shared" si="7"/>
        <v>1.601273061397104E-2</v>
      </c>
      <c r="AC56" s="152">
        <f t="shared" si="8"/>
        <v>0.28992982478524842</v>
      </c>
      <c r="AD56" s="153">
        <f t="shared" si="9"/>
        <v>1.7731772542678437E-4</v>
      </c>
      <c r="AE56" s="153">
        <f t="shared" si="10"/>
        <v>0.31780582549058478</v>
      </c>
      <c r="AF56" s="153">
        <f t="shared" si="11"/>
        <v>1.7731772542678437E-4</v>
      </c>
      <c r="AG56" s="139">
        <f t="shared" si="12"/>
        <v>7.3031511729071651E-3</v>
      </c>
    </row>
    <row r="57" spans="10:33" ht="15" x14ac:dyDescent="0.2">
      <c r="J57" s="49">
        <v>44980</v>
      </c>
      <c r="K57" s="50">
        <v>172.36000299453701</v>
      </c>
      <c r="L57" s="139">
        <f t="shared" si="0"/>
        <v>-8.1192017140430854E-4</v>
      </c>
      <c r="M57" s="170">
        <f t="shared" si="1"/>
        <v>153.09559547589939</v>
      </c>
      <c r="N57" s="139" cm="1">
        <f t="array" ref="N57">[1]!BSMCall(M57,$G$4,$G$7,W57,$G$11,AE57)/'EUR GBP'!H57</f>
        <v>19.419752424901464</v>
      </c>
      <c r="O57" s="139">
        <f>$B$5*(N57-($G$10/'EUR GBP'!$F$3))</f>
        <v>-19.699528925877452</v>
      </c>
      <c r="P57" s="139">
        <f>(M57/'EUR GBP'!H57)-(Barclays!$K$3/'EUR GBP'!$F$3)</f>
        <v>-0.28832185667505428</v>
      </c>
      <c r="Q57" s="139">
        <f t="shared" si="2"/>
        <v>-0.17932408277352324</v>
      </c>
      <c r="R57" s="139">
        <f t="shared" si="3"/>
        <v>4.5915877919815986E-4</v>
      </c>
      <c r="S57" s="139">
        <f t="shared" si="4"/>
        <v>-0.20180409176834835</v>
      </c>
      <c r="U57" s="102">
        <f>FORECAST($U$2,'EUR GBP'!AI57:AJ57,'EUR GBP'!$AI$2:$AJ$2)</f>
        <v>4.3130122497677802E-2</v>
      </c>
      <c r="V57" s="102">
        <f t="shared" si="13"/>
        <v>2.511583268642939E-4</v>
      </c>
      <c r="W57" s="102">
        <f t="shared" si="5"/>
        <v>4.686030596494678E-2</v>
      </c>
      <c r="X57" s="171">
        <f t="shared" si="6"/>
        <v>2.511583268642939E-4</v>
      </c>
      <c r="Y57" s="139">
        <f t="shared" si="7"/>
        <v>9.8323121808196346E-3</v>
      </c>
      <c r="AC57" s="152">
        <f t="shared" si="8"/>
        <v>0.28975250705982164</v>
      </c>
      <c r="AD57" s="153">
        <f t="shared" si="9"/>
        <v>-7.9567903592347999E-4</v>
      </c>
      <c r="AE57" s="153">
        <f t="shared" si="10"/>
        <v>0.31683282872923452</v>
      </c>
      <c r="AF57" s="153">
        <f t="shared" si="11"/>
        <v>-7.9567903592347999E-4</v>
      </c>
      <c r="AG57" s="139">
        <f t="shared" si="12"/>
        <v>-3.2771479954842926E-2</v>
      </c>
    </row>
    <row r="58" spans="10:33" ht="15" x14ac:dyDescent="0.2">
      <c r="J58" s="49">
        <v>44979</v>
      </c>
      <c r="K58" s="50">
        <v>172.500002384185</v>
      </c>
      <c r="L58" s="139">
        <f t="shared" si="0"/>
        <v>6.9587144907225609E-4</v>
      </c>
      <c r="M58" s="170">
        <f t="shared" si="1"/>
        <v>153.32661930479659</v>
      </c>
      <c r="N58" s="139" cm="1">
        <f t="array" ref="N58">[1]!BSMCall(M58,$G$4,$G$7,W58,$G$11,AE58)/'EUR GBP'!H58</f>
        <v>19.610131894768671</v>
      </c>
      <c r="O58" s="139">
        <f>$B$5*(N58-($G$10/'EUR GBP'!$F$3))</f>
        <v>8.8573915542035309</v>
      </c>
      <c r="P58" s="139">
        <f>(M58/'EUR GBP'!H58)-(Barclays!$K$3/'EUR GBP'!$F$3)</f>
        <v>4.5222556155124494E-3</v>
      </c>
      <c r="Q58" s="139">
        <f t="shared" si="2"/>
        <v>2.8126530179539747E-3</v>
      </c>
      <c r="R58" s="139">
        <f t="shared" si="3"/>
        <v>1.1295825481483428E-7</v>
      </c>
      <c r="S58" s="139">
        <f t="shared" si="4"/>
        <v>-7.9515219011873622E-4</v>
      </c>
      <c r="U58" s="102">
        <f>FORECAST($U$2,'EUR GBP'!AI58:AJ58,'EUR GBP'!$AI$2:$AJ$2)</f>
        <v>4.2878964170813508E-2</v>
      </c>
      <c r="V58" s="102">
        <f t="shared" si="13"/>
        <v>4.3418630957567372E-5</v>
      </c>
      <c r="W58" s="102">
        <f t="shared" si="5"/>
        <v>4.6652566269040054E-2</v>
      </c>
      <c r="X58" s="171">
        <f t="shared" si="6"/>
        <v>4.3418630957567372E-5</v>
      </c>
      <c r="Y58" s="139">
        <f t="shared" si="7"/>
        <v>1.6997466871535108E-3</v>
      </c>
      <c r="AC58" s="152">
        <f t="shared" si="8"/>
        <v>0.29054818609574512</v>
      </c>
      <c r="AD58" s="153">
        <f t="shared" si="9"/>
        <v>-1.2886807856837823E-4</v>
      </c>
      <c r="AE58" s="153">
        <f t="shared" si="10"/>
        <v>0.31749963968658962</v>
      </c>
      <c r="AF58" s="153">
        <f t="shared" si="11"/>
        <v>-1.2886807856837823E-4</v>
      </c>
      <c r="AG58" s="139">
        <f t="shared" si="12"/>
        <v>-5.3076648534810368E-3</v>
      </c>
    </row>
    <row r="59" spans="10:33" ht="15" x14ac:dyDescent="0.2">
      <c r="J59" s="49">
        <v>44978</v>
      </c>
      <c r="K59" s="50">
        <v>172.38000631332301</v>
      </c>
      <c r="L59" s="139">
        <f t="shared" si="0"/>
        <v>-1.8848942349337254E-2</v>
      </c>
      <c r="M59" s="170">
        <f t="shared" si="1"/>
        <v>150.33196297598371</v>
      </c>
      <c r="N59" s="139" cm="1">
        <f t="array" ref="N59">[1]!BSMCall(M59,$G$4,$G$7,W59,$G$11,AE59)/'EUR GBP'!H59</f>
        <v>17.773957580299321</v>
      </c>
      <c r="O59" s="139">
        <f>$B$5*(N59-($G$10/'EUR GBP'!$F$3))</f>
        <v>-266.56875561619893</v>
      </c>
      <c r="P59" s="139">
        <f>(M59/'EUR GBP'!H59)-(Barclays!$K$3/'EUR GBP'!$F$3)</f>
        <v>-1.6721390452805736</v>
      </c>
      <c r="Q59" s="139">
        <f t="shared" si="2"/>
        <v>-1.0400002414755443</v>
      </c>
      <c r="R59" s="139">
        <f t="shared" si="3"/>
        <v>1.544374195534603E-2</v>
      </c>
      <c r="S59" s="139">
        <f t="shared" si="4"/>
        <v>-0.96472686270490537</v>
      </c>
      <c r="U59" s="102">
        <f>FORECAST($U$2,'EUR GBP'!AI59:AJ59,'EUR GBP'!$AI$2:$AJ$2)</f>
        <v>4.283554553985594E-2</v>
      </c>
      <c r="V59" s="102">
        <f t="shared" si="13"/>
        <v>7.2412975132469387E-4</v>
      </c>
      <c r="W59" s="102">
        <f t="shared" si="5"/>
        <v>4.733327738940718E-2</v>
      </c>
      <c r="X59" s="171">
        <f t="shared" si="6"/>
        <v>7.2412975132469387E-4</v>
      </c>
      <c r="Y59" s="139">
        <f t="shared" si="7"/>
        <v>2.834813347952702E-2</v>
      </c>
      <c r="AC59" s="152">
        <f t="shared" si="8"/>
        <v>0.2906770541743135</v>
      </c>
      <c r="AD59" s="153">
        <f t="shared" si="9"/>
        <v>7.6435889554393732E-4</v>
      </c>
      <c r="AE59" s="153">
        <f t="shared" si="10"/>
        <v>0.31839286666070193</v>
      </c>
      <c r="AF59" s="153">
        <f t="shared" si="11"/>
        <v>7.6435889554393732E-4</v>
      </c>
      <c r="AG59" s="139">
        <f t="shared" si="12"/>
        <v>3.1481503335765888E-2</v>
      </c>
    </row>
    <row r="60" spans="10:33" ht="15" x14ac:dyDescent="0.2">
      <c r="J60" s="49">
        <v>44977</v>
      </c>
      <c r="K60" s="50">
        <v>175.66000223159699</v>
      </c>
      <c r="L60" s="139">
        <f t="shared" si="0"/>
        <v>1.2603257231169299E-2</v>
      </c>
      <c r="M60" s="170">
        <f t="shared" si="1"/>
        <v>155.1510689291197</v>
      </c>
      <c r="N60" s="139" cm="1">
        <f t="array" ref="N60">[1]!BSMCall(M60,$G$4,$G$7,W60,$G$11,AE60)/'EUR GBP'!H60</f>
        <v>20.958355235874144</v>
      </c>
      <c r="O60" s="139">
        <f>$B$5*(N60-($G$10/'EUR GBP'!$F$3))</f>
        <v>211.09089272002456</v>
      </c>
      <c r="P60" s="139">
        <f>(M60/'EUR GBP'!H60)-(Barclays!$K$3/'EUR GBP'!$F$3)</f>
        <v>2.2790899084143916</v>
      </c>
      <c r="Q60" s="139">
        <f t="shared" si="2"/>
        <v>1.4174981810186309</v>
      </c>
      <c r="R60" s="139">
        <f t="shared" si="3"/>
        <v>2.8690008490875669E-2</v>
      </c>
      <c r="S60" s="139">
        <f t="shared" si="4"/>
        <v>1.4424880916771634</v>
      </c>
      <c r="U60" s="102">
        <f>FORECAST($U$2,'EUR GBP'!AI60:AJ60,'EUR GBP'!$AI$2:$AJ$2)</f>
        <v>4.2111415788531247E-2</v>
      </c>
      <c r="V60" s="102">
        <f t="shared" si="13"/>
        <v>-8.1773847342078709E-6</v>
      </c>
      <c r="W60" s="102">
        <f t="shared" si="5"/>
        <v>4.6600970253348278E-2</v>
      </c>
      <c r="X60" s="171">
        <f t="shared" si="6"/>
        <v>-8.1773847342078709E-6</v>
      </c>
      <c r="Y60" s="139">
        <f t="shared" si="7"/>
        <v>-3.2012715060346689E-4</v>
      </c>
      <c r="AC60" s="152">
        <f t="shared" si="8"/>
        <v>0.28991269527876956</v>
      </c>
      <c r="AD60" s="153">
        <f t="shared" si="9"/>
        <v>-8.2064399203274352E-5</v>
      </c>
      <c r="AE60" s="153">
        <f t="shared" si="10"/>
        <v>0.31754644336595472</v>
      </c>
      <c r="AF60" s="153">
        <f t="shared" si="11"/>
        <v>-8.2064399203274352E-5</v>
      </c>
      <c r="AG60" s="139">
        <f t="shared" si="12"/>
        <v>-3.379970681739777E-3</v>
      </c>
    </row>
    <row r="61" spans="10:33" ht="15" x14ac:dyDescent="0.2">
      <c r="J61" s="49">
        <v>44974</v>
      </c>
      <c r="K61" s="50">
        <v>173.46000671386702</v>
      </c>
      <c r="L61" s="139">
        <f t="shared" si="0"/>
        <v>-6.3214496001340768E-3</v>
      </c>
      <c r="M61" s="170">
        <f t="shared" si="1"/>
        <v>152.25142538849394</v>
      </c>
      <c r="N61" s="139" cm="1">
        <f t="array" ref="N61">[1]!BSMCall(M61,$G$4,$G$7,W61,$G$11,AE61)/'EUR GBP'!H61</f>
        <v>18.8580614865317</v>
      </c>
      <c r="O61" s="139">
        <f>$B$5*(N61-($G$10/'EUR GBP'!$F$3))</f>
        <v>-103.95316968134213</v>
      </c>
      <c r="P61" s="139">
        <f>(M61/'EUR GBP'!H61)-(Barclays!$K$3/'EUR GBP'!$F$3)</f>
        <v>-1.1520985387952294</v>
      </c>
      <c r="Q61" s="139">
        <f t="shared" si="2"/>
        <v>-0.71655689276104018</v>
      </c>
      <c r="R61" s="139">
        <f t="shared" si="3"/>
        <v>7.3314016370933672E-3</v>
      </c>
      <c r="S61" s="139">
        <f t="shared" si="4"/>
        <v>-0.71101469525607752</v>
      </c>
      <c r="U61" s="102">
        <f>FORECAST($U$2,'EUR GBP'!AI61:AJ61,'EUR GBP'!$AI$2:$AJ$2)</f>
        <v>4.2119593173265454E-2</v>
      </c>
      <c r="V61" s="102">
        <f t="shared" si="13"/>
        <v>4.4854357838644554E-5</v>
      </c>
      <c r="W61" s="102">
        <f t="shared" si="5"/>
        <v>4.6654001995921131E-2</v>
      </c>
      <c r="X61" s="171">
        <f t="shared" si="6"/>
        <v>4.4854357838644554E-5</v>
      </c>
      <c r="Y61" s="139">
        <f t="shared" si="7"/>
        <v>1.7559523287397952E-3</v>
      </c>
      <c r="AC61" s="152">
        <f t="shared" si="8"/>
        <v>0.28999475967797284</v>
      </c>
      <c r="AD61" s="153">
        <f t="shared" si="9"/>
        <v>-8.6075046927092114E-5</v>
      </c>
      <c r="AE61" s="153">
        <f t="shared" si="10"/>
        <v>0.3175424327182309</v>
      </c>
      <c r="AF61" s="153">
        <f t="shared" si="11"/>
        <v>-8.6075046927092114E-5</v>
      </c>
      <c r="AG61" s="139">
        <f t="shared" si="12"/>
        <v>-3.5451564608705347E-3</v>
      </c>
    </row>
    <row r="62" spans="10:33" ht="15" x14ac:dyDescent="0.2">
      <c r="J62" s="49">
        <v>44973</v>
      </c>
      <c r="K62" s="50">
        <v>174.55999851226801</v>
      </c>
      <c r="L62" s="139">
        <f t="shared" si="0"/>
        <v>8.7457514271892783E-3</v>
      </c>
      <c r="M62" s="170">
        <f t="shared" si="1"/>
        <v>154.56002189800083</v>
      </c>
      <c r="N62" s="139" cm="1">
        <f t="array" ref="N62">[1]!BSMCall(M62,$G$4,$G$7,W62,$G$11,AE62)/'EUR GBP'!H62</f>
        <v>20.555154257306508</v>
      </c>
      <c r="O62" s="139">
        <f>$B$5*(N62-($G$10/'EUR GBP'!$F$3))</f>
        <v>150.61074593487919</v>
      </c>
      <c r="P62" s="139">
        <f>(M62/'EUR GBP'!H62)-(Barclays!$K$3/'EUR GBP'!$F$3)</f>
        <v>1.7392672552505815</v>
      </c>
      <c r="Q62" s="139">
        <f t="shared" si="2"/>
        <v>1.0817511680959526</v>
      </c>
      <c r="R62" s="139">
        <f t="shared" si="3"/>
        <v>1.6708613068245021E-2</v>
      </c>
      <c r="S62" s="139">
        <f t="shared" si="4"/>
        <v>1.108231023825746</v>
      </c>
      <c r="U62" s="102">
        <f>FORECAST($U$2,'EUR GBP'!AI62:AJ62,'EUR GBP'!$AI$2:$AJ$2)</f>
        <v>4.207473881542681E-2</v>
      </c>
      <c r="V62" s="102">
        <f t="shared" si="13"/>
        <v>1.2717694044118988E-4</v>
      </c>
      <c r="W62" s="102">
        <f t="shared" si="5"/>
        <v>4.6736324578523676E-2</v>
      </c>
      <c r="X62" s="171">
        <f t="shared" si="6"/>
        <v>1.2717694044118988E-4</v>
      </c>
      <c r="Y62" s="139">
        <f t="shared" si="7"/>
        <v>4.9787056484690041E-3</v>
      </c>
      <c r="AC62" s="152">
        <f t="shared" si="8"/>
        <v>0.29008083472489993</v>
      </c>
      <c r="AD62" s="153">
        <f t="shared" si="9"/>
        <v>1.1636097104705811E-4</v>
      </c>
      <c r="AE62" s="153">
        <f t="shared" si="10"/>
        <v>0.31774486873620506</v>
      </c>
      <c r="AF62" s="153">
        <f t="shared" si="11"/>
        <v>1.1636097104705811E-4</v>
      </c>
      <c r="AG62" s="139">
        <f t="shared" si="12"/>
        <v>4.7925370130795404E-3</v>
      </c>
    </row>
    <row r="63" spans="10:33" ht="15" x14ac:dyDescent="0.2">
      <c r="J63" s="49">
        <v>44972</v>
      </c>
      <c r="K63" s="50">
        <v>173.03999662399201</v>
      </c>
      <c r="L63" s="139">
        <f t="shared" si="0"/>
        <v>-8.1428732754030328E-2</v>
      </c>
      <c r="M63" s="170">
        <f t="shared" si="1"/>
        <v>140.74348762266789</v>
      </c>
      <c r="N63" s="139" cm="1">
        <f t="array" ref="N63">[1]!BSMCall(M63,$G$4,$G$7,W63,$G$11,AE63)/'EUR GBP'!H63</f>
        <v>12.591235206132996</v>
      </c>
      <c r="O63" s="139">
        <f>$B$5*(N63-($G$10/'EUR GBP'!$F$3))</f>
        <v>-1043.9771117411476</v>
      </c>
      <c r="P63" s="139">
        <f>(M63/'EUR GBP'!H63)-(Barclays!$K$3/'EUR GBP'!$F$3)</f>
        <v>-15.78028376105442</v>
      </c>
      <c r="Q63" s="139">
        <f t="shared" si="2"/>
        <v>-9.8146735873244726</v>
      </c>
      <c r="R63" s="139">
        <f t="shared" si="3"/>
        <v>1.3754264679169619</v>
      </c>
      <c r="S63" s="139">
        <f t="shared" si="4"/>
        <v>-7.514817998388879</v>
      </c>
      <c r="U63" s="102">
        <f>FORECAST($U$2,'EUR GBP'!AI63:AJ63,'EUR GBP'!$AI$2:$AJ$2)</f>
        <v>4.194756187498562E-2</v>
      </c>
      <c r="V63" s="102">
        <f t="shared" si="13"/>
        <v>-7.9976357519629532E-4</v>
      </c>
      <c r="W63" s="102">
        <f t="shared" si="5"/>
        <v>4.5809384062886191E-2</v>
      </c>
      <c r="X63" s="171">
        <f t="shared" si="6"/>
        <v>-7.9976357519629532E-4</v>
      </c>
      <c r="Y63" s="139">
        <f t="shared" si="7"/>
        <v>-3.1309036177913474E-2</v>
      </c>
      <c r="AC63" s="152">
        <f t="shared" si="8"/>
        <v>0.28996447375385287</v>
      </c>
      <c r="AD63" s="153">
        <f t="shared" si="9"/>
        <v>2.3204957986679264E-2</v>
      </c>
      <c r="AE63" s="153">
        <f t="shared" si="10"/>
        <v>0.34083346575183726</v>
      </c>
      <c r="AF63" s="153">
        <f t="shared" si="11"/>
        <v>2.3204957986679264E-2</v>
      </c>
      <c r="AG63" s="139">
        <f t="shared" si="12"/>
        <v>0.95573815719654687</v>
      </c>
    </row>
    <row r="64" spans="10:33" ht="15" x14ac:dyDescent="0.2">
      <c r="J64" s="49">
        <v>44971</v>
      </c>
      <c r="K64" s="50">
        <v>187.720000743865</v>
      </c>
      <c r="L64" s="139">
        <f t="shared" si="0"/>
        <v>9.9577817790076593E-3</v>
      </c>
      <c r="M64" s="170">
        <f t="shared" si="1"/>
        <v>154.74572918594038</v>
      </c>
      <c r="N64" s="139" cm="1">
        <f t="array" ref="N64">[1]!BSMCall(M64,$G$4,$G$7,W64,$G$11,AE64)/'EUR GBP'!H64</f>
        <v>20.687364796826483</v>
      </c>
      <c r="O64" s="139">
        <f>$B$5*(N64-($G$10/'EUR GBP'!$F$3))</f>
        <v>170.44232686287532</v>
      </c>
      <c r="P64" s="139">
        <f>(M64/'EUR GBP'!H64)-(Barclays!$K$3/'EUR GBP'!$F$3)</f>
        <v>2.0927324734981596</v>
      </c>
      <c r="Q64" s="139">
        <f t="shared" si="2"/>
        <v>1.3015916851679081</v>
      </c>
      <c r="R64" s="139">
        <f t="shared" si="3"/>
        <v>2.4189962070829803E-2</v>
      </c>
      <c r="S64" s="139">
        <f t="shared" si="4"/>
        <v>1.3172686017986293</v>
      </c>
      <c r="U64" s="102">
        <f>FORECAST($U$2,'EUR GBP'!AI64:AJ64,'EUR GBP'!$AI$2:$AJ$2)</f>
        <v>4.2747325450181915E-2</v>
      </c>
      <c r="V64" s="102">
        <f t="shared" si="13"/>
        <v>4.7913193702700529E-4</v>
      </c>
      <c r="W64" s="102">
        <f t="shared" si="5"/>
        <v>4.7088279575109492E-2</v>
      </c>
      <c r="X64" s="171">
        <f t="shared" si="6"/>
        <v>4.7913193702700529E-4</v>
      </c>
      <c r="Y64" s="139">
        <f t="shared" si="7"/>
        <v>1.8756992210717222E-2</v>
      </c>
      <c r="AC64" s="152">
        <f t="shared" si="8"/>
        <v>0.26675951576717361</v>
      </c>
      <c r="AD64" s="153">
        <f t="shared" si="9"/>
        <v>-6.6210611475298053E-4</v>
      </c>
      <c r="AE64" s="153">
        <f t="shared" si="10"/>
        <v>0.31696640165040502</v>
      </c>
      <c r="AF64" s="153">
        <f t="shared" si="11"/>
        <v>-6.6210611475298053E-4</v>
      </c>
      <c r="AG64" s="139">
        <f t="shared" si="12"/>
        <v>-2.7270037650825998E-2</v>
      </c>
    </row>
    <row r="65" spans="10:33" ht="15" x14ac:dyDescent="0.2">
      <c r="J65" s="49">
        <v>44970</v>
      </c>
      <c r="K65" s="50">
        <v>185.86000204086298</v>
      </c>
      <c r="L65" s="139">
        <f t="shared" si="0"/>
        <v>1.5076396098200498E-3</v>
      </c>
      <c r="M65" s="170">
        <f t="shared" si="1"/>
        <v>153.45099842066773</v>
      </c>
      <c r="N65" s="139" cm="1">
        <f t="array" ref="N65">[1]!BSMCall(M65,$G$4,$G$7,W65,$G$11,AE65)/'EUR GBP'!H65</f>
        <v>19.741629611818226</v>
      </c>
      <c r="O65" s="139">
        <f>$B$5*(N65-($G$10/'EUR GBP'!$F$3))</f>
        <v>28.58204911163682</v>
      </c>
      <c r="P65" s="139">
        <f>(M65/'EUR GBP'!H65)-(Barclays!$K$3/'EUR GBP'!$F$3)</f>
        <v>0.4520515829635201</v>
      </c>
      <c r="Q65" s="139">
        <f t="shared" si="2"/>
        <v>0.28115709442247827</v>
      </c>
      <c r="R65" s="139">
        <f t="shared" si="3"/>
        <v>1.1287135774827861E-3</v>
      </c>
      <c r="S65" s="139">
        <f t="shared" si="4"/>
        <v>0.28585602972519941</v>
      </c>
      <c r="U65" s="102">
        <f>FORECAST($U$2,'EUR GBP'!AI65:AJ65,'EUR GBP'!$AI$2:$AJ$2)</f>
        <v>4.226819351315491E-2</v>
      </c>
      <c r="V65" s="102">
        <f t="shared" si="13"/>
        <v>1.8867366015911519E-4</v>
      </c>
      <c r="W65" s="102">
        <f t="shared" si="5"/>
        <v>4.6797821298241601E-2</v>
      </c>
      <c r="X65" s="171">
        <f t="shared" si="6"/>
        <v>1.8867366015911519E-4</v>
      </c>
      <c r="Y65" s="139">
        <f t="shared" si="7"/>
        <v>7.3861709071849366E-3</v>
      </c>
      <c r="AC65" s="152">
        <f t="shared" si="8"/>
        <v>0.26742162188192659</v>
      </c>
      <c r="AD65" s="153">
        <f t="shared" si="9"/>
        <v>-9.2649790928212017E-5</v>
      </c>
      <c r="AE65" s="153">
        <f t="shared" si="10"/>
        <v>0.31753585797422978</v>
      </c>
      <c r="AF65" s="153">
        <f t="shared" si="11"/>
        <v>-9.2649790928212017E-5</v>
      </c>
      <c r="AG65" s="139">
        <f t="shared" si="12"/>
        <v>-3.8159491819466317E-3</v>
      </c>
    </row>
    <row r="66" spans="10:33" ht="15" x14ac:dyDescent="0.2">
      <c r="J66" s="49">
        <v>44967</v>
      </c>
      <c r="K66" s="50">
        <v>185.58000326156602</v>
      </c>
      <c r="L66" s="139">
        <f t="shared" si="0"/>
        <v>-2.3643261197013373E-2</v>
      </c>
      <c r="M66" s="170">
        <f t="shared" si="1"/>
        <v>149.5973774522931</v>
      </c>
      <c r="N66" s="139" cm="1">
        <f t="array" ref="N66">[1]!BSMCall(M66,$G$4,$G$7,W66,$G$11,AE66)/'EUR GBP'!H66</f>
        <v>17.149900737257472</v>
      </c>
      <c r="O66" s="139">
        <f>$B$5*(N66-($G$10/'EUR GBP'!$F$3))</f>
        <v>-360.17728207247632</v>
      </c>
      <c r="P66" s="139">
        <f>(M66/'EUR GBP'!H66)-(Barclays!$K$3/'EUR GBP'!$F$3)</f>
        <v>-4.1490525302343713</v>
      </c>
      <c r="Q66" s="139">
        <f t="shared" si="2"/>
        <v>-2.5805363767547411</v>
      </c>
      <c r="R66" s="139">
        <f t="shared" si="3"/>
        <v>9.5083602389415836E-2</v>
      </c>
      <c r="S66" s="139">
        <f t="shared" si="4"/>
        <v>-2.3947239693479729</v>
      </c>
      <c r="U66" s="102">
        <f>FORECAST($U$2,'EUR GBP'!AI66:AJ66,'EUR GBP'!$AI$2:$AJ$2)</f>
        <v>4.2079519852995795E-2</v>
      </c>
      <c r="V66" s="102">
        <f t="shared" si="13"/>
        <v>3.5400576889513952E-4</v>
      </c>
      <c r="W66" s="102">
        <f t="shared" si="5"/>
        <v>4.6963153406977626E-2</v>
      </c>
      <c r="X66" s="171">
        <f t="shared" si="6"/>
        <v>3.5400576889513952E-4</v>
      </c>
      <c r="Y66" s="139">
        <f t="shared" si="7"/>
        <v>1.3858569919000908E-2</v>
      </c>
      <c r="AC66" s="152">
        <f t="shared" si="8"/>
        <v>0.2675142716728548</v>
      </c>
      <c r="AD66" s="153">
        <f t="shared" si="9"/>
        <v>1.8663799937795877E-3</v>
      </c>
      <c r="AE66" s="153">
        <f t="shared" si="10"/>
        <v>0.31949488775893758</v>
      </c>
      <c r="AF66" s="153">
        <f t="shared" si="11"/>
        <v>1.8663799937795877E-3</v>
      </c>
      <c r="AG66" s="139">
        <f t="shared" si="12"/>
        <v>7.6870235098351558E-2</v>
      </c>
    </row>
    <row r="67" spans="10:33" ht="15" x14ac:dyDescent="0.2">
      <c r="J67" s="49">
        <v>44966</v>
      </c>
      <c r="K67" s="50">
        <v>190.02000093460001</v>
      </c>
      <c r="L67" s="139">
        <f t="shared" si="0"/>
        <v>2.0018099393284642E-3</v>
      </c>
      <c r="M67" s="170">
        <f t="shared" si="1"/>
        <v>153.52671519750874</v>
      </c>
      <c r="N67" s="139" cm="1">
        <f t="array" ref="N67">[1]!BSMCall(M67,$G$4,$G$7,W67,$G$11,AE67)/'EUR GBP'!H67</f>
        <v>19.853469266167782</v>
      </c>
      <c r="O67" s="139">
        <f>$B$5*(N67-($G$10/'EUR GBP'!$F$3))</f>
        <v>45.357997264070171</v>
      </c>
      <c r="P67" s="139">
        <f>(M67/'EUR GBP'!H67)-(Barclays!$K$3/'EUR GBP'!$F$3)</f>
        <v>1.1021022103515463</v>
      </c>
      <c r="Q67" s="139">
        <f t="shared" si="2"/>
        <v>0.68546127675884561</v>
      </c>
      <c r="R67" s="139">
        <f t="shared" si="3"/>
        <v>6.7089029170983028E-3</v>
      </c>
      <c r="S67" s="139">
        <f t="shared" si="4"/>
        <v>0.69083610457890354</v>
      </c>
      <c r="U67" s="102">
        <f>FORECAST($U$2,'EUR GBP'!AI67:AJ67,'EUR GBP'!$AI$2:$AJ$2)</f>
        <v>4.1725514084100655E-2</v>
      </c>
      <c r="V67" s="102">
        <f t="shared" si="13"/>
        <v>9.0946257114407625E-5</v>
      </c>
      <c r="W67" s="102">
        <f t="shared" si="5"/>
        <v>4.6700093895196894E-2</v>
      </c>
      <c r="X67" s="171">
        <f t="shared" si="6"/>
        <v>9.0946257114407625E-5</v>
      </c>
      <c r="Y67" s="139">
        <f t="shared" si="7"/>
        <v>3.5603517621341134E-3</v>
      </c>
      <c r="AC67" s="152">
        <f t="shared" ref="AC67:AC130" si="14">STDEV(L67:L193)*SQRT(252)</f>
        <v>0.26564789167907521</v>
      </c>
      <c r="AD67" s="153">
        <f t="shared" si="9"/>
        <v>-1.1883481765462278E-4</v>
      </c>
      <c r="AE67" s="153">
        <f t="shared" si="10"/>
        <v>0.31750967294750337</v>
      </c>
      <c r="AF67" s="153">
        <f t="shared" si="11"/>
        <v>-1.1883481765462278E-4</v>
      </c>
      <c r="AG67" s="139">
        <f t="shared" si="12"/>
        <v>-4.8944268591744151E-3</v>
      </c>
    </row>
    <row r="68" spans="10:33" ht="15" x14ac:dyDescent="0.2">
      <c r="J68" s="49">
        <v>44965</v>
      </c>
      <c r="K68" s="50">
        <v>189.63999748229901</v>
      </c>
      <c r="L68" s="139">
        <f t="shared" ref="L68:L131" si="15">LN(K68/K69)</f>
        <v>2.7458188799147007E-3</v>
      </c>
      <c r="M68" s="170">
        <f t="shared" ref="M68:M131" si="16">$K$3*(1+L68)</f>
        <v>153.64071224581019</v>
      </c>
      <c r="N68" s="139" cm="1">
        <f t="array" ref="N68">[1]!BSMCall(M68,$G$4,$G$7,W68,$G$11,AE68)/'EUR GBP'!H68</f>
        <v>19.898022882199495</v>
      </c>
      <c r="O68" s="139">
        <f>$B$5*(N68-($G$10/'EUR GBP'!$F$3))</f>
        <v>52.04103966882716</v>
      </c>
      <c r="P68" s="139">
        <f>(M68/'EUR GBP'!H68)-(Barclays!$K$3/'EUR GBP'!$F$3)</f>
        <v>0.95470958598593825</v>
      </c>
      <c r="Q68" s="139">
        <f t="shared" ref="Q68:Q131" si="17">$G$15*P68</f>
        <v>0.59378925620254919</v>
      </c>
      <c r="R68" s="139">
        <f t="shared" ref="R68:R131" si="18">0.5*$G$16*P68^2</f>
        <v>5.0344302353009249E-3</v>
      </c>
      <c r="S68" s="139">
        <f t="shared" ref="S68:S131" si="19">Q68+R68+Y68+AG68</f>
        <v>0.59184702942930545</v>
      </c>
      <c r="U68" s="102">
        <f>FORECAST($U$2,'EUR GBP'!AI68:AJ68,'EUR GBP'!$AI$2:$AJ$2)</f>
        <v>4.1634567826986248E-2</v>
      </c>
      <c r="V68" s="102">
        <f t="shared" ref="V68:V131" si="20">U68-U69</f>
        <v>5.0366669893289751E-5</v>
      </c>
      <c r="W68" s="102">
        <f t="shared" ref="W68:W131" si="21">$U$3+V68</f>
        <v>4.6659514307975776E-2</v>
      </c>
      <c r="X68" s="171">
        <f t="shared" ref="X68:X131" si="22">W68-$U$3</f>
        <v>5.0366669893289751E-5</v>
      </c>
      <c r="Y68" s="139">
        <f t="shared" ref="Y68:Y131" si="23">X68*$G$18</f>
        <v>1.9717475748542174E-3</v>
      </c>
      <c r="AC68" s="152">
        <f t="shared" si="14"/>
        <v>0.26576672649672983</v>
      </c>
      <c r="AD68" s="153">
        <f t="shared" ref="AD68:AD131" si="24">AC68-AC69</f>
        <v>-2.1726385081732857E-4</v>
      </c>
      <c r="AE68" s="153">
        <f t="shared" ref="AE68:AE131" si="25">$AC$3+AD68</f>
        <v>0.31741124391434067</v>
      </c>
      <c r="AF68" s="153">
        <f t="shared" ref="AF68:AF131" si="26">AE68-$AC$3</f>
        <v>-2.1726385081732857E-4</v>
      </c>
      <c r="AG68" s="139">
        <f t="shared" ref="AG68:AG131" si="27">AF68*$G$17</f>
        <v>-8.9484045833988762E-3</v>
      </c>
    </row>
    <row r="69" spans="10:33" ht="15" x14ac:dyDescent="0.2">
      <c r="J69" s="49">
        <v>44964</v>
      </c>
      <c r="K69" s="50">
        <v>189.11999464035</v>
      </c>
      <c r="L69" s="139">
        <f t="shared" si="15"/>
        <v>1.4594079322126729E-2</v>
      </c>
      <c r="M69" s="170">
        <f t="shared" si="16"/>
        <v>155.45610268568129</v>
      </c>
      <c r="N69" s="139" cm="1">
        <f t="array" ref="N69">[1]!BSMCall(M69,$G$4,$G$7,W69,$G$11,AE69)/'EUR GBP'!H69</f>
        <v>21.236268841868473</v>
      </c>
      <c r="O69" s="139">
        <f>$B$5*(N69-($G$10/'EUR GBP'!$F$3))</f>
        <v>252.77793361917384</v>
      </c>
      <c r="P69" s="139">
        <f>(M69/'EUR GBP'!H69)-(Barclays!$K$3/'EUR GBP'!$F$3)</f>
        <v>3.1564670162551636</v>
      </c>
      <c r="Q69" s="139">
        <f t="shared" si="17"/>
        <v>1.9631898844657032</v>
      </c>
      <c r="R69" s="139">
        <f t="shared" si="18"/>
        <v>5.5031363268117917E-2</v>
      </c>
      <c r="S69" s="139">
        <f t="shared" si="19"/>
        <v>2.0049187949668195</v>
      </c>
      <c r="U69" s="102">
        <f>FORECAST($U$2,'EUR GBP'!AI69:AJ69,'EUR GBP'!$AI$2:$AJ$2)</f>
        <v>4.1584201157092958E-2</v>
      </c>
      <c r="V69" s="102">
        <f t="shared" si="20"/>
        <v>1.2932531535624764E-4</v>
      </c>
      <c r="W69" s="102">
        <f t="shared" si="21"/>
        <v>4.6738472953438734E-2</v>
      </c>
      <c r="X69" s="171">
        <f t="shared" si="22"/>
        <v>1.2932531535624764E-4</v>
      </c>
      <c r="Y69" s="139">
        <f t="shared" si="23"/>
        <v>5.0628099388185062E-3</v>
      </c>
      <c r="AC69" s="152">
        <f t="shared" si="14"/>
        <v>0.26598399034754716</v>
      </c>
      <c r="AD69" s="153">
        <f t="shared" si="24"/>
        <v>-4.4590157491769533E-4</v>
      </c>
      <c r="AE69" s="153">
        <f t="shared" si="25"/>
        <v>0.3171826061902403</v>
      </c>
      <c r="AF69" s="153">
        <f t="shared" si="26"/>
        <v>-4.4590157491769533E-4</v>
      </c>
      <c r="AG69" s="139">
        <f t="shared" si="27"/>
        <v>-1.8365262705819806E-2</v>
      </c>
    </row>
    <row r="70" spans="10:33" ht="15" x14ac:dyDescent="0.2">
      <c r="J70" s="49">
        <v>44963</v>
      </c>
      <c r="K70" s="50">
        <v>186.38000488281199</v>
      </c>
      <c r="L70" s="139">
        <f t="shared" si="15"/>
        <v>-1.0461194082110088E-2</v>
      </c>
      <c r="M70" s="170">
        <f t="shared" si="16"/>
        <v>151.61713374773007</v>
      </c>
      <c r="N70" s="139" cm="1">
        <f t="array" ref="N70">[1]!BSMCall(M70,$G$4,$G$7,W70,$G$11,AE70)/'EUR GBP'!H70</f>
        <v>18.528645668655166</v>
      </c>
      <c r="O70" s="139">
        <f>$B$5*(N70-($G$10/'EUR GBP'!$F$3))</f>
        <v>-153.36554236282217</v>
      </c>
      <c r="P70" s="139">
        <f>(M70/'EUR GBP'!H70)-(Barclays!$K$3/'EUR GBP'!$F$3)</f>
        <v>-1.1126738836415768</v>
      </c>
      <c r="Q70" s="139">
        <f t="shared" si="17"/>
        <v>-0.69203641344108691</v>
      </c>
      <c r="R70" s="139">
        <f t="shared" si="18"/>
        <v>6.8382275698018139E-3</v>
      </c>
      <c r="S70" s="139">
        <f t="shared" si="19"/>
        <v>-0.65867638949169161</v>
      </c>
      <c r="U70" s="102">
        <f>FORECAST($U$2,'EUR GBP'!AI70:AJ70,'EUR GBP'!$AI$2:$AJ$2)</f>
        <v>4.145487584173671E-2</v>
      </c>
      <c r="V70" s="102">
        <f t="shared" si="20"/>
        <v>1.9266344606871932E-4</v>
      </c>
      <c r="W70" s="102">
        <f t="shared" si="21"/>
        <v>4.6801811084151206E-2</v>
      </c>
      <c r="X70" s="171">
        <f t="shared" si="22"/>
        <v>1.9266344606871932E-4</v>
      </c>
      <c r="Y70" s="139">
        <f t="shared" si="23"/>
        <v>7.5423625058774193E-3</v>
      </c>
      <c r="AC70" s="152">
        <f t="shared" si="14"/>
        <v>0.26642989192246486</v>
      </c>
      <c r="AD70" s="153">
        <f t="shared" si="24"/>
        <v>4.6081341666048825E-4</v>
      </c>
      <c r="AE70" s="153">
        <f t="shared" si="25"/>
        <v>0.31808932118181849</v>
      </c>
      <c r="AF70" s="153">
        <f t="shared" si="26"/>
        <v>4.6081341666048825E-4</v>
      </c>
      <c r="AG70" s="139">
        <f t="shared" si="27"/>
        <v>1.8979433873716107E-2</v>
      </c>
    </row>
    <row r="71" spans="10:33" ht="15" x14ac:dyDescent="0.2">
      <c r="J71" s="49">
        <v>44960</v>
      </c>
      <c r="K71" s="50">
        <v>188.33999633789</v>
      </c>
      <c r="L71" s="139">
        <f t="shared" si="15"/>
        <v>1.7004653722265913E-3</v>
      </c>
      <c r="M71" s="170">
        <f t="shared" si="16"/>
        <v>153.48054318357538</v>
      </c>
      <c r="N71" s="139" cm="1">
        <f t="array" ref="N71">[1]!BSMCall(M71,$G$4,$G$7,W71,$G$11,AE71)/'EUR GBP'!H71</f>
        <v>19.53273621674732</v>
      </c>
      <c r="O71" s="139">
        <f>$B$5*(N71-($G$10/'EUR GBP'!$F$3))</f>
        <v>-2.7519601489990109</v>
      </c>
      <c r="P71" s="139">
        <f>(M71/'EUR GBP'!H71)-(Barclays!$K$3/'EUR GBP'!$F$3)</f>
        <v>-1.1293504187790973</v>
      </c>
      <c r="Q71" s="139">
        <f t="shared" si="17"/>
        <v>-0.70240851773405655</v>
      </c>
      <c r="R71" s="139">
        <f t="shared" si="18"/>
        <v>7.0447436623398592E-3</v>
      </c>
      <c r="S71" s="139">
        <f t="shared" si="19"/>
        <v>-0.73513205196819842</v>
      </c>
      <c r="U71" s="102">
        <f>FORECAST($U$2,'EUR GBP'!AI71:AJ71,'EUR GBP'!$AI$2:$AJ$2)</f>
        <v>4.1262212395667991E-2</v>
      </c>
      <c r="V71" s="102">
        <f t="shared" si="20"/>
        <v>-2.2549182176589966E-5</v>
      </c>
      <c r="W71" s="102">
        <f t="shared" si="21"/>
        <v>4.6586598455905896E-2</v>
      </c>
      <c r="X71" s="171">
        <f t="shared" si="22"/>
        <v>-2.2549182176589966E-5</v>
      </c>
      <c r="Y71" s="139">
        <f t="shared" si="23"/>
        <v>-8.8275233136985104E-4</v>
      </c>
      <c r="AC71" s="152">
        <f t="shared" si="14"/>
        <v>0.26596907850580437</v>
      </c>
      <c r="AD71" s="153">
        <f t="shared" si="24"/>
        <v>-9.4412573175395309E-4</v>
      </c>
      <c r="AE71" s="153">
        <f t="shared" si="25"/>
        <v>0.31668438203340404</v>
      </c>
      <c r="AF71" s="153">
        <f t="shared" si="26"/>
        <v>-9.4412573175395309E-4</v>
      </c>
      <c r="AG71" s="139">
        <f t="shared" si="27"/>
        <v>-3.8885525565111913E-2</v>
      </c>
    </row>
    <row r="72" spans="10:33" ht="15" x14ac:dyDescent="0.2">
      <c r="J72" s="49">
        <v>44959</v>
      </c>
      <c r="K72" s="50">
        <v>188.02000284194901</v>
      </c>
      <c r="L72" s="139">
        <f t="shared" si="15"/>
        <v>1.2846792990391383E-2</v>
      </c>
      <c r="M72" s="170">
        <f t="shared" si="16"/>
        <v>155.1883834776321</v>
      </c>
      <c r="N72" s="139" cm="1">
        <f t="array" ref="N72">[1]!BSMCall(M72,$G$4,$G$7,W72,$G$11,AE72)/'EUR GBP'!H72</f>
        <v>20.905144756594968</v>
      </c>
      <c r="O72" s="139">
        <f>$B$5*(N72-($G$10/'EUR GBP'!$F$3))</f>
        <v>203.10932082814813</v>
      </c>
      <c r="P72" s="139">
        <f>(M72/'EUR GBP'!H72)-(Barclays!$K$3/'EUR GBP'!$F$3)</f>
        <v>1.5107911397897169</v>
      </c>
      <c r="Q72" s="139">
        <f t="shared" si="17"/>
        <v>0.93964862230507729</v>
      </c>
      <c r="R72" s="139">
        <f t="shared" si="18"/>
        <v>1.2607141257231849E-2</v>
      </c>
      <c r="S72" s="139">
        <f t="shared" si="19"/>
        <v>0.96191698653711721</v>
      </c>
      <c r="U72" s="102">
        <f>FORECAST($U$2,'EUR GBP'!AI72:AJ72,'EUR GBP'!$AI$2:$AJ$2)</f>
        <v>4.1284761577844581E-2</v>
      </c>
      <c r="V72" s="102">
        <f t="shared" si="20"/>
        <v>-3.1621903181069944E-4</v>
      </c>
      <c r="W72" s="102">
        <f t="shared" si="21"/>
        <v>4.6292928606271787E-2</v>
      </c>
      <c r="X72" s="171">
        <f t="shared" si="22"/>
        <v>-3.1621903181069944E-4</v>
      </c>
      <c r="Y72" s="139">
        <f t="shared" si="23"/>
        <v>-1.2379299850803984E-2</v>
      </c>
      <c r="AC72" s="152">
        <f t="shared" si="14"/>
        <v>0.26691320423755832</v>
      </c>
      <c r="AD72" s="153">
        <f t="shared" si="24"/>
        <v>5.351354890684723E-4</v>
      </c>
      <c r="AE72" s="153">
        <f t="shared" si="25"/>
        <v>0.31816364325422647</v>
      </c>
      <c r="AF72" s="153">
        <f t="shared" si="26"/>
        <v>5.351354890684723E-4</v>
      </c>
      <c r="AG72" s="139">
        <f t="shared" si="27"/>
        <v>2.2040522825612117E-2</v>
      </c>
    </row>
    <row r="73" spans="10:33" ht="15" x14ac:dyDescent="0.2">
      <c r="J73" s="49">
        <v>44958</v>
      </c>
      <c r="K73" s="50">
        <v>185.61999797820999</v>
      </c>
      <c r="L73" s="139">
        <f t="shared" si="15"/>
        <v>6.4666994546604616E-4</v>
      </c>
      <c r="M73" s="170">
        <f t="shared" si="16"/>
        <v>153.3190806505182</v>
      </c>
      <c r="N73" s="139" cm="1">
        <f t="array" ref="N73">[1]!BSMCall(M73,$G$4,$G$7,W73,$G$11,AE73)/'EUR GBP'!H73</f>
        <v>19.52818316576785</v>
      </c>
      <c r="O73" s="139">
        <f>$B$5*(N73-($G$10/'EUR GBP'!$F$3))</f>
        <v>-3.4349177959196453</v>
      </c>
      <c r="P73" s="139">
        <f>(M73/'EUR GBP'!H73)-(Barclays!$K$3/'EUR GBP'!$F$3)</f>
        <v>-0.57565273270009243</v>
      </c>
      <c r="Q73" s="139">
        <f t="shared" si="17"/>
        <v>-0.35803181721272392</v>
      </c>
      <c r="R73" s="139">
        <f t="shared" si="18"/>
        <v>1.8303279087344623E-3</v>
      </c>
      <c r="S73" s="139">
        <f t="shared" si="19"/>
        <v>-0.37112360635173641</v>
      </c>
      <c r="U73" s="102">
        <f>FORECAST($U$2,'EUR GBP'!AI73:AJ73,'EUR GBP'!$AI$2:$AJ$2)</f>
        <v>4.160098060965528E-2</v>
      </c>
      <c r="V73" s="102">
        <f t="shared" si="20"/>
        <v>1.4383345842208795E-6</v>
      </c>
      <c r="W73" s="102">
        <f t="shared" si="21"/>
        <v>4.6610585972666707E-2</v>
      </c>
      <c r="X73" s="171">
        <f t="shared" si="22"/>
        <v>1.4383345842208795E-6</v>
      </c>
      <c r="Y73" s="139">
        <f t="shared" si="23"/>
        <v>5.6307727595949468E-5</v>
      </c>
      <c r="AC73" s="152">
        <f t="shared" si="14"/>
        <v>0.26637806874848985</v>
      </c>
      <c r="AD73" s="153">
        <f t="shared" si="24"/>
        <v>-3.6367044153390315E-4</v>
      </c>
      <c r="AE73" s="153">
        <f t="shared" si="25"/>
        <v>0.31726483732362409</v>
      </c>
      <c r="AF73" s="153">
        <f t="shared" si="26"/>
        <v>-3.6367044153390315E-4</v>
      </c>
      <c r="AG73" s="139">
        <f t="shared" si="27"/>
        <v>-1.497842477534287E-2</v>
      </c>
    </row>
    <row r="74" spans="10:33" ht="15" x14ac:dyDescent="0.2">
      <c r="J74" s="49">
        <v>44957</v>
      </c>
      <c r="K74" s="50">
        <v>185.50000190734801</v>
      </c>
      <c r="L74" s="139">
        <f t="shared" si="15"/>
        <v>-3.8738898070824028E-3</v>
      </c>
      <c r="M74" s="170">
        <f t="shared" si="16"/>
        <v>152.62644049480346</v>
      </c>
      <c r="N74" s="139" cm="1">
        <f t="array" ref="N74">[1]!BSMCall(M74,$G$4,$G$7,W74,$G$11,AE74)/'EUR GBP'!H74</f>
        <v>19.000220439598181</v>
      </c>
      <c r="O74" s="139">
        <f>$B$5*(N74-($G$10/'EUR GBP'!$F$3))</f>
        <v>-82.629326721369978</v>
      </c>
      <c r="P74" s="139">
        <f>(M74/'EUR GBP'!H74)-(Barclays!$K$3/'EUR GBP'!$F$3)</f>
        <v>-1.5598576121942642</v>
      </c>
      <c r="Q74" s="139">
        <f t="shared" si="17"/>
        <v>-0.97016590691314042</v>
      </c>
      <c r="R74" s="139">
        <f t="shared" si="18"/>
        <v>1.3439331725601338E-2</v>
      </c>
      <c r="S74" s="139">
        <f t="shared" si="19"/>
        <v>-0.98555913484597191</v>
      </c>
      <c r="U74" s="102">
        <f>FORECAST($U$2,'EUR GBP'!AI74:AJ74,'EUR GBP'!$AI$2:$AJ$2)</f>
        <v>4.1599542275071059E-2</v>
      </c>
      <c r="V74" s="102">
        <f t="shared" si="20"/>
        <v>-1.3385377824307737E-4</v>
      </c>
      <c r="W74" s="102">
        <f t="shared" si="21"/>
        <v>4.6475293859839409E-2</v>
      </c>
      <c r="X74" s="171">
        <f t="shared" si="22"/>
        <v>-1.3385377824307737E-4</v>
      </c>
      <c r="Y74" s="139">
        <f t="shared" si="23"/>
        <v>-5.2400895908947982E-3</v>
      </c>
      <c r="AC74" s="152">
        <f t="shared" si="14"/>
        <v>0.26674173919002375</v>
      </c>
      <c r="AD74" s="153">
        <f t="shared" si="24"/>
        <v>-5.7281617626847581E-4</v>
      </c>
      <c r="AE74" s="153">
        <f t="shared" si="25"/>
        <v>0.31705569158888952</v>
      </c>
      <c r="AF74" s="153">
        <f t="shared" si="26"/>
        <v>-5.7281617626847581E-4</v>
      </c>
      <c r="AG74" s="139">
        <f t="shared" si="27"/>
        <v>-2.3592470067537914E-2</v>
      </c>
    </row>
    <row r="75" spans="10:33" ht="15" x14ac:dyDescent="0.2">
      <c r="J75" s="49">
        <v>44956</v>
      </c>
      <c r="K75" s="50">
        <v>186.22000217437699</v>
      </c>
      <c r="L75" s="139">
        <f t="shared" si="15"/>
        <v>6.5729441709606266E-3</v>
      </c>
      <c r="M75" s="170">
        <f t="shared" si="16"/>
        <v>154.2271043748016</v>
      </c>
      <c r="N75" s="139" cm="1">
        <f t="array" ref="N75">[1]!BSMCall(M75,$G$4,$G$7,W75,$G$11,AE75)/'EUR GBP'!H75</f>
        <v>20.267900096149344</v>
      </c>
      <c r="O75" s="139">
        <f>$B$5*(N75-($G$10/'EUR GBP'!$F$3))</f>
        <v>107.52262176130446</v>
      </c>
      <c r="P75" s="139">
        <f>(M75/'EUR GBP'!H75)-(Barclays!$K$3/'EUR GBP'!$F$3)</f>
        <v>0.95717408878473975</v>
      </c>
      <c r="Q75" s="139">
        <f t="shared" si="17"/>
        <v>0.59532207341240073</v>
      </c>
      <c r="R75" s="139">
        <f t="shared" si="18"/>
        <v>5.0604557028929298E-3</v>
      </c>
      <c r="S75" s="139">
        <f t="shared" si="19"/>
        <v>0.61152388047997019</v>
      </c>
      <c r="U75" s="102">
        <f>FORECAST($U$2,'EUR GBP'!AI75:AJ75,'EUR GBP'!$AI$2:$AJ$2)</f>
        <v>4.1733396053314137E-2</v>
      </c>
      <c r="V75" s="102">
        <f t="shared" si="20"/>
        <v>2.5547407567500652E-4</v>
      </c>
      <c r="W75" s="102">
        <f t="shared" si="21"/>
        <v>4.6864621713757493E-2</v>
      </c>
      <c r="X75" s="171">
        <f t="shared" si="22"/>
        <v>2.5547407567500652E-4</v>
      </c>
      <c r="Y75" s="139">
        <f t="shared" si="23"/>
        <v>1.0001264531039165E-2</v>
      </c>
      <c r="AC75" s="152">
        <f t="shared" si="14"/>
        <v>0.26731455536629223</v>
      </c>
      <c r="AD75" s="153">
        <f t="shared" si="24"/>
        <v>2.7680873549429386E-5</v>
      </c>
      <c r="AE75" s="153">
        <f t="shared" si="25"/>
        <v>0.31765618863870743</v>
      </c>
      <c r="AF75" s="153">
        <f t="shared" si="26"/>
        <v>2.7680873549429386E-5</v>
      </c>
      <c r="AG75" s="139">
        <f t="shared" si="27"/>
        <v>1.1400868336374093E-3</v>
      </c>
    </row>
    <row r="76" spans="10:33" ht="15" x14ac:dyDescent="0.2">
      <c r="J76" s="49">
        <v>44953</v>
      </c>
      <c r="K76" s="50">
        <v>185.000002384185</v>
      </c>
      <c r="L76" s="139">
        <f t="shared" si="15"/>
        <v>1.731256748319401E-3</v>
      </c>
      <c r="M76" s="170">
        <f t="shared" si="16"/>
        <v>153.48526103815516</v>
      </c>
      <c r="N76" s="139" cm="1">
        <f t="array" ref="N76">[1]!BSMCall(M76,$G$4,$G$7,W76,$G$11,AE76)/'EUR GBP'!H76</f>
        <v>19.743574859006948</v>
      </c>
      <c r="O76" s="139">
        <f>$B$5*(N76-($G$10/'EUR GBP'!$F$3))</f>
        <v>28.873836189945123</v>
      </c>
      <c r="P76" s="139">
        <f>(M76/'EUR GBP'!H76)-(Barclays!$K$3/'EUR GBP'!$F$3)</f>
        <v>0.57100141922830971</v>
      </c>
      <c r="Q76" s="139">
        <f t="shared" si="17"/>
        <v>0.35513889562974588</v>
      </c>
      <c r="R76" s="139">
        <f t="shared" si="18"/>
        <v>1.8008690567768656E-3</v>
      </c>
      <c r="S76" s="139">
        <f t="shared" si="19"/>
        <v>0.33309067203979909</v>
      </c>
      <c r="U76" s="102">
        <f>FORECAST($U$2,'EUR GBP'!AI76:AJ76,'EUR GBP'!$AI$2:$AJ$2)</f>
        <v>4.147792197763913E-2</v>
      </c>
      <c r="V76" s="102">
        <f t="shared" si="20"/>
        <v>5.6637823581673352E-5</v>
      </c>
      <c r="W76" s="102">
        <f t="shared" si="21"/>
        <v>4.666578546166416E-2</v>
      </c>
      <c r="X76" s="171">
        <f t="shared" si="22"/>
        <v>5.6637823581673352E-5</v>
      </c>
      <c r="Y76" s="139">
        <f t="shared" si="23"/>
        <v>2.2172498505219568E-3</v>
      </c>
      <c r="AC76" s="152">
        <f t="shared" si="14"/>
        <v>0.2672868744927428</v>
      </c>
      <c r="AD76" s="153">
        <f t="shared" si="24"/>
        <v>-6.3288085545232242E-4</v>
      </c>
      <c r="AE76" s="153">
        <f t="shared" si="25"/>
        <v>0.31699562690970567</v>
      </c>
      <c r="AF76" s="153">
        <f t="shared" si="26"/>
        <v>-6.3288085545232242E-4</v>
      </c>
      <c r="AG76" s="139">
        <f t="shared" si="27"/>
        <v>-2.6066342497245616E-2</v>
      </c>
    </row>
    <row r="77" spans="10:33" ht="15" x14ac:dyDescent="0.2">
      <c r="J77" s="49">
        <v>44952</v>
      </c>
      <c r="K77" s="50">
        <v>184.67999696731502</v>
      </c>
      <c r="L77" s="139">
        <f t="shared" si="15"/>
        <v>2.2229255188478802E-2</v>
      </c>
      <c r="M77" s="170">
        <f t="shared" si="16"/>
        <v>156.62596431575889</v>
      </c>
      <c r="N77" s="139" cm="1">
        <f t="array" ref="N77">[1]!BSMCall(M77,$G$4,$G$7,W77,$G$11,AE77)/'EUR GBP'!H77</f>
        <v>22.238764158707284</v>
      </c>
      <c r="O77" s="139">
        <f>$B$5*(N77-($G$10/'EUR GBP'!$F$3))</f>
        <v>403.15223114499543</v>
      </c>
      <c r="P77" s="139">
        <f>(M77/'EUR GBP'!H77)-(Barclays!$K$3/'EUR GBP'!$F$3)</f>
        <v>4.6942019618244046</v>
      </c>
      <c r="Q77" s="139">
        <f t="shared" si="17"/>
        <v>2.9195964220865331</v>
      </c>
      <c r="R77" s="139">
        <f t="shared" si="18"/>
        <v>0.12171141227177272</v>
      </c>
      <c r="S77" s="139">
        <f t="shared" si="19"/>
        <v>3.114536868362086</v>
      </c>
      <c r="U77" s="102">
        <f>FORECAST($U$2,'EUR GBP'!AI77:AJ77,'EUR GBP'!$AI$2:$AJ$2)</f>
        <v>4.1421284154057457E-2</v>
      </c>
      <c r="V77" s="102">
        <f t="shared" si="20"/>
        <v>1.2914910912511374E-4</v>
      </c>
      <c r="W77" s="102">
        <f t="shared" si="21"/>
        <v>4.67382967472076E-2</v>
      </c>
      <c r="X77" s="171">
        <f t="shared" si="22"/>
        <v>1.2914910912511374E-4</v>
      </c>
      <c r="Y77" s="139">
        <f t="shared" si="23"/>
        <v>5.0559118411350867E-3</v>
      </c>
      <c r="AC77" s="152">
        <f t="shared" si="14"/>
        <v>0.26791975534819512</v>
      </c>
      <c r="AD77" s="153">
        <f t="shared" si="24"/>
        <v>1.6552174083383497E-3</v>
      </c>
      <c r="AE77" s="153">
        <f t="shared" si="25"/>
        <v>0.31928372517349635</v>
      </c>
      <c r="AF77" s="153">
        <f t="shared" si="26"/>
        <v>1.6552174083383497E-3</v>
      </c>
      <c r="AG77" s="139">
        <f t="shared" si="27"/>
        <v>6.8173122162645358E-2</v>
      </c>
    </row>
    <row r="78" spans="10:33" ht="15" x14ac:dyDescent="0.2">
      <c r="J78" s="49">
        <v>44951</v>
      </c>
      <c r="K78" s="50">
        <v>180.61999082565302</v>
      </c>
      <c r="L78" s="139">
        <f t="shared" si="15"/>
        <v>0</v>
      </c>
      <c r="M78" s="170">
        <f t="shared" si="16"/>
        <v>153.21999788284299</v>
      </c>
      <c r="N78" s="139" cm="1">
        <f t="array" ref="N78">[1]!BSMCall(M78,$G$4,$G$7,W78,$G$11,AE78)/'EUR GBP'!H78</f>
        <v>19.513167026720009</v>
      </c>
      <c r="O78" s="139">
        <f>$B$5*(N78-($G$10/'EUR GBP'!$F$3))</f>
        <v>-5.6873386530957859</v>
      </c>
      <c r="P78" s="139">
        <f>(M78/'EUR GBP'!H78)-(Barclays!$K$3/'EUR GBP'!$F$3)</f>
        <v>0.18267062792136812</v>
      </c>
      <c r="Q78" s="139">
        <f t="shared" si="17"/>
        <v>0.11361345677855109</v>
      </c>
      <c r="R78" s="139">
        <f t="shared" si="18"/>
        <v>1.8430843176531425E-4</v>
      </c>
      <c r="S78" s="139">
        <f t="shared" si="19"/>
        <v>6.3257112352664333E-2</v>
      </c>
      <c r="U78" s="102">
        <f>FORECAST($U$2,'EUR GBP'!AI78:AJ78,'EUR GBP'!$AI$2:$AJ$2)</f>
        <v>4.1292135044932343E-2</v>
      </c>
      <c r="V78" s="102">
        <f t="shared" si="20"/>
        <v>-1.0533891618251523E-4</v>
      </c>
      <c r="W78" s="102">
        <f t="shared" si="21"/>
        <v>4.6503808721899971E-2</v>
      </c>
      <c r="X78" s="171">
        <f t="shared" si="22"/>
        <v>-1.0533891618251523E-4</v>
      </c>
      <c r="Y78" s="139">
        <f t="shared" si="23"/>
        <v>-4.1237936310003645E-3</v>
      </c>
      <c r="AC78" s="152">
        <f t="shared" si="14"/>
        <v>0.26626453793985677</v>
      </c>
      <c r="AD78" s="153">
        <f t="shared" si="24"/>
        <v>-1.1269836409875111E-3</v>
      </c>
      <c r="AE78" s="153">
        <f t="shared" si="25"/>
        <v>0.31650152412417049</v>
      </c>
      <c r="AF78" s="153">
        <f t="shared" si="26"/>
        <v>-1.1269836409875111E-3</v>
      </c>
      <c r="AG78" s="139">
        <f t="shared" si="27"/>
        <v>-4.6416859226651702E-2</v>
      </c>
    </row>
    <row r="79" spans="10:33" ht="15" x14ac:dyDescent="0.2">
      <c r="J79" s="49">
        <v>44950</v>
      </c>
      <c r="K79" s="50">
        <v>180.61999082565302</v>
      </c>
      <c r="L79" s="139">
        <f t="shared" si="15"/>
        <v>4.3278008984594636E-3</v>
      </c>
      <c r="M79" s="170">
        <f t="shared" si="16"/>
        <v>153.88310352734231</v>
      </c>
      <c r="N79" s="139" cm="1">
        <f t="array" ref="N79">[1]!BSMCall(M79,$G$4,$G$7,W79,$G$11,AE79)/'EUR GBP'!H79</f>
        <v>19.591516602643289</v>
      </c>
      <c r="O79" s="139">
        <f>$B$5*(N79-($G$10/'EUR GBP'!$F$3))</f>
        <v>6.0650977353962077</v>
      </c>
      <c r="P79" s="139">
        <f>(M79/'EUR GBP'!H79)-(Barclays!$K$3/'EUR GBP'!$F$3)</f>
        <v>-0.19598078296522203</v>
      </c>
      <c r="Q79" s="139">
        <f t="shared" si="17"/>
        <v>-0.12189181407111842</v>
      </c>
      <c r="R79" s="139">
        <f t="shared" si="18"/>
        <v>2.1214594614161401E-4</v>
      </c>
      <c r="S79" s="139">
        <f t="shared" si="19"/>
        <v>-0.40900116167442813</v>
      </c>
      <c r="U79" s="102">
        <f>FORECAST($U$2,'EUR GBP'!AI79:AJ79,'EUR GBP'!$AI$2:$AJ$2)</f>
        <v>4.1397473961114858E-2</v>
      </c>
      <c r="V79" s="102">
        <f t="shared" si="20"/>
        <v>-2.6160217821599718E-4</v>
      </c>
      <c r="W79" s="102">
        <f t="shared" si="21"/>
        <v>4.6347545459866489E-2</v>
      </c>
      <c r="X79" s="171">
        <f t="shared" si="22"/>
        <v>-2.6160217821599718E-4</v>
      </c>
      <c r="Y79" s="139">
        <f t="shared" si="23"/>
        <v>-1.0241166659753578E-2</v>
      </c>
      <c r="AC79" s="152">
        <f t="shared" si="14"/>
        <v>0.26739152158084428</v>
      </c>
      <c r="AD79" s="153">
        <f t="shared" si="24"/>
        <v>-6.7274046725002146E-3</v>
      </c>
      <c r="AE79" s="153">
        <f t="shared" si="25"/>
        <v>0.31090110309265778</v>
      </c>
      <c r="AF79" s="153">
        <f t="shared" si="26"/>
        <v>-6.7274046725002146E-3</v>
      </c>
      <c r="AG79" s="139">
        <f t="shared" si="27"/>
        <v>-0.27708032688969775</v>
      </c>
    </row>
    <row r="80" spans="10:33" ht="15" x14ac:dyDescent="0.2">
      <c r="J80" s="49">
        <v>44949</v>
      </c>
      <c r="K80" s="50">
        <v>179.83999252319302</v>
      </c>
      <c r="L80" s="139">
        <f t="shared" si="15"/>
        <v>7.5910123025960266E-3</v>
      </c>
      <c r="M80" s="170">
        <f t="shared" si="16"/>
        <v>154.38309277177538</v>
      </c>
      <c r="N80" s="139" cm="1">
        <f t="array" ref="N80">[1]!BSMCall(M80,$G$4,$G$7,W80,$G$11,AE80)/'EUR GBP'!H80</f>
        <v>19.929789688520525</v>
      </c>
      <c r="O80" s="139">
        <f>$B$5*(N80-($G$10/'EUR GBP'!$F$3))</f>
        <v>56.806060616981746</v>
      </c>
      <c r="P80" s="139">
        <f>(M80/'EUR GBP'!H80)-(Barclays!$K$3/'EUR GBP'!$F$3)</f>
        <v>0.80422741104860052</v>
      </c>
      <c r="Q80" s="139">
        <f t="shared" si="17"/>
        <v>0.5001956649791971</v>
      </c>
      <c r="R80" s="139">
        <f t="shared" si="18"/>
        <v>3.5724446054145641E-3</v>
      </c>
      <c r="S80" s="139">
        <f t="shared" si="19"/>
        <v>0.15277988251307822</v>
      </c>
      <c r="U80" s="102">
        <f>FORECAST($U$2,'EUR GBP'!AI80:AJ80,'EUR GBP'!$AI$2:$AJ$2)</f>
        <v>4.1659076139330856E-2</v>
      </c>
      <c r="V80" s="102">
        <f t="shared" si="20"/>
        <v>1.8965639173984528E-4</v>
      </c>
      <c r="W80" s="102">
        <f t="shared" si="21"/>
        <v>4.6798804029822332E-2</v>
      </c>
      <c r="X80" s="171">
        <f t="shared" si="22"/>
        <v>1.8965639173984528E-4</v>
      </c>
      <c r="Y80" s="139">
        <f t="shared" si="23"/>
        <v>7.4246427500751361E-3</v>
      </c>
      <c r="AC80" s="152">
        <f t="shared" si="14"/>
        <v>0.2741189262533445</v>
      </c>
      <c r="AD80" s="153">
        <f t="shared" si="24"/>
        <v>-8.7021277987807677E-3</v>
      </c>
      <c r="AE80" s="153">
        <f t="shared" si="25"/>
        <v>0.30892637996637723</v>
      </c>
      <c r="AF80" s="153">
        <f t="shared" si="26"/>
        <v>-8.7021277987807677E-3</v>
      </c>
      <c r="AG80" s="139">
        <f t="shared" si="27"/>
        <v>-0.35841286982160864</v>
      </c>
    </row>
    <row r="81" spans="10:33" ht="15" x14ac:dyDescent="0.2">
      <c r="J81" s="49">
        <v>44946</v>
      </c>
      <c r="K81" s="50">
        <v>178.47999334335302</v>
      </c>
      <c r="L81" s="139">
        <f t="shared" si="15"/>
        <v>6.5204831590848769E-3</v>
      </c>
      <c r="M81" s="170">
        <f t="shared" si="16"/>
        <v>154.21906629867308</v>
      </c>
      <c r="N81" s="139" cm="1">
        <f t="array" ref="N81">[1]!BSMCall(M81,$G$4,$G$7,W81,$G$11,AE81)/'EUR GBP'!H81</f>
        <v>20.21482081054415</v>
      </c>
      <c r="O81" s="139">
        <f>$B$5*(N81-($G$10/'EUR GBP'!$F$3))</f>
        <v>99.560728920525492</v>
      </c>
      <c r="P81" s="139">
        <f>(M81/'EUR GBP'!H81)-(Barclays!$K$3/'EUR GBP'!$F$3)</f>
        <v>0.62134398366791288</v>
      </c>
      <c r="Q81" s="139">
        <f t="shared" si="17"/>
        <v>0.38644985587641628</v>
      </c>
      <c r="R81" s="139">
        <f t="shared" si="18"/>
        <v>2.1324161134602523E-3</v>
      </c>
      <c r="S81" s="139">
        <f t="shared" si="19"/>
        <v>0.39134574341701017</v>
      </c>
      <c r="U81" s="102">
        <f>FORECAST($U$2,'EUR GBP'!AI81:AJ81,'EUR GBP'!$AI$2:$AJ$2)</f>
        <v>4.146941974759101E-2</v>
      </c>
      <c r="V81" s="102">
        <f t="shared" si="20"/>
        <v>-1.73617154359193E-5</v>
      </c>
      <c r="W81" s="102">
        <f t="shared" si="21"/>
        <v>4.6591785922646567E-2</v>
      </c>
      <c r="X81" s="171">
        <f t="shared" si="22"/>
        <v>-1.73617154359193E-5</v>
      </c>
      <c r="Y81" s="139">
        <f t="shared" si="23"/>
        <v>-6.7967408563264367E-4</v>
      </c>
      <c r="AC81" s="152">
        <f t="shared" si="14"/>
        <v>0.28282105405212526</v>
      </c>
      <c r="AD81" s="153">
        <f t="shared" si="24"/>
        <v>8.3598260008921343E-5</v>
      </c>
      <c r="AE81" s="153">
        <f t="shared" si="25"/>
        <v>0.31771210602516692</v>
      </c>
      <c r="AF81" s="153">
        <f t="shared" si="26"/>
        <v>8.3598260008921343E-5</v>
      </c>
      <c r="AG81" s="139">
        <f t="shared" si="27"/>
        <v>3.4431455127662586E-3</v>
      </c>
    </row>
    <row r="82" spans="10:33" ht="15" x14ac:dyDescent="0.2">
      <c r="J82" s="49">
        <v>44945</v>
      </c>
      <c r="K82" s="50">
        <v>177.320003509521</v>
      </c>
      <c r="L82" s="139">
        <f t="shared" si="15"/>
        <v>-2.5391149729688631E-2</v>
      </c>
      <c r="M82" s="170">
        <f t="shared" si="16"/>
        <v>149.32956597501715</v>
      </c>
      <c r="N82" s="139" cm="1">
        <f t="array" ref="N82">[1]!BSMCall(M82,$G$4,$G$7,W82,$G$11,AE82)/'EUR GBP'!H82</f>
        <v>16.936264618709778</v>
      </c>
      <c r="O82" s="139">
        <f>$B$5*(N82-($G$10/'EUR GBP'!$F$3))</f>
        <v>-392.22269985463038</v>
      </c>
      <c r="P82" s="139">
        <f>(M82/'EUR GBP'!H82)-(Barclays!$K$3/'EUR GBP'!$F$3)</f>
        <v>-4.269521559835141</v>
      </c>
      <c r="Q82" s="139">
        <f t="shared" si="17"/>
        <v>-2.6554630523973777</v>
      </c>
      <c r="R82" s="139">
        <f t="shared" si="18"/>
        <v>0.10068532643942078</v>
      </c>
      <c r="S82" s="139">
        <f t="shared" si="19"/>
        <v>-2.51157601403643</v>
      </c>
      <c r="U82" s="102">
        <f>FORECAST($U$2,'EUR GBP'!AI82:AJ82,'EUR GBP'!$AI$2:$AJ$2)</f>
        <v>4.148678146302693E-2</v>
      </c>
      <c r="V82" s="102">
        <f t="shared" si="20"/>
        <v>3.62657010554851E-5</v>
      </c>
      <c r="W82" s="102">
        <f t="shared" si="21"/>
        <v>4.6645413339137971E-2</v>
      </c>
      <c r="X82" s="171">
        <f t="shared" si="22"/>
        <v>3.62657010554851E-5</v>
      </c>
      <c r="Y82" s="139">
        <f t="shared" si="23"/>
        <v>1.4197247556378052E-3</v>
      </c>
      <c r="AC82" s="152">
        <f t="shared" si="14"/>
        <v>0.28273745579211634</v>
      </c>
      <c r="AD82" s="153">
        <f t="shared" si="24"/>
        <v>1.0144507148572846E-3</v>
      </c>
      <c r="AE82" s="153">
        <f t="shared" si="25"/>
        <v>0.31864295848001528</v>
      </c>
      <c r="AF82" s="153">
        <f t="shared" si="26"/>
        <v>1.0144507148572846E-3</v>
      </c>
      <c r="AG82" s="139">
        <f t="shared" si="27"/>
        <v>4.1781987165888754E-2</v>
      </c>
    </row>
    <row r="83" spans="10:33" ht="15" x14ac:dyDescent="0.2">
      <c r="J83" s="49">
        <v>44944</v>
      </c>
      <c r="K83" s="50">
        <v>181.88000917434599</v>
      </c>
      <c r="L83" s="139">
        <f t="shared" si="15"/>
        <v>6.287585511385951E-3</v>
      </c>
      <c r="M83" s="170">
        <f t="shared" si="16"/>
        <v>154.18338172158573</v>
      </c>
      <c r="N83" s="139" cm="1">
        <f t="array" ref="N83">[1]!BSMCall(M83,$G$4,$G$7,W83,$G$11,AE83)/'EUR GBP'!H83</f>
        <v>20.365238414611728</v>
      </c>
      <c r="O83" s="139">
        <f>$B$5*(N83-($G$10/'EUR GBP'!$F$3))</f>
        <v>122.1233695306621</v>
      </c>
      <c r="P83" s="139">
        <f>(M83/'EUR GBP'!H83)-(Barclays!$K$3/'EUR GBP'!$F$3)</f>
        <v>2.2518202242970347</v>
      </c>
      <c r="Q83" s="139">
        <f t="shared" si="17"/>
        <v>1.4005375830665303</v>
      </c>
      <c r="R83" s="139">
        <f t="shared" si="18"/>
        <v>2.8007554596860731E-2</v>
      </c>
      <c r="S83" s="139">
        <f t="shared" si="19"/>
        <v>1.4184367002303011</v>
      </c>
      <c r="U83" s="102">
        <f>FORECAST($U$2,'EUR GBP'!AI83:AJ83,'EUR GBP'!$AI$2:$AJ$2)</f>
        <v>4.1450515761971445E-2</v>
      </c>
      <c r="V83" s="102">
        <f t="shared" si="20"/>
        <v>2.4774670600889726E-4</v>
      </c>
      <c r="W83" s="102">
        <f t="shared" si="21"/>
        <v>4.6856894344091383E-2</v>
      </c>
      <c r="X83" s="171">
        <f t="shared" si="22"/>
        <v>2.4774670600889726E-4</v>
      </c>
      <c r="Y83" s="139">
        <f t="shared" si="23"/>
        <v>9.6987545094031537E-3</v>
      </c>
      <c r="AC83" s="152">
        <f t="shared" si="14"/>
        <v>0.28172300507725906</v>
      </c>
      <c r="AD83" s="153">
        <f t="shared" si="24"/>
        <v>-4.8091106690545393E-4</v>
      </c>
      <c r="AE83" s="153">
        <f t="shared" si="25"/>
        <v>0.31714759669825254</v>
      </c>
      <c r="AF83" s="153">
        <f t="shared" si="26"/>
        <v>-4.8091106690545393E-4</v>
      </c>
      <c r="AG83" s="139">
        <f t="shared" si="27"/>
        <v>-1.9807191942493071E-2</v>
      </c>
    </row>
    <row r="84" spans="10:33" ht="15" x14ac:dyDescent="0.2">
      <c r="J84" s="49">
        <v>44943</v>
      </c>
      <c r="K84" s="50">
        <v>180.74001073837201</v>
      </c>
      <c r="L84" s="139">
        <f t="shared" si="15"/>
        <v>-7.2767272095157574E-3</v>
      </c>
      <c r="M84" s="170">
        <f t="shared" si="16"/>
        <v>152.10505775520696</v>
      </c>
      <c r="N84" s="139" cm="1">
        <f t="array" ref="N84">[1]!BSMCall(M84,$G$4,$G$7,W84,$G$11,AE84)/'EUR GBP'!H84</f>
        <v>18.929731784338536</v>
      </c>
      <c r="O84" s="139">
        <f>$B$5*(N84-($G$10/'EUR GBP'!$F$3))</f>
        <v>-93.202625010316709</v>
      </c>
      <c r="P84" s="139">
        <f>(M84/'EUR GBP'!H84)-(Barclays!$K$3/'EUR GBP'!$F$3)</f>
        <v>0.16724722584447704</v>
      </c>
      <c r="Q84" s="139">
        <f t="shared" si="17"/>
        <v>0.10402074860657627</v>
      </c>
      <c r="R84" s="139">
        <f t="shared" si="18"/>
        <v>1.5449897628673875E-4</v>
      </c>
      <c r="S84" s="139">
        <f t="shared" si="19"/>
        <v>0.11547772728981955</v>
      </c>
      <c r="U84" s="102">
        <f>FORECAST($U$2,'EUR GBP'!AI84:AJ84,'EUR GBP'!$AI$2:$AJ$2)</f>
        <v>4.1202769055962547E-2</v>
      </c>
      <c r="V84" s="102">
        <f t="shared" si="20"/>
        <v>3.4736134111881117E-4</v>
      </c>
      <c r="W84" s="102">
        <f t="shared" si="21"/>
        <v>4.6956508979201297E-2</v>
      </c>
      <c r="X84" s="171">
        <f t="shared" si="22"/>
        <v>3.4736134111881117E-4</v>
      </c>
      <c r="Y84" s="139">
        <f t="shared" si="23"/>
        <v>1.3598454759868362E-2</v>
      </c>
      <c r="AC84" s="152">
        <f t="shared" si="14"/>
        <v>0.28220391614416451</v>
      </c>
      <c r="AD84" s="153">
        <f t="shared" si="24"/>
        <v>-5.5745398716278149E-5</v>
      </c>
      <c r="AE84" s="153">
        <f t="shared" si="25"/>
        <v>0.31757276236644172</v>
      </c>
      <c r="AF84" s="153">
        <f t="shared" si="26"/>
        <v>-5.5745398716278149E-5</v>
      </c>
      <c r="AG84" s="139">
        <f t="shared" si="27"/>
        <v>-2.2959750529118173E-3</v>
      </c>
    </row>
    <row r="85" spans="10:33" ht="15" x14ac:dyDescent="0.2">
      <c r="J85" s="49">
        <v>44942</v>
      </c>
      <c r="K85" s="50">
        <v>182.06000328063899</v>
      </c>
      <c r="L85" s="139">
        <f t="shared" si="15"/>
        <v>8.1624497645506645E-3</v>
      </c>
      <c r="M85" s="170">
        <f t="shared" si="16"/>
        <v>154.47064841848626</v>
      </c>
      <c r="N85" s="139" cm="1">
        <f t="array" ref="N85">[1]!BSMCall(M85,$G$4,$G$7,W85,$G$11,AE85)/'EUR GBP'!H85</f>
        <v>20.452949669154798</v>
      </c>
      <c r="O85" s="139">
        <f>$B$5*(N85-($G$10/'EUR GBP'!$F$3))</f>
        <v>135.28005771212258</v>
      </c>
      <c r="P85" s="139">
        <f>(M85/'EUR GBP'!H85)-(Barclays!$K$3/'EUR GBP'!$F$3)</f>
        <v>1.3502361276818817</v>
      </c>
      <c r="Q85" s="139">
        <f t="shared" si="17"/>
        <v>0.83979014951028652</v>
      </c>
      <c r="R85" s="139">
        <f t="shared" si="18"/>
        <v>1.0069947552628158E-2</v>
      </c>
      <c r="S85" s="139">
        <f t="shared" si="19"/>
        <v>0.85633389115051428</v>
      </c>
      <c r="U85" s="102">
        <f>FORECAST($U$2,'EUR GBP'!AI85:AJ85,'EUR GBP'!$AI$2:$AJ$2)</f>
        <v>4.0855407714843736E-2</v>
      </c>
      <c r="V85" s="102">
        <f t="shared" si="20"/>
        <v>1.2780837714672366E-4</v>
      </c>
      <c r="W85" s="102">
        <f t="shared" si="21"/>
        <v>4.673695601522921E-2</v>
      </c>
      <c r="X85" s="171">
        <f t="shared" si="22"/>
        <v>1.2780837714672366E-4</v>
      </c>
      <c r="Y85" s="139">
        <f t="shared" si="23"/>
        <v>5.0034250471397519E-3</v>
      </c>
      <c r="AC85" s="152">
        <f t="shared" si="14"/>
        <v>0.28225966154288079</v>
      </c>
      <c r="AD85" s="153">
        <f t="shared" si="24"/>
        <v>3.5699999578198138E-5</v>
      </c>
      <c r="AE85" s="153">
        <f t="shared" si="25"/>
        <v>0.3176642077647362</v>
      </c>
      <c r="AF85" s="153">
        <f t="shared" si="26"/>
        <v>3.5699999578198138E-5</v>
      </c>
      <c r="AG85" s="139">
        <f t="shared" si="27"/>
        <v>1.4703690404598443E-3</v>
      </c>
    </row>
    <row r="86" spans="10:33" ht="15" x14ac:dyDescent="0.2">
      <c r="J86" s="49">
        <v>44939</v>
      </c>
      <c r="K86" s="50">
        <v>180.57999610900799</v>
      </c>
      <c r="L86" s="139">
        <f t="shared" si="15"/>
        <v>1.6414857765579896E-2</v>
      </c>
      <c r="M86" s="170">
        <f t="shared" si="16"/>
        <v>155.7350823549323</v>
      </c>
      <c r="N86" s="139" cm="1">
        <f t="array" ref="N86">[1]!BSMCall(M86,$G$4,$G$7,W86,$G$11,AE86)/'EUR GBP'!H86</f>
        <v>21.49969794248749</v>
      </c>
      <c r="O86" s="139">
        <f>$B$5*(N86-($G$10/'EUR GBP'!$F$3))</f>
        <v>292.29229871202642</v>
      </c>
      <c r="P86" s="139">
        <f>(M86/'EUR GBP'!H86)-(Barclays!$K$3/'EUR GBP'!$F$3)</f>
        <v>3.4198954116304492</v>
      </c>
      <c r="Q86" s="139">
        <f t="shared" si="17"/>
        <v>2.127031280057206</v>
      </c>
      <c r="R86" s="139">
        <f t="shared" si="18"/>
        <v>6.460013262230678E-2</v>
      </c>
      <c r="S86" s="139">
        <f t="shared" si="19"/>
        <v>2.2323927982067615</v>
      </c>
      <c r="U86" s="102">
        <f>FORECAST($U$2,'EUR GBP'!AI86:AJ86,'EUR GBP'!$AI$2:$AJ$2)</f>
        <v>4.0727599337697012E-2</v>
      </c>
      <c r="V86" s="102">
        <f t="shared" si="20"/>
        <v>1.5016756951809207E-4</v>
      </c>
      <c r="W86" s="102">
        <f t="shared" si="21"/>
        <v>4.6759315207600578E-2</v>
      </c>
      <c r="X86" s="171">
        <f t="shared" si="22"/>
        <v>1.5016756951809207E-4</v>
      </c>
      <c r="Y86" s="139">
        <f t="shared" si="23"/>
        <v>5.8787396833336796E-3</v>
      </c>
      <c r="AC86" s="152">
        <f t="shared" si="14"/>
        <v>0.28222396154330259</v>
      </c>
      <c r="AD86" s="153">
        <f t="shared" si="24"/>
        <v>8.4693733861856968E-4</v>
      </c>
      <c r="AE86" s="153">
        <f t="shared" si="25"/>
        <v>0.31847544510377657</v>
      </c>
      <c r="AF86" s="153">
        <f t="shared" si="26"/>
        <v>8.4693733861856968E-4</v>
      </c>
      <c r="AG86" s="139">
        <f t="shared" si="27"/>
        <v>3.4882645843914997E-2</v>
      </c>
    </row>
    <row r="87" spans="10:33" ht="15" x14ac:dyDescent="0.2">
      <c r="J87" s="49">
        <v>44938</v>
      </c>
      <c r="K87" s="50">
        <v>177.63999700546199</v>
      </c>
      <c r="L87" s="139">
        <f t="shared" si="15"/>
        <v>2.1508626919754907E-2</v>
      </c>
      <c r="M87" s="170">
        <f t="shared" si="16"/>
        <v>156.5155496539507</v>
      </c>
      <c r="N87" s="139" cm="1">
        <f t="array" ref="N87">[1]!BSMCall(M87,$G$4,$G$7,W87,$G$11,AE87)/'EUR GBP'!H87</f>
        <v>21.932567767060632</v>
      </c>
      <c r="O87" s="139">
        <f>$B$5*(N87-($G$10/'EUR GBP'!$F$3))</f>
        <v>357.2227723979978</v>
      </c>
      <c r="P87" s="139">
        <f>(M87/'EUR GBP'!H87)-(Barclays!$K$3/'EUR GBP'!$F$3)</f>
        <v>3.3527887303699799</v>
      </c>
      <c r="Q87" s="139">
        <f t="shared" si="17"/>
        <v>2.0852937433897334</v>
      </c>
      <c r="R87" s="139">
        <f t="shared" si="18"/>
        <v>6.2089782231479415E-2</v>
      </c>
      <c r="S87" s="139">
        <f t="shared" si="19"/>
        <v>2.1566950324234435</v>
      </c>
      <c r="U87" s="102">
        <f>FORECAST($U$2,'EUR GBP'!AI87:AJ87,'EUR GBP'!$AI$2:$AJ$2)</f>
        <v>4.057743176817892E-2</v>
      </c>
      <c r="V87" s="102">
        <f t="shared" si="20"/>
        <v>-1.777309924363632E-4</v>
      </c>
      <c r="W87" s="102">
        <f t="shared" si="21"/>
        <v>4.6431416645646123E-2</v>
      </c>
      <c r="X87" s="171">
        <f t="shared" si="22"/>
        <v>-1.777309924363632E-4</v>
      </c>
      <c r="Y87" s="139">
        <f t="shared" si="23"/>
        <v>-6.9577888324818737E-3</v>
      </c>
      <c r="AC87" s="152">
        <f t="shared" si="14"/>
        <v>0.28137702420468402</v>
      </c>
      <c r="AD87" s="153">
        <f t="shared" si="24"/>
        <v>3.9501229372673752E-4</v>
      </c>
      <c r="AE87" s="153">
        <f t="shared" si="25"/>
        <v>0.31802352005888473</v>
      </c>
      <c r="AF87" s="153">
        <f t="shared" si="26"/>
        <v>3.9501229372673752E-4</v>
      </c>
      <c r="AG87" s="139">
        <f t="shared" si="27"/>
        <v>1.6269295634712726E-2</v>
      </c>
    </row>
    <row r="88" spans="10:33" ht="15" x14ac:dyDescent="0.2">
      <c r="J88" s="49">
        <v>44937</v>
      </c>
      <c r="K88" s="50">
        <v>173.860001564025</v>
      </c>
      <c r="L88" s="139">
        <f t="shared" si="15"/>
        <v>1.3667100578070919E-2</v>
      </c>
      <c r="M88" s="170">
        <f t="shared" si="16"/>
        <v>155.31407100447962</v>
      </c>
      <c r="N88" s="139" cm="1">
        <f t="array" ref="N88">[1]!BSMCall(M88,$G$4,$G$7,W88,$G$11,AE88)/'EUR GBP'!H88</f>
        <v>20.857562280943032</v>
      </c>
      <c r="O88" s="139">
        <f>$B$5*(N88-($G$10/'EUR GBP'!$F$3))</f>
        <v>195.97194948035775</v>
      </c>
      <c r="P88" s="139">
        <f>(M88/'EUR GBP'!H88)-(Barclays!$K$3/'EUR GBP'!$F$3)</f>
        <v>1.6305634520211356</v>
      </c>
      <c r="Q88" s="139">
        <f t="shared" si="17"/>
        <v>1.0141419690122937</v>
      </c>
      <c r="R88" s="139">
        <f t="shared" si="18"/>
        <v>1.4685311663565353E-2</v>
      </c>
      <c r="S88" s="139">
        <f t="shared" si="19"/>
        <v>0.91726544660317266</v>
      </c>
      <c r="U88" s="102">
        <f>FORECAST($U$2,'EUR GBP'!AI88:AJ88,'EUR GBP'!$AI$2:$AJ$2)</f>
        <v>4.0755162760615284E-2</v>
      </c>
      <c r="V88" s="102">
        <f t="shared" si="20"/>
        <v>-1.2348927557469247E-4</v>
      </c>
      <c r="W88" s="102">
        <f t="shared" si="21"/>
        <v>4.6485658362507794E-2</v>
      </c>
      <c r="X88" s="171">
        <f t="shared" si="22"/>
        <v>-1.2348927557469247E-4</v>
      </c>
      <c r="Y88" s="139">
        <f t="shared" si="23"/>
        <v>-4.8343414434739848E-3</v>
      </c>
      <c r="AC88" s="152">
        <f t="shared" si="14"/>
        <v>0.28098201191095729</v>
      </c>
      <c r="AD88" s="153">
        <f t="shared" si="24"/>
        <v>-2.591302820585395E-3</v>
      </c>
      <c r="AE88" s="153">
        <f t="shared" si="25"/>
        <v>0.3150372049445726</v>
      </c>
      <c r="AF88" s="153">
        <f t="shared" si="26"/>
        <v>-2.591302820585395E-3</v>
      </c>
      <c r="AG88" s="139">
        <f t="shared" si="27"/>
        <v>-0.10672749262921261</v>
      </c>
    </row>
    <row r="89" spans="10:33" ht="15" x14ac:dyDescent="0.2">
      <c r="J89" s="49">
        <v>44936</v>
      </c>
      <c r="K89" s="50">
        <v>171.50000333785999</v>
      </c>
      <c r="L89" s="139">
        <f t="shared" si="15"/>
        <v>-7.2043251044529421E-3</v>
      </c>
      <c r="M89" s="170">
        <f t="shared" si="16"/>
        <v>152.11615120559139</v>
      </c>
      <c r="N89" s="139" cm="1">
        <f t="array" ref="N89">[1]!BSMCall(M89,$G$4,$G$7,W89,$G$11,AE89)/'EUR GBP'!H89</f>
        <v>18.577799393416381</v>
      </c>
      <c r="O89" s="139">
        <f>$B$5*(N89-($G$10/'EUR GBP'!$F$3))</f>
        <v>-145.99248364863993</v>
      </c>
      <c r="P89" s="139">
        <f>(M89/'EUR GBP'!H89)-(Barclays!$K$3/'EUR GBP'!$F$3)</f>
        <v>-1.6971396147647511</v>
      </c>
      <c r="Q89" s="139">
        <f t="shared" si="17"/>
        <v>-1.055549545448772</v>
      </c>
      <c r="R89" s="139">
        <f t="shared" si="18"/>
        <v>1.5909000752274211E-2</v>
      </c>
      <c r="S89" s="139">
        <f t="shared" si="19"/>
        <v>-1.1662232461049651</v>
      </c>
      <c r="U89" s="102">
        <f>FORECAST($U$2,'EUR GBP'!AI89:AJ89,'EUR GBP'!$AI$2:$AJ$2)</f>
        <v>4.0878652036189976E-2</v>
      </c>
      <c r="V89" s="102">
        <f t="shared" si="20"/>
        <v>9.7407028079012081E-5</v>
      </c>
      <c r="W89" s="102">
        <f t="shared" si="21"/>
        <v>4.6706554666161498E-2</v>
      </c>
      <c r="X89" s="171">
        <f t="shared" si="22"/>
        <v>9.7407028079012081E-5</v>
      </c>
      <c r="Y89" s="139">
        <f t="shared" si="23"/>
        <v>3.8132771492628858E-3</v>
      </c>
      <c r="AC89" s="152">
        <f t="shared" si="14"/>
        <v>0.28357331473154268</v>
      </c>
      <c r="AD89" s="153">
        <f t="shared" si="24"/>
        <v>-3.1659646329698643E-3</v>
      </c>
      <c r="AE89" s="153">
        <f t="shared" si="25"/>
        <v>0.31446254313218813</v>
      </c>
      <c r="AF89" s="153">
        <f t="shared" si="26"/>
        <v>-3.1659646329698643E-3</v>
      </c>
      <c r="AG89" s="139">
        <f t="shared" si="27"/>
        <v>-0.13039597855773022</v>
      </c>
    </row>
    <row r="90" spans="10:33" ht="15" x14ac:dyDescent="0.2">
      <c r="J90" s="49">
        <v>44935</v>
      </c>
      <c r="K90" s="50">
        <v>172.74000644683801</v>
      </c>
      <c r="L90" s="139">
        <f t="shared" si="15"/>
        <v>2.7826575559602418E-3</v>
      </c>
      <c r="M90" s="170">
        <f t="shared" si="16"/>
        <v>153.64635666767589</v>
      </c>
      <c r="N90" s="139" cm="1">
        <f t="array" ref="N90">[1]!BSMCall(M90,$G$4,$G$7,W90,$G$11,AE90)/'EUR GBP'!H90</f>
        <v>19.746896964741062</v>
      </c>
      <c r="O90" s="139">
        <f>$B$5*(N90-($G$10/'EUR GBP'!$F$3))</f>
        <v>29.372152050062184</v>
      </c>
      <c r="P90" s="139">
        <f>(M90/'EUR GBP'!H90)-(Barclays!$K$3/'EUR GBP'!$F$3)</f>
        <v>0.31942347605613008</v>
      </c>
      <c r="Q90" s="139">
        <f t="shared" si="17"/>
        <v>0.19866798348434714</v>
      </c>
      <c r="R90" s="139">
        <f t="shared" si="18"/>
        <v>5.6356163900897992E-4</v>
      </c>
      <c r="S90" s="139">
        <f t="shared" si="19"/>
        <v>0.11972458070729106</v>
      </c>
      <c r="U90" s="102">
        <f>FORECAST($U$2,'EUR GBP'!AI90:AJ90,'EUR GBP'!$AI$2:$AJ$2)</f>
        <v>4.0781245008110964E-2</v>
      </c>
      <c r="V90" s="102">
        <f t="shared" si="20"/>
        <v>2.5574378669266512E-4</v>
      </c>
      <c r="W90" s="102">
        <f t="shared" si="21"/>
        <v>4.6864891424775151E-2</v>
      </c>
      <c r="X90" s="171">
        <f t="shared" si="22"/>
        <v>2.5574378669266512E-4</v>
      </c>
      <c r="Y90" s="139">
        <f t="shared" si="23"/>
        <v>1.0011823141447726E-2</v>
      </c>
      <c r="AC90" s="152">
        <f t="shared" si="14"/>
        <v>0.28673927936451254</v>
      </c>
      <c r="AD90" s="153">
        <f t="shared" si="24"/>
        <v>-2.1734820239717179E-3</v>
      </c>
      <c r="AE90" s="153">
        <f t="shared" si="25"/>
        <v>0.31545502574118628</v>
      </c>
      <c r="AF90" s="153">
        <f t="shared" si="26"/>
        <v>-2.1734820239717179E-3</v>
      </c>
      <c r="AG90" s="139">
        <f t="shared" si="27"/>
        <v>-8.9518787557512774E-2</v>
      </c>
    </row>
    <row r="91" spans="10:33" ht="15" x14ac:dyDescent="0.2">
      <c r="J91" s="49">
        <v>44932</v>
      </c>
      <c r="K91" s="50">
        <v>172.259998321533</v>
      </c>
      <c r="L91" s="139">
        <f t="shared" si="15"/>
        <v>-6.9421103446447724E-3</v>
      </c>
      <c r="M91" s="170">
        <f t="shared" si="16"/>
        <v>152.15632775053405</v>
      </c>
      <c r="N91" s="139" cm="1">
        <f t="array" ref="N91">[1]!BSMCall(M91,$G$4,$G$7,W91,$G$11,AE91)/'EUR GBP'!H91</f>
        <v>18.874392199271487</v>
      </c>
      <c r="O91" s="139">
        <f>$B$5*(N91-($G$10/'EUR GBP'!$F$3))</f>
        <v>-101.50356277037406</v>
      </c>
      <c r="P91" s="139">
        <f>(M91/'EUR GBP'!H91)-(Barclays!$K$3/'EUR GBP'!$F$3)</f>
        <v>-0.16423335949335183</v>
      </c>
      <c r="Q91" s="139">
        <f t="shared" si="17"/>
        <v>-0.10214625034532712</v>
      </c>
      <c r="R91" s="139">
        <f t="shared" si="18"/>
        <v>1.4898087271897058E-4</v>
      </c>
      <c r="S91" s="139">
        <f t="shared" si="19"/>
        <v>-0.13409711185620349</v>
      </c>
      <c r="U91" s="102">
        <f>FORECAST($U$2,'EUR GBP'!AI91:AJ91,'EUR GBP'!$AI$2:$AJ$2)</f>
        <v>4.0525501221418299E-2</v>
      </c>
      <c r="V91" s="102">
        <f t="shared" si="20"/>
        <v>-3.0167065560823131E-4</v>
      </c>
      <c r="W91" s="102">
        <f t="shared" si="21"/>
        <v>4.6307476982474255E-2</v>
      </c>
      <c r="X91" s="171">
        <f t="shared" si="22"/>
        <v>-3.0167065560823131E-4</v>
      </c>
      <c r="Y91" s="139">
        <f t="shared" si="23"/>
        <v>-1.1809761988641192E-2</v>
      </c>
      <c r="AC91" s="152">
        <f t="shared" si="14"/>
        <v>0.28891276138848426</v>
      </c>
      <c r="AD91" s="153">
        <f t="shared" si="24"/>
        <v>-4.9263541438204772E-4</v>
      </c>
      <c r="AE91" s="153">
        <f t="shared" si="25"/>
        <v>0.31713587235077595</v>
      </c>
      <c r="AF91" s="153">
        <f t="shared" si="26"/>
        <v>-4.9263541438204772E-4</v>
      </c>
      <c r="AG91" s="139">
        <f t="shared" si="27"/>
        <v>-2.0290080394954144E-2</v>
      </c>
    </row>
    <row r="92" spans="10:33" ht="15" x14ac:dyDescent="0.2">
      <c r="J92" s="49">
        <v>44931</v>
      </c>
      <c r="K92" s="50">
        <v>173.46000671386702</v>
      </c>
      <c r="L92" s="139">
        <f t="shared" si="15"/>
        <v>3.3293502239725069E-2</v>
      </c>
      <c r="M92" s="170">
        <f t="shared" si="16"/>
        <v>158.32122822552611</v>
      </c>
      <c r="N92" s="139" cm="1">
        <f t="array" ref="N92">[1]!BSMCall(M92,$G$4,$G$7,W92,$G$11,AE92)/'EUR GBP'!H92</f>
        <v>23.418742451916319</v>
      </c>
      <c r="O92" s="139">
        <f>$B$5*(N92-($G$10/'EUR GBP'!$F$3))</f>
        <v>580.14897512635082</v>
      </c>
      <c r="P92" s="139">
        <f>(M92/'EUR GBP'!H92)-(Barclays!$K$3/'EUR GBP'!$F$3)</f>
        <v>4.8416048086305068</v>
      </c>
      <c r="Q92" s="139">
        <f t="shared" si="17"/>
        <v>3.0112748005713836</v>
      </c>
      <c r="R92" s="139">
        <f t="shared" si="18"/>
        <v>0.12947515389826639</v>
      </c>
      <c r="S92" s="139">
        <f t="shared" si="19"/>
        <v>3.3080642475560373</v>
      </c>
      <c r="U92" s="102">
        <f>FORECAST($U$2,'EUR GBP'!AI92:AJ92,'EUR GBP'!$AI$2:$AJ$2)</f>
        <v>4.082717187702653E-2</v>
      </c>
      <c r="V92" s="102">
        <f t="shared" si="20"/>
        <v>4.6301521360873898E-4</v>
      </c>
      <c r="W92" s="102">
        <f t="shared" si="21"/>
        <v>4.7072162851691225E-2</v>
      </c>
      <c r="X92" s="171">
        <f t="shared" si="22"/>
        <v>4.6301521360873898E-4</v>
      </c>
      <c r="Y92" s="139">
        <f t="shared" si="23"/>
        <v>1.8126056904057278E-2</v>
      </c>
      <c r="AC92" s="152">
        <f t="shared" si="14"/>
        <v>0.28940539680286631</v>
      </c>
      <c r="AD92" s="153">
        <f t="shared" si="24"/>
        <v>3.6222334816813362E-3</v>
      </c>
      <c r="AE92" s="153">
        <f t="shared" si="25"/>
        <v>0.32125074124683933</v>
      </c>
      <c r="AF92" s="153">
        <f t="shared" si="26"/>
        <v>3.6222334816813362E-3</v>
      </c>
      <c r="AG92" s="139">
        <f t="shared" si="27"/>
        <v>0.14918823618233004</v>
      </c>
    </row>
    <row r="93" spans="10:33" ht="15" x14ac:dyDescent="0.2">
      <c r="J93" s="49">
        <v>44930</v>
      </c>
      <c r="K93" s="50">
        <v>167.77999401092501</v>
      </c>
      <c r="L93" s="139">
        <f t="shared" si="15"/>
        <v>2.2055726805059916E-2</v>
      </c>
      <c r="M93" s="170">
        <f t="shared" si="16"/>
        <v>156.59937629721881</v>
      </c>
      <c r="N93" s="139" cm="1">
        <f t="array" ref="N93">[1]!BSMCall(M93,$G$4,$G$7,W93,$G$11,AE93)/'EUR GBP'!H93</f>
        <v>22.049996655342365</v>
      </c>
      <c r="O93" s="139">
        <f>$B$5*(N93-($G$10/'EUR GBP'!$F$3))</f>
        <v>374.83710564025773</v>
      </c>
      <c r="P93" s="139">
        <f>(M93/'EUR GBP'!H93)-(Barclays!$K$3/'EUR GBP'!$F$3)</f>
        <v>3.5917843391356712</v>
      </c>
      <c r="Q93" s="139">
        <f t="shared" si="17"/>
        <v>2.2339389721040761</v>
      </c>
      <c r="R93" s="139">
        <f t="shared" si="18"/>
        <v>7.1257120014314806E-2</v>
      </c>
      <c r="S93" s="139">
        <f t="shared" si="19"/>
        <v>2.3471088805938525</v>
      </c>
      <c r="U93" s="102">
        <f>FORECAST($U$2,'EUR GBP'!AI93:AJ93,'EUR GBP'!$AI$2:$AJ$2)</f>
        <v>4.0364156663417791E-2</v>
      </c>
      <c r="V93" s="102">
        <f t="shared" si="20"/>
        <v>-2.464678138494672E-4</v>
      </c>
      <c r="W93" s="102">
        <f t="shared" si="21"/>
        <v>4.6362679824233019E-2</v>
      </c>
      <c r="X93" s="171">
        <f t="shared" si="22"/>
        <v>-2.464678138494672E-4</v>
      </c>
      <c r="Y93" s="139">
        <f t="shared" si="23"/>
        <v>-9.6486886122692187E-3</v>
      </c>
      <c r="AC93" s="152">
        <f t="shared" si="14"/>
        <v>0.28578316332118497</v>
      </c>
      <c r="AD93" s="153">
        <f t="shared" si="24"/>
        <v>1.2518930007582307E-3</v>
      </c>
      <c r="AE93" s="153">
        <f t="shared" si="25"/>
        <v>0.31888040076591623</v>
      </c>
      <c r="AF93" s="153">
        <f t="shared" si="26"/>
        <v>1.2518930007582307E-3</v>
      </c>
      <c r="AG93" s="139">
        <f t="shared" si="27"/>
        <v>5.1561477087731143E-2</v>
      </c>
    </row>
    <row r="94" spans="10:33" ht="15" x14ac:dyDescent="0.2">
      <c r="J94" s="49">
        <v>44929</v>
      </c>
      <c r="K94" s="50">
        <v>164.11999464035</v>
      </c>
      <c r="L94" s="139">
        <f t="shared" si="15"/>
        <v>3.471702159433062E-2</v>
      </c>
      <c r="M94" s="170">
        <f t="shared" si="16"/>
        <v>158.53933985802496</v>
      </c>
      <c r="N94" s="139" cm="1">
        <f t="array" ref="N94">[1]!BSMCall(M94,$G$4,$G$7,W94,$G$11,AE94)/'EUR GBP'!H94</f>
        <v>23.891116291200458</v>
      </c>
      <c r="O94" s="139">
        <f>$B$5*(N94-($G$10/'EUR GBP'!$F$3))</f>
        <v>651.00505101897159</v>
      </c>
      <c r="P94" s="139">
        <f>(M94/'EUR GBP'!H94)-(Barclays!$K$3/'EUR GBP'!$F$3)</f>
        <v>7.417822446594613</v>
      </c>
      <c r="Q94" s="139">
        <f t="shared" si="17"/>
        <v>4.6135739473667172</v>
      </c>
      <c r="R94" s="139">
        <f t="shared" si="18"/>
        <v>0.30392094308263595</v>
      </c>
      <c r="S94" s="139">
        <f t="shared" si="19"/>
        <v>5.0879259694073902</v>
      </c>
      <c r="U94" s="102">
        <f>FORECAST($U$2,'EUR GBP'!AI94:AJ94,'EUR GBP'!$AI$2:$AJ$2)</f>
        <v>4.0610624477267258E-2</v>
      </c>
      <c r="V94" s="102">
        <f t="shared" si="20"/>
        <v>2.5144964456609575E-5</v>
      </c>
      <c r="W94" s="102">
        <f t="shared" si="21"/>
        <v>4.6634292602539096E-2</v>
      </c>
      <c r="X94" s="171">
        <f t="shared" si="22"/>
        <v>2.5144964456609575E-5</v>
      </c>
      <c r="Y94" s="139">
        <f t="shared" si="23"/>
        <v>9.8437166467741418E-4</v>
      </c>
      <c r="AC94" s="152">
        <f t="shared" si="14"/>
        <v>0.28453127032042674</v>
      </c>
      <c r="AD94" s="153">
        <f t="shared" si="24"/>
        <v>4.1141014347038651E-3</v>
      </c>
      <c r="AE94" s="153">
        <f t="shared" si="25"/>
        <v>0.32174260919986186</v>
      </c>
      <c r="AF94" s="153">
        <f t="shared" si="26"/>
        <v>4.1141014347038651E-3</v>
      </c>
      <c r="AG94" s="139">
        <f t="shared" si="27"/>
        <v>0.16944670729335931</v>
      </c>
    </row>
    <row r="95" spans="10:33" ht="15" x14ac:dyDescent="0.2">
      <c r="J95" s="49">
        <v>44928</v>
      </c>
      <c r="K95" s="50">
        <v>158.52000713348301</v>
      </c>
      <c r="L95" s="139">
        <f t="shared" si="15"/>
        <v>0</v>
      </c>
      <c r="M95" s="170">
        <f t="shared" si="16"/>
        <v>153.21999788284299</v>
      </c>
      <c r="N95" s="139" cm="1">
        <f t="array" ref="N95">[1]!BSMCall(M95,$G$4,$G$7,W95,$G$11,AE95)/'EUR GBP'!H95</f>
        <v>19.448389002188371</v>
      </c>
      <c r="O95" s="139">
        <f>$B$5*(N95-($G$10/'EUR GBP'!$F$3))</f>
        <v>-15.404042332841428</v>
      </c>
      <c r="P95" s="139">
        <f>(M95/'EUR GBP'!H95)-(Barclays!$K$3/'EUR GBP'!$F$3)</f>
        <v>0.40220059479321435</v>
      </c>
      <c r="Q95" s="139">
        <f t="shared" si="17"/>
        <v>0.2501518739647422</v>
      </c>
      <c r="R95" s="139">
        <f t="shared" si="18"/>
        <v>8.93497162365361E-4</v>
      </c>
      <c r="S95" s="139">
        <f t="shared" si="19"/>
        <v>0.12322240371009788</v>
      </c>
      <c r="U95" s="102">
        <f>FORECAST($U$2,'EUR GBP'!AI95:AJ95,'EUR GBP'!$AI$2:$AJ$2)</f>
        <v>4.0585479512810649E-2</v>
      </c>
      <c r="V95" s="102">
        <f t="shared" si="20"/>
        <v>-4.8762187361703346E-5</v>
      </c>
      <c r="W95" s="102">
        <f t="shared" si="21"/>
        <v>4.6560385450720783E-2</v>
      </c>
      <c r="X95" s="171">
        <f t="shared" si="22"/>
        <v>-4.8762187361703346E-5</v>
      </c>
      <c r="Y95" s="139">
        <f t="shared" si="23"/>
        <v>-1.9089355099062245E-3</v>
      </c>
      <c r="AC95" s="152">
        <f t="shared" si="14"/>
        <v>0.28041716888572288</v>
      </c>
      <c r="AD95" s="153">
        <f t="shared" si="24"/>
        <v>-3.0571446774797506E-3</v>
      </c>
      <c r="AE95" s="153">
        <f t="shared" si="25"/>
        <v>0.31457136308767825</v>
      </c>
      <c r="AF95" s="153">
        <f t="shared" si="26"/>
        <v>-3.0571446774797506E-3</v>
      </c>
      <c r="AG95" s="139">
        <f t="shared" si="27"/>
        <v>-0.12591403190710346</v>
      </c>
    </row>
    <row r="96" spans="10:33" ht="15" x14ac:dyDescent="0.2">
      <c r="J96" s="49">
        <v>44925</v>
      </c>
      <c r="K96" s="50">
        <v>158.52000713348301</v>
      </c>
      <c r="L96" s="139">
        <f t="shared" si="15"/>
        <v>-1.5128100267701424E-3</v>
      </c>
      <c r="M96" s="170">
        <f t="shared" si="16"/>
        <v>152.98820513374412</v>
      </c>
      <c r="N96" s="139" cm="1">
        <f t="array" ref="N96">[1]!BSMCall(M96,$G$4,$G$7,W96,$G$11,AE96)/'EUR GBP'!H96</f>
        <v>19.329585998496839</v>
      </c>
      <c r="O96" s="139">
        <f>$B$5*(N96-($G$10/'EUR GBP'!$F$3))</f>
        <v>-33.224492886571255</v>
      </c>
      <c r="P96" s="139">
        <f>(M96/'EUR GBP'!H96)-(Barclays!$K$3/'EUR GBP'!$F$3)</f>
        <v>-0.72768348202714606</v>
      </c>
      <c r="Q96" s="139">
        <f t="shared" si="17"/>
        <v>-0.45258855665260322</v>
      </c>
      <c r="R96" s="139">
        <f t="shared" si="18"/>
        <v>2.9247772379304283E-3</v>
      </c>
      <c r="S96" s="139">
        <f t="shared" si="19"/>
        <v>-0.4542182327901948</v>
      </c>
      <c r="U96" s="102">
        <f>FORECAST($U$2,'EUR GBP'!AI96:AJ96,'EUR GBP'!$AI$2:$AJ$2)</f>
        <v>4.0634241700172352E-2</v>
      </c>
      <c r="V96" s="102">
        <f t="shared" si="20"/>
        <v>4.5257061719830571E-5</v>
      </c>
      <c r="W96" s="102">
        <f t="shared" si="21"/>
        <v>4.6654404699802317E-2</v>
      </c>
      <c r="X96" s="171">
        <f t="shared" si="22"/>
        <v>4.5257061719830571E-5</v>
      </c>
      <c r="Y96" s="139">
        <f t="shared" si="23"/>
        <v>1.7717173257665033E-3</v>
      </c>
      <c r="AC96" s="152">
        <f t="shared" si="14"/>
        <v>0.28347431356320263</v>
      </c>
      <c r="AD96" s="153">
        <f t="shared" si="24"/>
        <v>-1.5359701214667787E-4</v>
      </c>
      <c r="AE96" s="153">
        <f t="shared" si="25"/>
        <v>0.31747491075301132</v>
      </c>
      <c r="AF96" s="153">
        <f t="shared" si="26"/>
        <v>-1.5359701214667787E-4</v>
      </c>
      <c r="AG96" s="139">
        <f t="shared" si="27"/>
        <v>-6.3261707012885254E-3</v>
      </c>
    </row>
    <row r="97" spans="10:33" ht="15" x14ac:dyDescent="0.2">
      <c r="J97" s="49">
        <v>44924</v>
      </c>
      <c r="K97" s="50">
        <v>158.75999927520701</v>
      </c>
      <c r="L97" s="139">
        <f t="shared" si="15"/>
        <v>-1.2590291291548904E-3</v>
      </c>
      <c r="M97" s="170">
        <f t="shared" si="16"/>
        <v>153.02708944233945</v>
      </c>
      <c r="N97" s="139" cm="1">
        <f t="array" ref="N97">[1]!BSMCall(M97,$G$4,$G$7,W97,$G$11,AE97)/'EUR GBP'!H97</f>
        <v>18.896237668863471</v>
      </c>
      <c r="O97" s="139">
        <f>$B$5*(N97-($G$10/'EUR GBP'!$F$3))</f>
        <v>-98.226742331576489</v>
      </c>
      <c r="P97" s="139">
        <f>(M97/'EUR GBP'!H97)-(Barclays!$K$3/'EUR GBP'!$F$3)</f>
        <v>-0.73643967106914943</v>
      </c>
      <c r="Q97" s="139">
        <f t="shared" si="17"/>
        <v>-0.45803453839903208</v>
      </c>
      <c r="R97" s="139">
        <f t="shared" si="18"/>
        <v>2.9955882005328568E-3</v>
      </c>
      <c r="S97" s="139">
        <f t="shared" si="19"/>
        <v>-0.85648038562082784</v>
      </c>
      <c r="U97" s="102">
        <f>FORECAST($U$2,'EUR GBP'!AI97:AJ97,'EUR GBP'!$AI$2:$AJ$2)</f>
        <v>4.0588984638452522E-2</v>
      </c>
      <c r="V97" s="102">
        <f t="shared" si="20"/>
        <v>8.1184506416386026E-5</v>
      </c>
      <c r="W97" s="102">
        <f t="shared" si="21"/>
        <v>4.6690332144498872E-2</v>
      </c>
      <c r="X97" s="171">
        <f t="shared" si="22"/>
        <v>8.1184506416386026E-5</v>
      </c>
      <c r="Y97" s="139">
        <f t="shared" si="23"/>
        <v>3.1782000672546415E-3</v>
      </c>
      <c r="AC97" s="152">
        <f t="shared" si="14"/>
        <v>0.28362791057534931</v>
      </c>
      <c r="AD97" s="153">
        <f t="shared" si="24"/>
        <v>-9.8240104482826274E-3</v>
      </c>
      <c r="AE97" s="153">
        <f t="shared" si="25"/>
        <v>0.30780449731687537</v>
      </c>
      <c r="AF97" s="153">
        <f t="shared" si="26"/>
        <v>-9.8240104482826274E-3</v>
      </c>
      <c r="AG97" s="139">
        <f t="shared" si="27"/>
        <v>-0.40461963548958335</v>
      </c>
    </row>
    <row r="98" spans="10:33" ht="15" x14ac:dyDescent="0.2">
      <c r="J98" s="49">
        <v>44923</v>
      </c>
      <c r="K98" s="50">
        <v>158.960008621215</v>
      </c>
      <c r="L98" s="139">
        <f t="shared" si="15"/>
        <v>7.7044885241549423E-3</v>
      </c>
      <c r="M98" s="170">
        <f t="shared" si="16"/>
        <v>154.40047959820239</v>
      </c>
      <c r="N98" s="139" cm="1">
        <f t="array" ref="N98">[1]!BSMCall(M98,$G$4,$G$7,W98,$G$11,AE98)/'EUR GBP'!H98</f>
        <v>20.396427326900561</v>
      </c>
      <c r="O98" s="139">
        <f>$B$5*(N98-($G$10/'EUR GBP'!$F$3))</f>
        <v>126.80170637398706</v>
      </c>
      <c r="P98" s="139">
        <f>(M98/'EUR GBP'!H98)-(Barclays!$K$3/'EUR GBP'!$F$3)</f>
        <v>2.107158338885057</v>
      </c>
      <c r="Q98" s="139">
        <f t="shared" si="17"/>
        <v>1.3105639674241063</v>
      </c>
      <c r="R98" s="139">
        <f t="shared" si="18"/>
        <v>2.4524609609971961E-2</v>
      </c>
      <c r="S98" s="139">
        <f t="shared" si="19"/>
        <v>1.2531527448139821</v>
      </c>
      <c r="U98" s="102">
        <f>FORECAST($U$2,'EUR GBP'!AI98:AJ98,'EUR GBP'!$AI$2:$AJ$2)</f>
        <v>4.0507800132036136E-2</v>
      </c>
      <c r="V98" s="102">
        <f t="shared" si="20"/>
        <v>2.3937709629532483E-4</v>
      </c>
      <c r="W98" s="102">
        <f t="shared" si="21"/>
        <v>4.6848524734377811E-2</v>
      </c>
      <c r="X98" s="171">
        <f t="shared" si="22"/>
        <v>2.3937709629532483E-4</v>
      </c>
      <c r="Y98" s="139">
        <f t="shared" si="23"/>
        <v>9.3711021613289876E-3</v>
      </c>
      <c r="AC98" s="152">
        <f t="shared" si="14"/>
        <v>0.29345192102363193</v>
      </c>
      <c r="AD98" s="153">
        <f t="shared" si="24"/>
        <v>-2.2168975469478158E-3</v>
      </c>
      <c r="AE98" s="153">
        <f t="shared" si="25"/>
        <v>0.31541161021821018</v>
      </c>
      <c r="AF98" s="153">
        <f t="shared" si="26"/>
        <v>-2.2168975469478158E-3</v>
      </c>
      <c r="AG98" s="139">
        <f t="shared" si="27"/>
        <v>-9.1306934381425134E-2</v>
      </c>
    </row>
    <row r="99" spans="10:33" ht="15" x14ac:dyDescent="0.2">
      <c r="J99" s="49">
        <v>44922</v>
      </c>
      <c r="K99" s="50">
        <v>157.740008831024</v>
      </c>
      <c r="L99" s="139">
        <f t="shared" si="15"/>
        <v>0</v>
      </c>
      <c r="M99" s="170">
        <f t="shared" si="16"/>
        <v>153.21999788284299</v>
      </c>
      <c r="N99" s="139" cm="1">
        <f t="array" ref="N99">[1]!BSMCall(M99,$G$4,$G$7,W99,$G$11,AE99)/'EUR GBP'!H99</f>
        <v>19.445655531089187</v>
      </c>
      <c r="O99" s="139">
        <f>$B$5*(N99-($G$10/'EUR GBP'!$F$3))</f>
        <v>-15.814062997718992</v>
      </c>
      <c r="P99" s="139">
        <f>(M99/'EUR GBP'!H99)-(Barclays!$K$3/'EUR GBP'!$F$3)</f>
        <v>-0.97161507659725999</v>
      </c>
      <c r="Q99" s="139">
        <f t="shared" si="17"/>
        <v>-0.60430376118206008</v>
      </c>
      <c r="R99" s="139">
        <f t="shared" si="18"/>
        <v>5.2143028402864061E-3</v>
      </c>
      <c r="S99" s="139">
        <f t="shared" si="19"/>
        <v>-0.59700904260888954</v>
      </c>
      <c r="U99" s="102">
        <f>FORECAST($U$2,'EUR GBP'!AI99:AJ99,'EUR GBP'!$AI$2:$AJ$2)</f>
        <v>4.0268423035740811E-2</v>
      </c>
      <c r="V99" s="102">
        <f t="shared" si="20"/>
        <v>5.4480507969828507E-5</v>
      </c>
      <c r="W99" s="102">
        <f t="shared" si="21"/>
        <v>4.6663628146052315E-2</v>
      </c>
      <c r="X99" s="171">
        <f t="shared" si="22"/>
        <v>5.4480507969828507E-5</v>
      </c>
      <c r="Y99" s="139">
        <f t="shared" si="23"/>
        <v>2.1327955509849346E-3</v>
      </c>
      <c r="AC99" s="152">
        <f t="shared" si="14"/>
        <v>0.29566881857057975</v>
      </c>
      <c r="AD99" s="153">
        <f t="shared" si="24"/>
        <v>-1.2717620084812253E-6</v>
      </c>
      <c r="AE99" s="153">
        <f t="shared" si="25"/>
        <v>0.31762723600314952</v>
      </c>
      <c r="AF99" s="153">
        <f t="shared" si="26"/>
        <v>-1.2717620084812253E-6</v>
      </c>
      <c r="AG99" s="139">
        <f t="shared" si="27"/>
        <v>-5.2379818100776706E-5</v>
      </c>
    </row>
    <row r="100" spans="10:33" ht="15" x14ac:dyDescent="0.2">
      <c r="J100" s="49">
        <v>44921</v>
      </c>
      <c r="K100" s="50">
        <v>157.740008831024</v>
      </c>
      <c r="L100" s="139">
        <f t="shared" si="15"/>
        <v>0</v>
      </c>
      <c r="M100" s="170">
        <f t="shared" si="16"/>
        <v>153.21999788284299</v>
      </c>
      <c r="N100" s="139" cm="1">
        <f t="array" ref="N100">[1]!BSMCall(M100,$G$4,$G$7,W100,$G$11,AE100)/'EUR GBP'!H100</f>
        <v>19.357436263299579</v>
      </c>
      <c r="O100" s="139">
        <f>$B$5*(N100-($G$10/'EUR GBP'!$F$3))</f>
        <v>-29.046953166160172</v>
      </c>
      <c r="P100" s="139">
        <f>(M100/'EUR GBP'!H100)-(Barclays!$K$3/'EUR GBP'!$F$3)</f>
        <v>-0.25046659559939144</v>
      </c>
      <c r="Q100" s="139">
        <f t="shared" si="17"/>
        <v>-0.15577970064159161</v>
      </c>
      <c r="R100" s="139">
        <f t="shared" si="18"/>
        <v>3.4650330881054637E-4</v>
      </c>
      <c r="S100" s="139">
        <f t="shared" si="19"/>
        <v>-0.29986887908718357</v>
      </c>
      <c r="U100" s="102">
        <f>FORECAST($U$2,'EUR GBP'!AI100:AJ100,'EUR GBP'!$AI$2:$AJ$2)</f>
        <v>4.0213942527770982E-2</v>
      </c>
      <c r="V100" s="102">
        <f t="shared" si="20"/>
        <v>-1.0544769465924836E-4</v>
      </c>
      <c r="W100" s="102">
        <f t="shared" si="21"/>
        <v>4.6503699943423238E-2</v>
      </c>
      <c r="X100" s="171">
        <f t="shared" si="22"/>
        <v>-1.0544769465924836E-4</v>
      </c>
      <c r="Y100" s="139">
        <f t="shared" si="23"/>
        <v>-4.1280520760821875E-3</v>
      </c>
      <c r="AC100" s="152">
        <f t="shared" si="14"/>
        <v>0.29567009033258823</v>
      </c>
      <c r="AD100" s="153">
        <f t="shared" si="24"/>
        <v>-3.4066157423768284E-3</v>
      </c>
      <c r="AE100" s="153">
        <f t="shared" si="25"/>
        <v>0.31422189202278117</v>
      </c>
      <c r="AF100" s="153">
        <f t="shared" si="26"/>
        <v>-3.4066157423768284E-3</v>
      </c>
      <c r="AG100" s="139">
        <f t="shared" si="27"/>
        <v>-0.14030762967832033</v>
      </c>
    </row>
    <row r="101" spans="10:33" ht="15" x14ac:dyDescent="0.2">
      <c r="J101" s="49">
        <v>44918</v>
      </c>
      <c r="K101" s="50">
        <v>157.740008831024</v>
      </c>
      <c r="L101" s="139">
        <f t="shared" si="15"/>
        <v>2.6661486177319066E-3</v>
      </c>
      <c r="M101" s="170">
        <f t="shared" si="16"/>
        <v>153.62850516840723</v>
      </c>
      <c r="N101" s="139" cm="1">
        <f t="array" ref="N101">[1]!BSMCall(M101,$G$4,$G$7,W101,$G$11,AE101)/'EUR GBP'!H101</f>
        <v>19.787847203489072</v>
      </c>
      <c r="O101" s="139">
        <f>$B$5*(N101-($G$10/'EUR GBP'!$F$3))</f>
        <v>35.514687862263727</v>
      </c>
      <c r="P101" s="139">
        <f>(M101/'EUR GBP'!H101)-(Barclays!$K$3/'EUR GBP'!$F$3)</f>
        <v>0.80453191288094672</v>
      </c>
      <c r="Q101" s="139">
        <f t="shared" si="17"/>
        <v>0.50038505232713537</v>
      </c>
      <c r="R101" s="139">
        <f t="shared" si="18"/>
        <v>3.5751503621478976E-3</v>
      </c>
      <c r="S101" s="139">
        <f t="shared" si="19"/>
        <v>0.42217983601777748</v>
      </c>
      <c r="U101" s="102">
        <f>FORECAST($U$2,'EUR GBP'!AI101:AJ101,'EUR GBP'!$AI$2:$AJ$2)</f>
        <v>4.0319390222430231E-2</v>
      </c>
      <c r="V101" s="102">
        <f t="shared" si="20"/>
        <v>6.3263252377598889E-5</v>
      </c>
      <c r="W101" s="102">
        <f t="shared" si="21"/>
        <v>4.6672410890460085E-2</v>
      </c>
      <c r="X101" s="171">
        <f t="shared" si="22"/>
        <v>6.3263252377598889E-5</v>
      </c>
      <c r="Y101" s="139">
        <f t="shared" si="23"/>
        <v>2.4766212401415816E-3</v>
      </c>
      <c r="AC101" s="152">
        <f t="shared" si="14"/>
        <v>0.29907670607496506</v>
      </c>
      <c r="AD101" s="153">
        <f t="shared" si="24"/>
        <v>-2.0457275351535853E-3</v>
      </c>
      <c r="AE101" s="153">
        <f t="shared" si="25"/>
        <v>0.31558278023000441</v>
      </c>
      <c r="AF101" s="153">
        <f t="shared" si="26"/>
        <v>-2.0457275351535853E-3</v>
      </c>
      <c r="AG101" s="139">
        <f t="shared" si="27"/>
        <v>-8.4256987911647444E-2</v>
      </c>
    </row>
    <row r="102" spans="10:33" ht="15" x14ac:dyDescent="0.2">
      <c r="J102" s="49">
        <v>44917</v>
      </c>
      <c r="K102" s="50">
        <v>157.320010662078</v>
      </c>
      <c r="L102" s="139">
        <f t="shared" si="15"/>
        <v>-4.819254377280059E-3</v>
      </c>
      <c r="M102" s="170">
        <f t="shared" si="16"/>
        <v>152.48159173735925</v>
      </c>
      <c r="N102" s="139" cm="1">
        <f t="array" ref="N102">[1]!BSMCall(M102,$G$4,$G$7,W102,$G$11,AE102)/'EUR GBP'!H102</f>
        <v>18.909641533298654</v>
      </c>
      <c r="O102" s="139">
        <f>$B$5*(N102-($G$10/'EUR GBP'!$F$3))</f>
        <v>-96.216162666298999</v>
      </c>
      <c r="P102" s="139">
        <f>(M102/'EUR GBP'!H102)-(Barclays!$K$3/'EUR GBP'!$F$3)</f>
        <v>-1.8088989393029067</v>
      </c>
      <c r="Q102" s="139">
        <f t="shared" si="17"/>
        <v>-1.1250591504274197</v>
      </c>
      <c r="R102" s="139">
        <f t="shared" si="18"/>
        <v>1.8073254689801782E-2</v>
      </c>
      <c r="S102" s="139">
        <f t="shared" si="19"/>
        <v>-1.1179080158583414</v>
      </c>
      <c r="U102" s="102">
        <f>FORECAST($U$2,'EUR GBP'!AI102:AJ102,'EUR GBP'!$AI$2:$AJ$2)</f>
        <v>4.0256126970052632E-2</v>
      </c>
      <c r="V102" s="102">
        <f t="shared" si="20"/>
        <v>1.5597119927398401E-4</v>
      </c>
      <c r="W102" s="102">
        <f t="shared" si="21"/>
        <v>4.676511883735647E-2</v>
      </c>
      <c r="X102" s="171">
        <f t="shared" si="22"/>
        <v>1.5597119927398401E-4</v>
      </c>
      <c r="Y102" s="139">
        <f t="shared" si="23"/>
        <v>6.1059393953808777E-3</v>
      </c>
      <c r="AC102" s="152">
        <f t="shared" si="14"/>
        <v>0.30112243361011864</v>
      </c>
      <c r="AD102" s="153">
        <f t="shared" si="24"/>
        <v>-4.1343479141286998E-4</v>
      </c>
      <c r="AE102" s="153">
        <f t="shared" si="25"/>
        <v>0.31721507297374513</v>
      </c>
      <c r="AF102" s="153">
        <f t="shared" si="26"/>
        <v>-4.1343479141286998E-4</v>
      </c>
      <c r="AG102" s="139">
        <f t="shared" si="27"/>
        <v>-1.7028059516104331E-2</v>
      </c>
    </row>
    <row r="103" spans="10:33" ht="15" x14ac:dyDescent="0.2">
      <c r="J103" s="49">
        <v>44916</v>
      </c>
      <c r="K103" s="50">
        <v>158.08000564575099</v>
      </c>
      <c r="L103" s="139">
        <f t="shared" si="15"/>
        <v>1.196408542607719E-2</v>
      </c>
      <c r="M103" s="170">
        <f t="shared" si="16"/>
        <v>155.05313502649668</v>
      </c>
      <c r="N103" s="139" cm="1">
        <f t="array" ref="N103">[1]!BSMCall(M103,$G$4,$G$7,W103,$G$11,AE103)/'EUR GBP'!H103</f>
        <v>20.896922829405611</v>
      </c>
      <c r="O103" s="139">
        <f>$B$5*(N103-($G$10/'EUR GBP'!$F$3))</f>
        <v>201.87603174974456</v>
      </c>
      <c r="P103" s="139">
        <f>(M103/'EUR GBP'!H103)-(Barclays!$K$3/'EUR GBP'!$F$3)</f>
        <v>2.0706344110485304</v>
      </c>
      <c r="Q103" s="139">
        <f t="shared" si="17"/>
        <v>1.2878476186390988</v>
      </c>
      <c r="R103" s="139">
        <f t="shared" si="18"/>
        <v>2.3681794858152257E-2</v>
      </c>
      <c r="S103" s="139">
        <f t="shared" si="19"/>
        <v>1.3273839329243959</v>
      </c>
      <c r="U103" s="102">
        <f>FORECAST($U$2,'EUR GBP'!AI103:AJ103,'EUR GBP'!$AI$2:$AJ$2)</f>
        <v>4.0100155770778648E-2</v>
      </c>
      <c r="V103" s="102">
        <f t="shared" si="20"/>
        <v>-1.0105855762952004E-4</v>
      </c>
      <c r="W103" s="102">
        <f t="shared" si="21"/>
        <v>4.6508089080452966E-2</v>
      </c>
      <c r="X103" s="171">
        <f t="shared" si="22"/>
        <v>-1.0105855762952004E-4</v>
      </c>
      <c r="Y103" s="139">
        <f t="shared" si="23"/>
        <v>-3.9562267337991822E-3</v>
      </c>
      <c r="AC103" s="152">
        <f t="shared" si="14"/>
        <v>0.30153586840153151</v>
      </c>
      <c r="AD103" s="153">
        <f t="shared" si="24"/>
        <v>4.8099736197404486E-4</v>
      </c>
      <c r="AE103" s="153">
        <f t="shared" si="25"/>
        <v>0.31810950512713204</v>
      </c>
      <c r="AF103" s="153">
        <f t="shared" si="26"/>
        <v>4.8099736197404486E-4</v>
      </c>
      <c r="AG103" s="139">
        <f t="shared" si="27"/>
        <v>1.981074616094404E-2</v>
      </c>
    </row>
    <row r="104" spans="10:33" ht="15" x14ac:dyDescent="0.2">
      <c r="J104" s="49">
        <v>44915</v>
      </c>
      <c r="K104" s="50">
        <v>156.19999170303299</v>
      </c>
      <c r="L104" s="139">
        <f t="shared" si="15"/>
        <v>6.0361132606260521E-3</v>
      </c>
      <c r="M104" s="170">
        <f t="shared" si="16"/>
        <v>154.14485114385673</v>
      </c>
      <c r="N104" s="139" cm="1">
        <f t="array" ref="N104">[1]!BSMCall(M104,$G$4,$G$7,W104,$G$11,AE104)/'EUR GBP'!H104</f>
        <v>19.992623711845752</v>
      </c>
      <c r="O104" s="139">
        <f>$B$5*(N104-($G$10/'EUR GBP'!$F$3))</f>
        <v>66.23116411576575</v>
      </c>
      <c r="P104" s="139">
        <f>(M104/'EUR GBP'!H104)-(Barclays!$K$3/'EUR GBP'!$F$3)</f>
        <v>0.18962310780193548</v>
      </c>
      <c r="Q104" s="139">
        <f t="shared" si="17"/>
        <v>0.117937607198369</v>
      </c>
      <c r="R104" s="139">
        <f t="shared" si="18"/>
        <v>1.9860504703025521E-4</v>
      </c>
      <c r="S104" s="139">
        <f t="shared" si="19"/>
        <v>7.8780453555991892E-3</v>
      </c>
      <c r="U104" s="102">
        <f>FORECAST($U$2,'EUR GBP'!AI104:AJ104,'EUR GBP'!$AI$2:$AJ$2)</f>
        <v>4.0201214328408168E-2</v>
      </c>
      <c r="V104" s="102">
        <f t="shared" si="20"/>
        <v>1.0413974523541814E-4</v>
      </c>
      <c r="W104" s="102">
        <f t="shared" si="21"/>
        <v>4.6713287383317904E-2</v>
      </c>
      <c r="X104" s="171">
        <f t="shared" si="22"/>
        <v>1.0413974523541814E-4</v>
      </c>
      <c r="Y104" s="139">
        <f t="shared" si="23"/>
        <v>4.0768486490949931E-3</v>
      </c>
      <c r="AC104" s="152">
        <f t="shared" si="14"/>
        <v>0.30105487103955747</v>
      </c>
      <c r="AD104" s="153">
        <f t="shared" si="24"/>
        <v>-2.7760105757091424E-3</v>
      </c>
      <c r="AE104" s="153">
        <f t="shared" si="25"/>
        <v>0.31485249718944885</v>
      </c>
      <c r="AF104" s="153">
        <f t="shared" si="26"/>
        <v>-2.7760105757091424E-3</v>
      </c>
      <c r="AG104" s="139">
        <f t="shared" si="27"/>
        <v>-0.11433501553889507</v>
      </c>
    </row>
    <row r="105" spans="10:33" ht="15" x14ac:dyDescent="0.2">
      <c r="J105" s="49">
        <v>44914</v>
      </c>
      <c r="K105" s="50">
        <v>155.25999069213802</v>
      </c>
      <c r="L105" s="139">
        <f t="shared" si="15"/>
        <v>1.2182564835670751E-2</v>
      </c>
      <c r="M105" s="170">
        <f t="shared" si="16"/>
        <v>155.08661044117207</v>
      </c>
      <c r="N105" s="139" cm="1">
        <f t="array" ref="N105">[1]!BSMCall(M105,$G$4,$G$7,W105,$G$11,AE105)/'EUR GBP'!H105</f>
        <v>20.617260254714139</v>
      </c>
      <c r="O105" s="139">
        <f>$B$5*(N105-($G$10/'EUR GBP'!$F$3))</f>
        <v>159.92664554602385</v>
      </c>
      <c r="P105" s="139">
        <f>(M105/'EUR GBP'!H105)-(Barclays!$K$3/'EUR GBP'!$F$3)</f>
        <v>2.4276467000836703</v>
      </c>
      <c r="Q105" s="139">
        <f t="shared" si="17"/>
        <v>1.5098942647324456</v>
      </c>
      <c r="R105" s="139">
        <f t="shared" si="18"/>
        <v>3.2552078727451597E-2</v>
      </c>
      <c r="S105" s="139">
        <f t="shared" si="19"/>
        <v>1.2590388140047297</v>
      </c>
      <c r="U105" s="102">
        <f>FORECAST($U$2,'EUR GBP'!AI105:AJ105,'EUR GBP'!$AI$2:$AJ$2)</f>
        <v>4.009707458317275E-2</v>
      </c>
      <c r="V105" s="102">
        <f t="shared" si="20"/>
        <v>1.9589699804777733E-4</v>
      </c>
      <c r="W105" s="102">
        <f t="shared" si="21"/>
        <v>4.6805044636130264E-2</v>
      </c>
      <c r="X105" s="171">
        <f t="shared" si="22"/>
        <v>1.9589699804777733E-4</v>
      </c>
      <c r="Y105" s="139">
        <f t="shared" si="23"/>
        <v>7.668949161028153E-3</v>
      </c>
      <c r="AC105" s="152">
        <f t="shared" si="14"/>
        <v>0.30383088161526661</v>
      </c>
      <c r="AD105" s="153">
        <f t="shared" si="24"/>
        <v>-7.0672258989972758E-3</v>
      </c>
      <c r="AE105" s="153">
        <f t="shared" si="25"/>
        <v>0.31056128186616072</v>
      </c>
      <c r="AF105" s="153">
        <f t="shared" si="26"/>
        <v>-7.0672258989972758E-3</v>
      </c>
      <c r="AG105" s="139">
        <f t="shared" si="27"/>
        <v>-0.29107647861619562</v>
      </c>
    </row>
    <row r="106" spans="10:33" ht="15" x14ac:dyDescent="0.2">
      <c r="J106" s="49">
        <v>44911</v>
      </c>
      <c r="K106" s="50">
        <v>153.38000059127802</v>
      </c>
      <c r="L106" s="139">
        <f t="shared" si="15"/>
        <v>-2.0392988834796805E-2</v>
      </c>
      <c r="M106" s="170">
        <f t="shared" si="16"/>
        <v>150.09538417675057</v>
      </c>
      <c r="N106" s="139" cm="1">
        <f t="array" ref="N106">[1]!BSMCall(M106,$G$4,$G$7,W106,$G$11,AE106)/'EUR GBP'!H106</f>
        <v>17.401799276335399</v>
      </c>
      <c r="O106" s="139">
        <f>$B$5*(N106-($G$10/'EUR GBP'!$F$3))</f>
        <v>-322.39250121078715</v>
      </c>
      <c r="P106" s="139">
        <f>(M106/'EUR GBP'!H106)-(Barclays!$K$3/'EUR GBP'!$F$3)</f>
        <v>-3.9483816188532614</v>
      </c>
      <c r="Q106" s="139">
        <f t="shared" si="17"/>
        <v>-2.4557274998359837</v>
      </c>
      <c r="R106" s="139">
        <f t="shared" si="18"/>
        <v>8.6108495934161478E-2</v>
      </c>
      <c r="S106" s="139">
        <f t="shared" si="19"/>
        <v>-2.3176685277007683</v>
      </c>
      <c r="U106" s="102">
        <f>FORECAST($U$2,'EUR GBP'!AI106:AJ106,'EUR GBP'!$AI$2:$AJ$2)</f>
        <v>3.9901177585124972E-2</v>
      </c>
      <c r="V106" s="102">
        <f t="shared" si="20"/>
        <v>4.4764056801797902E-4</v>
      </c>
      <c r="W106" s="102">
        <f t="shared" si="21"/>
        <v>4.7056788206100465E-2</v>
      </c>
      <c r="X106" s="171">
        <f t="shared" si="22"/>
        <v>4.4764056801797902E-4</v>
      </c>
      <c r="Y106" s="139">
        <f t="shared" si="23"/>
        <v>1.7524172359733598E-2</v>
      </c>
      <c r="AC106" s="152">
        <f t="shared" si="14"/>
        <v>0.31089810751426389</v>
      </c>
      <c r="AD106" s="153">
        <f t="shared" si="24"/>
        <v>8.3585752882125997E-4</v>
      </c>
      <c r="AE106" s="153">
        <f t="shared" si="25"/>
        <v>0.31846436529397926</v>
      </c>
      <c r="AF106" s="153">
        <f t="shared" si="26"/>
        <v>8.3585752882125997E-4</v>
      </c>
      <c r="AG106" s="139">
        <f t="shared" si="27"/>
        <v>3.4426303841320213E-2</v>
      </c>
    </row>
    <row r="107" spans="10:33" ht="15" x14ac:dyDescent="0.2">
      <c r="J107" s="49">
        <v>44910</v>
      </c>
      <c r="K107" s="50">
        <v>156.539988517761</v>
      </c>
      <c r="L107" s="139">
        <f t="shared" si="15"/>
        <v>-2.4359183163671819E-2</v>
      </c>
      <c r="M107" s="170">
        <f t="shared" si="16"/>
        <v>149.48768389007742</v>
      </c>
      <c r="N107" s="139" cm="1">
        <f t="array" ref="N107">[1]!BSMCall(M107,$G$4,$G$7,W107,$G$11,AE107)/'EUR GBP'!H107</f>
        <v>16.787428550502405</v>
      </c>
      <c r="O107" s="139">
        <f>$B$5*(N107-($G$10/'EUR GBP'!$F$3))</f>
        <v>-414.54811008573637</v>
      </c>
      <c r="P107" s="139">
        <f>(M107/'EUR GBP'!H107)-(Barclays!$K$3/'EUR GBP'!$F$3)</f>
        <v>-6.8951424526557048</v>
      </c>
      <c r="Q107" s="139">
        <f t="shared" si="17"/>
        <v>-4.2884889483380091</v>
      </c>
      <c r="R107" s="139">
        <f t="shared" si="18"/>
        <v>0.26259971274228844</v>
      </c>
      <c r="S107" s="139">
        <f t="shared" si="19"/>
        <v>-3.963198625705088</v>
      </c>
      <c r="U107" s="102">
        <f>FORECAST($U$2,'EUR GBP'!AI107:AJ107,'EUR GBP'!$AI$2:$AJ$2)</f>
        <v>3.9453537017106993E-2</v>
      </c>
      <c r="V107" s="102">
        <f t="shared" si="20"/>
        <v>-3.9367265999309953E-4</v>
      </c>
      <c r="W107" s="102">
        <f t="shared" si="21"/>
        <v>4.6215474978089387E-2</v>
      </c>
      <c r="X107" s="171">
        <f t="shared" si="22"/>
        <v>-3.9367265999309953E-4</v>
      </c>
      <c r="Y107" s="139">
        <f t="shared" si="23"/>
        <v>-1.5411444002002951E-2</v>
      </c>
      <c r="AC107" s="152">
        <f t="shared" si="14"/>
        <v>0.31006224998544263</v>
      </c>
      <c r="AD107" s="153">
        <f t="shared" si="24"/>
        <v>1.896288084351605E-3</v>
      </c>
      <c r="AE107" s="153">
        <f t="shared" si="25"/>
        <v>0.3195247958495096</v>
      </c>
      <c r="AF107" s="153">
        <f t="shared" si="26"/>
        <v>1.896288084351605E-3</v>
      </c>
      <c r="AG107" s="139">
        <f t="shared" si="27"/>
        <v>7.8102053892635775E-2</v>
      </c>
    </row>
    <row r="108" spans="10:33" ht="15" x14ac:dyDescent="0.2">
      <c r="J108" s="49">
        <v>44909</v>
      </c>
      <c r="K108" s="50">
        <v>160.399997234344</v>
      </c>
      <c r="L108" s="139">
        <f t="shared" si="15"/>
        <v>-3.7405694840186859E-4</v>
      </c>
      <c r="M108" s="170">
        <f t="shared" si="16"/>
        <v>153.16268487800079</v>
      </c>
      <c r="N108" s="139" cm="1">
        <f t="array" ref="N108">[1]!BSMCall(M108,$G$4,$G$7,W108,$G$11,AE108)/'EUR GBP'!H108</f>
        <v>19.378193475815618</v>
      </c>
      <c r="O108" s="139">
        <f>$B$5*(N108-($G$10/'EUR GBP'!$F$3))</f>
        <v>-25.933371288754437</v>
      </c>
      <c r="P108" s="139">
        <f>(M108/'EUR GBP'!H108)-(Barclays!$K$3/'EUR GBP'!$F$3)</f>
        <v>-0.12010736873014594</v>
      </c>
      <c r="Q108" s="139">
        <f t="shared" si="17"/>
        <v>-7.4701737774076474E-2</v>
      </c>
      <c r="R108" s="139">
        <f t="shared" si="18"/>
        <v>7.9679585457808149E-5</v>
      </c>
      <c r="S108" s="139">
        <f t="shared" si="19"/>
        <v>-0.18413841749990073</v>
      </c>
      <c r="U108" s="102">
        <f>FORECAST($U$2,'EUR GBP'!AI108:AJ108,'EUR GBP'!$AI$2:$AJ$2)</f>
        <v>3.9847209677100093E-2</v>
      </c>
      <c r="V108" s="102">
        <f t="shared" si="20"/>
        <v>-5.2065514028078186E-4</v>
      </c>
      <c r="W108" s="102">
        <f t="shared" si="21"/>
        <v>4.6088492497801704E-2</v>
      </c>
      <c r="X108" s="171">
        <f t="shared" si="22"/>
        <v>-5.2065514028078186E-4</v>
      </c>
      <c r="Y108" s="139">
        <f t="shared" si="23"/>
        <v>-2.0382536950706482E-2</v>
      </c>
      <c r="AC108" s="152">
        <f t="shared" si="14"/>
        <v>0.30816596190109102</v>
      </c>
      <c r="AD108" s="153">
        <f t="shared" si="24"/>
        <v>-2.1641352157962812E-3</v>
      </c>
      <c r="AE108" s="153">
        <f t="shared" si="25"/>
        <v>0.31546437254936172</v>
      </c>
      <c r="AF108" s="153">
        <f t="shared" si="26"/>
        <v>-2.1641352157962812E-3</v>
      </c>
      <c r="AG108" s="139">
        <f t="shared" si="27"/>
        <v>-8.9133822360575571E-2</v>
      </c>
    </row>
    <row r="109" spans="10:33" ht="15" x14ac:dyDescent="0.2">
      <c r="J109" s="49">
        <v>44908</v>
      </c>
      <c r="K109" s="50">
        <v>160.460007190704</v>
      </c>
      <c r="L109" s="139">
        <f t="shared" si="15"/>
        <v>1.7223391179633948E-2</v>
      </c>
      <c r="M109" s="170">
        <f t="shared" si="16"/>
        <v>155.85896584292189</v>
      </c>
      <c r="N109" s="139" cm="1">
        <f t="array" ref="N109">[1]!BSMCall(M109,$G$4,$G$7,W109,$G$11,AE109)/'EUR GBP'!H109</f>
        <v>21.513670738114197</v>
      </c>
      <c r="O109" s="139">
        <f>$B$5*(N109-($G$10/'EUR GBP'!$F$3))</f>
        <v>294.38821805603243</v>
      </c>
      <c r="P109" s="139">
        <f>(M109/'EUR GBP'!H109)-(Barclays!$K$3/'EUR GBP'!$F$3)</f>
        <v>3.1736887405461687</v>
      </c>
      <c r="Q109" s="139">
        <f t="shared" si="17"/>
        <v>1.9739010735093543</v>
      </c>
      <c r="R109" s="139">
        <f t="shared" si="18"/>
        <v>5.5633505085343551E-2</v>
      </c>
      <c r="S109" s="139">
        <f t="shared" si="19"/>
        <v>2.0416016338872187</v>
      </c>
      <c r="U109" s="102">
        <f>FORECAST($U$2,'EUR GBP'!AI109:AJ109,'EUR GBP'!$AI$2:$AJ$2)</f>
        <v>4.0367864817380875E-2</v>
      </c>
      <c r="V109" s="102">
        <f t="shared" si="20"/>
        <v>3.4220889210705846E-4</v>
      </c>
      <c r="W109" s="102">
        <f t="shared" si="21"/>
        <v>4.6951356530189545E-2</v>
      </c>
      <c r="X109" s="171">
        <f t="shared" si="22"/>
        <v>3.4220889210705846E-4</v>
      </c>
      <c r="Y109" s="139">
        <f t="shared" si="23"/>
        <v>1.339674738344249E-2</v>
      </c>
      <c r="AC109" s="152">
        <f t="shared" si="14"/>
        <v>0.3103300971168873</v>
      </c>
      <c r="AD109" s="153">
        <f t="shared" si="24"/>
        <v>-3.2284416890460133E-5</v>
      </c>
      <c r="AE109" s="153">
        <f t="shared" si="25"/>
        <v>0.31759622334826754</v>
      </c>
      <c r="AF109" s="153">
        <f t="shared" si="26"/>
        <v>-3.2284416890460133E-5</v>
      </c>
      <c r="AG109" s="139">
        <f t="shared" si="27"/>
        <v>-1.329692090921514E-3</v>
      </c>
    </row>
    <row r="110" spans="10:33" ht="15" x14ac:dyDescent="0.2">
      <c r="J110" s="49">
        <v>44907</v>
      </c>
      <c r="K110" s="50">
        <v>157.72000551223698</v>
      </c>
      <c r="L110" s="139">
        <f t="shared" si="15"/>
        <v>-7.0760662667485145E-3</v>
      </c>
      <c r="M110" s="170">
        <f t="shared" si="16"/>
        <v>152.13580302443293</v>
      </c>
      <c r="N110" s="139" cm="1">
        <f t="array" ref="N110">[1]!BSMCall(M110,$G$4,$G$7,W110,$G$11,AE110)/'EUR GBP'!H110</f>
        <v>18.410854815389587</v>
      </c>
      <c r="O110" s="139">
        <f>$B$5*(N110-($G$10/'EUR GBP'!$F$3))</f>
        <v>-171.03417035265895</v>
      </c>
      <c r="P110" s="139">
        <f>(M110/'EUR GBP'!H110)-(Barclays!$K$3/'EUR GBP'!$F$3)</f>
        <v>-1.5483407265790845</v>
      </c>
      <c r="Q110" s="139">
        <f t="shared" si="17"/>
        <v>-0.96300288787196775</v>
      </c>
      <c r="R110" s="139">
        <f t="shared" si="18"/>
        <v>1.3241611299366665E-2</v>
      </c>
      <c r="S110" s="139">
        <f t="shared" si="19"/>
        <v>-1.244962024064789</v>
      </c>
      <c r="U110" s="102">
        <f>FORECAST($U$2,'EUR GBP'!AI110:AJ110,'EUR GBP'!$AI$2:$AJ$2)</f>
        <v>4.0025655925273816E-2</v>
      </c>
      <c r="V110" s="102">
        <f t="shared" si="20"/>
        <v>3.1907893717283281E-4</v>
      </c>
      <c r="W110" s="102">
        <f t="shared" si="21"/>
        <v>4.6928226575255319E-2</v>
      </c>
      <c r="X110" s="171">
        <f t="shared" si="22"/>
        <v>3.1907893717283281E-4</v>
      </c>
      <c r="Y110" s="139">
        <f t="shared" si="23"/>
        <v>1.2491259038775836E-2</v>
      </c>
      <c r="AC110" s="152">
        <f t="shared" si="14"/>
        <v>0.31036238153377776</v>
      </c>
      <c r="AD110" s="153">
        <f t="shared" si="24"/>
        <v>-7.4706445804483268E-3</v>
      </c>
      <c r="AE110" s="153">
        <f t="shared" si="25"/>
        <v>0.31015786318470967</v>
      </c>
      <c r="AF110" s="153">
        <f t="shared" si="26"/>
        <v>-7.4706445804483268E-3</v>
      </c>
      <c r="AG110" s="139">
        <f t="shared" si="27"/>
        <v>-0.30769200653096368</v>
      </c>
    </row>
    <row r="111" spans="10:33" ht="15" x14ac:dyDescent="0.2">
      <c r="J111" s="49">
        <v>44904</v>
      </c>
      <c r="K111" s="50">
        <v>158.84000062942499</v>
      </c>
      <c r="L111" s="139">
        <f t="shared" si="15"/>
        <v>1.1269491391150407E-2</v>
      </c>
      <c r="M111" s="170">
        <f t="shared" si="16"/>
        <v>154.94670932993577</v>
      </c>
      <c r="N111" s="139" cm="1">
        <f t="array" ref="N111">[1]!BSMCall(M111,$G$4,$G$7,W111,$G$11,AE111)/'EUR GBP'!H111</f>
        <v>20.836271273178131</v>
      </c>
      <c r="O111" s="139">
        <f>$B$5*(N111-($G$10/'EUR GBP'!$F$3))</f>
        <v>192.77829831562255</v>
      </c>
      <c r="P111" s="139">
        <f>(M111/'EUR GBP'!H111)-(Barclays!$K$3/'EUR GBP'!$F$3)</f>
        <v>3.1808022497433512</v>
      </c>
      <c r="Q111" s="139">
        <f t="shared" si="17"/>
        <v>1.9783253773994456</v>
      </c>
      <c r="R111" s="139">
        <f t="shared" si="18"/>
        <v>5.58831785720003E-2</v>
      </c>
      <c r="S111" s="139">
        <f t="shared" si="19"/>
        <v>1.9400202256729491</v>
      </c>
      <c r="U111" s="102">
        <f>FORECAST($U$2,'EUR GBP'!AI111:AJ111,'EUR GBP'!$AI$2:$AJ$2)</f>
        <v>3.9706576988100983E-2</v>
      </c>
      <c r="V111" s="102">
        <f t="shared" si="20"/>
        <v>1.2879483401775915E-4</v>
      </c>
      <c r="W111" s="102">
        <f t="shared" si="21"/>
        <v>4.6737942472100245E-2</v>
      </c>
      <c r="X111" s="171">
        <f t="shared" si="22"/>
        <v>1.2879483401775915E-4</v>
      </c>
      <c r="Y111" s="139">
        <f t="shared" si="23"/>
        <v>5.0420427271905353E-3</v>
      </c>
      <c r="AC111" s="152">
        <f t="shared" si="14"/>
        <v>0.31783302611422609</v>
      </c>
      <c r="AD111" s="153">
        <f t="shared" si="24"/>
        <v>-2.409275615632922E-3</v>
      </c>
      <c r="AE111" s="153">
        <f t="shared" si="25"/>
        <v>0.31521923214952507</v>
      </c>
      <c r="AF111" s="153">
        <f t="shared" si="26"/>
        <v>-2.409275615632922E-3</v>
      </c>
      <c r="AG111" s="139">
        <f t="shared" si="27"/>
        <v>-9.9230373025687282E-2</v>
      </c>
    </row>
    <row r="112" spans="10:33" ht="15" x14ac:dyDescent="0.2">
      <c r="J112" s="49">
        <v>44903</v>
      </c>
      <c r="K112" s="50">
        <v>157.06000328063899</v>
      </c>
      <c r="L112" s="139">
        <f t="shared" si="15"/>
        <v>-2.9245668368487882E-3</v>
      </c>
      <c r="M112" s="170">
        <f t="shared" si="16"/>
        <v>152.77189575829277</v>
      </c>
      <c r="N112" s="139" cm="1">
        <f t="array" ref="N112">[1]!BSMCall(M112,$G$4,$G$7,W112,$G$11,AE112)/'EUR GBP'!H112</f>
        <v>19.182437067411868</v>
      </c>
      <c r="O112" s="139">
        <f>$B$5*(N112-($G$10/'EUR GBP'!$F$3))</f>
        <v>-55.296832549316832</v>
      </c>
      <c r="P112" s="139">
        <f>(M112/'EUR GBP'!H112)-(Barclays!$K$3/'EUR GBP'!$F$3)</f>
        <v>-0.88235282516433244</v>
      </c>
      <c r="Q112" s="139">
        <f t="shared" si="17"/>
        <v>-0.5487863905980136</v>
      </c>
      <c r="R112" s="139">
        <f t="shared" si="18"/>
        <v>4.3002363077055128E-3</v>
      </c>
      <c r="S112" s="139">
        <f t="shared" si="19"/>
        <v>-0.55255771298986178</v>
      </c>
      <c r="U112" s="102">
        <f>FORECAST($U$2,'EUR GBP'!AI112:AJ112,'EUR GBP'!$AI$2:$AJ$2)</f>
        <v>3.9577782154083224E-2</v>
      </c>
      <c r="V112" s="102">
        <f t="shared" si="20"/>
        <v>-7.4787065386792972E-5</v>
      </c>
      <c r="W112" s="102">
        <f t="shared" si="21"/>
        <v>4.6534360572695693E-2</v>
      </c>
      <c r="X112" s="171">
        <f t="shared" si="22"/>
        <v>-7.4787065386792972E-5</v>
      </c>
      <c r="Y112" s="139">
        <f t="shared" si="23"/>
        <v>-2.9277539118487323E-3</v>
      </c>
      <c r="AC112" s="152">
        <f t="shared" si="14"/>
        <v>0.32024230172985901</v>
      </c>
      <c r="AD112" s="153">
        <f t="shared" si="24"/>
        <v>-1.2488961865925186E-4</v>
      </c>
      <c r="AE112" s="153">
        <f t="shared" si="25"/>
        <v>0.31750361814649875</v>
      </c>
      <c r="AF112" s="153">
        <f t="shared" si="26"/>
        <v>-1.2488961865925186E-4</v>
      </c>
      <c r="AG112" s="139">
        <f t="shared" si="27"/>
        <v>-5.1438047877049422E-3</v>
      </c>
    </row>
    <row r="113" spans="10:33" ht="15" x14ac:dyDescent="0.2">
      <c r="J113" s="49">
        <v>44902</v>
      </c>
      <c r="K113" s="50">
        <v>157.520008087158</v>
      </c>
      <c r="L113" s="139">
        <f t="shared" si="15"/>
        <v>-6.3283276513725287E-3</v>
      </c>
      <c r="M113" s="170">
        <f t="shared" si="16"/>
        <v>152.25037153349777</v>
      </c>
      <c r="N113" s="139" cm="1">
        <f t="array" ref="N113">[1]!BSMCall(M113,$G$4,$G$7,W113,$G$11,AE113)/'EUR GBP'!H113</f>
        <v>18.687920500903509</v>
      </c>
      <c r="O113" s="139">
        <f>$B$5*(N113-($G$10/'EUR GBP'!$F$3))</f>
        <v>-129.47431752557071</v>
      </c>
      <c r="P113" s="139">
        <f>(M113/'EUR GBP'!H113)-(Barclays!$K$3/'EUR GBP'!$F$3)</f>
        <v>-1.5558810142734671</v>
      </c>
      <c r="Q113" s="139">
        <f t="shared" si="17"/>
        <v>-0.96769263005883066</v>
      </c>
      <c r="R113" s="139">
        <f t="shared" si="18"/>
        <v>1.3370896380753757E-2</v>
      </c>
      <c r="S113" s="139">
        <f t="shared" si="19"/>
        <v>-1.06582087207888</v>
      </c>
      <c r="U113" s="102">
        <f>FORECAST($U$2,'EUR GBP'!AI113:AJ113,'EUR GBP'!$AI$2:$AJ$2)</f>
        <v>3.9652569219470017E-2</v>
      </c>
      <c r="V113" s="102">
        <f t="shared" si="20"/>
        <v>-1.8414855003312525E-5</v>
      </c>
      <c r="W113" s="102">
        <f t="shared" si="21"/>
        <v>4.6590732783079174E-2</v>
      </c>
      <c r="X113" s="171">
        <f t="shared" si="22"/>
        <v>-1.8414855003312525E-5</v>
      </c>
      <c r="Y113" s="139">
        <f t="shared" si="23"/>
        <v>-7.2090225085361386E-4</v>
      </c>
      <c r="AC113" s="152">
        <f t="shared" si="14"/>
        <v>0.32036719134851827</v>
      </c>
      <c r="AD113" s="153">
        <f t="shared" si="24"/>
        <v>-2.6896533285207802E-3</v>
      </c>
      <c r="AE113" s="153">
        <f t="shared" si="25"/>
        <v>0.31493885443663722</v>
      </c>
      <c r="AF113" s="153">
        <f t="shared" si="26"/>
        <v>-2.6896533285207802E-3</v>
      </c>
      <c r="AG113" s="139">
        <f t="shared" si="27"/>
        <v>-0.11077823614994935</v>
      </c>
    </row>
    <row r="114" spans="10:33" ht="15" x14ac:dyDescent="0.2">
      <c r="J114" s="49">
        <v>44901</v>
      </c>
      <c r="K114" s="50">
        <v>158.52000713348301</v>
      </c>
      <c r="L114" s="139">
        <f t="shared" si="15"/>
        <v>1.4615498698480245E-2</v>
      </c>
      <c r="M114" s="170">
        <f t="shared" si="16"/>
        <v>155.45938456248084</v>
      </c>
      <c r="N114" s="139" cm="1">
        <f t="array" ref="N114">[1]!BSMCall(M114,$G$4,$G$7,W114,$G$11,AE114)/'EUR GBP'!H114</f>
        <v>21.093320881347644</v>
      </c>
      <c r="O114" s="139">
        <f>$B$5*(N114-($G$10/'EUR GBP'!$F$3))</f>
        <v>231.33573954104952</v>
      </c>
      <c r="P114" s="139">
        <f>(M114/'EUR GBP'!H114)-(Barclays!$K$3/'EUR GBP'!$F$3)</f>
        <v>3.0848092360785131</v>
      </c>
      <c r="Q114" s="139">
        <f t="shared" si="17"/>
        <v>1.9186217554589355</v>
      </c>
      <c r="R114" s="139">
        <f t="shared" si="18"/>
        <v>5.2561092741278334E-2</v>
      </c>
      <c r="S114" s="139">
        <f t="shared" si="19"/>
        <v>1.8387870021568269</v>
      </c>
      <c r="U114" s="102">
        <f>FORECAST($U$2,'EUR GBP'!AI114:AJ114,'EUR GBP'!$AI$2:$AJ$2)</f>
        <v>3.967098407447333E-2</v>
      </c>
      <c r="V114" s="102">
        <f t="shared" si="20"/>
        <v>4.7049298882516355E-5</v>
      </c>
      <c r="W114" s="102">
        <f t="shared" si="21"/>
        <v>4.6656196936965003E-2</v>
      </c>
      <c r="X114" s="171">
        <f t="shared" si="22"/>
        <v>4.7049298882516355E-5</v>
      </c>
      <c r="Y114" s="139">
        <f t="shared" si="23"/>
        <v>1.8418795835964598E-3</v>
      </c>
      <c r="AC114" s="152">
        <f t="shared" si="14"/>
        <v>0.32305684467703905</v>
      </c>
      <c r="AD114" s="153">
        <f t="shared" si="24"/>
        <v>-3.2592407867638729E-3</v>
      </c>
      <c r="AE114" s="153">
        <f t="shared" si="25"/>
        <v>0.31436926697839412</v>
      </c>
      <c r="AF114" s="153">
        <f t="shared" si="26"/>
        <v>-3.2592407867638729E-3</v>
      </c>
      <c r="AG114" s="139">
        <f t="shared" si="27"/>
        <v>-0.13423772562698336</v>
      </c>
    </row>
    <row r="115" spans="10:33" ht="15" x14ac:dyDescent="0.2">
      <c r="J115" s="49">
        <v>44900</v>
      </c>
      <c r="K115" s="50">
        <v>156.220006942749</v>
      </c>
      <c r="L115" s="139">
        <f t="shared" si="15"/>
        <v>-8.1601739167820545E-3</v>
      </c>
      <c r="M115" s="170">
        <f t="shared" si="16"/>
        <v>151.96969605259002</v>
      </c>
      <c r="N115" s="139" cm="1">
        <f t="array" ref="N115">[1]!BSMCall(M115,$G$4,$G$7,W115,$G$11,AE115)/'EUR GBP'!H115</f>
        <v>18.571461608405272</v>
      </c>
      <c r="O115" s="139">
        <f>$B$5*(N115-($G$10/'EUR GBP'!$F$3))</f>
        <v>-146.94315140030625</v>
      </c>
      <c r="P115" s="139">
        <f>(M115/'EUR GBP'!H115)-(Barclays!$K$3/'EUR GBP'!$F$3)</f>
        <v>-2.2897617639341377</v>
      </c>
      <c r="Q115" s="139">
        <f t="shared" si="17"/>
        <v>-1.424135626839212</v>
      </c>
      <c r="R115" s="139">
        <f t="shared" si="18"/>
        <v>2.8959319902565481E-2</v>
      </c>
      <c r="S115" s="139">
        <f t="shared" si="19"/>
        <v>-1.3987043371464289</v>
      </c>
      <c r="U115" s="102">
        <f>FORECAST($U$2,'EUR GBP'!AI115:AJ115,'EUR GBP'!$AI$2:$AJ$2)</f>
        <v>3.9623934775590813E-2</v>
      </c>
      <c r="V115" s="102">
        <f t="shared" si="20"/>
        <v>2.1513774991033241E-4</v>
      </c>
      <c r="W115" s="102">
        <f t="shared" si="21"/>
        <v>4.6824285387992819E-2</v>
      </c>
      <c r="X115" s="171">
        <f t="shared" si="22"/>
        <v>2.1513774991033241E-4</v>
      </c>
      <c r="Y115" s="139">
        <f t="shared" si="23"/>
        <v>8.4221835103258647E-3</v>
      </c>
      <c r="AC115" s="152">
        <f t="shared" si="14"/>
        <v>0.32631608546380292</v>
      </c>
      <c r="AD115" s="153">
        <f t="shared" si="24"/>
        <v>-2.9014663191889722E-4</v>
      </c>
      <c r="AE115" s="153">
        <f t="shared" si="25"/>
        <v>0.3173383611332391</v>
      </c>
      <c r="AF115" s="153">
        <f t="shared" si="26"/>
        <v>-2.9014663191889722E-4</v>
      </c>
      <c r="AG115" s="139">
        <f t="shared" si="27"/>
        <v>-1.1950213720108316E-2</v>
      </c>
    </row>
    <row r="116" spans="10:33" ht="15" x14ac:dyDescent="0.2">
      <c r="J116" s="49">
        <v>44897</v>
      </c>
      <c r="K116" s="50">
        <v>157.50000476837101</v>
      </c>
      <c r="L116" s="139">
        <f t="shared" si="15"/>
        <v>-8.8495765991885023E-3</v>
      </c>
      <c r="M116" s="170">
        <f t="shared" si="16"/>
        <v>151.86406577505127</v>
      </c>
      <c r="N116" s="139" cm="1">
        <f t="array" ref="N116">[1]!BSMCall(M116,$G$4,$G$7,W116,$G$11,AE116)/'EUR GBP'!H116</f>
        <v>18.560934225514448</v>
      </c>
      <c r="O116" s="139">
        <f>$B$5*(N116-($G$10/'EUR GBP'!$F$3))</f>
        <v>-148.52225883392993</v>
      </c>
      <c r="P116" s="139">
        <f>(M116/'EUR GBP'!H116)-(Barclays!$K$3/'EUR GBP'!$F$3)</f>
        <v>-2.032184930293738</v>
      </c>
      <c r="Q116" s="139">
        <f t="shared" si="17"/>
        <v>-1.2639336568292519</v>
      </c>
      <c r="R116" s="139">
        <f t="shared" si="18"/>
        <v>2.2810468937326748E-2</v>
      </c>
      <c r="S116" s="139">
        <f t="shared" si="19"/>
        <v>-1.2249174867123318</v>
      </c>
      <c r="U116" s="102">
        <f>FORECAST($U$2,'EUR GBP'!AI116:AJ116,'EUR GBP'!$AI$2:$AJ$2)</f>
        <v>3.9408797025680481E-2</v>
      </c>
      <c r="V116" s="102">
        <f t="shared" si="20"/>
        <v>2.4763233959677194E-4</v>
      </c>
      <c r="W116" s="102">
        <f t="shared" si="21"/>
        <v>4.6856779977679258E-2</v>
      </c>
      <c r="X116" s="171">
        <f t="shared" si="22"/>
        <v>2.4763233959677194E-4</v>
      </c>
      <c r="Y116" s="139">
        <f t="shared" si="23"/>
        <v>9.6942773085830353E-3</v>
      </c>
      <c r="AC116" s="152">
        <f t="shared" si="14"/>
        <v>0.32660623209572182</v>
      </c>
      <c r="AD116" s="153">
        <f t="shared" si="24"/>
        <v>1.5809488846135755E-4</v>
      </c>
      <c r="AE116" s="153">
        <f t="shared" si="25"/>
        <v>0.31778660265361935</v>
      </c>
      <c r="AF116" s="153">
        <f t="shared" si="26"/>
        <v>1.5809488846135755E-4</v>
      </c>
      <c r="AG116" s="139">
        <f t="shared" si="27"/>
        <v>6.5114238710101708E-3</v>
      </c>
    </row>
    <row r="117" spans="10:33" ht="15" x14ac:dyDescent="0.2">
      <c r="J117" s="49">
        <v>44896</v>
      </c>
      <c r="K117" s="50">
        <v>158.89999866485499</v>
      </c>
      <c r="L117" s="139">
        <f t="shared" si="15"/>
        <v>-1.3626088130869116E-2</v>
      </c>
      <c r="M117" s="170">
        <f t="shared" si="16"/>
        <v>151.1322086882798</v>
      </c>
      <c r="N117" s="139" cm="1">
        <f t="array" ref="N117">[1]!BSMCall(M117,$G$4,$G$7,W117,$G$11,AE117)/'EUR GBP'!H117</f>
        <v>18.275790778531643</v>
      </c>
      <c r="O117" s="139">
        <f>$B$5*(N117-($G$10/'EUR GBP'!$F$3))</f>
        <v>-191.29377588135057</v>
      </c>
      <c r="P117" s="139">
        <f>(M117/'EUR GBP'!H117)-(Barclays!$K$3/'EUR GBP'!$F$3)</f>
        <v>-0.4416551693247186</v>
      </c>
      <c r="Q117" s="139">
        <f t="shared" si="17"/>
        <v>-0.27469096188083969</v>
      </c>
      <c r="R117" s="139">
        <f t="shared" si="18"/>
        <v>1.0773936126548815E-3</v>
      </c>
      <c r="S117" s="139">
        <f t="shared" si="19"/>
        <v>-0.28583756239702601</v>
      </c>
      <c r="U117" s="102">
        <f>FORECAST($U$2,'EUR GBP'!AI117:AJ117,'EUR GBP'!$AI$2:$AJ$2)</f>
        <v>3.9161164686083709E-2</v>
      </c>
      <c r="V117" s="102">
        <f t="shared" si="20"/>
        <v>-1.9028857350354006E-4</v>
      </c>
      <c r="W117" s="102">
        <f t="shared" si="21"/>
        <v>4.6418859064578946E-2</v>
      </c>
      <c r="X117" s="171">
        <f t="shared" si="22"/>
        <v>-1.9028857350354006E-4</v>
      </c>
      <c r="Y117" s="139">
        <f t="shared" si="23"/>
        <v>-7.4493913161819128E-3</v>
      </c>
      <c r="AC117" s="152">
        <f t="shared" si="14"/>
        <v>0.32644813720726046</v>
      </c>
      <c r="AD117" s="153">
        <f t="shared" si="24"/>
        <v>-1.1592553550004991E-4</v>
      </c>
      <c r="AE117" s="153">
        <f t="shared" si="25"/>
        <v>0.31751258222965795</v>
      </c>
      <c r="AF117" s="153">
        <f t="shared" si="26"/>
        <v>-1.1592553550004991E-4</v>
      </c>
      <c r="AG117" s="139">
        <f t="shared" si="27"/>
        <v>-4.7746028126593376E-3</v>
      </c>
    </row>
    <row r="118" spans="10:33" ht="15" x14ac:dyDescent="0.2">
      <c r="J118" s="49">
        <v>44895</v>
      </c>
      <c r="K118" s="50">
        <v>161.080002784729</v>
      </c>
      <c r="L118" s="139">
        <f t="shared" si="15"/>
        <v>-2.6039952966969708E-3</v>
      </c>
      <c r="M118" s="170">
        <f t="shared" si="16"/>
        <v>152.82101372899615</v>
      </c>
      <c r="N118" s="139" cm="1">
        <f t="array" ref="N118">[1]!BSMCall(M118,$G$4,$G$7,W118,$G$11,AE118)/'EUR GBP'!H118</f>
        <v>19.152701392335135</v>
      </c>
      <c r="O118" s="139">
        <f>$B$5*(N118-($G$10/'EUR GBP'!$F$3))</f>
        <v>-59.757183810826753</v>
      </c>
      <c r="P118" s="139">
        <f>(M118/'EUR GBP'!H118)-(Barclays!$K$3/'EUR GBP'!$F$3)</f>
        <v>-0.77334201294885929</v>
      </c>
      <c r="Q118" s="139">
        <f t="shared" si="17"/>
        <v>-0.48098624482214936</v>
      </c>
      <c r="R118" s="139">
        <f t="shared" si="18"/>
        <v>3.3033224549485316E-3</v>
      </c>
      <c r="S118" s="139">
        <f t="shared" si="19"/>
        <v>-0.54683748431981227</v>
      </c>
      <c r="U118" s="102">
        <f>FORECAST($U$2,'EUR GBP'!AI118:AJ118,'EUR GBP'!$AI$2:$AJ$2)</f>
        <v>3.9351453259587249E-2</v>
      </c>
      <c r="V118" s="102">
        <f t="shared" si="20"/>
        <v>2.2796355187896383E-4</v>
      </c>
      <c r="W118" s="102">
        <f t="shared" si="21"/>
        <v>4.683711118996145E-2</v>
      </c>
      <c r="X118" s="171">
        <f t="shared" si="22"/>
        <v>2.2796355187896383E-4</v>
      </c>
      <c r="Y118" s="139">
        <f t="shared" si="23"/>
        <v>8.924286269567025E-3</v>
      </c>
      <c r="AC118" s="152">
        <f t="shared" si="14"/>
        <v>0.32656406274276051</v>
      </c>
      <c r="AD118" s="153">
        <f t="shared" si="24"/>
        <v>-1.8957246595223687E-3</v>
      </c>
      <c r="AE118" s="153">
        <f t="shared" si="25"/>
        <v>0.31573278310563563</v>
      </c>
      <c r="AF118" s="153">
        <f t="shared" si="26"/>
        <v>-1.8957246595223687E-3</v>
      </c>
      <c r="AG118" s="139">
        <f t="shared" si="27"/>
        <v>-7.8078848222178532E-2</v>
      </c>
    </row>
    <row r="119" spans="10:33" ht="15" x14ac:dyDescent="0.2">
      <c r="J119" s="49">
        <v>44894</v>
      </c>
      <c r="K119" s="50">
        <v>161.500000953674</v>
      </c>
      <c r="L119" s="139">
        <f t="shared" si="15"/>
        <v>1.7993744634118854E-2</v>
      </c>
      <c r="M119" s="170">
        <f t="shared" si="16"/>
        <v>155.97699939758712</v>
      </c>
      <c r="N119" s="139" cm="1">
        <f t="array" ref="N119">[1]!BSMCall(M119,$G$4,$G$7,W119,$G$11,AE119)/'EUR GBP'!H119</f>
        <v>21.644606555495592</v>
      </c>
      <c r="O119" s="139">
        <f>$B$5*(N119-($G$10/'EUR GBP'!$F$3))</f>
        <v>314.02859066324174</v>
      </c>
      <c r="P119" s="139">
        <f>(M119/'EUR GBP'!H119)-(Barclays!$K$3/'EUR GBP'!$F$3)</f>
        <v>3.3209603459114305</v>
      </c>
      <c r="Q119" s="139">
        <f t="shared" si="17"/>
        <v>2.0654978253313079</v>
      </c>
      <c r="R119" s="139">
        <f t="shared" si="18"/>
        <v>6.0916527728790977E-2</v>
      </c>
      <c r="S119" s="139">
        <f t="shared" si="19"/>
        <v>2.1750211270640945</v>
      </c>
      <c r="U119" s="102">
        <f>FORECAST($U$2,'EUR GBP'!AI119:AJ119,'EUR GBP'!$AI$2:$AJ$2)</f>
        <v>3.9123489707708285E-2</v>
      </c>
      <c r="V119" s="102">
        <f t="shared" si="20"/>
        <v>1.5995092689985446E-4</v>
      </c>
      <c r="W119" s="102">
        <f t="shared" si="21"/>
        <v>4.6769098564982341E-2</v>
      </c>
      <c r="X119" s="171">
        <f t="shared" si="22"/>
        <v>1.5995092689985446E-4</v>
      </c>
      <c r="Y119" s="139">
        <f t="shared" si="23"/>
        <v>6.2617372337433431E-3</v>
      </c>
      <c r="AC119" s="152">
        <f t="shared" si="14"/>
        <v>0.32845978740228288</v>
      </c>
      <c r="AD119" s="153">
        <f t="shared" si="24"/>
        <v>1.0281213445326731E-3</v>
      </c>
      <c r="AE119" s="153">
        <f t="shared" si="25"/>
        <v>0.31865662910969067</v>
      </c>
      <c r="AF119" s="153">
        <f t="shared" si="26"/>
        <v>1.0281213445326731E-3</v>
      </c>
      <c r="AG119" s="139">
        <f t="shared" si="27"/>
        <v>4.2345036770252288E-2</v>
      </c>
    </row>
    <row r="120" spans="10:33" ht="15" x14ac:dyDescent="0.2">
      <c r="J120" s="49">
        <v>44893</v>
      </c>
      <c r="K120" s="50">
        <v>158.619999885559</v>
      </c>
      <c r="L120" s="139">
        <f t="shared" si="15"/>
        <v>-1.2601396593416078E-3</v>
      </c>
      <c r="M120" s="170">
        <f t="shared" si="16"/>
        <v>153.02691928690658</v>
      </c>
      <c r="N120" s="139" cm="1">
        <f t="array" ref="N120">[1]!BSMCall(M120,$G$4,$G$7,W120,$G$11,AE120)/'EUR GBP'!H120</f>
        <v>19.335006932305159</v>
      </c>
      <c r="O120" s="139">
        <f>$B$5*(N120-($G$10/'EUR GBP'!$F$3))</f>
        <v>-32.411352815323191</v>
      </c>
      <c r="P120" s="139">
        <f>(M120/'EUR GBP'!H120)-(Barclays!$K$3/'EUR GBP'!$F$3)</f>
        <v>-0.90572564756445217</v>
      </c>
      <c r="Q120" s="139">
        <f t="shared" si="17"/>
        <v>-0.56332330426478994</v>
      </c>
      <c r="R120" s="139">
        <f t="shared" si="18"/>
        <v>4.5310733463513244E-3</v>
      </c>
      <c r="S120" s="139">
        <f t="shared" si="19"/>
        <v>-0.56122745079086822</v>
      </c>
      <c r="U120" s="102">
        <f>FORECAST($U$2,'EUR GBP'!AI120:AJ120,'EUR GBP'!$AI$2:$AJ$2)</f>
        <v>3.8963538780808431E-2</v>
      </c>
      <c r="V120" s="102">
        <f t="shared" si="20"/>
        <v>5.3156167268905707E-6</v>
      </c>
      <c r="W120" s="102">
        <f t="shared" si="21"/>
        <v>4.6614463254809377E-2</v>
      </c>
      <c r="X120" s="171">
        <f t="shared" si="22"/>
        <v>5.3156167268905707E-6</v>
      </c>
      <c r="Y120" s="139">
        <f t="shared" si="23"/>
        <v>2.0809504405010042E-4</v>
      </c>
      <c r="AC120" s="152">
        <f t="shared" si="14"/>
        <v>0.3274316660577502</v>
      </c>
      <c r="AD120" s="153">
        <f t="shared" si="24"/>
        <v>-6.4178678145898616E-5</v>
      </c>
      <c r="AE120" s="153">
        <f t="shared" si="25"/>
        <v>0.3175643290870121</v>
      </c>
      <c r="AF120" s="153">
        <f t="shared" si="26"/>
        <v>-6.4178678145898616E-5</v>
      </c>
      <c r="AG120" s="139">
        <f t="shared" si="27"/>
        <v>-2.6433149164795874E-3</v>
      </c>
    </row>
    <row r="121" spans="10:33" ht="15" x14ac:dyDescent="0.2">
      <c r="J121" s="49">
        <v>44890</v>
      </c>
      <c r="K121" s="50">
        <v>158.82000923156701</v>
      </c>
      <c r="L121" s="139">
        <f t="shared" si="15"/>
        <v>-4.5231157067141129E-3</v>
      </c>
      <c r="M121" s="170">
        <f t="shared" si="16"/>
        <v>152.5269661038364</v>
      </c>
      <c r="N121" s="139" cm="1">
        <f t="array" ref="N121">[1]!BSMCall(M121,$G$4,$G$7,W121,$G$11,AE121)/'EUR GBP'!H121</f>
        <v>18.994013284483113</v>
      </c>
      <c r="O121" s="139">
        <f>$B$5*(N121-($G$10/'EUR GBP'!$F$3))</f>
        <v>-83.560399988630081</v>
      </c>
      <c r="P121" s="139">
        <f>(M121/'EUR GBP'!H121)-(Barclays!$K$3/'EUR GBP'!$F$3)</f>
        <v>-1.3957616969126434</v>
      </c>
      <c r="Q121" s="139">
        <f t="shared" si="17"/>
        <v>-0.86810514109363257</v>
      </c>
      <c r="R121" s="139">
        <f t="shared" si="18"/>
        <v>1.076044699805853E-2</v>
      </c>
      <c r="S121" s="139">
        <f t="shared" si="19"/>
        <v>-0.85670942817629503</v>
      </c>
      <c r="U121" s="102">
        <f>FORECAST($U$2,'EUR GBP'!AI121:AJ121,'EUR GBP'!$AI$2:$AJ$2)</f>
        <v>3.895822316408154E-2</v>
      </c>
      <c r="V121" s="102">
        <f t="shared" si="20"/>
        <v>1.4106109738350192E-4</v>
      </c>
      <c r="W121" s="102">
        <f t="shared" si="21"/>
        <v>4.6750208735465988E-2</v>
      </c>
      <c r="X121" s="171">
        <f t="shared" si="22"/>
        <v>1.4106109738350192E-4</v>
      </c>
      <c r="Y121" s="139">
        <f t="shared" si="23"/>
        <v>5.5222407449504645E-3</v>
      </c>
      <c r="AC121" s="152">
        <f t="shared" si="14"/>
        <v>0.3274958447358961</v>
      </c>
      <c r="AD121" s="153">
        <f t="shared" si="24"/>
        <v>-1.1865388512299901E-4</v>
      </c>
      <c r="AE121" s="153">
        <f t="shared" si="25"/>
        <v>0.317509853880035</v>
      </c>
      <c r="AF121" s="153">
        <f t="shared" si="26"/>
        <v>-1.1865388512299901E-4</v>
      </c>
      <c r="AG121" s="139">
        <f t="shared" si="27"/>
        <v>-4.886974825671477E-3</v>
      </c>
    </row>
    <row r="122" spans="10:33" ht="15" x14ac:dyDescent="0.2">
      <c r="J122" s="49">
        <v>44889</v>
      </c>
      <c r="K122" s="50">
        <v>159.53999757766698</v>
      </c>
      <c r="L122" s="139">
        <f t="shared" si="15"/>
        <v>9.6995991111761392E-3</v>
      </c>
      <c r="M122" s="170">
        <f t="shared" si="16"/>
        <v>154.70617043812183</v>
      </c>
      <c r="N122" s="139" cm="1">
        <f t="array" ref="N122">[1]!BSMCall(M122,$G$4,$G$7,W122,$G$11,AE122)/'EUR GBP'!H122</f>
        <v>20.684879636294106</v>
      </c>
      <c r="O122" s="139">
        <f>$B$5*(N122-($G$10/'EUR GBP'!$F$3))</f>
        <v>170.06955278301882</v>
      </c>
      <c r="P122" s="139">
        <f>(M122/'EUR GBP'!H122)-(Barclays!$K$3/'EUR GBP'!$F$3)</f>
        <v>2.2088882546871957</v>
      </c>
      <c r="Q122" s="139">
        <f t="shared" si="17"/>
        <v>1.3738357014931823</v>
      </c>
      <c r="R122" s="139">
        <f t="shared" si="18"/>
        <v>2.6949781747419143E-2</v>
      </c>
      <c r="S122" s="139">
        <f t="shared" si="19"/>
        <v>1.3998508274338433</v>
      </c>
      <c r="U122" s="102">
        <f>FORECAST($U$2,'EUR GBP'!AI122:AJ122,'EUR GBP'!$AI$2:$AJ$2)</f>
        <v>3.8817162066698038E-2</v>
      </c>
      <c r="V122" s="102">
        <f t="shared" si="20"/>
        <v>7.4692070489018603E-7</v>
      </c>
      <c r="W122" s="102">
        <f t="shared" si="21"/>
        <v>4.6609894558787376E-2</v>
      </c>
      <c r="X122" s="171">
        <f t="shared" si="22"/>
        <v>7.4692070489018603E-7</v>
      </c>
      <c r="Y122" s="139">
        <f t="shared" si="23"/>
        <v>2.924035064450106E-5</v>
      </c>
      <c r="AC122" s="152">
        <f t="shared" si="14"/>
        <v>0.3276144986210191</v>
      </c>
      <c r="AD122" s="153">
        <f t="shared" si="24"/>
        <v>-2.3403031120639017E-5</v>
      </c>
      <c r="AE122" s="153">
        <f t="shared" si="25"/>
        <v>0.31760510473403736</v>
      </c>
      <c r="AF122" s="153">
        <f t="shared" si="26"/>
        <v>-2.3403031120639017E-5</v>
      </c>
      <c r="AG122" s="139">
        <f t="shared" si="27"/>
        <v>-9.6389615740277474E-4</v>
      </c>
    </row>
    <row r="123" spans="10:33" ht="15" x14ac:dyDescent="0.2">
      <c r="J123" s="49">
        <v>44888</v>
      </c>
      <c r="K123" s="50">
        <v>158.000004291534</v>
      </c>
      <c r="L123" s="139">
        <f t="shared" si="15"/>
        <v>-1.6441884257096778E-3</v>
      </c>
      <c r="M123" s="170">
        <f t="shared" si="16"/>
        <v>152.96807533573676</v>
      </c>
      <c r="N123" s="139" cm="1">
        <f t="array" ref="N123">[1]!BSMCall(M123,$G$4,$G$7,W123,$G$11,AE123)/'EUR GBP'!H123</f>
        <v>19.491518436596685</v>
      </c>
      <c r="O123" s="139">
        <f>$B$5*(N123-($G$10/'EUR GBP'!$F$3))</f>
        <v>-8.9346271715943004</v>
      </c>
      <c r="P123" s="139">
        <f>(M123/'EUR GBP'!H123)-(Barclays!$K$3/'EUR GBP'!$F$3)</f>
        <v>0.89669117594363001</v>
      </c>
      <c r="Q123" s="139">
        <f t="shared" si="17"/>
        <v>0.55770424244467531</v>
      </c>
      <c r="R123" s="139">
        <f t="shared" si="18"/>
        <v>4.4411306814795175E-3</v>
      </c>
      <c r="S123" s="139">
        <f t="shared" si="19"/>
        <v>0.55320595826980878</v>
      </c>
      <c r="U123" s="102">
        <f>FORECAST($U$2,'EUR GBP'!AI123:AJ123,'EUR GBP'!$AI$2:$AJ$2)</f>
        <v>3.8816415145993148E-2</v>
      </c>
      <c r="V123" s="102">
        <f t="shared" si="20"/>
        <v>2.5479234755031166E-4</v>
      </c>
      <c r="W123" s="102">
        <f t="shared" si="21"/>
        <v>4.6863939985632798E-2</v>
      </c>
      <c r="X123" s="171">
        <f t="shared" si="22"/>
        <v>2.5479234755031166E-4</v>
      </c>
      <c r="Y123" s="139">
        <f t="shared" si="23"/>
        <v>9.9745763306990417E-3</v>
      </c>
      <c r="AC123" s="152">
        <f t="shared" si="14"/>
        <v>0.32763790165213974</v>
      </c>
      <c r="AD123" s="153">
        <f t="shared" si="24"/>
        <v>-4.5922449318464009E-4</v>
      </c>
      <c r="AE123" s="153">
        <f t="shared" si="25"/>
        <v>0.31716928327197336</v>
      </c>
      <c r="AF123" s="153">
        <f t="shared" si="26"/>
        <v>-4.5922449318464009E-4</v>
      </c>
      <c r="AG123" s="139">
        <f t="shared" si="27"/>
        <v>-1.8913991187045214E-2</v>
      </c>
    </row>
    <row r="124" spans="10:33" ht="15" x14ac:dyDescent="0.2">
      <c r="J124" s="49">
        <v>44887</v>
      </c>
      <c r="K124" s="50">
        <v>158.259999752044</v>
      </c>
      <c r="L124" s="139">
        <f t="shared" si="15"/>
        <v>6.3388333672715225E-3</v>
      </c>
      <c r="M124" s="170">
        <f t="shared" si="16"/>
        <v>154.19123391795603</v>
      </c>
      <c r="N124" s="139" cm="1">
        <f t="array" ref="N124">[1]!BSMCall(M124,$G$4,$G$7,W124,$G$11,AE124)/'EUR GBP'!H124</f>
        <v>20.30730780566574</v>
      </c>
      <c r="O124" s="139">
        <f>$B$5*(N124-($G$10/'EUR GBP'!$F$3))</f>
        <v>113.43377818876394</v>
      </c>
      <c r="P124" s="139">
        <f>(M124/'EUR GBP'!H124)-(Barclays!$K$3/'EUR GBP'!$F$3)</f>
        <v>1.7775521922540634</v>
      </c>
      <c r="Q124" s="139">
        <f t="shared" si="17"/>
        <v>1.1055627906047831</v>
      </c>
      <c r="R124" s="139">
        <f t="shared" si="18"/>
        <v>1.7452292499148009E-2</v>
      </c>
      <c r="S124" s="139">
        <f t="shared" si="19"/>
        <v>1.1057031700287934</v>
      </c>
      <c r="U124" s="102">
        <f>FORECAST($U$2,'EUR GBP'!AI124:AJ124,'EUR GBP'!$AI$2:$AJ$2)</f>
        <v>3.8561622798442836E-2</v>
      </c>
      <c r="V124" s="102">
        <f t="shared" si="20"/>
        <v>4.8980861902289674E-5</v>
      </c>
      <c r="W124" s="102">
        <f t="shared" si="21"/>
        <v>4.6658128499984776E-2</v>
      </c>
      <c r="X124" s="171">
        <f t="shared" si="22"/>
        <v>4.8980861902289674E-5</v>
      </c>
      <c r="Y124" s="139">
        <f t="shared" si="23"/>
        <v>1.9174961512191595E-3</v>
      </c>
      <c r="AC124" s="152">
        <f t="shared" si="14"/>
        <v>0.32809712614532438</v>
      </c>
      <c r="AD124" s="153">
        <f t="shared" si="24"/>
        <v>-4.6688272289469035E-4</v>
      </c>
      <c r="AE124" s="153">
        <f t="shared" si="25"/>
        <v>0.31716162504226331</v>
      </c>
      <c r="AF124" s="153">
        <f t="shared" si="26"/>
        <v>-4.6688272289469035E-4</v>
      </c>
      <c r="AG124" s="139">
        <f t="shared" si="27"/>
        <v>-1.9229409226357026E-2</v>
      </c>
    </row>
    <row r="125" spans="10:33" ht="15" x14ac:dyDescent="0.2">
      <c r="J125" s="49">
        <v>44886</v>
      </c>
      <c r="K125" s="50">
        <v>157.25998878478998</v>
      </c>
      <c r="L125" s="139">
        <f t="shared" si="15"/>
        <v>-2.9209287119252724E-3</v>
      </c>
      <c r="M125" s="170">
        <f t="shared" si="16"/>
        <v>152.77245319178587</v>
      </c>
      <c r="N125" s="139" cm="1">
        <f t="array" ref="N125">[1]!BSMCall(M125,$G$4,$G$7,W125,$G$11,AE125)/'EUR GBP'!H125</f>
        <v>19.170950243549594</v>
      </c>
      <c r="O125" s="139">
        <f>$B$5*(N125-($G$10/'EUR GBP'!$F$3))</f>
        <v>-57.019856128657942</v>
      </c>
      <c r="P125" s="139">
        <f>(M125/'EUR GBP'!H125)-(Barclays!$K$3/'EUR GBP'!$F$3)</f>
        <v>-0.53361801646636309</v>
      </c>
      <c r="Q125" s="139">
        <f t="shared" si="17"/>
        <v>-0.33188798954670634</v>
      </c>
      <c r="R125" s="139">
        <f t="shared" si="18"/>
        <v>1.5727827197593136E-3</v>
      </c>
      <c r="S125" s="139">
        <f t="shared" si="19"/>
        <v>-0.38171871905251398</v>
      </c>
      <c r="U125" s="102">
        <f>FORECAST($U$2,'EUR GBP'!AI125:AJ125,'EUR GBP'!$AI$2:$AJ$2)</f>
        <v>3.8512641936540547E-2</v>
      </c>
      <c r="V125" s="102">
        <f t="shared" si="20"/>
        <v>1.2849196791649836E-4</v>
      </c>
      <c r="W125" s="102">
        <f t="shared" si="21"/>
        <v>4.6737639605998985E-2</v>
      </c>
      <c r="X125" s="171">
        <f t="shared" si="22"/>
        <v>1.2849196791649836E-4</v>
      </c>
      <c r="Y125" s="139">
        <f t="shared" si="23"/>
        <v>5.0301861660573153E-3</v>
      </c>
      <c r="AC125" s="152">
        <f t="shared" si="14"/>
        <v>0.32856400886821907</v>
      </c>
      <c r="AD125" s="153">
        <f t="shared" si="24"/>
        <v>-1.3701886759986959E-3</v>
      </c>
      <c r="AE125" s="153">
        <f t="shared" si="25"/>
        <v>0.3162583190891593</v>
      </c>
      <c r="AF125" s="153">
        <f t="shared" si="26"/>
        <v>-1.3701886759986959E-3</v>
      </c>
      <c r="AG125" s="139">
        <f t="shared" si="27"/>
        <v>-5.6433698391624251E-2</v>
      </c>
    </row>
    <row r="126" spans="10:33" ht="15" x14ac:dyDescent="0.2">
      <c r="J126" s="49">
        <v>44883</v>
      </c>
      <c r="K126" s="50">
        <v>157.72000551223698</v>
      </c>
      <c r="L126" s="139">
        <f t="shared" si="15"/>
        <v>4.5755052016618978E-3</v>
      </c>
      <c r="M126" s="170">
        <f t="shared" si="16"/>
        <v>153.92105678015454</v>
      </c>
      <c r="N126" s="139" cm="1">
        <f t="array" ref="N126">[1]!BSMCall(M126,$G$4,$G$7,W126,$G$11,AE126)/'EUR GBP'!H126</f>
        <v>20.238347454168071</v>
      </c>
      <c r="O126" s="139">
        <f>$B$5*(N126-($G$10/'EUR GBP'!$F$3))</f>
        <v>103.08972546411361</v>
      </c>
      <c r="P126" s="139">
        <f>(M126/'EUR GBP'!H126)-(Barclays!$K$3/'EUR GBP'!$F$3)</f>
        <v>2.4855994865429238</v>
      </c>
      <c r="Q126" s="139">
        <f t="shared" si="17"/>
        <v>1.5459384633784328</v>
      </c>
      <c r="R126" s="139">
        <f t="shared" si="18"/>
        <v>3.4124795826695899E-2</v>
      </c>
      <c r="S126" s="139">
        <f t="shared" si="19"/>
        <v>1.5735454456547422</v>
      </c>
      <c r="U126" s="102">
        <f>FORECAST($U$2,'EUR GBP'!AI126:AJ126,'EUR GBP'!$AI$2:$AJ$2)</f>
        <v>3.8384149968624048E-2</v>
      </c>
      <c r="V126" s="102">
        <f t="shared" si="20"/>
        <v>-1.2088567018550544E-5</v>
      </c>
      <c r="W126" s="102">
        <f t="shared" si="21"/>
        <v>4.6597059071063936E-2</v>
      </c>
      <c r="X126" s="171">
        <f t="shared" si="22"/>
        <v>-1.2088567018550544E-5</v>
      </c>
      <c r="Y126" s="139">
        <f t="shared" si="23"/>
        <v>-4.7324158521477486E-4</v>
      </c>
      <c r="AC126" s="152">
        <f t="shared" si="14"/>
        <v>0.32993419754421777</v>
      </c>
      <c r="AD126" s="153">
        <f t="shared" si="24"/>
        <v>-1.4675990222123847E-4</v>
      </c>
      <c r="AE126" s="153">
        <f t="shared" si="25"/>
        <v>0.31748174786293676</v>
      </c>
      <c r="AF126" s="153">
        <f t="shared" si="26"/>
        <v>-1.4675990222123847E-4</v>
      </c>
      <c r="AG126" s="139">
        <f t="shared" si="27"/>
        <v>-6.0445719651718395E-3</v>
      </c>
    </row>
    <row r="127" spans="10:33" ht="15" x14ac:dyDescent="0.2">
      <c r="J127" s="49">
        <v>44882</v>
      </c>
      <c r="K127" s="50">
        <v>157.000005245208</v>
      </c>
      <c r="L127" s="139">
        <f t="shared" si="15"/>
        <v>1.6828745583002718E-2</v>
      </c>
      <c r="M127" s="170">
        <f t="shared" si="16"/>
        <v>155.79849824544158</v>
      </c>
      <c r="N127" s="139" cm="1">
        <f t="array" ref="N127">[1]!BSMCall(M127,$G$4,$G$7,W127,$G$11,AE127)/'EUR GBP'!H127</f>
        <v>21.239368213618963</v>
      </c>
      <c r="O127" s="139">
        <f>$B$5*(N127-($G$10/'EUR GBP'!$F$3))</f>
        <v>253.24283938174742</v>
      </c>
      <c r="P127" s="139">
        <f>(M127/'EUR GBP'!H127)-(Barclays!$K$3/'EUR GBP'!$F$3)</f>
        <v>2.5442779005581713</v>
      </c>
      <c r="Q127" s="139">
        <f t="shared" si="17"/>
        <v>1.5824339718814469</v>
      </c>
      <c r="R127" s="139">
        <f t="shared" si="18"/>
        <v>3.5755005725939822E-2</v>
      </c>
      <c r="S127" s="139">
        <f t="shared" si="19"/>
        <v>1.4880053103006867</v>
      </c>
      <c r="U127" s="102">
        <f>FORECAST($U$2,'EUR GBP'!AI127:AJ127,'EUR GBP'!$AI$2:$AJ$2)</f>
        <v>3.8396238535642599E-2</v>
      </c>
      <c r="V127" s="102">
        <f t="shared" si="20"/>
        <v>2.1426081657412166E-4</v>
      </c>
      <c r="W127" s="102">
        <f t="shared" si="21"/>
        <v>4.6823408454656608E-2</v>
      </c>
      <c r="X127" s="171">
        <f t="shared" si="22"/>
        <v>2.1426081657412166E-4</v>
      </c>
      <c r="Y127" s="139">
        <f t="shared" si="23"/>
        <v>8.3878534427902149E-3</v>
      </c>
      <c r="AC127" s="152">
        <f t="shared" si="14"/>
        <v>0.33008095744643901</v>
      </c>
      <c r="AD127" s="153">
        <f t="shared" si="24"/>
        <v>-3.3644636796487104E-3</v>
      </c>
      <c r="AE127" s="153">
        <f t="shared" si="25"/>
        <v>0.31426404408550929</v>
      </c>
      <c r="AF127" s="153">
        <f t="shared" si="26"/>
        <v>-3.3644636796487104E-3</v>
      </c>
      <c r="AG127" s="139">
        <f t="shared" si="27"/>
        <v>-0.13857152074949008</v>
      </c>
    </row>
    <row r="128" spans="10:33" ht="15" x14ac:dyDescent="0.2">
      <c r="J128" s="49">
        <v>44881</v>
      </c>
      <c r="K128" s="50">
        <v>154.37999963760299</v>
      </c>
      <c r="L128" s="139">
        <f t="shared" si="15"/>
        <v>-1.1592020686108165E-2</v>
      </c>
      <c r="M128" s="170">
        <f t="shared" si="16"/>
        <v>151.44386849785963</v>
      </c>
      <c r="N128" s="139" cm="1">
        <f t="array" ref="N128">[1]!BSMCall(M128,$G$4,$G$7,W128,$G$11,AE128)/'EUR GBP'!H128</f>
        <v>18.1843433947877</v>
      </c>
      <c r="O128" s="139">
        <f>$B$5*(N128-($G$10/'EUR GBP'!$F$3))</f>
        <v>-205.01088344294214</v>
      </c>
      <c r="P128" s="139">
        <f>(M128/'EUR GBP'!H128)-(Barclays!$K$3/'EUR GBP'!$F$3)</f>
        <v>-2.6762591763319392</v>
      </c>
      <c r="Q128" s="139">
        <f t="shared" si="17"/>
        <v>-1.6645207810271168</v>
      </c>
      <c r="R128" s="139">
        <f t="shared" si="18"/>
        <v>3.9560712008095945E-2</v>
      </c>
      <c r="S128" s="139">
        <f t="shared" si="19"/>
        <v>-1.6679456783681206</v>
      </c>
      <c r="U128" s="102">
        <f>FORECAST($U$2,'EUR GBP'!AI128:AJ128,'EUR GBP'!$AI$2:$AJ$2)</f>
        <v>3.8181977719068477E-2</v>
      </c>
      <c r="V128" s="102">
        <f t="shared" si="20"/>
        <v>3.0938126146789341E-4</v>
      </c>
      <c r="W128" s="102">
        <f t="shared" si="21"/>
        <v>4.691852889955038E-2</v>
      </c>
      <c r="X128" s="171">
        <f t="shared" si="22"/>
        <v>3.0938126146789341E-4</v>
      </c>
      <c r="Y128" s="139">
        <f t="shared" si="23"/>
        <v>1.2111615743051724E-2</v>
      </c>
      <c r="AC128" s="152">
        <f t="shared" si="14"/>
        <v>0.33344542112608772</v>
      </c>
      <c r="AD128" s="153">
        <f t="shared" si="24"/>
        <v>-1.337739613950617E-3</v>
      </c>
      <c r="AE128" s="153">
        <f t="shared" si="25"/>
        <v>0.31629076815120738</v>
      </c>
      <c r="AF128" s="153">
        <f t="shared" si="26"/>
        <v>-1.337739613950617E-3</v>
      </c>
      <c r="AG128" s="139">
        <f t="shared" si="27"/>
        <v>-5.5097225092151349E-2</v>
      </c>
    </row>
    <row r="129" spans="10:33" ht="15" x14ac:dyDescent="0.2">
      <c r="J129" s="49">
        <v>44880</v>
      </c>
      <c r="K129" s="50">
        <v>156.179988384246</v>
      </c>
      <c r="L129" s="139">
        <f t="shared" si="15"/>
        <v>-9.9390500941459164E-3</v>
      </c>
      <c r="M129" s="170">
        <f t="shared" si="16"/>
        <v>151.69713664846049</v>
      </c>
      <c r="N129" s="139" cm="1">
        <f t="array" ref="N129">[1]!BSMCall(M129,$G$4,$G$7,W129,$G$11,AE129)/'EUR GBP'!H129</f>
        <v>18.682619499461492</v>
      </c>
      <c r="O129" s="139">
        <f>$B$5*(N129-($G$10/'EUR GBP'!$F$3))</f>
        <v>-130.26946774187334</v>
      </c>
      <c r="P129" s="139">
        <f>(M129/'EUR GBP'!H129)-(Barclays!$K$3/'EUR GBP'!$F$3)</f>
        <v>2.9100423197775172E-2</v>
      </c>
      <c r="Q129" s="139">
        <f t="shared" si="17"/>
        <v>1.8099240752821807E-2</v>
      </c>
      <c r="R129" s="139">
        <f t="shared" si="18"/>
        <v>4.677420020540012E-6</v>
      </c>
      <c r="S129" s="139">
        <f t="shared" si="19"/>
        <v>3.3098564928167915E-2</v>
      </c>
      <c r="U129" s="102">
        <f>FORECAST($U$2,'EUR GBP'!AI129:AJ129,'EUR GBP'!$AI$2:$AJ$2)</f>
        <v>3.7872596457600584E-2</v>
      </c>
      <c r="V129" s="102">
        <f t="shared" si="20"/>
        <v>6.0024112463023804E-5</v>
      </c>
      <c r="W129" s="102">
        <f t="shared" si="21"/>
        <v>4.666917175054551E-2</v>
      </c>
      <c r="X129" s="171">
        <f t="shared" si="22"/>
        <v>6.0024112463023804E-5</v>
      </c>
      <c r="Y129" s="139">
        <f t="shared" si="23"/>
        <v>2.3498158292476639E-3</v>
      </c>
      <c r="AC129" s="152">
        <f t="shared" si="14"/>
        <v>0.33478316074003833</v>
      </c>
      <c r="AD129" s="153">
        <f t="shared" si="24"/>
        <v>3.0701167278807118E-4</v>
      </c>
      <c r="AE129" s="153">
        <f t="shared" si="25"/>
        <v>0.31793551943794607</v>
      </c>
      <c r="AF129" s="153">
        <f t="shared" si="26"/>
        <v>3.0701167278807118E-4</v>
      </c>
      <c r="AG129" s="139">
        <f t="shared" si="27"/>
        <v>1.2644830926077901E-2</v>
      </c>
    </row>
    <row r="130" spans="10:33" ht="15" x14ac:dyDescent="0.2">
      <c r="J130" s="49">
        <v>44879</v>
      </c>
      <c r="K130" s="50">
        <v>157.740008831024</v>
      </c>
      <c r="L130" s="139">
        <f t="shared" si="15"/>
        <v>-6.6974220926386214E-3</v>
      </c>
      <c r="M130" s="170">
        <f t="shared" si="16"/>
        <v>152.1938188839884</v>
      </c>
      <c r="N130" s="139" cm="1">
        <f t="array" ref="N130">[1]!BSMCall(M130,$G$4,$G$7,W130,$G$11,AE130)/'EUR GBP'!H130</f>
        <v>18.725100682756555</v>
      </c>
      <c r="O130" s="139">
        <f>$B$5*(N130-($G$10/'EUR GBP'!$F$3))</f>
        <v>-123.89729024761387</v>
      </c>
      <c r="P130" s="139">
        <f>(M130/'EUR GBP'!H130)-(Barclays!$K$3/'EUR GBP'!$F$3)</f>
        <v>-1.9149203085545139</v>
      </c>
      <c r="Q130" s="139">
        <f t="shared" si="17"/>
        <v>-1.1909999882629108</v>
      </c>
      <c r="R130" s="139">
        <f t="shared" si="18"/>
        <v>2.0253923749877119E-2</v>
      </c>
      <c r="S130" s="139">
        <f t="shared" si="19"/>
        <v>-1.1875055583182508</v>
      </c>
      <c r="U130" s="102">
        <f>FORECAST($U$2,'EUR GBP'!AI130:AJ130,'EUR GBP'!$AI$2:$AJ$2)</f>
        <v>3.781257234513756E-2</v>
      </c>
      <c r="V130" s="102">
        <f t="shared" si="20"/>
        <v>4.3346509337426758E-4</v>
      </c>
      <c r="W130" s="102">
        <f t="shared" si="21"/>
        <v>4.7042612731456754E-2</v>
      </c>
      <c r="X130" s="171">
        <f t="shared" si="22"/>
        <v>4.3346509337426758E-4</v>
      </c>
      <c r="Y130" s="139">
        <f t="shared" si="23"/>
        <v>1.6969232797313386E-2</v>
      </c>
      <c r="AC130" s="152">
        <f t="shared" si="14"/>
        <v>0.33447614906725026</v>
      </c>
      <c r="AD130" s="153">
        <f t="shared" si="24"/>
        <v>-8.189206194840204E-4</v>
      </c>
      <c r="AE130" s="153">
        <f t="shared" si="25"/>
        <v>0.31680958714567398</v>
      </c>
      <c r="AF130" s="153">
        <f t="shared" si="26"/>
        <v>-8.189206194840204E-4</v>
      </c>
      <c r="AG130" s="139">
        <f t="shared" si="27"/>
        <v>-3.3728726602530533E-2</v>
      </c>
    </row>
    <row r="131" spans="10:33" ht="15" x14ac:dyDescent="0.2">
      <c r="J131" s="49">
        <v>44876</v>
      </c>
      <c r="K131" s="50">
        <v>158.80000591277999</v>
      </c>
      <c r="L131" s="139">
        <f t="shared" si="15"/>
        <v>1.4461730943442528E-2</v>
      </c>
      <c r="M131" s="170">
        <f t="shared" si="16"/>
        <v>155.4358242673795</v>
      </c>
      <c r="N131" s="139" cm="1">
        <f t="array" ref="N131">[1]!BSMCall(M131,$G$4,$G$7,W131,$G$11,AE131)/'EUR GBP'!H131</f>
        <v>21.085301851445745</v>
      </c>
      <c r="O131" s="139">
        <f>$B$5*(N131-($G$10/'EUR GBP'!$F$3))</f>
        <v>230.13288505576472</v>
      </c>
      <c r="P131" s="139">
        <f>(M131/'EUR GBP'!H131)-(Barclays!$K$3/'EUR GBP'!$F$3)</f>
        <v>1.4811731867652611</v>
      </c>
      <c r="Q131" s="139">
        <f t="shared" si="17"/>
        <v>0.92122749974090867</v>
      </c>
      <c r="R131" s="139">
        <f t="shared" si="18"/>
        <v>1.2117678996700104E-2</v>
      </c>
      <c r="S131" s="139">
        <f t="shared" si="19"/>
        <v>0.97208892633983246</v>
      </c>
      <c r="U131" s="102">
        <f>FORECAST($U$2,'EUR GBP'!AI131:AJ131,'EUR GBP'!$AI$2:$AJ$2)</f>
        <v>3.7379107251763292E-2</v>
      </c>
      <c r="V131" s="102">
        <f t="shared" si="20"/>
        <v>3.6560259759428615E-4</v>
      </c>
      <c r="W131" s="102">
        <f t="shared" si="21"/>
        <v>4.6974750235676772E-2</v>
      </c>
      <c r="X131" s="171">
        <f t="shared" si="22"/>
        <v>3.6560259759428615E-4</v>
      </c>
      <c r="Y131" s="139">
        <f t="shared" si="23"/>
        <v>1.4312560999054197E-2</v>
      </c>
      <c r="AC131" s="152">
        <f t="shared" ref="AC131:AC194" si="28">STDEV(L131:L257)*SQRT(252)</f>
        <v>0.33529506968673428</v>
      </c>
      <c r="AD131" s="153">
        <f t="shared" si="24"/>
        <v>5.9317989390966774E-4</v>
      </c>
      <c r="AE131" s="153">
        <f t="shared" si="25"/>
        <v>0.31822168765906766</v>
      </c>
      <c r="AF131" s="153">
        <f t="shared" si="26"/>
        <v>5.9317989390966774E-4</v>
      </c>
      <c r="AG131" s="139">
        <f t="shared" si="27"/>
        <v>2.4431186603169477E-2</v>
      </c>
    </row>
    <row r="132" spans="10:33" ht="15" x14ac:dyDescent="0.2">
      <c r="J132" s="49">
        <v>44875</v>
      </c>
      <c r="K132" s="50">
        <v>156.52000904083201</v>
      </c>
      <c r="L132" s="139">
        <f t="shared" ref="L132:L195" si="29">LN(K132/K133)</f>
        <v>1.5711923022754943E-2</v>
      </c>
      <c r="M132" s="170">
        <f t="shared" ref="M132:M195" si="30">$K$3*(1+L132)</f>
        <v>155.62737869512489</v>
      </c>
      <c r="N132" s="139" cm="1">
        <f t="array" ref="N132">[1]!BSMCall(M132,$G$4,$G$7,W132,$G$11,AE132)/'EUR GBP'!H132</f>
        <v>21.46467505723389</v>
      </c>
      <c r="O132" s="139">
        <f>$B$5*(N132-($G$10/'EUR GBP'!$F$3))</f>
        <v>287.03886592398646</v>
      </c>
      <c r="P132" s="139">
        <f>(M132/'EUR GBP'!H132)-(Barclays!$K$3/'EUR GBP'!$F$3)</f>
        <v>4.8102462036048053</v>
      </c>
      <c r="Q132" s="139">
        <f t="shared" ref="Q132:Q195" si="31">$G$15*P132</f>
        <v>2.9917710655852816</v>
      </c>
      <c r="R132" s="139">
        <f t="shared" ref="R132:R195" si="32">0.5*$G$16*P132^2</f>
        <v>0.12780338937404781</v>
      </c>
      <c r="S132" s="139">
        <f t="shared" ref="S132:S195" si="33">Q132+R132+Y132+AG132</f>
        <v>3.0451898721654045</v>
      </c>
      <c r="U132" s="102">
        <f>FORECAST($U$2,'EUR GBP'!AI132:AJ132,'EUR GBP'!$AI$2:$AJ$2)</f>
        <v>3.7013504654169006E-2</v>
      </c>
      <c r="V132" s="102">
        <f t="shared" ref="V132:V195" si="34">U132-U133</f>
        <v>-7.1475803852082825E-4</v>
      </c>
      <c r="W132" s="102">
        <f t="shared" ref="W132:W195" si="35">$U$3+V132</f>
        <v>4.5894389599561658E-2</v>
      </c>
      <c r="X132" s="171">
        <f t="shared" ref="X132:X195" si="36">W132-$U$3</f>
        <v>-7.1475803852082825E-4</v>
      </c>
      <c r="Y132" s="139">
        <f t="shared" ref="Y132:Y195" si="37">X132*$G$18</f>
        <v>-2.7981250935328598E-2</v>
      </c>
      <c r="AC132" s="152">
        <f t="shared" si="28"/>
        <v>0.33470188979282461</v>
      </c>
      <c r="AD132" s="153">
        <f t="shared" ref="AD132:AD195" si="38">AC132-AC133</f>
        <v>-1.1266552016497844E-3</v>
      </c>
      <c r="AE132" s="153">
        <f t="shared" ref="AE132:AE195" si="39">$AC$3+AD132</f>
        <v>0.31650185256350821</v>
      </c>
      <c r="AF132" s="153">
        <f t="shared" ref="AF132:AF195" si="40">AE132-$AC$3</f>
        <v>-1.1266552016497844E-3</v>
      </c>
      <c r="AG132" s="139">
        <f t="shared" ref="AG132:AG195" si="41">AF132*$G$17</f>
        <v>-4.6403331858596568E-2</v>
      </c>
    </row>
    <row r="133" spans="10:33" ht="15" x14ac:dyDescent="0.2">
      <c r="J133" s="49">
        <v>44874</v>
      </c>
      <c r="K133" s="50">
        <v>154.07999753952001</v>
      </c>
      <c r="L133" s="139">
        <f t="shared" si="29"/>
        <v>-3.8931956089260564E-4</v>
      </c>
      <c r="M133" s="170">
        <f t="shared" si="30"/>
        <v>153.16034634054728</v>
      </c>
      <c r="N133" s="139" cm="1">
        <f t="array" ref="N133">[1]!BSMCall(M133,$G$4,$G$7,W133,$G$11,AE133)/'EUR GBP'!H133</f>
        <v>19.224243938443408</v>
      </c>
      <c r="O133" s="139">
        <f>$B$5*(N133-($G$10/'EUR GBP'!$F$3))</f>
        <v>-49.025801894585896</v>
      </c>
      <c r="P133" s="139">
        <f>(M133/'EUR GBP'!H133)-(Barclays!$K$3/'EUR GBP'!$F$3)</f>
        <v>-2.246952149705578</v>
      </c>
      <c r="Q133" s="139">
        <f t="shared" si="31"/>
        <v>-1.397509845173007</v>
      </c>
      <c r="R133" s="139">
        <f t="shared" si="32"/>
        <v>2.7886589798946468E-2</v>
      </c>
      <c r="S133" s="139">
        <f t="shared" si="33"/>
        <v>-1.4074142781303782</v>
      </c>
      <c r="U133" s="102">
        <f>FORECAST($U$2,'EUR GBP'!AI133:AJ133,'EUR GBP'!$AI$2:$AJ$2)</f>
        <v>3.7728262692689835E-2</v>
      </c>
      <c r="V133" s="102">
        <f t="shared" si="34"/>
        <v>-2.2007152438177635E-5</v>
      </c>
      <c r="W133" s="102">
        <f t="shared" si="35"/>
        <v>4.6587140485644309E-2</v>
      </c>
      <c r="X133" s="171">
        <f t="shared" si="36"/>
        <v>-2.2007152438177635E-5</v>
      </c>
      <c r="Y133" s="139">
        <f t="shared" si="37"/>
        <v>-8.6153302454496669E-4</v>
      </c>
      <c r="AC133" s="152">
        <f t="shared" si="28"/>
        <v>0.3358285449944744</v>
      </c>
      <c r="AD133" s="153">
        <f t="shared" si="38"/>
        <v>-8.9663392765332306E-4</v>
      </c>
      <c r="AE133" s="153">
        <f t="shared" si="39"/>
        <v>0.31673187383750467</v>
      </c>
      <c r="AF133" s="153">
        <f t="shared" si="40"/>
        <v>-8.9663392765332306E-4</v>
      </c>
      <c r="AG133" s="139">
        <f t="shared" si="41"/>
        <v>-3.6929489731772701E-2</v>
      </c>
    </row>
    <row r="134" spans="10:33" ht="15" x14ac:dyDescent="0.2">
      <c r="J134" s="49">
        <v>44873</v>
      </c>
      <c r="K134" s="50">
        <v>154.139995574951</v>
      </c>
      <c r="L134" s="139">
        <f t="shared" si="29"/>
        <v>1.1877657558357881E-2</v>
      </c>
      <c r="M134" s="170">
        <f t="shared" si="30"/>
        <v>155.03989254878772</v>
      </c>
      <c r="N134" s="139" cm="1">
        <f t="array" ref="N134">[1]!BSMCall(M134,$G$4,$G$7,W134,$G$11,AE134)/'EUR GBP'!H134</f>
        <v>20.896860575381371</v>
      </c>
      <c r="O134" s="139">
        <f>$B$5*(N134-($G$10/'EUR GBP'!$F$3))</f>
        <v>201.86669364610862</v>
      </c>
      <c r="P134" s="139">
        <f>(M134/'EUR GBP'!H134)-(Barclays!$K$3/'EUR GBP'!$F$3)</f>
        <v>2.4416791949719538</v>
      </c>
      <c r="Q134" s="139">
        <f t="shared" si="31"/>
        <v>1.5186218870635599</v>
      </c>
      <c r="R134" s="139">
        <f t="shared" si="32"/>
        <v>3.2929487069430594E-2</v>
      </c>
      <c r="S134" s="139">
        <f t="shared" si="33"/>
        <v>1.5360027850720244</v>
      </c>
      <c r="U134" s="102">
        <f>FORECAST($U$2,'EUR GBP'!AI134:AJ134,'EUR GBP'!$AI$2:$AJ$2)</f>
        <v>3.7750269845128012E-2</v>
      </c>
      <c r="V134" s="102">
        <f t="shared" si="34"/>
        <v>1.0614693164824607E-4</v>
      </c>
      <c r="W134" s="102">
        <f t="shared" si="35"/>
        <v>4.6715294569730732E-2</v>
      </c>
      <c r="X134" s="171">
        <f t="shared" si="36"/>
        <v>1.0614693164824607E-4</v>
      </c>
      <c r="Y134" s="139">
        <f t="shared" si="37"/>
        <v>4.155425711071868E-3</v>
      </c>
      <c r="AC134" s="152">
        <f t="shared" si="28"/>
        <v>0.33672517892212772</v>
      </c>
      <c r="AD134" s="153">
        <f t="shared" si="38"/>
        <v>-4.7840596455334117E-4</v>
      </c>
      <c r="AE134" s="153">
        <f t="shared" si="39"/>
        <v>0.31715010180060466</v>
      </c>
      <c r="AF134" s="153">
        <f t="shared" si="40"/>
        <v>-4.7840596455334117E-4</v>
      </c>
      <c r="AG134" s="139">
        <f t="shared" si="41"/>
        <v>-1.9704014772037887E-2</v>
      </c>
    </row>
    <row r="135" spans="10:33" ht="15" x14ac:dyDescent="0.2">
      <c r="J135" s="49">
        <v>44872</v>
      </c>
      <c r="K135" s="50">
        <v>152.320003509521</v>
      </c>
      <c r="L135" s="139">
        <f t="shared" si="29"/>
        <v>-2.3605795762468278E-3</v>
      </c>
      <c r="M135" s="170">
        <f t="shared" si="30"/>
        <v>152.85830988516818</v>
      </c>
      <c r="N135" s="139" cm="1">
        <f t="array" ref="N135">[1]!BSMCall(M135,$G$4,$G$7,W135,$G$11,AE135)/'EUR GBP'!H135</f>
        <v>19.405842139299409</v>
      </c>
      <c r="O135" s="139">
        <f>$B$5*(N135-($G$10/'EUR GBP'!$F$3))</f>
        <v>-21.7860717661857</v>
      </c>
      <c r="P135" s="139">
        <f>(M135/'EUR GBP'!H135)-(Barclays!$K$3/'EUR GBP'!$F$3)</f>
        <v>0.62207457269070687</v>
      </c>
      <c r="Q135" s="139">
        <f t="shared" si="31"/>
        <v>0.38690425155736735</v>
      </c>
      <c r="R135" s="139">
        <f t="shared" si="32"/>
        <v>2.137433739002804E-3</v>
      </c>
      <c r="S135" s="139">
        <f t="shared" si="33"/>
        <v>0.38798492041015198</v>
      </c>
      <c r="U135" s="102">
        <f>FORECAST($U$2,'EUR GBP'!AI135:AJ135,'EUR GBP'!$AI$2:$AJ$2)</f>
        <v>3.7644122913479766E-2</v>
      </c>
      <c r="V135" s="102">
        <f t="shared" si="34"/>
        <v>1.8893964588646145E-4</v>
      </c>
      <c r="W135" s="102">
        <f t="shared" si="35"/>
        <v>4.6798087283968948E-2</v>
      </c>
      <c r="X135" s="171">
        <f t="shared" si="36"/>
        <v>1.8893964588646145E-4</v>
      </c>
      <c r="Y135" s="139">
        <f t="shared" si="37"/>
        <v>7.3965836804326416E-3</v>
      </c>
      <c r="AC135" s="152">
        <f t="shared" si="28"/>
        <v>0.33720358488668106</v>
      </c>
      <c r="AD135" s="153">
        <f t="shared" si="38"/>
        <v>-2.052440795199395E-4</v>
      </c>
      <c r="AE135" s="153">
        <f t="shared" si="39"/>
        <v>0.31742326368563806</v>
      </c>
      <c r="AF135" s="153">
        <f t="shared" si="40"/>
        <v>-2.052440795199395E-4</v>
      </c>
      <c r="AG135" s="139">
        <f t="shared" si="41"/>
        <v>-8.4533485666508559E-3</v>
      </c>
    </row>
    <row r="136" spans="10:33" ht="15" x14ac:dyDescent="0.2">
      <c r="J136" s="49">
        <v>44869</v>
      </c>
      <c r="K136" s="50">
        <v>152.679991722106</v>
      </c>
      <c r="L136" s="139">
        <f t="shared" si="29"/>
        <v>2.5203528528790882E-2</v>
      </c>
      <c r="M136" s="170">
        <f t="shared" si="30"/>
        <v>157.0816824706645</v>
      </c>
      <c r="N136" s="139" cm="1">
        <f t="array" ref="N136">[1]!BSMCall(M136,$G$4,$G$7,W136,$G$11,AE136)/'EUR GBP'!H136</f>
        <v>22.295240921387034</v>
      </c>
      <c r="O136" s="139">
        <f>$B$5*(N136-($G$10/'EUR GBP'!$F$3))</f>
        <v>411.62374554695805</v>
      </c>
      <c r="P136" s="139">
        <f>(M136/'EUR GBP'!H136)-(Barclays!$K$3/'EUR GBP'!$F$3)</f>
        <v>3.4719137500633792</v>
      </c>
      <c r="Q136" s="139">
        <f t="shared" si="31"/>
        <v>2.1593845013303365</v>
      </c>
      <c r="R136" s="139">
        <f t="shared" si="32"/>
        <v>6.6580279838176229E-2</v>
      </c>
      <c r="S136" s="139">
        <f t="shared" si="33"/>
        <v>2.235153663186578</v>
      </c>
      <c r="U136" s="102">
        <f>FORECAST($U$2,'EUR GBP'!AI136:AJ136,'EUR GBP'!$AI$2:$AJ$2)</f>
        <v>3.7455183267593305E-2</v>
      </c>
      <c r="V136" s="102">
        <f t="shared" si="34"/>
        <v>-2.0401626825337221E-4</v>
      </c>
      <c r="W136" s="102">
        <f t="shared" si="35"/>
        <v>4.6405131369829114E-2</v>
      </c>
      <c r="X136" s="171">
        <f t="shared" si="36"/>
        <v>-2.0401626825337221E-4</v>
      </c>
      <c r="Y136" s="139">
        <f t="shared" si="37"/>
        <v>-7.9868012519324332E-3</v>
      </c>
      <c r="AC136" s="152">
        <f t="shared" si="28"/>
        <v>0.337408828966201</v>
      </c>
      <c r="AD136" s="153">
        <f t="shared" si="38"/>
        <v>4.1701903986118838E-4</v>
      </c>
      <c r="AE136" s="153">
        <f t="shared" si="39"/>
        <v>0.31804552680501919</v>
      </c>
      <c r="AF136" s="153">
        <f t="shared" si="40"/>
        <v>4.1701903986118838E-4</v>
      </c>
      <c r="AG136" s="139">
        <f t="shared" si="41"/>
        <v>1.7175683269997653E-2</v>
      </c>
    </row>
    <row r="137" spans="10:33" ht="15" x14ac:dyDescent="0.2">
      <c r="J137" s="49">
        <v>44868</v>
      </c>
      <c r="K137" s="50">
        <v>148.88000488281199</v>
      </c>
      <c r="L137" s="139">
        <f t="shared" si="29"/>
        <v>-7.2279819685137523E-3</v>
      </c>
      <c r="M137" s="170">
        <f t="shared" si="30"/>
        <v>152.1125265009301</v>
      </c>
      <c r="N137" s="139" cm="1">
        <f t="array" ref="N137">[1]!BSMCall(M137,$G$4,$G$7,W137,$G$11,AE137)/'EUR GBP'!H137</f>
        <v>18.511678193655026</v>
      </c>
      <c r="O137" s="139">
        <f>$B$5*(N137-($G$10/'EUR GBP'!$F$3))</f>
        <v>-155.91066361284317</v>
      </c>
      <c r="P137" s="139">
        <f>(M137/'EUR GBP'!H137)-(Barclays!$K$3/'EUR GBP'!$F$3)</f>
        <v>-3.563400377842953</v>
      </c>
      <c r="Q137" s="139">
        <f t="shared" si="31"/>
        <v>-2.2162853405584375</v>
      </c>
      <c r="R137" s="139">
        <f t="shared" si="32"/>
        <v>7.0135355709586483E-2</v>
      </c>
      <c r="S137" s="139">
        <f t="shared" si="33"/>
        <v>-2.1541804861863536</v>
      </c>
      <c r="U137" s="102">
        <f>FORECAST($U$2,'EUR GBP'!AI137:AJ137,'EUR GBP'!$AI$2:$AJ$2)</f>
        <v>3.7659199535846677E-2</v>
      </c>
      <c r="V137" s="102">
        <f t="shared" si="34"/>
        <v>2.8052181005482069E-4</v>
      </c>
      <c r="W137" s="102">
        <f t="shared" si="35"/>
        <v>4.6889669448137307E-2</v>
      </c>
      <c r="X137" s="171">
        <f t="shared" si="36"/>
        <v>2.8052181005482069E-4</v>
      </c>
      <c r="Y137" s="139">
        <f t="shared" si="37"/>
        <v>1.0981829845832214E-2</v>
      </c>
      <c r="AC137" s="152">
        <f t="shared" si="28"/>
        <v>0.33699180992633981</v>
      </c>
      <c r="AD137" s="153">
        <f t="shared" si="38"/>
        <v>-4.6161215079265627E-4</v>
      </c>
      <c r="AE137" s="153">
        <f t="shared" si="39"/>
        <v>0.31716689561436534</v>
      </c>
      <c r="AF137" s="153">
        <f t="shared" si="40"/>
        <v>-4.6161215079265627E-4</v>
      </c>
      <c r="AG137" s="139">
        <f t="shared" si="41"/>
        <v>-1.9012331183334442E-2</v>
      </c>
    </row>
    <row r="138" spans="10:33" ht="15" x14ac:dyDescent="0.2">
      <c r="J138" s="49">
        <v>44867</v>
      </c>
      <c r="K138" s="50">
        <v>149.960005283355</v>
      </c>
      <c r="L138" s="139">
        <f t="shared" si="29"/>
        <v>-8.6315470123650533E-3</v>
      </c>
      <c r="M138" s="170">
        <f t="shared" si="30"/>
        <v>151.89747226788276</v>
      </c>
      <c r="N138" s="139" cm="1">
        <f t="array" ref="N138">[1]!BSMCall(M138,$G$4,$G$7,W138,$G$11,AE138)/'EUR GBP'!H138</f>
        <v>18.599702421532839</v>
      </c>
      <c r="O138" s="139">
        <f>$B$5*(N138-($G$10/'EUR GBP'!$F$3))</f>
        <v>-142.70702943117115</v>
      </c>
      <c r="P138" s="139">
        <f>(M138/'EUR GBP'!H138)-(Barclays!$K$3/'EUR GBP'!$F$3)</f>
        <v>-1.5002762197782715</v>
      </c>
      <c r="Q138" s="139">
        <f t="shared" si="31"/>
        <v>-0.93310878377797424</v>
      </c>
      <c r="R138" s="139">
        <f t="shared" si="32"/>
        <v>1.2432263648986811E-2</v>
      </c>
      <c r="S138" s="139">
        <f t="shared" si="33"/>
        <v>-0.93689619111120814</v>
      </c>
      <c r="U138" s="102">
        <f>FORECAST($U$2,'EUR GBP'!AI138:AJ138,'EUR GBP'!$AI$2:$AJ$2)</f>
        <v>3.7378677725791856E-2</v>
      </c>
      <c r="V138" s="102">
        <f t="shared" si="34"/>
        <v>7.8833475708958711E-5</v>
      </c>
      <c r="W138" s="102">
        <f t="shared" si="35"/>
        <v>4.6687981113791445E-2</v>
      </c>
      <c r="X138" s="171">
        <f t="shared" si="36"/>
        <v>7.8833475708958711E-5</v>
      </c>
      <c r="Y138" s="139">
        <f t="shared" si="37"/>
        <v>3.0861622353789394E-3</v>
      </c>
      <c r="AC138" s="152">
        <f t="shared" si="28"/>
        <v>0.33745342207713247</v>
      </c>
      <c r="AD138" s="153">
        <f t="shared" si="38"/>
        <v>-4.6873826825782894E-4</v>
      </c>
      <c r="AE138" s="153">
        <f t="shared" si="39"/>
        <v>0.31715976949690017</v>
      </c>
      <c r="AF138" s="153">
        <f t="shared" si="40"/>
        <v>-4.6873826825782894E-4</v>
      </c>
      <c r="AG138" s="139">
        <f t="shared" si="41"/>
        <v>-1.9305833217599704E-2</v>
      </c>
    </row>
    <row r="139" spans="10:33" ht="15" x14ac:dyDescent="0.2">
      <c r="J139" s="49">
        <v>44866</v>
      </c>
      <c r="K139" s="50">
        <v>151.259994506835</v>
      </c>
      <c r="L139" s="139">
        <f t="shared" si="29"/>
        <v>2.2058158548612709E-2</v>
      </c>
      <c r="M139" s="170">
        <f t="shared" si="30"/>
        <v>156.59974888896085</v>
      </c>
      <c r="N139" s="139" cm="1">
        <f t="array" ref="N139">[1]!BSMCall(M139,$G$4,$G$7,W139,$G$11,AE139)/'EUR GBP'!H139</f>
        <v>21.998727112512395</v>
      </c>
      <c r="O139" s="139">
        <f>$B$5*(N139-($G$10/'EUR GBP'!$F$3))</f>
        <v>367.14667421576212</v>
      </c>
      <c r="P139" s="139">
        <f>(M139/'EUR GBP'!H139)-(Barclays!$K$3/'EUR GBP'!$F$3)</f>
        <v>3.2948308042945769</v>
      </c>
      <c r="Q139" s="139">
        <f t="shared" si="31"/>
        <v>2.0492463481184107</v>
      </c>
      <c r="R139" s="139">
        <f t="shared" si="32"/>
        <v>5.9961708100110915E-2</v>
      </c>
      <c r="S139" s="139">
        <f t="shared" si="33"/>
        <v>2.1378453352002302</v>
      </c>
      <c r="U139" s="102">
        <f>FORECAST($U$2,'EUR GBP'!AI139:AJ139,'EUR GBP'!$AI$2:$AJ$2)</f>
        <v>3.7299844250082898E-2</v>
      </c>
      <c r="V139" s="102">
        <f t="shared" si="34"/>
        <v>-2.6091262698177409E-4</v>
      </c>
      <c r="W139" s="102">
        <f t="shared" si="35"/>
        <v>4.6348235011100712E-2</v>
      </c>
      <c r="X139" s="171">
        <f t="shared" si="36"/>
        <v>-2.6091262698177409E-4</v>
      </c>
      <c r="Y139" s="139">
        <f t="shared" si="37"/>
        <v>-1.0214172201380656E-2</v>
      </c>
      <c r="AC139" s="152">
        <f t="shared" si="28"/>
        <v>0.3379221603453903</v>
      </c>
      <c r="AD139" s="153">
        <f t="shared" si="38"/>
        <v>9.432984187526805E-4</v>
      </c>
      <c r="AE139" s="153">
        <f t="shared" si="39"/>
        <v>0.31857180618391068</v>
      </c>
      <c r="AF139" s="153">
        <f t="shared" si="40"/>
        <v>9.432984187526805E-4</v>
      </c>
      <c r="AG139" s="139">
        <f t="shared" si="41"/>
        <v>3.8851451183089115E-2</v>
      </c>
    </row>
    <row r="140" spans="10:33" ht="15" x14ac:dyDescent="0.2">
      <c r="J140" s="49">
        <v>44865</v>
      </c>
      <c r="K140" s="50">
        <v>147.960007190704</v>
      </c>
      <c r="L140" s="139">
        <f t="shared" si="29"/>
        <v>1.566682871655042E-2</v>
      </c>
      <c r="M140" s="170">
        <f t="shared" si="30"/>
        <v>155.62046934562372</v>
      </c>
      <c r="N140" s="139" cm="1">
        <f t="array" ref="N140">[1]!BSMCall(M140,$G$4,$G$7,W140,$G$11,AE140)/'EUR GBP'!H140</f>
        <v>21.347956297982112</v>
      </c>
      <c r="O140" s="139">
        <f>$B$5*(N140-($G$10/'EUR GBP'!$F$3))</f>
        <v>269.53105203621971</v>
      </c>
      <c r="P140" s="139">
        <f>(M140/'EUR GBP'!H140)-(Barclays!$K$3/'EUR GBP'!$F$3)</f>
        <v>2.7613313901107688</v>
      </c>
      <c r="Q140" s="139">
        <f t="shared" si="31"/>
        <v>1.7174321242091046</v>
      </c>
      <c r="R140" s="139">
        <f t="shared" si="32"/>
        <v>4.211577727525441E-2</v>
      </c>
      <c r="S140" s="139">
        <f t="shared" si="33"/>
        <v>1.7973844350627119</v>
      </c>
      <c r="U140" s="102">
        <f>FORECAST($U$2,'EUR GBP'!AI140:AJ140,'EUR GBP'!$AI$2:$AJ$2)</f>
        <v>3.7560756877064672E-2</v>
      </c>
      <c r="V140" s="102">
        <f t="shared" si="34"/>
        <v>1.9738748669627382E-4</v>
      </c>
      <c r="W140" s="102">
        <f t="shared" si="35"/>
        <v>4.680653512477876E-2</v>
      </c>
      <c r="X140" s="171">
        <f t="shared" si="36"/>
        <v>1.9738748669627382E-4</v>
      </c>
      <c r="Y140" s="139">
        <f t="shared" si="37"/>
        <v>7.727298608872276E-3</v>
      </c>
      <c r="AC140" s="152">
        <f t="shared" si="28"/>
        <v>0.33697886192663762</v>
      </c>
      <c r="AD140" s="153">
        <f t="shared" si="38"/>
        <v>7.3104074292407173E-4</v>
      </c>
      <c r="AE140" s="153">
        <f t="shared" si="39"/>
        <v>0.31835954850808207</v>
      </c>
      <c r="AF140" s="153">
        <f t="shared" si="40"/>
        <v>7.3104074292407173E-4</v>
      </c>
      <c r="AG140" s="139">
        <f t="shared" si="41"/>
        <v>3.0109234969480401E-2</v>
      </c>
    </row>
    <row r="141" spans="10:33" ht="15" x14ac:dyDescent="0.2">
      <c r="J141" s="49">
        <v>44862</v>
      </c>
      <c r="K141" s="50">
        <v>145.660006999969</v>
      </c>
      <c r="L141" s="139">
        <f t="shared" si="29"/>
        <v>-3.4281335356727907E-2</v>
      </c>
      <c r="M141" s="170">
        <f t="shared" si="30"/>
        <v>147.96741175206409</v>
      </c>
      <c r="N141" s="139" cm="1">
        <f t="array" ref="N141">[1]!BSMCall(M141,$G$4,$G$7,W141,$G$11,AE141)/'EUR GBP'!H141</f>
        <v>16.236372277639919</v>
      </c>
      <c r="O141" s="139">
        <f>$B$5*(N141-($G$10/'EUR GBP'!$F$3))</f>
        <v>-497.2065510151092</v>
      </c>
      <c r="P141" s="139">
        <f>(M141/'EUR GBP'!H141)-(Barclays!$K$3/'EUR GBP'!$F$3)</f>
        <v>-5.0692462865480081</v>
      </c>
      <c r="Q141" s="139">
        <f t="shared" si="31"/>
        <v>-3.1528582368724756</v>
      </c>
      <c r="R141" s="139">
        <f t="shared" si="32"/>
        <v>0.14193664776949924</v>
      </c>
      <c r="S141" s="139">
        <f t="shared" si="33"/>
        <v>-2.8624092929511469</v>
      </c>
      <c r="U141" s="102">
        <f>FORECAST($U$2,'EUR GBP'!AI141:AJ141,'EUR GBP'!$AI$2:$AJ$2)</f>
        <v>3.7363369390368398E-2</v>
      </c>
      <c r="V141" s="102">
        <f t="shared" si="34"/>
        <v>1.2919455766675914E-4</v>
      </c>
      <c r="W141" s="102">
        <f t="shared" si="35"/>
        <v>4.6738342195749245E-2</v>
      </c>
      <c r="X141" s="171">
        <f t="shared" si="36"/>
        <v>1.2919455766675914E-4</v>
      </c>
      <c r="Y141" s="139">
        <f t="shared" si="37"/>
        <v>5.0576910544910588E-3</v>
      </c>
      <c r="AC141" s="152">
        <f t="shared" si="28"/>
        <v>0.33624782118371355</v>
      </c>
      <c r="AD141" s="153">
        <f t="shared" si="38"/>
        <v>3.4830231054537863E-3</v>
      </c>
      <c r="AE141" s="153">
        <f t="shared" si="39"/>
        <v>0.32111153087061178</v>
      </c>
      <c r="AF141" s="153">
        <f t="shared" si="40"/>
        <v>3.4830231054537863E-3</v>
      </c>
      <c r="AG141" s="139">
        <f t="shared" si="41"/>
        <v>0.14345460509733809</v>
      </c>
    </row>
    <row r="142" spans="10:33" ht="15" x14ac:dyDescent="0.2">
      <c r="J142" s="49">
        <v>44861</v>
      </c>
      <c r="K142" s="50">
        <v>150.740003585815</v>
      </c>
      <c r="L142" s="139">
        <f t="shared" si="29"/>
        <v>9.8667945241195602E-3</v>
      </c>
      <c r="M142" s="170">
        <f t="shared" si="30"/>
        <v>154.73178811893902</v>
      </c>
      <c r="N142" s="139" cm="1">
        <f t="array" ref="N142">[1]!BSMCall(M142,$G$4,$G$7,W142,$G$11,AE142)/'EUR GBP'!H142</f>
        <v>20.661300371592823</v>
      </c>
      <c r="O142" s="139">
        <f>$B$5*(N142-($G$10/'EUR GBP'!$F$3))</f>
        <v>166.53266307782638</v>
      </c>
      <c r="P142" s="139">
        <f>(M142/'EUR GBP'!H142)-(Barclays!$K$3/'EUR GBP'!$F$3)</f>
        <v>2.3056719250160427</v>
      </c>
      <c r="Q142" s="139">
        <f t="shared" si="31"/>
        <v>1.4340310786641046</v>
      </c>
      <c r="R142" s="139">
        <f t="shared" si="32"/>
        <v>2.9363159444790732E-2</v>
      </c>
      <c r="S142" s="139">
        <f t="shared" si="33"/>
        <v>1.4192832437126599</v>
      </c>
      <c r="U142" s="102">
        <f>FORECAST($U$2,'EUR GBP'!AI142:AJ142,'EUR GBP'!$AI$2:$AJ$2)</f>
        <v>3.7234174832701639E-2</v>
      </c>
      <c r="V142" s="102">
        <f t="shared" si="34"/>
        <v>-3.907926380634294E-4</v>
      </c>
      <c r="W142" s="102">
        <f t="shared" si="35"/>
        <v>4.6218355000019057E-2</v>
      </c>
      <c r="X142" s="171">
        <f t="shared" si="36"/>
        <v>-3.907926380634294E-4</v>
      </c>
      <c r="Y142" s="139">
        <f t="shared" si="37"/>
        <v>-1.5298697293368347E-2</v>
      </c>
      <c r="AC142" s="152">
        <f t="shared" si="28"/>
        <v>0.33276479807825976</v>
      </c>
      <c r="AD142" s="153">
        <f t="shared" si="38"/>
        <v>-6.9955158610901513E-4</v>
      </c>
      <c r="AE142" s="153">
        <f t="shared" si="39"/>
        <v>0.31692895617904898</v>
      </c>
      <c r="AF142" s="153">
        <f t="shared" si="40"/>
        <v>-6.9955158610901513E-4</v>
      </c>
      <c r="AG142" s="139">
        <f t="shared" si="41"/>
        <v>-2.881229710286709E-2</v>
      </c>
    </row>
    <row r="143" spans="10:33" ht="15" x14ac:dyDescent="0.2">
      <c r="J143" s="49">
        <v>44860</v>
      </c>
      <c r="K143" s="50">
        <v>149.259996414184</v>
      </c>
      <c r="L143" s="139">
        <f t="shared" si="29"/>
        <v>-1.0713989964608668E-3</v>
      </c>
      <c r="M143" s="170">
        <f t="shared" si="30"/>
        <v>153.05583813087358</v>
      </c>
      <c r="N143" s="139" cm="1">
        <f t="array" ref="N143">[1]!BSMCall(M143,$G$4,$G$7,W143,$G$11,AE143)/'EUR GBP'!H143</f>
        <v>19.458454641721687</v>
      </c>
      <c r="O143" s="139">
        <f>$B$5*(N143-($G$10/'EUR GBP'!$F$3))</f>
        <v>-13.894196402844017</v>
      </c>
      <c r="P143" s="139">
        <f>(M143/'EUR GBP'!H143)-(Barclays!$K$3/'EUR GBP'!$F$3)</f>
        <v>0.41021530986918719</v>
      </c>
      <c r="Q143" s="139">
        <f t="shared" si="31"/>
        <v>0.25513669005279116</v>
      </c>
      <c r="R143" s="139">
        <f t="shared" si="32"/>
        <v>9.2946168211033102E-4</v>
      </c>
      <c r="S143" s="139">
        <f t="shared" si="33"/>
        <v>0.21993978212613996</v>
      </c>
      <c r="U143" s="102">
        <f>FORECAST($U$2,'EUR GBP'!AI143:AJ143,'EUR GBP'!$AI$2:$AJ$2)</f>
        <v>3.7624967470765068E-2</v>
      </c>
      <c r="V143" s="102">
        <f t="shared" si="34"/>
        <v>-9.2276372015473451E-4</v>
      </c>
      <c r="W143" s="102">
        <f t="shared" si="35"/>
        <v>4.5686383917927752E-2</v>
      </c>
      <c r="X143" s="171">
        <f t="shared" si="36"/>
        <v>-9.2276372015473451E-4</v>
      </c>
      <c r="Y143" s="139">
        <f t="shared" si="37"/>
        <v>-3.6124229202235909E-2</v>
      </c>
      <c r="AC143" s="152">
        <f t="shared" si="28"/>
        <v>0.33346434966436878</v>
      </c>
      <c r="AD143" s="153">
        <f t="shared" si="38"/>
        <v>-5.1968254199952213E-8</v>
      </c>
      <c r="AE143" s="153">
        <f t="shared" si="39"/>
        <v>0.3176284557969038</v>
      </c>
      <c r="AF143" s="153">
        <f t="shared" si="40"/>
        <v>-5.1968254199952213E-8</v>
      </c>
      <c r="AG143" s="139">
        <f t="shared" si="41"/>
        <v>-2.1404065256354188E-6</v>
      </c>
    </row>
    <row r="144" spans="10:33" ht="15" x14ac:dyDescent="0.2">
      <c r="J144" s="49">
        <v>44859</v>
      </c>
      <c r="K144" s="50">
        <v>149.419999122619</v>
      </c>
      <c r="L144" s="139">
        <f t="shared" si="29"/>
        <v>-3.6075004237286915E-3</v>
      </c>
      <c r="M144" s="170">
        <f t="shared" si="30"/>
        <v>152.66725667555693</v>
      </c>
      <c r="N144" s="139" cm="1">
        <f t="array" ref="N144">[1]!BSMCall(M144,$G$4,$G$7,W144,$G$11,AE144)/'EUR GBP'!H144</f>
        <v>19.210682655528039</v>
      </c>
      <c r="O144" s="139">
        <f>$B$5*(N144-($G$10/'EUR GBP'!$F$3))</f>
        <v>-51.05999433189119</v>
      </c>
      <c r="P144" s="139">
        <f>(M144/'EUR GBP'!H144)-(Barclays!$K$3/'EUR GBP'!$F$3)</f>
        <v>0.30009649486163426</v>
      </c>
      <c r="Q144" s="139">
        <f t="shared" si="31"/>
        <v>0.18664741308621</v>
      </c>
      <c r="R144" s="139">
        <f t="shared" si="32"/>
        <v>4.9742728808317509E-4</v>
      </c>
      <c r="S144" s="139">
        <f t="shared" si="33"/>
        <v>0.14468927261573244</v>
      </c>
      <c r="U144" s="102">
        <f>FORECAST($U$2,'EUR GBP'!AI144:AJ144,'EUR GBP'!$AI$2:$AJ$2)</f>
        <v>3.8547731190919803E-2</v>
      </c>
      <c r="V144" s="102">
        <f t="shared" si="34"/>
        <v>-8.2468241453220736E-5</v>
      </c>
      <c r="W144" s="102">
        <f t="shared" si="35"/>
        <v>4.6526679396629265E-2</v>
      </c>
      <c r="X144" s="171">
        <f t="shared" si="36"/>
        <v>-8.2468241453220736E-5</v>
      </c>
      <c r="Y144" s="139">
        <f t="shared" si="37"/>
        <v>-3.2284555526976341E-3</v>
      </c>
      <c r="AC144" s="152">
        <f t="shared" si="28"/>
        <v>0.33346440163262298</v>
      </c>
      <c r="AD144" s="153">
        <f t="shared" si="38"/>
        <v>-9.5241932512757366E-4</v>
      </c>
      <c r="AE144" s="153">
        <f t="shared" si="39"/>
        <v>0.31667608844003042</v>
      </c>
      <c r="AF144" s="153">
        <f t="shared" si="40"/>
        <v>-9.5241932512757366E-4</v>
      </c>
      <c r="AG144" s="139">
        <f t="shared" si="41"/>
        <v>-3.9227112205863078E-2</v>
      </c>
    </row>
    <row r="145" spans="10:33" ht="15" x14ac:dyDescent="0.2">
      <c r="J145" s="49">
        <v>44858</v>
      </c>
      <c r="K145" s="50">
        <v>149.960005283355</v>
      </c>
      <c r="L145" s="139">
        <f t="shared" si="29"/>
        <v>3.542953335403836E-2</v>
      </c>
      <c r="M145" s="170">
        <f t="shared" si="30"/>
        <v>158.64851090833886</v>
      </c>
      <c r="N145" s="139" cm="1">
        <f t="array" ref="N145">[1]!BSMCall(M145,$G$4,$G$7,W145,$G$11,AE145)/'EUR GBP'!H145</f>
        <v>23.75740193445241</v>
      </c>
      <c r="O145" s="139">
        <f>$B$5*(N145-($G$10/'EUR GBP'!$F$3))</f>
        <v>630.94789750676443</v>
      </c>
      <c r="P145" s="139">
        <f>(M145/'EUR GBP'!H145)-(Barclays!$K$3/'EUR GBP'!$F$3)</f>
        <v>7.0497928473620277</v>
      </c>
      <c r="Q145" s="139">
        <f t="shared" si="31"/>
        <v>4.3846749971554244</v>
      </c>
      <c r="R145" s="139">
        <f t="shared" si="32"/>
        <v>0.27451145525256909</v>
      </c>
      <c r="S145" s="139">
        <f t="shared" si="33"/>
        <v>4.6979508186588976</v>
      </c>
      <c r="U145" s="102">
        <f>FORECAST($U$2,'EUR GBP'!AI145:AJ145,'EUR GBP'!$AI$2:$AJ$2)</f>
        <v>3.8630199432373023E-2</v>
      </c>
      <c r="V145" s="102">
        <f t="shared" si="34"/>
        <v>-1.0258253663777903E-3</v>
      </c>
      <c r="W145" s="102">
        <f t="shared" si="35"/>
        <v>4.5583322271704696E-2</v>
      </c>
      <c r="X145" s="171">
        <f t="shared" si="36"/>
        <v>-1.0258253663777903E-3</v>
      </c>
      <c r="Y145" s="139">
        <f t="shared" si="37"/>
        <v>-4.0158872577137031E-2</v>
      </c>
      <c r="AC145" s="152">
        <f t="shared" si="28"/>
        <v>0.33441682095775055</v>
      </c>
      <c r="AD145" s="153">
        <f t="shared" si="38"/>
        <v>1.9162261414249482E-3</v>
      </c>
      <c r="AE145" s="153">
        <f t="shared" si="39"/>
        <v>0.31954473390658295</v>
      </c>
      <c r="AF145" s="153">
        <f t="shared" si="40"/>
        <v>1.9162261414249482E-3</v>
      </c>
      <c r="AG145" s="139">
        <f t="shared" si="41"/>
        <v>7.8923238828040324E-2</v>
      </c>
    </row>
    <row r="146" spans="10:33" ht="15" x14ac:dyDescent="0.2">
      <c r="J146" s="49">
        <v>44855</v>
      </c>
      <c r="K146" s="50">
        <v>144.74000930786099</v>
      </c>
      <c r="L146" s="139">
        <f t="shared" si="29"/>
        <v>-7.1595632734631027E-3</v>
      </c>
      <c r="M146" s="170">
        <f t="shared" si="30"/>
        <v>152.1230096132409</v>
      </c>
      <c r="N146" s="139" cm="1">
        <f t="array" ref="N146">[1]!BSMCall(M146,$G$4,$G$7,W146,$G$11,AE146)/'EUR GBP'!H146</f>
        <v>18.640462308022073</v>
      </c>
      <c r="O146" s="139">
        <f>$B$5*(N146-($G$10/'EUR GBP'!$F$3))</f>
        <v>-136.5930464577861</v>
      </c>
      <c r="P146" s="139">
        <f>(M146/'EUR GBP'!H146)-(Barclays!$K$3/'EUR GBP'!$F$3)</f>
        <v>-2.8351454696702376</v>
      </c>
      <c r="Q146" s="139">
        <f t="shared" si="31"/>
        <v>-1.7633413808482628</v>
      </c>
      <c r="R146" s="139">
        <f t="shared" si="32"/>
        <v>4.4397493767689256E-2</v>
      </c>
      <c r="S146" s="139">
        <f t="shared" si="33"/>
        <v>-1.687163164411364</v>
      </c>
      <c r="U146" s="102">
        <f>FORECAST($U$2,'EUR GBP'!AI146:AJ146,'EUR GBP'!$AI$2:$AJ$2)</f>
        <v>3.9656024798750814E-2</v>
      </c>
      <c r="V146" s="102">
        <f t="shared" si="34"/>
        <v>9.737167507409758E-4</v>
      </c>
      <c r="W146" s="102">
        <f t="shared" si="35"/>
        <v>4.7582864388823462E-2</v>
      </c>
      <c r="X146" s="171">
        <f t="shared" si="36"/>
        <v>9.737167507409758E-4</v>
      </c>
      <c r="Y146" s="139">
        <f t="shared" si="37"/>
        <v>3.8118931546122233E-2</v>
      </c>
      <c r="AC146" s="152">
        <f t="shared" si="28"/>
        <v>0.3325005948163256</v>
      </c>
      <c r="AD146" s="153">
        <f t="shared" si="38"/>
        <v>-1.5388929446008559E-4</v>
      </c>
      <c r="AE146" s="153">
        <f t="shared" si="39"/>
        <v>0.31747461847069791</v>
      </c>
      <c r="AF146" s="153">
        <f t="shared" si="40"/>
        <v>-1.5388929446008559E-4</v>
      </c>
      <c r="AG146" s="139">
        <f t="shared" si="41"/>
        <v>-6.3382088769127947E-3</v>
      </c>
    </row>
    <row r="147" spans="10:33" ht="15" x14ac:dyDescent="0.2">
      <c r="J147" s="49">
        <v>44854</v>
      </c>
      <c r="K147" s="50">
        <v>145.78000307083101</v>
      </c>
      <c r="L147" s="139">
        <f t="shared" si="29"/>
        <v>1.0897493012738294E-2</v>
      </c>
      <c r="M147" s="170">
        <f t="shared" si="30"/>
        <v>154.88971173918304</v>
      </c>
      <c r="N147" s="139" cm="1">
        <f t="array" ref="N147">[1]!BSMCall(M147,$G$4,$G$7,W147,$G$11,AE147)/'EUR GBP'!H147</f>
        <v>20.752733285447498</v>
      </c>
      <c r="O147" s="139">
        <f>$B$5*(N147-($G$10/'EUR GBP'!$F$3))</f>
        <v>180.2476001560276</v>
      </c>
      <c r="P147" s="139">
        <f>(M147/'EUR GBP'!H147)-(Barclays!$K$3/'EUR GBP'!$F$3)</f>
        <v>1.9344386727330516</v>
      </c>
      <c r="Q147" s="139">
        <f t="shared" si="31"/>
        <v>1.203139590837337</v>
      </c>
      <c r="R147" s="139">
        <f t="shared" si="32"/>
        <v>2.0668915622730669E-2</v>
      </c>
      <c r="S147" s="139">
        <f t="shared" si="33"/>
        <v>1.2144199318101794</v>
      </c>
      <c r="U147" s="102">
        <f>FORECAST($U$2,'EUR GBP'!AI147:AJ147,'EUR GBP'!$AI$2:$AJ$2)</f>
        <v>3.8682308048009838E-2</v>
      </c>
      <c r="V147" s="102">
        <f t="shared" si="34"/>
        <v>-6.073907017707797E-4</v>
      </c>
      <c r="W147" s="102">
        <f t="shared" si="35"/>
        <v>4.6001756936311707E-2</v>
      </c>
      <c r="X147" s="171">
        <f t="shared" si="36"/>
        <v>-6.073907017707797E-4</v>
      </c>
      <c r="Y147" s="139">
        <f t="shared" si="37"/>
        <v>-2.3778048970537417E-2</v>
      </c>
      <c r="AC147" s="152">
        <f t="shared" si="28"/>
        <v>0.33265448411078569</v>
      </c>
      <c r="AD147" s="153">
        <f t="shared" si="38"/>
        <v>3.4937094908976674E-4</v>
      </c>
      <c r="AE147" s="153">
        <f t="shared" si="39"/>
        <v>0.31797787871424776</v>
      </c>
      <c r="AF147" s="153">
        <f t="shared" si="40"/>
        <v>3.4937094908976674E-4</v>
      </c>
      <c r="AG147" s="139">
        <f t="shared" si="41"/>
        <v>1.4389474320649088E-2</v>
      </c>
    </row>
    <row r="148" spans="10:33" ht="15" x14ac:dyDescent="0.2">
      <c r="J148" s="49">
        <v>44853</v>
      </c>
      <c r="K148" s="50">
        <v>144.199991226196</v>
      </c>
      <c r="L148" s="139">
        <f t="shared" si="29"/>
        <v>-2.7091638045752788E-2</v>
      </c>
      <c r="M148" s="170">
        <f t="shared" si="30"/>
        <v>149.06901715883001</v>
      </c>
      <c r="N148" s="139" cm="1">
        <f t="array" ref="N148">[1]!BSMCall(M148,$G$4,$G$7,W148,$G$11,AE148)/'EUR GBP'!H148</f>
        <v>16.727179683258488</v>
      </c>
      <c r="O148" s="139">
        <f>$B$5*(N148-($G$10/'EUR GBP'!$F$3))</f>
        <v>-423.58544017232396</v>
      </c>
      <c r="P148" s="139">
        <f>(M148/'EUR GBP'!H148)-(Barclays!$K$3/'EUR GBP'!$F$3)</f>
        <v>-4.6851544390944184</v>
      </c>
      <c r="Q148" s="139">
        <f t="shared" si="31"/>
        <v>-2.913969243024781</v>
      </c>
      <c r="R148" s="139">
        <f t="shared" si="32"/>
        <v>0.12124269551270765</v>
      </c>
      <c r="S148" s="139">
        <f t="shared" si="33"/>
        <v>-2.7720450915768131</v>
      </c>
      <c r="U148" s="102">
        <f>FORECAST($U$2,'EUR GBP'!AI148:AJ148,'EUR GBP'!$AI$2:$AJ$2)</f>
        <v>3.9289698749780617E-2</v>
      </c>
      <c r="V148" s="102">
        <f t="shared" si="34"/>
        <v>-2.1763071417810892E-4</v>
      </c>
      <c r="W148" s="102">
        <f t="shared" si="35"/>
        <v>4.6391516923904377E-2</v>
      </c>
      <c r="X148" s="171">
        <f t="shared" si="36"/>
        <v>-2.1763071417810892E-4</v>
      </c>
      <c r="Y148" s="139">
        <f t="shared" si="37"/>
        <v>-8.5197777380085927E-3</v>
      </c>
      <c r="AC148" s="152">
        <f t="shared" si="28"/>
        <v>0.33230511316169592</v>
      </c>
      <c r="AD148" s="153">
        <f t="shared" si="38"/>
        <v>7.0899481771768968E-4</v>
      </c>
      <c r="AE148" s="153">
        <f t="shared" si="39"/>
        <v>0.31833750258287569</v>
      </c>
      <c r="AF148" s="153">
        <f t="shared" si="40"/>
        <v>7.0899481771768968E-4</v>
      </c>
      <c r="AG148" s="139">
        <f t="shared" si="41"/>
        <v>2.9201233673268802E-2</v>
      </c>
    </row>
    <row r="149" spans="10:33" ht="15" x14ac:dyDescent="0.2">
      <c r="J149" s="49">
        <v>44852</v>
      </c>
      <c r="K149" s="50">
        <v>148.16000461578301</v>
      </c>
      <c r="L149" s="139">
        <f t="shared" si="29"/>
        <v>1.7292310596705163E-2</v>
      </c>
      <c r="M149" s="170">
        <f t="shared" si="30"/>
        <v>155.86952567585962</v>
      </c>
      <c r="N149" s="139" cm="1">
        <f t="array" ref="N149">[1]!BSMCall(M149,$G$4,$G$7,W149,$G$11,AE149)/'EUR GBP'!H149</f>
        <v>21.18823136413673</v>
      </c>
      <c r="O149" s="139">
        <f>$B$5*(N149-($G$10/'EUR GBP'!$F$3))</f>
        <v>245.57231195941239</v>
      </c>
      <c r="P149" s="139">
        <f>(M149/'EUR GBP'!H149)-(Barclays!$K$3/'EUR GBP'!$F$3)</f>
        <v>0.72690317847201413</v>
      </c>
      <c r="Q149" s="139">
        <f t="shared" si="31"/>
        <v>0.45210324062098978</v>
      </c>
      <c r="R149" s="139">
        <f t="shared" si="32"/>
        <v>2.9185080549392864E-3</v>
      </c>
      <c r="S149" s="139">
        <f t="shared" si="33"/>
        <v>0.43304606028511827</v>
      </c>
      <c r="U149" s="102">
        <f>FORECAST($U$2,'EUR GBP'!AI149:AJ149,'EUR GBP'!$AI$2:$AJ$2)</f>
        <v>3.9507329463958726E-2</v>
      </c>
      <c r="V149" s="102">
        <f t="shared" si="34"/>
        <v>3.1319297850133931E-4</v>
      </c>
      <c r="W149" s="102">
        <f t="shared" si="35"/>
        <v>4.6922340616583826E-2</v>
      </c>
      <c r="X149" s="171">
        <f t="shared" si="36"/>
        <v>3.1319297850133931E-4</v>
      </c>
      <c r="Y149" s="139">
        <f t="shared" si="37"/>
        <v>1.2260836325485521E-2</v>
      </c>
      <c r="AC149" s="152">
        <f t="shared" si="28"/>
        <v>0.33159611834397823</v>
      </c>
      <c r="AD149" s="153">
        <f t="shared" si="38"/>
        <v>-8.3124976403781137E-4</v>
      </c>
      <c r="AE149" s="153">
        <f t="shared" si="39"/>
        <v>0.31679725800112019</v>
      </c>
      <c r="AF149" s="153">
        <f t="shared" si="40"/>
        <v>-8.3124976403781137E-4</v>
      </c>
      <c r="AG149" s="139">
        <f t="shared" si="41"/>
        <v>-3.4236524716296318E-2</v>
      </c>
    </row>
    <row r="150" spans="10:33" ht="15" x14ac:dyDescent="0.2">
      <c r="J150" s="49">
        <v>44851</v>
      </c>
      <c r="K150" s="50">
        <v>145.62000036239598</v>
      </c>
      <c r="L150" s="139">
        <f t="shared" si="29"/>
        <v>1.4526026828745936E-2</v>
      </c>
      <c r="M150" s="170">
        <f t="shared" si="30"/>
        <v>155.44567568278956</v>
      </c>
      <c r="N150" s="139" cm="1">
        <f t="array" ref="N150">[1]!BSMCall(M150,$G$4,$G$7,W150,$G$11,AE150)/'EUR GBP'!H150</f>
        <v>21.338430343703333</v>
      </c>
      <c r="O150" s="139">
        <f>$B$5*(N150-($G$10/'EUR GBP'!$F$3))</f>
        <v>268.10215889440292</v>
      </c>
      <c r="P150" s="139">
        <f>(M150/'EUR GBP'!H150)-(Barclays!$K$3/'EUR GBP'!$F$3)</f>
        <v>4.2107800055719338</v>
      </c>
      <c r="Q150" s="139">
        <f t="shared" si="31"/>
        <v>2.6189282733125836</v>
      </c>
      <c r="R150" s="139">
        <f t="shared" si="32"/>
        <v>9.7933858286646483E-2</v>
      </c>
      <c r="S150" s="139">
        <f t="shared" si="33"/>
        <v>2.6924551650019919</v>
      </c>
      <c r="U150" s="102">
        <f>FORECAST($U$2,'EUR GBP'!AI150:AJ150,'EUR GBP'!$AI$2:$AJ$2)</f>
        <v>3.9194136485457387E-2</v>
      </c>
      <c r="V150" s="102">
        <f t="shared" si="34"/>
        <v>-1.2912835925817795E-3</v>
      </c>
      <c r="W150" s="102">
        <f t="shared" si="35"/>
        <v>4.5317864045500707E-2</v>
      </c>
      <c r="X150" s="171">
        <f t="shared" si="36"/>
        <v>-1.2912835925817795E-3</v>
      </c>
      <c r="Y150" s="139">
        <f t="shared" si="37"/>
        <v>-5.0550995281531903E-2</v>
      </c>
      <c r="AC150" s="152">
        <f t="shared" si="28"/>
        <v>0.33242736810801604</v>
      </c>
      <c r="AD150" s="153">
        <f t="shared" si="38"/>
        <v>6.347670464482702E-4</v>
      </c>
      <c r="AE150" s="153">
        <f t="shared" si="39"/>
        <v>0.31826327481160627</v>
      </c>
      <c r="AF150" s="153">
        <f t="shared" si="40"/>
        <v>6.347670464482702E-4</v>
      </c>
      <c r="AG150" s="139">
        <f t="shared" si="41"/>
        <v>2.6144028684293344E-2</v>
      </c>
    </row>
    <row r="151" spans="10:33" ht="15" x14ac:dyDescent="0.2">
      <c r="J151" s="49">
        <v>44848</v>
      </c>
      <c r="K151" s="50">
        <v>143.520009517669</v>
      </c>
      <c r="L151" s="139">
        <f t="shared" si="29"/>
        <v>9.943426838894931E-3</v>
      </c>
      <c r="M151" s="170">
        <f t="shared" si="30"/>
        <v>154.74352972204667</v>
      </c>
      <c r="N151" s="139" cm="1">
        <f t="array" ref="N151">[1]!BSMCall(M151,$G$4,$G$7,W151,$G$11,AE151)/'EUR GBP'!H151</f>
        <v>20.491285383453967</v>
      </c>
      <c r="O151" s="139">
        <f>$B$5*(N151-($G$10/'EUR GBP'!$F$3))</f>
        <v>141.03041485699794</v>
      </c>
      <c r="P151" s="139">
        <f>(M151/'EUR GBP'!H151)-(Barclays!$K$3/'EUR GBP'!$F$3)</f>
        <v>1.395406647998982</v>
      </c>
      <c r="Q151" s="139">
        <f t="shared" si="31"/>
        <v>0.86788431558454249</v>
      </c>
      <c r="R151" s="139">
        <f t="shared" si="32"/>
        <v>1.075497328559758E-2</v>
      </c>
      <c r="S151" s="139">
        <f t="shared" si="33"/>
        <v>0.77210748394432871</v>
      </c>
      <c r="U151" s="102">
        <f>FORECAST($U$2,'EUR GBP'!AI151:AJ151,'EUR GBP'!$AI$2:$AJ$2)</f>
        <v>4.0485420078039167E-2</v>
      </c>
      <c r="V151" s="102">
        <f t="shared" si="34"/>
        <v>-6.1786174774166452E-4</v>
      </c>
      <c r="W151" s="102">
        <f t="shared" si="35"/>
        <v>4.5991285890340822E-2</v>
      </c>
      <c r="X151" s="171">
        <f t="shared" si="36"/>
        <v>-6.1786174774166452E-4</v>
      </c>
      <c r="Y151" s="139">
        <f t="shared" si="37"/>
        <v>-2.4187968060741746E-2</v>
      </c>
      <c r="AC151" s="152">
        <f t="shared" si="28"/>
        <v>0.33179260106156777</v>
      </c>
      <c r="AD151" s="153">
        <f t="shared" si="38"/>
        <v>-1.9992769573214386E-3</v>
      </c>
      <c r="AE151" s="153">
        <f t="shared" si="39"/>
        <v>0.31562923080783656</v>
      </c>
      <c r="AF151" s="153">
        <f t="shared" si="40"/>
        <v>-1.9992769573214386E-3</v>
      </c>
      <c r="AG151" s="139">
        <f t="shared" si="41"/>
        <v>-8.2343836865069589E-2</v>
      </c>
    </row>
    <row r="152" spans="10:33" ht="15" x14ac:dyDescent="0.2">
      <c r="J152" s="49">
        <v>44847</v>
      </c>
      <c r="K152" s="50">
        <v>142.10000038146899</v>
      </c>
      <c r="L152" s="139">
        <f t="shared" si="29"/>
        <v>5.5859379766012629E-2</v>
      </c>
      <c r="M152" s="170">
        <f t="shared" si="30"/>
        <v>161.7787719323284</v>
      </c>
      <c r="N152" s="139" cm="1">
        <f t="array" ref="N152">[1]!BSMCall(M152,$G$4,$G$7,W152,$G$11,AE152)/'EUR GBP'!H152</f>
        <v>26.841407753958524</v>
      </c>
      <c r="O152" s="139">
        <f>$B$5*(N152-($G$10/'EUR GBP'!$F$3))</f>
        <v>1093.5487704326815</v>
      </c>
      <c r="P152" s="139">
        <f>(M152/'EUR GBP'!H152)-(Barclays!$K$3/'EUR GBP'!$F$3)</f>
        <v>12.280650740628886</v>
      </c>
      <c r="Q152" s="139">
        <f t="shared" si="31"/>
        <v>7.6380488642843858</v>
      </c>
      <c r="R152" s="139">
        <f t="shared" si="32"/>
        <v>0.83301058717877741</v>
      </c>
      <c r="S152" s="139">
        <f t="shared" si="33"/>
        <v>8.8250606818219879</v>
      </c>
      <c r="U152" s="102">
        <f>FORECAST($U$2,'EUR GBP'!AI152:AJ152,'EUR GBP'!$AI$2:$AJ$2)</f>
        <v>4.1103281825780831E-2</v>
      </c>
      <c r="V152" s="102">
        <f t="shared" si="34"/>
        <v>-1.0875072330236643E-3</v>
      </c>
      <c r="W152" s="102">
        <f t="shared" si="35"/>
        <v>4.5521640405058822E-2</v>
      </c>
      <c r="X152" s="171">
        <f t="shared" si="36"/>
        <v>-1.0875072330236643E-3</v>
      </c>
      <c r="Y152" s="139">
        <f t="shared" si="37"/>
        <v>-4.2573585942724992E-2</v>
      </c>
      <c r="AC152" s="152">
        <f t="shared" si="28"/>
        <v>0.33379187801888921</v>
      </c>
      <c r="AD152" s="153">
        <f t="shared" si="38"/>
        <v>9.6286853062831357E-3</v>
      </c>
      <c r="AE152" s="153">
        <f t="shared" si="39"/>
        <v>0.32725719307144113</v>
      </c>
      <c r="AF152" s="153">
        <f t="shared" si="40"/>
        <v>9.6286853062831357E-3</v>
      </c>
      <c r="AG152" s="139">
        <f t="shared" si="41"/>
        <v>0.39657481630154989</v>
      </c>
    </row>
    <row r="153" spans="10:33" ht="15" x14ac:dyDescent="0.2">
      <c r="J153" s="49">
        <v>44846</v>
      </c>
      <c r="K153" s="50">
        <v>134.38000679016099</v>
      </c>
      <c r="L153" s="139">
        <f t="shared" si="29"/>
        <v>-4.097074755785117E-2</v>
      </c>
      <c r="M153" s="170">
        <f t="shared" si="30"/>
        <v>146.94246002877054</v>
      </c>
      <c r="N153" s="139" cm="1">
        <f t="array" ref="N153">[1]!BSMCall(M153,$G$4,$G$7,W153,$G$11,AE153)/'EUR GBP'!H153</f>
        <v>15.559100174294677</v>
      </c>
      <c r="O153" s="139">
        <f>$B$5*(N153-($G$10/'EUR GBP'!$F$3))</f>
        <v>-598.79736651689552</v>
      </c>
      <c r="P153" s="139">
        <f>(M153/'EUR GBP'!H153)-(Barclays!$K$3/'EUR GBP'!$F$3)</f>
        <v>-7.2597100187885815</v>
      </c>
      <c r="Q153" s="139">
        <f t="shared" si="31"/>
        <v>-4.5152346593974162</v>
      </c>
      <c r="R153" s="139">
        <f t="shared" si="32"/>
        <v>0.29110274975345957</v>
      </c>
      <c r="S153" s="139">
        <f t="shared" si="33"/>
        <v>-4.0114159007217731</v>
      </c>
      <c r="U153" s="102">
        <f>FORECAST($U$2,'EUR GBP'!AI153:AJ153,'EUR GBP'!$AI$2:$AJ$2)</f>
        <v>4.2190789058804495E-2</v>
      </c>
      <c r="V153" s="102">
        <f t="shared" si="34"/>
        <v>7.2315335273742676E-5</v>
      </c>
      <c r="W153" s="102">
        <f t="shared" si="35"/>
        <v>4.6681462973356229E-2</v>
      </c>
      <c r="X153" s="171">
        <f t="shared" si="36"/>
        <v>7.2315335273742676E-5</v>
      </c>
      <c r="Y153" s="139">
        <f t="shared" si="37"/>
        <v>2.8309909559807614E-3</v>
      </c>
      <c r="AC153" s="152">
        <f t="shared" si="28"/>
        <v>0.32416319271260607</v>
      </c>
      <c r="AD153" s="153">
        <f t="shared" si="38"/>
        <v>5.0959281967200565E-3</v>
      </c>
      <c r="AE153" s="153">
        <f t="shared" si="39"/>
        <v>0.32272443596187805</v>
      </c>
      <c r="AF153" s="153">
        <f t="shared" si="40"/>
        <v>5.0959281967200565E-3</v>
      </c>
      <c r="AG153" s="139">
        <f t="shared" si="41"/>
        <v>0.20988501796620238</v>
      </c>
    </row>
    <row r="154" spans="10:33" ht="15" x14ac:dyDescent="0.2">
      <c r="J154" s="49">
        <v>44845</v>
      </c>
      <c r="K154" s="50">
        <v>139.99999761581401</v>
      </c>
      <c r="L154" s="139">
        <f t="shared" si="29"/>
        <v>-2.5110607157126826E-2</v>
      </c>
      <c r="M154" s="170">
        <f t="shared" si="30"/>
        <v>149.3725507073911</v>
      </c>
      <c r="N154" s="139" cm="1">
        <f t="array" ref="N154">[1]!BSMCall(M154,$G$4,$G$7,W154,$G$11,AE154)/'EUR GBP'!H154</f>
        <v>17.007893827512241</v>
      </c>
      <c r="O154" s="139">
        <f>$B$5*(N154-($G$10/'EUR GBP'!$F$3))</f>
        <v>-381.47831853426089</v>
      </c>
      <c r="P154" s="139">
        <f>(M154/'EUR GBP'!H154)-(Barclays!$K$3/'EUR GBP'!$F$3)</f>
        <v>-3.9529140458375878</v>
      </c>
      <c r="Q154" s="139">
        <f t="shared" si="31"/>
        <v>-2.458546479018052</v>
      </c>
      <c r="R154" s="139">
        <f t="shared" si="32"/>
        <v>8.6306300763412724E-2</v>
      </c>
      <c r="S154" s="139">
        <f t="shared" si="33"/>
        <v>-2.3162965709379861</v>
      </c>
      <c r="U154" s="102">
        <f>FORECAST($U$2,'EUR GBP'!AI154:AJ154,'EUR GBP'!$AI$2:$AJ$2)</f>
        <v>4.2118473723530753E-2</v>
      </c>
      <c r="V154" s="102">
        <f t="shared" si="34"/>
        <v>-4.4482201337814331E-4</v>
      </c>
      <c r="W154" s="102">
        <f t="shared" si="35"/>
        <v>4.6164325624704343E-2</v>
      </c>
      <c r="X154" s="171">
        <f t="shared" si="36"/>
        <v>-4.4482201337814331E-4</v>
      </c>
      <c r="Y154" s="139">
        <f t="shared" si="37"/>
        <v>-1.7413831964240612E-2</v>
      </c>
      <c r="AC154" s="152">
        <f t="shared" si="28"/>
        <v>0.31906726451588602</v>
      </c>
      <c r="AD154" s="153">
        <f t="shared" si="38"/>
        <v>1.7810906509338476E-3</v>
      </c>
      <c r="AE154" s="153">
        <f t="shared" si="39"/>
        <v>0.31940959841609184</v>
      </c>
      <c r="AF154" s="153">
        <f t="shared" si="40"/>
        <v>1.7810906509338476E-3</v>
      </c>
      <c r="AG154" s="139">
        <f t="shared" si="41"/>
        <v>7.3357439280893708E-2</v>
      </c>
    </row>
    <row r="155" spans="10:33" ht="15" x14ac:dyDescent="0.2">
      <c r="J155" s="49">
        <v>44844</v>
      </c>
      <c r="K155" s="50">
        <v>143.55999231338501</v>
      </c>
      <c r="L155" s="139">
        <f t="shared" si="29"/>
        <v>-6.8031903794324123E-3</v>
      </c>
      <c r="M155" s="170">
        <f t="shared" si="30"/>
        <v>152.17761306730978</v>
      </c>
      <c r="N155" s="139" cm="1">
        <f t="array" ref="N155">[1]!BSMCall(M155,$G$4,$G$7,W155,$G$11,AE155)/'EUR GBP'!H155</f>
        <v>18.89343530045554</v>
      </c>
      <c r="O155" s="139">
        <f>$B$5*(N155-($G$10/'EUR GBP'!$F$3))</f>
        <v>-98.647097592766102</v>
      </c>
      <c r="P155" s="139">
        <f>(M155/'EUR GBP'!H155)-(Barclays!$K$3/'EUR GBP'!$F$3)</f>
        <v>-1.0179376110349381</v>
      </c>
      <c r="Q155" s="139">
        <f t="shared" si="31"/>
        <v>-0.63311443164449221</v>
      </c>
      <c r="R155" s="139">
        <f t="shared" si="32"/>
        <v>5.7233470691062738E-3</v>
      </c>
      <c r="S155" s="139">
        <f t="shared" si="33"/>
        <v>-0.57269821126999654</v>
      </c>
      <c r="U155" s="102">
        <f>FORECAST($U$2,'EUR GBP'!AI155:AJ155,'EUR GBP'!$AI$2:$AJ$2)</f>
        <v>4.2563295736908896E-2</v>
      </c>
      <c r="V155" s="102">
        <f t="shared" si="34"/>
        <v>1.4305990189314374E-3</v>
      </c>
      <c r="W155" s="102">
        <f t="shared" si="35"/>
        <v>4.8039746657013924E-2</v>
      </c>
      <c r="X155" s="171">
        <f t="shared" si="36"/>
        <v>1.4305990189314374E-3</v>
      </c>
      <c r="Y155" s="139">
        <f t="shared" si="37"/>
        <v>5.6004896733160663E-2</v>
      </c>
      <c r="AC155" s="152">
        <f t="shared" si="28"/>
        <v>0.31728617386495217</v>
      </c>
      <c r="AD155" s="153">
        <f t="shared" si="38"/>
        <v>-3.1855428487104209E-5</v>
      </c>
      <c r="AE155" s="153">
        <f t="shared" si="39"/>
        <v>0.31759665233667089</v>
      </c>
      <c r="AF155" s="153">
        <f t="shared" si="40"/>
        <v>-3.1855428487104209E-5</v>
      </c>
      <c r="AG155" s="139">
        <f t="shared" si="41"/>
        <v>-1.3120234277712753E-3</v>
      </c>
    </row>
    <row r="156" spans="10:33" ht="15" x14ac:dyDescent="0.2">
      <c r="J156" s="49">
        <v>44841</v>
      </c>
      <c r="K156" s="50">
        <v>144.53998804092402</v>
      </c>
      <c r="L156" s="139">
        <f t="shared" si="29"/>
        <v>-3.5912661478701203E-3</v>
      </c>
      <c r="M156" s="170">
        <f t="shared" si="30"/>
        <v>152.66974409126962</v>
      </c>
      <c r="N156" s="139" cm="1">
        <f t="array" ref="N156">[1]!BSMCall(M156,$G$4,$G$7,W156,$G$11,AE156)/'EUR GBP'!H156</f>
        <v>19.145021053711307</v>
      </c>
      <c r="O156" s="139">
        <f>$B$5*(N156-($G$10/'EUR GBP'!$F$3))</f>
        <v>-60.909234604400986</v>
      </c>
      <c r="P156" s="139">
        <f>(M156/'EUR GBP'!H156)-(Barclays!$K$3/'EUR GBP'!$F$3)</f>
        <v>-0.7046646208824825</v>
      </c>
      <c r="Q156" s="139">
        <f t="shared" si="31"/>
        <v>-0.43827179201720456</v>
      </c>
      <c r="R156" s="139">
        <f t="shared" si="32"/>
        <v>2.7426645640821258E-3</v>
      </c>
      <c r="S156" s="139">
        <f t="shared" si="33"/>
        <v>-0.44131885244598562</v>
      </c>
      <c r="U156" s="102">
        <f>FORECAST($U$2,'EUR GBP'!AI156:AJ156,'EUR GBP'!$AI$2:$AJ$2)</f>
        <v>4.1132696717977459E-2</v>
      </c>
      <c r="V156" s="102">
        <f t="shared" si="34"/>
        <v>-1.5375465154645468E-4</v>
      </c>
      <c r="W156" s="102">
        <f t="shared" si="35"/>
        <v>4.6455392986536032E-2</v>
      </c>
      <c r="X156" s="171">
        <f t="shared" si="36"/>
        <v>-1.5375465154645468E-4</v>
      </c>
      <c r="Y156" s="139">
        <f t="shared" si="37"/>
        <v>-6.0191662849972813E-3</v>
      </c>
      <c r="AC156" s="152">
        <f t="shared" si="28"/>
        <v>0.31731802929343927</v>
      </c>
      <c r="AD156" s="153">
        <f t="shared" si="38"/>
        <v>5.5707470757448974E-6</v>
      </c>
      <c r="AE156" s="153">
        <f t="shared" si="39"/>
        <v>0.31763407851223374</v>
      </c>
      <c r="AF156" s="153">
        <f t="shared" si="40"/>
        <v>5.5707470757448974E-6</v>
      </c>
      <c r="AG156" s="139">
        <f t="shared" si="41"/>
        <v>2.2944129213406923E-4</v>
      </c>
    </row>
    <row r="157" spans="10:33" ht="15" x14ac:dyDescent="0.2">
      <c r="J157" s="49">
        <v>44840</v>
      </c>
      <c r="K157" s="50">
        <v>145.06000280380201</v>
      </c>
      <c r="L157" s="139">
        <f t="shared" si="29"/>
        <v>-8.6485979104026171E-3</v>
      </c>
      <c r="M157" s="170">
        <f t="shared" si="30"/>
        <v>151.89485972932155</v>
      </c>
      <c r="N157" s="139" cm="1">
        <f t="array" ref="N157">[1]!BSMCall(M157,$G$4,$G$7,W157,$G$11,AE157)/'EUR GBP'!H157</f>
        <v>18.567196832530581</v>
      </c>
      <c r="O157" s="139">
        <f>$B$5*(N157-($G$10/'EUR GBP'!$F$3))</f>
        <v>-147.58286778151</v>
      </c>
      <c r="P157" s="139">
        <f>(M157/'EUR GBP'!H157)-(Barclays!$K$3/'EUR GBP'!$F$3)</f>
        <v>-2.0501616132261518</v>
      </c>
      <c r="Q157" s="139">
        <f t="shared" si="31"/>
        <v>-1.2751143984328921</v>
      </c>
      <c r="R157" s="139">
        <f t="shared" si="32"/>
        <v>2.3215816146792318E-2</v>
      </c>
      <c r="S157" s="139">
        <f t="shared" si="33"/>
        <v>-1.2428561234867179</v>
      </c>
      <c r="U157" s="102">
        <f>FORECAST($U$2,'EUR GBP'!AI157:AJ157,'EUR GBP'!$AI$2:$AJ$2)</f>
        <v>4.1286451369523913E-2</v>
      </c>
      <c r="V157" s="102">
        <f t="shared" si="34"/>
        <v>1.193301007151551E-3</v>
      </c>
      <c r="W157" s="102">
        <f t="shared" si="35"/>
        <v>4.7802448645234037E-2</v>
      </c>
      <c r="X157" s="171">
        <f t="shared" si="36"/>
        <v>1.193301007151551E-3</v>
      </c>
      <c r="Y157" s="139">
        <f t="shared" si="37"/>
        <v>4.6715186290996712E-2</v>
      </c>
      <c r="AC157" s="152">
        <f t="shared" si="28"/>
        <v>0.31731245854636353</v>
      </c>
      <c r="AD157" s="153">
        <f t="shared" si="38"/>
        <v>-9.1467945702911058E-4</v>
      </c>
      <c r="AE157" s="153">
        <f t="shared" si="39"/>
        <v>0.31671382830812889</v>
      </c>
      <c r="AF157" s="153">
        <f t="shared" si="40"/>
        <v>-9.1467945702911058E-4</v>
      </c>
      <c r="AG157" s="139">
        <f t="shared" si="41"/>
        <v>-3.7672727491614877E-2</v>
      </c>
    </row>
    <row r="158" spans="10:33" ht="15" x14ac:dyDescent="0.2">
      <c r="J158" s="49">
        <v>44839</v>
      </c>
      <c r="K158" s="50">
        <v>146.32000923156701</v>
      </c>
      <c r="L158" s="139">
        <f t="shared" si="29"/>
        <v>-2.8698443074410097E-2</v>
      </c>
      <c r="M158" s="170">
        <f t="shared" si="30"/>
        <v>148.82282249574098</v>
      </c>
      <c r="N158" s="139" cm="1">
        <f t="array" ref="N158">[1]!BSMCall(M158,$G$4,$G$7,W158,$G$11,AE158)/'EUR GBP'!H158</f>
        <v>16.609445010756719</v>
      </c>
      <c r="O158" s="139">
        <f>$B$5*(N158-($G$10/'EUR GBP'!$F$3))</f>
        <v>-441.24564104758923</v>
      </c>
      <c r="P158" s="139">
        <f>(M158/'EUR GBP'!H158)-(Barclays!$K$3/'EUR GBP'!$F$3)</f>
        <v>-5.6500542535950729</v>
      </c>
      <c r="Q158" s="139">
        <f t="shared" si="31"/>
        <v>-3.5140963932833937</v>
      </c>
      <c r="R158" s="139">
        <f t="shared" si="32"/>
        <v>0.1763246362915222</v>
      </c>
      <c r="S158" s="139">
        <f t="shared" si="33"/>
        <v>-3.2177001653612831</v>
      </c>
      <c r="U158" s="102">
        <f>FORECAST($U$2,'EUR GBP'!AI158:AJ158,'EUR GBP'!$AI$2:$AJ$2)</f>
        <v>4.0093150362372362E-2</v>
      </c>
      <c r="V158" s="102">
        <f t="shared" si="34"/>
        <v>5.9945732355117659E-4</v>
      </c>
      <c r="W158" s="102">
        <f t="shared" si="35"/>
        <v>4.7208604961633663E-2</v>
      </c>
      <c r="X158" s="171">
        <f t="shared" si="36"/>
        <v>5.9945732355117659E-4</v>
      </c>
      <c r="Y158" s="139">
        <f t="shared" si="37"/>
        <v>2.3467474153936574E-2</v>
      </c>
      <c r="AC158" s="152">
        <f t="shared" si="28"/>
        <v>0.31822713800339264</v>
      </c>
      <c r="AD158" s="153">
        <f t="shared" si="38"/>
        <v>2.3455111324229838E-3</v>
      </c>
      <c r="AE158" s="153">
        <f t="shared" si="39"/>
        <v>0.31997401889758098</v>
      </c>
      <c r="AF158" s="153">
        <f t="shared" si="40"/>
        <v>2.3455111324229838E-3</v>
      </c>
      <c r="AG158" s="139">
        <f t="shared" si="41"/>
        <v>9.6604117476651596E-2</v>
      </c>
    </row>
    <row r="159" spans="10:33" ht="15" x14ac:dyDescent="0.2">
      <c r="J159" s="49">
        <v>44838</v>
      </c>
      <c r="K159" s="50">
        <v>150.58000087738</v>
      </c>
      <c r="L159" s="139">
        <f t="shared" si="29"/>
        <v>3.2258646849555893E-2</v>
      </c>
      <c r="M159" s="170">
        <f t="shared" si="30"/>
        <v>158.1626676848353</v>
      </c>
      <c r="N159" s="139" cm="1">
        <f t="array" ref="N159">[1]!BSMCall(M159,$G$4,$G$7,W159,$G$11,AE159)/'EUR GBP'!H159</f>
        <v>23.146435077511516</v>
      </c>
      <c r="O159" s="139">
        <f>$B$5*(N159-($G$10/'EUR GBP'!$F$3))</f>
        <v>539.3028689656303</v>
      </c>
      <c r="P159" s="139">
        <f>(M159/'EUR GBP'!H159)-(Barclays!$K$3/'EUR GBP'!$F$3)</f>
        <v>5.027983427915899</v>
      </c>
      <c r="Q159" s="139">
        <f t="shared" si="31"/>
        <v>3.1271944722097924</v>
      </c>
      <c r="R159" s="139">
        <f t="shared" si="32"/>
        <v>0.13963536858500361</v>
      </c>
      <c r="S159" s="139">
        <f t="shared" si="33"/>
        <v>3.2641456751559064</v>
      </c>
      <c r="U159" s="102">
        <f>FORECAST($U$2,'EUR GBP'!AI159:AJ159,'EUR GBP'!$AI$2:$AJ$2)</f>
        <v>3.9493693038821186E-2</v>
      </c>
      <c r="V159" s="102">
        <f t="shared" si="34"/>
        <v>-7.4535645544529516E-4</v>
      </c>
      <c r="W159" s="102">
        <f t="shared" si="35"/>
        <v>4.5863791182637191E-2</v>
      </c>
      <c r="X159" s="171">
        <f t="shared" si="36"/>
        <v>-7.4535645544529516E-4</v>
      </c>
      <c r="Y159" s="139">
        <f t="shared" si="37"/>
        <v>-2.9179113618984676E-2</v>
      </c>
      <c r="AC159" s="152">
        <f t="shared" si="28"/>
        <v>0.31588162687096966</v>
      </c>
      <c r="AD159" s="153">
        <f t="shared" si="38"/>
        <v>6.4328723312750968E-4</v>
      </c>
      <c r="AE159" s="153">
        <f t="shared" si="39"/>
        <v>0.31827179499828551</v>
      </c>
      <c r="AF159" s="153">
        <f t="shared" si="40"/>
        <v>6.4328723312750968E-4</v>
      </c>
      <c r="AG159" s="139">
        <f t="shared" si="41"/>
        <v>2.6494947980094757E-2</v>
      </c>
    </row>
    <row r="160" spans="10:33" ht="15" x14ac:dyDescent="0.2">
      <c r="J160" s="49">
        <v>44837</v>
      </c>
      <c r="K160" s="50">
        <v>145.80000638961701</v>
      </c>
      <c r="L160" s="139">
        <f t="shared" si="29"/>
        <v>1.8552488301109185E-2</v>
      </c>
      <c r="M160" s="170">
        <f t="shared" si="30"/>
        <v>156.06261010106041</v>
      </c>
      <c r="N160" s="139" cm="1">
        <f t="array" ref="N160">[1]!BSMCall(M160,$G$4,$G$7,W160,$G$11,AE160)/'EUR GBP'!H160</f>
        <v>21.716079334568121</v>
      </c>
      <c r="O160" s="139">
        <f>$B$5*(N160-($G$10/'EUR GBP'!$F$3))</f>
        <v>324.7495075241211</v>
      </c>
      <c r="P160" s="139">
        <f>(M160/'EUR GBP'!H160)-(Barclays!$K$3/'EUR GBP'!$F$3)</f>
        <v>4.6982318180561151</v>
      </c>
      <c r="Q160" s="139">
        <f t="shared" si="31"/>
        <v>2.9221028233729092</v>
      </c>
      <c r="R160" s="139">
        <f t="shared" si="32"/>
        <v>0.12192047444227945</v>
      </c>
      <c r="S160" s="139">
        <f t="shared" si="33"/>
        <v>2.9705741955912992</v>
      </c>
      <c r="U160" s="102">
        <f>FORECAST($U$2,'EUR GBP'!AI160:AJ160,'EUR GBP'!$AI$2:$AJ$2)</f>
        <v>4.0239049494266481E-2</v>
      </c>
      <c r="V160" s="102">
        <f t="shared" si="34"/>
        <v>-2.1537158638238255E-3</v>
      </c>
      <c r="W160" s="102">
        <f t="shared" si="35"/>
        <v>4.4455431774258661E-2</v>
      </c>
      <c r="X160" s="171">
        <f t="shared" si="36"/>
        <v>-2.1537158638238255E-3</v>
      </c>
      <c r="Y160" s="139">
        <f t="shared" si="37"/>
        <v>-8.431337708879276E-2</v>
      </c>
      <c r="AC160" s="152">
        <f t="shared" si="28"/>
        <v>0.31523833963784215</v>
      </c>
      <c r="AD160" s="153">
        <f t="shared" si="38"/>
        <v>2.6378045063651934E-4</v>
      </c>
      <c r="AE160" s="153">
        <f t="shared" si="39"/>
        <v>0.31789228821579452</v>
      </c>
      <c r="AF160" s="153">
        <f t="shared" si="40"/>
        <v>2.6378045063651934E-4</v>
      </c>
      <c r="AG160" s="139">
        <f t="shared" si="41"/>
        <v>1.0864274864903519E-2</v>
      </c>
    </row>
    <row r="161" spans="10:33" ht="15" x14ac:dyDescent="0.2">
      <c r="J161" s="49">
        <v>44834</v>
      </c>
      <c r="K161" s="50">
        <v>143.11999082565302</v>
      </c>
      <c r="L161" s="139">
        <f t="shared" si="29"/>
        <v>-7.7952716333094885E-3</v>
      </c>
      <c r="M161" s="170">
        <f t="shared" si="30"/>
        <v>152.02560637969111</v>
      </c>
      <c r="N161" s="139" cm="1">
        <f t="array" ref="N161">[1]!BSMCall(M161,$G$4,$G$7,W161,$G$11,AE161)/'EUR GBP'!H161</f>
        <v>18.76689116363978</v>
      </c>
      <c r="O161" s="139">
        <f>$B$5*(N161-($G$10/'EUR GBP'!$F$3))</f>
        <v>-117.62871811513006</v>
      </c>
      <c r="P161" s="139">
        <f>(M161/'EUR GBP'!H161)-(Barclays!$K$3/'EUR GBP'!$F$3)</f>
        <v>0.28832498494730885</v>
      </c>
      <c r="Q161" s="139">
        <f t="shared" si="31"/>
        <v>0.17932602842745035</v>
      </c>
      <c r="R161" s="139">
        <f t="shared" si="32"/>
        <v>4.5916874293436944E-4</v>
      </c>
      <c r="S161" s="139">
        <f t="shared" si="33"/>
        <v>7.9312979020385505E-2</v>
      </c>
      <c r="U161" s="102">
        <f>FORECAST($U$2,'EUR GBP'!AI161:AJ161,'EUR GBP'!$AI$2:$AJ$2)</f>
        <v>4.2392765358090306E-2</v>
      </c>
      <c r="V161" s="102">
        <f t="shared" si="34"/>
        <v>-8.1681832671251509E-5</v>
      </c>
      <c r="W161" s="102">
        <f t="shared" si="35"/>
        <v>4.6527465805411235E-2</v>
      </c>
      <c r="X161" s="171">
        <f t="shared" si="36"/>
        <v>-8.1681832671251509E-5</v>
      </c>
      <c r="Y161" s="139">
        <f t="shared" si="37"/>
        <v>-3.1976693281571375E-3</v>
      </c>
      <c r="AC161" s="152">
        <f t="shared" si="28"/>
        <v>0.31497455918720563</v>
      </c>
      <c r="AD161" s="153">
        <f t="shared" si="38"/>
        <v>-2.3617889498157019E-3</v>
      </c>
      <c r="AE161" s="153">
        <f t="shared" si="39"/>
        <v>0.3152667188153423</v>
      </c>
      <c r="AF161" s="153">
        <f t="shared" si="40"/>
        <v>-2.3617889498157019E-3</v>
      </c>
      <c r="AG161" s="139">
        <f t="shared" si="41"/>
        <v>-9.7274548821842083E-2</v>
      </c>
    </row>
    <row r="162" spans="10:33" ht="15" x14ac:dyDescent="0.2">
      <c r="J162" s="49">
        <v>44833</v>
      </c>
      <c r="K162" s="50">
        <v>144.240009784698</v>
      </c>
      <c r="L162" s="139">
        <f t="shared" si="29"/>
        <v>-4.8050287186419169E-2</v>
      </c>
      <c r="M162" s="170">
        <f t="shared" si="30"/>
        <v>145.85773298186984</v>
      </c>
      <c r="N162" s="139" cm="1">
        <f t="array" ref="N162">[1]!BSMCall(M162,$G$4,$G$7,W162,$G$11,AE162)/'EUR GBP'!H162</f>
        <v>15.151280750439748</v>
      </c>
      <c r="O162" s="139">
        <f>$B$5*(N162-($G$10/'EUR GBP'!$F$3))</f>
        <v>-659.97028009513497</v>
      </c>
      <c r="P162" s="139">
        <f>(M162/'EUR GBP'!H162)-(Barclays!$K$3/'EUR GBP'!$F$3)</f>
        <v>-6.3659549443066226</v>
      </c>
      <c r="Q162" s="139">
        <f t="shared" si="31"/>
        <v>-3.9593565487195659</v>
      </c>
      <c r="R162" s="139">
        <f t="shared" si="32"/>
        <v>0.22383854884732723</v>
      </c>
      <c r="S162" s="139">
        <f t="shared" si="33"/>
        <v>-3.4579528922908538</v>
      </c>
      <c r="U162" s="102">
        <f>FORECAST($U$2,'EUR GBP'!AI162:AJ162,'EUR GBP'!$AI$2:$AJ$2)</f>
        <v>4.2474447190761558E-2</v>
      </c>
      <c r="V162" s="102">
        <f t="shared" si="34"/>
        <v>-6.4941085875032389E-4</v>
      </c>
      <c r="W162" s="102">
        <f t="shared" si="35"/>
        <v>4.5959736779332162E-2</v>
      </c>
      <c r="X162" s="171">
        <f t="shared" si="36"/>
        <v>-6.4941085875032389E-4</v>
      </c>
      <c r="Y162" s="139">
        <f t="shared" si="37"/>
        <v>-2.5423048387710482E-2</v>
      </c>
      <c r="AC162" s="152">
        <f t="shared" si="28"/>
        <v>0.31733634813702133</v>
      </c>
      <c r="AD162" s="153">
        <f t="shared" si="38"/>
        <v>7.3564368826161686E-3</v>
      </c>
      <c r="AE162" s="153">
        <f t="shared" si="39"/>
        <v>0.32498494464777417</v>
      </c>
      <c r="AF162" s="153">
        <f t="shared" si="40"/>
        <v>7.3564368826161686E-3</v>
      </c>
      <c r="AG162" s="139">
        <f t="shared" si="41"/>
        <v>0.30298815596909556</v>
      </c>
    </row>
    <row r="163" spans="10:33" ht="15" x14ac:dyDescent="0.2">
      <c r="J163" s="49">
        <v>44832</v>
      </c>
      <c r="K163" s="50">
        <v>151.33999586105301</v>
      </c>
      <c r="L163" s="139">
        <f t="shared" si="29"/>
        <v>-4.0531303413268709E-2</v>
      </c>
      <c r="M163" s="170">
        <f t="shared" si="30"/>
        <v>147.00979165967308</v>
      </c>
      <c r="N163" s="139" cm="1">
        <f t="array" ref="N163">[1]!BSMCall(M163,$G$4,$G$7,W163,$G$11,AE163)/'EUR GBP'!H163</f>
        <v>15.573158598643209</v>
      </c>
      <c r="O163" s="139">
        <f>$B$5*(N163-($G$10/'EUR GBP'!$F$3))</f>
        <v>-596.68860286461575</v>
      </c>
      <c r="P163" s="139">
        <f>(M163/'EUR GBP'!H163)-(Barclays!$K$3/'EUR GBP'!$F$3)</f>
        <v>-7.7523146466593857</v>
      </c>
      <c r="Q163" s="139">
        <f t="shared" si="31"/>
        <v>-4.8216140441642166</v>
      </c>
      <c r="R163" s="139">
        <f t="shared" si="32"/>
        <v>0.33194837208527017</v>
      </c>
      <c r="S163" s="139">
        <f t="shared" si="33"/>
        <v>-4.254546052964657</v>
      </c>
      <c r="U163" s="102">
        <f>FORECAST($U$2,'EUR GBP'!AI163:AJ163,'EUR GBP'!$AI$2:$AJ$2)</f>
        <v>4.3123858049511882E-2</v>
      </c>
      <c r="V163" s="102">
        <f t="shared" si="34"/>
        <v>3.2969415187836248E-4</v>
      </c>
      <c r="W163" s="102">
        <f t="shared" si="35"/>
        <v>4.6938841789960849E-2</v>
      </c>
      <c r="X163" s="171">
        <f t="shared" si="36"/>
        <v>3.2969415187836248E-4</v>
      </c>
      <c r="Y163" s="139">
        <f t="shared" si="37"/>
        <v>1.2906822027087943E-2</v>
      </c>
      <c r="AC163" s="152">
        <f t="shared" si="28"/>
        <v>0.30997991125440516</v>
      </c>
      <c r="AD163" s="153">
        <f t="shared" si="38"/>
        <v>5.3952419725882828E-3</v>
      </c>
      <c r="AE163" s="153">
        <f t="shared" si="39"/>
        <v>0.32302374973774628</v>
      </c>
      <c r="AF163" s="153">
        <f t="shared" si="40"/>
        <v>5.3952419725882828E-3</v>
      </c>
      <c r="AG163" s="139">
        <f t="shared" si="41"/>
        <v>0.22221279708720118</v>
      </c>
    </row>
    <row r="164" spans="10:33" ht="15" x14ac:dyDescent="0.2">
      <c r="J164" s="49">
        <v>44831</v>
      </c>
      <c r="K164" s="50">
        <v>157.60000944137499</v>
      </c>
      <c r="L164" s="139">
        <f t="shared" si="29"/>
        <v>-2.3453691301681227E-2</v>
      </c>
      <c r="M164" s="170">
        <f t="shared" si="30"/>
        <v>149.62642335125454</v>
      </c>
      <c r="N164" s="139" cm="1">
        <f t="array" ref="N164">[1]!BSMCall(M164,$G$4,$G$7,W164,$G$11,AE164)/'EUR GBP'!H164</f>
        <v>17.082412933582518</v>
      </c>
      <c r="O164" s="139">
        <f>$B$5*(N164-($G$10/'EUR GBP'!$F$3))</f>
        <v>-370.30045262371942</v>
      </c>
      <c r="P164" s="139">
        <f>(M164/'EUR GBP'!H164)-(Barclays!$K$3/'EUR GBP'!$F$3)</f>
        <v>-3.9192754605021776</v>
      </c>
      <c r="Q164" s="139">
        <f t="shared" si="31"/>
        <v>-2.4376246920587312</v>
      </c>
      <c r="R164" s="139">
        <f t="shared" si="32"/>
        <v>8.4843648713524095E-2</v>
      </c>
      <c r="S164" s="139">
        <f t="shared" si="33"/>
        <v>-2.3584803816706592</v>
      </c>
      <c r="U164" s="102">
        <f>FORECAST($U$2,'EUR GBP'!AI164:AJ164,'EUR GBP'!$AI$2:$AJ$2)</f>
        <v>4.2794163897633519E-2</v>
      </c>
      <c r="V164" s="102">
        <f t="shared" si="34"/>
        <v>-9.5750838518145198E-4</v>
      </c>
      <c r="W164" s="102">
        <f t="shared" si="35"/>
        <v>4.5651639252901034E-2</v>
      </c>
      <c r="X164" s="171">
        <f t="shared" si="36"/>
        <v>-9.5750838518145198E-4</v>
      </c>
      <c r="Y164" s="139">
        <f t="shared" si="37"/>
        <v>-3.7484408645321932E-2</v>
      </c>
      <c r="AC164" s="152">
        <f t="shared" si="28"/>
        <v>0.30458466928181688</v>
      </c>
      <c r="AD164" s="153">
        <f t="shared" si="38"/>
        <v>7.7172938615294173E-4</v>
      </c>
      <c r="AE164" s="153">
        <f t="shared" si="39"/>
        <v>0.31840023715131094</v>
      </c>
      <c r="AF164" s="153">
        <f t="shared" si="40"/>
        <v>7.7172938615294173E-4</v>
      </c>
      <c r="AG164" s="139">
        <f t="shared" si="41"/>
        <v>3.1785070319870233E-2</v>
      </c>
    </row>
    <row r="165" spans="10:33" ht="15" x14ac:dyDescent="0.2">
      <c r="J165" s="49">
        <v>44830</v>
      </c>
      <c r="K165" s="50">
        <v>161.339998245239</v>
      </c>
      <c r="L165" s="139">
        <f t="shared" si="29"/>
        <v>2.4822828193583443E-3</v>
      </c>
      <c r="M165" s="170">
        <f t="shared" si="30"/>
        <v>153.60033325116967</v>
      </c>
      <c r="N165" s="139" cm="1">
        <f t="array" ref="N165">[1]!BSMCall(M165,$G$4,$G$7,W165,$G$11,AE165)/'EUR GBP'!H165</f>
        <v>20.026984586275709</v>
      </c>
      <c r="O165" s="139">
        <f>$B$5*(N165-($G$10/'EUR GBP'!$F$3))</f>
        <v>71.385295280259342</v>
      </c>
      <c r="P165" s="139">
        <f>(M165/'EUR GBP'!H165)-(Barclays!$K$3/'EUR GBP'!$F$3)</f>
        <v>-0.26130771908796646</v>
      </c>
      <c r="Q165" s="139">
        <f t="shared" si="31"/>
        <v>-0.1625224240280265</v>
      </c>
      <c r="R165" s="139">
        <f t="shared" si="32"/>
        <v>3.771483731391705E-4</v>
      </c>
      <c r="S165" s="139">
        <f t="shared" si="33"/>
        <v>7.9957932833111311E-2</v>
      </c>
      <c r="U165" s="102">
        <f>FORECAST($U$2,'EUR GBP'!AI165:AJ165,'EUR GBP'!$AI$2:$AJ$2)</f>
        <v>4.3751672282814971E-2</v>
      </c>
      <c r="V165" s="102">
        <f t="shared" si="34"/>
        <v>6.9752730429172918E-3</v>
      </c>
      <c r="W165" s="102">
        <f t="shared" si="35"/>
        <v>5.3584420680999778E-2</v>
      </c>
      <c r="X165" s="171">
        <f t="shared" si="36"/>
        <v>6.9752730429172918E-3</v>
      </c>
      <c r="Y165" s="139">
        <f t="shared" si="37"/>
        <v>0.27306704484249644</v>
      </c>
      <c r="AC165" s="152">
        <f t="shared" si="28"/>
        <v>0.30381293989566394</v>
      </c>
      <c r="AD165" s="153">
        <f t="shared" si="38"/>
        <v>-7.5179013865067645E-4</v>
      </c>
      <c r="AE165" s="153">
        <f t="shared" si="39"/>
        <v>0.31687671762650732</v>
      </c>
      <c r="AF165" s="153">
        <f t="shared" si="40"/>
        <v>-7.5179013865067645E-4</v>
      </c>
      <c r="AG165" s="139">
        <f t="shared" si="41"/>
        <v>-3.0963836354497818E-2</v>
      </c>
    </row>
    <row r="166" spans="10:33" ht="15" x14ac:dyDescent="0.2">
      <c r="J166" s="49">
        <v>44827</v>
      </c>
      <c r="K166" s="50">
        <v>160.94000339508</v>
      </c>
      <c r="L166" s="139">
        <f t="shared" si="29"/>
        <v>-2.962993772873071E-2</v>
      </c>
      <c r="M166" s="170">
        <f t="shared" si="30"/>
        <v>148.6800988867781</v>
      </c>
      <c r="N166" s="139" cm="1">
        <f t="array" ref="N166">[1]!BSMCall(M166,$G$4,$G$7,W166,$G$11,AE166)/'EUR GBP'!H166</f>
        <v>16.229292576482518</v>
      </c>
      <c r="O166" s="139">
        <f>$B$5*(N166-($G$10/'EUR GBP'!$F$3))</f>
        <v>-498.26850618871941</v>
      </c>
      <c r="P166" s="139">
        <f>(M166/'EUR GBP'!H166)-(Barclays!$K$3/'EUR GBP'!$F$3)</f>
        <v>-8.8847182460835938</v>
      </c>
      <c r="Q166" s="139">
        <f t="shared" si="31"/>
        <v>-5.5259215119988321</v>
      </c>
      <c r="R166" s="139">
        <f t="shared" si="32"/>
        <v>0.43600862495832721</v>
      </c>
      <c r="S166" s="139">
        <f t="shared" si="33"/>
        <v>-4.947806599076805</v>
      </c>
      <c r="U166" s="102">
        <f>FORECAST($U$2,'EUR GBP'!AI166:AJ166,'EUR GBP'!$AI$2:$AJ$2)</f>
        <v>3.6776399239897679E-2</v>
      </c>
      <c r="V166" s="102">
        <f t="shared" si="34"/>
        <v>3.7539649754762747E-3</v>
      </c>
      <c r="W166" s="102">
        <f t="shared" si="35"/>
        <v>5.0363112613558761E-2</v>
      </c>
      <c r="X166" s="171">
        <f t="shared" si="36"/>
        <v>3.7539649754762747E-3</v>
      </c>
      <c r="Y166" s="139">
        <f t="shared" si="37"/>
        <v>0.14695971268628885</v>
      </c>
      <c r="AC166" s="152">
        <f t="shared" si="28"/>
        <v>0.30456473003431461</v>
      </c>
      <c r="AD166" s="153">
        <f t="shared" si="38"/>
        <v>-1.1783930141445742E-4</v>
      </c>
      <c r="AE166" s="153">
        <f t="shared" si="39"/>
        <v>0.31751066846374354</v>
      </c>
      <c r="AF166" s="153">
        <f t="shared" si="40"/>
        <v>-1.1783930141445742E-4</v>
      </c>
      <c r="AG166" s="139">
        <f t="shared" si="41"/>
        <v>-4.8534247225887313E-3</v>
      </c>
    </row>
    <row r="167" spans="10:33" ht="15" x14ac:dyDescent="0.2">
      <c r="J167" s="49">
        <v>44826</v>
      </c>
      <c r="K167" s="50">
        <v>165.77999591827299</v>
      </c>
      <c r="L167" s="139">
        <f t="shared" si="29"/>
        <v>-9.3660426450859861E-3</v>
      </c>
      <c r="M167" s="170">
        <f t="shared" si="30"/>
        <v>151.78493284859229</v>
      </c>
      <c r="N167" s="139" cm="1">
        <f t="array" ref="N167">[1]!BSMCall(M167,$G$4,$G$7,W167,$G$11,AE167)/'EUR GBP'!H167</f>
        <v>18.405123204825912</v>
      </c>
      <c r="O167" s="139">
        <f>$B$5*(N167-($G$10/'EUR GBP'!$F$3))</f>
        <v>-171.89391193721022</v>
      </c>
      <c r="P167" s="139">
        <f>(M167/'EUR GBP'!H167)-(Barclays!$K$3/'EUR GBP'!$F$3)</f>
        <v>-1.5662991706975617</v>
      </c>
      <c r="Q167" s="139">
        <f t="shared" si="31"/>
        <v>-0.97417228569953151</v>
      </c>
      <c r="R167" s="139">
        <f t="shared" si="32"/>
        <v>1.3550558532835405E-2</v>
      </c>
      <c r="S167" s="139">
        <f t="shared" si="33"/>
        <v>-1.084876020544062</v>
      </c>
      <c r="U167" s="102">
        <f>FORECAST($U$2,'EUR GBP'!AI167:AJ167,'EUR GBP'!$AI$2:$AJ$2)</f>
        <v>3.3022434264421405E-2</v>
      </c>
      <c r="V167" s="102">
        <f t="shared" si="34"/>
        <v>-1.1535018682479609E-3</v>
      </c>
      <c r="W167" s="102">
        <f t="shared" si="35"/>
        <v>4.5455645769834525E-2</v>
      </c>
      <c r="X167" s="171">
        <f t="shared" si="36"/>
        <v>-1.1535018682479609E-3</v>
      </c>
      <c r="Y167" s="139">
        <f t="shared" si="37"/>
        <v>-4.5157134988802222E-2</v>
      </c>
      <c r="AC167" s="152">
        <f t="shared" si="28"/>
        <v>0.30468256933572907</v>
      </c>
      <c r="AD167" s="153">
        <f t="shared" si="38"/>
        <v>-1.9204488420303534E-3</v>
      </c>
      <c r="AE167" s="153">
        <f t="shared" si="39"/>
        <v>0.31570805892312764</v>
      </c>
      <c r="AF167" s="153">
        <f t="shared" si="40"/>
        <v>-1.9204488420303534E-3</v>
      </c>
      <c r="AG167" s="139">
        <f t="shared" si="41"/>
        <v>-7.9097158388563529E-2</v>
      </c>
    </row>
    <row r="168" spans="10:33" ht="15" x14ac:dyDescent="0.2">
      <c r="J168" s="49">
        <v>44825</v>
      </c>
      <c r="K168" s="50">
        <v>167.33999252319302</v>
      </c>
      <c r="L168" s="139">
        <f t="shared" si="29"/>
        <v>-2.1986756781184395E-2</v>
      </c>
      <c r="M168" s="170">
        <f t="shared" si="30"/>
        <v>149.85118705537931</v>
      </c>
      <c r="N168" s="139" cm="1">
        <f t="array" ref="N168">[1]!BSMCall(M168,$G$4,$G$7,W168,$G$11,AE168)/'EUR GBP'!H168</f>
        <v>17.103861944068505</v>
      </c>
      <c r="O168" s="139">
        <f>$B$5*(N168-($G$10/'EUR GBP'!$F$3))</f>
        <v>-367.08310105082126</v>
      </c>
      <c r="P168" s="139">
        <f>(M168/'EUR GBP'!H168)-(Barclays!$K$3/'EUR GBP'!$F$3)</f>
        <v>-3.1112297328196803</v>
      </c>
      <c r="Q168" s="139">
        <f t="shared" si="31"/>
        <v>-1.9350541945364568</v>
      </c>
      <c r="R168" s="139">
        <f t="shared" si="32"/>
        <v>5.3465289362292792E-2</v>
      </c>
      <c r="S168" s="139">
        <f t="shared" si="33"/>
        <v>-2.0414576168531378</v>
      </c>
      <c r="U168" s="102">
        <f>FORECAST($U$2,'EUR GBP'!AI168:AJ168,'EUR GBP'!$AI$2:$AJ$2)</f>
        <v>3.4175936132669366E-2</v>
      </c>
      <c r="V168" s="102">
        <f t="shared" si="34"/>
        <v>5.3793303668492332E-4</v>
      </c>
      <c r="W168" s="102">
        <f t="shared" si="35"/>
        <v>4.714708067476741E-2</v>
      </c>
      <c r="X168" s="171">
        <f t="shared" si="36"/>
        <v>5.3793303668492332E-4</v>
      </c>
      <c r="Y168" s="139">
        <f t="shared" si="37"/>
        <v>2.1058929700229656E-2</v>
      </c>
      <c r="AC168" s="152">
        <f t="shared" si="28"/>
        <v>0.30660301817775942</v>
      </c>
      <c r="AD168" s="153">
        <f t="shared" si="38"/>
        <v>-4.3928541360622742E-3</v>
      </c>
      <c r="AE168" s="153">
        <f t="shared" si="39"/>
        <v>0.31323565362909572</v>
      </c>
      <c r="AF168" s="153">
        <f t="shared" si="40"/>
        <v>-4.3928541360622742E-3</v>
      </c>
      <c r="AG168" s="139">
        <f t="shared" si="41"/>
        <v>-0.18092764137920336</v>
      </c>
    </row>
    <row r="169" spans="10:33" ht="15" x14ac:dyDescent="0.2">
      <c r="J169" s="49">
        <v>44824</v>
      </c>
      <c r="K169" s="50">
        <v>171.060001850128</v>
      </c>
      <c r="L169" s="139">
        <f t="shared" si="29"/>
        <v>-4.6757074513636846E-4</v>
      </c>
      <c r="M169" s="170">
        <f t="shared" si="30"/>
        <v>153.14835669426313</v>
      </c>
      <c r="N169" s="139" cm="1">
        <f t="array" ref="N169">[1]!BSMCall(M169,$G$4,$G$7,W169,$G$11,AE169)/'EUR GBP'!H169</f>
        <v>19.591488436700669</v>
      </c>
      <c r="O169" s="139">
        <f>$B$5*(N169-($G$10/'EUR GBP'!$F$3))</f>
        <v>6.0608728440032067</v>
      </c>
      <c r="P169" s="139">
        <f>(M169/'EUR GBP'!H169)-(Barclays!$K$3/'EUR GBP'!$F$3)</f>
        <v>0.30484213243147451</v>
      </c>
      <c r="Q169" s="139">
        <f t="shared" si="31"/>
        <v>0.1895990002957301</v>
      </c>
      <c r="R169" s="139">
        <f t="shared" si="32"/>
        <v>5.1328401856795775E-4</v>
      </c>
      <c r="S169" s="139">
        <f t="shared" si="33"/>
        <v>0.23243805914258162</v>
      </c>
      <c r="U169" s="102">
        <f>FORECAST($U$2,'EUR GBP'!AI169:AJ169,'EUR GBP'!$AI$2:$AJ$2)</f>
        <v>3.3638003095984442E-2</v>
      </c>
      <c r="V169" s="102">
        <f t="shared" si="34"/>
        <v>1.2886501848698093E-3</v>
      </c>
      <c r="W169" s="102">
        <f t="shared" si="35"/>
        <v>4.7897797822952295E-2</v>
      </c>
      <c r="X169" s="171">
        <f t="shared" si="36"/>
        <v>1.2886501848698093E-3</v>
      </c>
      <c r="Y169" s="139">
        <f t="shared" si="37"/>
        <v>5.0447902992907689E-2</v>
      </c>
      <c r="AC169" s="152">
        <f t="shared" si="28"/>
        <v>0.3109958723138217</v>
      </c>
      <c r="AD169" s="153">
        <f t="shared" si="38"/>
        <v>-1.9720217446939081E-4</v>
      </c>
      <c r="AE169" s="153">
        <f t="shared" si="39"/>
        <v>0.31743130559068861</v>
      </c>
      <c r="AF169" s="153">
        <f t="shared" si="40"/>
        <v>-1.9720217446939081E-4</v>
      </c>
      <c r="AG169" s="139">
        <f t="shared" si="41"/>
        <v>-8.1221281646241383E-3</v>
      </c>
    </row>
    <row r="170" spans="10:33" ht="15" x14ac:dyDescent="0.2">
      <c r="J170" s="49">
        <v>44823</v>
      </c>
      <c r="K170" s="50">
        <v>171.14000320434499</v>
      </c>
      <c r="L170" s="139">
        <f t="shared" si="29"/>
        <v>-4.0818584950206944E-3</v>
      </c>
      <c r="M170" s="170">
        <f t="shared" si="30"/>
        <v>152.59457553287785</v>
      </c>
      <c r="N170" s="139" cm="1">
        <f t="array" ref="N170">[1]!BSMCall(M170,$G$4,$G$7,W170,$G$11,AE170)/'EUR GBP'!H170</f>
        <v>19.084297902842806</v>
      </c>
      <c r="O170" s="139">
        <f>$B$5*(N170-($G$10/'EUR GBP'!$F$3))</f>
        <v>-70.017707234676152</v>
      </c>
      <c r="P170" s="139">
        <f>(M170/'EUR GBP'!H170)-(Barclays!$K$3/'EUR GBP'!$F$3)</f>
        <v>-0.72241784766836759</v>
      </c>
      <c r="Q170" s="139">
        <f t="shared" si="31"/>
        <v>-0.4493135532848464</v>
      </c>
      <c r="R170" s="139">
        <f t="shared" si="32"/>
        <v>2.8826020710110613E-3</v>
      </c>
      <c r="S170" s="139">
        <f t="shared" si="33"/>
        <v>-0.46530762220516647</v>
      </c>
      <c r="U170" s="102">
        <f>FORECAST($U$2,'EUR GBP'!AI170:AJ170,'EUR GBP'!$AI$2:$AJ$2)</f>
        <v>3.2349352911114633E-2</v>
      </c>
      <c r="V170" s="102">
        <f t="shared" si="34"/>
        <v>-2.2007748484611372E-4</v>
      </c>
      <c r="W170" s="102">
        <f t="shared" si="35"/>
        <v>4.6389070153236373E-2</v>
      </c>
      <c r="X170" s="171">
        <f t="shared" si="36"/>
        <v>-2.2007748484611372E-4</v>
      </c>
      <c r="Y170" s="139">
        <f t="shared" si="37"/>
        <v>-8.6155635849006797E-3</v>
      </c>
      <c r="AC170" s="152">
        <f t="shared" si="28"/>
        <v>0.31119307448829109</v>
      </c>
      <c r="AD170" s="153">
        <f t="shared" si="38"/>
        <v>-2.4913577476226578E-4</v>
      </c>
      <c r="AE170" s="153">
        <f t="shared" si="39"/>
        <v>0.31737937199039573</v>
      </c>
      <c r="AF170" s="153">
        <f t="shared" si="40"/>
        <v>-2.4913577476226578E-4</v>
      </c>
      <c r="AG170" s="139">
        <f t="shared" si="41"/>
        <v>-1.0261107406430443E-2</v>
      </c>
    </row>
    <row r="171" spans="10:33" ht="15" x14ac:dyDescent="0.2">
      <c r="J171" s="49">
        <v>44820</v>
      </c>
      <c r="K171" s="50">
        <v>171.84000015258701</v>
      </c>
      <c r="L171" s="139">
        <f t="shared" si="29"/>
        <v>-6.9812678166936756E-4</v>
      </c>
      <c r="M171" s="170">
        <f t="shared" si="30"/>
        <v>153.11303089883364</v>
      </c>
      <c r="N171" s="139" cm="1">
        <f t="array" ref="N171">[1]!BSMCall(M171,$G$4,$G$7,W171,$G$11,AE171)/'EUR GBP'!H171</f>
        <v>19.307082893921358</v>
      </c>
      <c r="O171" s="139">
        <f>$B$5*(N171-($G$10/'EUR GBP'!$F$3))</f>
        <v>-36.599958572893421</v>
      </c>
      <c r="P171" s="139">
        <f>(M171/'EUR GBP'!H171)-(Barclays!$K$3/'EUR GBP'!$F$3)</f>
        <v>-1.6166497168083822</v>
      </c>
      <c r="Q171" s="139">
        <f t="shared" si="31"/>
        <v>-1.0054882102103979</v>
      </c>
      <c r="R171" s="139">
        <f t="shared" si="32"/>
        <v>1.4435758951330344E-2</v>
      </c>
      <c r="S171" s="139">
        <f t="shared" si="33"/>
        <v>-0.99311009340911593</v>
      </c>
      <c r="U171" s="102">
        <f>FORECAST($U$2,'EUR GBP'!AI171:AJ171,'EUR GBP'!$AI$2:$AJ$2)</f>
        <v>3.2569430395960747E-2</v>
      </c>
      <c r="V171" s="102">
        <f t="shared" si="34"/>
        <v>2.0605474710461841E-4</v>
      </c>
      <c r="W171" s="102">
        <f t="shared" si="35"/>
        <v>4.6815202385187105E-2</v>
      </c>
      <c r="X171" s="171">
        <f t="shared" si="36"/>
        <v>2.0605474710461841E-4</v>
      </c>
      <c r="Y171" s="139">
        <f t="shared" si="37"/>
        <v>8.0666033460524526E-3</v>
      </c>
      <c r="AC171" s="152">
        <f t="shared" si="28"/>
        <v>0.31144221026305335</v>
      </c>
      <c r="AD171" s="153">
        <f t="shared" si="38"/>
        <v>-2.4581281977165137E-4</v>
      </c>
      <c r="AE171" s="153">
        <f t="shared" si="39"/>
        <v>0.31738269494538635</v>
      </c>
      <c r="AF171" s="153">
        <f t="shared" si="40"/>
        <v>-2.4581281977165137E-4</v>
      </c>
      <c r="AG171" s="139">
        <f t="shared" si="41"/>
        <v>-1.0124245496100763E-2</v>
      </c>
    </row>
    <row r="172" spans="10:33" ht="15" x14ac:dyDescent="0.2">
      <c r="J172" s="49">
        <v>44819</v>
      </c>
      <c r="K172" s="50">
        <v>171.96000814437801</v>
      </c>
      <c r="L172" s="139">
        <f t="shared" si="29"/>
        <v>7.2371219416067162E-3</v>
      </c>
      <c r="M172" s="170">
        <f t="shared" si="30"/>
        <v>154.32886969141384</v>
      </c>
      <c r="N172" s="139" cm="1">
        <f t="array" ref="N172">[1]!BSMCall(M172,$G$4,$G$7,W172,$G$11,AE172)/'EUR GBP'!H172</f>
        <v>20.149922116923385</v>
      </c>
      <c r="O172" s="139">
        <f>$B$5*(N172-($G$10/'EUR GBP'!$F$3))</f>
        <v>89.825924877410657</v>
      </c>
      <c r="P172" s="139">
        <f>(M172/'EUR GBP'!H172)-(Barclays!$K$3/'EUR GBP'!$F$3)</f>
        <v>-6.7349645323673712E-2</v>
      </c>
      <c r="Q172" s="139">
        <f t="shared" si="31"/>
        <v>-4.1888650108137429E-2</v>
      </c>
      <c r="R172" s="139">
        <f t="shared" si="32"/>
        <v>2.5054075770582602E-5</v>
      </c>
      <c r="S172" s="139">
        <f t="shared" si="33"/>
        <v>-8.3999136981981276E-2</v>
      </c>
      <c r="U172" s="102">
        <f>FORECAST($U$2,'EUR GBP'!AI172:AJ172,'EUR GBP'!$AI$2:$AJ$2)</f>
        <v>3.2363375648856128E-2</v>
      </c>
      <c r="V172" s="102">
        <f t="shared" si="34"/>
        <v>-1.4169216156002112E-4</v>
      </c>
      <c r="W172" s="102">
        <f t="shared" si="35"/>
        <v>4.6467455476522465E-2</v>
      </c>
      <c r="X172" s="171">
        <f t="shared" si="36"/>
        <v>-1.4169216156002112E-4</v>
      </c>
      <c r="Y172" s="139">
        <f t="shared" si="37"/>
        <v>-5.546945559905779E-3</v>
      </c>
      <c r="AC172" s="152">
        <f t="shared" si="28"/>
        <v>0.31168802308282501</v>
      </c>
      <c r="AD172" s="153">
        <f t="shared" si="38"/>
        <v>-8.883571430278181E-4</v>
      </c>
      <c r="AE172" s="153">
        <f t="shared" si="39"/>
        <v>0.31674015062213018</v>
      </c>
      <c r="AF172" s="153">
        <f t="shared" si="40"/>
        <v>-8.883571430278181E-4</v>
      </c>
      <c r="AG172" s="139">
        <f t="shared" si="41"/>
        <v>-3.6588595389708656E-2</v>
      </c>
    </row>
    <row r="173" spans="10:33" ht="15" x14ac:dyDescent="0.2">
      <c r="J173" s="49">
        <v>44818</v>
      </c>
      <c r="K173" s="50">
        <v>170.72000503539999</v>
      </c>
      <c r="L173" s="139">
        <f t="shared" si="29"/>
        <v>-1.1762794124665384E-2</v>
      </c>
      <c r="M173" s="170">
        <f t="shared" si="30"/>
        <v>151.41770259196545</v>
      </c>
      <c r="N173" s="139" cm="1">
        <f t="array" ref="N173">[1]!BSMCall(M173,$G$4,$G$7,W173,$G$11,AE173)/'EUR GBP'!H173</f>
        <v>18.392844683136648</v>
      </c>
      <c r="O173" s="139">
        <f>$B$5*(N173-($G$10/'EUR GBP'!$F$3))</f>
        <v>-173.73569019059988</v>
      </c>
      <c r="P173" s="139">
        <f>(M173/'EUR GBP'!H173)-(Barclays!$K$3/'EUR GBP'!$F$3)</f>
        <v>-1.2012303268290054</v>
      </c>
      <c r="Q173" s="139">
        <f t="shared" si="31"/>
        <v>-0.74711480094664728</v>
      </c>
      <c r="R173" s="139">
        <f t="shared" si="32"/>
        <v>7.9700369838673329E-3</v>
      </c>
      <c r="S173" s="139">
        <f t="shared" si="33"/>
        <v>-0.72274789736443013</v>
      </c>
      <c r="U173" s="102">
        <f>FORECAST($U$2,'EUR GBP'!AI173:AJ173,'EUR GBP'!$AI$2:$AJ$2)</f>
        <v>3.2505067810416149E-2</v>
      </c>
      <c r="V173" s="102">
        <f t="shared" si="34"/>
        <v>2.357501536607437E-4</v>
      </c>
      <c r="W173" s="102">
        <f t="shared" si="35"/>
        <v>4.684489779174323E-2</v>
      </c>
      <c r="X173" s="171">
        <f t="shared" si="36"/>
        <v>2.357501536607437E-4</v>
      </c>
      <c r="Y173" s="139">
        <f t="shared" si="37"/>
        <v>9.2291151020490684E-3</v>
      </c>
      <c r="AC173" s="152">
        <f t="shared" si="28"/>
        <v>0.31257638022585282</v>
      </c>
      <c r="AD173" s="153">
        <f t="shared" si="38"/>
        <v>1.7403027291335027E-4</v>
      </c>
      <c r="AE173" s="153">
        <f t="shared" si="39"/>
        <v>0.31780253803807135</v>
      </c>
      <c r="AF173" s="153">
        <f t="shared" si="40"/>
        <v>1.7403027291335027E-4</v>
      </c>
      <c r="AG173" s="139">
        <f t="shared" si="41"/>
        <v>7.1677514963007999E-3</v>
      </c>
    </row>
    <row r="174" spans="10:33" ht="15" x14ac:dyDescent="0.2">
      <c r="J174" s="49">
        <v>44817</v>
      </c>
      <c r="K174" s="50">
        <v>172.74000644683801</v>
      </c>
      <c r="L174" s="139">
        <f t="shared" si="29"/>
        <v>-8.5312669612154831E-3</v>
      </c>
      <c r="M174" s="170">
        <f t="shared" si="30"/>
        <v>151.91283717710758</v>
      </c>
      <c r="N174" s="139" cm="1">
        <f t="array" ref="N174">[1]!BSMCall(M174,$G$4,$G$7,W174,$G$11,AE174)/'EUR GBP'!H174</f>
        <v>18.629014524051069</v>
      </c>
      <c r="O174" s="139">
        <f>$B$5*(N174-($G$10/'EUR GBP'!$F$3))</f>
        <v>-138.31021405343674</v>
      </c>
      <c r="P174" s="139">
        <f>(M174/'EUR GBP'!H174)-(Barclays!$K$3/'EUR GBP'!$F$3)</f>
        <v>-1.9511229794410951</v>
      </c>
      <c r="Q174" s="139">
        <f t="shared" si="31"/>
        <v>-1.213516528720697</v>
      </c>
      <c r="R174" s="139">
        <f t="shared" si="32"/>
        <v>2.1026987101433824E-2</v>
      </c>
      <c r="S174" s="139">
        <f t="shared" si="33"/>
        <v>-1.1481909255759761</v>
      </c>
      <c r="U174" s="102">
        <f>FORECAST($U$2,'EUR GBP'!AI174:AJ174,'EUR GBP'!$AI$2:$AJ$2)</f>
        <v>3.2269317656755406E-2</v>
      </c>
      <c r="V174" s="102">
        <f t="shared" si="34"/>
        <v>8.8949222117660348E-4</v>
      </c>
      <c r="W174" s="102">
        <f t="shared" si="35"/>
        <v>4.749863985925909E-2</v>
      </c>
      <c r="X174" s="171">
        <f t="shared" si="36"/>
        <v>8.8949222117660348E-4</v>
      </c>
      <c r="Y174" s="139">
        <f t="shared" si="37"/>
        <v>3.4821721064197689E-2</v>
      </c>
      <c r="AC174" s="152">
        <f t="shared" si="28"/>
        <v>0.31240234995293947</v>
      </c>
      <c r="AD174" s="153">
        <f t="shared" si="38"/>
        <v>2.3009539608526142E-4</v>
      </c>
      <c r="AE174" s="153">
        <f t="shared" si="39"/>
        <v>0.31785860316124326</v>
      </c>
      <c r="AF174" s="153">
        <f t="shared" si="40"/>
        <v>2.3009539608526142E-4</v>
      </c>
      <c r="AG174" s="139">
        <f t="shared" si="41"/>
        <v>9.4768949790892312E-3</v>
      </c>
    </row>
    <row r="175" spans="10:33" ht="15" x14ac:dyDescent="0.2">
      <c r="J175" s="49">
        <v>44816</v>
      </c>
      <c r="K175" s="50">
        <v>174.22000169754</v>
      </c>
      <c r="L175" s="139">
        <f t="shared" si="29"/>
        <v>2.6758299722128249E-2</v>
      </c>
      <c r="M175" s="170">
        <f t="shared" si="30"/>
        <v>157.31990450961595</v>
      </c>
      <c r="N175" s="139" cm="1">
        <f t="array" ref="N175">[1]!BSMCall(M175,$G$4,$G$7,W175,$G$11,AE175)/'EUR GBP'!H175</f>
        <v>22.70188952254982</v>
      </c>
      <c r="O175" s="139">
        <f>$B$5*(N175-($G$10/'EUR GBP'!$F$3))</f>
        <v>472.6210357213759</v>
      </c>
      <c r="P175" s="139">
        <f>(M175/'EUR GBP'!H175)-(Barclays!$K$3/'EUR GBP'!$F$3)</f>
        <v>5.0284473507316818</v>
      </c>
      <c r="Q175" s="139">
        <f t="shared" si="31"/>
        <v>3.127483012712331</v>
      </c>
      <c r="R175" s="139">
        <f t="shared" si="32"/>
        <v>0.1396611375728585</v>
      </c>
      <c r="S175" s="139">
        <f t="shared" si="33"/>
        <v>3.3323966850729576</v>
      </c>
      <c r="U175" s="102">
        <f>FORECAST($U$2,'EUR GBP'!AI175:AJ175,'EUR GBP'!$AI$2:$AJ$2)</f>
        <v>3.1379825435578802E-2</v>
      </c>
      <c r="V175" s="102">
        <f t="shared" si="34"/>
        <v>1.7495620995761768E-4</v>
      </c>
      <c r="W175" s="102">
        <f t="shared" si="35"/>
        <v>4.6784103848040104E-2</v>
      </c>
      <c r="X175" s="171">
        <f t="shared" si="36"/>
        <v>1.7495620995761768E-4</v>
      </c>
      <c r="Y175" s="139">
        <f t="shared" si="37"/>
        <v>6.8491620236258181E-3</v>
      </c>
      <c r="AC175" s="152">
        <f t="shared" si="28"/>
        <v>0.31217225455685421</v>
      </c>
      <c r="AD175" s="153">
        <f t="shared" si="38"/>
        <v>1.4180116186295333E-3</v>
      </c>
      <c r="AE175" s="153">
        <f t="shared" si="39"/>
        <v>0.31904651938378753</v>
      </c>
      <c r="AF175" s="153">
        <f t="shared" si="40"/>
        <v>1.4180116186295333E-3</v>
      </c>
      <c r="AG175" s="139">
        <f t="shared" si="41"/>
        <v>5.8403372764141981E-2</v>
      </c>
    </row>
    <row r="176" spans="10:33" ht="15" x14ac:dyDescent="0.2">
      <c r="J176" s="49">
        <v>44813</v>
      </c>
      <c r="K176" s="50">
        <v>169.619989395141</v>
      </c>
      <c r="L176" s="139">
        <f t="shared" si="29"/>
        <v>1.5926125928620565E-2</v>
      </c>
      <c r="M176" s="170">
        <f t="shared" si="30"/>
        <v>155.66019886390811</v>
      </c>
      <c r="N176" s="139" cm="1">
        <f t="array" ref="N176">[1]!BSMCall(M176,$G$4,$G$7,W176,$G$11,AE176)/'EUR GBP'!H176</f>
        <v>21.186160800020279</v>
      </c>
      <c r="O176" s="139">
        <f>$B$5*(N176-($G$10/'EUR GBP'!$F$3))</f>
        <v>245.26172734194472</v>
      </c>
      <c r="P176" s="139">
        <f>(M176/'EUR GBP'!H176)-(Barclays!$K$3/'EUR GBP'!$F$3)</f>
        <v>2.7031698788584322</v>
      </c>
      <c r="Q176" s="139">
        <f t="shared" si="31"/>
        <v>1.6812581075101145</v>
      </c>
      <c r="R176" s="139">
        <f t="shared" si="32"/>
        <v>4.036030500251412E-2</v>
      </c>
      <c r="S176" s="139">
        <f t="shared" si="33"/>
        <v>1.6021236559171328</v>
      </c>
      <c r="U176" s="102">
        <f>FORECAST($U$2,'EUR GBP'!AI176:AJ176,'EUR GBP'!$AI$2:$AJ$2)</f>
        <v>3.1204869225621185E-2</v>
      </c>
      <c r="V176" s="102">
        <f t="shared" si="34"/>
        <v>2.7104765176772655E-4</v>
      </c>
      <c r="W176" s="102">
        <f t="shared" si="35"/>
        <v>4.6880195289850213E-2</v>
      </c>
      <c r="X176" s="171">
        <f t="shared" si="36"/>
        <v>2.7104765176772655E-4</v>
      </c>
      <c r="Y176" s="139">
        <f t="shared" si="37"/>
        <v>1.0610936779724389E-2</v>
      </c>
      <c r="AC176" s="152">
        <f t="shared" si="28"/>
        <v>0.31075424293822468</v>
      </c>
      <c r="AD176" s="153">
        <f t="shared" si="38"/>
        <v>-3.1589166194385676E-3</v>
      </c>
      <c r="AE176" s="153">
        <f t="shared" si="39"/>
        <v>0.31446959114571943</v>
      </c>
      <c r="AF176" s="153">
        <f t="shared" si="40"/>
        <v>-3.1589166194385676E-3</v>
      </c>
      <c r="AG176" s="139">
        <f t="shared" si="41"/>
        <v>-0.13010569337522032</v>
      </c>
    </row>
    <row r="177" spans="10:33" ht="15" x14ac:dyDescent="0.2">
      <c r="J177" s="49">
        <v>44812</v>
      </c>
      <c r="K177" s="50">
        <v>166.93999767303401</v>
      </c>
      <c r="L177" s="139">
        <f t="shared" si="29"/>
        <v>1.2052683622503531E-2</v>
      </c>
      <c r="M177" s="170">
        <f t="shared" si="30"/>
        <v>155.06671004196554</v>
      </c>
      <c r="N177" s="139" cm="1">
        <f t="array" ref="N177">[1]!BSMCall(M177,$G$4,$G$7,W177,$G$11,AE177)/'EUR GBP'!H177</f>
        <v>20.923646795455404</v>
      </c>
      <c r="O177" s="139">
        <f>$B$5*(N177-($G$10/'EUR GBP'!$F$3))</f>
        <v>205.88462665721357</v>
      </c>
      <c r="P177" s="139">
        <f>(M177/'EUR GBP'!H177)-(Barclays!$K$3/'EUR GBP'!$F$3)</f>
        <v>2.3523681182407188</v>
      </c>
      <c r="Q177" s="139">
        <f t="shared" si="31"/>
        <v>1.4630741491950623</v>
      </c>
      <c r="R177" s="139">
        <f t="shared" si="32"/>
        <v>3.0564572800626598E-2</v>
      </c>
      <c r="S177" s="139">
        <f t="shared" si="33"/>
        <v>1.4966975606480413</v>
      </c>
      <c r="U177" s="102">
        <f>FORECAST($U$2,'EUR GBP'!AI177:AJ177,'EUR GBP'!$AI$2:$AJ$2)</f>
        <v>3.0933821573853458E-2</v>
      </c>
      <c r="V177" s="102">
        <f t="shared" si="34"/>
        <v>-2.8837658464890559E-5</v>
      </c>
      <c r="W177" s="102">
        <f t="shared" si="35"/>
        <v>4.6580309979617596E-2</v>
      </c>
      <c r="X177" s="171">
        <f t="shared" si="36"/>
        <v>-2.8837658464890559E-5</v>
      </c>
      <c r="Y177" s="139">
        <f t="shared" si="37"/>
        <v>-1.1289327498341831E-3</v>
      </c>
      <c r="AC177" s="152">
        <f t="shared" si="28"/>
        <v>0.31391315955766325</v>
      </c>
      <c r="AD177" s="153">
        <f t="shared" si="38"/>
        <v>1.0167749264150538E-4</v>
      </c>
      <c r="AE177" s="153">
        <f t="shared" si="39"/>
        <v>0.3177301852577995</v>
      </c>
      <c r="AF177" s="153">
        <f t="shared" si="40"/>
        <v>1.0167749264150538E-4</v>
      </c>
      <c r="AG177" s="139">
        <f t="shared" si="41"/>
        <v>4.1877714021866363E-3</v>
      </c>
    </row>
    <row r="178" spans="10:33" ht="15" x14ac:dyDescent="0.2">
      <c r="J178" s="49">
        <v>44811</v>
      </c>
      <c r="K178" s="50">
        <v>164.93999958038299</v>
      </c>
      <c r="L178" s="139">
        <f t="shared" si="29"/>
        <v>-1.8024984359670541E-2</v>
      </c>
      <c r="M178" s="170">
        <f t="shared" si="30"/>
        <v>150.45820981741599</v>
      </c>
      <c r="N178" s="139" cm="1">
        <f t="array" ref="N178">[1]!BSMCall(M178,$G$4,$G$7,W178,$G$11,AE178)/'EUR GBP'!H178</f>
        <v>17.226143129478874</v>
      </c>
      <c r="O178" s="139">
        <f>$B$5*(N178-($G$10/'EUR GBP'!$F$3))</f>
        <v>-348.74092323926595</v>
      </c>
      <c r="P178" s="139">
        <f>(M178/'EUR GBP'!H178)-(Barclays!$K$3/'EUR GBP'!$F$3)</f>
        <v>-4.8522743665804171</v>
      </c>
      <c r="Q178" s="139">
        <f t="shared" si="31"/>
        <v>-3.0179108174000451</v>
      </c>
      <c r="R178" s="139">
        <f t="shared" si="32"/>
        <v>0.13004643754120268</v>
      </c>
      <c r="S178" s="139">
        <f t="shared" si="33"/>
        <v>-3.0883806002531213</v>
      </c>
      <c r="U178" s="102">
        <f>FORECAST($U$2,'EUR GBP'!AI178:AJ178,'EUR GBP'!$AI$2:$AJ$2)</f>
        <v>3.0962659232318349E-2</v>
      </c>
      <c r="V178" s="102">
        <f t="shared" si="34"/>
        <v>-4.6244617551566974E-4</v>
      </c>
      <c r="W178" s="102">
        <f t="shared" si="35"/>
        <v>4.6146701462566816E-2</v>
      </c>
      <c r="X178" s="171">
        <f t="shared" si="36"/>
        <v>-4.6244617551566974E-4</v>
      </c>
      <c r="Y178" s="139">
        <f t="shared" si="37"/>
        <v>-1.8103780277820405E-2</v>
      </c>
      <c r="AC178" s="152">
        <f t="shared" si="28"/>
        <v>0.31381148206502174</v>
      </c>
      <c r="AD178" s="153">
        <f t="shared" si="38"/>
        <v>-4.4289044831758995E-3</v>
      </c>
      <c r="AE178" s="153">
        <f t="shared" si="39"/>
        <v>0.3131996032819821</v>
      </c>
      <c r="AF178" s="153">
        <f t="shared" si="40"/>
        <v>-4.4289044831758995E-3</v>
      </c>
      <c r="AG178" s="139">
        <f t="shared" si="41"/>
        <v>-0.18241244011645816</v>
      </c>
    </row>
    <row r="179" spans="10:33" ht="15" x14ac:dyDescent="0.2">
      <c r="J179" s="49">
        <v>44810</v>
      </c>
      <c r="K179" s="50">
        <v>167.93999671936001</v>
      </c>
      <c r="L179" s="139">
        <f t="shared" si="29"/>
        <v>9.2122758415388705E-3</v>
      </c>
      <c r="M179" s="170">
        <f t="shared" si="30"/>
        <v>154.63150276777975</v>
      </c>
      <c r="N179" s="139" cm="1">
        <f t="array" ref="N179">[1]!BSMCall(M179,$G$4,$G$7,W179,$G$11,AE179)/'EUR GBP'!H179</f>
        <v>20.50866810836337</v>
      </c>
      <c r="O179" s="139">
        <f>$B$5*(N179-($G$10/'EUR GBP'!$F$3))</f>
        <v>143.63782359340843</v>
      </c>
      <c r="P179" s="139">
        <f>(M179/'EUR GBP'!H179)-(Barclays!$K$3/'EUR GBP'!$F$3)</f>
        <v>2.2366586335894283</v>
      </c>
      <c r="Q179" s="139">
        <f t="shared" si="31"/>
        <v>1.3911077105678482</v>
      </c>
      <c r="R179" s="139">
        <f t="shared" si="32"/>
        <v>2.7631672437651484E-2</v>
      </c>
      <c r="S179" s="139">
        <f t="shared" si="33"/>
        <v>1.300792001665467</v>
      </c>
      <c r="U179" s="102">
        <f>FORECAST($U$2,'EUR GBP'!AI179:AJ179,'EUR GBP'!$AI$2:$AJ$2)</f>
        <v>3.1425105407834018E-2</v>
      </c>
      <c r="V179" s="102">
        <f t="shared" si="34"/>
        <v>-2.7860142290593581E-5</v>
      </c>
      <c r="W179" s="102">
        <f t="shared" si="35"/>
        <v>4.6581287495791893E-2</v>
      </c>
      <c r="X179" s="171">
        <f t="shared" si="36"/>
        <v>-2.7860142290593581E-5</v>
      </c>
      <c r="Y179" s="139">
        <f t="shared" si="37"/>
        <v>-1.090665078969018E-3</v>
      </c>
      <c r="AC179" s="152">
        <f t="shared" si="28"/>
        <v>0.31824038654819764</v>
      </c>
      <c r="AD179" s="153">
        <f t="shared" si="38"/>
        <v>-2.8372365075946537E-3</v>
      </c>
      <c r="AE179" s="153">
        <f t="shared" si="39"/>
        <v>0.31479127125756334</v>
      </c>
      <c r="AF179" s="153">
        <f t="shared" si="40"/>
        <v>-2.8372365075946537E-3</v>
      </c>
      <c r="AG179" s="139">
        <f t="shared" si="41"/>
        <v>-0.11685671626106361</v>
      </c>
    </row>
    <row r="180" spans="10:33" ht="15" x14ac:dyDescent="0.2">
      <c r="J180" s="49">
        <v>44809</v>
      </c>
      <c r="K180" s="50">
        <v>166.39999151229802</v>
      </c>
      <c r="L180" s="139">
        <f t="shared" si="29"/>
        <v>-1.1947562700610514E-2</v>
      </c>
      <c r="M180" s="170">
        <f t="shared" si="30"/>
        <v>151.38939235115032</v>
      </c>
      <c r="N180" s="139" cm="1">
        <f t="array" ref="N180">[1]!BSMCall(M180,$G$4,$G$7,W180,$G$11,AE180)/'EUR GBP'!H180</f>
        <v>18.302963252346121</v>
      </c>
      <c r="O180" s="139">
        <f>$B$5*(N180-($G$10/'EUR GBP'!$F$3))</f>
        <v>-187.21790480917892</v>
      </c>
      <c r="P180" s="139">
        <f>(M180/'EUR GBP'!H180)-(Barclays!$K$3/'EUR GBP'!$F$3)</f>
        <v>-1.4131651614453631</v>
      </c>
      <c r="Q180" s="139">
        <f t="shared" si="31"/>
        <v>-0.87892936493292617</v>
      </c>
      <c r="R180" s="139">
        <f t="shared" si="32"/>
        <v>1.1030459519134297E-2</v>
      </c>
      <c r="S180" s="139">
        <f t="shared" si="33"/>
        <v>-0.89456363248580961</v>
      </c>
      <c r="U180" s="102">
        <f>FORECAST($U$2,'EUR GBP'!AI180:AJ180,'EUR GBP'!$AI$2:$AJ$2)</f>
        <v>3.1452965550124612E-2</v>
      </c>
      <c r="V180" s="102">
        <f t="shared" si="34"/>
        <v>1.0436195880174394E-3</v>
      </c>
      <c r="W180" s="102">
        <f t="shared" si="35"/>
        <v>4.7652767226099929E-2</v>
      </c>
      <c r="X180" s="171">
        <f t="shared" si="36"/>
        <v>1.0436195880174429E-3</v>
      </c>
      <c r="Y180" s="139">
        <f t="shared" si="37"/>
        <v>4.0855478357085133E-2</v>
      </c>
      <c r="AC180" s="152">
        <f t="shared" si="28"/>
        <v>0.32107762305579229</v>
      </c>
      <c r="AD180" s="153">
        <f t="shared" si="38"/>
        <v>-1.6393648390372606E-3</v>
      </c>
      <c r="AE180" s="153">
        <f t="shared" si="39"/>
        <v>0.31598914292612074</v>
      </c>
      <c r="AF180" s="153">
        <f t="shared" si="40"/>
        <v>-1.6393648390372606E-3</v>
      </c>
      <c r="AG180" s="139">
        <f t="shared" si="41"/>
        <v>-6.7520205429102864E-2</v>
      </c>
    </row>
    <row r="181" spans="10:33" ht="15" x14ac:dyDescent="0.2">
      <c r="J181" s="49">
        <v>44806</v>
      </c>
      <c r="K181" s="50">
        <v>168.39998960494898</v>
      </c>
      <c r="L181" s="139">
        <f t="shared" si="29"/>
        <v>4.5310394266591496E-2</v>
      </c>
      <c r="M181" s="170">
        <f t="shared" si="30"/>
        <v>160.16245639644092</v>
      </c>
      <c r="N181" s="139" cm="1">
        <f t="array" ref="N181">[1]!BSMCall(M181,$G$4,$G$7,W181,$G$11,AE181)/'EUR GBP'!H181</f>
        <v>24.655241236209353</v>
      </c>
      <c r="O181" s="139">
        <f>$B$5*(N181-($G$10/'EUR GBP'!$F$3))</f>
        <v>765.62379277030584</v>
      </c>
      <c r="P181" s="139">
        <f>(M181/'EUR GBP'!H181)-(Barclays!$K$3/'EUR GBP'!$F$3)</f>
        <v>7.2220206862748739</v>
      </c>
      <c r="Q181" s="139">
        <f t="shared" si="31"/>
        <v>4.4917934778605479</v>
      </c>
      <c r="R181" s="139">
        <f t="shared" si="32"/>
        <v>0.28808803189287929</v>
      </c>
      <c r="S181" s="139">
        <f t="shared" si="33"/>
        <v>4.7312326987034927</v>
      </c>
      <c r="U181" s="102">
        <f>FORECAST($U$2,'EUR GBP'!AI181:AJ181,'EUR GBP'!$AI$2:$AJ$2)</f>
        <v>3.0409345962107173E-2</v>
      </c>
      <c r="V181" s="102">
        <f t="shared" si="34"/>
        <v>2.7365051209975177E-5</v>
      </c>
      <c r="W181" s="102">
        <f t="shared" si="35"/>
        <v>4.6636512689292461E-2</v>
      </c>
      <c r="X181" s="171">
        <f t="shared" si="36"/>
        <v>2.7365051209975177E-5</v>
      </c>
      <c r="Y181" s="139">
        <f t="shared" si="37"/>
        <v>1.0712833203653713E-3</v>
      </c>
      <c r="AC181" s="152">
        <f t="shared" si="28"/>
        <v>0.32271698789482955</v>
      </c>
      <c r="AD181" s="153">
        <f t="shared" si="38"/>
        <v>-1.207184930588967E-3</v>
      </c>
      <c r="AE181" s="153">
        <f t="shared" si="39"/>
        <v>0.31642132283456903</v>
      </c>
      <c r="AF181" s="153">
        <f t="shared" si="40"/>
        <v>-1.207184930588967E-3</v>
      </c>
      <c r="AG181" s="139">
        <f t="shared" si="41"/>
        <v>-4.972009437030004E-2</v>
      </c>
    </row>
    <row r="182" spans="10:33" ht="15" x14ac:dyDescent="0.2">
      <c r="J182" s="49">
        <v>44805</v>
      </c>
      <c r="K182" s="50">
        <v>160.94000339508</v>
      </c>
      <c r="L182" s="139">
        <f t="shared" si="29"/>
        <v>-2.6972280326347721E-2</v>
      </c>
      <c r="M182" s="170">
        <f t="shared" si="30"/>
        <v>149.08730514834454</v>
      </c>
      <c r="N182" s="139" cm="1">
        <f t="array" ref="N182">[1]!BSMCall(M182,$G$4,$G$7,W182,$G$11,AE182)/'EUR GBP'!H182</f>
        <v>16.810300754381672</v>
      </c>
      <c r="O182" s="139">
        <f>$B$5*(N182-($G$10/'EUR GBP'!$F$3))</f>
        <v>-411.11727950384636</v>
      </c>
      <c r="P182" s="139">
        <f>(M182/'EUR GBP'!H182)-(Barclays!$K$3/'EUR GBP'!$F$3)</f>
        <v>-4.3587937607913716</v>
      </c>
      <c r="Q182" s="139">
        <f t="shared" si="31"/>
        <v>-2.7109866111669501</v>
      </c>
      <c r="R182" s="139">
        <f t="shared" si="32"/>
        <v>0.10493984096450501</v>
      </c>
      <c r="S182" s="139">
        <f t="shared" si="33"/>
        <v>-2.5469310465130883</v>
      </c>
      <c r="U182" s="102">
        <f>FORECAST($U$2,'EUR GBP'!AI182:AJ182,'EUR GBP'!$AI$2:$AJ$2)</f>
        <v>3.0381980910897197E-2</v>
      </c>
      <c r="V182" s="102">
        <f t="shared" si="34"/>
        <v>5.3653847426176141E-4</v>
      </c>
      <c r="W182" s="102">
        <f t="shared" si="35"/>
        <v>4.7145686112344251E-2</v>
      </c>
      <c r="X182" s="171">
        <f t="shared" si="36"/>
        <v>5.3653847426176488E-4</v>
      </c>
      <c r="Y182" s="139">
        <f t="shared" si="37"/>
        <v>2.100433555926955E-2</v>
      </c>
      <c r="AC182" s="152">
        <f t="shared" si="28"/>
        <v>0.32392417282541852</v>
      </c>
      <c r="AD182" s="153">
        <f t="shared" si="38"/>
        <v>9.253299700482942E-4</v>
      </c>
      <c r="AE182" s="153">
        <f t="shared" si="39"/>
        <v>0.31855383773520629</v>
      </c>
      <c r="AF182" s="153">
        <f t="shared" si="40"/>
        <v>9.253299700482942E-4</v>
      </c>
      <c r="AG182" s="139">
        <f t="shared" si="41"/>
        <v>3.8111388130086868E-2</v>
      </c>
    </row>
    <row r="183" spans="10:33" ht="15" x14ac:dyDescent="0.2">
      <c r="J183" s="49">
        <v>44804</v>
      </c>
      <c r="K183" s="50">
        <v>165.33999443054199</v>
      </c>
      <c r="L183" s="139">
        <f t="shared" si="29"/>
        <v>4.1211794042777207E-3</v>
      </c>
      <c r="M183" s="170">
        <f t="shared" si="30"/>
        <v>153.85144498244122</v>
      </c>
      <c r="N183" s="139" cm="1">
        <f t="array" ref="N183">[1]!BSMCall(M183,$G$4,$G$7,W183,$G$11,AE183)/'EUR GBP'!H183</f>
        <v>19.554609784179647</v>
      </c>
      <c r="O183" s="139">
        <f>$B$5*(N183-($G$10/'EUR GBP'!$F$3))</f>
        <v>0.52907496584992941</v>
      </c>
      <c r="P183" s="139">
        <f>(M183/'EUR GBP'!H183)-(Barclays!$K$3/'EUR GBP'!$F$3)</f>
        <v>-0.34892322034963286</v>
      </c>
      <c r="Q183" s="139">
        <f t="shared" si="31"/>
        <v>-0.21701558518367942</v>
      </c>
      <c r="R183" s="139">
        <f t="shared" si="32"/>
        <v>6.7246162345847675E-4</v>
      </c>
      <c r="S183" s="139">
        <f t="shared" si="33"/>
        <v>-0.50504930148589866</v>
      </c>
      <c r="U183" s="102">
        <f>FORECAST($U$2,'EUR GBP'!AI183:AJ183,'EUR GBP'!$AI$2:$AJ$2)</f>
        <v>2.9845442436635436E-2</v>
      </c>
      <c r="V183" s="102">
        <f t="shared" si="34"/>
        <v>2.1123085170982742E-4</v>
      </c>
      <c r="W183" s="102">
        <f t="shared" si="35"/>
        <v>4.6820378489792314E-2</v>
      </c>
      <c r="X183" s="171">
        <f t="shared" si="36"/>
        <v>2.1123085170982742E-4</v>
      </c>
      <c r="Y183" s="139">
        <f t="shared" si="37"/>
        <v>8.2692367884486979E-3</v>
      </c>
      <c r="AC183" s="152">
        <f t="shared" si="28"/>
        <v>0.32299884285537023</v>
      </c>
      <c r="AD183" s="153">
        <f t="shared" si="38"/>
        <v>-7.2104498179000331E-3</v>
      </c>
      <c r="AE183" s="153">
        <f t="shared" si="39"/>
        <v>0.31041805794725796</v>
      </c>
      <c r="AF183" s="153">
        <f t="shared" si="40"/>
        <v>-7.2104498179000331E-3</v>
      </c>
      <c r="AG183" s="139">
        <f t="shared" si="41"/>
        <v>-0.29697541471412642</v>
      </c>
    </row>
    <row r="184" spans="10:33" ht="15" x14ac:dyDescent="0.2">
      <c r="J184" s="49">
        <v>44803</v>
      </c>
      <c r="K184" s="50">
        <v>164.660000801086</v>
      </c>
      <c r="L184" s="139">
        <f t="shared" si="29"/>
        <v>1.5669286224210627E-2</v>
      </c>
      <c r="M184" s="170">
        <f t="shared" si="30"/>
        <v>155.62084588494221</v>
      </c>
      <c r="N184" s="139" cm="1">
        <f t="array" ref="N184">[1]!BSMCall(M184,$G$4,$G$7,W184,$G$11,AE184)/'EUR GBP'!H184</f>
        <v>20.644043173948589</v>
      </c>
      <c r="O184" s="139">
        <f>$B$5*(N184-($G$10/'EUR GBP'!$F$3))</f>
        <v>163.94408343119125</v>
      </c>
      <c r="P184" s="139">
        <f>(M184/'EUR GBP'!H184)-(Barclays!$K$3/'EUR GBP'!$F$3)</f>
        <v>1.7639261707977312</v>
      </c>
      <c r="Q184" s="139">
        <f t="shared" si="31"/>
        <v>1.0970879776728486</v>
      </c>
      <c r="R184" s="139">
        <f t="shared" si="32"/>
        <v>1.7185753095437861E-2</v>
      </c>
      <c r="S184" s="139">
        <f t="shared" si="33"/>
        <v>0.63320938084036416</v>
      </c>
      <c r="U184" s="102">
        <f>FORECAST($U$2,'EUR GBP'!AI184:AJ184,'EUR GBP'!$AI$2:$AJ$2)</f>
        <v>2.9634211584925609E-2</v>
      </c>
      <c r="V184" s="102">
        <f t="shared" si="34"/>
        <v>9.7269173711538037E-4</v>
      </c>
      <c r="W184" s="102">
        <f t="shared" si="35"/>
        <v>4.7581839375197867E-2</v>
      </c>
      <c r="X184" s="171">
        <f t="shared" si="36"/>
        <v>9.7269173711538037E-4</v>
      </c>
      <c r="Y184" s="139">
        <f t="shared" si="37"/>
        <v>3.8078804451463361E-2</v>
      </c>
      <c r="AC184" s="152">
        <f t="shared" si="28"/>
        <v>0.33020929267327026</v>
      </c>
      <c r="AD184" s="153">
        <f t="shared" si="38"/>
        <v>-1.2604597813466178E-2</v>
      </c>
      <c r="AE184" s="153">
        <f t="shared" si="39"/>
        <v>0.30502390995169182</v>
      </c>
      <c r="AF184" s="153">
        <f t="shared" si="40"/>
        <v>-1.2604597813466178E-2</v>
      </c>
      <c r="AG184" s="139">
        <f t="shared" si="41"/>
        <v>-0.51914315437938552</v>
      </c>
    </row>
    <row r="185" spans="10:33" ht="15" x14ac:dyDescent="0.2">
      <c r="J185" s="49">
        <v>44802</v>
      </c>
      <c r="K185" s="50">
        <v>162.100005149841</v>
      </c>
      <c r="L185" s="139">
        <f t="shared" si="29"/>
        <v>-5.6594495882811777E-3</v>
      </c>
      <c r="M185" s="170">
        <f t="shared" si="30"/>
        <v>152.35285702890849</v>
      </c>
      <c r="N185" s="139" cm="1">
        <f t="array" ref="N185">[1]!BSMCall(M185,$G$4,$G$7,W185,$G$11,AE185)/'EUR GBP'!H185</f>
        <v>18.538482278769138</v>
      </c>
      <c r="O185" s="139">
        <f>$B$5*(N185-($G$10/'EUR GBP'!$F$3))</f>
        <v>-151.89005084572642</v>
      </c>
      <c r="P185" s="139">
        <f>(M185/'EUR GBP'!H185)-(Barclays!$K$3/'EUR GBP'!$F$3)</f>
        <v>-1.9163963386240823</v>
      </c>
      <c r="Q185" s="139">
        <f t="shared" si="31"/>
        <v>-1.1919180169598118</v>
      </c>
      <c r="R185" s="139">
        <f t="shared" si="32"/>
        <v>2.0285159433272849E-2</v>
      </c>
      <c r="S185" s="139">
        <f t="shared" si="33"/>
        <v>-1.4315511079374366</v>
      </c>
      <c r="U185" s="102">
        <f>FORECAST($U$2,'EUR GBP'!AI185:AJ185,'EUR GBP'!$AI$2:$AJ$2)</f>
        <v>2.8661519847810228E-2</v>
      </c>
      <c r="V185" s="102">
        <f t="shared" si="34"/>
        <v>-2.2348202764959496E-5</v>
      </c>
      <c r="W185" s="102">
        <f t="shared" si="35"/>
        <v>4.658679943531753E-2</v>
      </c>
      <c r="X185" s="171">
        <f t="shared" si="36"/>
        <v>-2.2348202764956027E-5</v>
      </c>
      <c r="Y185" s="139">
        <f t="shared" si="37"/>
        <v>-8.7488441656975735E-4</v>
      </c>
      <c r="AC185" s="152">
        <f t="shared" si="28"/>
        <v>0.34281389048673644</v>
      </c>
      <c r="AD185" s="153">
        <f t="shared" si="38"/>
        <v>-6.289474140342588E-3</v>
      </c>
      <c r="AE185" s="153">
        <f t="shared" si="39"/>
        <v>0.31133903362481541</v>
      </c>
      <c r="AF185" s="153">
        <f t="shared" si="40"/>
        <v>-6.289474140342588E-3</v>
      </c>
      <c r="AG185" s="139">
        <f t="shared" si="41"/>
        <v>-0.25904336599432798</v>
      </c>
    </row>
    <row r="186" spans="10:33" ht="15" x14ac:dyDescent="0.2">
      <c r="J186" s="49">
        <v>44799</v>
      </c>
      <c r="K186" s="50">
        <v>163.02000284194901</v>
      </c>
      <c r="L186" s="139">
        <f t="shared" si="29"/>
        <v>-1.183012774418921E-2</v>
      </c>
      <c r="M186" s="170">
        <f t="shared" si="30"/>
        <v>151.40738573492456</v>
      </c>
      <c r="N186" s="139" cm="1">
        <f t="array" ref="N186">[1]!BSMCall(M186,$G$4,$G$7,W186,$G$11,AE186)/'EUR GBP'!H186</f>
        <v>18.163765446994741</v>
      </c>
      <c r="O186" s="139">
        <f>$B$5*(N186-($G$10/'EUR GBP'!$F$3))</f>
        <v>-208.09757561188587</v>
      </c>
      <c r="P186" s="139">
        <f>(M186/'EUR GBP'!H186)-(Barclays!$K$3/'EUR GBP'!$F$3)</f>
        <v>-3.1784568782687757</v>
      </c>
      <c r="Q186" s="139">
        <f t="shared" si="31"/>
        <v>-1.9768666548686891</v>
      </c>
      <c r="R186" s="139">
        <f t="shared" si="32"/>
        <v>5.5800797787880947E-2</v>
      </c>
      <c r="S186" s="139">
        <f t="shared" si="33"/>
        <v>-1.9181074938324039</v>
      </c>
      <c r="U186" s="102">
        <f>FORECAST($U$2,'EUR GBP'!AI186:AJ186,'EUR GBP'!$AI$2:$AJ$2)</f>
        <v>2.8683868050575188E-2</v>
      </c>
      <c r="V186" s="102">
        <f t="shared" si="34"/>
        <v>2.4260785430663817E-4</v>
      </c>
      <c r="W186" s="102">
        <f t="shared" si="35"/>
        <v>4.6851755492389124E-2</v>
      </c>
      <c r="X186" s="171">
        <f t="shared" si="36"/>
        <v>2.4260785430663817E-4</v>
      </c>
      <c r="Y186" s="139">
        <f t="shared" si="37"/>
        <v>9.4975794386086727E-3</v>
      </c>
      <c r="AC186" s="152">
        <f t="shared" si="28"/>
        <v>0.34910336462707903</v>
      </c>
      <c r="AD186" s="153">
        <f t="shared" si="38"/>
        <v>-1.5876967537281628E-4</v>
      </c>
      <c r="AE186" s="153">
        <f t="shared" si="39"/>
        <v>0.31746973808978518</v>
      </c>
      <c r="AF186" s="153">
        <f t="shared" si="40"/>
        <v>-1.5876967537281628E-4</v>
      </c>
      <c r="AG186" s="139">
        <f t="shared" si="41"/>
        <v>-6.5392161902045488E-3</v>
      </c>
    </row>
    <row r="187" spans="10:33" ht="15" x14ac:dyDescent="0.2">
      <c r="J187" s="49">
        <v>44798</v>
      </c>
      <c r="K187" s="50">
        <v>164.96000289916898</v>
      </c>
      <c r="L187" s="139">
        <f t="shared" si="29"/>
        <v>1.3549177611054947E-2</v>
      </c>
      <c r="M187" s="170">
        <f t="shared" si="30"/>
        <v>155.29600284772309</v>
      </c>
      <c r="N187" s="139" cm="1">
        <f t="array" ref="N187">[1]!BSMCall(M187,$G$4,$G$7,W187,$G$11,AE187)/'EUR GBP'!H187</f>
        <v>20.881808032158215</v>
      </c>
      <c r="O187" s="139">
        <f>$B$5*(N187-($G$10/'EUR GBP'!$F$3))</f>
        <v>199.60881216263519</v>
      </c>
      <c r="P187" s="139">
        <f>(M187/'EUR GBP'!H187)-(Barclays!$K$3/'EUR GBP'!$F$3)</f>
        <v>2.6697121146943346</v>
      </c>
      <c r="Q187" s="139">
        <f t="shared" si="31"/>
        <v>1.6604487837232553</v>
      </c>
      <c r="R187" s="139">
        <f t="shared" si="32"/>
        <v>3.9367390216024041E-2</v>
      </c>
      <c r="S187" s="139">
        <f t="shared" si="33"/>
        <v>1.513106143006556</v>
      </c>
      <c r="U187" s="102">
        <f>FORECAST($U$2,'EUR GBP'!AI187:AJ187,'EUR GBP'!$AI$2:$AJ$2)</f>
        <v>2.8441260196268549E-2</v>
      </c>
      <c r="V187" s="102">
        <f t="shared" si="34"/>
        <v>-4.1788574308149196E-4</v>
      </c>
      <c r="W187" s="102">
        <f t="shared" si="35"/>
        <v>4.6191261895000994E-2</v>
      </c>
      <c r="X187" s="171">
        <f t="shared" si="36"/>
        <v>-4.1788574308149196E-4</v>
      </c>
      <c r="Y187" s="139">
        <f t="shared" si="37"/>
        <v>-1.6359334501026036E-2</v>
      </c>
      <c r="AC187" s="152">
        <f t="shared" si="28"/>
        <v>0.34926213430245184</v>
      </c>
      <c r="AD187" s="153">
        <f t="shared" si="38"/>
        <v>-4.1360499462471112E-3</v>
      </c>
      <c r="AE187" s="153">
        <f t="shared" si="39"/>
        <v>0.31349245781891089</v>
      </c>
      <c r="AF187" s="153">
        <f t="shared" si="40"/>
        <v>-4.1360499462471112E-3</v>
      </c>
      <c r="AG187" s="139">
        <f t="shared" si="41"/>
        <v>-0.17035069643169737</v>
      </c>
    </row>
    <row r="188" spans="10:33" ht="15" x14ac:dyDescent="0.2">
      <c r="J188" s="49">
        <v>44797</v>
      </c>
      <c r="K188" s="50">
        <v>162.74000406265202</v>
      </c>
      <c r="L188" s="139">
        <f t="shared" si="29"/>
        <v>-7.9563993630441775E-3</v>
      </c>
      <c r="M188" s="170">
        <f t="shared" si="30"/>
        <v>152.0009183892823</v>
      </c>
      <c r="N188" s="139" cm="1">
        <f t="array" ref="N188">[1]!BSMCall(M188,$G$4,$G$7,W188,$G$11,AE188)/'EUR GBP'!H188</f>
        <v>18.513496413570437</v>
      </c>
      <c r="O188" s="139">
        <f>$B$5*(N188-($G$10/'EUR GBP'!$F$3))</f>
        <v>-155.6379306255316</v>
      </c>
      <c r="P188" s="139">
        <f>(M188/'EUR GBP'!H188)-(Barclays!$K$3/'EUR GBP'!$F$3)</f>
        <v>-1.9722763631859834</v>
      </c>
      <c r="Q188" s="139">
        <f t="shared" si="31"/>
        <v>-1.2266730447800522</v>
      </c>
      <c r="R188" s="139">
        <f t="shared" si="32"/>
        <v>2.148539292215746E-2</v>
      </c>
      <c r="S188" s="139">
        <f t="shared" si="33"/>
        <v>-1.3038216567974827</v>
      </c>
      <c r="U188" s="102">
        <f>FORECAST($U$2,'EUR GBP'!AI188:AJ188,'EUR GBP'!$AI$2:$AJ$2)</f>
        <v>2.8859145939350041E-2</v>
      </c>
      <c r="V188" s="102">
        <f t="shared" si="34"/>
        <v>6.9204717874523508E-4</v>
      </c>
      <c r="W188" s="102">
        <f t="shared" si="35"/>
        <v>4.7301194816827721E-2</v>
      </c>
      <c r="X188" s="171">
        <f t="shared" si="36"/>
        <v>6.9204717874523508E-4</v>
      </c>
      <c r="Y188" s="139">
        <f t="shared" si="37"/>
        <v>2.7092169271199239E-2</v>
      </c>
      <c r="AC188" s="152">
        <f t="shared" si="28"/>
        <v>0.35339818424869895</v>
      </c>
      <c r="AD188" s="153">
        <f t="shared" si="38"/>
        <v>-3.0525835642525867E-3</v>
      </c>
      <c r="AE188" s="153">
        <f t="shared" si="39"/>
        <v>0.31457592420090541</v>
      </c>
      <c r="AF188" s="153">
        <f t="shared" si="40"/>
        <v>-3.0525835642525867E-3</v>
      </c>
      <c r="AG188" s="139">
        <f t="shared" si="41"/>
        <v>-0.12572617421078716</v>
      </c>
    </row>
    <row r="189" spans="10:33" ht="15" x14ac:dyDescent="0.2">
      <c r="J189" s="49">
        <v>44796</v>
      </c>
      <c r="K189" s="50">
        <v>164.03999328613199</v>
      </c>
      <c r="L189" s="139">
        <f t="shared" si="29"/>
        <v>6.3600617142447659E-3</v>
      </c>
      <c r="M189" s="170">
        <f t="shared" si="30"/>
        <v>154.19448652523431</v>
      </c>
      <c r="N189" s="139" cm="1">
        <f t="array" ref="N189">[1]!BSMCall(M189,$G$4,$G$7,W189,$G$11,AE189)/'EUR GBP'!H189</f>
        <v>20.035460189694369</v>
      </c>
      <c r="O189" s="139">
        <f>$B$5*(N189-($G$10/'EUR GBP'!$F$3))</f>
        <v>72.6566357930583</v>
      </c>
      <c r="P189" s="139">
        <f>(M189/'EUR GBP'!H189)-(Barclays!$K$3/'EUR GBP'!$F$3)</f>
        <v>1.7301470935369991</v>
      </c>
      <c r="Q189" s="139">
        <f t="shared" si="31"/>
        <v>1.076078810637886</v>
      </c>
      <c r="R189" s="139">
        <f t="shared" si="32"/>
        <v>1.653384323578104E-2</v>
      </c>
      <c r="S189" s="139">
        <f t="shared" si="33"/>
        <v>0.84161195243436526</v>
      </c>
      <c r="U189" s="102">
        <f>FORECAST($U$2,'EUR GBP'!AI189:AJ189,'EUR GBP'!$AI$2:$AJ$2)</f>
        <v>2.8167098760604806E-2</v>
      </c>
      <c r="V189" s="102">
        <f t="shared" si="34"/>
        <v>3.4541338682170589E-4</v>
      </c>
      <c r="W189" s="102">
        <f t="shared" si="35"/>
        <v>4.6954561024904196E-2</v>
      </c>
      <c r="X189" s="171">
        <f t="shared" si="36"/>
        <v>3.4541338682170936E-4</v>
      </c>
      <c r="Y189" s="139">
        <f t="shared" si="37"/>
        <v>1.3522196508739691E-2</v>
      </c>
      <c r="AC189" s="152">
        <f t="shared" si="28"/>
        <v>0.35645076781295154</v>
      </c>
      <c r="AD189" s="153">
        <f t="shared" si="38"/>
        <v>-6.4225150865632186E-3</v>
      </c>
      <c r="AE189" s="153">
        <f t="shared" si="39"/>
        <v>0.31120599267859478</v>
      </c>
      <c r="AF189" s="153">
        <f t="shared" si="40"/>
        <v>-6.4225150865632186E-3</v>
      </c>
      <c r="AG189" s="139">
        <f t="shared" si="41"/>
        <v>-0.26452289794804157</v>
      </c>
    </row>
    <row r="190" spans="10:33" ht="15" x14ac:dyDescent="0.2">
      <c r="J190" s="49">
        <v>44795</v>
      </c>
      <c r="K190" s="50">
        <v>162.99999952316199</v>
      </c>
      <c r="L190" s="139">
        <f t="shared" si="29"/>
        <v>-1.6307966364745657E-2</v>
      </c>
      <c r="M190" s="170">
        <f t="shared" si="30"/>
        <v>150.72129131096318</v>
      </c>
      <c r="N190" s="139" cm="1">
        <f t="array" ref="N190">[1]!BSMCall(M190,$G$4,$G$7,W190,$G$11,AE190)/'EUR GBP'!H190</f>
        <v>16.958215483193218</v>
      </c>
      <c r="O190" s="139">
        <f>$B$5*(N190-($G$10/'EUR GBP'!$F$3))</f>
        <v>-388.93007018211438</v>
      </c>
      <c r="P190" s="139">
        <f>(M190/'EUR GBP'!H190)-(Barclays!$K$3/'EUR GBP'!$F$3)</f>
        <v>-1.7952277320971177</v>
      </c>
      <c r="Q190" s="139">
        <f t="shared" si="31"/>
        <v>-1.1165562338575257</v>
      </c>
      <c r="R190" s="139">
        <f t="shared" si="32"/>
        <v>1.7801100720611314E-2</v>
      </c>
      <c r="S190" s="139">
        <f t="shared" si="33"/>
        <v>-1.9214496787405719</v>
      </c>
      <c r="U190" s="102">
        <f>FORECAST($U$2,'EUR GBP'!AI190:AJ190,'EUR GBP'!$AI$2:$AJ$2)</f>
        <v>2.78216853737831E-2</v>
      </c>
      <c r="V190" s="102">
        <f t="shared" si="34"/>
        <v>5.9967022389174202E-4</v>
      </c>
      <c r="W190" s="102">
        <f t="shared" si="35"/>
        <v>4.7208817861974228E-2</v>
      </c>
      <c r="X190" s="171">
        <f t="shared" si="36"/>
        <v>5.9967022389174202E-4</v>
      </c>
      <c r="Y190" s="139">
        <f t="shared" si="37"/>
        <v>2.3475808747648742E-2</v>
      </c>
      <c r="AC190" s="152">
        <f t="shared" si="28"/>
        <v>0.36287328289951476</v>
      </c>
      <c r="AD190" s="153">
        <f t="shared" si="38"/>
        <v>-2.0544693517198953E-2</v>
      </c>
      <c r="AE190" s="153">
        <f t="shared" si="39"/>
        <v>0.29708381424795904</v>
      </c>
      <c r="AF190" s="153">
        <f t="shared" si="40"/>
        <v>-2.0544693517198953E-2</v>
      </c>
      <c r="AG190" s="139">
        <f t="shared" si="41"/>
        <v>-0.84617035435130639</v>
      </c>
    </row>
    <row r="191" spans="10:33" ht="15" x14ac:dyDescent="0.2">
      <c r="J191" s="49">
        <v>44792</v>
      </c>
      <c r="K191" s="50">
        <v>165.67999124526901</v>
      </c>
      <c r="L191" s="139">
        <f t="shared" si="29"/>
        <v>-1.5214455529502265E-2</v>
      </c>
      <c r="M191" s="170">
        <f t="shared" si="30"/>
        <v>150.88883903882405</v>
      </c>
      <c r="N191" s="139" cm="1">
        <f t="array" ref="N191">[1]!BSMCall(M191,$G$4,$G$7,W191,$G$11,AE191)/'EUR GBP'!H191</f>
        <v>17.694940148808904</v>
      </c>
      <c r="O191" s="139">
        <f>$B$5*(N191-($G$10/'EUR GBP'!$F$3))</f>
        <v>-278.42137033976149</v>
      </c>
      <c r="P191" s="139">
        <f>(M191/'EUR GBP'!H191)-(Barclays!$K$3/'EUR GBP'!$F$3)</f>
        <v>-4.0580867406916923</v>
      </c>
      <c r="Q191" s="139">
        <f t="shared" si="31"/>
        <v>-2.5239594770301577</v>
      </c>
      <c r="R191" s="139">
        <f t="shared" si="32"/>
        <v>9.0959991696348039E-2</v>
      </c>
      <c r="S191" s="139">
        <f t="shared" si="33"/>
        <v>-2.5031676057244505</v>
      </c>
      <c r="U191" s="102">
        <f>FORECAST($U$2,'EUR GBP'!AI191:AJ191,'EUR GBP'!$AI$2:$AJ$2)</f>
        <v>2.7222015149891358E-2</v>
      </c>
      <c r="V191" s="102">
        <f t="shared" si="34"/>
        <v>4.7704577445982499E-4</v>
      </c>
      <c r="W191" s="102">
        <f t="shared" si="35"/>
        <v>4.7086193412542311E-2</v>
      </c>
      <c r="X191" s="171">
        <f t="shared" si="36"/>
        <v>4.7704577445982499E-4</v>
      </c>
      <c r="Y191" s="139">
        <f t="shared" si="37"/>
        <v>1.867532340094075E-2</v>
      </c>
      <c r="AC191" s="152">
        <f t="shared" si="28"/>
        <v>0.38341797641671371</v>
      </c>
      <c r="AD191" s="153">
        <f t="shared" si="38"/>
        <v>-2.1570849348767629E-3</v>
      </c>
      <c r="AE191" s="153">
        <f t="shared" si="39"/>
        <v>0.31547142283028123</v>
      </c>
      <c r="AF191" s="153">
        <f t="shared" si="40"/>
        <v>-2.1570849348767629E-3</v>
      </c>
      <c r="AG191" s="139">
        <f t="shared" si="41"/>
        <v>-8.8843443791581544E-2</v>
      </c>
    </row>
    <row r="192" spans="10:33" ht="15" x14ac:dyDescent="0.2">
      <c r="J192" s="49">
        <v>44791</v>
      </c>
      <c r="K192" s="50">
        <v>168.219995498657</v>
      </c>
      <c r="L192" s="139">
        <f t="shared" si="29"/>
        <v>-4.2710480228084014E-3</v>
      </c>
      <c r="M192" s="170">
        <f t="shared" si="30"/>
        <v>152.56558791383077</v>
      </c>
      <c r="N192" s="139" cm="1">
        <f t="array" ref="N192">[1]!BSMCall(M192,$G$4,$G$7,W192,$G$11,AE192)/'EUR GBP'!H192</f>
        <v>19.080698543663484</v>
      </c>
      <c r="O192" s="139">
        <f>$B$5*(N192-($G$10/'EUR GBP'!$F$3))</f>
        <v>-70.557611111574488</v>
      </c>
      <c r="P192" s="139">
        <f>(M192/'EUR GBP'!H192)-(Barclays!$K$3/'EUR GBP'!$F$3)</f>
        <v>-0.79474843863479805</v>
      </c>
      <c r="Q192" s="139">
        <f t="shared" si="31"/>
        <v>-0.4943001423388293</v>
      </c>
      <c r="R192" s="139">
        <f t="shared" si="32"/>
        <v>3.4887281321847176E-3</v>
      </c>
      <c r="S192" s="139">
        <f t="shared" si="33"/>
        <v>-0.49122030302469033</v>
      </c>
      <c r="U192" s="102">
        <f>FORECAST($U$2,'EUR GBP'!AI192:AJ192,'EUR GBP'!$AI$2:$AJ$2)</f>
        <v>2.6744969375431533E-2</v>
      </c>
      <c r="V192" s="102">
        <f t="shared" si="34"/>
        <v>-2.7230381965576839E-5</v>
      </c>
      <c r="W192" s="102">
        <f t="shared" si="35"/>
        <v>4.6581917256116906E-2</v>
      </c>
      <c r="X192" s="171">
        <f t="shared" si="36"/>
        <v>-2.7230381965580308E-5</v>
      </c>
      <c r="Y192" s="139">
        <f t="shared" si="37"/>
        <v>-1.0660113070159558E-3</v>
      </c>
      <c r="AC192" s="152">
        <f t="shared" si="28"/>
        <v>0.38557506135159048</v>
      </c>
      <c r="AD192" s="153">
        <f t="shared" si="38"/>
        <v>1.5954683439012296E-5</v>
      </c>
      <c r="AE192" s="153">
        <f t="shared" si="39"/>
        <v>0.31764446244859701</v>
      </c>
      <c r="AF192" s="153">
        <f t="shared" si="40"/>
        <v>1.5954683439012296E-5</v>
      </c>
      <c r="AG192" s="139">
        <f t="shared" si="41"/>
        <v>6.5712248897021187E-4</v>
      </c>
    </row>
    <row r="193" spans="10:33" ht="15" x14ac:dyDescent="0.2">
      <c r="J193" s="49">
        <v>44790</v>
      </c>
      <c r="K193" s="50">
        <v>168.94000768661499</v>
      </c>
      <c r="L193" s="139">
        <f t="shared" si="29"/>
        <v>-9.1916540954264658E-3</v>
      </c>
      <c r="M193" s="170">
        <f t="shared" si="30"/>
        <v>151.81165266180193</v>
      </c>
      <c r="N193" s="139" cm="1">
        <f t="array" ref="N193">[1]!BSMCall(M193,$G$4,$G$7,W193,$G$11,AE193)/'EUR GBP'!H193</f>
        <v>18.587462157528467</v>
      </c>
      <c r="O193" s="139">
        <f>$B$5*(N193-($G$10/'EUR GBP'!$F$3))</f>
        <v>-144.543069031827</v>
      </c>
      <c r="P193" s="139">
        <f>(M193/'EUR GBP'!H193)-(Barclays!$K$3/'EUR GBP'!$F$3)</f>
        <v>-2.0585229576751942</v>
      </c>
      <c r="Q193" s="139">
        <f t="shared" si="31"/>
        <v>-1.2803148034294785</v>
      </c>
      <c r="R193" s="139">
        <f t="shared" si="32"/>
        <v>2.3405568284154177E-2</v>
      </c>
      <c r="S193" s="139">
        <f t="shared" si="33"/>
        <v>-1.1873434737336681</v>
      </c>
      <c r="U193" s="102">
        <f>FORECAST($U$2,'EUR GBP'!AI193:AJ193,'EUR GBP'!$AI$2:$AJ$2)</f>
        <v>2.677219975739711E-2</v>
      </c>
      <c r="V193" s="102">
        <f t="shared" si="34"/>
        <v>1.6030702739953696E-3</v>
      </c>
      <c r="W193" s="102">
        <f t="shared" si="35"/>
        <v>4.8212217912077859E-2</v>
      </c>
      <c r="X193" s="171">
        <f t="shared" si="36"/>
        <v>1.6030702739953731E-3</v>
      </c>
      <c r="Y193" s="139">
        <f t="shared" si="37"/>
        <v>6.2756778078996572E-2</v>
      </c>
      <c r="AC193" s="152">
        <f t="shared" si="28"/>
        <v>0.38555910666815146</v>
      </c>
      <c r="AD193" s="153">
        <f t="shared" si="38"/>
        <v>1.6531951871612272E-4</v>
      </c>
      <c r="AE193" s="153">
        <f t="shared" si="39"/>
        <v>0.31779382728387412</v>
      </c>
      <c r="AF193" s="153">
        <f t="shared" si="40"/>
        <v>1.6531951871612272E-4</v>
      </c>
      <c r="AG193" s="139">
        <f t="shared" si="41"/>
        <v>6.8089833326596761E-3</v>
      </c>
    </row>
    <row r="194" spans="10:33" ht="15" x14ac:dyDescent="0.2">
      <c r="J194" s="49">
        <v>44789</v>
      </c>
      <c r="K194" s="50">
        <v>170.500004291534</v>
      </c>
      <c r="L194" s="139">
        <f t="shared" si="29"/>
        <v>-4.9145683155831016E-3</v>
      </c>
      <c r="M194" s="170">
        <f t="shared" si="30"/>
        <v>152.46698773593425</v>
      </c>
      <c r="N194" s="139" cm="1">
        <f t="array" ref="N194">[1]!BSMCall(M194,$G$4,$G$7,W194,$G$11,AE194)/'EUR GBP'!H194</f>
        <v>19.095791515738913</v>
      </c>
      <c r="O194" s="139">
        <f>$B$5*(N194-($G$10/'EUR GBP'!$F$3))</f>
        <v>-68.293665300260102</v>
      </c>
      <c r="P194" s="139">
        <f>(M194/'EUR GBP'!H194)-(Barclays!$K$3/'EUR GBP'!$F$3)</f>
        <v>-0.38888721081445965</v>
      </c>
      <c r="Q194" s="139">
        <f t="shared" si="31"/>
        <v>-0.24187150841031055</v>
      </c>
      <c r="R194" s="139">
        <f t="shared" si="32"/>
        <v>8.3532423638200894E-4</v>
      </c>
      <c r="S194" s="139">
        <f t="shared" si="33"/>
        <v>-0.21640486809243559</v>
      </c>
      <c r="U194" s="102">
        <f>FORECAST($U$2,'EUR GBP'!AI194:AJ194,'EUR GBP'!$AI$2:$AJ$2)</f>
        <v>2.5169129483401741E-2</v>
      </c>
      <c r="V194" s="102">
        <f t="shared" si="34"/>
        <v>6.2675662338732702E-4</v>
      </c>
      <c r="W194" s="102">
        <f t="shared" si="35"/>
        <v>4.7235904261469813E-2</v>
      </c>
      <c r="X194" s="171">
        <f t="shared" si="36"/>
        <v>6.2675662338732702E-4</v>
      </c>
      <c r="Y194" s="139">
        <f t="shared" si="37"/>
        <v>2.4536183448420207E-2</v>
      </c>
      <c r="AC194" s="152">
        <f t="shared" si="28"/>
        <v>0.38539378714943534</v>
      </c>
      <c r="AD194" s="153">
        <f t="shared" si="38"/>
        <v>2.3097840522456892E-6</v>
      </c>
      <c r="AE194" s="153">
        <f t="shared" si="39"/>
        <v>0.31763081754921024</v>
      </c>
      <c r="AF194" s="153">
        <f t="shared" si="40"/>
        <v>2.3097840522456892E-6</v>
      </c>
      <c r="AG194" s="139">
        <f t="shared" si="41"/>
        <v>9.5132633072746959E-5</v>
      </c>
    </row>
    <row r="195" spans="10:33" ht="15" x14ac:dyDescent="0.2">
      <c r="J195" s="49">
        <v>44788</v>
      </c>
      <c r="K195" s="50">
        <v>171.34000062942499</v>
      </c>
      <c r="L195" s="139">
        <f t="shared" si="29"/>
        <v>-7.0951143031701119E-3</v>
      </c>
      <c r="M195" s="170">
        <f t="shared" si="30"/>
        <v>152.13288448433275</v>
      </c>
      <c r="N195" s="139" cm="1">
        <f t="array" ref="N195">[1]!BSMCall(M195,$G$4,$G$7,W195,$G$11,AE195)/'EUR GBP'!H195</f>
        <v>18.78138418040589</v>
      </c>
      <c r="O195" s="139">
        <f>$B$5*(N195-($G$10/'EUR GBP'!$F$3))</f>
        <v>-115.45476560021353</v>
      </c>
      <c r="P195" s="139">
        <f>(M195/'EUR GBP'!H195)-(Barclays!$K$3/'EUR GBP'!$F$3)</f>
        <v>-0.93325262046022317</v>
      </c>
      <c r="Q195" s="139">
        <f t="shared" si="31"/>
        <v>-0.5804439250286505</v>
      </c>
      <c r="R195" s="139">
        <f t="shared" si="32"/>
        <v>4.8106769811181683E-3</v>
      </c>
      <c r="S195" s="139">
        <f t="shared" si="33"/>
        <v>-0.60455702576171377</v>
      </c>
      <c r="U195" s="102">
        <f>FORECAST($U$2,'EUR GBP'!AI195:AJ195,'EUR GBP'!$AI$2:$AJ$2)</f>
        <v>2.4542372860014414E-2</v>
      </c>
      <c r="V195" s="102">
        <f t="shared" si="34"/>
        <v>2.6773996651175205E-4</v>
      </c>
      <c r="W195" s="102">
        <f t="shared" si="35"/>
        <v>4.6876887604594242E-2</v>
      </c>
      <c r="X195" s="171">
        <f t="shared" si="36"/>
        <v>2.6773996651175552E-4</v>
      </c>
      <c r="Y195" s="139">
        <f t="shared" si="37"/>
        <v>1.0481447965084476E-2</v>
      </c>
      <c r="AC195" s="152">
        <f t="shared" ref="AC195:AC258" si="42">STDEV(L195:L321)*SQRT(252)</f>
        <v>0.38539147736538309</v>
      </c>
      <c r="AD195" s="153">
        <f t="shared" si="38"/>
        <v>-9.5674385233834869E-4</v>
      </c>
      <c r="AE195" s="153">
        <f t="shared" si="39"/>
        <v>0.31667176391281965</v>
      </c>
      <c r="AF195" s="153">
        <f t="shared" si="40"/>
        <v>-9.5674385233834869E-4</v>
      </c>
      <c r="AG195" s="139">
        <f t="shared" si="41"/>
        <v>-3.9405225679265833E-2</v>
      </c>
    </row>
    <row r="196" spans="10:33" ht="15" x14ac:dyDescent="0.2">
      <c r="J196" s="49">
        <v>44785</v>
      </c>
      <c r="K196" s="50">
        <v>172.56000041961602</v>
      </c>
      <c r="L196" s="139">
        <f t="shared" ref="L196:L259" si="43">LN(K196/K197)</f>
        <v>1.8364142542668549E-2</v>
      </c>
      <c r="M196" s="170">
        <f t="shared" ref="M196:M259" si="44">$K$3*(1+L196)</f>
        <v>156.03375176435091</v>
      </c>
      <c r="N196" s="139" cm="1">
        <f t="array" ref="N196">[1]!BSMCall(M196,$G$4,$G$7,W196,$G$11,AE196)/'EUR GBP'!H196</f>
        <v>21.674755381846282</v>
      </c>
      <c r="O196" s="139">
        <f>$B$5*(N196-($G$10/'EUR GBP'!$F$3))</f>
        <v>318.55091461584522</v>
      </c>
      <c r="P196" s="139">
        <f>(M196/'EUR GBP'!H196)-(Barclays!$K$3/'EUR GBP'!$F$3)</f>
        <v>3.4310468997017551</v>
      </c>
      <c r="Q196" s="139">
        <f t="shared" ref="Q196:Q259" si="45">$G$15*P196</f>
        <v>2.1339670371760309</v>
      </c>
      <c r="R196" s="139">
        <f t="shared" ref="R196:R259" si="46">0.5*$G$16*P196^2</f>
        <v>6.5022111677331407E-2</v>
      </c>
      <c r="S196" s="139">
        <f t="shared" ref="S196:S259" si="47">Q196+R196+Y196+AG196</f>
        <v>2.2317980747498343</v>
      </c>
      <c r="U196" s="102">
        <f>FORECAST($U$2,'EUR GBP'!AI196:AJ196,'EUR GBP'!$AI$2:$AJ$2)</f>
        <v>2.4274632893502662E-2</v>
      </c>
      <c r="V196" s="102">
        <f t="shared" ref="V196:V259" si="48">U196-U197</f>
        <v>2.1011140197514308E-4</v>
      </c>
      <c r="W196" s="102">
        <f t="shared" ref="W196:W259" si="49">$U$3+V196</f>
        <v>4.6819259040057626E-2</v>
      </c>
      <c r="X196" s="171">
        <f t="shared" ref="X196:X259" si="50">W196-$U$3</f>
        <v>2.1011140197513961E-4</v>
      </c>
      <c r="Y196" s="139">
        <f t="shared" ref="Y196:Y259" si="51">X196*$G$18</f>
        <v>8.2254127217748774E-3</v>
      </c>
      <c r="AC196" s="152">
        <f t="shared" si="42"/>
        <v>0.38634822121772144</v>
      </c>
      <c r="AD196" s="153">
        <f t="shared" ref="AD196:AD259" si="52">AC196-AC197</f>
        <v>5.968783249767351E-4</v>
      </c>
      <c r="AE196" s="153">
        <f t="shared" ref="AE196:AE259" si="53">$AC$3+AD196</f>
        <v>0.31822538609013473</v>
      </c>
      <c r="AF196" s="153">
        <f t="shared" ref="AF196:AF259" si="54">AE196-$AC$3</f>
        <v>5.968783249767351E-4</v>
      </c>
      <c r="AG196" s="139">
        <f t="shared" ref="AG196:AG259" si="55">AF196*$G$17</f>
        <v>2.4583513174697272E-2</v>
      </c>
    </row>
    <row r="197" spans="10:33" ht="15" x14ac:dyDescent="0.2">
      <c r="J197" s="49">
        <v>44784</v>
      </c>
      <c r="K197" s="50">
        <v>169.42000389099098</v>
      </c>
      <c r="L197" s="139">
        <f t="shared" si="43"/>
        <v>-1.1797164423318349E-3</v>
      </c>
      <c r="M197" s="170">
        <f t="shared" si="44"/>
        <v>153.03924173204655</v>
      </c>
      <c r="N197" s="139" cm="1">
        <f t="array" ref="N197">[1]!BSMCall(M197,$G$4,$G$7,W197,$G$11,AE197)/'EUR GBP'!H197</f>
        <v>19.311756989864108</v>
      </c>
      <c r="O197" s="139">
        <f>$B$5*(N197-($G$10/'EUR GBP'!$F$3))</f>
        <v>-35.898844181480882</v>
      </c>
      <c r="P197" s="139">
        <f>(M197/'EUR GBP'!H197)-(Barclays!$K$3/'EUR GBP'!$F$3)</f>
        <v>-0.56769618981721237</v>
      </c>
      <c r="Q197" s="139">
        <f t="shared" si="45"/>
        <v>-0.35308318178502995</v>
      </c>
      <c r="R197" s="139">
        <f t="shared" si="46"/>
        <v>1.7800808141059175E-3</v>
      </c>
      <c r="S197" s="139">
        <f t="shared" si="47"/>
        <v>-0.41270724189575736</v>
      </c>
      <c r="U197" s="102">
        <f>FORECAST($U$2,'EUR GBP'!AI197:AJ197,'EUR GBP'!$AI$2:$AJ$2)</f>
        <v>2.4064521491527519E-2</v>
      </c>
      <c r="V197" s="102">
        <f t="shared" si="48"/>
        <v>3.1650997698308772E-4</v>
      </c>
      <c r="W197" s="102">
        <f t="shared" si="49"/>
        <v>4.6925657615065577E-2</v>
      </c>
      <c r="X197" s="171">
        <f t="shared" si="50"/>
        <v>3.1650997698309119E-4</v>
      </c>
      <c r="Y197" s="139">
        <f t="shared" si="51"/>
        <v>1.2390689733027573E-2</v>
      </c>
      <c r="AC197" s="152">
        <f t="shared" si="42"/>
        <v>0.38575134289274471</v>
      </c>
      <c r="AD197" s="153">
        <f t="shared" si="52"/>
        <v>-1.7917103467677276E-3</v>
      </c>
      <c r="AE197" s="153">
        <f t="shared" si="53"/>
        <v>0.31583679741839027</v>
      </c>
      <c r="AF197" s="153">
        <f t="shared" si="54"/>
        <v>-1.7917103467677276E-3</v>
      </c>
      <c r="AG197" s="139">
        <f t="shared" si="55"/>
        <v>-7.3794830657860924E-2</v>
      </c>
    </row>
    <row r="198" spans="10:33" ht="15" x14ac:dyDescent="0.2">
      <c r="J198" s="49">
        <v>44783</v>
      </c>
      <c r="K198" s="50">
        <v>169.619989395141</v>
      </c>
      <c r="L198" s="139">
        <f t="shared" si="43"/>
        <v>1.6765098779079543E-2</v>
      </c>
      <c r="M198" s="170">
        <f t="shared" si="44"/>
        <v>155.78874628227919</v>
      </c>
      <c r="N198" s="139" cm="1">
        <f t="array" ref="N198">[1]!BSMCall(M198,$G$4,$G$7,W198,$G$11,AE198)/'EUR GBP'!H198</f>
        <v>21.141315970941484</v>
      </c>
      <c r="O198" s="139">
        <f>$B$5*(N198-($G$10/'EUR GBP'!$F$3))</f>
        <v>238.53500298012557</v>
      </c>
      <c r="P198" s="139">
        <f>(M198/'EUR GBP'!H198)-(Barclays!$K$3/'EUR GBP'!$F$3)</f>
        <v>3.1931702929286985</v>
      </c>
      <c r="Q198" s="139">
        <f t="shared" si="45"/>
        <v>1.9860177806930861</v>
      </c>
      <c r="R198" s="139">
        <f t="shared" si="46"/>
        <v>5.6318609167917331E-2</v>
      </c>
      <c r="S198" s="139">
        <f t="shared" si="47"/>
        <v>1.7647385925917658</v>
      </c>
      <c r="U198" s="102">
        <f>FORECAST($U$2,'EUR GBP'!AI198:AJ198,'EUR GBP'!$AI$2:$AJ$2)</f>
        <v>2.3748011514544431E-2</v>
      </c>
      <c r="V198" s="102">
        <f t="shared" si="48"/>
        <v>-1.4942809939381616E-4</v>
      </c>
      <c r="W198" s="102">
        <f t="shared" si="49"/>
        <v>4.6459719538688674E-2</v>
      </c>
      <c r="X198" s="171">
        <f t="shared" si="50"/>
        <v>-1.4942809939381269E-4</v>
      </c>
      <c r="Y198" s="139">
        <f t="shared" si="51"/>
        <v>-5.8497910070103463E-3</v>
      </c>
      <c r="AC198" s="152">
        <f t="shared" si="42"/>
        <v>0.38754305323951244</v>
      </c>
      <c r="AD198" s="153">
        <f t="shared" si="52"/>
        <v>-6.597937961141831E-3</v>
      </c>
      <c r="AE198" s="153">
        <f t="shared" si="53"/>
        <v>0.31103056980401617</v>
      </c>
      <c r="AF198" s="153">
        <f t="shared" si="54"/>
        <v>-6.597937961141831E-3</v>
      </c>
      <c r="AG198" s="139">
        <f t="shared" si="55"/>
        <v>-0.27174800626222717</v>
      </c>
    </row>
    <row r="199" spans="10:33" ht="15" x14ac:dyDescent="0.2">
      <c r="J199" s="49">
        <v>44782</v>
      </c>
      <c r="K199" s="50">
        <v>166.799998283386</v>
      </c>
      <c r="L199" s="139">
        <f t="shared" si="43"/>
        <v>4.7973948729162369E-4</v>
      </c>
      <c r="M199" s="170">
        <f t="shared" si="44"/>
        <v>153.29350356607011</v>
      </c>
      <c r="N199" s="139" cm="1">
        <f t="array" ref="N199">[1]!BSMCall(M199,$G$4,$G$7,W199,$G$11,AE199)/'EUR GBP'!H199</f>
        <v>19.521812031043996</v>
      </c>
      <c r="O199" s="139">
        <f>$B$5*(N199-($G$10/'EUR GBP'!$F$3))</f>
        <v>-4.3905880044976087</v>
      </c>
      <c r="P199" s="139">
        <f>(M199/'EUR GBP'!H199)-(Barclays!$K$3/'EUR GBP'!$F$3)</f>
        <v>-0.48320394025128621</v>
      </c>
      <c r="Q199" s="139">
        <f t="shared" si="45"/>
        <v>-0.30053255197982093</v>
      </c>
      <c r="R199" s="139">
        <f t="shared" si="46"/>
        <v>1.2896405930764082E-3</v>
      </c>
      <c r="S199" s="139">
        <f t="shared" si="47"/>
        <v>-0.31561854585622956</v>
      </c>
      <c r="U199" s="102">
        <f>FORECAST($U$2,'EUR GBP'!AI199:AJ199,'EUR GBP'!$AI$2:$AJ$2)</f>
        <v>2.3897439613938247E-2</v>
      </c>
      <c r="V199" s="102">
        <f t="shared" si="48"/>
        <v>1.898994669317644E-4</v>
      </c>
      <c r="W199" s="102">
        <f t="shared" si="49"/>
        <v>4.6799047105014251E-2</v>
      </c>
      <c r="X199" s="171">
        <f t="shared" si="50"/>
        <v>1.898994669317644E-4</v>
      </c>
      <c r="Y199" s="139">
        <f t="shared" si="51"/>
        <v>7.4341586247833359E-3</v>
      </c>
      <c r="AC199" s="152">
        <f t="shared" si="42"/>
        <v>0.39414099120065427</v>
      </c>
      <c r="AD199" s="153">
        <f t="shared" si="52"/>
        <v>-5.7809269648151362E-4</v>
      </c>
      <c r="AE199" s="153">
        <f t="shared" si="53"/>
        <v>0.31705041506867648</v>
      </c>
      <c r="AF199" s="153">
        <f t="shared" si="54"/>
        <v>-5.7809269648151362E-4</v>
      </c>
      <c r="AG199" s="139">
        <f t="shared" si="55"/>
        <v>-2.3809793094268408E-2</v>
      </c>
    </row>
    <row r="200" spans="10:33" ht="15" x14ac:dyDescent="0.2">
      <c r="J200" s="49">
        <v>44781</v>
      </c>
      <c r="K200" s="50">
        <v>166.71999692916799</v>
      </c>
      <c r="L200" s="139">
        <f t="shared" si="43"/>
        <v>1.0733971284753186E-2</v>
      </c>
      <c r="M200" s="170">
        <f t="shared" si="44"/>
        <v>154.86465694036735</v>
      </c>
      <c r="N200" s="139" cm="1">
        <f t="array" ref="N200">[1]!BSMCall(M200,$G$4,$G$7,W200,$G$11,AE200)/'EUR GBP'!H200</f>
        <v>20.757020745918034</v>
      </c>
      <c r="O200" s="139">
        <f>$B$5*(N200-($G$10/'EUR GBP'!$F$3))</f>
        <v>180.89071922660798</v>
      </c>
      <c r="P200" s="139">
        <f>(M200/'EUR GBP'!H200)-(Barclays!$K$3/'EUR GBP'!$F$3)</f>
        <v>1.8194480582714903</v>
      </c>
      <c r="Q200" s="139">
        <f t="shared" si="45"/>
        <v>1.1316202592692028</v>
      </c>
      <c r="R200" s="139">
        <f t="shared" si="46"/>
        <v>1.8284668213544089E-2</v>
      </c>
      <c r="S200" s="139">
        <f t="shared" si="47"/>
        <v>1.1681230571353658</v>
      </c>
      <c r="U200" s="102">
        <f>FORECAST($U$2,'EUR GBP'!AI200:AJ200,'EUR GBP'!$AI$2:$AJ$2)</f>
        <v>2.3707540147006483E-2</v>
      </c>
      <c r="V200" s="102">
        <f t="shared" si="48"/>
        <v>4.7731027007093252E-5</v>
      </c>
      <c r="W200" s="102">
        <f t="shared" si="49"/>
        <v>4.6656878665089579E-2</v>
      </c>
      <c r="X200" s="171">
        <f t="shared" si="50"/>
        <v>4.7731027007093252E-5</v>
      </c>
      <c r="Y200" s="139">
        <f t="shared" si="51"/>
        <v>1.8685677839319658E-3</v>
      </c>
      <c r="AC200" s="152">
        <f t="shared" si="42"/>
        <v>0.39471908389713578</v>
      </c>
      <c r="AD200" s="153">
        <f t="shared" si="52"/>
        <v>3.9696112727816146E-4</v>
      </c>
      <c r="AE200" s="153">
        <f t="shared" si="53"/>
        <v>0.31802546889243616</v>
      </c>
      <c r="AF200" s="153">
        <f t="shared" si="54"/>
        <v>3.9696112727816146E-4</v>
      </c>
      <c r="AG200" s="139">
        <f t="shared" si="55"/>
        <v>1.6349561868686947E-2</v>
      </c>
    </row>
    <row r="201" spans="10:33" ht="15" x14ac:dyDescent="0.2">
      <c r="J201" s="49">
        <v>44778</v>
      </c>
      <c r="K201" s="50">
        <v>164.93999958038299</v>
      </c>
      <c r="L201" s="139">
        <f t="shared" si="43"/>
        <v>1.4288543008179055E-2</v>
      </c>
      <c r="M201" s="170">
        <f t="shared" si="44"/>
        <v>155.40928841230507</v>
      </c>
      <c r="N201" s="139" cm="1">
        <f t="array" ref="N201">[1]!BSMCall(M201,$G$4,$G$7,W201,$G$11,AE201)/'EUR GBP'!H201</f>
        <v>21.193927893720954</v>
      </c>
      <c r="O201" s="139">
        <f>$B$5*(N201-($G$10/'EUR GBP'!$F$3))</f>
        <v>246.42679139704597</v>
      </c>
      <c r="P201" s="139">
        <f>(M201/'EUR GBP'!H201)-(Barclays!$K$3/'EUR GBP'!$F$3)</f>
        <v>2.6426707121825643</v>
      </c>
      <c r="Q201" s="139">
        <f t="shared" si="45"/>
        <v>1.6436301673399749</v>
      </c>
      <c r="R201" s="139">
        <f t="shared" si="46"/>
        <v>3.8573927842004647E-2</v>
      </c>
      <c r="S201" s="139">
        <f t="shared" si="47"/>
        <v>1.7088519160102418</v>
      </c>
      <c r="U201" s="102">
        <f>FORECAST($U$2,'EUR GBP'!AI201:AJ201,'EUR GBP'!$AI$2:$AJ$2)</f>
        <v>2.3659809119999389E-2</v>
      </c>
      <c r="V201" s="102">
        <f t="shared" si="48"/>
        <v>6.5431911498311374E-4</v>
      </c>
      <c r="W201" s="102">
        <f t="shared" si="49"/>
        <v>4.72634667530656E-2</v>
      </c>
      <c r="X201" s="171">
        <f t="shared" si="50"/>
        <v>6.5431911498311374E-4</v>
      </c>
      <c r="Y201" s="139">
        <f t="shared" si="51"/>
        <v>2.5615196138281855E-2</v>
      </c>
      <c r="AC201" s="152">
        <f t="shared" si="42"/>
        <v>0.39432212276985762</v>
      </c>
      <c r="AD201" s="153">
        <f t="shared" si="52"/>
        <v>2.5071733682047181E-5</v>
      </c>
      <c r="AE201" s="153">
        <f t="shared" si="53"/>
        <v>0.31765357949884004</v>
      </c>
      <c r="AF201" s="153">
        <f t="shared" si="54"/>
        <v>2.5071733682047181E-5</v>
      </c>
      <c r="AG201" s="139">
        <f t="shared" si="55"/>
        <v>1.0326246899803777E-3</v>
      </c>
    </row>
    <row r="202" spans="10:33" ht="15" x14ac:dyDescent="0.2">
      <c r="J202" s="49">
        <v>44777</v>
      </c>
      <c r="K202" s="50">
        <v>162.60000467300401</v>
      </c>
      <c r="L202" s="139">
        <f t="shared" si="43"/>
        <v>-3.8057598241255336E-3</v>
      </c>
      <c r="M202" s="170">
        <f t="shared" si="44"/>
        <v>152.63687937064785</v>
      </c>
      <c r="N202" s="139" cm="1">
        <f t="array" ref="N202">[1]!BSMCall(M202,$G$4,$G$7,W202,$G$11,AE202)/'EUR GBP'!H202</f>
        <v>18.993534853303562</v>
      </c>
      <c r="O202" s="139">
        <f>$B$5*(N202-($G$10/'EUR GBP'!$F$3))</f>
        <v>-83.63216466556284</v>
      </c>
      <c r="P202" s="139">
        <f>(M202/'EUR GBP'!H202)-(Barclays!$K$3/'EUR GBP'!$F$3)</f>
        <v>-2.0530530073053512</v>
      </c>
      <c r="Q202" s="139">
        <f t="shared" si="45"/>
        <v>-1.2769127240859264</v>
      </c>
      <c r="R202" s="139">
        <f t="shared" si="46"/>
        <v>2.328134601302858E-2</v>
      </c>
      <c r="S202" s="139">
        <f t="shared" si="47"/>
        <v>-1.2464068347377266</v>
      </c>
      <c r="U202" s="102">
        <f>FORECAST($U$2,'EUR GBP'!AI202:AJ202,'EUR GBP'!$AI$2:$AJ$2)</f>
        <v>2.3005490005016276E-2</v>
      </c>
      <c r="V202" s="102">
        <f t="shared" si="48"/>
        <v>2.8518848121168727E-4</v>
      </c>
      <c r="W202" s="102">
        <f t="shared" si="49"/>
        <v>4.6894336119294174E-2</v>
      </c>
      <c r="X202" s="171">
        <f t="shared" si="50"/>
        <v>2.8518848121168727E-4</v>
      </c>
      <c r="Y202" s="139">
        <f t="shared" si="51"/>
        <v>1.1164520056554677E-2</v>
      </c>
      <c r="AC202" s="152">
        <f t="shared" si="42"/>
        <v>0.39429705103617557</v>
      </c>
      <c r="AD202" s="153">
        <f t="shared" si="52"/>
        <v>-9.5661132287927497E-5</v>
      </c>
      <c r="AE202" s="153">
        <f t="shared" si="53"/>
        <v>0.31753284663287007</v>
      </c>
      <c r="AF202" s="153">
        <f t="shared" si="54"/>
        <v>-9.5661132287927497E-5</v>
      </c>
      <c r="AG202" s="139">
        <f t="shared" si="55"/>
        <v>-3.939976721383521E-3</v>
      </c>
    </row>
    <row r="203" spans="10:33" ht="15" x14ac:dyDescent="0.2">
      <c r="J203" s="49">
        <v>44776</v>
      </c>
      <c r="K203" s="50">
        <v>163.22000026702801</v>
      </c>
      <c r="L203" s="139">
        <f t="shared" si="43"/>
        <v>1.4067339863795908E-2</v>
      </c>
      <c r="M203" s="170">
        <f t="shared" si="44"/>
        <v>155.37539566699101</v>
      </c>
      <c r="N203" s="139" cm="1">
        <f t="array" ref="N203">[1]!BSMCall(M203,$G$4,$G$7,W203,$G$11,AE203)/'EUR GBP'!H203</f>
        <v>21.049000790618152</v>
      </c>
      <c r="O203" s="139">
        <f>$B$5*(N203-($G$10/'EUR GBP'!$F$3))</f>
        <v>224.68772593162569</v>
      </c>
      <c r="P203" s="139">
        <f>(M203/'EUR GBP'!H203)-(Barclays!$K$3/'EUR GBP'!$F$3)</f>
        <v>2.1087568232454146</v>
      </c>
      <c r="Q203" s="139">
        <f t="shared" si="45"/>
        <v>1.3115581575457105</v>
      </c>
      <c r="R203" s="139">
        <f t="shared" si="46"/>
        <v>2.4561832322212072E-2</v>
      </c>
      <c r="S203" s="139">
        <f t="shared" si="47"/>
        <v>1.3095987019658466</v>
      </c>
      <c r="U203" s="102">
        <f>FORECAST($U$2,'EUR GBP'!AI203:AJ203,'EUR GBP'!$AI$2:$AJ$2)</f>
        <v>2.2720301523804588E-2</v>
      </c>
      <c r="V203" s="102">
        <f t="shared" si="48"/>
        <v>4.1424389928575167E-4</v>
      </c>
      <c r="W203" s="102">
        <f t="shared" si="49"/>
        <v>4.7023391537368238E-2</v>
      </c>
      <c r="X203" s="171">
        <f t="shared" si="50"/>
        <v>4.1424389928575167E-4</v>
      </c>
      <c r="Y203" s="139">
        <f t="shared" si="51"/>
        <v>1.6216764093106226E-2</v>
      </c>
      <c r="AC203" s="152">
        <f t="shared" si="42"/>
        <v>0.3943927121684635</v>
      </c>
      <c r="AD203" s="153">
        <f t="shared" si="52"/>
        <v>-1.0376636043178955E-3</v>
      </c>
      <c r="AE203" s="153">
        <f t="shared" si="53"/>
        <v>0.3165908441608401</v>
      </c>
      <c r="AF203" s="153">
        <f t="shared" si="54"/>
        <v>-1.0376636043178955E-3</v>
      </c>
      <c r="AG203" s="139">
        <f t="shared" si="55"/>
        <v>-4.2738051995181998E-2</v>
      </c>
    </row>
    <row r="204" spans="10:33" ht="15" x14ac:dyDescent="0.2">
      <c r="J204" s="49">
        <v>44775</v>
      </c>
      <c r="K204" s="50">
        <v>160.94000339508</v>
      </c>
      <c r="L204" s="139">
        <f t="shared" si="43"/>
        <v>3.8597792575275325E-3</v>
      </c>
      <c r="M204" s="170">
        <f t="shared" si="44"/>
        <v>153.81139325250959</v>
      </c>
      <c r="N204" s="139" cm="1">
        <f t="array" ref="N204">[1]!BSMCall(M204,$G$4,$G$7,W204,$G$11,AE204)/'EUR GBP'!H204</f>
        <v>19.961392638642373</v>
      </c>
      <c r="O204" s="139">
        <f>$B$5*(N204-($G$10/'EUR GBP'!$F$3))</f>
        <v>61.546503135258845</v>
      </c>
      <c r="P204" s="139">
        <f>(M204/'EUR GBP'!H204)-(Barclays!$K$3/'EUR GBP'!$F$3)</f>
        <v>1.0108275464531005</v>
      </c>
      <c r="Q204" s="139">
        <f t="shared" si="45"/>
        <v>0.62869227016044105</v>
      </c>
      <c r="R204" s="139">
        <f t="shared" si="46"/>
        <v>5.6436737181058223E-3</v>
      </c>
      <c r="S204" s="139">
        <f t="shared" si="47"/>
        <v>0.58862926429005735</v>
      </c>
      <c r="U204" s="102">
        <f>FORECAST($U$2,'EUR GBP'!AI204:AJ204,'EUR GBP'!$AI$2:$AJ$2)</f>
        <v>2.2306057624518837E-2</v>
      </c>
      <c r="V204" s="102">
        <f t="shared" si="48"/>
        <v>4.4071245938545611E-4</v>
      </c>
      <c r="W204" s="102">
        <f t="shared" si="49"/>
        <v>4.7049860097467942E-2</v>
      </c>
      <c r="X204" s="171">
        <f t="shared" si="50"/>
        <v>4.4071245938545611E-4</v>
      </c>
      <c r="Y204" s="139">
        <f t="shared" si="51"/>
        <v>1.7252951700844583E-2</v>
      </c>
      <c r="AC204" s="152">
        <f t="shared" si="42"/>
        <v>0.3954303757727814</v>
      </c>
      <c r="AD204" s="153">
        <f t="shared" si="52"/>
        <v>-1.5286358380953158E-3</v>
      </c>
      <c r="AE204" s="153">
        <f t="shared" si="53"/>
        <v>0.31609987192706268</v>
      </c>
      <c r="AF204" s="153">
        <f t="shared" si="54"/>
        <v>-1.5286358380953158E-3</v>
      </c>
      <c r="AG204" s="139">
        <f t="shared" si="55"/>
        <v>-6.2959631289334142E-2</v>
      </c>
    </row>
    <row r="205" spans="10:33" ht="15" x14ac:dyDescent="0.2">
      <c r="J205" s="49">
        <v>44774</v>
      </c>
      <c r="K205" s="50">
        <v>160.320007801055</v>
      </c>
      <c r="L205" s="139">
        <f t="shared" si="43"/>
        <v>1.8381605703109139E-2</v>
      </c>
      <c r="M205" s="170">
        <f t="shared" si="44"/>
        <v>156.03642746975663</v>
      </c>
      <c r="N205" s="139" cm="1">
        <f t="array" ref="N205">[1]!BSMCall(M205,$G$4,$G$7,W205,$G$11,AE205)/'EUR GBP'!H205</f>
        <v>21.709538201394263</v>
      </c>
      <c r="O205" s="139">
        <f>$B$5*(N205-($G$10/'EUR GBP'!$F$3))</f>
        <v>323.76833754804244</v>
      </c>
      <c r="P205" s="139">
        <f>(M205/'EUR GBP'!H205)-(Barclays!$K$3/'EUR GBP'!$F$3)</f>
        <v>3.6487416525630465</v>
      </c>
      <c r="Q205" s="139">
        <f t="shared" si="45"/>
        <v>2.2693640283429426</v>
      </c>
      <c r="R205" s="139">
        <f t="shared" si="46"/>
        <v>7.3534981825724918E-2</v>
      </c>
      <c r="S205" s="139">
        <f t="shared" si="47"/>
        <v>2.3820577711042494</v>
      </c>
      <c r="U205" s="102">
        <f>FORECAST($U$2,'EUR GBP'!AI205:AJ205,'EUR GBP'!$AI$2:$AJ$2)</f>
        <v>2.1865345165133381E-2</v>
      </c>
      <c r="V205" s="102">
        <f t="shared" si="48"/>
        <v>9.3062408268410057E-5</v>
      </c>
      <c r="W205" s="102">
        <f t="shared" si="49"/>
        <v>4.6702210046350896E-2</v>
      </c>
      <c r="X205" s="171">
        <f t="shared" si="50"/>
        <v>9.3062408268410057E-5</v>
      </c>
      <c r="Y205" s="139">
        <f t="shared" si="51"/>
        <v>3.6431945610479475E-3</v>
      </c>
      <c r="AC205" s="152">
        <f t="shared" si="42"/>
        <v>0.39695901161087671</v>
      </c>
      <c r="AD205" s="153">
        <f t="shared" si="52"/>
        <v>8.6230440773821249E-4</v>
      </c>
      <c r="AE205" s="153">
        <f t="shared" si="53"/>
        <v>0.31849081217289621</v>
      </c>
      <c r="AF205" s="153">
        <f t="shared" si="54"/>
        <v>8.6230440773821249E-4</v>
      </c>
      <c r="AG205" s="139">
        <f t="shared" si="55"/>
        <v>3.5515566374533944E-2</v>
      </c>
    </row>
    <row r="206" spans="10:33" ht="15" x14ac:dyDescent="0.2">
      <c r="J206" s="49">
        <v>44771</v>
      </c>
      <c r="K206" s="50">
        <v>157.39998817443802</v>
      </c>
      <c r="L206" s="139">
        <f t="shared" si="43"/>
        <v>4.4030181431723638E-2</v>
      </c>
      <c r="M206" s="170">
        <f t="shared" si="44"/>
        <v>159.96630218859289</v>
      </c>
      <c r="N206" s="139" cm="1">
        <f t="array" ref="N206">[1]!BSMCall(M206,$G$4,$G$7,W206,$G$11,AE206)/'EUR GBP'!H206</f>
        <v>24.845076475824328</v>
      </c>
      <c r="O206" s="139">
        <f>$B$5*(N206-($G$10/'EUR GBP'!$F$3))</f>
        <v>794.09907871255211</v>
      </c>
      <c r="P206" s="139">
        <f>(M206/'EUR GBP'!H206)-(Barclays!$K$3/'EUR GBP'!$F$3)</f>
        <v>7.5487645929819394</v>
      </c>
      <c r="Q206" s="139">
        <f t="shared" si="45"/>
        <v>4.6950144616866822</v>
      </c>
      <c r="R206" s="139">
        <f t="shared" si="46"/>
        <v>0.31474549659589429</v>
      </c>
      <c r="S206" s="139">
        <f t="shared" si="47"/>
        <v>5.2047954104932064</v>
      </c>
      <c r="U206" s="102">
        <f>FORECAST($U$2,'EUR GBP'!AI206:AJ206,'EUR GBP'!$AI$2:$AJ$2)</f>
        <v>2.177228275686497E-2</v>
      </c>
      <c r="V206" s="102">
        <f t="shared" si="48"/>
        <v>2.1503176540135782E-4</v>
      </c>
      <c r="W206" s="102">
        <f t="shared" si="49"/>
        <v>4.6824179403483844E-2</v>
      </c>
      <c r="X206" s="171">
        <f t="shared" si="50"/>
        <v>2.1503176540135782E-4</v>
      </c>
      <c r="Y206" s="139">
        <f t="shared" si="51"/>
        <v>8.418034443115634E-3</v>
      </c>
      <c r="AC206" s="152">
        <f t="shared" si="42"/>
        <v>0.3960967072031385</v>
      </c>
      <c r="AD206" s="153">
        <f t="shared" si="52"/>
        <v>4.5309997369783472E-3</v>
      </c>
      <c r="AE206" s="153">
        <f t="shared" si="53"/>
        <v>0.32215950750213634</v>
      </c>
      <c r="AF206" s="153">
        <f t="shared" si="54"/>
        <v>4.5309997369783472E-3</v>
      </c>
      <c r="AG206" s="139">
        <f t="shared" si="55"/>
        <v>0.18661741776751353</v>
      </c>
    </row>
    <row r="207" spans="10:33" ht="15" x14ac:dyDescent="0.2">
      <c r="J207" s="49">
        <v>44770</v>
      </c>
      <c r="K207" s="50">
        <v>150.619995594024</v>
      </c>
      <c r="L207" s="139">
        <f t="shared" si="43"/>
        <v>-4.8467721496178597E-2</v>
      </c>
      <c r="M207" s="170">
        <f t="shared" si="44"/>
        <v>145.79377369781227</v>
      </c>
      <c r="N207" s="139" cm="1">
        <f t="array" ref="N207">[1]!BSMCall(M207,$G$4,$G$7,W207,$G$11,AE207)/'EUR GBP'!H207</f>
        <v>14.863594173952082</v>
      </c>
      <c r="O207" s="139">
        <f>$B$5*(N207-($G$10/'EUR GBP'!$F$3))</f>
        <v>-703.12326656828475</v>
      </c>
      <c r="P207" s="139">
        <f>(M207/'EUR GBP'!H207)-(Barclays!$K$3/'EUR GBP'!$F$3)</f>
        <v>-7.7957656167502307</v>
      </c>
      <c r="Q207" s="139">
        <f t="shared" si="45"/>
        <v>-4.8486387222341216</v>
      </c>
      <c r="R207" s="139">
        <f t="shared" si="46"/>
        <v>0.33567987694408141</v>
      </c>
      <c r="S207" s="139">
        <f t="shared" si="47"/>
        <v>-4.3463600064218584</v>
      </c>
      <c r="U207" s="102">
        <f>FORECAST($U$2,'EUR GBP'!AI207:AJ207,'EUR GBP'!$AI$2:$AJ$2)</f>
        <v>2.1557250991463613E-2</v>
      </c>
      <c r="V207" s="102">
        <f t="shared" si="48"/>
        <v>-7.0400219410660797E-4</v>
      </c>
      <c r="W207" s="102">
        <f t="shared" si="49"/>
        <v>4.5905145443975878E-2</v>
      </c>
      <c r="X207" s="171">
        <f t="shared" si="50"/>
        <v>-7.0400219410660797E-4</v>
      </c>
      <c r="Y207" s="139">
        <f t="shared" si="51"/>
        <v>-2.7560182594217691E-2</v>
      </c>
      <c r="AC207" s="152">
        <f t="shared" si="42"/>
        <v>0.39156570746616015</v>
      </c>
      <c r="AD207" s="153">
        <f t="shared" si="52"/>
        <v>4.7141069987050588E-3</v>
      </c>
      <c r="AE207" s="153">
        <f t="shared" si="53"/>
        <v>0.32234261476386306</v>
      </c>
      <c r="AF207" s="153">
        <f t="shared" si="54"/>
        <v>4.7141069987050588E-3</v>
      </c>
      <c r="AG207" s="139">
        <f t="shared" si="55"/>
        <v>0.19415902146239861</v>
      </c>
    </row>
    <row r="208" spans="10:33" ht="15" x14ac:dyDescent="0.2">
      <c r="J208" s="49">
        <v>44769</v>
      </c>
      <c r="K208" s="50">
        <v>158.10000896453801</v>
      </c>
      <c r="L208" s="139">
        <f t="shared" si="43"/>
        <v>3.6753152457354903E-3</v>
      </c>
      <c r="M208" s="170">
        <f t="shared" si="44"/>
        <v>153.78312967701333</v>
      </c>
      <c r="N208" s="139" cm="1">
        <f t="array" ref="N208">[1]!BSMCall(M208,$G$4,$G$7,W208,$G$11,AE208)/'EUR GBP'!H208</f>
        <v>19.96533653432197</v>
      </c>
      <c r="O208" s="139">
        <f>$B$5*(N208-($G$10/'EUR GBP'!$F$3))</f>
        <v>62.13808748719849</v>
      </c>
      <c r="P208" s="139">
        <f>(M208/'EUR GBP'!H208)-(Barclays!$K$3/'EUR GBP'!$F$3)</f>
        <v>0.67038644696887673</v>
      </c>
      <c r="Q208" s="139">
        <f t="shared" si="45"/>
        <v>0.41695220783064613</v>
      </c>
      <c r="R208" s="139">
        <f t="shared" si="46"/>
        <v>2.4823225465527977E-3</v>
      </c>
      <c r="S208" s="139">
        <f t="shared" si="47"/>
        <v>0.42533954249210126</v>
      </c>
      <c r="U208" s="102">
        <f>FORECAST($U$2,'EUR GBP'!AI208:AJ208,'EUR GBP'!$AI$2:$AJ$2)</f>
        <v>2.2261253185570221E-2</v>
      </c>
      <c r="V208" s="102">
        <f t="shared" si="48"/>
        <v>1.7225835472351944E-4</v>
      </c>
      <c r="W208" s="102">
        <f t="shared" si="49"/>
        <v>4.6781405992806002E-2</v>
      </c>
      <c r="X208" s="171">
        <f t="shared" si="50"/>
        <v>1.7225835472351597E-4</v>
      </c>
      <c r="Y208" s="139">
        <f t="shared" si="51"/>
        <v>6.7435467521294486E-3</v>
      </c>
      <c r="AC208" s="152">
        <f t="shared" si="42"/>
        <v>0.38685160046745509</v>
      </c>
      <c r="AD208" s="153">
        <f t="shared" si="52"/>
        <v>-2.0359301217298675E-5</v>
      </c>
      <c r="AE208" s="153">
        <f t="shared" si="53"/>
        <v>0.3176081484639407</v>
      </c>
      <c r="AF208" s="153">
        <f t="shared" si="54"/>
        <v>-2.0359301217298675E-5</v>
      </c>
      <c r="AG208" s="139">
        <f t="shared" si="55"/>
        <v>-8.3853463722711097E-4</v>
      </c>
    </row>
    <row r="209" spans="10:33" ht="15" x14ac:dyDescent="0.2">
      <c r="J209" s="49">
        <v>44768</v>
      </c>
      <c r="K209" s="50">
        <v>157.520008087158</v>
      </c>
      <c r="L209" s="139">
        <f t="shared" si="43"/>
        <v>-1.9239795396313122E-2</v>
      </c>
      <c r="M209" s="170">
        <f t="shared" si="44"/>
        <v>150.27207647295356</v>
      </c>
      <c r="N209" s="139" cm="1">
        <f t="array" ref="N209">[1]!BSMCall(M209,$G$4,$G$7,W209,$G$11,AE209)/'EUR GBP'!H209</f>
        <v>17.516311609249328</v>
      </c>
      <c r="O209" s="139">
        <f>$B$5*(N209-($G$10/'EUR GBP'!$F$3))</f>
        <v>-305.21565127369786</v>
      </c>
      <c r="P209" s="139">
        <f>(M209/'EUR GBP'!H209)-(Barclays!$K$3/'EUR GBP'!$F$3)</f>
        <v>-1.9052845765905033</v>
      </c>
      <c r="Q209" s="139">
        <f t="shared" si="45"/>
        <v>-1.1850069677676067</v>
      </c>
      <c r="R209" s="139">
        <f t="shared" si="46"/>
        <v>2.0050604205912075E-2</v>
      </c>
      <c r="S209" s="139">
        <f t="shared" si="47"/>
        <v>-1.278534613185242</v>
      </c>
      <c r="U209" s="102">
        <f>FORECAST($U$2,'EUR GBP'!AI209:AJ209,'EUR GBP'!$AI$2:$AJ$2)</f>
        <v>2.2088994830846701E-2</v>
      </c>
      <c r="V209" s="102">
        <f t="shared" si="48"/>
        <v>1.2555904686449917E-4</v>
      </c>
      <c r="W209" s="102">
        <f t="shared" si="49"/>
        <v>4.6734706684946989E-2</v>
      </c>
      <c r="X209" s="171">
        <f t="shared" si="50"/>
        <v>1.2555904686450264E-4</v>
      </c>
      <c r="Y209" s="139">
        <f t="shared" si="51"/>
        <v>4.9153685697428551E-3</v>
      </c>
      <c r="AC209" s="152">
        <f t="shared" si="42"/>
        <v>0.38687195976867239</v>
      </c>
      <c r="AD209" s="153">
        <f t="shared" si="52"/>
        <v>-2.8769798622777509E-3</v>
      </c>
      <c r="AE209" s="153">
        <f t="shared" si="53"/>
        <v>0.31475152790288025</v>
      </c>
      <c r="AF209" s="153">
        <f t="shared" si="54"/>
        <v>-2.8769798622777509E-3</v>
      </c>
      <c r="AG209" s="139">
        <f t="shared" si="55"/>
        <v>-0.1184936181932902</v>
      </c>
    </row>
    <row r="210" spans="10:33" ht="15" x14ac:dyDescent="0.2">
      <c r="J210" s="49">
        <v>44767</v>
      </c>
      <c r="K210" s="50">
        <v>160.58000326156602</v>
      </c>
      <c r="L210" s="139">
        <f t="shared" si="43"/>
        <v>1.3795023391411551E-2</v>
      </c>
      <c r="M210" s="170">
        <f t="shared" si="44"/>
        <v>155.33367133766882</v>
      </c>
      <c r="N210" s="139" cm="1">
        <f t="array" ref="N210">[1]!BSMCall(M210,$G$4,$G$7,W210,$G$11,AE210)/'EUR GBP'!H210</f>
        <v>21.152179680369244</v>
      </c>
      <c r="O210" s="139">
        <f>$B$5*(N210-($G$10/'EUR GBP'!$F$3))</f>
        <v>240.16455939428951</v>
      </c>
      <c r="P210" s="139">
        <f>(M210/'EUR GBP'!H210)-(Barclays!$K$3/'EUR GBP'!$F$3)</f>
        <v>2.7089159294532692</v>
      </c>
      <c r="Q210" s="139">
        <f t="shared" si="45"/>
        <v>1.6848319095949518</v>
      </c>
      <c r="R210" s="139">
        <f t="shared" si="46"/>
        <v>4.05320728526221E-2</v>
      </c>
      <c r="S210" s="139">
        <f t="shared" si="47"/>
        <v>1.7491966539962804</v>
      </c>
      <c r="U210" s="102">
        <f>FORECAST($U$2,'EUR GBP'!AI210:AJ210,'EUR GBP'!$AI$2:$AJ$2)</f>
        <v>2.1963435783982202E-2</v>
      </c>
      <c r="V210" s="102">
        <f t="shared" si="48"/>
        <v>4.6730320900674471E-4</v>
      </c>
      <c r="W210" s="102">
        <f t="shared" si="49"/>
        <v>4.7076450847089231E-2</v>
      </c>
      <c r="X210" s="171">
        <f t="shared" si="50"/>
        <v>4.6730320900674471E-4</v>
      </c>
      <c r="Y210" s="139">
        <f t="shared" si="51"/>
        <v>1.8293922767433135E-2</v>
      </c>
      <c r="AC210" s="152">
        <f t="shared" si="42"/>
        <v>0.38974893963095014</v>
      </c>
      <c r="AD210" s="153">
        <f t="shared" si="52"/>
        <v>1.3447870821148289E-4</v>
      </c>
      <c r="AE210" s="153">
        <f t="shared" si="53"/>
        <v>0.31776298647336948</v>
      </c>
      <c r="AF210" s="153">
        <f t="shared" si="54"/>
        <v>1.3447870821148289E-4</v>
      </c>
      <c r="AG210" s="139">
        <f t="shared" si="55"/>
        <v>5.5387487812731655E-3</v>
      </c>
    </row>
    <row r="211" spans="10:33" ht="15" x14ac:dyDescent="0.2">
      <c r="J211" s="49">
        <v>44764</v>
      </c>
      <c r="K211" s="50">
        <v>158.38000774383499</v>
      </c>
      <c r="L211" s="139">
        <f t="shared" si="43"/>
        <v>-8.1745358946021252E-3</v>
      </c>
      <c r="M211" s="170">
        <f t="shared" si="44"/>
        <v>151.96749551037882</v>
      </c>
      <c r="N211" s="139" cm="1">
        <f t="array" ref="N211">[1]!BSMCall(M211,$G$4,$G$7,W211,$G$11,AE211)/'EUR GBP'!H211</f>
        <v>18.581057476721632</v>
      </c>
      <c r="O211" s="139">
        <f>$B$5*(N211-($G$10/'EUR GBP'!$F$3))</f>
        <v>-145.50377115285221</v>
      </c>
      <c r="P211" s="139">
        <f>(M211/'EUR GBP'!H211)-(Barclays!$K$3/'EUR GBP'!$F$3)</f>
        <v>-0.811585995383723</v>
      </c>
      <c r="Q211" s="139">
        <f t="shared" si="45"/>
        <v>-0.50477239530975493</v>
      </c>
      <c r="R211" s="139">
        <f t="shared" si="46"/>
        <v>3.6381185707361581E-3</v>
      </c>
      <c r="S211" s="139">
        <f t="shared" si="47"/>
        <v>-0.63279891611516437</v>
      </c>
      <c r="U211" s="102">
        <f>FORECAST($U$2,'EUR GBP'!AI211:AJ211,'EUR GBP'!$AI$2:$AJ$2)</f>
        <v>2.1496132574975457E-2</v>
      </c>
      <c r="V211" s="102">
        <f t="shared" si="48"/>
        <v>-7.6567251235248185E-4</v>
      </c>
      <c r="W211" s="102">
        <f t="shared" si="49"/>
        <v>4.5843475125730004E-2</v>
      </c>
      <c r="X211" s="171">
        <f t="shared" si="50"/>
        <v>-7.6567251235248185E-4</v>
      </c>
      <c r="Y211" s="139">
        <f t="shared" si="51"/>
        <v>-2.9974443864605748E-2</v>
      </c>
      <c r="AC211" s="152">
        <f t="shared" si="42"/>
        <v>0.38961446092273866</v>
      </c>
      <c r="AD211" s="153">
        <f t="shared" si="52"/>
        <v>-2.4689991675378997E-3</v>
      </c>
      <c r="AE211" s="153">
        <f t="shared" si="53"/>
        <v>0.3151595085976201</v>
      </c>
      <c r="AF211" s="153">
        <f t="shared" si="54"/>
        <v>-2.4689991675378997E-3</v>
      </c>
      <c r="AG211" s="139">
        <f t="shared" si="55"/>
        <v>-0.10169019551153977</v>
      </c>
    </row>
    <row r="212" spans="10:33" ht="15" x14ac:dyDescent="0.2">
      <c r="J212" s="49">
        <v>44763</v>
      </c>
      <c r="K212" s="50">
        <v>159.67999696731502</v>
      </c>
      <c r="L212" s="139">
        <f t="shared" si="43"/>
        <v>7.417176186064061E-3</v>
      </c>
      <c r="M212" s="170">
        <f t="shared" si="44"/>
        <v>154.35645760236838</v>
      </c>
      <c r="N212" s="139" cm="1">
        <f t="array" ref="N212">[1]!BSMCall(M212,$G$4,$G$7,W212,$G$11,AE212)/'EUR GBP'!H212</f>
        <v>20.201976933044907</v>
      </c>
      <c r="O212" s="139">
        <f>$B$5*(N212-($G$10/'EUR GBP'!$F$3))</f>
        <v>97.634147295639025</v>
      </c>
      <c r="P212" s="139">
        <f>(M212/'EUR GBP'!H212)-(Barclays!$K$3/'EUR GBP'!$F$3)</f>
        <v>0.98491008953936898</v>
      </c>
      <c r="Q212" s="139">
        <f t="shared" si="45"/>
        <v>0.61257270072344483</v>
      </c>
      <c r="R212" s="139">
        <f t="shared" si="46"/>
        <v>5.3579780909300918E-3</v>
      </c>
      <c r="S212" s="139">
        <f t="shared" si="47"/>
        <v>0.50148395081634289</v>
      </c>
      <c r="U212" s="102">
        <f>FORECAST($U$2,'EUR GBP'!AI212:AJ212,'EUR GBP'!$AI$2:$AJ$2)</f>
        <v>2.2261805087327939E-2</v>
      </c>
      <c r="V212" s="102">
        <f t="shared" si="48"/>
        <v>2.0865350961681711E-5</v>
      </c>
      <c r="W212" s="102">
        <f t="shared" si="49"/>
        <v>4.6630012989044164E-2</v>
      </c>
      <c r="X212" s="171">
        <f t="shared" si="50"/>
        <v>2.0865350961678242E-5</v>
      </c>
      <c r="Y212" s="139">
        <f t="shared" si="51"/>
        <v>8.1683393490845717E-4</v>
      </c>
      <c r="AC212" s="152">
        <f t="shared" si="42"/>
        <v>0.39208346009027656</v>
      </c>
      <c r="AD212" s="153">
        <f t="shared" si="52"/>
        <v>-2.8471145653575225E-3</v>
      </c>
      <c r="AE212" s="153">
        <f t="shared" si="53"/>
        <v>0.31478139319980047</v>
      </c>
      <c r="AF212" s="153">
        <f t="shared" si="54"/>
        <v>-2.8471145653575225E-3</v>
      </c>
      <c r="AG212" s="139">
        <f t="shared" si="55"/>
        <v>-0.11726356193294049</v>
      </c>
    </row>
    <row r="213" spans="10:33" ht="15" x14ac:dyDescent="0.2">
      <c r="J213" s="49">
        <v>44762</v>
      </c>
      <c r="K213" s="50">
        <v>158.50000381469701</v>
      </c>
      <c r="L213" s="139">
        <f t="shared" si="43"/>
        <v>8.8366720392903683E-4</v>
      </c>
      <c r="M213" s="170">
        <f t="shared" si="44"/>
        <v>153.35539336995814</v>
      </c>
      <c r="N213" s="139" cm="1">
        <f t="array" ref="N213">[1]!BSMCall(M213,$G$4,$G$7,W213,$G$11,AE213)/'EUR GBP'!H213</f>
        <v>19.408929049464589</v>
      </c>
      <c r="O213" s="139">
        <f>$B$5*(N213-($G$10/'EUR GBP'!$F$3))</f>
        <v>-21.323035241408661</v>
      </c>
      <c r="P213" s="139">
        <f>(M213/'EUR GBP'!H213)-(Barclays!$K$3/'EUR GBP'!$F$3)</f>
        <v>0.30030883389997598</v>
      </c>
      <c r="Q213" s="139">
        <f t="shared" si="45"/>
        <v>0.18677947904793332</v>
      </c>
      <c r="R213" s="139">
        <f t="shared" si="46"/>
        <v>4.981314655839378E-4</v>
      </c>
      <c r="S213" s="139">
        <f t="shared" si="47"/>
        <v>-3.4474791510593655E-2</v>
      </c>
      <c r="U213" s="102">
        <f>FORECAST($U$2,'EUR GBP'!AI213:AJ213,'EUR GBP'!$AI$2:$AJ$2)</f>
        <v>2.2240939736366257E-2</v>
      </c>
      <c r="V213" s="102">
        <f t="shared" si="48"/>
        <v>-4.5145712792871162E-4</v>
      </c>
      <c r="W213" s="102">
        <f t="shared" si="49"/>
        <v>4.6157690510153775E-2</v>
      </c>
      <c r="X213" s="171">
        <f t="shared" si="50"/>
        <v>-4.5145712792871162E-4</v>
      </c>
      <c r="Y213" s="139">
        <f t="shared" si="51"/>
        <v>-1.7673582530471833E-2</v>
      </c>
      <c r="AC213" s="152">
        <f t="shared" si="42"/>
        <v>0.39493057465563408</v>
      </c>
      <c r="AD213" s="153">
        <f t="shared" si="52"/>
        <v>-4.9549559119957953E-3</v>
      </c>
      <c r="AE213" s="153">
        <f t="shared" si="53"/>
        <v>0.3126735518531622</v>
      </c>
      <c r="AF213" s="153">
        <f t="shared" si="54"/>
        <v>-4.9549559119957953E-3</v>
      </c>
      <c r="AG213" s="139">
        <f t="shared" si="55"/>
        <v>-0.2040788194936391</v>
      </c>
    </row>
    <row r="214" spans="10:33" ht="15" x14ac:dyDescent="0.2">
      <c r="J214" s="49">
        <v>44761</v>
      </c>
      <c r="K214" s="50">
        <v>158.360004425048</v>
      </c>
      <c r="L214" s="139">
        <f t="shared" si="43"/>
        <v>1.8611166217217284E-2</v>
      </c>
      <c r="M214" s="170">
        <f t="shared" si="44"/>
        <v>156.07160073124226</v>
      </c>
      <c r="N214" s="139" cm="1">
        <f t="array" ref="N214">[1]!BSMCall(M214,$G$4,$G$7,W214,$G$11,AE214)/'EUR GBP'!H214</f>
        <v>21.495687699927693</v>
      </c>
      <c r="O214" s="139">
        <f>$B$5*(N214-($G$10/'EUR GBP'!$F$3))</f>
        <v>291.69076232805685</v>
      </c>
      <c r="P214" s="139">
        <f>(M214/'EUR GBP'!H214)-(Barclays!$K$3/'EUR GBP'!$F$3)</f>
        <v>2.4077235454816162</v>
      </c>
      <c r="Q214" s="139">
        <f t="shared" si="45"/>
        <v>1.4975028995193844</v>
      </c>
      <c r="R214" s="139">
        <f t="shared" si="46"/>
        <v>3.2019975859951505E-2</v>
      </c>
      <c r="S214" s="139">
        <f t="shared" si="47"/>
        <v>1.492835413021889</v>
      </c>
      <c r="U214" s="102">
        <f>FORECAST($U$2,'EUR GBP'!AI214:AJ214,'EUR GBP'!$AI$2:$AJ$2)</f>
        <v>2.2692396864294969E-2</v>
      </c>
      <c r="V214" s="102">
        <f t="shared" si="48"/>
        <v>2.2661983966824548E-4</v>
      </c>
      <c r="W214" s="102">
        <f t="shared" si="49"/>
        <v>4.6835767477750728E-2</v>
      </c>
      <c r="X214" s="171">
        <f t="shared" si="50"/>
        <v>2.2661983966824201E-4</v>
      </c>
      <c r="Y214" s="139">
        <f t="shared" si="51"/>
        <v>8.8716828058397999E-3</v>
      </c>
      <c r="AC214" s="152">
        <f t="shared" si="42"/>
        <v>0.39988553056762988</v>
      </c>
      <c r="AD214" s="153">
        <f t="shared" si="52"/>
        <v>-1.1061586706176407E-3</v>
      </c>
      <c r="AE214" s="153">
        <f t="shared" si="53"/>
        <v>0.31652234909454036</v>
      </c>
      <c r="AF214" s="153">
        <f t="shared" si="54"/>
        <v>-1.1061586706176407E-3</v>
      </c>
      <c r="AG214" s="139">
        <f t="shared" si="55"/>
        <v>-4.5559145163286539E-2</v>
      </c>
    </row>
    <row r="215" spans="10:33" ht="15" x14ac:dyDescent="0.2">
      <c r="J215" s="49">
        <v>44760</v>
      </c>
      <c r="K215" s="50">
        <v>155.43999671936001</v>
      </c>
      <c r="L215" s="139">
        <f t="shared" si="43"/>
        <v>3.0835971363942033E-2</v>
      </c>
      <c r="M215" s="170">
        <f t="shared" si="44"/>
        <v>157.94468534994161</v>
      </c>
      <c r="N215" s="139" cm="1">
        <f t="array" ref="N215">[1]!BSMCall(M215,$G$4,$G$7,W215,$G$11,AE215)/'EUR GBP'!H215</f>
        <v>23.277127092834583</v>
      </c>
      <c r="O215" s="139">
        <f>$B$5*(N215-($G$10/'EUR GBP'!$F$3))</f>
        <v>558.90667126409039</v>
      </c>
      <c r="P215" s="139">
        <f>(M215/'EUR GBP'!H215)-(Barclays!$K$3/'EUR GBP'!$F$3)</f>
        <v>5.9785875302618763</v>
      </c>
      <c r="Q215" s="139">
        <f t="shared" si="45"/>
        <v>3.7184302900550565</v>
      </c>
      <c r="R215" s="139">
        <f t="shared" si="46"/>
        <v>0.19742627185064129</v>
      </c>
      <c r="S215" s="139">
        <f t="shared" si="47"/>
        <v>4.03772896259271</v>
      </c>
      <c r="U215" s="102">
        <f>FORECAST($U$2,'EUR GBP'!AI215:AJ215,'EUR GBP'!$AI$2:$AJ$2)</f>
        <v>2.2465777024626724E-2</v>
      </c>
      <c r="V215" s="102">
        <f t="shared" si="48"/>
        <v>2.7887020260099205E-4</v>
      </c>
      <c r="W215" s="102">
        <f t="shared" si="49"/>
        <v>4.6888017840683478E-2</v>
      </c>
      <c r="X215" s="171">
        <f t="shared" si="50"/>
        <v>2.7887020260099205E-4</v>
      </c>
      <c r="Y215" s="139">
        <f t="shared" si="51"/>
        <v>1.0917172940807575E-2</v>
      </c>
      <c r="AC215" s="152">
        <f t="shared" si="42"/>
        <v>0.40099168923824752</v>
      </c>
      <c r="AD215" s="153">
        <f t="shared" si="52"/>
        <v>2.6939506169822436E-3</v>
      </c>
      <c r="AE215" s="153">
        <f t="shared" si="53"/>
        <v>0.32032245838214024</v>
      </c>
      <c r="AF215" s="153">
        <f t="shared" si="54"/>
        <v>2.6939506169822436E-3</v>
      </c>
      <c r="AG215" s="139">
        <f t="shared" si="55"/>
        <v>0.11095522774620471</v>
      </c>
    </row>
    <row r="216" spans="10:33" ht="15" x14ac:dyDescent="0.2">
      <c r="J216" s="49">
        <v>44757</v>
      </c>
      <c r="K216" s="50">
        <v>150.72000026702801</v>
      </c>
      <c r="L216" s="139">
        <f t="shared" si="43"/>
        <v>3.2365269411879241E-2</v>
      </c>
      <c r="M216" s="170">
        <f t="shared" si="44"/>
        <v>158.17900439360878</v>
      </c>
      <c r="N216" s="139" cm="1">
        <f t="array" ref="N216">[1]!BSMCall(M216,$G$4,$G$7,W216,$G$11,AE216)/'EUR GBP'!H216</f>
        <v>23.293844287182118</v>
      </c>
      <c r="O216" s="139">
        <f>$B$5*(N216-($G$10/'EUR GBP'!$F$3))</f>
        <v>561.41425041622063</v>
      </c>
      <c r="P216" s="139">
        <f>(M216/'EUR GBP'!H216)-(Barclays!$K$3/'EUR GBP'!$F$3)</f>
        <v>5.2590479278252928</v>
      </c>
      <c r="Q216" s="139">
        <f t="shared" si="45"/>
        <v>3.2709068843925206</v>
      </c>
      <c r="R216" s="139">
        <f t="shared" si="46"/>
        <v>0.15276435052708409</v>
      </c>
      <c r="S216" s="139">
        <f t="shared" si="47"/>
        <v>3.5144648923627644</v>
      </c>
      <c r="U216" s="102">
        <f>FORECAST($U$2,'EUR GBP'!AI216:AJ216,'EUR GBP'!$AI$2:$AJ$2)</f>
        <v>2.2186906822025732E-2</v>
      </c>
      <c r="V216" s="102">
        <f t="shared" si="48"/>
        <v>-2.6130825281140552E-4</v>
      </c>
      <c r="W216" s="102">
        <f t="shared" si="49"/>
        <v>4.6347839385271081E-2</v>
      </c>
      <c r="X216" s="171">
        <f t="shared" si="50"/>
        <v>-2.6130825281140552E-4</v>
      </c>
      <c r="Y216" s="139">
        <f t="shared" si="51"/>
        <v>-1.0229660107803259E-2</v>
      </c>
      <c r="AC216" s="152">
        <f t="shared" si="42"/>
        <v>0.39829773862126527</v>
      </c>
      <c r="AD216" s="153">
        <f t="shared" si="52"/>
        <v>2.4528076249685227E-3</v>
      </c>
      <c r="AE216" s="153">
        <f t="shared" si="53"/>
        <v>0.32008131539012652</v>
      </c>
      <c r="AF216" s="153">
        <f t="shared" si="54"/>
        <v>2.4528076249685227E-3</v>
      </c>
      <c r="AG216" s="139">
        <f t="shared" si="55"/>
        <v>0.10102331755096301</v>
      </c>
    </row>
    <row r="217" spans="10:33" ht="15" x14ac:dyDescent="0.2">
      <c r="J217" s="49">
        <v>44756</v>
      </c>
      <c r="K217" s="50">
        <v>145.920002460479</v>
      </c>
      <c r="L217" s="139">
        <f t="shared" si="43"/>
        <v>-2.3836447629707557E-2</v>
      </c>
      <c r="M217" s="170">
        <f t="shared" si="44"/>
        <v>149.56777742748469</v>
      </c>
      <c r="N217" s="139" cm="1">
        <f t="array" ref="N217">[1]!BSMCall(M217,$G$4,$G$7,W217,$G$11,AE217)/'EUR GBP'!H217</f>
        <v>17.047423298018938</v>
      </c>
      <c r="O217" s="139">
        <f>$B$5*(N217-($G$10/'EUR GBP'!$F$3))</f>
        <v>-375.54889795825642</v>
      </c>
      <c r="P217" s="139">
        <f>(M217/'EUR GBP'!H217)-(Barclays!$K$3/'EUR GBP'!$F$3)</f>
        <v>-4.6621007747991712</v>
      </c>
      <c r="Q217" s="139">
        <f t="shared" si="45"/>
        <v>-2.8996308322917606</v>
      </c>
      <c r="R217" s="139">
        <f t="shared" si="46"/>
        <v>0.12005246295467185</v>
      </c>
      <c r="S217" s="139">
        <f t="shared" si="47"/>
        <v>-2.7166855520528896</v>
      </c>
      <c r="U217" s="102">
        <f>FORECAST($U$2,'EUR GBP'!AI217:AJ217,'EUR GBP'!$AI$2:$AJ$2)</f>
        <v>2.2448215074837137E-2</v>
      </c>
      <c r="V217" s="102">
        <f t="shared" si="48"/>
        <v>1.1523792520165069E-3</v>
      </c>
      <c r="W217" s="102">
        <f t="shared" si="49"/>
        <v>4.7761526890098993E-2</v>
      </c>
      <c r="X217" s="171">
        <f t="shared" si="50"/>
        <v>1.1523792520165069E-3</v>
      </c>
      <c r="Y217" s="139">
        <f t="shared" si="51"/>
        <v>4.5113186960541646E-2</v>
      </c>
      <c r="AC217" s="152">
        <f t="shared" si="42"/>
        <v>0.39584493099629675</v>
      </c>
      <c r="AD217" s="153">
        <f t="shared" si="52"/>
        <v>4.3168264400927914E-4</v>
      </c>
      <c r="AE217" s="153">
        <f t="shared" si="53"/>
        <v>0.31806019040916728</v>
      </c>
      <c r="AF217" s="153">
        <f t="shared" si="54"/>
        <v>4.3168264400927914E-4</v>
      </c>
      <c r="AG217" s="139">
        <f t="shared" si="55"/>
        <v>1.7779630323657519E-2</v>
      </c>
    </row>
    <row r="218" spans="10:33" ht="15" x14ac:dyDescent="0.2">
      <c r="J218" s="49">
        <v>44755</v>
      </c>
      <c r="K218" s="50">
        <v>149.44000244140599</v>
      </c>
      <c r="L218" s="139">
        <f t="shared" si="43"/>
        <v>-1.329451961002878E-2</v>
      </c>
      <c r="M218" s="170">
        <f t="shared" si="44"/>
        <v>151.18301161634096</v>
      </c>
      <c r="N218" s="139" cm="1">
        <f t="array" ref="N218">[1]!BSMCall(M218,$G$4,$G$7,W218,$G$11,AE218)/'EUR GBP'!H218</f>
        <v>18.152402142132885</v>
      </c>
      <c r="O218" s="139">
        <f>$B$5*(N218-($G$10/'EUR GBP'!$F$3))</f>
        <v>-209.80207134116426</v>
      </c>
      <c r="P218" s="139">
        <f>(M218/'EUR GBP'!H218)-(Barclays!$K$3/'EUR GBP'!$F$3)</f>
        <v>-2.4505030887391115</v>
      </c>
      <c r="Q218" s="139">
        <f t="shared" si="45"/>
        <v>-1.5241099783048351</v>
      </c>
      <c r="R218" s="139">
        <f t="shared" si="46"/>
        <v>3.3167922429554721E-2</v>
      </c>
      <c r="S218" s="139">
        <f t="shared" si="47"/>
        <v>-1.4524188508679985</v>
      </c>
      <c r="U218" s="102">
        <f>FORECAST($U$2,'EUR GBP'!AI218:AJ218,'EUR GBP'!$AI$2:$AJ$2)</f>
        <v>2.129583582282063E-2</v>
      </c>
      <c r="V218" s="102">
        <f t="shared" si="48"/>
        <v>7.0358030498031757E-4</v>
      </c>
      <c r="W218" s="102">
        <f t="shared" si="49"/>
        <v>4.7312727943062807E-2</v>
      </c>
      <c r="X218" s="171">
        <f t="shared" si="50"/>
        <v>7.0358030498032104E-4</v>
      </c>
      <c r="Y218" s="139">
        <f t="shared" si="51"/>
        <v>2.7543666535812878E-2</v>
      </c>
      <c r="AC218" s="152">
        <f t="shared" si="42"/>
        <v>0.39541324835228747</v>
      </c>
      <c r="AD218" s="153">
        <f t="shared" si="52"/>
        <v>2.6657900704823989E-4</v>
      </c>
      <c r="AE218" s="153">
        <f t="shared" si="53"/>
        <v>0.31789508677220624</v>
      </c>
      <c r="AF218" s="153">
        <f t="shared" si="54"/>
        <v>2.6657900704823989E-4</v>
      </c>
      <c r="AG218" s="139">
        <f t="shared" si="55"/>
        <v>1.097953847146914E-2</v>
      </c>
    </row>
    <row r="219" spans="10:33" ht="15" x14ac:dyDescent="0.2">
      <c r="J219" s="49">
        <v>44754</v>
      </c>
      <c r="K219" s="50">
        <v>151.44000053405699</v>
      </c>
      <c r="L219" s="139">
        <f t="shared" si="43"/>
        <v>3.0421610143061884E-3</v>
      </c>
      <c r="M219" s="170">
        <f t="shared" si="44"/>
        <v>153.68611778701424</v>
      </c>
      <c r="N219" s="139" cm="1">
        <f t="array" ref="N219">[1]!BSMCall(M219,$G$4,$G$7,W219,$G$11,AE219)/'EUR GBP'!H219</f>
        <v>19.956290872699487</v>
      </c>
      <c r="O219" s="139">
        <f>$B$5*(N219-($G$10/'EUR GBP'!$F$3))</f>
        <v>60.781238243825975</v>
      </c>
      <c r="P219" s="139">
        <f>(M219/'EUR GBP'!H219)-(Barclays!$K$3/'EUR GBP'!$F$3)</f>
        <v>1.1595852240435818</v>
      </c>
      <c r="Q219" s="139">
        <f t="shared" si="45"/>
        <v>0.72121329647825105</v>
      </c>
      <c r="R219" s="139">
        <f t="shared" si="46"/>
        <v>7.4269945637740319E-3</v>
      </c>
      <c r="S219" s="139">
        <f t="shared" si="47"/>
        <v>0.72891614747033118</v>
      </c>
      <c r="U219" s="102">
        <f>FORECAST($U$2,'EUR GBP'!AI219:AJ219,'EUR GBP'!$AI$2:$AJ$2)</f>
        <v>2.0592255517840313E-2</v>
      </c>
      <c r="V219" s="102">
        <f t="shared" si="48"/>
        <v>-8.1786699593126844E-5</v>
      </c>
      <c r="W219" s="102">
        <f t="shared" si="49"/>
        <v>4.6527360938489359E-2</v>
      </c>
      <c r="X219" s="171">
        <f t="shared" si="50"/>
        <v>-8.1786699593126844E-5</v>
      </c>
      <c r="Y219" s="139">
        <f t="shared" si="51"/>
        <v>-3.2017746442188941E-3</v>
      </c>
      <c r="AC219" s="152">
        <f t="shared" si="42"/>
        <v>0.39514666934523923</v>
      </c>
      <c r="AD219" s="153">
        <f t="shared" si="52"/>
        <v>8.44355562488186E-5</v>
      </c>
      <c r="AE219" s="153">
        <f t="shared" si="53"/>
        <v>0.31771294332140682</v>
      </c>
      <c r="AF219" s="153">
        <f t="shared" si="54"/>
        <v>8.44355562488186E-5</v>
      </c>
      <c r="AG219" s="139">
        <f t="shared" si="55"/>
        <v>3.4776310725249263E-3</v>
      </c>
    </row>
    <row r="220" spans="10:33" ht="15" x14ac:dyDescent="0.2">
      <c r="J220" s="49">
        <v>44753</v>
      </c>
      <c r="K220" s="50">
        <v>150.97999572753901</v>
      </c>
      <c r="L220" s="139">
        <f t="shared" si="43"/>
        <v>-9.2300617703877531E-3</v>
      </c>
      <c r="M220" s="170">
        <f t="shared" si="44"/>
        <v>151.80576783792566</v>
      </c>
      <c r="N220" s="139" cm="1">
        <f t="array" ref="N220">[1]!BSMCall(M220,$G$4,$G$7,W220,$G$11,AE220)/'EUR GBP'!H220</f>
        <v>18.429429051002021</v>
      </c>
      <c r="O220" s="139">
        <f>$B$5*(N220-($G$10/'EUR GBP'!$F$3))</f>
        <v>-168.2480350107939</v>
      </c>
      <c r="P220" s="139">
        <f>(M220/'EUR GBP'!H220)-(Barclays!$K$3/'EUR GBP'!$F$3)</f>
        <v>-2.0984067039777017</v>
      </c>
      <c r="Q220" s="139">
        <f t="shared" si="45"/>
        <v>-1.3051208181581144</v>
      </c>
      <c r="R220" s="139">
        <f t="shared" si="46"/>
        <v>2.4321317133433388E-2</v>
      </c>
      <c r="S220" s="139">
        <f t="shared" si="47"/>
        <v>-1.3440360503598539</v>
      </c>
      <c r="U220" s="102">
        <f>FORECAST($U$2,'EUR GBP'!AI220:AJ220,'EUR GBP'!$AI$2:$AJ$2)</f>
        <v>2.0674042217433439E-2</v>
      </c>
      <c r="V220" s="102">
        <f t="shared" si="48"/>
        <v>1.5462003648315098E-5</v>
      </c>
      <c r="W220" s="102">
        <f t="shared" si="49"/>
        <v>4.6624609641730805E-2</v>
      </c>
      <c r="X220" s="171">
        <f t="shared" si="50"/>
        <v>1.5462003648318567E-5</v>
      </c>
      <c r="Y220" s="139">
        <f t="shared" si="51"/>
        <v>6.0530442573534019E-4</v>
      </c>
      <c r="AC220" s="152">
        <f t="shared" si="42"/>
        <v>0.39506223378899041</v>
      </c>
      <c r="AD220" s="153">
        <f t="shared" si="52"/>
        <v>-1.5500558632702277E-3</v>
      </c>
      <c r="AE220" s="153">
        <f t="shared" si="53"/>
        <v>0.31607845190188777</v>
      </c>
      <c r="AF220" s="153">
        <f t="shared" si="54"/>
        <v>-1.5500558632702277E-3</v>
      </c>
      <c r="AG220" s="139">
        <f t="shared" si="55"/>
        <v>-6.3841853760907924E-2</v>
      </c>
    </row>
    <row r="221" spans="10:33" ht="15" x14ac:dyDescent="0.2">
      <c r="J221" s="49">
        <v>44750</v>
      </c>
      <c r="K221" s="50">
        <v>152.38000154495199</v>
      </c>
      <c r="L221" s="139">
        <f t="shared" si="43"/>
        <v>3.8135418244373753E-3</v>
      </c>
      <c r="M221" s="170">
        <f t="shared" si="44"/>
        <v>153.80430875310941</v>
      </c>
      <c r="N221" s="139" cm="1">
        <f t="array" ref="N221">[1]!BSMCall(M221,$G$4,$G$7,W221,$G$11,AE221)/'EUR GBP'!H221</f>
        <v>19.946165335385707</v>
      </c>
      <c r="O221" s="139">
        <f>$B$5*(N221-($G$10/'EUR GBP'!$F$3))</f>
        <v>59.26240764675903</v>
      </c>
      <c r="P221" s="139">
        <f>(M221/'EUR GBP'!H221)-(Barclays!$K$3/'EUR GBP'!$F$3)</f>
        <v>0.97368994856375934</v>
      </c>
      <c r="Q221" s="139">
        <f t="shared" si="45"/>
        <v>0.60559424438217468</v>
      </c>
      <c r="R221" s="139">
        <f t="shared" si="46"/>
        <v>5.2365967774242956E-3</v>
      </c>
      <c r="S221" s="139">
        <f t="shared" si="47"/>
        <v>0.55942811341043419</v>
      </c>
      <c r="U221" s="102">
        <f>FORECAST($U$2,'EUR GBP'!AI221:AJ221,'EUR GBP'!$AI$2:$AJ$2)</f>
        <v>2.0658580213785124E-2</v>
      </c>
      <c r="V221" s="102">
        <f t="shared" si="48"/>
        <v>4.8540346324465328E-5</v>
      </c>
      <c r="W221" s="102">
        <f t="shared" si="49"/>
        <v>4.6657687984406948E-2</v>
      </c>
      <c r="X221" s="171">
        <f t="shared" si="50"/>
        <v>4.8540346324461858E-5</v>
      </c>
      <c r="Y221" s="139">
        <f t="shared" si="51"/>
        <v>1.9002509070108814E-3</v>
      </c>
      <c r="AC221" s="152">
        <f t="shared" si="42"/>
        <v>0.39661228965226064</v>
      </c>
      <c r="AD221" s="153">
        <f t="shared" si="52"/>
        <v>-1.294175994719704E-3</v>
      </c>
      <c r="AE221" s="153">
        <f t="shared" si="53"/>
        <v>0.31633433177043829</v>
      </c>
      <c r="AF221" s="153">
        <f t="shared" si="54"/>
        <v>-1.294175994719704E-3</v>
      </c>
      <c r="AG221" s="139">
        <f t="shared" si="55"/>
        <v>-5.3302978656175663E-2</v>
      </c>
    </row>
    <row r="222" spans="10:33" ht="15" x14ac:dyDescent="0.2">
      <c r="J222" s="49">
        <v>44749</v>
      </c>
      <c r="K222" s="50">
        <v>151.80000066757199</v>
      </c>
      <c r="L222" s="139">
        <f t="shared" si="43"/>
        <v>2.9821030305261748E-2</v>
      </c>
      <c r="M222" s="170">
        <f t="shared" si="44"/>
        <v>157.78917608307938</v>
      </c>
      <c r="N222" s="139" cm="1">
        <f t="array" ref="N222">[1]!BSMCall(M222,$G$4,$G$7,W222,$G$11,AE222)/'EUR GBP'!H222</f>
        <v>23.331285501506784</v>
      </c>
      <c r="O222" s="139">
        <f>$B$5*(N222-($G$10/'EUR GBP'!$F$3))</f>
        <v>567.03043256492049</v>
      </c>
      <c r="P222" s="139">
        <f>(M222/'EUR GBP'!H222)-(Barclays!$K$3/'EUR GBP'!$F$3)</f>
        <v>7.079123102236224</v>
      </c>
      <c r="Q222" s="139">
        <f t="shared" si="45"/>
        <v>4.402917183556009</v>
      </c>
      <c r="R222" s="139">
        <f t="shared" si="46"/>
        <v>0.27680038487193237</v>
      </c>
      <c r="S222" s="139">
        <f t="shared" si="47"/>
        <v>4.8105535696676327</v>
      </c>
      <c r="U222" s="102">
        <f>FORECAST($U$2,'EUR GBP'!AI222:AJ222,'EUR GBP'!$AI$2:$AJ$2)</f>
        <v>2.0610039867460659E-2</v>
      </c>
      <c r="V222" s="102">
        <f t="shared" si="48"/>
        <v>5.5918823927637515E-4</v>
      </c>
      <c r="W222" s="102">
        <f t="shared" si="49"/>
        <v>4.7168335877358858E-2</v>
      </c>
      <c r="X222" s="171">
        <f t="shared" si="50"/>
        <v>5.5918823927637168E-4</v>
      </c>
      <c r="Y222" s="139">
        <f t="shared" si="51"/>
        <v>2.1891025493966199E-2</v>
      </c>
      <c r="AC222" s="152">
        <f t="shared" si="42"/>
        <v>0.39790646564698035</v>
      </c>
      <c r="AD222" s="153">
        <f t="shared" si="52"/>
        <v>2.645142465018735E-3</v>
      </c>
      <c r="AE222" s="153">
        <f t="shared" si="53"/>
        <v>0.32027365023017673</v>
      </c>
      <c r="AF222" s="153">
        <f t="shared" si="54"/>
        <v>2.645142465018735E-3</v>
      </c>
      <c r="AG222" s="139">
        <f t="shared" si="55"/>
        <v>0.10894497574572487</v>
      </c>
    </row>
    <row r="223" spans="10:33" ht="15" x14ac:dyDescent="0.2">
      <c r="J223" s="49">
        <v>44748</v>
      </c>
      <c r="K223" s="50">
        <v>147.33999967574999</v>
      </c>
      <c r="L223" s="139">
        <f t="shared" si="43"/>
        <v>-6.3595438592886433E-3</v>
      </c>
      <c r="M223" s="170">
        <f t="shared" si="44"/>
        <v>152.24558858618695</v>
      </c>
      <c r="N223" s="139" cm="1">
        <f t="array" ref="N223">[1]!BSMCall(M223,$G$4,$G$7,W223,$G$11,AE223)/'EUR GBP'!H223</f>
        <v>18.907620197522959</v>
      </c>
      <c r="O223" s="139">
        <f>$B$5*(N223-($G$10/'EUR GBP'!$F$3))</f>
        <v>-96.51936303265316</v>
      </c>
      <c r="P223" s="139">
        <f>(M223/'EUR GBP'!H223)-(Barclays!$K$3/'EUR GBP'!$F$3)</f>
        <v>-0.37580754045140452</v>
      </c>
      <c r="Q223" s="139">
        <f t="shared" si="45"/>
        <v>-0.23373650290679671</v>
      </c>
      <c r="R223" s="139">
        <f t="shared" si="46"/>
        <v>7.8007927570835527E-4</v>
      </c>
      <c r="S223" s="139">
        <f t="shared" si="47"/>
        <v>-0.26129186460856796</v>
      </c>
      <c r="U223" s="102">
        <f>FORECAST($U$2,'EUR GBP'!AI223:AJ223,'EUR GBP'!$AI$2:$AJ$2)</f>
        <v>2.0050851628184284E-2</v>
      </c>
      <c r="V223" s="102">
        <f t="shared" si="48"/>
        <v>1.464411616334399E-6</v>
      </c>
      <c r="W223" s="102">
        <f t="shared" si="49"/>
        <v>4.6610612049698824E-2</v>
      </c>
      <c r="X223" s="171">
        <f t="shared" si="50"/>
        <v>1.4644116163378684E-6</v>
      </c>
      <c r="Y223" s="139">
        <f t="shared" si="51"/>
        <v>5.732858771922156E-5</v>
      </c>
      <c r="AC223" s="152">
        <f t="shared" si="42"/>
        <v>0.39526132318196161</v>
      </c>
      <c r="AD223" s="153">
        <f t="shared" si="52"/>
        <v>-6.893656174809526E-4</v>
      </c>
      <c r="AE223" s="153">
        <f t="shared" si="53"/>
        <v>0.31693914214767704</v>
      </c>
      <c r="AF223" s="153">
        <f t="shared" si="54"/>
        <v>-6.893656174809526E-4</v>
      </c>
      <c r="AG223" s="139">
        <f t="shared" si="55"/>
        <v>-2.8392769565198862E-2</v>
      </c>
    </row>
    <row r="224" spans="10:33" ht="15" x14ac:dyDescent="0.2">
      <c r="J224" s="49">
        <v>44747</v>
      </c>
      <c r="K224" s="50">
        <v>148.280000686645</v>
      </c>
      <c r="L224" s="139">
        <f t="shared" si="43"/>
        <v>-5.293068290489427E-2</v>
      </c>
      <c r="M224" s="170">
        <f t="shared" si="44"/>
        <v>145.10995876021767</v>
      </c>
      <c r="N224" s="139" cm="1">
        <f t="array" ref="N224">[1]!BSMCall(M224,$G$4,$G$7,W224,$G$11,AE224)/'EUR GBP'!H224</f>
        <v>14.408617731402373</v>
      </c>
      <c r="O224" s="139">
        <f>$B$5*(N224-($G$10/'EUR GBP'!$F$3))</f>
        <v>-771.36973295074108</v>
      </c>
      <c r="P224" s="139">
        <f>(M224/'EUR GBP'!H224)-(Barclays!$K$3/'EUR GBP'!$F$3)</f>
        <v>-9.1858594300367145</v>
      </c>
      <c r="Q224" s="139">
        <f t="shared" si="45"/>
        <v>-5.7132186778137282</v>
      </c>
      <c r="R224" s="139">
        <f t="shared" si="46"/>
        <v>0.46606592386936985</v>
      </c>
      <c r="S224" s="139">
        <f t="shared" si="47"/>
        <v>-5.0624543332078646</v>
      </c>
      <c r="U224" s="102">
        <f>FORECAST($U$2,'EUR GBP'!AI224:AJ224,'EUR GBP'!$AI$2:$AJ$2)</f>
        <v>2.0049387216567949E-2</v>
      </c>
      <c r="V224" s="102">
        <f t="shared" si="48"/>
        <v>-2.0149536430833989E-4</v>
      </c>
      <c r="W224" s="102">
        <f t="shared" si="49"/>
        <v>4.640765227377415E-2</v>
      </c>
      <c r="X224" s="171">
        <f t="shared" si="50"/>
        <v>-2.0149536430833642E-4</v>
      </c>
      <c r="Y224" s="139">
        <f t="shared" si="51"/>
        <v>-7.8881132455465488E-3</v>
      </c>
      <c r="AC224" s="152">
        <f t="shared" si="42"/>
        <v>0.39595068879944256</v>
      </c>
      <c r="AD224" s="153">
        <f t="shared" si="52"/>
        <v>4.6759276023489171E-3</v>
      </c>
      <c r="AE224" s="153">
        <f t="shared" si="53"/>
        <v>0.32230443536750691</v>
      </c>
      <c r="AF224" s="153">
        <f t="shared" si="54"/>
        <v>4.6759276023489171E-3</v>
      </c>
      <c r="AG224" s="139">
        <f t="shared" si="55"/>
        <v>0.1925865339820402</v>
      </c>
    </row>
    <row r="225" spans="10:33" ht="15" x14ac:dyDescent="0.2">
      <c r="J225" s="49">
        <v>44746</v>
      </c>
      <c r="K225" s="50">
        <v>156.339991092681</v>
      </c>
      <c r="L225" s="139">
        <f t="shared" si="43"/>
        <v>2.6837649840441732E-2</v>
      </c>
      <c r="M225" s="170">
        <f t="shared" si="44"/>
        <v>157.33206253457595</v>
      </c>
      <c r="N225" s="139" cm="1">
        <f t="array" ref="N225">[1]!BSMCall(M225,$G$4,$G$7,W225,$G$11,AE225)/'EUR GBP'!H225</f>
        <v>22.868142990124763</v>
      </c>
      <c r="O225" s="139">
        <f>$B$5*(N225-($G$10/'EUR GBP'!$F$3))</f>
        <v>497.55905585761741</v>
      </c>
      <c r="P225" s="139">
        <f>(M225/'EUR GBP'!H225)-(Barclays!$K$3/'EUR GBP'!$F$3)</f>
        <v>5.8740968432941258</v>
      </c>
      <c r="Q225" s="139">
        <f t="shared" si="45"/>
        <v>3.6534414722978754</v>
      </c>
      <c r="R225" s="139">
        <f t="shared" si="46"/>
        <v>0.19058554791070767</v>
      </c>
      <c r="S225" s="139">
        <f t="shared" si="47"/>
        <v>3.9537370978936548</v>
      </c>
      <c r="U225" s="102">
        <f>FORECAST($U$2,'EUR GBP'!AI225:AJ225,'EUR GBP'!$AI$2:$AJ$2)</f>
        <v>2.0250882580876289E-2</v>
      </c>
      <c r="V225" s="102">
        <f t="shared" si="48"/>
        <v>6.3482858240601625E-4</v>
      </c>
      <c r="W225" s="102">
        <f t="shared" si="49"/>
        <v>4.7243976220488502E-2</v>
      </c>
      <c r="X225" s="171">
        <f t="shared" si="50"/>
        <v>6.3482858240601625E-4</v>
      </c>
      <c r="Y225" s="139">
        <f t="shared" si="51"/>
        <v>2.4852183407384012E-2</v>
      </c>
      <c r="AC225" s="152">
        <f t="shared" si="42"/>
        <v>0.39127476119709365</v>
      </c>
      <c r="AD225" s="153">
        <f t="shared" si="52"/>
        <v>2.0603173125658403E-3</v>
      </c>
      <c r="AE225" s="153">
        <f t="shared" si="53"/>
        <v>0.31968882507772384</v>
      </c>
      <c r="AF225" s="153">
        <f t="shared" si="54"/>
        <v>2.0603173125658403E-3</v>
      </c>
      <c r="AG225" s="139">
        <f t="shared" si="55"/>
        <v>8.4857894277687876E-2</v>
      </c>
    </row>
    <row r="226" spans="10:33" ht="15" x14ac:dyDescent="0.2">
      <c r="J226" s="49">
        <v>44743</v>
      </c>
      <c r="K226" s="50">
        <v>152.19999551773</v>
      </c>
      <c r="L226" s="139">
        <f t="shared" si="43"/>
        <v>-3.941275593601169E-4</v>
      </c>
      <c r="M226" s="170">
        <f t="shared" si="44"/>
        <v>153.15960965903227</v>
      </c>
      <c r="N226" s="139" cm="1">
        <f t="array" ref="N226">[1]!BSMCall(M226,$G$4,$G$7,W226,$G$11,AE226)/'EUR GBP'!H226</f>
        <v>19.36477112136205</v>
      </c>
      <c r="O226" s="139">
        <f>$B$5*(N226-($G$10/'EUR GBP'!$F$3))</f>
        <v>-27.946724456789518</v>
      </c>
      <c r="P226" s="139">
        <f>(M226/'EUR GBP'!H226)-(Barclays!$K$3/'EUR GBP'!$F$3)</f>
        <v>-1.0980091414321578</v>
      </c>
      <c r="Q226" s="139">
        <f t="shared" si="45"/>
        <v>-0.6829155598362282</v>
      </c>
      <c r="R226" s="139">
        <f t="shared" si="46"/>
        <v>6.6591634097099839E-3</v>
      </c>
      <c r="S226" s="139">
        <f t="shared" si="47"/>
        <v>-0.70182724755193815</v>
      </c>
      <c r="U226" s="102">
        <f>FORECAST($U$2,'EUR GBP'!AI226:AJ226,'EUR GBP'!$AI$2:$AJ$2)</f>
        <v>1.9616053998470273E-2</v>
      </c>
      <c r="V226" s="102">
        <f t="shared" si="48"/>
        <v>-2.6704818010326453E-4</v>
      </c>
      <c r="W226" s="102">
        <f t="shared" si="49"/>
        <v>4.6342099457979222E-2</v>
      </c>
      <c r="X226" s="171">
        <f t="shared" si="50"/>
        <v>-2.6704818010326453E-4</v>
      </c>
      <c r="Y226" s="139">
        <f t="shared" si="51"/>
        <v>-1.0454366004411889E-2</v>
      </c>
      <c r="AC226" s="152">
        <f t="shared" si="42"/>
        <v>0.38921444388452781</v>
      </c>
      <c r="AD226" s="153">
        <f t="shared" si="52"/>
        <v>-3.6702249407744025E-4</v>
      </c>
      <c r="AE226" s="153">
        <f t="shared" si="53"/>
        <v>0.31726148527108056</v>
      </c>
      <c r="AF226" s="153">
        <f t="shared" si="54"/>
        <v>-3.6702249407744025E-4</v>
      </c>
      <c r="AG226" s="139">
        <f t="shared" si="55"/>
        <v>-1.5116485121008017E-2</v>
      </c>
    </row>
    <row r="227" spans="10:33" ht="15" x14ac:dyDescent="0.2">
      <c r="J227" s="49">
        <v>44742</v>
      </c>
      <c r="K227" s="50">
        <v>152.259993553161</v>
      </c>
      <c r="L227" s="139">
        <f t="shared" si="43"/>
        <v>-3.167490176175216E-2</v>
      </c>
      <c r="M227" s="170">
        <f t="shared" si="44"/>
        <v>148.36676950196807</v>
      </c>
      <c r="N227" s="139" cm="1">
        <f t="array" ref="N227">[1]!BSMCall(M227,$G$4,$G$7,W227,$G$11,AE227)/'EUR GBP'!H227</f>
        <v>16.063739396831565</v>
      </c>
      <c r="O227" s="139">
        <f>$B$5*(N227-($G$10/'EUR GBP'!$F$3))</f>
        <v>-523.10148313636228</v>
      </c>
      <c r="P227" s="139">
        <f>(M227/'EUR GBP'!H227)-(Barclays!$K$3/'EUR GBP'!$F$3)</f>
        <v>-4.8377405394628568</v>
      </c>
      <c r="Q227" s="139">
        <f t="shared" si="45"/>
        <v>-3.008871387482726</v>
      </c>
      <c r="R227" s="139">
        <f t="shared" si="46"/>
        <v>0.12926855827553385</v>
      </c>
      <c r="S227" s="139">
        <f t="shared" si="47"/>
        <v>-3.0873339503887953</v>
      </c>
      <c r="U227" s="102">
        <f>FORECAST($U$2,'EUR GBP'!AI227:AJ227,'EUR GBP'!$AI$2:$AJ$2)</f>
        <v>1.9883102178573538E-2</v>
      </c>
      <c r="V227" s="102">
        <f t="shared" si="48"/>
        <v>-9.9012255668665811E-5</v>
      </c>
      <c r="W227" s="102">
        <f t="shared" si="49"/>
        <v>4.6510135382413817E-2</v>
      </c>
      <c r="X227" s="171">
        <f t="shared" si="50"/>
        <v>-9.901225566866928E-5</v>
      </c>
      <c r="Y227" s="139">
        <f t="shared" si="51"/>
        <v>-3.8761183816433758E-3</v>
      </c>
      <c r="AC227" s="152">
        <f t="shared" si="42"/>
        <v>0.38958146637860525</v>
      </c>
      <c r="AD227" s="153">
        <f t="shared" si="52"/>
        <v>-4.9495217280255965E-3</v>
      </c>
      <c r="AE227" s="153">
        <f t="shared" si="53"/>
        <v>0.3126789860371324</v>
      </c>
      <c r="AF227" s="153">
        <f t="shared" si="54"/>
        <v>-4.9495217280255965E-3</v>
      </c>
      <c r="AG227" s="139">
        <f t="shared" si="55"/>
        <v>-0.20385500279995983</v>
      </c>
    </row>
    <row r="228" spans="10:33" ht="15" x14ac:dyDescent="0.2">
      <c r="J228" s="49">
        <v>44741</v>
      </c>
      <c r="K228" s="50">
        <v>157.160007953643</v>
      </c>
      <c r="L228" s="139">
        <f t="shared" si="43"/>
        <v>-2.5009112139950641E-2</v>
      </c>
      <c r="M228" s="170">
        <f t="shared" si="44"/>
        <v>149.38810177370797</v>
      </c>
      <c r="N228" s="139" cm="1">
        <f t="array" ref="N228">[1]!BSMCall(M228,$G$4,$G$7,W228,$G$11,AE228)/'EUR GBP'!H228</f>
        <v>16.912025726153033</v>
      </c>
      <c r="O228" s="139">
        <f>$B$5*(N228-($G$10/'EUR GBP'!$F$3))</f>
        <v>-395.85853373814217</v>
      </c>
      <c r="P228" s="139">
        <f>(M228/'EUR GBP'!H228)-(Barclays!$K$3/'EUR GBP'!$F$3)</f>
        <v>-4.8810010886432735</v>
      </c>
      <c r="Q228" s="139">
        <f t="shared" si="45"/>
        <v>-3.0357776317457139</v>
      </c>
      <c r="R228" s="139">
        <f t="shared" si="46"/>
        <v>0.13159081284190793</v>
      </c>
      <c r="S228" s="139">
        <f t="shared" si="47"/>
        <v>-2.8590078445511575</v>
      </c>
      <c r="U228" s="102">
        <f>FORECAST($U$2,'EUR GBP'!AI228:AJ228,'EUR GBP'!$AI$2:$AJ$2)</f>
        <v>1.9982114434242203E-2</v>
      </c>
      <c r="V228" s="102">
        <f t="shared" si="48"/>
        <v>-3.4709013998506302E-4</v>
      </c>
      <c r="W228" s="102">
        <f t="shared" si="49"/>
        <v>4.626205749809742E-2</v>
      </c>
      <c r="X228" s="171">
        <f t="shared" si="50"/>
        <v>-3.4709013998506649E-4</v>
      </c>
      <c r="Y228" s="139">
        <f t="shared" si="51"/>
        <v>-1.358783781459698E-2</v>
      </c>
      <c r="AC228" s="152">
        <f t="shared" si="42"/>
        <v>0.39453098810663084</v>
      </c>
      <c r="AD228" s="153">
        <f t="shared" si="52"/>
        <v>1.4268357887395333E-3</v>
      </c>
      <c r="AE228" s="153">
        <f t="shared" si="53"/>
        <v>0.31905534355389753</v>
      </c>
      <c r="AF228" s="153">
        <f t="shared" si="54"/>
        <v>1.4268357887395333E-3</v>
      </c>
      <c r="AG228" s="139">
        <f t="shared" si="55"/>
        <v>5.8766812167245469E-2</v>
      </c>
    </row>
    <row r="229" spans="10:33" ht="15" x14ac:dyDescent="0.2">
      <c r="J229" s="49">
        <v>44740</v>
      </c>
      <c r="K229" s="50">
        <v>161.140000820159</v>
      </c>
      <c r="L229" s="139">
        <f t="shared" si="43"/>
        <v>1.1986638142585616E-2</v>
      </c>
      <c r="M229" s="170">
        <f t="shared" si="44"/>
        <v>155.05659055367238</v>
      </c>
      <c r="N229" s="139" cm="1">
        <f t="array" ref="N229">[1]!BSMCall(M229,$G$4,$G$7,W229,$G$11,AE229)/'EUR GBP'!H229</f>
        <v>20.90150206909577</v>
      </c>
      <c r="O229" s="139">
        <f>$B$5*(N229-($G$10/'EUR GBP'!$F$3))</f>
        <v>202.5629177032684</v>
      </c>
      <c r="P229" s="139">
        <f>(M229/'EUR GBP'!H229)-(Barclays!$K$3/'EUR GBP'!$F$3)</f>
        <v>1.962044607947405</v>
      </c>
      <c r="Q229" s="139">
        <f t="shared" si="45"/>
        <v>1.2203093228462374</v>
      </c>
      <c r="R229" s="139">
        <f t="shared" si="46"/>
        <v>2.1263047756696074E-2</v>
      </c>
      <c r="S229" s="139">
        <f t="shared" si="47"/>
        <v>1.2698523494869918</v>
      </c>
      <c r="U229" s="102">
        <f>FORECAST($U$2,'EUR GBP'!AI229:AJ229,'EUR GBP'!$AI$2:$AJ$2)</f>
        <v>2.0329204574227266E-2</v>
      </c>
      <c r="V229" s="102">
        <f t="shared" si="48"/>
        <v>4.0700472891329331E-4</v>
      </c>
      <c r="W229" s="102">
        <f t="shared" si="49"/>
        <v>4.701615236699578E-2</v>
      </c>
      <c r="X229" s="171">
        <f t="shared" si="50"/>
        <v>4.0700472891329331E-4</v>
      </c>
      <c r="Y229" s="139">
        <f t="shared" si="51"/>
        <v>1.5933366031330595E-2</v>
      </c>
      <c r="AC229" s="152">
        <f t="shared" si="42"/>
        <v>0.39310415231789131</v>
      </c>
      <c r="AD229" s="153">
        <f t="shared" si="52"/>
        <v>2.9977105169237683E-4</v>
      </c>
      <c r="AE229" s="153">
        <f t="shared" si="53"/>
        <v>0.31792827881685037</v>
      </c>
      <c r="AF229" s="153">
        <f t="shared" si="54"/>
        <v>2.9977105169237683E-4</v>
      </c>
      <c r="AG229" s="139">
        <f t="shared" si="55"/>
        <v>1.2346612852727808E-2</v>
      </c>
    </row>
    <row r="230" spans="10:33" ht="15" x14ac:dyDescent="0.2">
      <c r="J230" s="49">
        <v>44739</v>
      </c>
      <c r="K230" s="50">
        <v>159.22000408172602</v>
      </c>
      <c r="L230" s="139">
        <f t="shared" si="43"/>
        <v>-1.0044112770025827E-3</v>
      </c>
      <c r="M230" s="170">
        <f t="shared" si="44"/>
        <v>153.06610198910715</v>
      </c>
      <c r="N230" s="139" cm="1">
        <f t="array" ref="N230">[1]!BSMCall(M230,$G$4,$G$7,W230,$G$11,AE230)/'EUR GBP'!H230</f>
        <v>19.382098052823071</v>
      </c>
      <c r="O230" s="139">
        <f>$B$5*(N230-($G$10/'EUR GBP'!$F$3))</f>
        <v>-25.347684737636378</v>
      </c>
      <c r="P230" s="139">
        <f>(M230/'EUR GBP'!H230)-(Barclays!$K$3/'EUR GBP'!$F$3)</f>
        <v>-0.85890687728718262</v>
      </c>
      <c r="Q230" s="139">
        <f t="shared" si="45"/>
        <v>-0.53420399595644397</v>
      </c>
      <c r="R230" s="139">
        <f t="shared" si="46"/>
        <v>4.0747401713542089E-3</v>
      </c>
      <c r="S230" s="139">
        <f t="shared" si="47"/>
        <v>-0.51589317152340164</v>
      </c>
      <c r="U230" s="102">
        <f>FORECAST($U$2,'EUR GBP'!AI230:AJ230,'EUR GBP'!$AI$2:$AJ$2)</f>
        <v>1.9922199845313973E-2</v>
      </c>
      <c r="V230" s="102">
        <f t="shared" si="48"/>
        <v>3.8454048335549371E-4</v>
      </c>
      <c r="W230" s="102">
        <f t="shared" si="49"/>
        <v>4.6993688121437976E-2</v>
      </c>
      <c r="X230" s="171">
        <f t="shared" si="50"/>
        <v>3.8454048335549024E-4</v>
      </c>
      <c r="Y230" s="139">
        <f t="shared" si="51"/>
        <v>1.5053938787215157E-2</v>
      </c>
      <c r="AC230" s="152">
        <f t="shared" si="42"/>
        <v>0.39280438126619893</v>
      </c>
      <c r="AD230" s="153">
        <f t="shared" si="52"/>
        <v>-1.9857195991568322E-5</v>
      </c>
      <c r="AE230" s="153">
        <f t="shared" si="53"/>
        <v>0.31760865056916643</v>
      </c>
      <c r="AF230" s="153">
        <f t="shared" si="54"/>
        <v>-1.9857195991568322E-5</v>
      </c>
      <c r="AG230" s="139">
        <f t="shared" si="55"/>
        <v>-8.1785452552711317E-4</v>
      </c>
    </row>
    <row r="231" spans="10:33" ht="15" x14ac:dyDescent="0.2">
      <c r="J231" s="49">
        <v>44736</v>
      </c>
      <c r="K231" s="50">
        <v>159.38000679016099</v>
      </c>
      <c r="L231" s="139">
        <f t="shared" si="43"/>
        <v>2.9545042931026975E-2</v>
      </c>
      <c r="M231" s="170">
        <f t="shared" si="44"/>
        <v>157.74688929818345</v>
      </c>
      <c r="N231" s="139" cm="1">
        <f t="array" ref="N231">[1]!BSMCall(M231,$G$4,$G$7,W231,$G$11,AE231)/'EUR GBP'!H231</f>
        <v>23.021410657797123</v>
      </c>
      <c r="O231" s="139">
        <f>$B$5*(N231-($G$10/'EUR GBP'!$F$3))</f>
        <v>520.5492060084714</v>
      </c>
      <c r="P231" s="139">
        <f>(M231/'EUR GBP'!H231)-(Barclays!$K$3/'EUR GBP'!$F$3)</f>
        <v>5.1422238600495973</v>
      </c>
      <c r="Q231" s="139">
        <f t="shared" si="45"/>
        <v>3.1982472218843156</v>
      </c>
      <c r="R231" s="139">
        <f t="shared" si="46"/>
        <v>0.14605274335519952</v>
      </c>
      <c r="S231" s="139">
        <f t="shared" si="47"/>
        <v>3.4444768646324437</v>
      </c>
      <c r="U231" s="102">
        <f>FORECAST($U$2,'EUR GBP'!AI231:AJ231,'EUR GBP'!$AI$2:$AJ$2)</f>
        <v>1.9537659361958479E-2</v>
      </c>
      <c r="V231" s="102">
        <f t="shared" si="48"/>
        <v>9.4992108643051493E-5</v>
      </c>
      <c r="W231" s="102">
        <f t="shared" si="49"/>
        <v>4.6704139746725534E-2</v>
      </c>
      <c r="X231" s="171">
        <f t="shared" si="50"/>
        <v>9.4992108643048023E-5</v>
      </c>
      <c r="Y231" s="139">
        <f t="shared" si="51"/>
        <v>3.7187382100910341E-3</v>
      </c>
      <c r="AC231" s="152">
        <f t="shared" si="42"/>
        <v>0.3928242384621905</v>
      </c>
      <c r="AD231" s="153">
        <f t="shared" si="52"/>
        <v>2.3419673692695042E-3</v>
      </c>
      <c r="AE231" s="153">
        <f t="shared" si="53"/>
        <v>0.3199704751344275</v>
      </c>
      <c r="AF231" s="153">
        <f t="shared" si="54"/>
        <v>2.3419673692695042E-3</v>
      </c>
      <c r="AG231" s="139">
        <f t="shared" si="55"/>
        <v>9.6458161182837496E-2</v>
      </c>
    </row>
    <row r="232" spans="10:33" ht="15" x14ac:dyDescent="0.2">
      <c r="J232" s="49">
        <v>44735</v>
      </c>
      <c r="K232" s="50">
        <v>154.73999977111802</v>
      </c>
      <c r="L232" s="139">
        <f t="shared" si="43"/>
        <v>-4.8439276874341609E-2</v>
      </c>
      <c r="M232" s="170">
        <f t="shared" si="44"/>
        <v>145.79813198270992</v>
      </c>
      <c r="N232" s="139" cm="1">
        <f t="array" ref="N232">[1]!BSMCall(M232,$G$4,$G$7,W232,$G$11,AE232)/'EUR GBP'!H232</f>
        <v>14.912924240416608</v>
      </c>
      <c r="O232" s="139">
        <f>$B$5*(N232-($G$10/'EUR GBP'!$F$3))</f>
        <v>-695.72375659860586</v>
      </c>
      <c r="P232" s="139">
        <f>(M232/'EUR GBP'!H232)-(Barclays!$K$3/'EUR GBP'!$F$3)</f>
        <v>-7.8967629774230375</v>
      </c>
      <c r="Q232" s="139">
        <f t="shared" si="45"/>
        <v>-4.9114548377865743</v>
      </c>
      <c r="R232" s="139">
        <f t="shared" si="46"/>
        <v>0.34443396103101992</v>
      </c>
      <c r="S232" s="139">
        <f t="shared" si="47"/>
        <v>-4.3502620208853147</v>
      </c>
      <c r="U232" s="102">
        <f>FORECAST($U$2,'EUR GBP'!AI232:AJ232,'EUR GBP'!$AI$2:$AJ$2)</f>
        <v>1.9442667253315428E-2</v>
      </c>
      <c r="V232" s="102">
        <f t="shared" si="48"/>
        <v>-4.8480797559018185E-4</v>
      </c>
      <c r="W232" s="102">
        <f t="shared" si="49"/>
        <v>4.6124339662492304E-2</v>
      </c>
      <c r="X232" s="171">
        <f t="shared" si="50"/>
        <v>-4.8480797559018185E-4</v>
      </c>
      <c r="Y232" s="139">
        <f t="shared" si="51"/>
        <v>-1.8979197000023998E-2</v>
      </c>
      <c r="AC232" s="152">
        <f t="shared" si="42"/>
        <v>0.390482271092921</v>
      </c>
      <c r="AD232" s="153">
        <f t="shared" si="52"/>
        <v>5.7236300251545802E-3</v>
      </c>
      <c r="AE232" s="153">
        <f t="shared" si="53"/>
        <v>0.32335213779031258</v>
      </c>
      <c r="AF232" s="153">
        <f t="shared" si="54"/>
        <v>5.7236300251545802E-3</v>
      </c>
      <c r="AG232" s="139">
        <f t="shared" si="55"/>
        <v>0.23573805287026453</v>
      </c>
    </row>
    <row r="233" spans="10:33" ht="15" x14ac:dyDescent="0.2">
      <c r="J233" s="49">
        <v>44734</v>
      </c>
      <c r="K233" s="50">
        <v>162.41999864578202</v>
      </c>
      <c r="L233" s="139">
        <f t="shared" si="43"/>
        <v>1.1642452842157158E-2</v>
      </c>
      <c r="M233" s="170">
        <f t="shared" si="44"/>
        <v>155.00385448266942</v>
      </c>
      <c r="N233" s="139" cm="1">
        <f t="array" ref="N233">[1]!BSMCall(M233,$G$4,$G$7,W233,$G$11,AE233)/'EUR GBP'!H233</f>
        <v>20.819890884718081</v>
      </c>
      <c r="O233" s="139">
        <f>$B$5*(N233-($G$10/'EUR GBP'!$F$3))</f>
        <v>190.32124004661509</v>
      </c>
      <c r="P233" s="139">
        <f>(M233/'EUR GBP'!H233)-(Barclays!$K$3/'EUR GBP'!$F$3)</f>
        <v>1.899047586031628</v>
      </c>
      <c r="Q233" s="139">
        <f t="shared" si="45"/>
        <v>1.181127821648976</v>
      </c>
      <c r="R233" s="139">
        <f t="shared" si="46"/>
        <v>1.9919546887933945E-2</v>
      </c>
      <c r="S233" s="139">
        <f t="shared" si="47"/>
        <v>1.1939596230954883</v>
      </c>
      <c r="U233" s="102">
        <f>FORECAST($U$2,'EUR GBP'!AI233:AJ233,'EUR GBP'!$AI$2:$AJ$2)</f>
        <v>1.992747522890561E-2</v>
      </c>
      <c r="V233" s="102">
        <f t="shared" si="48"/>
        <v>-6.2668155878788101E-4</v>
      </c>
      <c r="W233" s="102">
        <f t="shared" si="49"/>
        <v>4.5982466079294605E-2</v>
      </c>
      <c r="X233" s="171">
        <f t="shared" si="50"/>
        <v>-6.2668155878788101E-4</v>
      </c>
      <c r="Y233" s="139">
        <f t="shared" si="51"/>
        <v>-2.4533244829642576E-2</v>
      </c>
      <c r="AC233" s="152">
        <f t="shared" si="42"/>
        <v>0.38475864106776642</v>
      </c>
      <c r="AD233" s="153">
        <f t="shared" si="52"/>
        <v>4.2357007231746957E-4</v>
      </c>
      <c r="AE233" s="153">
        <f t="shared" si="53"/>
        <v>0.31805207783747547</v>
      </c>
      <c r="AF233" s="153">
        <f t="shared" si="54"/>
        <v>4.2357007231746957E-4</v>
      </c>
      <c r="AG233" s="139">
        <f t="shared" si="55"/>
        <v>1.7445499388220969E-2</v>
      </c>
    </row>
    <row r="234" spans="10:33" ht="15" x14ac:dyDescent="0.2">
      <c r="J234" s="49">
        <v>44733</v>
      </c>
      <c r="K234" s="50">
        <v>160.53999662399201</v>
      </c>
      <c r="L234" s="139">
        <f t="shared" si="43"/>
        <v>-1.4938634961725113E-3</v>
      </c>
      <c r="M234" s="170">
        <f t="shared" si="44"/>
        <v>152.99110812112218</v>
      </c>
      <c r="N234" s="139" cm="1">
        <f t="array" ref="N234">[1]!BSMCall(M234,$G$4,$G$7,W234,$G$11,AE234)/'EUR GBP'!H234</f>
        <v>19.382757689930997</v>
      </c>
      <c r="O234" s="139">
        <f>$B$5*(N234-($G$10/'EUR GBP'!$F$3))</f>
        <v>-25.248739171447454</v>
      </c>
      <c r="P234" s="139">
        <f>(M234/'EUR GBP'!H234)-(Barclays!$K$3/'EUR GBP'!$F$3)</f>
        <v>-0.34987296693523717</v>
      </c>
      <c r="Q234" s="139">
        <f t="shared" si="45"/>
        <v>-0.21760628766213469</v>
      </c>
      <c r="R234" s="139">
        <f t="shared" si="46"/>
        <v>6.7612740034197517E-4</v>
      </c>
      <c r="S234" s="139">
        <f t="shared" si="47"/>
        <v>-0.21290112403962971</v>
      </c>
      <c r="U234" s="102">
        <f>FORECAST($U$2,'EUR GBP'!AI234:AJ234,'EUR GBP'!$AI$2:$AJ$2)</f>
        <v>2.0554156787693491E-2</v>
      </c>
      <c r="V234" s="102">
        <f t="shared" si="48"/>
        <v>1.1333934962753922E-4</v>
      </c>
      <c r="W234" s="102">
        <f t="shared" si="49"/>
        <v>4.6722486987710025E-2</v>
      </c>
      <c r="X234" s="171">
        <f t="shared" si="50"/>
        <v>1.1333934962753922E-4</v>
      </c>
      <c r="Y234" s="139">
        <f t="shared" si="51"/>
        <v>4.4369935164887296E-3</v>
      </c>
      <c r="AC234" s="152">
        <f t="shared" si="42"/>
        <v>0.38433507099544895</v>
      </c>
      <c r="AD234" s="153">
        <f t="shared" si="52"/>
        <v>-9.9050475320106024E-6</v>
      </c>
      <c r="AE234" s="153">
        <f t="shared" si="53"/>
        <v>0.31761860271762599</v>
      </c>
      <c r="AF234" s="153">
        <f t="shared" si="54"/>
        <v>-9.9050475320106024E-6</v>
      </c>
      <c r="AG234" s="139">
        <f t="shared" si="55"/>
        <v>-4.0795729432573454E-4</v>
      </c>
    </row>
    <row r="235" spans="10:33" ht="15" x14ac:dyDescent="0.2">
      <c r="J235" s="49">
        <v>44732</v>
      </c>
      <c r="K235" s="50">
        <v>160.780000686645</v>
      </c>
      <c r="L235" s="139">
        <f t="shared" si="43"/>
        <v>2.5959069417570948E-2</v>
      </c>
      <c r="M235" s="170">
        <f t="shared" si="44"/>
        <v>157.19744644404378</v>
      </c>
      <c r="N235" s="139" cm="1">
        <f t="array" ref="N235">[1]!BSMCall(M235,$G$4,$G$7,W235,$G$11,AE235)/'EUR GBP'!H235</f>
        <v>22.536429243949367</v>
      </c>
      <c r="O235" s="139">
        <f>$B$5*(N235-($G$10/'EUR GBP'!$F$3))</f>
        <v>447.80199393130806</v>
      </c>
      <c r="P235" s="139">
        <f>(M235/'EUR GBP'!H235)-(Barclays!$K$3/'EUR GBP'!$F$3)</f>
        <v>4.2927766939164655</v>
      </c>
      <c r="Q235" s="139">
        <f t="shared" si="45"/>
        <v>2.6699267688738177</v>
      </c>
      <c r="R235" s="139">
        <f t="shared" si="46"/>
        <v>0.10178513465641841</v>
      </c>
      <c r="S235" s="139">
        <f t="shared" si="47"/>
        <v>2.8388669518802061</v>
      </c>
      <c r="U235" s="102">
        <f>FORECAST($U$2,'EUR GBP'!AI235:AJ235,'EUR GBP'!$AI$2:$AJ$2)</f>
        <v>2.0440817438065952E-2</v>
      </c>
      <c r="V235" s="102">
        <f t="shared" si="48"/>
        <v>2.7026925235985877E-4</v>
      </c>
      <c r="W235" s="102">
        <f t="shared" si="49"/>
        <v>4.6879416890442345E-2</v>
      </c>
      <c r="X235" s="171">
        <f t="shared" si="50"/>
        <v>2.7026925235985877E-4</v>
      </c>
      <c r="Y235" s="139">
        <f t="shared" si="51"/>
        <v>1.0580464105076988E-2</v>
      </c>
      <c r="AC235" s="152">
        <f t="shared" si="42"/>
        <v>0.38434497604298096</v>
      </c>
      <c r="AD235" s="153">
        <f t="shared" si="52"/>
        <v>1.3736093307893382E-3</v>
      </c>
      <c r="AE235" s="153">
        <f t="shared" si="53"/>
        <v>0.31900211709594734</v>
      </c>
      <c r="AF235" s="153">
        <f t="shared" si="54"/>
        <v>1.3736093307893382E-3</v>
      </c>
      <c r="AG235" s="139">
        <f t="shared" si="55"/>
        <v>5.6574584244892798E-2</v>
      </c>
    </row>
    <row r="236" spans="10:33" ht="15" x14ac:dyDescent="0.2">
      <c r="J236" s="49">
        <v>44729</v>
      </c>
      <c r="K236" s="50">
        <v>156.66000843047999</v>
      </c>
      <c r="L236" s="139">
        <f t="shared" si="43"/>
        <v>1.7515001665291241E-2</v>
      </c>
      <c r="M236" s="170">
        <f t="shared" si="44"/>
        <v>155.9036464009169</v>
      </c>
      <c r="N236" s="139" cm="1">
        <f t="array" ref="N236">[1]!BSMCall(M236,$G$4,$G$7,W236,$G$11,AE236)/'EUR GBP'!H236</f>
        <v>21.451437553834062</v>
      </c>
      <c r="O236" s="139">
        <f>$B$5*(N236-($G$10/'EUR GBP'!$F$3))</f>
        <v>285.05324041401218</v>
      </c>
      <c r="P236" s="139">
        <f>(M236/'EUR GBP'!H236)-(Barclays!$K$3/'EUR GBP'!$F$3)</f>
        <v>2.3794423714721518</v>
      </c>
      <c r="Q236" s="139">
        <f t="shared" si="45"/>
        <v>1.4799131973459507</v>
      </c>
      <c r="R236" s="139">
        <f t="shared" si="46"/>
        <v>3.1272178936060477E-2</v>
      </c>
      <c r="S236" s="139">
        <f t="shared" si="47"/>
        <v>1.5293046733601223</v>
      </c>
      <c r="U236" s="102">
        <f>FORECAST($U$2,'EUR GBP'!AI236:AJ236,'EUR GBP'!$AI$2:$AJ$2)</f>
        <v>2.0170548185706093E-2</v>
      </c>
      <c r="V236" s="102">
        <f t="shared" si="48"/>
        <v>1.5372410416894522E-6</v>
      </c>
      <c r="W236" s="102">
        <f t="shared" si="49"/>
        <v>4.6610684879124176E-2</v>
      </c>
      <c r="X236" s="171">
        <f t="shared" si="50"/>
        <v>1.5372410416894522E-6</v>
      </c>
      <c r="Y236" s="139">
        <f t="shared" si="51"/>
        <v>6.0179704203977352E-5</v>
      </c>
      <c r="AC236" s="152">
        <f t="shared" si="42"/>
        <v>0.38297136671219162</v>
      </c>
      <c r="AD236" s="153">
        <f t="shared" si="52"/>
        <v>4.3846848300715946E-4</v>
      </c>
      <c r="AE236" s="153">
        <f t="shared" si="53"/>
        <v>0.31806697624816516</v>
      </c>
      <c r="AF236" s="153">
        <f t="shared" si="54"/>
        <v>4.3846848300715946E-4</v>
      </c>
      <c r="AG236" s="139">
        <f t="shared" si="55"/>
        <v>1.805911737390728E-2</v>
      </c>
    </row>
    <row r="237" spans="10:33" ht="15" x14ac:dyDescent="0.2">
      <c r="J237" s="49">
        <v>44728</v>
      </c>
      <c r="K237" s="50">
        <v>153.939998149871</v>
      </c>
      <c r="L237" s="139">
        <f t="shared" si="43"/>
        <v>-4.893248287118878E-2</v>
      </c>
      <c r="M237" s="170">
        <f t="shared" si="44"/>
        <v>145.7225629609172</v>
      </c>
      <c r="N237" s="139" cm="1">
        <f t="array" ref="N237">[1]!BSMCall(M237,$G$4,$G$7,W237,$G$11,AE237)/'EUR GBP'!H237</f>
        <v>14.924297532256736</v>
      </c>
      <c r="O237" s="139">
        <f>$B$5*(N237-($G$10/'EUR GBP'!$F$3))</f>
        <v>-694.01776282258675</v>
      </c>
      <c r="P237" s="139">
        <f>(M237/'EUR GBP'!H237)-(Barclays!$K$3/'EUR GBP'!$F$3)</f>
        <v>-7.1026342679697052</v>
      </c>
      <c r="Q237" s="139">
        <f t="shared" si="45"/>
        <v>-4.417540140964487</v>
      </c>
      <c r="R237" s="139">
        <f t="shared" si="46"/>
        <v>0.2786420555533769</v>
      </c>
      <c r="S237" s="139">
        <f t="shared" si="47"/>
        <v>-3.9316746706384613</v>
      </c>
      <c r="U237" s="102">
        <f>FORECAST($U$2,'EUR GBP'!AI237:AJ237,'EUR GBP'!$AI$2:$AJ$2)</f>
        <v>2.0169010944664403E-2</v>
      </c>
      <c r="V237" s="102">
        <f t="shared" si="48"/>
        <v>7.1247518062592108E-4</v>
      </c>
      <c r="W237" s="102">
        <f t="shared" si="49"/>
        <v>4.7321622818708407E-2</v>
      </c>
      <c r="X237" s="171">
        <f t="shared" si="50"/>
        <v>7.1247518062592108E-4</v>
      </c>
      <c r="Y237" s="139">
        <f t="shared" si="51"/>
        <v>2.789188192348889E-2</v>
      </c>
      <c r="AC237" s="152">
        <f t="shared" si="42"/>
        <v>0.38253289822918446</v>
      </c>
      <c r="AD237" s="153">
        <f t="shared" si="52"/>
        <v>4.3541012296276493E-3</v>
      </c>
      <c r="AE237" s="153">
        <f t="shared" si="53"/>
        <v>0.32198260899478565</v>
      </c>
      <c r="AF237" s="153">
        <f t="shared" si="54"/>
        <v>4.3541012296276493E-3</v>
      </c>
      <c r="AG237" s="139">
        <f t="shared" si="55"/>
        <v>0.1793315328491599</v>
      </c>
    </row>
    <row r="238" spans="10:33" ht="15" x14ac:dyDescent="0.2">
      <c r="J238" s="49">
        <v>44727</v>
      </c>
      <c r="K238" s="50">
        <v>161.66000366210901</v>
      </c>
      <c r="L238" s="139">
        <f t="shared" si="43"/>
        <v>2.9886799550811999E-2</v>
      </c>
      <c r="M238" s="170">
        <f t="shared" si="44"/>
        <v>157.79925324674338</v>
      </c>
      <c r="N238" s="139" cm="1">
        <f t="array" ref="N238">[1]!BSMCall(M238,$G$4,$G$7,W238,$G$11,AE238)/'EUR GBP'!H238</f>
        <v>23.199378612306212</v>
      </c>
      <c r="O238" s="139">
        <f>$B$5*(N238-($G$10/'EUR GBP'!$F$3))</f>
        <v>547.24439918483472</v>
      </c>
      <c r="P238" s="139">
        <f>(M238/'EUR GBP'!H238)-(Barclays!$K$3/'EUR GBP'!$F$3)</f>
        <v>6.2557635208622173</v>
      </c>
      <c r="Q238" s="139">
        <f t="shared" si="45"/>
        <v>3.8908221123554618</v>
      </c>
      <c r="R238" s="139">
        <f t="shared" si="46"/>
        <v>0.21615655345065504</v>
      </c>
      <c r="S238" s="139">
        <f t="shared" si="47"/>
        <v>4.210058107320501</v>
      </c>
      <c r="U238" s="102">
        <f>FORECAST($U$2,'EUR GBP'!AI238:AJ238,'EUR GBP'!$AI$2:$AJ$2)</f>
        <v>1.9456535764038482E-2</v>
      </c>
      <c r="V238" s="102">
        <f t="shared" si="48"/>
        <v>1.8087681382894169E-4</v>
      </c>
      <c r="W238" s="102">
        <f t="shared" si="49"/>
        <v>4.6790024451911424E-2</v>
      </c>
      <c r="X238" s="171">
        <f t="shared" si="50"/>
        <v>1.8087681382893822E-4</v>
      </c>
      <c r="Y238" s="139">
        <f t="shared" si="51"/>
        <v>7.080941022509047E-3</v>
      </c>
      <c r="AC238" s="152">
        <f t="shared" si="42"/>
        <v>0.37817879699955681</v>
      </c>
      <c r="AD238" s="153">
        <f t="shared" si="52"/>
        <v>2.3308069829842126E-3</v>
      </c>
      <c r="AE238" s="153">
        <f t="shared" si="53"/>
        <v>0.31995931474814221</v>
      </c>
      <c r="AF238" s="153">
        <f t="shared" si="54"/>
        <v>2.3308069829842126E-3</v>
      </c>
      <c r="AG238" s="139">
        <f t="shared" si="55"/>
        <v>9.5998500491875277E-2</v>
      </c>
    </row>
    <row r="239" spans="10:33" ht="15" x14ac:dyDescent="0.2">
      <c r="J239" s="49">
        <v>44726</v>
      </c>
      <c r="K239" s="50">
        <v>156.89998865127498</v>
      </c>
      <c r="L239" s="139">
        <f t="shared" si="43"/>
        <v>7.0353976568694934E-3</v>
      </c>
      <c r="M239" s="170">
        <f t="shared" si="44"/>
        <v>154.29796149693351</v>
      </c>
      <c r="N239" s="139" cm="1">
        <f t="array" ref="N239">[1]!BSMCall(M239,$G$4,$G$7,W239,$G$11,AE239)/'EUR GBP'!H239</f>
        <v>20.135721790091573</v>
      </c>
      <c r="O239" s="139">
        <f>$B$5*(N239-($G$10/'EUR GBP'!$F$3))</f>
        <v>87.695875852638849</v>
      </c>
      <c r="P239" s="139">
        <f>(M239/'EUR GBP'!H239)-(Barclays!$K$3/'EUR GBP'!$F$3)</f>
        <v>-0.46935946963952802</v>
      </c>
      <c r="Q239" s="139">
        <f t="shared" si="45"/>
        <v>-0.29192187285001586</v>
      </c>
      <c r="R239" s="139">
        <f t="shared" si="46"/>
        <v>1.2167992391535056E-3</v>
      </c>
      <c r="S239" s="139">
        <f t="shared" si="47"/>
        <v>-0.28929440732030448</v>
      </c>
      <c r="U239" s="102">
        <f>FORECAST($U$2,'EUR GBP'!AI239:AJ239,'EUR GBP'!$AI$2:$AJ$2)</f>
        <v>1.9275658950209541E-2</v>
      </c>
      <c r="V239" s="102">
        <f t="shared" si="48"/>
        <v>3.9268005639313958E-4</v>
      </c>
      <c r="W239" s="102">
        <f t="shared" si="49"/>
        <v>4.7001827694475626E-2</v>
      </c>
      <c r="X239" s="171">
        <f t="shared" si="50"/>
        <v>3.9268005639313958E-4</v>
      </c>
      <c r="Y239" s="139">
        <f t="shared" si="51"/>
        <v>1.5372585690640315E-2</v>
      </c>
      <c r="AC239" s="152">
        <f t="shared" si="42"/>
        <v>0.3758479900165726</v>
      </c>
      <c r="AD239" s="153">
        <f t="shared" si="52"/>
        <v>-3.3899007866616815E-4</v>
      </c>
      <c r="AE239" s="153">
        <f t="shared" si="53"/>
        <v>0.31728951768649183</v>
      </c>
      <c r="AF239" s="153">
        <f t="shared" si="54"/>
        <v>-3.3899007866616815E-4</v>
      </c>
      <c r="AG239" s="139">
        <f t="shared" si="55"/>
        <v>-1.3961919400082474E-2</v>
      </c>
    </row>
    <row r="240" spans="10:33" ht="15" x14ac:dyDescent="0.2">
      <c r="J240" s="49">
        <v>44725</v>
      </c>
      <c r="K240" s="50">
        <v>155.800008773803</v>
      </c>
      <c r="L240" s="139">
        <f t="shared" si="43"/>
        <v>-3.0094514380527487E-2</v>
      </c>
      <c r="M240" s="170">
        <f t="shared" si="44"/>
        <v>148.60891645317338</v>
      </c>
      <c r="N240" s="139" cm="1">
        <f t="array" ref="N240">[1]!BSMCall(M240,$G$4,$G$7,W240,$G$11,AE240)/'EUR GBP'!H240</f>
        <v>16.240048605475561</v>
      </c>
      <c r="O240" s="139">
        <f>$B$5*(N240-($G$10/'EUR GBP'!$F$3))</f>
        <v>-496.65510183976289</v>
      </c>
      <c r="P240" s="139">
        <f>(M240/'EUR GBP'!H240)-(Barclays!$K$3/'EUR GBP'!$F$3)</f>
        <v>-6.4886910476238882</v>
      </c>
      <c r="Q240" s="139">
        <f t="shared" si="45"/>
        <v>-4.0356932489766342</v>
      </c>
      <c r="R240" s="139">
        <f t="shared" si="46"/>
        <v>0.23255300346377669</v>
      </c>
      <c r="S240" s="139">
        <f t="shared" si="47"/>
        <v>-3.8340308597589741</v>
      </c>
      <c r="U240" s="102">
        <f>FORECAST($U$2,'EUR GBP'!AI240:AJ240,'EUR GBP'!$AI$2:$AJ$2)</f>
        <v>1.8882978893816401E-2</v>
      </c>
      <c r="V240" s="102">
        <f t="shared" si="48"/>
        <v>4.2331274598833915E-4</v>
      </c>
      <c r="W240" s="102">
        <f t="shared" si="49"/>
        <v>4.7032460384070829E-2</v>
      </c>
      <c r="X240" s="171">
        <f t="shared" si="50"/>
        <v>4.2331274598834262E-4</v>
      </c>
      <c r="Y240" s="139">
        <f t="shared" si="51"/>
        <v>1.6571790076170885E-2</v>
      </c>
      <c r="AC240" s="152">
        <f t="shared" si="42"/>
        <v>0.37618698009523877</v>
      </c>
      <c r="AD240" s="153">
        <f t="shared" si="52"/>
        <v>-1.1523690771916839E-3</v>
      </c>
      <c r="AE240" s="153">
        <f t="shared" si="53"/>
        <v>0.31647613868796631</v>
      </c>
      <c r="AF240" s="153">
        <f t="shared" si="54"/>
        <v>-1.1523690771916839E-3</v>
      </c>
      <c r="AG240" s="139">
        <f t="shared" si="55"/>
        <v>-4.7462404322287474E-2</v>
      </c>
    </row>
    <row r="241" spans="10:33" ht="15" x14ac:dyDescent="0.2">
      <c r="J241" s="49">
        <v>44722</v>
      </c>
      <c r="K241" s="50">
        <v>160.559999942779</v>
      </c>
      <c r="L241" s="139">
        <f t="shared" si="43"/>
        <v>-3.6087345009138544E-2</v>
      </c>
      <c r="M241" s="170">
        <f t="shared" si="44"/>
        <v>147.69069495694535</v>
      </c>
      <c r="N241" s="139" cm="1">
        <f t="array" ref="N241">[1]!BSMCall(M241,$G$4,$G$7,W241,$G$11,AE241)/'EUR GBP'!H241</f>
        <v>15.869081940915754</v>
      </c>
      <c r="O241" s="139">
        <f>$B$5*(N241-($G$10/'EUR GBP'!$F$3))</f>
        <v>-552.30010152373404</v>
      </c>
      <c r="P241" s="139">
        <f>(M241/'EUR GBP'!H241)-(Barclays!$K$3/'EUR GBP'!$F$3)</f>
        <v>-7.1717468628527001</v>
      </c>
      <c r="Q241" s="139">
        <f t="shared" si="45"/>
        <v>-4.4605252716389856</v>
      </c>
      <c r="R241" s="139">
        <f t="shared" si="46"/>
        <v>0.28409112381092683</v>
      </c>
      <c r="S241" s="139">
        <f t="shared" si="47"/>
        <v>-4.0431021238305833</v>
      </c>
      <c r="U241" s="102">
        <f>FORECAST($U$2,'EUR GBP'!AI241:AJ241,'EUR GBP'!$AI$2:$AJ$2)</f>
        <v>1.8459666147828062E-2</v>
      </c>
      <c r="V241" s="102">
        <f t="shared" si="48"/>
        <v>6.6759139299393117E-4</v>
      </c>
      <c r="W241" s="102">
        <f t="shared" si="49"/>
        <v>4.7276739031076417E-2</v>
      </c>
      <c r="X241" s="171">
        <f t="shared" si="50"/>
        <v>6.6759139299393117E-4</v>
      </c>
      <c r="Y241" s="139">
        <f t="shared" si="51"/>
        <v>2.6134777481183119E-2</v>
      </c>
      <c r="AC241" s="152">
        <f t="shared" si="42"/>
        <v>0.37733934917243045</v>
      </c>
      <c r="AD241" s="153">
        <f t="shared" si="52"/>
        <v>2.6027082658233724E-3</v>
      </c>
      <c r="AE241" s="153">
        <f t="shared" si="53"/>
        <v>0.32023121603098137</v>
      </c>
      <c r="AF241" s="153">
        <f t="shared" si="54"/>
        <v>2.6027082658233724E-3</v>
      </c>
      <c r="AG241" s="139">
        <f t="shared" si="55"/>
        <v>0.10719724651629174</v>
      </c>
    </row>
    <row r="242" spans="10:33" ht="15" x14ac:dyDescent="0.2">
      <c r="J242" s="49">
        <v>44721</v>
      </c>
      <c r="K242" s="50">
        <v>166.46000146865799</v>
      </c>
      <c r="L242" s="139">
        <f t="shared" si="43"/>
        <v>-1.2892556117390095E-2</v>
      </c>
      <c r="M242" s="170">
        <f t="shared" si="44"/>
        <v>151.24460046183205</v>
      </c>
      <c r="N242" s="139" cm="1">
        <f t="array" ref="N242">[1]!BSMCall(M242,$G$4,$G$7,W242,$G$11,AE242)/'EUR GBP'!H242</f>
        <v>18.334246558587203</v>
      </c>
      <c r="O242" s="139">
        <f>$B$5*(N242-($G$10/'EUR GBP'!$F$3))</f>
        <v>-182.52540887301654</v>
      </c>
      <c r="P242" s="139">
        <f>(M242/'EUR GBP'!H242)-(Barclays!$K$3/'EUR GBP'!$F$3)</f>
        <v>-1.0245145563737026</v>
      </c>
      <c r="Q242" s="139">
        <f t="shared" si="45"/>
        <v>-0.63720501535509433</v>
      </c>
      <c r="R242" s="139">
        <f t="shared" si="46"/>
        <v>5.7975436491075451E-3</v>
      </c>
      <c r="S242" s="139">
        <f t="shared" si="47"/>
        <v>-0.5950154489539855</v>
      </c>
      <c r="U242" s="102">
        <f>FORECAST($U$2,'EUR GBP'!AI242:AJ242,'EUR GBP'!$AI$2:$AJ$2)</f>
        <v>1.7792074754834131E-2</v>
      </c>
      <c r="V242" s="102">
        <f t="shared" si="48"/>
        <v>7.0721637457608205E-4</v>
      </c>
      <c r="W242" s="102">
        <f t="shared" si="49"/>
        <v>4.7316364012658568E-2</v>
      </c>
      <c r="X242" s="171">
        <f t="shared" si="50"/>
        <v>7.0721637457608205E-4</v>
      </c>
      <c r="Y242" s="139">
        <f t="shared" si="51"/>
        <v>2.7686010896133553E-2</v>
      </c>
      <c r="AC242" s="152">
        <f t="shared" si="42"/>
        <v>0.37473664090660708</v>
      </c>
      <c r="AD242" s="153">
        <f t="shared" si="52"/>
        <v>2.1137864782916349E-4</v>
      </c>
      <c r="AE242" s="153">
        <f t="shared" si="53"/>
        <v>0.31783988641298716</v>
      </c>
      <c r="AF242" s="153">
        <f t="shared" si="54"/>
        <v>2.1137864782916349E-4</v>
      </c>
      <c r="AG242" s="139">
        <f t="shared" si="55"/>
        <v>8.7060118558677443E-3</v>
      </c>
    </row>
    <row r="243" spans="10:33" ht="15" x14ac:dyDescent="0.2">
      <c r="J243" s="49">
        <v>44720</v>
      </c>
      <c r="K243" s="50">
        <v>168.61999034881501</v>
      </c>
      <c r="L243" s="139">
        <f t="shared" si="43"/>
        <v>-4.7332567117157904E-3</v>
      </c>
      <c r="M243" s="170">
        <f t="shared" si="44"/>
        <v>152.49476829949495</v>
      </c>
      <c r="N243" s="139" cm="1">
        <f t="array" ref="N243">[1]!BSMCall(M243,$G$4,$G$7,W243,$G$11,AE243)/'EUR GBP'!H243</f>
        <v>18.889512070969474</v>
      </c>
      <c r="O243" s="139">
        <f>$B$5*(N243-($G$10/'EUR GBP'!$F$3))</f>
        <v>-99.235582015676016</v>
      </c>
      <c r="P243" s="139">
        <f>(M243/'EUR GBP'!H243)-(Barclays!$K$3/'EUR GBP'!$F$3)</f>
        <v>-1.6753066393337974</v>
      </c>
      <c r="Q243" s="139">
        <f t="shared" si="45"/>
        <v>-1.04197035190957</v>
      </c>
      <c r="R243" s="139">
        <f t="shared" si="46"/>
        <v>1.5502308664039278E-2</v>
      </c>
      <c r="S243" s="139">
        <f t="shared" si="47"/>
        <v>-1.0741420803819426</v>
      </c>
      <c r="U243" s="102">
        <f>FORECAST($U$2,'EUR GBP'!AI243:AJ243,'EUR GBP'!$AI$2:$AJ$2)</f>
        <v>1.7084858380258049E-2</v>
      </c>
      <c r="V243" s="102">
        <f t="shared" si="48"/>
        <v>3.1859427690508063E-4</v>
      </c>
      <c r="W243" s="102">
        <f t="shared" si="49"/>
        <v>4.6927741914987567E-2</v>
      </c>
      <c r="X243" s="171">
        <f t="shared" si="50"/>
        <v>3.1859427690508063E-4</v>
      </c>
      <c r="Y243" s="139">
        <f t="shared" si="51"/>
        <v>1.2472285624222259E-2</v>
      </c>
      <c r="AC243" s="152">
        <f t="shared" si="42"/>
        <v>0.37452526225877791</v>
      </c>
      <c r="AD243" s="153">
        <f t="shared" si="52"/>
        <v>-1.4603297798716497E-3</v>
      </c>
      <c r="AE243" s="153">
        <f t="shared" si="53"/>
        <v>0.31616817798528635</v>
      </c>
      <c r="AF243" s="153">
        <f t="shared" si="54"/>
        <v>-1.4603297798716497E-3</v>
      </c>
      <c r="AG243" s="139">
        <f t="shared" si="55"/>
        <v>-6.0146322760634287E-2</v>
      </c>
    </row>
    <row r="244" spans="10:33" ht="15" x14ac:dyDescent="0.2">
      <c r="J244" s="49">
        <v>44719</v>
      </c>
      <c r="K244" s="50">
        <v>169.42000389099098</v>
      </c>
      <c r="L244" s="139">
        <f t="shared" si="43"/>
        <v>-1.4997326351078996E-2</v>
      </c>
      <c r="M244" s="170">
        <f t="shared" si="44"/>
        <v>150.92210757108236</v>
      </c>
      <c r="N244" s="139" cm="1">
        <f t="array" ref="N244">[1]!BSMCall(M244,$G$4,$G$7,W244,$G$11,AE244)/'EUR GBP'!H244</f>
        <v>18.027667405783713</v>
      </c>
      <c r="O244" s="139">
        <f>$B$5*(N244-($G$10/'EUR GBP'!$F$3))</f>
        <v>-228.51228179354007</v>
      </c>
      <c r="P244" s="139">
        <f>(M244/'EUR GBP'!H244)-(Barclays!$K$3/'EUR GBP'!$F$3)</f>
        <v>-2.1127651703345407</v>
      </c>
      <c r="Q244" s="139">
        <f t="shared" si="45"/>
        <v>-1.3140511810489741</v>
      </c>
      <c r="R244" s="139">
        <f t="shared" si="46"/>
        <v>2.4655295843121618E-2</v>
      </c>
      <c r="S244" s="139">
        <f t="shared" si="47"/>
        <v>-1.2619428983206906</v>
      </c>
      <c r="U244" s="102">
        <f>FORECAST($U$2,'EUR GBP'!AI244:AJ244,'EUR GBP'!$AI$2:$AJ$2)</f>
        <v>1.6766264103352968E-2</v>
      </c>
      <c r="V244" s="102">
        <f t="shared" si="48"/>
        <v>1.2432076036928905E-4</v>
      </c>
      <c r="W244" s="102">
        <f t="shared" si="49"/>
        <v>4.6733468398451772E-2</v>
      </c>
      <c r="X244" s="171">
        <f t="shared" si="50"/>
        <v>1.2432076036928558E-4</v>
      </c>
      <c r="Y244" s="139">
        <f t="shared" si="51"/>
        <v>4.8668922976547475E-3</v>
      </c>
      <c r="AC244" s="152">
        <f t="shared" si="42"/>
        <v>0.37598559203864956</v>
      </c>
      <c r="AD244" s="153">
        <f t="shared" si="52"/>
        <v>5.4838176339389033E-4</v>
      </c>
      <c r="AE244" s="153">
        <f t="shared" si="53"/>
        <v>0.31817688952855189</v>
      </c>
      <c r="AF244" s="153">
        <f t="shared" si="54"/>
        <v>5.4838176339389033E-4</v>
      </c>
      <c r="AG244" s="139">
        <f t="shared" si="55"/>
        <v>2.2586094587507242E-2</v>
      </c>
    </row>
    <row r="245" spans="10:33" ht="15" x14ac:dyDescent="0.2">
      <c r="J245" s="49">
        <v>44718</v>
      </c>
      <c r="K245" s="50">
        <v>171.97999954223599</v>
      </c>
      <c r="L245" s="139">
        <f t="shared" si="43"/>
        <v>2.4605410201438627E-2</v>
      </c>
      <c r="M245" s="170">
        <f t="shared" si="44"/>
        <v>156.99003878181389</v>
      </c>
      <c r="N245" s="139" cm="1">
        <f t="array" ref="N245">[1]!BSMCall(M245,$G$4,$G$7,W245,$G$11,AE245)/'EUR GBP'!H245</f>
        <v>22.464896123911053</v>
      </c>
      <c r="O245" s="139">
        <f>$B$5*(N245-($G$10/'EUR GBP'!$F$3))</f>
        <v>437.07202592556092</v>
      </c>
      <c r="P245" s="139">
        <f>(M245/'EUR GBP'!H245)-(Barclays!$K$3/'EUR GBP'!$F$3)</f>
        <v>4.8821450713994636</v>
      </c>
      <c r="Q245" s="139">
        <f t="shared" si="45"/>
        <v>3.0364891409626291</v>
      </c>
      <c r="R245" s="139">
        <f t="shared" si="46"/>
        <v>0.13165250316285995</v>
      </c>
      <c r="S245" s="139">
        <f t="shared" si="47"/>
        <v>3.2199065438459873</v>
      </c>
      <c r="U245" s="102">
        <f>FORECAST($U$2,'EUR GBP'!AI245:AJ245,'EUR GBP'!$AI$2:$AJ$2)</f>
        <v>1.6641943342983679E-2</v>
      </c>
      <c r="V245" s="102">
        <f t="shared" si="48"/>
        <v>5.4858382791280955E-4</v>
      </c>
      <c r="W245" s="102">
        <f t="shared" si="49"/>
        <v>4.7157731465995292E-2</v>
      </c>
      <c r="X245" s="171">
        <f t="shared" si="50"/>
        <v>5.4858382791280608E-4</v>
      </c>
      <c r="Y245" s="139">
        <f t="shared" si="51"/>
        <v>2.1475885433422857E-2</v>
      </c>
      <c r="AC245" s="152">
        <f t="shared" si="42"/>
        <v>0.37543721027525567</v>
      </c>
      <c r="AD245" s="153">
        <f t="shared" si="52"/>
        <v>7.354057161965688E-4</v>
      </c>
      <c r="AE245" s="153">
        <f t="shared" si="53"/>
        <v>0.31836391348135457</v>
      </c>
      <c r="AF245" s="153">
        <f t="shared" si="54"/>
        <v>7.354057161965688E-4</v>
      </c>
      <c r="AG245" s="139">
        <f t="shared" si="55"/>
        <v>3.0289014287075516E-2</v>
      </c>
    </row>
    <row r="246" spans="10:33" ht="15" x14ac:dyDescent="0.2">
      <c r="J246" s="49">
        <v>44715</v>
      </c>
      <c r="K246" s="50">
        <v>167.799997329711</v>
      </c>
      <c r="L246" s="139">
        <f t="shared" si="43"/>
        <v>0</v>
      </c>
      <c r="M246" s="170">
        <f t="shared" si="44"/>
        <v>153.21999788284299</v>
      </c>
      <c r="N246" s="139" cm="1">
        <f t="array" ref="N246">[1]!BSMCall(M246,$G$4,$G$7,W246,$G$11,AE246)/'EUR GBP'!H246</f>
        <v>19.510951885649341</v>
      </c>
      <c r="O246" s="139">
        <f>$B$5*(N246-($G$10/'EUR GBP'!$F$3))</f>
        <v>-6.0196098136959364</v>
      </c>
      <c r="P246" s="139">
        <f>(M246/'EUR GBP'!H246)-(Barclays!$K$3/'EUR GBP'!$F$3)</f>
        <v>-0.38133211001161271</v>
      </c>
      <c r="Q246" s="139">
        <f t="shared" si="45"/>
        <v>-0.2371725530922649</v>
      </c>
      <c r="R246" s="139">
        <f t="shared" si="46"/>
        <v>8.0318301083634935E-4</v>
      </c>
      <c r="S246" s="139">
        <f t="shared" si="47"/>
        <v>-0.23446938934276323</v>
      </c>
      <c r="U246" s="102">
        <f>FORECAST($U$2,'EUR GBP'!AI246:AJ246,'EUR GBP'!$AI$2:$AJ$2)</f>
        <v>1.6093359515070869E-2</v>
      </c>
      <c r="V246" s="102">
        <f t="shared" si="48"/>
        <v>4.740301519627621E-5</v>
      </c>
      <c r="W246" s="102">
        <f t="shared" si="49"/>
        <v>4.6656550653278762E-2</v>
      </c>
      <c r="X246" s="171">
        <f t="shared" si="50"/>
        <v>4.740301519627621E-5</v>
      </c>
      <c r="Y246" s="139">
        <f t="shared" si="51"/>
        <v>1.855726821965008E-3</v>
      </c>
      <c r="AC246" s="152">
        <f t="shared" si="42"/>
        <v>0.3747018045590591</v>
      </c>
      <c r="AD246" s="153">
        <f t="shared" si="52"/>
        <v>1.0744682212848744E-6</v>
      </c>
      <c r="AE246" s="153">
        <f t="shared" si="53"/>
        <v>0.31762958223337928</v>
      </c>
      <c r="AF246" s="153">
        <f t="shared" si="54"/>
        <v>1.0744682212848744E-6</v>
      </c>
      <c r="AG246" s="139">
        <f t="shared" si="55"/>
        <v>4.425391670032551E-5</v>
      </c>
    </row>
    <row r="247" spans="10:33" ht="15" x14ac:dyDescent="0.2">
      <c r="J247" s="49">
        <v>44714</v>
      </c>
      <c r="K247" s="50">
        <v>167.799997329711</v>
      </c>
      <c r="L247" s="139">
        <f t="shared" si="43"/>
        <v>-5.1121288391837065E-3</v>
      </c>
      <c r="M247" s="170">
        <f t="shared" si="44"/>
        <v>152.43671751292644</v>
      </c>
      <c r="N247" s="139" cm="1">
        <f t="array" ref="N247">[1]!BSMCall(M247,$G$4,$G$7,W247,$G$11,AE247)/'EUR GBP'!H247</f>
        <v>18.971856520696942</v>
      </c>
      <c r="O247" s="139">
        <f>$B$5*(N247-($G$10/'EUR GBP'!$F$3))</f>
        <v>-86.883914556555737</v>
      </c>
      <c r="P247" s="139">
        <f>(M247/'EUR GBP'!H247)-(Barclays!$K$3/'EUR GBP'!$F$3)</f>
        <v>-1.0016059229186283</v>
      </c>
      <c r="Q247" s="139">
        <f t="shared" si="45"/>
        <v>-0.6229568077120784</v>
      </c>
      <c r="R247" s="139">
        <f t="shared" si="46"/>
        <v>5.5411706934674707E-3</v>
      </c>
      <c r="S247" s="139">
        <f t="shared" si="47"/>
        <v>-0.62794546121887274</v>
      </c>
      <c r="U247" s="102">
        <f>FORECAST($U$2,'EUR GBP'!AI247:AJ247,'EUR GBP'!$AI$2:$AJ$2)</f>
        <v>1.6045956499874593E-2</v>
      </c>
      <c r="V247" s="102">
        <f t="shared" si="48"/>
        <v>-1.8919371068471663E-4</v>
      </c>
      <c r="W247" s="102">
        <f t="shared" si="49"/>
        <v>4.641995392739777E-2</v>
      </c>
      <c r="X247" s="171">
        <f t="shared" si="50"/>
        <v>-1.8919371068471663E-4</v>
      </c>
      <c r="Y247" s="139">
        <f t="shared" si="51"/>
        <v>-7.406529774762023E-3</v>
      </c>
      <c r="AC247" s="152">
        <f t="shared" si="42"/>
        <v>0.37470073009083782</v>
      </c>
      <c r="AD247" s="153">
        <f t="shared" si="52"/>
        <v>-7.5832397585073874E-5</v>
      </c>
      <c r="AE247" s="153">
        <f t="shared" si="53"/>
        <v>0.31755267536757292</v>
      </c>
      <c r="AF247" s="153">
        <f t="shared" si="54"/>
        <v>-7.5832397585073874E-5</v>
      </c>
      <c r="AG247" s="139">
        <f t="shared" si="55"/>
        <v>-3.1232944254998844E-3</v>
      </c>
    </row>
    <row r="248" spans="10:33" ht="15" x14ac:dyDescent="0.2">
      <c r="J248" s="49">
        <v>44713</v>
      </c>
      <c r="K248" s="50">
        <v>168.660008907318</v>
      </c>
      <c r="L248" s="139">
        <f t="shared" si="43"/>
        <v>-7.91355814073527E-3</v>
      </c>
      <c r="M248" s="170">
        <f t="shared" si="44"/>
        <v>152.00748252127377</v>
      </c>
      <c r="N248" s="139" cm="1">
        <f t="array" ref="N248">[1]!BSMCall(M248,$G$4,$G$7,W248,$G$11,AE248)/'EUR GBP'!H248</f>
        <v>18.60775961296228</v>
      </c>
      <c r="O248" s="139">
        <f>$B$5*(N248-($G$10/'EUR GBP'!$F$3))</f>
        <v>-141.49845071675512</v>
      </c>
      <c r="P248" s="139">
        <f>(M248/'EUR GBP'!H248)-(Barclays!$K$3/'EUR GBP'!$F$3)</f>
        <v>-2.1345938394611892</v>
      </c>
      <c r="Q248" s="139">
        <f t="shared" si="45"/>
        <v>-1.3276276962478013</v>
      </c>
      <c r="R248" s="139">
        <f t="shared" si="46"/>
        <v>2.516739491650629E-2</v>
      </c>
      <c r="S248" s="139">
        <f t="shared" si="47"/>
        <v>-1.3079330781896927</v>
      </c>
      <c r="U248" s="102">
        <f>FORECAST($U$2,'EUR GBP'!AI248:AJ248,'EUR GBP'!$AI$2:$AJ$2)</f>
        <v>1.623515021055931E-2</v>
      </c>
      <c r="V248" s="102">
        <f t="shared" si="48"/>
        <v>1.5676394104949254E-5</v>
      </c>
      <c r="W248" s="102">
        <f t="shared" si="49"/>
        <v>4.6624824032187435E-2</v>
      </c>
      <c r="X248" s="171">
        <f t="shared" si="50"/>
        <v>1.5676394104949254E-5</v>
      </c>
      <c r="Y248" s="139">
        <f t="shared" si="51"/>
        <v>6.136973543095155E-4</v>
      </c>
      <c r="AC248" s="152">
        <f t="shared" si="42"/>
        <v>0.37477656248842289</v>
      </c>
      <c r="AD248" s="153">
        <f t="shared" si="52"/>
        <v>-1.4777727281201081E-4</v>
      </c>
      <c r="AE248" s="153">
        <f t="shared" si="53"/>
        <v>0.31748073049234599</v>
      </c>
      <c r="AF248" s="153">
        <f t="shared" si="54"/>
        <v>-1.4777727281201081E-4</v>
      </c>
      <c r="AG248" s="139">
        <f t="shared" si="55"/>
        <v>-6.086474212707426E-3</v>
      </c>
    </row>
    <row r="249" spans="10:33" ht="15" x14ac:dyDescent="0.2">
      <c r="J249" s="49">
        <v>44712</v>
      </c>
      <c r="K249" s="50">
        <v>170.00000476837101</v>
      </c>
      <c r="L249" s="139">
        <f t="shared" si="43"/>
        <v>-1.1230795999322998E-2</v>
      </c>
      <c r="M249" s="170">
        <f t="shared" si="44"/>
        <v>151.49921534360408</v>
      </c>
      <c r="N249" s="139" cm="1">
        <f t="array" ref="N249">[1]!BSMCall(M249,$G$4,$G$7,W249,$G$11,AE249)/'EUR GBP'!H249</f>
        <v>18.401989804603339</v>
      </c>
      <c r="O249" s="139">
        <f>$B$5*(N249-($G$10/'EUR GBP'!$F$3))</f>
        <v>-172.36392197059621</v>
      </c>
      <c r="P249" s="139">
        <f>(M249/'EUR GBP'!H249)-(Barclays!$K$3/'EUR GBP'!$F$3)</f>
        <v>-1.5215374010255971</v>
      </c>
      <c r="Q249" s="139">
        <f t="shared" si="45"/>
        <v>-0.94633234535539301</v>
      </c>
      <c r="R249" s="139">
        <f t="shared" si="46"/>
        <v>1.2787128369012149E-2</v>
      </c>
      <c r="S249" s="139">
        <f t="shared" si="47"/>
        <v>-0.92071012893914539</v>
      </c>
      <c r="U249" s="102">
        <f>FORECAST($U$2,'EUR GBP'!AI249:AJ249,'EUR GBP'!$AI$2:$AJ$2)</f>
        <v>1.6219473816454361E-2</v>
      </c>
      <c r="V249" s="102">
        <f t="shared" si="48"/>
        <v>1.3400483876467237E-4</v>
      </c>
      <c r="W249" s="102">
        <f t="shared" si="49"/>
        <v>4.6743152476847155E-2</v>
      </c>
      <c r="X249" s="171">
        <f t="shared" si="50"/>
        <v>1.340048387646689E-4</v>
      </c>
      <c r="Y249" s="139">
        <f t="shared" si="51"/>
        <v>5.2460032877450239E-3</v>
      </c>
      <c r="AC249" s="152">
        <f t="shared" si="42"/>
        <v>0.3749243397612349</v>
      </c>
      <c r="AD249" s="153">
        <f t="shared" si="52"/>
        <v>1.8426008386845938E-4</v>
      </c>
      <c r="AE249" s="153">
        <f t="shared" si="53"/>
        <v>0.31781276784902646</v>
      </c>
      <c r="AF249" s="153">
        <f t="shared" si="54"/>
        <v>1.8426008386845938E-4</v>
      </c>
      <c r="AG249" s="139">
        <f t="shared" si="55"/>
        <v>7.5890847594903953E-3</v>
      </c>
    </row>
    <row r="250" spans="10:33" ht="15" x14ac:dyDescent="0.2">
      <c r="J250" s="49">
        <v>44711</v>
      </c>
      <c r="K250" s="50">
        <v>171.92000150680499</v>
      </c>
      <c r="L250" s="139">
        <f t="shared" si="43"/>
        <v>1.1701502952537596E-2</v>
      </c>
      <c r="M250" s="170">
        <f t="shared" si="44"/>
        <v>155.01290214045687</v>
      </c>
      <c r="N250" s="139" cm="1">
        <f t="array" ref="N250">[1]!BSMCall(M250,$G$4,$G$7,W250,$G$11,AE250)/'EUR GBP'!H250</f>
        <v>20.809488883779547</v>
      </c>
      <c r="O250" s="139">
        <f>$B$5*(N250-($G$10/'EUR GBP'!$F$3))</f>
        <v>188.76093990583502</v>
      </c>
      <c r="P250" s="139">
        <f>(M250/'EUR GBP'!H250)-(Barclays!$K$3/'EUR GBP'!$F$3)</f>
        <v>1.3690574392659869</v>
      </c>
      <c r="Q250" s="139">
        <f t="shared" si="45"/>
        <v>0.85149621465337477</v>
      </c>
      <c r="R250" s="139">
        <f t="shared" si="46"/>
        <v>1.0352639697036417E-2</v>
      </c>
      <c r="S250" s="139">
        <f t="shared" si="47"/>
        <v>0.89333432952039726</v>
      </c>
      <c r="U250" s="102">
        <f>FORECAST($U$2,'EUR GBP'!AI250:AJ250,'EUR GBP'!$AI$2:$AJ$2)</f>
        <v>1.6085468977689688E-2</v>
      </c>
      <c r="V250" s="102">
        <f t="shared" si="48"/>
        <v>4.876749590038993E-4</v>
      </c>
      <c r="W250" s="102">
        <f t="shared" si="49"/>
        <v>4.7096822597086384E-2</v>
      </c>
      <c r="X250" s="171">
        <f t="shared" si="50"/>
        <v>4.8767495900389757E-4</v>
      </c>
      <c r="Y250" s="139">
        <f t="shared" si="51"/>
        <v>1.9091433278601039E-2</v>
      </c>
      <c r="AC250" s="152">
        <f t="shared" si="42"/>
        <v>0.37474007967736644</v>
      </c>
      <c r="AD250" s="153">
        <f t="shared" si="52"/>
        <v>3.009226106639451E-4</v>
      </c>
      <c r="AE250" s="153">
        <f t="shared" si="53"/>
        <v>0.31792943037582194</v>
      </c>
      <c r="AF250" s="153">
        <f t="shared" si="54"/>
        <v>3.009226106639451E-4</v>
      </c>
      <c r="AG250" s="139">
        <f t="shared" si="55"/>
        <v>1.2394041891385047E-2</v>
      </c>
    </row>
    <row r="251" spans="10:33" ht="15" x14ac:dyDescent="0.2">
      <c r="J251" s="49">
        <v>44708</v>
      </c>
      <c r="K251" s="50">
        <v>169.920003414154</v>
      </c>
      <c r="L251" s="139">
        <f t="shared" si="43"/>
        <v>1.3628297363788466E-2</v>
      </c>
      <c r="M251" s="170">
        <f t="shared" si="44"/>
        <v>155.30812557606941</v>
      </c>
      <c r="N251" s="139" cm="1">
        <f t="array" ref="N251">[1]!BSMCall(M251,$G$4,$G$7,W251,$G$11,AE251)/'EUR GBP'!H251</f>
        <v>21.109048389288876</v>
      </c>
      <c r="O251" s="139">
        <f>$B$5*(N251-($G$10/'EUR GBP'!$F$3))</f>
        <v>233.69486573223438</v>
      </c>
      <c r="P251" s="139">
        <f>(M251/'EUR GBP'!H251)-(Barclays!$K$3/'EUR GBP'!$F$3)</f>
        <v>3.1249627402934266</v>
      </c>
      <c r="Q251" s="139">
        <f t="shared" si="45"/>
        <v>1.9435955482768601</v>
      </c>
      <c r="R251" s="139">
        <f t="shared" si="46"/>
        <v>5.393832398345496E-2</v>
      </c>
      <c r="S251" s="139">
        <f t="shared" si="47"/>
        <v>1.9552717961975914</v>
      </c>
      <c r="U251" s="102">
        <f>FORECAST($U$2,'EUR GBP'!AI251:AJ251,'EUR GBP'!$AI$2:$AJ$2)</f>
        <v>1.5597794018685789E-2</v>
      </c>
      <c r="V251" s="102">
        <f t="shared" si="48"/>
        <v>4.196688532835148E-5</v>
      </c>
      <c r="W251" s="102">
        <f t="shared" si="49"/>
        <v>4.6651114523410836E-2</v>
      </c>
      <c r="X251" s="171">
        <f t="shared" si="50"/>
        <v>4.1966885328349746E-5</v>
      </c>
      <c r="Y251" s="139">
        <f t="shared" si="51"/>
        <v>1.6429139457834797E-3</v>
      </c>
      <c r="AC251" s="152">
        <f t="shared" si="42"/>
        <v>0.3744391570667025</v>
      </c>
      <c r="AD251" s="153">
        <f t="shared" si="52"/>
        <v>-1.0659964142704648E-3</v>
      </c>
      <c r="AE251" s="153">
        <f t="shared" si="53"/>
        <v>0.31656251135088753</v>
      </c>
      <c r="AF251" s="153">
        <f t="shared" si="54"/>
        <v>-1.0659964142704648E-3</v>
      </c>
      <c r="AG251" s="139">
        <f t="shared" si="55"/>
        <v>-4.3904990008507123E-2</v>
      </c>
    </row>
    <row r="252" spans="10:33" ht="15" x14ac:dyDescent="0.2">
      <c r="J252" s="49">
        <v>44707</v>
      </c>
      <c r="K252" s="50">
        <v>167.61999130248998</v>
      </c>
      <c r="L252" s="139">
        <f t="shared" si="43"/>
        <v>2.0979751014612542E-2</v>
      </c>
      <c r="M252" s="170">
        <f t="shared" si="44"/>
        <v>156.43451528888451</v>
      </c>
      <c r="N252" s="139" cm="1">
        <f t="array" ref="N252">[1]!BSMCall(M252,$G$4,$G$7,W252,$G$11,AE252)/'EUR GBP'!H252</f>
        <v>21.956131294566383</v>
      </c>
      <c r="O252" s="139">
        <f>$B$5*(N252-($G$10/'EUR GBP'!$F$3))</f>
        <v>360.75730152386035</v>
      </c>
      <c r="P252" s="139">
        <f>(M252/'EUR GBP'!H252)-(Barclays!$K$3/'EUR GBP'!$F$3)</f>
        <v>3.4315340968713883</v>
      </c>
      <c r="Q252" s="139">
        <f t="shared" si="45"/>
        <v>2.1342700533489349</v>
      </c>
      <c r="R252" s="139">
        <f t="shared" si="46"/>
        <v>6.5040578832590804E-2</v>
      </c>
      <c r="S252" s="139">
        <f t="shared" si="47"/>
        <v>2.2630656406859195</v>
      </c>
      <c r="U252" s="102">
        <f>FORECAST($U$2,'EUR GBP'!AI252:AJ252,'EUR GBP'!$AI$2:$AJ$2)</f>
        <v>1.5555827133357437E-2</v>
      </c>
      <c r="V252" s="102">
        <f t="shared" si="48"/>
        <v>3.5921726375810759E-4</v>
      </c>
      <c r="W252" s="102">
        <f t="shared" si="49"/>
        <v>4.6968364901840594E-2</v>
      </c>
      <c r="X252" s="171">
        <f t="shared" si="50"/>
        <v>3.5921726375810759E-4</v>
      </c>
      <c r="Y252" s="139">
        <f t="shared" si="51"/>
        <v>1.406258881441713E-2</v>
      </c>
      <c r="AC252" s="152">
        <f t="shared" si="42"/>
        <v>0.37550515348097296</v>
      </c>
      <c r="AD252" s="153">
        <f t="shared" si="52"/>
        <v>1.20651299990443E-3</v>
      </c>
      <c r="AE252" s="153">
        <f t="shared" si="53"/>
        <v>0.31883502076506243</v>
      </c>
      <c r="AF252" s="153">
        <f t="shared" si="54"/>
        <v>1.20651299990443E-3</v>
      </c>
      <c r="AG252" s="139">
        <f t="shared" si="55"/>
        <v>4.9692419689976466E-2</v>
      </c>
    </row>
    <row r="253" spans="10:33" ht="15" x14ac:dyDescent="0.2">
      <c r="J253" s="49">
        <v>44706</v>
      </c>
      <c r="K253" s="50">
        <v>164.139997959136</v>
      </c>
      <c r="L253" s="139">
        <f t="shared" si="43"/>
        <v>8.1972433119593385E-3</v>
      </c>
      <c r="M253" s="170">
        <f t="shared" si="44"/>
        <v>154.47597948574654</v>
      </c>
      <c r="N253" s="139" cm="1">
        <f t="array" ref="N253">[1]!BSMCall(M253,$G$4,$G$7,W253,$G$11,AE253)/'EUR GBP'!H253</f>
        <v>20.597609631786973</v>
      </c>
      <c r="O253" s="139">
        <f>$B$5*(N253-($G$10/'EUR GBP'!$F$3))</f>
        <v>156.97905210694893</v>
      </c>
      <c r="P253" s="139">
        <f>(M253/'EUR GBP'!H253)-(Barclays!$K$3/'EUR GBP'!$F$3)</f>
        <v>2.548018555207392</v>
      </c>
      <c r="Q253" s="139">
        <f t="shared" si="45"/>
        <v>1.5847605019325488</v>
      </c>
      <c r="R253" s="139">
        <f t="shared" si="46"/>
        <v>3.5860218641079251E-2</v>
      </c>
      <c r="S253" s="139">
        <f t="shared" si="47"/>
        <v>1.6300902782412623</v>
      </c>
      <c r="U253" s="102">
        <f>FORECAST($U$2,'EUR GBP'!AI253:AJ253,'EUR GBP'!$AI$2:$AJ$2)</f>
        <v>1.519660986959933E-2</v>
      </c>
      <c r="V253" s="102">
        <f t="shared" si="48"/>
        <v>1.4279847964648873E-4</v>
      </c>
      <c r="W253" s="102">
        <f t="shared" si="49"/>
        <v>4.6751946117728975E-2</v>
      </c>
      <c r="X253" s="171">
        <f t="shared" si="50"/>
        <v>1.4279847964648873E-4</v>
      </c>
      <c r="Y253" s="139">
        <f t="shared" si="51"/>
        <v>5.5902555505927048E-3</v>
      </c>
      <c r="AC253" s="152">
        <f t="shared" si="42"/>
        <v>0.37429864048106853</v>
      </c>
      <c r="AD253" s="153">
        <f t="shared" si="52"/>
        <v>9.4187976032722442E-5</v>
      </c>
      <c r="AE253" s="153">
        <f t="shared" si="53"/>
        <v>0.31772269574119072</v>
      </c>
      <c r="AF253" s="153">
        <f t="shared" si="54"/>
        <v>9.4187976032722442E-5</v>
      </c>
      <c r="AG253" s="139">
        <f t="shared" si="55"/>
        <v>3.8793021170416176E-3</v>
      </c>
    </row>
    <row r="254" spans="10:33" ht="15" x14ac:dyDescent="0.2">
      <c r="J254" s="49">
        <v>44705</v>
      </c>
      <c r="K254" s="50">
        <v>162.80000209808301</v>
      </c>
      <c r="L254" s="139">
        <f t="shared" si="43"/>
        <v>3.7296348864468899E-2</v>
      </c>
      <c r="M254" s="170">
        <f t="shared" si="44"/>
        <v>158.93454437689468</v>
      </c>
      <c r="N254" s="139" cm="1">
        <f t="array" ref="N254">[1]!BSMCall(M254,$G$4,$G$7,W254,$G$11,AE254)/'EUR GBP'!H254</f>
        <v>23.271831886756424</v>
      </c>
      <c r="O254" s="139">
        <f>$B$5*(N254-($G$10/'EUR GBP'!$F$3))</f>
        <v>558.11239035236645</v>
      </c>
      <c r="P254" s="139">
        <f>(M254/'EUR GBP'!H254)-(Barclays!$K$3/'EUR GBP'!$F$3)</f>
        <v>4.8946577081010219</v>
      </c>
      <c r="Q254" s="139">
        <f t="shared" si="45"/>
        <v>3.0442714753491411</v>
      </c>
      <c r="R254" s="139">
        <f t="shared" si="46"/>
        <v>0.1323282024337793</v>
      </c>
      <c r="S254" s="139">
        <f t="shared" si="47"/>
        <v>2.8654424755516779</v>
      </c>
      <c r="U254" s="102">
        <f>FORECAST($U$2,'EUR GBP'!AI254:AJ254,'EUR GBP'!$AI$2:$AJ$2)</f>
        <v>1.5053811389952841E-2</v>
      </c>
      <c r="V254" s="102">
        <f t="shared" si="48"/>
        <v>-6.3356831669805769E-4</v>
      </c>
      <c r="W254" s="102">
        <f t="shared" si="49"/>
        <v>4.5975579321384429E-2</v>
      </c>
      <c r="X254" s="171">
        <f t="shared" si="50"/>
        <v>-6.3356831669805769E-4</v>
      </c>
      <c r="Y254" s="139">
        <f t="shared" si="51"/>
        <v>-2.4802846696050825E-2</v>
      </c>
      <c r="AC254" s="152">
        <f t="shared" si="42"/>
        <v>0.37420445250503581</v>
      </c>
      <c r="AD254" s="153">
        <f t="shared" si="52"/>
        <v>-6.9525745513687176E-3</v>
      </c>
      <c r="AE254" s="153">
        <f t="shared" si="53"/>
        <v>0.31067593321378928</v>
      </c>
      <c r="AF254" s="153">
        <f t="shared" si="54"/>
        <v>-6.9525745513687176E-3</v>
      </c>
      <c r="AG254" s="139">
        <f t="shared" si="55"/>
        <v>-0.28635435553519195</v>
      </c>
    </row>
    <row r="255" spans="10:33" ht="15" x14ac:dyDescent="0.2">
      <c r="J255" s="49">
        <v>44704</v>
      </c>
      <c r="K255" s="50">
        <v>156.83999061584399</v>
      </c>
      <c r="L255" s="139">
        <f t="shared" si="43"/>
        <v>2.4134803092543164E-2</v>
      </c>
      <c r="M255" s="170">
        <f t="shared" si="44"/>
        <v>156.91793236158529</v>
      </c>
      <c r="N255" s="139" cm="1">
        <f t="array" ref="N255">[1]!BSMCall(M255,$G$4,$G$7,W255,$G$11,AE255)/'EUR GBP'!H255</f>
        <v>22.306909510260539</v>
      </c>
      <c r="O255" s="139">
        <f>$B$5*(N255-($G$10/'EUR GBP'!$F$3))</f>
        <v>413.37403387798372</v>
      </c>
      <c r="P255" s="139">
        <f>(M255/'EUR GBP'!H255)-(Barclays!$K$3/'EUR GBP'!$F$3)</f>
        <v>3.8795615393695471</v>
      </c>
      <c r="Q255" s="139">
        <f t="shared" si="45"/>
        <v>2.4129243014515938</v>
      </c>
      <c r="R255" s="139">
        <f t="shared" si="46"/>
        <v>8.3132923040243806E-2</v>
      </c>
      <c r="S255" s="139">
        <f t="shared" si="47"/>
        <v>2.5588954541042881</v>
      </c>
      <c r="U255" s="102">
        <f>FORECAST($U$2,'EUR GBP'!AI255:AJ255,'EUR GBP'!$AI$2:$AJ$2)</f>
        <v>1.5687379706650899E-2</v>
      </c>
      <c r="V255" s="102">
        <f t="shared" si="48"/>
        <v>1.6508661210536818E-4</v>
      </c>
      <c r="W255" s="102">
        <f t="shared" si="49"/>
        <v>4.6774234250187854E-2</v>
      </c>
      <c r="X255" s="171">
        <f t="shared" si="50"/>
        <v>1.6508661210536818E-4</v>
      </c>
      <c r="Y255" s="139">
        <f t="shared" si="51"/>
        <v>6.4627883429518845E-3</v>
      </c>
      <c r="AC255" s="152">
        <f t="shared" si="42"/>
        <v>0.38115702705640453</v>
      </c>
      <c r="AD255" s="153">
        <f t="shared" si="52"/>
        <v>1.368774215289803E-3</v>
      </c>
      <c r="AE255" s="153">
        <f t="shared" si="53"/>
        <v>0.3189972819804478</v>
      </c>
      <c r="AF255" s="153">
        <f t="shared" si="54"/>
        <v>1.368774215289803E-3</v>
      </c>
      <c r="AG255" s="139">
        <f t="shared" si="55"/>
        <v>5.637544126949888E-2</v>
      </c>
    </row>
    <row r="256" spans="10:33" ht="15" x14ac:dyDescent="0.2">
      <c r="J256" s="49">
        <v>44701</v>
      </c>
      <c r="K256" s="50">
        <v>153.100001811981</v>
      </c>
      <c r="L256" s="139">
        <f t="shared" si="43"/>
        <v>2.6134464460100939E-4</v>
      </c>
      <c r="M256" s="170">
        <f t="shared" si="44"/>
        <v>153.26004110873544</v>
      </c>
      <c r="N256" s="139" cm="1">
        <f t="array" ref="N256">[1]!BSMCall(M256,$G$4,$G$7,W256,$G$11,AE256)/'EUR GBP'!H256</f>
        <v>19.610963454409749</v>
      </c>
      <c r="O256" s="139">
        <f>$B$5*(N256-($G$10/'EUR GBP'!$F$3))</f>
        <v>8.9821255003652567</v>
      </c>
      <c r="P256" s="139">
        <f>(M256/'EUR GBP'!H256)-(Barclays!$K$3/'EUR GBP'!$F$3)</f>
        <v>0.2316540435168406</v>
      </c>
      <c r="Q256" s="139">
        <f t="shared" si="45"/>
        <v>0.14407908354049329</v>
      </c>
      <c r="R256" s="139">
        <f t="shared" si="46"/>
        <v>2.9640636879326777E-4</v>
      </c>
      <c r="S256" s="139">
        <f t="shared" si="47"/>
        <v>0.15358352850015156</v>
      </c>
      <c r="U256" s="102">
        <f>FORECAST($U$2,'EUR GBP'!AI256:AJ256,'EUR GBP'!$AI$2:$AJ$2)</f>
        <v>1.5522293094545531E-2</v>
      </c>
      <c r="V256" s="102">
        <f t="shared" si="48"/>
        <v>2.2593848407265194E-4</v>
      </c>
      <c r="W256" s="102">
        <f t="shared" si="49"/>
        <v>4.6835086122155138E-2</v>
      </c>
      <c r="X256" s="171">
        <f t="shared" si="50"/>
        <v>2.2593848407265194E-4</v>
      </c>
      <c r="Y256" s="139">
        <f t="shared" si="51"/>
        <v>8.8450091892186417E-3</v>
      </c>
      <c r="AC256" s="152">
        <f t="shared" si="42"/>
        <v>0.37978825284111473</v>
      </c>
      <c r="AD256" s="153">
        <f t="shared" si="52"/>
        <v>8.8142154309744924E-6</v>
      </c>
      <c r="AE256" s="153">
        <f t="shared" si="53"/>
        <v>0.31763732198058897</v>
      </c>
      <c r="AF256" s="153">
        <f t="shared" si="54"/>
        <v>8.8142154309744924E-6</v>
      </c>
      <c r="AG256" s="139">
        <f t="shared" si="55"/>
        <v>3.6302940164635274E-4</v>
      </c>
    </row>
    <row r="257" spans="10:33" ht="15" x14ac:dyDescent="0.2">
      <c r="J257" s="49">
        <v>44700</v>
      </c>
      <c r="K257" s="50">
        <v>153.05999517440699</v>
      </c>
      <c r="L257" s="139">
        <f t="shared" si="43"/>
        <v>-1.7743219896856677E-2</v>
      </c>
      <c r="M257" s="170">
        <f t="shared" si="44"/>
        <v>150.50138176781178</v>
      </c>
      <c r="N257" s="139" cm="1">
        <f t="array" ref="N257">[1]!BSMCall(M257,$G$4,$G$7,W257,$G$11,AE257)/'EUR GBP'!H257</f>
        <v>17.662757109335537</v>
      </c>
      <c r="O257" s="139">
        <f>$B$5*(N257-($G$10/'EUR GBP'!$F$3))</f>
        <v>-283.24882626076652</v>
      </c>
      <c r="P257" s="139">
        <f>(M257/'EUR GBP'!H257)-(Barclays!$K$3/'EUR GBP'!$F$3)</f>
        <v>-3.3291721460319934</v>
      </c>
      <c r="Q257" s="139">
        <f t="shared" si="45"/>
        <v>-2.0706052200377698</v>
      </c>
      <c r="R257" s="139">
        <f t="shared" si="46"/>
        <v>6.1218159044402642E-2</v>
      </c>
      <c r="S257" s="139">
        <f t="shared" si="47"/>
        <v>-1.9839994604633298</v>
      </c>
      <c r="U257" s="102">
        <f>FORECAST($U$2,'EUR GBP'!AI257:AJ257,'EUR GBP'!$AI$2:$AJ$2)</f>
        <v>1.5296354610472879E-2</v>
      </c>
      <c r="V257" s="102">
        <f t="shared" si="48"/>
        <v>-4.8398040235000939E-6</v>
      </c>
      <c r="W257" s="102">
        <f t="shared" si="49"/>
        <v>4.6604307834058986E-2</v>
      </c>
      <c r="X257" s="171">
        <f t="shared" si="50"/>
        <v>-4.8398040235000939E-6</v>
      </c>
      <c r="Y257" s="139">
        <f t="shared" si="51"/>
        <v>-1.8946799274846185E-4</v>
      </c>
      <c r="AC257" s="152">
        <f t="shared" si="42"/>
        <v>0.37977943862568375</v>
      </c>
      <c r="AD257" s="153">
        <f t="shared" si="52"/>
        <v>6.2100146993671057E-4</v>
      </c>
      <c r="AE257" s="153">
        <f t="shared" si="53"/>
        <v>0.31824950923509471</v>
      </c>
      <c r="AF257" s="153">
        <f t="shared" si="54"/>
        <v>6.2100146993671057E-4</v>
      </c>
      <c r="AG257" s="139">
        <f t="shared" si="55"/>
        <v>2.5577068522785688E-2</v>
      </c>
    </row>
    <row r="258" spans="10:33" ht="15" x14ac:dyDescent="0.2">
      <c r="J258" s="49">
        <v>44699</v>
      </c>
      <c r="K258" s="50">
        <v>155.800008773803</v>
      </c>
      <c r="L258" s="139">
        <f t="shared" si="43"/>
        <v>2.8282150411769939E-3</v>
      </c>
      <c r="M258" s="170">
        <f t="shared" si="44"/>
        <v>153.65333698546434</v>
      </c>
      <c r="N258" s="139" cm="1">
        <f t="array" ref="N258">[1]!BSMCall(M258,$G$4,$G$7,W258,$G$11,AE258)/'EUR GBP'!H258</f>
        <v>19.767246428315918</v>
      </c>
      <c r="O258" s="139">
        <f>$B$5*(N258-($G$10/'EUR GBP'!$F$3))</f>
        <v>32.424571586290618</v>
      </c>
      <c r="P258" s="139">
        <f>(M258/'EUR GBP'!H258)-(Barclays!$K$3/'EUR GBP'!$F$3)</f>
        <v>9.5304916670954753E-2</v>
      </c>
      <c r="Q258" s="139">
        <f t="shared" si="45"/>
        <v>5.9275654516498882E-2</v>
      </c>
      <c r="R258" s="139">
        <f t="shared" si="46"/>
        <v>5.0169338238999628E-5</v>
      </c>
      <c r="S258" s="139">
        <f t="shared" si="47"/>
        <v>1.5972468757004199E-2</v>
      </c>
      <c r="U258" s="102">
        <f>FORECAST($U$2,'EUR GBP'!AI258:AJ258,'EUR GBP'!$AI$2:$AJ$2)</f>
        <v>1.5301194414496379E-2</v>
      </c>
      <c r="V258" s="102">
        <f t="shared" si="48"/>
        <v>1.7384253442279812E-5</v>
      </c>
      <c r="W258" s="102">
        <f t="shared" si="49"/>
        <v>4.662653189152477E-2</v>
      </c>
      <c r="X258" s="171">
        <f t="shared" si="50"/>
        <v>1.7384253442283282E-5</v>
      </c>
      <c r="Y258" s="139">
        <f t="shared" si="51"/>
        <v>6.805564004548144E-4</v>
      </c>
      <c r="AC258" s="152">
        <f t="shared" si="42"/>
        <v>0.37915843715574704</v>
      </c>
      <c r="AD258" s="153">
        <f t="shared" si="52"/>
        <v>-1.069126578875812E-3</v>
      </c>
      <c r="AE258" s="153">
        <f t="shared" si="53"/>
        <v>0.31655938118628218</v>
      </c>
      <c r="AF258" s="153">
        <f t="shared" si="54"/>
        <v>-1.069126578875812E-3</v>
      </c>
      <c r="AG258" s="139">
        <f t="shared" si="55"/>
        <v>-4.4033911498188499E-2</v>
      </c>
    </row>
    <row r="259" spans="10:33" ht="15" x14ac:dyDescent="0.2">
      <c r="J259" s="49">
        <v>44698</v>
      </c>
      <c r="K259" s="50">
        <v>155.359995365142</v>
      </c>
      <c r="L259" s="139">
        <f t="shared" si="43"/>
        <v>2.5027332810010024E-2</v>
      </c>
      <c r="M259" s="170">
        <f t="shared" si="44"/>
        <v>157.05468576300595</v>
      </c>
      <c r="N259" s="139" cm="1">
        <f t="array" ref="N259">[1]!BSMCall(M259,$G$4,$G$7,W259,$G$11,AE259)/'EUR GBP'!H259</f>
        <v>22.58427539109206</v>
      </c>
      <c r="O259" s="139">
        <f>$B$5*(N259-($G$10/'EUR GBP'!$F$3))</f>
        <v>454.97891600271191</v>
      </c>
      <c r="P259" s="139">
        <f>(M259/'EUR GBP'!H259)-(Barclays!$K$3/'EUR GBP'!$F$3)</f>
        <v>5.3226139928624718</v>
      </c>
      <c r="Q259" s="139">
        <f t="shared" si="45"/>
        <v>3.3104423065064297</v>
      </c>
      <c r="R259" s="139">
        <f t="shared" si="46"/>
        <v>0.15647959135226541</v>
      </c>
      <c r="S259" s="139">
        <f t="shared" si="47"/>
        <v>3.5387146231627828</v>
      </c>
      <c r="U259" s="102">
        <f>FORECAST($U$2,'EUR GBP'!AI259:AJ259,'EUR GBP'!$AI$2:$AJ$2)</f>
        <v>1.5283810161054099E-2</v>
      </c>
      <c r="V259" s="102">
        <f t="shared" si="48"/>
        <v>9.323790669441695E-4</v>
      </c>
      <c r="W259" s="102">
        <f t="shared" si="49"/>
        <v>4.7541526705026656E-2</v>
      </c>
      <c r="X259" s="171">
        <f t="shared" si="50"/>
        <v>9.323790669441695E-4</v>
      </c>
      <c r="Y259" s="139">
        <f t="shared" si="51"/>
        <v>3.6500649496720702E-2</v>
      </c>
      <c r="AC259" s="152">
        <f t="shared" ref="AC259:AC322" si="56">STDEV(L259:L385)*SQRT(252)</f>
        <v>0.38022756373462285</v>
      </c>
      <c r="AD259" s="153">
        <f t="shared" si="52"/>
        <v>8.5687814199536527E-4</v>
      </c>
      <c r="AE259" s="153">
        <f t="shared" si="53"/>
        <v>0.31848538590715336</v>
      </c>
      <c r="AF259" s="153">
        <f t="shared" si="54"/>
        <v>8.5687814199536527E-4</v>
      </c>
      <c r="AG259" s="139">
        <f t="shared" si="55"/>
        <v>3.529207580736702E-2</v>
      </c>
    </row>
    <row r="260" spans="10:33" ht="15" x14ac:dyDescent="0.2">
      <c r="J260" s="49">
        <v>44697</v>
      </c>
      <c r="K260" s="50">
        <v>151.520001888275</v>
      </c>
      <c r="L260" s="139">
        <f t="shared" ref="L260:L323" si="57">LN(K260/K261)</f>
        <v>1.7576996769025674E-2</v>
      </c>
      <c r="M260" s="170">
        <f t="shared" ref="M260:M323" si="58">$K$3*(1+L260)</f>
        <v>155.91314529057982</v>
      </c>
      <c r="N260" s="139" cm="1">
        <f t="array" ref="N260">[1]!BSMCall(M260,$G$4,$G$7,W260,$G$11,AE260)/'EUR GBP'!H260</f>
        <v>21.619601789894368</v>
      </c>
      <c r="O260" s="139">
        <f>$B$5*(N260-($G$10/'EUR GBP'!$F$3))</f>
        <v>310.27787582305814</v>
      </c>
      <c r="P260" s="139">
        <f>(M260/'EUR GBP'!H260)-(Barclays!$K$3/'EUR GBP'!$F$3)</f>
        <v>3.418810818219157</v>
      </c>
      <c r="Q260" s="139">
        <f t="shared" ref="Q260:Q323" si="59">$G$15*P260</f>
        <v>2.1263567085179371</v>
      </c>
      <c r="R260" s="139">
        <f t="shared" ref="R260:R323" si="60">0.5*$G$16*P260^2</f>
        <v>6.455916425368062E-2</v>
      </c>
      <c r="S260" s="139">
        <f t="shared" ref="S260:S323" si="61">Q260+R260+Y260+AG260</f>
        <v>2.2411349269949024</v>
      </c>
      <c r="U260" s="102">
        <f>FORECAST($U$2,'EUR GBP'!AI260:AJ260,'EUR GBP'!$AI$2:$AJ$2)</f>
        <v>1.4351431094109929E-2</v>
      </c>
      <c r="V260" s="102">
        <f t="shared" ref="V260:V323" si="62">U260-U261</f>
        <v>2.9503488913177819E-4</v>
      </c>
      <c r="W260" s="102">
        <f t="shared" ref="W260:W323" si="63">$U$3+V260</f>
        <v>4.6904182527214261E-2</v>
      </c>
      <c r="X260" s="171">
        <f t="shared" ref="X260:X323" si="64">W260-$U$3</f>
        <v>2.9503488913177472E-4</v>
      </c>
      <c r="Y260" s="139">
        <f t="shared" ref="Y260:Y323" si="65">X260*$G$18</f>
        <v>1.1549985900903547E-2</v>
      </c>
      <c r="AC260" s="152">
        <f t="shared" si="56"/>
        <v>0.37937068559262749</v>
      </c>
      <c r="AD260" s="153">
        <f t="shared" ref="AD260:AD323" si="66">AC260-AC261</f>
        <v>9.38870232446265E-4</v>
      </c>
      <c r="AE260" s="153">
        <f t="shared" ref="AE260:AE323" si="67">$AC$3+AD260</f>
        <v>0.31856737799760426</v>
      </c>
      <c r="AF260" s="153">
        <f t="shared" ref="AF260:AF323" si="68">AE260-$AC$3</f>
        <v>9.38870232446265E-4</v>
      </c>
      <c r="AG260" s="139">
        <f t="shared" ref="AG260:AG323" si="69">AF260*$G$17</f>
        <v>3.8669068322381248E-2</v>
      </c>
    </row>
    <row r="261" spans="10:33" ht="15" x14ac:dyDescent="0.2">
      <c r="J261" s="49">
        <v>44694</v>
      </c>
      <c r="K261" s="50">
        <v>148.88000488281199</v>
      </c>
      <c r="L261" s="139">
        <f t="shared" si="57"/>
        <v>1.7481296689433327E-2</v>
      </c>
      <c r="M261" s="170">
        <f t="shared" si="58"/>
        <v>155.8984821245873</v>
      </c>
      <c r="N261" s="139" cm="1">
        <f t="array" ref="N261">[1]!BSMCall(M261,$G$4,$G$7,W261,$G$11,AE261)/'EUR GBP'!H261</f>
        <v>21.573768867905738</v>
      </c>
      <c r="O261" s="139">
        <f>$B$5*(N261-($G$10/'EUR GBP'!$F$3))</f>
        <v>303.40293752476362</v>
      </c>
      <c r="P261" s="139">
        <f>(M261/'EUR GBP'!H261)-(Barclays!$K$3/'EUR GBP'!$F$3)</f>
        <v>3.2660594968649832</v>
      </c>
      <c r="Q261" s="139">
        <f t="shared" si="59"/>
        <v>2.0313518035476128</v>
      </c>
      <c r="R261" s="139">
        <f t="shared" si="60"/>
        <v>5.8919078297879637E-2</v>
      </c>
      <c r="S261" s="139">
        <f t="shared" si="61"/>
        <v>2.124799549924993</v>
      </c>
      <c r="U261" s="102">
        <f>FORECAST($U$2,'EUR GBP'!AI261:AJ261,'EUR GBP'!$AI$2:$AJ$2)</f>
        <v>1.4056396204978151E-2</v>
      </c>
      <c r="V261" s="102">
        <f t="shared" si="62"/>
        <v>9.408965706821093E-5</v>
      </c>
      <c r="W261" s="102">
        <f t="shared" si="63"/>
        <v>4.6703237295150697E-2</v>
      </c>
      <c r="X261" s="171">
        <f t="shared" si="64"/>
        <v>9.408965706821093E-5</v>
      </c>
      <c r="Y261" s="139">
        <f t="shared" si="65"/>
        <v>3.6834091580040412E-3</v>
      </c>
      <c r="AC261" s="152">
        <f t="shared" si="56"/>
        <v>0.37843181536018122</v>
      </c>
      <c r="AD261" s="153">
        <f t="shared" si="66"/>
        <v>7.489111237968249E-4</v>
      </c>
      <c r="AE261" s="153">
        <f t="shared" si="67"/>
        <v>0.31837741888895482</v>
      </c>
      <c r="AF261" s="153">
        <f t="shared" si="68"/>
        <v>7.489111237968249E-4</v>
      </c>
      <c r="AG261" s="139">
        <f t="shared" si="69"/>
        <v>3.0845258921496602E-2</v>
      </c>
    </row>
    <row r="262" spans="10:33" ht="15" x14ac:dyDescent="0.2">
      <c r="J262" s="49">
        <v>44693</v>
      </c>
      <c r="K262" s="50">
        <v>146.30000591277999</v>
      </c>
      <c r="L262" s="139">
        <f t="shared" si="57"/>
        <v>-8.4399573645695235E-3</v>
      </c>
      <c r="M262" s="170">
        <f t="shared" si="58"/>
        <v>151.92682763331237</v>
      </c>
      <c r="N262" s="139" cm="1">
        <f t="array" ref="N262">[1]!BSMCall(M262,$G$4,$G$7,W262,$G$11,AE262)/'EUR GBP'!H262</f>
        <v>18.710307015154537</v>
      </c>
      <c r="O262" s="139">
        <f>$B$5*(N262-($G$10/'EUR GBP'!$F$3))</f>
        <v>-126.11634038791647</v>
      </c>
      <c r="P262" s="139">
        <f>(M262/'EUR GBP'!H262)-(Barclays!$K$3/'EUR GBP'!$F$3)</f>
        <v>-0.83402092625388491</v>
      </c>
      <c r="Q262" s="139">
        <f t="shared" si="59"/>
        <v>-0.5187259798446705</v>
      </c>
      <c r="R262" s="139">
        <f t="shared" si="60"/>
        <v>3.8420379974875097E-3</v>
      </c>
      <c r="S262" s="139">
        <f t="shared" si="61"/>
        <v>-0.51161162640619195</v>
      </c>
      <c r="U262" s="102">
        <f>FORECAST($U$2,'EUR GBP'!AI262:AJ262,'EUR GBP'!$AI$2:$AJ$2)</f>
        <v>1.396230654790994E-2</v>
      </c>
      <c r="V262" s="102">
        <f t="shared" si="62"/>
        <v>-2.2801756858849276E-5</v>
      </c>
      <c r="W262" s="102">
        <f t="shared" si="63"/>
        <v>4.6586345881223637E-2</v>
      </c>
      <c r="X262" s="171">
        <f t="shared" si="64"/>
        <v>-2.2801756858849276E-5</v>
      </c>
      <c r="Y262" s="139">
        <f t="shared" si="65"/>
        <v>-8.9264009083994298E-4</v>
      </c>
      <c r="AC262" s="152">
        <f t="shared" si="56"/>
        <v>0.3776829042363844</v>
      </c>
      <c r="AD262" s="153">
        <f t="shared" si="66"/>
        <v>1.0112353201008339E-4</v>
      </c>
      <c r="AE262" s="153">
        <f t="shared" si="67"/>
        <v>0.31772963129716808</v>
      </c>
      <c r="AF262" s="153">
        <f t="shared" si="68"/>
        <v>1.0112353201008339E-4</v>
      </c>
      <c r="AG262" s="139">
        <f t="shared" si="69"/>
        <v>4.1649555318308863E-3</v>
      </c>
    </row>
    <row r="263" spans="10:33" ht="15" x14ac:dyDescent="0.2">
      <c r="J263" s="49">
        <v>44692</v>
      </c>
      <c r="K263" s="50">
        <v>147.53999710082999</v>
      </c>
      <c r="L263" s="139">
        <f t="shared" si="57"/>
        <v>2.2204785832723013E-2</v>
      </c>
      <c r="M263" s="170">
        <f t="shared" si="58"/>
        <v>156.6222151211218</v>
      </c>
      <c r="N263" s="139" cm="1">
        <f t="array" ref="N263">[1]!BSMCall(M263,$G$4,$G$7,W263,$G$11,AE263)/'EUR GBP'!H263</f>
        <v>22.174209744985141</v>
      </c>
      <c r="O263" s="139">
        <f>$B$5*(N263-($G$10/'EUR GBP'!$F$3))</f>
        <v>393.46906908667415</v>
      </c>
      <c r="P263" s="139">
        <f>(M263/'EUR GBP'!H263)-(Barclays!$K$3/'EUR GBP'!$F$3)</f>
        <v>4.2381483347350866</v>
      </c>
      <c r="Q263" s="139">
        <f t="shared" si="59"/>
        <v>2.6359502243392012</v>
      </c>
      <c r="R263" s="139">
        <f t="shared" si="60"/>
        <v>9.9211054645476221E-2</v>
      </c>
      <c r="S263" s="139">
        <f t="shared" si="61"/>
        <v>2.8029406209941032</v>
      </c>
      <c r="U263" s="102">
        <f>FORECAST($U$2,'EUR GBP'!AI263:AJ263,'EUR GBP'!$AI$2:$AJ$2)</f>
        <v>1.398510830476879E-2</v>
      </c>
      <c r="V263" s="102">
        <f t="shared" si="62"/>
        <v>1.3453848659997041E-4</v>
      </c>
      <c r="W263" s="102">
        <f t="shared" si="63"/>
        <v>4.6743686124682458E-2</v>
      </c>
      <c r="X263" s="171">
        <f t="shared" si="64"/>
        <v>1.3453848659997214E-4</v>
      </c>
      <c r="Y263" s="139">
        <f t="shared" si="65"/>
        <v>5.2668944609616511E-3</v>
      </c>
      <c r="AC263" s="152">
        <f t="shared" si="56"/>
        <v>0.37758178070437431</v>
      </c>
      <c r="AD263" s="153">
        <f t="shared" si="66"/>
        <v>1.5177783874001927E-3</v>
      </c>
      <c r="AE263" s="153">
        <f t="shared" si="67"/>
        <v>0.31914628615255819</v>
      </c>
      <c r="AF263" s="153">
        <f t="shared" si="68"/>
        <v>1.5177783874001927E-3</v>
      </c>
      <c r="AG263" s="139">
        <f t="shared" si="69"/>
        <v>6.2512447548464356E-2</v>
      </c>
    </row>
    <row r="264" spans="10:33" ht="15" x14ac:dyDescent="0.2">
      <c r="J264" s="49">
        <v>44691</v>
      </c>
      <c r="K264" s="50">
        <v>144.300007820129</v>
      </c>
      <c r="L264" s="139">
        <f t="shared" si="57"/>
        <v>-1.4311509844454617E-2</v>
      </c>
      <c r="M264" s="170">
        <f t="shared" si="58"/>
        <v>151.02718837477536</v>
      </c>
      <c r="N264" s="139" cm="1">
        <f t="array" ref="N264">[1]!BSMCall(M264,$G$4,$G$7,W264,$G$11,AE264)/'EUR GBP'!H264</f>
        <v>18.007034353564524</v>
      </c>
      <c r="O264" s="139">
        <f>$B$5*(N264-($G$10/'EUR GBP'!$F$3))</f>
        <v>-231.60723962641842</v>
      </c>
      <c r="P264" s="139">
        <f>(M264/'EUR GBP'!H264)-(Barclays!$K$3/'EUR GBP'!$F$3)</f>
        <v>-2.6783987687803688</v>
      </c>
      <c r="Q264" s="139">
        <f t="shared" si="59"/>
        <v>-1.665851517648157</v>
      </c>
      <c r="R264" s="139">
        <f t="shared" si="60"/>
        <v>3.962399260256249E-2</v>
      </c>
      <c r="S264" s="139">
        <f t="shared" si="61"/>
        <v>-1.6179265001147234</v>
      </c>
      <c r="U264" s="102">
        <f>FORECAST($U$2,'EUR GBP'!AI264:AJ264,'EUR GBP'!$AI$2:$AJ$2)</f>
        <v>1.3850569818168819E-2</v>
      </c>
      <c r="V264" s="102">
        <f t="shared" si="62"/>
        <v>-7.6359510421760216E-5</v>
      </c>
      <c r="W264" s="102">
        <f t="shared" si="63"/>
        <v>4.6532788127660728E-2</v>
      </c>
      <c r="X264" s="171">
        <f t="shared" si="64"/>
        <v>-7.6359510421758481E-5</v>
      </c>
      <c r="Y264" s="139">
        <f t="shared" si="65"/>
        <v>-2.9893117772159215E-3</v>
      </c>
      <c r="AC264" s="152">
        <f t="shared" si="56"/>
        <v>0.37606400231697412</v>
      </c>
      <c r="AD264" s="153">
        <f t="shared" si="66"/>
        <v>2.741250697106401E-4</v>
      </c>
      <c r="AE264" s="153">
        <f t="shared" si="67"/>
        <v>0.31790263283486864</v>
      </c>
      <c r="AF264" s="153">
        <f t="shared" si="68"/>
        <v>2.741250697106401E-4</v>
      </c>
      <c r="AG264" s="139">
        <f t="shared" si="69"/>
        <v>1.1290336708087026E-2</v>
      </c>
    </row>
    <row r="265" spans="10:33" ht="15" x14ac:dyDescent="0.2">
      <c r="J265" s="49">
        <v>44690</v>
      </c>
      <c r="K265" s="50">
        <v>146.38000726699801</v>
      </c>
      <c r="L265" s="139">
        <f t="shared" si="57"/>
        <v>-1.5186666099311229E-2</v>
      </c>
      <c r="M265" s="170">
        <f t="shared" si="58"/>
        <v>150.89309693525908</v>
      </c>
      <c r="N265" s="139" cm="1">
        <f t="array" ref="N265">[1]!BSMCall(M265,$G$4,$G$7,W265,$G$11,AE265)/'EUR GBP'!H265</f>
        <v>17.891559652981048</v>
      </c>
      <c r="O265" s="139">
        <f>$B$5*(N265-($G$10/'EUR GBP'!$F$3))</f>
        <v>-248.92844471393988</v>
      </c>
      <c r="P265" s="139">
        <f>(M265/'EUR GBP'!H265)-(Barclays!$K$3/'EUR GBP'!$F$3)</f>
        <v>-2.404683540707282</v>
      </c>
      <c r="Q265" s="139">
        <f t="shared" si="59"/>
        <v>-1.4956121442569452</v>
      </c>
      <c r="R265" s="139">
        <f t="shared" si="60"/>
        <v>3.1939169715815605E-2</v>
      </c>
      <c r="S265" s="139">
        <f t="shared" si="61"/>
        <v>-1.5142090658857892</v>
      </c>
      <c r="U265" s="102">
        <f>FORECAST($U$2,'EUR GBP'!AI265:AJ265,'EUR GBP'!$AI$2:$AJ$2)</f>
        <v>1.3926929328590579E-2</v>
      </c>
      <c r="V265" s="102">
        <f t="shared" si="62"/>
        <v>-1.7280187457802999E-4</v>
      </c>
      <c r="W265" s="102">
        <f t="shared" si="63"/>
        <v>4.6436345763504458E-2</v>
      </c>
      <c r="X265" s="171">
        <f t="shared" si="64"/>
        <v>-1.7280187457802826E-4</v>
      </c>
      <c r="Y265" s="139">
        <f t="shared" si="65"/>
        <v>-6.7648243938176972E-3</v>
      </c>
      <c r="AC265" s="152">
        <f t="shared" si="56"/>
        <v>0.37578987724726348</v>
      </c>
      <c r="AD265" s="153">
        <f t="shared" si="66"/>
        <v>-1.0627496694255445E-3</v>
      </c>
      <c r="AE265" s="153">
        <f t="shared" si="67"/>
        <v>0.31656575809573245</v>
      </c>
      <c r="AF265" s="153">
        <f t="shared" si="68"/>
        <v>-1.0627496694255445E-3</v>
      </c>
      <c r="AG265" s="139">
        <f t="shared" si="69"/>
        <v>-4.3771266950841915E-2</v>
      </c>
    </row>
    <row r="266" spans="10:33" ht="15" x14ac:dyDescent="0.2">
      <c r="J266" s="49">
        <v>44687</v>
      </c>
      <c r="K266" s="50">
        <v>148.61999750137301</v>
      </c>
      <c r="L266" s="139">
        <f t="shared" si="57"/>
        <v>-1.2968963704422883E-2</v>
      </c>
      <c r="M266" s="170">
        <f t="shared" si="58"/>
        <v>151.23289329150865</v>
      </c>
      <c r="N266" s="139" cm="1">
        <f t="array" ref="N266">[1]!BSMCall(M266,$G$4,$G$7,W266,$G$11,AE266)/'EUR GBP'!H266</f>
        <v>18.028689675898466</v>
      </c>
      <c r="O266" s="139">
        <f>$B$5*(N266-($G$10/'EUR GBP'!$F$3))</f>
        <v>-228.35894127632716</v>
      </c>
      <c r="P266" s="139">
        <f>(M266/'EUR GBP'!H266)-(Barclays!$K$3/'EUR GBP'!$F$3)</f>
        <v>-3.4005428158064603</v>
      </c>
      <c r="Q266" s="139">
        <f t="shared" si="59"/>
        <v>-2.114994778435566</v>
      </c>
      <c r="R266" s="139">
        <f t="shared" si="60"/>
        <v>6.3871079344360274E-2</v>
      </c>
      <c r="S266" s="139">
        <f t="shared" si="61"/>
        <v>-2.0596702171635828</v>
      </c>
      <c r="U266" s="102">
        <f>FORECAST($U$2,'EUR GBP'!AI266:AJ266,'EUR GBP'!$AI$2:$AJ$2)</f>
        <v>1.4099731203168609E-2</v>
      </c>
      <c r="V266" s="102">
        <f t="shared" si="62"/>
        <v>9.6914079040348947E-5</v>
      </c>
      <c r="W266" s="102">
        <f t="shared" si="63"/>
        <v>4.6706061717122833E-2</v>
      </c>
      <c r="X266" s="171">
        <f t="shared" si="64"/>
        <v>9.6914079040347212E-5</v>
      </c>
      <c r="Y266" s="139">
        <f t="shared" si="65"/>
        <v>3.7939792470276681E-3</v>
      </c>
      <c r="AC266" s="152">
        <f t="shared" si="56"/>
        <v>0.37685262691668903</v>
      </c>
      <c r="AD266" s="153">
        <f t="shared" si="66"/>
        <v>-2.9962256887544614E-4</v>
      </c>
      <c r="AE266" s="153">
        <f t="shared" si="67"/>
        <v>0.31732888519628255</v>
      </c>
      <c r="AF266" s="153">
        <f t="shared" si="68"/>
        <v>-2.9962256887544614E-4</v>
      </c>
      <c r="AG266" s="139">
        <f t="shared" si="69"/>
        <v>-1.2340497319404706E-2</v>
      </c>
    </row>
    <row r="267" spans="10:33" ht="15" x14ac:dyDescent="0.2">
      <c r="J267" s="49">
        <v>44686</v>
      </c>
      <c r="K267" s="50">
        <v>150.55999755859298</v>
      </c>
      <c r="L267" s="139">
        <f t="shared" si="57"/>
        <v>-2.6532701197155826E-3</v>
      </c>
      <c r="M267" s="170">
        <f t="shared" si="58"/>
        <v>152.81346384071756</v>
      </c>
      <c r="N267" s="139" cm="1">
        <f t="array" ref="N267">[1]!BSMCall(M267,$G$4,$G$7,W267,$G$11,AE267)/'EUR GBP'!H267</f>
        <v>19.009568636242097</v>
      </c>
      <c r="O267" s="139">
        <f>$B$5*(N267-($G$10/'EUR GBP'!$F$3))</f>
        <v>-81.227097224782511</v>
      </c>
      <c r="P267" s="139">
        <f>(M267/'EUR GBP'!H267)-(Barclays!$K$3/'EUR GBP'!$F$3)</f>
        <v>-2.0186859474596019</v>
      </c>
      <c r="Q267" s="139">
        <f t="shared" si="59"/>
        <v>-1.2555378565835731</v>
      </c>
      <c r="R267" s="139">
        <f t="shared" si="60"/>
        <v>2.2508433983486127E-2</v>
      </c>
      <c r="S267" s="139">
        <f t="shared" si="61"/>
        <v>-1.3051210916093912</v>
      </c>
      <c r="U267" s="102">
        <f>FORECAST($U$2,'EUR GBP'!AI267:AJ267,'EUR GBP'!$AI$2:$AJ$2)</f>
        <v>1.400281712412826E-2</v>
      </c>
      <c r="V267" s="102">
        <f t="shared" si="62"/>
        <v>-1.0808172635734786E-3</v>
      </c>
      <c r="W267" s="102">
        <f t="shared" si="63"/>
        <v>4.5528330374509006E-2</v>
      </c>
      <c r="X267" s="171">
        <f t="shared" si="64"/>
        <v>-1.0808172635734803E-3</v>
      </c>
      <c r="Y267" s="139">
        <f t="shared" si="65"/>
        <v>-4.2311687924309317E-2</v>
      </c>
      <c r="AC267" s="152">
        <f t="shared" si="56"/>
        <v>0.37715224948556447</v>
      </c>
      <c r="AD267" s="153">
        <f t="shared" si="66"/>
        <v>-7.2304658416949552E-4</v>
      </c>
      <c r="AE267" s="153">
        <f t="shared" si="67"/>
        <v>0.3169054611809885</v>
      </c>
      <c r="AF267" s="153">
        <f t="shared" si="68"/>
        <v>-7.2304658416949552E-4</v>
      </c>
      <c r="AG267" s="139">
        <f t="shared" si="69"/>
        <v>-2.9779981084994973E-2</v>
      </c>
    </row>
    <row r="268" spans="10:33" ht="15" x14ac:dyDescent="0.2">
      <c r="J268" s="49">
        <v>44685</v>
      </c>
      <c r="K268" s="50">
        <v>150.960004329681</v>
      </c>
      <c r="L268" s="139">
        <f t="shared" si="57"/>
        <v>2.6504993732120899E-4</v>
      </c>
      <c r="M268" s="170">
        <f t="shared" si="58"/>
        <v>153.26060883367819</v>
      </c>
      <c r="N268" s="139" cm="1">
        <f t="array" ref="N268">[1]!BSMCall(M268,$G$4,$G$7,W268,$G$11,AE268)/'EUR GBP'!H268</f>
        <v>19.541774283219457</v>
      </c>
      <c r="O268" s="139">
        <f>$B$5*(N268-($G$10/'EUR GBP'!$F$3))</f>
        <v>-1.3962501781785264</v>
      </c>
      <c r="P268" s="139">
        <f>(M268/'EUR GBP'!H268)-(Barclays!$K$3/'EUR GBP'!$F$3)</f>
        <v>-0.2613503373791275</v>
      </c>
      <c r="Q268" s="139">
        <f t="shared" si="59"/>
        <v>-0.16254893081478197</v>
      </c>
      <c r="R268" s="139">
        <f t="shared" si="60"/>
        <v>3.7727140609043649E-4</v>
      </c>
      <c r="S268" s="139">
        <f t="shared" si="61"/>
        <v>-0.16578310064251481</v>
      </c>
      <c r="U268" s="102">
        <f>FORECAST($U$2,'EUR GBP'!AI268:AJ268,'EUR GBP'!$AI$2:$AJ$2)</f>
        <v>1.5083634387701739E-2</v>
      </c>
      <c r="V268" s="102">
        <f t="shared" si="62"/>
        <v>2.7196481823959368E-5</v>
      </c>
      <c r="W268" s="102">
        <f t="shared" si="63"/>
        <v>4.6636344119906442E-2</v>
      </c>
      <c r="X268" s="171">
        <f t="shared" si="64"/>
        <v>2.7196481823955898E-5</v>
      </c>
      <c r="Y268" s="139">
        <f t="shared" si="65"/>
        <v>1.0646841888607003E-3</v>
      </c>
      <c r="AC268" s="152">
        <f t="shared" si="56"/>
        <v>0.37787529606973397</v>
      </c>
      <c r="AD268" s="153">
        <f t="shared" si="66"/>
        <v>-1.1353454202572832E-4</v>
      </c>
      <c r="AE268" s="153">
        <f t="shared" si="67"/>
        <v>0.31751497322313227</v>
      </c>
      <c r="AF268" s="153">
        <f t="shared" si="68"/>
        <v>-1.1353454202572832E-4</v>
      </c>
      <c r="AG268" s="139">
        <f t="shared" si="69"/>
        <v>-4.6761254226839336E-3</v>
      </c>
    </row>
    <row r="269" spans="10:33" ht="15" x14ac:dyDescent="0.2">
      <c r="J269" s="49">
        <v>44684</v>
      </c>
      <c r="K269" s="50">
        <v>150.91999769210801</v>
      </c>
      <c r="L269" s="139">
        <f t="shared" si="57"/>
        <v>1.818717144650938E-2</v>
      </c>
      <c r="M269" s="170">
        <f t="shared" si="58"/>
        <v>156.00663625337205</v>
      </c>
      <c r="N269" s="139" cm="1">
        <f t="array" ref="N269">[1]!BSMCall(M269,$G$4,$G$7,W269,$G$11,AE269)/'EUR GBP'!H269</f>
        <v>21.617889827406682</v>
      </c>
      <c r="O269" s="139">
        <f>$B$5*(N269-($G$10/'EUR GBP'!$F$3))</f>
        <v>310.02108144990518</v>
      </c>
      <c r="P269" s="139">
        <f>(M269/'EUR GBP'!H269)-(Barclays!$K$3/'EUR GBP'!$F$3)</f>
        <v>2.8325098002854929</v>
      </c>
      <c r="Q269" s="139">
        <f t="shared" si="59"/>
        <v>1.7617021052124711</v>
      </c>
      <c r="R269" s="139">
        <f t="shared" si="60"/>
        <v>4.4314984616507645E-2</v>
      </c>
      <c r="S269" s="139">
        <f t="shared" si="61"/>
        <v>1.8661036433048572</v>
      </c>
      <c r="U269" s="102">
        <f>FORECAST($U$2,'EUR GBP'!AI269:AJ269,'EUR GBP'!$AI$2:$AJ$2)</f>
        <v>1.505643790587778E-2</v>
      </c>
      <c r="V269" s="102">
        <f t="shared" si="62"/>
        <v>5.0258096307520018E-4</v>
      </c>
      <c r="W269" s="102">
        <f t="shared" si="63"/>
        <v>4.7111728601157685E-2</v>
      </c>
      <c r="X269" s="171">
        <f t="shared" si="64"/>
        <v>5.0258096307519845E-4</v>
      </c>
      <c r="Y269" s="139">
        <f t="shared" si="65"/>
        <v>1.9674971508160867E-2</v>
      </c>
      <c r="AC269" s="152">
        <f t="shared" si="56"/>
        <v>0.3779888306117597</v>
      </c>
      <c r="AD269" s="153">
        <f t="shared" si="66"/>
        <v>9.811777992487225E-4</v>
      </c>
      <c r="AE269" s="153">
        <f t="shared" si="67"/>
        <v>0.31860968556440672</v>
      </c>
      <c r="AF269" s="153">
        <f t="shared" si="68"/>
        <v>9.811777992487225E-4</v>
      </c>
      <c r="AG269" s="139">
        <f t="shared" si="69"/>
        <v>4.0411581967717825E-2</v>
      </c>
    </row>
    <row r="270" spans="10:33" ht="15" x14ac:dyDescent="0.2">
      <c r="J270" s="49">
        <v>44683</v>
      </c>
      <c r="K270" s="50">
        <v>148.19999933242701</v>
      </c>
      <c r="L270" s="139">
        <f t="shared" si="57"/>
        <v>-1.079058020098324E-3</v>
      </c>
      <c r="M270" s="170">
        <f t="shared" si="58"/>
        <v>153.05466461528806</v>
      </c>
      <c r="N270" s="139" cm="1">
        <f t="array" ref="N270">[1]!BSMCall(M270,$G$4,$G$7,W270,$G$11,AE270)/'EUR GBP'!H270</f>
        <v>19.262503701291465</v>
      </c>
      <c r="O270" s="139">
        <f>$B$5*(N270-($G$10/'EUR GBP'!$F$3))</f>
        <v>-43.286837467377381</v>
      </c>
      <c r="P270" s="139">
        <f>(M270/'EUR GBP'!H270)-(Barclays!$K$3/'EUR GBP'!$F$3)</f>
        <v>-0.27912603393761515</v>
      </c>
      <c r="Q270" s="139">
        <f t="shared" si="59"/>
        <v>-0.1736046673370526</v>
      </c>
      <c r="R270" s="139">
        <f t="shared" si="60"/>
        <v>4.3033676435379729E-4</v>
      </c>
      <c r="S270" s="139">
        <f t="shared" si="61"/>
        <v>-0.31291780336692204</v>
      </c>
      <c r="U270" s="102">
        <f>FORECAST($U$2,'EUR GBP'!AI270:AJ270,'EUR GBP'!$AI$2:$AJ$2)</f>
        <v>1.4553856942802579E-2</v>
      </c>
      <c r="V270" s="102">
        <f t="shared" si="62"/>
        <v>3.3967196941320221E-5</v>
      </c>
      <c r="W270" s="102">
        <f t="shared" si="63"/>
        <v>4.6643114835023806E-2</v>
      </c>
      <c r="X270" s="171">
        <f t="shared" si="64"/>
        <v>3.3967196941320221E-5</v>
      </c>
      <c r="Y270" s="139">
        <f t="shared" si="65"/>
        <v>1.3297432277246239E-3</v>
      </c>
      <c r="AC270" s="152">
        <f t="shared" si="56"/>
        <v>0.37700765281251097</v>
      </c>
      <c r="AD270" s="153">
        <f t="shared" si="66"/>
        <v>-3.425203886844308E-3</v>
      </c>
      <c r="AE270" s="153">
        <f t="shared" si="67"/>
        <v>0.31420330387831369</v>
      </c>
      <c r="AF270" s="153">
        <f t="shared" si="68"/>
        <v>-3.425203886844308E-3</v>
      </c>
      <c r="AG270" s="139">
        <f t="shared" si="69"/>
        <v>-0.14107321602194786</v>
      </c>
    </row>
    <row r="271" spans="10:33" ht="15" x14ac:dyDescent="0.2">
      <c r="J271" s="49">
        <v>44680</v>
      </c>
      <c r="K271" s="50">
        <v>148.36000204086298</v>
      </c>
      <c r="L271" s="139">
        <f t="shared" si="57"/>
        <v>1.8366579530869395E-2</v>
      </c>
      <c r="M271" s="170">
        <f t="shared" si="58"/>
        <v>156.03412515967787</v>
      </c>
      <c r="N271" s="139" cm="1">
        <f t="array" ref="N271">[1]!BSMCall(M271,$G$4,$G$7,W271,$G$11,AE271)/'EUR GBP'!H271</f>
        <v>21.807456398096534</v>
      </c>
      <c r="O271" s="139">
        <f>$B$5*(N271-($G$10/'EUR GBP'!$F$3))</f>
        <v>338.45606705338298</v>
      </c>
      <c r="P271" s="139">
        <f>(M271/'EUR GBP'!H271)-(Barclays!$K$3/'EUR GBP'!$F$3)</f>
        <v>4.3736801220540258</v>
      </c>
      <c r="Q271" s="139">
        <f t="shared" si="59"/>
        <v>2.7202453025129532</v>
      </c>
      <c r="R271" s="139">
        <f t="shared" si="60"/>
        <v>0.1056578561183761</v>
      </c>
      <c r="S271" s="139">
        <f t="shared" si="61"/>
        <v>2.8745061491954407</v>
      </c>
      <c r="U271" s="102">
        <f>FORECAST($U$2,'EUR GBP'!AI271:AJ271,'EUR GBP'!$AI$2:$AJ$2)</f>
        <v>1.4519889745861259E-2</v>
      </c>
      <c r="V271" s="102">
        <f t="shared" si="62"/>
        <v>4.1317464783787068E-4</v>
      </c>
      <c r="W271" s="102">
        <f t="shared" si="63"/>
        <v>4.7022322285920355E-2</v>
      </c>
      <c r="X271" s="171">
        <f t="shared" si="64"/>
        <v>4.1317464783786895E-4</v>
      </c>
      <c r="Y271" s="139">
        <f t="shared" si="65"/>
        <v>1.6174905182168915E-2</v>
      </c>
      <c r="AC271" s="152">
        <f t="shared" si="56"/>
        <v>0.38043285669935528</v>
      </c>
      <c r="AD271" s="153">
        <f t="shared" si="66"/>
        <v>7.8734154664672484E-4</v>
      </c>
      <c r="AE271" s="153">
        <f t="shared" si="67"/>
        <v>0.31841584931180472</v>
      </c>
      <c r="AF271" s="153">
        <f t="shared" si="68"/>
        <v>7.8734154664672484E-4</v>
      </c>
      <c r="AG271" s="139">
        <f t="shared" si="69"/>
        <v>3.2428085381942334E-2</v>
      </c>
    </row>
    <row r="272" spans="10:33" ht="15" x14ac:dyDescent="0.2">
      <c r="J272" s="49">
        <v>44679</v>
      </c>
      <c r="K272" s="50">
        <v>145.660006999969</v>
      </c>
      <c r="L272" s="139">
        <f t="shared" si="57"/>
        <v>2.4744149059108711E-2</v>
      </c>
      <c r="M272" s="170">
        <f t="shared" si="58"/>
        <v>157.01129634929237</v>
      </c>
      <c r="N272" s="139" cm="1">
        <f t="array" ref="N272">[1]!BSMCall(M272,$G$4,$G$7,W272,$G$11,AE272)/'EUR GBP'!H272</f>
        <v>22.326934440789127</v>
      </c>
      <c r="O272" s="139">
        <f>$B$5*(N272-($G$10/'EUR GBP'!$F$3))</f>
        <v>416.37777345727204</v>
      </c>
      <c r="P272" s="139">
        <f>(M272/'EUR GBP'!H272)-(Barclays!$K$3/'EUR GBP'!$F$3)</f>
        <v>3.421177893276365</v>
      </c>
      <c r="Q272" s="139">
        <f t="shared" si="59"/>
        <v>2.1278289297653479</v>
      </c>
      <c r="R272" s="139">
        <f t="shared" si="60"/>
        <v>6.4648592594780577E-2</v>
      </c>
      <c r="S272" s="139">
        <f t="shared" si="61"/>
        <v>2.2722021677246835</v>
      </c>
      <c r="U272" s="102">
        <f>FORECAST($U$2,'EUR GBP'!AI272:AJ272,'EUR GBP'!$AI$2:$AJ$2)</f>
        <v>1.4106715098023389E-2</v>
      </c>
      <c r="V272" s="102">
        <f t="shared" si="62"/>
        <v>2.3762471973895818E-4</v>
      </c>
      <c r="W272" s="102">
        <f t="shared" si="63"/>
        <v>4.6846772357821448E-2</v>
      </c>
      <c r="X272" s="171">
        <f t="shared" si="64"/>
        <v>2.3762471973896165E-4</v>
      </c>
      <c r="Y272" s="139">
        <f t="shared" si="65"/>
        <v>9.3025003611194243E-3</v>
      </c>
      <c r="AC272" s="152">
        <f t="shared" si="56"/>
        <v>0.37964551515270856</v>
      </c>
      <c r="AD272" s="153">
        <f t="shared" si="66"/>
        <v>1.7098228252495073E-3</v>
      </c>
      <c r="AE272" s="153">
        <f t="shared" si="67"/>
        <v>0.3193383305904075</v>
      </c>
      <c r="AF272" s="153">
        <f t="shared" si="68"/>
        <v>1.7098228252495073E-3</v>
      </c>
      <c r="AG272" s="139">
        <f t="shared" si="69"/>
        <v>7.0422145003435563E-2</v>
      </c>
    </row>
    <row r="273" spans="10:33" ht="15" x14ac:dyDescent="0.2">
      <c r="J273" s="49">
        <v>44678</v>
      </c>
      <c r="K273" s="50">
        <v>142.10000038146899</v>
      </c>
      <c r="L273" s="139">
        <f t="shared" si="57"/>
        <v>-1.008262754303204E-2</v>
      </c>
      <c r="M273" s="170">
        <f t="shared" si="58"/>
        <v>151.67513771204614</v>
      </c>
      <c r="N273" s="139" cm="1">
        <f t="array" ref="N273">[1]!BSMCall(M273,$G$4,$G$7,W273,$G$11,AE273)/'EUR GBP'!H273</f>
        <v>18.523955689740085</v>
      </c>
      <c r="O273" s="139">
        <f>$B$5*(N273-($G$10/'EUR GBP'!$F$3))</f>
        <v>-154.06903920008438</v>
      </c>
      <c r="P273" s="139">
        <f>(M273/'EUR GBP'!H273)-(Barclays!$K$3/'EUR GBP'!$F$3)</f>
        <v>-1.1530426187874809</v>
      </c>
      <c r="Q273" s="139">
        <f t="shared" si="59"/>
        <v>-0.71714407085647736</v>
      </c>
      <c r="R273" s="139">
        <f t="shared" si="60"/>
        <v>7.3434219031189287E-3</v>
      </c>
      <c r="S273" s="139">
        <f t="shared" si="61"/>
        <v>-0.71287884501387977</v>
      </c>
      <c r="U273" s="102">
        <f>FORECAST($U$2,'EUR GBP'!AI273:AJ273,'EUR GBP'!$AI$2:$AJ$2)</f>
        <v>1.386909037828443E-2</v>
      </c>
      <c r="V273" s="102">
        <f t="shared" si="62"/>
        <v>-8.4321480244379035E-5</v>
      </c>
      <c r="W273" s="102">
        <f t="shared" si="63"/>
        <v>4.6524826157838109E-2</v>
      </c>
      <c r="X273" s="171">
        <f t="shared" si="64"/>
        <v>-8.43214802443773E-5</v>
      </c>
      <c r="Y273" s="139">
        <f t="shared" si="65"/>
        <v>-3.3010058940211836E-3</v>
      </c>
      <c r="AC273" s="152">
        <f t="shared" si="56"/>
        <v>0.37793569232745905</v>
      </c>
      <c r="AD273" s="153">
        <f t="shared" si="66"/>
        <v>5.4097377890083287E-6</v>
      </c>
      <c r="AE273" s="153">
        <f t="shared" si="67"/>
        <v>0.31763391750294701</v>
      </c>
      <c r="AF273" s="153">
        <f t="shared" si="68"/>
        <v>5.4097377890083287E-6</v>
      </c>
      <c r="AG273" s="139">
        <f t="shared" si="69"/>
        <v>2.228098334998638E-4</v>
      </c>
    </row>
    <row r="274" spans="10:33" ht="15" x14ac:dyDescent="0.2">
      <c r="J274" s="49">
        <v>44677</v>
      </c>
      <c r="K274" s="50">
        <v>143.53998899459799</v>
      </c>
      <c r="L274" s="139">
        <f t="shared" si="57"/>
        <v>9.7580965497585709E-4</v>
      </c>
      <c r="M274" s="170">
        <f t="shared" si="58"/>
        <v>153.36951143611245</v>
      </c>
      <c r="N274" s="139" cm="1">
        <f t="array" ref="N274">[1]!BSMCall(M274,$G$4,$G$7,W274,$G$11,AE274)/'EUR GBP'!H274</f>
        <v>19.57292594723371</v>
      </c>
      <c r="O274" s="139">
        <f>$B$5*(N274-($G$10/'EUR GBP'!$F$3))</f>
        <v>3.2764994239594003</v>
      </c>
      <c r="P274" s="139">
        <f>(M274/'EUR GBP'!H274)-(Barclays!$K$3/'EUR GBP'!$F$3)</f>
        <v>-0.19479574303753111</v>
      </c>
      <c r="Q274" s="139">
        <f t="shared" si="59"/>
        <v>-0.12115476901829511</v>
      </c>
      <c r="R274" s="139">
        <f t="shared" si="60"/>
        <v>2.0958813066059945E-4</v>
      </c>
      <c r="S274" s="139">
        <f t="shared" si="61"/>
        <v>-0.15961535008835842</v>
      </c>
      <c r="U274" s="102">
        <f>FORECAST($U$2,'EUR GBP'!AI274:AJ274,'EUR GBP'!$AI$2:$AJ$2)</f>
        <v>1.3953411858528809E-2</v>
      </c>
      <c r="V274" s="102">
        <f t="shared" si="62"/>
        <v>-2.6236753910752197E-5</v>
      </c>
      <c r="W274" s="102">
        <f t="shared" si="63"/>
        <v>4.6582910884171734E-2</v>
      </c>
      <c r="X274" s="171">
        <f t="shared" si="64"/>
        <v>-2.6236753910752197E-5</v>
      </c>
      <c r="Y274" s="139">
        <f t="shared" si="65"/>
        <v>-1.0271128904328205E-3</v>
      </c>
      <c r="AC274" s="152">
        <f t="shared" si="56"/>
        <v>0.37793028258967004</v>
      </c>
      <c r="AD274" s="153">
        <f t="shared" si="66"/>
        <v>-9.1395905206165251E-4</v>
      </c>
      <c r="AE274" s="153">
        <f t="shared" si="67"/>
        <v>0.31671454871309634</v>
      </c>
      <c r="AF274" s="153">
        <f t="shared" si="68"/>
        <v>-9.1395905206165251E-4</v>
      </c>
      <c r="AG274" s="139">
        <f t="shared" si="69"/>
        <v>-3.7643056310291093E-2</v>
      </c>
    </row>
    <row r="275" spans="10:33" ht="15" x14ac:dyDescent="0.2">
      <c r="J275" s="49">
        <v>44676</v>
      </c>
      <c r="K275" s="50">
        <v>143.39998960494898</v>
      </c>
      <c r="L275" s="139">
        <f t="shared" si="57"/>
        <v>-2.2342766455854667E-2</v>
      </c>
      <c r="M275" s="170">
        <f t="shared" si="58"/>
        <v>149.79663925378009</v>
      </c>
      <c r="N275" s="139" cm="1">
        <f t="array" ref="N275">[1]!BSMCall(M275,$G$4,$G$7,W275,$G$11,AE275)/'EUR GBP'!H275</f>
        <v>17.15955191961115</v>
      </c>
      <c r="O275" s="139">
        <f>$B$5*(N275-($G$10/'EUR GBP'!$F$3))</f>
        <v>-358.72960471942451</v>
      </c>
      <c r="P275" s="139">
        <f>(M275/'EUR GBP'!H275)-(Barclays!$K$3/'EUR GBP'!$F$3)</f>
        <v>-4.5672432448267841</v>
      </c>
      <c r="Q275" s="139">
        <f t="shared" si="59"/>
        <v>-2.8406334335075565</v>
      </c>
      <c r="R275" s="139">
        <f t="shared" si="60"/>
        <v>0.11521686253405206</v>
      </c>
      <c r="S275" s="139">
        <f t="shared" si="61"/>
        <v>-2.6873262141759064</v>
      </c>
      <c r="U275" s="102">
        <f>FORECAST($U$2,'EUR GBP'!AI275:AJ275,'EUR GBP'!$AI$2:$AJ$2)</f>
        <v>1.3979648612439562E-2</v>
      </c>
      <c r="V275" s="102">
        <f t="shared" si="62"/>
        <v>-1.1234721168881801E-4</v>
      </c>
      <c r="W275" s="102">
        <f t="shared" si="63"/>
        <v>4.6496800426393668E-2</v>
      </c>
      <c r="X275" s="171">
        <f t="shared" si="64"/>
        <v>-1.1234721168881801E-4</v>
      </c>
      <c r="Y275" s="139">
        <f t="shared" si="65"/>
        <v>-4.3981534347692303E-3</v>
      </c>
      <c r="AC275" s="152">
        <f t="shared" si="56"/>
        <v>0.37884424164173169</v>
      </c>
      <c r="AD275" s="153">
        <f t="shared" si="66"/>
        <v>1.0316048254793153E-3</v>
      </c>
      <c r="AE275" s="153">
        <f t="shared" si="67"/>
        <v>0.31866011259063731</v>
      </c>
      <c r="AF275" s="153">
        <f t="shared" si="68"/>
        <v>1.0316048254793153E-3</v>
      </c>
      <c r="AG275" s="139">
        <f t="shared" si="69"/>
        <v>4.2488510232366904E-2</v>
      </c>
    </row>
    <row r="276" spans="10:33" ht="15" x14ac:dyDescent="0.2">
      <c r="J276" s="49">
        <v>44673</v>
      </c>
      <c r="K276" s="50">
        <v>146.64000272750798</v>
      </c>
      <c r="L276" s="139">
        <f t="shared" si="57"/>
        <v>-2.4120269078226446E-2</v>
      </c>
      <c r="M276" s="170">
        <f t="shared" si="58"/>
        <v>149.52429030574353</v>
      </c>
      <c r="N276" s="139" cm="1">
        <f t="array" ref="N276">[1]!BSMCall(M276,$G$4,$G$7,W276,$G$11,AE276)/'EUR GBP'!H276</f>
        <v>16.865488319524761</v>
      </c>
      <c r="O276" s="139">
        <f>$B$5*(N276-($G$10/'EUR GBP'!$F$3))</f>
        <v>-402.83914473238286</v>
      </c>
      <c r="P276" s="139">
        <f>(M276/'EUR GBP'!H276)-(Barclays!$K$3/'EUR GBP'!$F$3)</f>
        <v>-5.6974977631186619</v>
      </c>
      <c r="Q276" s="139">
        <f t="shared" si="59"/>
        <v>-3.5436042631583544</v>
      </c>
      <c r="R276" s="139">
        <f t="shared" si="60"/>
        <v>0.17929826506356142</v>
      </c>
      <c r="S276" s="139">
        <f t="shared" si="61"/>
        <v>-3.3552210213271545</v>
      </c>
      <c r="U276" s="102">
        <f>FORECAST($U$2,'EUR GBP'!AI276:AJ276,'EUR GBP'!$AI$2:$AJ$2)</f>
        <v>1.409199582412838E-2</v>
      </c>
      <c r="V276" s="102">
        <f t="shared" si="62"/>
        <v>-5.5283652618523874E-4</v>
      </c>
      <c r="W276" s="102">
        <f t="shared" si="63"/>
        <v>4.6056311111897244E-2</v>
      </c>
      <c r="X276" s="171">
        <f t="shared" si="64"/>
        <v>-5.5283652618524221E-4</v>
      </c>
      <c r="Y276" s="139">
        <f t="shared" si="65"/>
        <v>-2.164236948970508E-2</v>
      </c>
      <c r="AC276" s="152">
        <f t="shared" si="56"/>
        <v>0.37781263681625238</v>
      </c>
      <c r="AD276" s="153">
        <f t="shared" si="66"/>
        <v>7.4604824927709812E-4</v>
      </c>
      <c r="AE276" s="153">
        <f t="shared" si="67"/>
        <v>0.3183745560144351</v>
      </c>
      <c r="AF276" s="153">
        <f t="shared" si="68"/>
        <v>7.4604824927709812E-4</v>
      </c>
      <c r="AG276" s="139">
        <f t="shared" si="69"/>
        <v>3.0727346257343566E-2</v>
      </c>
    </row>
    <row r="277" spans="10:33" ht="15" x14ac:dyDescent="0.2">
      <c r="J277" s="49">
        <v>44672</v>
      </c>
      <c r="K277" s="50">
        <v>150.220000743865</v>
      </c>
      <c r="L277" s="139">
        <f t="shared" si="57"/>
        <v>2.6662783513804293E-3</v>
      </c>
      <c r="M277" s="170">
        <f t="shared" si="58"/>
        <v>153.62852504619656</v>
      </c>
      <c r="N277" s="139" cm="1">
        <f t="array" ref="N277">[1]!BSMCall(M277,$G$4,$G$7,W277,$G$11,AE277)/'EUR GBP'!H277</f>
        <v>19.892391909107882</v>
      </c>
      <c r="O277" s="139">
        <f>$B$5*(N277-($G$10/'EUR GBP'!$F$3))</f>
        <v>51.196393705085264</v>
      </c>
      <c r="P277" s="139">
        <f>(M277/'EUR GBP'!H277)-(Barclays!$K$3/'EUR GBP'!$F$3)</f>
        <v>0.61804705943956151</v>
      </c>
      <c r="Q277" s="139">
        <f t="shared" si="59"/>
        <v>0.38439930750647694</v>
      </c>
      <c r="R277" s="139">
        <f t="shared" si="60"/>
        <v>2.10984645017824E-3</v>
      </c>
      <c r="S277" s="139">
        <f t="shared" si="61"/>
        <v>0.41318124136559153</v>
      </c>
      <c r="U277" s="102">
        <f>FORECAST($U$2,'EUR GBP'!AI277:AJ277,'EUR GBP'!$AI$2:$AJ$2)</f>
        <v>1.4644832350313618E-2</v>
      </c>
      <c r="V277" s="102">
        <f t="shared" si="62"/>
        <v>1.4376853592694173E-3</v>
      </c>
      <c r="W277" s="102">
        <f t="shared" si="63"/>
        <v>4.8046832997351907E-2</v>
      </c>
      <c r="X277" s="171">
        <f t="shared" si="64"/>
        <v>1.4376853592694208E-3</v>
      </c>
      <c r="Y277" s="139">
        <f t="shared" si="65"/>
        <v>5.6282311825435243E-2</v>
      </c>
      <c r="AC277" s="152">
        <f t="shared" si="56"/>
        <v>0.37706658856697528</v>
      </c>
      <c r="AD277" s="153">
        <f t="shared" si="66"/>
        <v>-7.1892495699499293E-4</v>
      </c>
      <c r="AE277" s="153">
        <f t="shared" si="67"/>
        <v>0.316909582808163</v>
      </c>
      <c r="AF277" s="153">
        <f t="shared" si="68"/>
        <v>-7.1892495699499293E-4</v>
      </c>
      <c r="AG277" s="139">
        <f t="shared" si="69"/>
        <v>-2.9610224416498888E-2</v>
      </c>
    </row>
    <row r="278" spans="10:33" ht="15" x14ac:dyDescent="0.2">
      <c r="J278" s="49">
        <v>44671</v>
      </c>
      <c r="K278" s="50">
        <v>149.82000589370702</v>
      </c>
      <c r="L278" s="139">
        <f t="shared" si="57"/>
        <v>2.7473181047799479E-2</v>
      </c>
      <c r="M278" s="170">
        <f t="shared" si="58"/>
        <v>157.42943862482178</v>
      </c>
      <c r="N278" s="139" cm="1">
        <f t="array" ref="N278">[1]!BSMCall(M278,$G$4,$G$7,W278,$G$11,AE278)/'EUR GBP'!H278</f>
        <v>22.708553830249432</v>
      </c>
      <c r="O278" s="139">
        <f>$B$5*(N278-($G$10/'EUR GBP'!$F$3))</f>
        <v>473.62068187631775</v>
      </c>
      <c r="P278" s="139">
        <f>(M278/'EUR GBP'!H278)-(Barclays!$K$3/'EUR GBP'!$F$3)</f>
        <v>4.3000727775878147</v>
      </c>
      <c r="Q278" s="139">
        <f t="shared" si="59"/>
        <v>2.6744646264170915</v>
      </c>
      <c r="R278" s="139">
        <f t="shared" si="60"/>
        <v>0.1021314205260581</v>
      </c>
      <c r="S278" s="139">
        <f t="shared" si="61"/>
        <v>2.8692731680103392</v>
      </c>
      <c r="U278" s="102">
        <f>FORECAST($U$2,'EUR GBP'!AI278:AJ278,'EUR GBP'!$AI$2:$AJ$2)</f>
        <v>1.3207146991044201E-2</v>
      </c>
      <c r="V278" s="102">
        <f t="shared" si="62"/>
        <v>-2.3790821433068363E-5</v>
      </c>
      <c r="W278" s="102">
        <f t="shared" si="63"/>
        <v>4.6585356816649416E-2</v>
      </c>
      <c r="X278" s="171">
        <f t="shared" si="64"/>
        <v>-2.3790821433070097E-5</v>
      </c>
      <c r="Y278" s="139">
        <f t="shared" si="65"/>
        <v>-9.3135985690202166E-4</v>
      </c>
      <c r="AC278" s="152">
        <f t="shared" si="56"/>
        <v>0.37778551352397027</v>
      </c>
      <c r="AD278" s="153">
        <f t="shared" si="66"/>
        <v>2.272778219310656E-3</v>
      </c>
      <c r="AE278" s="153">
        <f t="shared" si="67"/>
        <v>0.31990128598446865</v>
      </c>
      <c r="AF278" s="153">
        <f t="shared" si="68"/>
        <v>2.272778219310656E-3</v>
      </c>
      <c r="AG278" s="139">
        <f t="shared" si="69"/>
        <v>9.3608480924091714E-2</v>
      </c>
    </row>
    <row r="279" spans="10:33" ht="15" x14ac:dyDescent="0.2">
      <c r="J279" s="49">
        <v>44670</v>
      </c>
      <c r="K279" s="50">
        <v>145.759999752044</v>
      </c>
      <c r="L279" s="139">
        <f t="shared" si="57"/>
        <v>-6.8585608320235146E-4</v>
      </c>
      <c r="M279" s="170">
        <f t="shared" si="58"/>
        <v>153.1149110152268</v>
      </c>
      <c r="N279" s="139" cm="1">
        <f t="array" ref="N279">[1]!BSMCall(M279,$G$4,$G$7,W279,$G$11,AE279)/'EUR GBP'!H279</f>
        <v>19.458679218727152</v>
      </c>
      <c r="O279" s="139">
        <f>$B$5*(N279-($G$10/'EUR GBP'!$F$3))</f>
        <v>-13.860509852024272</v>
      </c>
      <c r="P279" s="139">
        <f>(M279/'EUR GBP'!H279)-(Barclays!$K$3/'EUR GBP'!$F$3)</f>
        <v>-0.37324946337460574</v>
      </c>
      <c r="Q279" s="139">
        <f t="shared" si="59"/>
        <v>-0.23214548642698152</v>
      </c>
      <c r="R279" s="139">
        <f t="shared" si="60"/>
        <v>7.6949560654728053E-4</v>
      </c>
      <c r="S279" s="139">
        <f t="shared" si="61"/>
        <v>-0.22211040262536569</v>
      </c>
      <c r="U279" s="102">
        <f>FORECAST($U$2,'EUR GBP'!AI279:AJ279,'EUR GBP'!$AI$2:$AJ$2)</f>
        <v>1.3230937812477269E-2</v>
      </c>
      <c r="V279" s="102">
        <f t="shared" si="62"/>
        <v>3.48840281367278E-4</v>
      </c>
      <c r="W279" s="102">
        <f t="shared" si="63"/>
        <v>4.6957987919449766E-2</v>
      </c>
      <c r="X279" s="171">
        <f t="shared" si="64"/>
        <v>3.4884028136727974E-4</v>
      </c>
      <c r="Y279" s="139">
        <f t="shared" si="65"/>
        <v>1.3656352112511498E-2</v>
      </c>
      <c r="AC279" s="152">
        <f t="shared" si="56"/>
        <v>0.37551273530465962</v>
      </c>
      <c r="AD279" s="153">
        <f t="shared" si="66"/>
        <v>-1.0660607350088114E-4</v>
      </c>
      <c r="AE279" s="153">
        <f t="shared" si="67"/>
        <v>0.31752190169165712</v>
      </c>
      <c r="AF279" s="153">
        <f t="shared" si="68"/>
        <v>-1.0660607350088114E-4</v>
      </c>
      <c r="AG279" s="139">
        <f t="shared" si="69"/>
        <v>-4.3907639174429859E-3</v>
      </c>
    </row>
    <row r="280" spans="10:33" ht="15" x14ac:dyDescent="0.2">
      <c r="J280" s="49">
        <v>44669</v>
      </c>
      <c r="K280" s="50">
        <v>145.860004425048</v>
      </c>
      <c r="L280" s="139">
        <f t="shared" si="57"/>
        <v>0</v>
      </c>
      <c r="M280" s="170">
        <f t="shared" si="58"/>
        <v>153.21999788284299</v>
      </c>
      <c r="N280" s="139" cm="1">
        <f t="array" ref="N280">[1]!BSMCall(M280,$G$4,$G$7,W280,$G$11,AE280)/'EUR GBP'!H280</f>
        <v>19.51975840047211</v>
      </c>
      <c r="O280" s="139">
        <f>$B$5*(N280-($G$10/'EUR GBP'!$F$3))</f>
        <v>-4.6986325902805604</v>
      </c>
      <c r="P280" s="139">
        <f>(M280/'EUR GBP'!H280)-(Barclays!$K$3/'EUR GBP'!$F$3)</f>
        <v>-0.33960427618427502</v>
      </c>
      <c r="Q280" s="139">
        <f t="shared" si="59"/>
        <v>-0.21121959339123667</v>
      </c>
      <c r="R280" s="139">
        <f t="shared" si="60"/>
        <v>6.3702145652998882E-4</v>
      </c>
      <c r="S280" s="139">
        <f t="shared" si="61"/>
        <v>-0.20504455468686214</v>
      </c>
      <c r="U280" s="102">
        <f>FORECAST($U$2,'EUR GBP'!AI280:AJ280,'EUR GBP'!$AI$2:$AJ$2)</f>
        <v>1.2882097531109991E-2</v>
      </c>
      <c r="V280" s="102">
        <f t="shared" si="62"/>
        <v>1.2652184814217031E-4</v>
      </c>
      <c r="W280" s="102">
        <f t="shared" si="63"/>
        <v>4.6735669486224658E-2</v>
      </c>
      <c r="X280" s="171">
        <f t="shared" si="64"/>
        <v>1.2652184814217204E-4</v>
      </c>
      <c r="Y280" s="139">
        <f t="shared" si="65"/>
        <v>4.9530601838267971E-3</v>
      </c>
      <c r="AC280" s="152">
        <f t="shared" si="56"/>
        <v>0.3756193413781605</v>
      </c>
      <c r="AD280" s="153">
        <f t="shared" si="66"/>
        <v>1.420253444139874E-5</v>
      </c>
      <c r="AE280" s="153">
        <f t="shared" si="67"/>
        <v>0.3176427102995994</v>
      </c>
      <c r="AF280" s="153">
        <f t="shared" si="68"/>
        <v>1.420253444139874E-5</v>
      </c>
      <c r="AG280" s="139">
        <f t="shared" si="69"/>
        <v>5.8495706401774043E-4</v>
      </c>
    </row>
    <row r="281" spans="10:33" ht="15" x14ac:dyDescent="0.2">
      <c r="J281" s="49">
        <v>44666</v>
      </c>
      <c r="K281" s="50">
        <v>145.860004425048</v>
      </c>
      <c r="L281" s="139">
        <f t="shared" si="57"/>
        <v>7.155622310086979E-3</v>
      </c>
      <c r="M281" s="170">
        <f t="shared" si="58"/>
        <v>154.31638231804496</v>
      </c>
      <c r="N281" s="139" cm="1">
        <f t="array" ref="N281">[1]!BSMCall(M281,$G$4,$G$7,W281,$G$11,AE281)/'EUR GBP'!H281</f>
        <v>20.315172360427358</v>
      </c>
      <c r="O281" s="139">
        <f>$B$5*(N281-($G$10/'EUR GBP'!$F$3))</f>
        <v>114.6134614030066</v>
      </c>
      <c r="P281" s="139">
        <f>(M281/'EUR GBP'!H281)-(Barclays!$K$3/'EUR GBP'!$F$3)</f>
        <v>0.98697743549965367</v>
      </c>
      <c r="Q281" s="139">
        <f t="shared" si="59"/>
        <v>0.61385850306385292</v>
      </c>
      <c r="R281" s="139">
        <f t="shared" si="60"/>
        <v>5.3804947037371046E-3</v>
      </c>
      <c r="S281" s="139">
        <f t="shared" si="61"/>
        <v>0.62264151651810229</v>
      </c>
      <c r="U281" s="102">
        <f>FORECAST($U$2,'EUR GBP'!AI281:AJ281,'EUR GBP'!$AI$2:$AJ$2)</f>
        <v>1.2755575682967821E-2</v>
      </c>
      <c r="V281" s="102">
        <f t="shared" si="62"/>
        <v>-1.715516671539092E-4</v>
      </c>
      <c r="W281" s="102">
        <f t="shared" si="63"/>
        <v>4.6437595970928579E-2</v>
      </c>
      <c r="X281" s="171">
        <f t="shared" si="64"/>
        <v>-1.7155166715390746E-4</v>
      </c>
      <c r="Y281" s="139">
        <f t="shared" si="65"/>
        <v>-6.7158814428186012E-3</v>
      </c>
      <c r="AC281" s="152">
        <f t="shared" si="56"/>
        <v>0.3756051388437191</v>
      </c>
      <c r="AD281" s="153">
        <f t="shared" si="66"/>
        <v>2.4567089804949926E-4</v>
      </c>
      <c r="AE281" s="153">
        <f t="shared" si="67"/>
        <v>0.3178741786632075</v>
      </c>
      <c r="AF281" s="153">
        <f t="shared" si="68"/>
        <v>2.4567089804949926E-4</v>
      </c>
      <c r="AG281" s="139">
        <f t="shared" si="69"/>
        <v>1.0118400193330825E-2</v>
      </c>
    </row>
    <row r="282" spans="10:33" ht="15" x14ac:dyDescent="0.2">
      <c r="J282" s="49">
        <v>44665</v>
      </c>
      <c r="K282" s="50">
        <v>144.820010662078</v>
      </c>
      <c r="L282" s="139">
        <f t="shared" si="57"/>
        <v>7.485482153786918E-3</v>
      </c>
      <c r="M282" s="170">
        <f t="shared" si="58"/>
        <v>154.36692344259828</v>
      </c>
      <c r="N282" s="139" cm="1">
        <f t="array" ref="N282">[1]!BSMCall(M282,$G$4,$G$7,W282,$G$11,AE282)/'EUR GBP'!H282</f>
        <v>20.540847542103023</v>
      </c>
      <c r="O282" s="139">
        <f>$B$5*(N282-($G$10/'EUR GBP'!$F$3))</f>
        <v>148.46473865435641</v>
      </c>
      <c r="P282" s="139">
        <f>(M282/'EUR GBP'!H282)-(Barclays!$K$3/'EUR GBP'!$F$3)</f>
        <v>2.5596765128354377</v>
      </c>
      <c r="Q282" s="139">
        <f t="shared" si="59"/>
        <v>1.5920112618394469</v>
      </c>
      <c r="R282" s="139">
        <f t="shared" si="60"/>
        <v>3.6189112068614374E-2</v>
      </c>
      <c r="S282" s="139">
        <f t="shared" si="61"/>
        <v>1.6441196060047134</v>
      </c>
      <c r="U282" s="102">
        <f>FORECAST($U$2,'EUR GBP'!AI282:AJ282,'EUR GBP'!$AI$2:$AJ$2)</f>
        <v>1.292712735012173E-2</v>
      </c>
      <c r="V282" s="102">
        <f t="shared" si="62"/>
        <v>2.3777242749936991E-4</v>
      </c>
      <c r="W282" s="102">
        <f t="shared" si="63"/>
        <v>4.684692006558186E-2</v>
      </c>
      <c r="X282" s="171">
        <f t="shared" si="64"/>
        <v>2.3777242749937338E-4</v>
      </c>
      <c r="Y282" s="139">
        <f t="shared" si="65"/>
        <v>9.3082828045288474E-3</v>
      </c>
      <c r="AC282" s="152">
        <f t="shared" si="56"/>
        <v>0.3753594679456696</v>
      </c>
      <c r="AD282" s="153">
        <f t="shared" si="66"/>
        <v>1.6051132773203802E-4</v>
      </c>
      <c r="AE282" s="153">
        <f t="shared" si="67"/>
        <v>0.31778901909289003</v>
      </c>
      <c r="AF282" s="153">
        <f t="shared" si="68"/>
        <v>1.6051132773203802E-4</v>
      </c>
      <c r="AG282" s="139">
        <f t="shared" si="69"/>
        <v>6.6109492921233347E-3</v>
      </c>
    </row>
    <row r="283" spans="10:33" ht="15" x14ac:dyDescent="0.2">
      <c r="J283" s="49">
        <v>44664</v>
      </c>
      <c r="K283" s="50">
        <v>143.74001026153499</v>
      </c>
      <c r="L283" s="139">
        <f t="shared" si="57"/>
        <v>3.4845633319316328E-3</v>
      </c>
      <c r="M283" s="170">
        <f t="shared" si="58"/>
        <v>153.75390266918419</v>
      </c>
      <c r="N283" s="139" cm="1">
        <f t="array" ref="N283">[1]!BSMCall(M283,$G$4,$G$7,W283,$G$11,AE283)/'EUR GBP'!H283</f>
        <v>19.994653113633774</v>
      </c>
      <c r="O283" s="139">
        <f>$B$5*(N283-($G$10/'EUR GBP'!$F$3))</f>
        <v>66.535574383969021</v>
      </c>
      <c r="P283" s="139">
        <f>(M283/'EUR GBP'!H283)-(Barclays!$K$3/'EUR GBP'!$F$3)</f>
        <v>1.045156836018748</v>
      </c>
      <c r="Q283" s="139">
        <f t="shared" si="59"/>
        <v>0.65004364613525822</v>
      </c>
      <c r="R283" s="139">
        <f t="shared" si="60"/>
        <v>6.0335190945343979E-3</v>
      </c>
      <c r="S283" s="139">
        <f t="shared" si="61"/>
        <v>0.66571266818099328</v>
      </c>
      <c r="U283" s="102">
        <f>FORECAST($U$2,'EUR GBP'!AI283:AJ283,'EUR GBP'!$AI$2:$AJ$2)</f>
        <v>1.268935492262236E-2</v>
      </c>
      <c r="V283" s="102">
        <f t="shared" si="62"/>
        <v>3.0547333881254975E-4</v>
      </c>
      <c r="W283" s="102">
        <f t="shared" si="63"/>
        <v>4.6914620976895034E-2</v>
      </c>
      <c r="X283" s="171">
        <f t="shared" si="64"/>
        <v>3.0547333881254801E-4</v>
      </c>
      <c r="Y283" s="139">
        <f t="shared" si="65"/>
        <v>1.1958628915955146E-2</v>
      </c>
      <c r="AC283" s="152">
        <f t="shared" si="56"/>
        <v>0.37519895661793756</v>
      </c>
      <c r="AD283" s="153">
        <f t="shared" si="66"/>
        <v>-5.6404612501836926E-5</v>
      </c>
      <c r="AE283" s="153">
        <f t="shared" si="67"/>
        <v>0.31757210315265616</v>
      </c>
      <c r="AF283" s="153">
        <f t="shared" si="68"/>
        <v>-5.6404612501836926E-5</v>
      </c>
      <c r="AG283" s="139">
        <f t="shared" si="69"/>
        <v>-2.3231259647544578E-3</v>
      </c>
    </row>
    <row r="284" spans="10:33" ht="15" x14ac:dyDescent="0.2">
      <c r="J284" s="49">
        <v>44663</v>
      </c>
      <c r="K284" s="50">
        <v>143.24001073837201</v>
      </c>
      <c r="L284" s="139">
        <f t="shared" si="57"/>
        <v>-1.9085027738478012E-2</v>
      </c>
      <c r="M284" s="170">
        <f t="shared" si="58"/>
        <v>150.2957899731594</v>
      </c>
      <c r="N284" s="139" cm="1">
        <f t="array" ref="N284">[1]!BSMCall(M284,$G$4,$G$7,W284,$G$11,AE284)/'EUR GBP'!H284</f>
        <v>17.537858045540755</v>
      </c>
      <c r="O284" s="139">
        <f>$B$5*(N284-($G$10/'EUR GBP'!$F$3))</f>
        <v>-301.98368582998381</v>
      </c>
      <c r="P284" s="139">
        <f>(M284/'EUR GBP'!H284)-(Barclays!$K$3/'EUR GBP'!$F$3)</f>
        <v>-3.0235025657161998</v>
      </c>
      <c r="Q284" s="139">
        <f t="shared" si="59"/>
        <v>-1.8804915819181525</v>
      </c>
      <c r="R284" s="139">
        <f t="shared" si="60"/>
        <v>5.0492682459157182E-2</v>
      </c>
      <c r="S284" s="139">
        <f t="shared" si="61"/>
        <v>-1.8397740886530949</v>
      </c>
      <c r="U284" s="102">
        <f>FORECAST($U$2,'EUR GBP'!AI284:AJ284,'EUR GBP'!$AI$2:$AJ$2)</f>
        <v>1.2383881583809811E-2</v>
      </c>
      <c r="V284" s="102">
        <f t="shared" si="62"/>
        <v>-4.8588402569308201E-5</v>
      </c>
      <c r="W284" s="102">
        <f t="shared" si="63"/>
        <v>4.656055923551318E-2</v>
      </c>
      <c r="X284" s="171">
        <f t="shared" si="64"/>
        <v>-4.8588402569306466E-5</v>
      </c>
      <c r="Y284" s="139">
        <f t="shared" si="65"/>
        <v>-1.9021322063786917E-3</v>
      </c>
      <c r="AC284" s="152">
        <f t="shared" si="56"/>
        <v>0.3752553612304394</v>
      </c>
      <c r="AD284" s="153">
        <f t="shared" si="66"/>
        <v>-1.9115482127729511E-4</v>
      </c>
      <c r="AE284" s="153">
        <f t="shared" si="67"/>
        <v>0.3174373529438807</v>
      </c>
      <c r="AF284" s="153">
        <f t="shared" si="68"/>
        <v>-1.9115482127729511E-4</v>
      </c>
      <c r="AG284" s="139">
        <f t="shared" si="69"/>
        <v>-7.8730569877209951E-3</v>
      </c>
    </row>
    <row r="285" spans="10:33" ht="15" x14ac:dyDescent="0.2">
      <c r="J285" s="49">
        <v>44662</v>
      </c>
      <c r="K285" s="50">
        <v>146.00000381469701</v>
      </c>
      <c r="L285" s="139">
        <f t="shared" si="57"/>
        <v>9.6352695210581499E-3</v>
      </c>
      <c r="M285" s="170">
        <f t="shared" si="58"/>
        <v>154.69631385846014</v>
      </c>
      <c r="N285" s="139" cm="1">
        <f t="array" ref="N285">[1]!BSMCall(M285,$G$4,$G$7,W285,$G$11,AE285)/'EUR GBP'!H285</f>
        <v>20.637421034233448</v>
      </c>
      <c r="O285" s="139">
        <f>$B$5*(N285-($G$10/'EUR GBP'!$F$3))</f>
        <v>162.95076247392012</v>
      </c>
      <c r="P285" s="139">
        <f>(M285/'EUR GBP'!H285)-(Barclays!$K$3/'EUR GBP'!$F$3)</f>
        <v>1.7726793093381161</v>
      </c>
      <c r="Q285" s="139">
        <f t="shared" si="59"/>
        <v>1.1025320621354191</v>
      </c>
      <c r="R285" s="139">
        <f t="shared" si="60"/>
        <v>1.735673816067787E-2</v>
      </c>
      <c r="S285" s="139">
        <f t="shared" si="61"/>
        <v>1.1265142972986939</v>
      </c>
      <c r="U285" s="102">
        <f>FORECAST($U$2,'EUR GBP'!AI285:AJ285,'EUR GBP'!$AI$2:$AJ$2)</f>
        <v>1.2432469986379119E-2</v>
      </c>
      <c r="V285" s="102">
        <f t="shared" si="62"/>
        <v>2.3084003478294861E-4</v>
      </c>
      <c r="W285" s="102">
        <f t="shared" si="63"/>
        <v>4.6839987672865437E-2</v>
      </c>
      <c r="X285" s="171">
        <f t="shared" si="64"/>
        <v>2.3084003478295034E-4</v>
      </c>
      <c r="Y285" s="139">
        <f t="shared" si="65"/>
        <v>9.0368944329032447E-3</v>
      </c>
      <c r="AC285" s="152">
        <f t="shared" si="56"/>
        <v>0.37544651605171669</v>
      </c>
      <c r="AD285" s="153">
        <f t="shared" si="66"/>
        <v>-5.8547810023179547E-5</v>
      </c>
      <c r="AE285" s="153">
        <f t="shared" si="67"/>
        <v>0.31756995995513482</v>
      </c>
      <c r="AF285" s="153">
        <f t="shared" si="68"/>
        <v>-5.8547810023179547E-5</v>
      </c>
      <c r="AG285" s="139">
        <f t="shared" si="69"/>
        <v>-2.4113974303064337E-3</v>
      </c>
    </row>
    <row r="286" spans="10:33" ht="15" x14ac:dyDescent="0.2">
      <c r="J286" s="49">
        <v>44659</v>
      </c>
      <c r="K286" s="50">
        <v>144.60000991821201</v>
      </c>
      <c r="L286" s="139">
        <f t="shared" si="57"/>
        <v>2.8906292419208959E-2</v>
      </c>
      <c r="M286" s="170">
        <f t="shared" si="58"/>
        <v>157.64901994611503</v>
      </c>
      <c r="N286" s="139" cm="1">
        <f t="array" ref="N286">[1]!BSMCall(M286,$G$4,$G$7,W286,$G$11,AE286)/'EUR GBP'!H286</f>
        <v>22.902286261105946</v>
      </c>
      <c r="O286" s="139">
        <f>$B$5*(N286-($G$10/'EUR GBP'!$F$3))</f>
        <v>502.68054650479479</v>
      </c>
      <c r="P286" s="139">
        <f>(M286/'EUR GBP'!H286)-(Barclays!$K$3/'EUR GBP'!$F$3)</f>
        <v>4.9195006744552643</v>
      </c>
      <c r="Q286" s="139">
        <f t="shared" si="59"/>
        <v>3.0597227567962806</v>
      </c>
      <c r="R286" s="139">
        <f t="shared" si="60"/>
        <v>0.13367488201154362</v>
      </c>
      <c r="S286" s="139">
        <f t="shared" si="61"/>
        <v>3.2673896726360234</v>
      </c>
      <c r="U286" s="102">
        <f>FORECAST($U$2,'EUR GBP'!AI286:AJ286,'EUR GBP'!$AI$2:$AJ$2)</f>
        <v>1.220162995159617E-2</v>
      </c>
      <c r="V286" s="102">
        <f t="shared" si="62"/>
        <v>2.4248007684879794E-5</v>
      </c>
      <c r="W286" s="102">
        <f t="shared" si="63"/>
        <v>4.6633395645767364E-2</v>
      </c>
      <c r="X286" s="171">
        <f t="shared" si="64"/>
        <v>2.4248007684878059E-5</v>
      </c>
      <c r="Y286" s="139">
        <f t="shared" si="65"/>
        <v>9.4925772239856784E-4</v>
      </c>
      <c r="AC286" s="152">
        <f t="shared" si="56"/>
        <v>0.37550506386173987</v>
      </c>
      <c r="AD286" s="153">
        <f t="shared" si="66"/>
        <v>1.7734507490391738E-3</v>
      </c>
      <c r="AE286" s="153">
        <f t="shared" si="67"/>
        <v>0.31940195851419717</v>
      </c>
      <c r="AF286" s="153">
        <f t="shared" si="68"/>
        <v>1.7734507490391738E-3</v>
      </c>
      <c r="AG286" s="139">
        <f t="shared" si="69"/>
        <v>7.3042776105801135E-2</v>
      </c>
    </row>
    <row r="287" spans="10:33" ht="15" x14ac:dyDescent="0.2">
      <c r="J287" s="49">
        <v>44658</v>
      </c>
      <c r="K287" s="50">
        <v>140.47999382019</v>
      </c>
      <c r="L287" s="139">
        <f t="shared" si="57"/>
        <v>-1.581955473695552E-2</v>
      </c>
      <c r="M287" s="170">
        <f t="shared" si="58"/>
        <v>150.79612573953915</v>
      </c>
      <c r="N287" s="139" cm="1">
        <f t="array" ref="N287">[1]!BSMCall(M287,$G$4,$G$7,W287,$G$11,AE287)/'EUR GBP'!H287</f>
        <v>17.859492720466818</v>
      </c>
      <c r="O287" s="139">
        <f>$B$5*(N287-($G$10/'EUR GBP'!$F$3))</f>
        <v>-253.73848459107435</v>
      </c>
      <c r="P287" s="139">
        <f>(M287/'EUR GBP'!H287)-(Barclays!$K$3/'EUR GBP'!$F$3)</f>
        <v>-2.9626068026054782</v>
      </c>
      <c r="Q287" s="139">
        <f t="shared" si="59"/>
        <v>-1.8426169754261061</v>
      </c>
      <c r="R287" s="139">
        <f t="shared" si="60"/>
        <v>4.8479238783939435E-2</v>
      </c>
      <c r="S287" s="139">
        <f t="shared" si="61"/>
        <v>-1.774722862110989</v>
      </c>
      <c r="U287" s="102">
        <f>FORECAST($U$2,'EUR GBP'!AI287:AJ287,'EUR GBP'!$AI$2:$AJ$2)</f>
        <v>1.217738194391129E-2</v>
      </c>
      <c r="V287" s="102">
        <f t="shared" si="62"/>
        <v>7.1420334280015985E-6</v>
      </c>
      <c r="W287" s="102">
        <f t="shared" si="63"/>
        <v>4.6616289671510491E-2</v>
      </c>
      <c r="X287" s="171">
        <f t="shared" si="64"/>
        <v>7.1420334280050679E-6</v>
      </c>
      <c r="Y287" s="139">
        <f t="shared" si="65"/>
        <v>2.7959535782358526E-4</v>
      </c>
      <c r="AC287" s="152">
        <f t="shared" si="56"/>
        <v>0.3737316131127007</v>
      </c>
      <c r="AD287" s="153">
        <f t="shared" si="66"/>
        <v>4.6459728110420651E-4</v>
      </c>
      <c r="AE287" s="153">
        <f t="shared" si="67"/>
        <v>0.3180931050462622</v>
      </c>
      <c r="AF287" s="153">
        <f t="shared" si="68"/>
        <v>4.6459728110420651E-4</v>
      </c>
      <c r="AG287" s="139">
        <f t="shared" si="69"/>
        <v>1.913527917335409E-2</v>
      </c>
    </row>
    <row r="288" spans="10:33" ht="15" x14ac:dyDescent="0.2">
      <c r="J288" s="49">
        <v>44657</v>
      </c>
      <c r="K288" s="50">
        <v>142.71999597549402</v>
      </c>
      <c r="L288" s="139">
        <f t="shared" si="57"/>
        <v>-2.8458919034685112E-2</v>
      </c>
      <c r="M288" s="170">
        <f t="shared" si="58"/>
        <v>148.85952236860052</v>
      </c>
      <c r="N288" s="139" cm="1">
        <f t="array" ref="N288">[1]!BSMCall(M288,$G$4,$G$7,W288,$G$11,AE288)/'EUR GBP'!H288</f>
        <v>16.59136055631825</v>
      </c>
      <c r="O288" s="139">
        <f>$B$5*(N288-($G$10/'EUR GBP'!$F$3))</f>
        <v>-443.9583092133596</v>
      </c>
      <c r="P288" s="139">
        <f>(M288/'EUR GBP'!H288)-(Barclays!$K$3/'EUR GBP'!$F$3)</f>
        <v>-5.2676964982942991</v>
      </c>
      <c r="Q288" s="139">
        <f t="shared" si="59"/>
        <v>-3.2762859319074811</v>
      </c>
      <c r="R288" s="139">
        <f t="shared" si="60"/>
        <v>0.15326720945831732</v>
      </c>
      <c r="S288" s="139">
        <f t="shared" si="61"/>
        <v>-3.0708238776830332</v>
      </c>
      <c r="U288" s="102">
        <f>FORECAST($U$2,'EUR GBP'!AI288:AJ288,'EUR GBP'!$AI$2:$AJ$2)</f>
        <v>1.2170239910483289E-2</v>
      </c>
      <c r="V288" s="102">
        <f t="shared" si="62"/>
        <v>-2.9806327074799813E-5</v>
      </c>
      <c r="W288" s="102">
        <f t="shared" si="63"/>
        <v>4.6579341311007688E-2</v>
      </c>
      <c r="X288" s="171">
        <f t="shared" si="64"/>
        <v>-2.9806327074798078E-5</v>
      </c>
      <c r="Y288" s="139">
        <f t="shared" si="65"/>
        <v>-1.1668540574463232E-3</v>
      </c>
      <c r="AC288" s="152">
        <f t="shared" si="56"/>
        <v>0.37326701583159649</v>
      </c>
      <c r="AD288" s="153">
        <f t="shared" si="66"/>
        <v>1.295601697991311E-3</v>
      </c>
      <c r="AE288" s="153">
        <f t="shared" si="67"/>
        <v>0.31892410946314931</v>
      </c>
      <c r="AF288" s="153">
        <f t="shared" si="68"/>
        <v>1.295601697991311E-3</v>
      </c>
      <c r="AG288" s="139">
        <f t="shared" si="69"/>
        <v>5.3361698823576824E-2</v>
      </c>
    </row>
    <row r="289" spans="10:33" ht="15" x14ac:dyDescent="0.2">
      <c r="J289" s="49">
        <v>44656</v>
      </c>
      <c r="K289" s="50">
        <v>146.84000015258701</v>
      </c>
      <c r="L289" s="139">
        <f t="shared" si="57"/>
        <v>2.7277352068524265E-3</v>
      </c>
      <c r="M289" s="170">
        <f t="shared" si="58"/>
        <v>153.63794146546186</v>
      </c>
      <c r="N289" s="139" cm="1">
        <f t="array" ref="N289">[1]!BSMCall(M289,$G$4,$G$7,W289,$G$11,AE289)/'EUR GBP'!H289</f>
        <v>19.980704263476593</v>
      </c>
      <c r="O289" s="139">
        <f>$B$5*(N289-($G$10/'EUR GBP'!$F$3))</f>
        <v>64.443246860391838</v>
      </c>
      <c r="P289" s="139">
        <f>(M289/'EUR GBP'!H289)-(Barclays!$K$3/'EUR GBP'!$F$3)</f>
        <v>1.599987080328674</v>
      </c>
      <c r="Q289" s="139">
        <f t="shared" si="59"/>
        <v>0.99512475029872061</v>
      </c>
      <c r="R289" s="139">
        <f t="shared" si="60"/>
        <v>1.4139716831058658E-2</v>
      </c>
      <c r="S289" s="139">
        <f t="shared" si="61"/>
        <v>1.0124982989372995</v>
      </c>
      <c r="U289" s="102">
        <f>FORECAST($U$2,'EUR GBP'!AI289:AJ289,'EUR GBP'!$AI$2:$AJ$2)</f>
        <v>1.2200046237558089E-2</v>
      </c>
      <c r="V289" s="102">
        <f t="shared" si="62"/>
        <v>1.6231657937172683E-4</v>
      </c>
      <c r="W289" s="102">
        <f t="shared" si="63"/>
        <v>4.6771464217454213E-2</v>
      </c>
      <c r="X289" s="171">
        <f t="shared" si="64"/>
        <v>1.6231657937172683E-4</v>
      </c>
      <c r="Y289" s="139">
        <f t="shared" si="65"/>
        <v>6.3543474764741941E-3</v>
      </c>
      <c r="AC289" s="152">
        <f t="shared" si="56"/>
        <v>0.37197141413360518</v>
      </c>
      <c r="AD289" s="153">
        <f t="shared" si="66"/>
        <v>-7.5764930435817668E-5</v>
      </c>
      <c r="AE289" s="153">
        <f t="shared" si="67"/>
        <v>0.31755274283472218</v>
      </c>
      <c r="AF289" s="153">
        <f t="shared" si="68"/>
        <v>-7.5764930435817668E-5</v>
      </c>
      <c r="AG289" s="139">
        <f t="shared" si="69"/>
        <v>-3.1205156689540444E-3</v>
      </c>
    </row>
    <row r="290" spans="10:33" ht="15" x14ac:dyDescent="0.2">
      <c r="J290" s="49">
        <v>44655</v>
      </c>
      <c r="K290" s="50">
        <v>146.440005302429</v>
      </c>
      <c r="L290" s="139">
        <f t="shared" si="57"/>
        <v>-3.8167817805517526E-3</v>
      </c>
      <c r="M290" s="170">
        <f t="shared" si="58"/>
        <v>152.63519058650758</v>
      </c>
      <c r="N290" s="139" cm="1">
        <f t="array" ref="N290">[1]!BSMCall(M290,$G$4,$G$7,W290,$G$11,AE290)/'EUR GBP'!H290</f>
        <v>19.197247922332686</v>
      </c>
      <c r="O290" s="139">
        <f>$B$5*(N290-($G$10/'EUR GBP'!$F$3))</f>
        <v>-53.075204311194213</v>
      </c>
      <c r="P290" s="139">
        <f>(M290/'EUR GBP'!H290)-(Barclays!$K$3/'EUR GBP'!$F$3)</f>
        <v>0.1017972157238205</v>
      </c>
      <c r="Q290" s="139">
        <f t="shared" si="59"/>
        <v>6.3313591793167687E-2</v>
      </c>
      <c r="R290" s="139">
        <f t="shared" si="60"/>
        <v>5.723735547268643E-5</v>
      </c>
      <c r="S290" s="139">
        <f t="shared" si="61"/>
        <v>4.4181552694777679E-2</v>
      </c>
      <c r="U290" s="102">
        <f>FORECAST($U$2,'EUR GBP'!AI290:AJ290,'EUR GBP'!$AI$2:$AJ$2)</f>
        <v>1.2037729658186362E-2</v>
      </c>
      <c r="V290" s="102">
        <f t="shared" si="62"/>
        <v>-9.7787380218488859E-5</v>
      </c>
      <c r="W290" s="102">
        <f t="shared" si="63"/>
        <v>4.6511360257863996E-2</v>
      </c>
      <c r="X290" s="171">
        <f t="shared" si="64"/>
        <v>-9.7787380218490594E-5</v>
      </c>
      <c r="Y290" s="139">
        <f t="shared" si="65"/>
        <v>-3.8281671233309804E-3</v>
      </c>
      <c r="AC290" s="152">
        <f t="shared" si="56"/>
        <v>0.372047179064041</v>
      </c>
      <c r="AD290" s="153">
        <f t="shared" si="66"/>
        <v>-3.7296187659741076E-4</v>
      </c>
      <c r="AE290" s="153">
        <f t="shared" si="67"/>
        <v>0.31725554588856059</v>
      </c>
      <c r="AF290" s="153">
        <f t="shared" si="68"/>
        <v>-3.7296187659741076E-4</v>
      </c>
      <c r="AG290" s="139">
        <f t="shared" si="69"/>
        <v>-1.5361109330531714E-2</v>
      </c>
    </row>
    <row r="291" spans="10:33" ht="15" x14ac:dyDescent="0.2">
      <c r="J291" s="49">
        <v>44652</v>
      </c>
      <c r="K291" s="50">
        <v>147.00000286102198</v>
      </c>
      <c r="L291" s="139">
        <f t="shared" si="57"/>
        <v>-1.7933469694130469E-2</v>
      </c>
      <c r="M291" s="170">
        <f t="shared" si="58"/>
        <v>150.4722316942763</v>
      </c>
      <c r="N291" s="139" cm="1">
        <f t="array" ref="N291">[1]!BSMCall(M291,$G$4,$G$7,W291,$G$11,AE291)/'EUR GBP'!H291</f>
        <v>17.71879139496339</v>
      </c>
      <c r="O291" s="139">
        <f>$B$5*(N291-($G$10/'EUR GBP'!$F$3))</f>
        <v>-274.84368341658865</v>
      </c>
      <c r="P291" s="139">
        <f>(M291/'EUR GBP'!H291)-(Barclays!$K$3/'EUR GBP'!$F$3)</f>
        <v>-2.5729593612629174</v>
      </c>
      <c r="Q291" s="139">
        <f t="shared" si="59"/>
        <v>-1.6002726355637498</v>
      </c>
      <c r="R291" s="139">
        <f t="shared" si="60"/>
        <v>3.6565676618297717E-2</v>
      </c>
      <c r="S291" s="139">
        <f t="shared" si="61"/>
        <v>-1.5423120854384091</v>
      </c>
      <c r="U291" s="102">
        <f>FORECAST($U$2,'EUR GBP'!AI291:AJ291,'EUR GBP'!$AI$2:$AJ$2)</f>
        <v>1.2135517038404851E-2</v>
      </c>
      <c r="V291" s="102">
        <f t="shared" si="62"/>
        <v>4.9187522381531276E-5</v>
      </c>
      <c r="W291" s="102">
        <f t="shared" si="63"/>
        <v>4.6658335160464019E-2</v>
      </c>
      <c r="X291" s="171">
        <f t="shared" si="64"/>
        <v>4.9187522381533011E-5</v>
      </c>
      <c r="Y291" s="139">
        <f t="shared" si="65"/>
        <v>1.9255864676849806E-3</v>
      </c>
      <c r="AC291" s="152">
        <f t="shared" si="56"/>
        <v>0.37242014094063841</v>
      </c>
      <c r="AD291" s="153">
        <f t="shared" si="66"/>
        <v>4.7270686471712065E-4</v>
      </c>
      <c r="AE291" s="153">
        <f t="shared" si="67"/>
        <v>0.31810121462987512</v>
      </c>
      <c r="AF291" s="153">
        <f t="shared" si="68"/>
        <v>4.7270686471712065E-4</v>
      </c>
      <c r="AG291" s="139">
        <f t="shared" si="69"/>
        <v>1.9469287039357859E-2</v>
      </c>
    </row>
    <row r="292" spans="10:33" ht="15" x14ac:dyDescent="0.2">
      <c r="J292" s="49">
        <v>44651</v>
      </c>
      <c r="K292" s="50">
        <v>149.66000318527199</v>
      </c>
      <c r="L292" s="139">
        <f t="shared" si="57"/>
        <v>-1.472467273975283E-2</v>
      </c>
      <c r="M292" s="170">
        <f t="shared" si="58"/>
        <v>150.96388355683251</v>
      </c>
      <c r="N292" s="139" cm="1">
        <f t="array" ref="N292">[1]!BSMCall(M292,$G$4,$G$7,W292,$G$11,AE292)/'EUR GBP'!H292</f>
        <v>17.888839500093017</v>
      </c>
      <c r="O292" s="139">
        <f>$B$5*(N292-($G$10/'EUR GBP'!$F$3))</f>
        <v>-249.33646764714456</v>
      </c>
      <c r="P292" s="139">
        <f>(M292/'EUR GBP'!H292)-(Barclays!$K$3/'EUR GBP'!$F$3)</f>
        <v>-2.0546995292454255</v>
      </c>
      <c r="Q292" s="139">
        <f t="shared" si="59"/>
        <v>-1.2779367915641096</v>
      </c>
      <c r="R292" s="139">
        <f t="shared" si="60"/>
        <v>2.3318703663564092E-2</v>
      </c>
      <c r="S292" s="139">
        <f t="shared" si="61"/>
        <v>-1.3732210414979797</v>
      </c>
      <c r="U292" s="102">
        <f>FORECAST($U$2,'EUR GBP'!AI292:AJ292,'EUR GBP'!$AI$2:$AJ$2)</f>
        <v>1.2086329516023319E-2</v>
      </c>
      <c r="V292" s="102">
        <f t="shared" si="62"/>
        <v>-7.9788919538319528E-5</v>
      </c>
      <c r="W292" s="102">
        <f t="shared" si="63"/>
        <v>4.6529358718544168E-2</v>
      </c>
      <c r="X292" s="171">
        <f t="shared" si="64"/>
        <v>-7.9788919538317793E-5</v>
      </c>
      <c r="Y292" s="139">
        <f t="shared" si="65"/>
        <v>-3.1235658210724054E-3</v>
      </c>
      <c r="AC292" s="152">
        <f t="shared" si="56"/>
        <v>0.37194743407592129</v>
      </c>
      <c r="AD292" s="153">
        <f t="shared" si="66"/>
        <v>-2.8037954972293111E-3</v>
      </c>
      <c r="AE292" s="153">
        <f t="shared" si="67"/>
        <v>0.31482471226792869</v>
      </c>
      <c r="AF292" s="153">
        <f t="shared" si="68"/>
        <v>-2.8037954972293111E-3</v>
      </c>
      <c r="AG292" s="139">
        <f t="shared" si="69"/>
        <v>-0.11547938777636176</v>
      </c>
    </row>
    <row r="293" spans="10:33" ht="15" x14ac:dyDescent="0.2">
      <c r="J293" s="49">
        <v>44650</v>
      </c>
      <c r="K293" s="50">
        <v>151.88000202178898</v>
      </c>
      <c r="L293" s="139">
        <f t="shared" si="57"/>
        <v>-3.0220746351143715E-2</v>
      </c>
      <c r="M293" s="170">
        <f t="shared" si="58"/>
        <v>148.58957519090282</v>
      </c>
      <c r="N293" s="139" cm="1">
        <f t="array" ref="N293">[1]!BSMCall(M293,$G$4,$G$7,W293,$G$11,AE293)/'EUR GBP'!H293</f>
        <v>16.434326036666356</v>
      </c>
      <c r="O293" s="139">
        <f>$B$5*(N293-($G$10/'EUR GBP'!$F$3))</f>
        <v>-467.5134871611437</v>
      </c>
      <c r="P293" s="139">
        <f>(M293/'EUR GBP'!H293)-(Barclays!$K$3/'EUR GBP'!$F$3)</f>
        <v>-5.8012931442641218</v>
      </c>
      <c r="Q293" s="139">
        <f t="shared" si="59"/>
        <v>-3.6081606299030899</v>
      </c>
      <c r="R293" s="139">
        <f t="shared" si="60"/>
        <v>0.18589058028214109</v>
      </c>
      <c r="S293" s="139">
        <f t="shared" si="61"/>
        <v>-3.3335533396535633</v>
      </c>
      <c r="U293" s="102">
        <f>FORECAST($U$2,'EUR GBP'!AI293:AJ293,'EUR GBP'!$AI$2:$AJ$2)</f>
        <v>1.2166118435561639E-2</v>
      </c>
      <c r="V293" s="102">
        <f t="shared" si="62"/>
        <v>9.6795614808849878E-5</v>
      </c>
      <c r="W293" s="102">
        <f t="shared" si="63"/>
        <v>4.6705943252891333E-2</v>
      </c>
      <c r="X293" s="171">
        <f t="shared" si="64"/>
        <v>9.6795614808846409E-5</v>
      </c>
      <c r="Y293" s="139">
        <f t="shared" si="65"/>
        <v>3.7893416253293594E-3</v>
      </c>
      <c r="AC293" s="152">
        <f t="shared" si="56"/>
        <v>0.3747512295731506</v>
      </c>
      <c r="AD293" s="153">
        <f t="shared" si="66"/>
        <v>2.0620041163548208E-3</v>
      </c>
      <c r="AE293" s="153">
        <f t="shared" si="67"/>
        <v>0.31969051188151282</v>
      </c>
      <c r="AF293" s="153">
        <f t="shared" si="68"/>
        <v>2.0620041163548208E-3</v>
      </c>
      <c r="AG293" s="139">
        <f t="shared" si="69"/>
        <v>8.4927368342056275E-2</v>
      </c>
    </row>
    <row r="294" spans="10:33" ht="15" x14ac:dyDescent="0.2">
      <c r="J294" s="49">
        <v>44649</v>
      </c>
      <c r="K294" s="50">
        <v>156.539988517761</v>
      </c>
      <c r="L294" s="139">
        <f t="shared" si="57"/>
        <v>-2.5729819146407019E-2</v>
      </c>
      <c r="M294" s="170">
        <f t="shared" si="58"/>
        <v>149.27767504770458</v>
      </c>
      <c r="N294" s="139" cm="1">
        <f t="array" ref="N294">[1]!BSMCall(M294,$G$4,$G$7,W294,$G$11,AE294)/'EUR GBP'!H294</f>
        <v>16.763678880812197</v>
      </c>
      <c r="O294" s="139">
        <f>$B$5*(N294-($G$10/'EUR GBP'!$F$3))</f>
        <v>-418.11056053926751</v>
      </c>
      <c r="P294" s="139">
        <f>(M294/'EUR GBP'!H294)-(Barclays!$K$3/'EUR GBP'!$F$3)</f>
        <v>-5.8736132859796442</v>
      </c>
      <c r="Q294" s="139">
        <f t="shared" si="59"/>
        <v>-3.6531407199619692</v>
      </c>
      <c r="R294" s="139">
        <f t="shared" si="60"/>
        <v>0.19055417108975758</v>
      </c>
      <c r="S294" s="139">
        <f t="shared" si="61"/>
        <v>-3.4072593852199886</v>
      </c>
      <c r="U294" s="102">
        <f>FORECAST($U$2,'EUR GBP'!AI294:AJ294,'EUR GBP'!$AI$2:$AJ$2)</f>
        <v>1.2069322820752789E-2</v>
      </c>
      <c r="V294" s="102">
        <f t="shared" si="62"/>
        <v>6.0107093304387002E-5</v>
      </c>
      <c r="W294" s="102">
        <f t="shared" si="63"/>
        <v>4.6669254731386875E-2</v>
      </c>
      <c r="X294" s="171">
        <f t="shared" si="64"/>
        <v>6.0107093304388737E-5</v>
      </c>
      <c r="Y294" s="139">
        <f t="shared" si="65"/>
        <v>2.3530643519923148E-3</v>
      </c>
      <c r="AC294" s="152">
        <f t="shared" si="56"/>
        <v>0.37268922545679578</v>
      </c>
      <c r="AD294" s="153">
        <f t="shared" si="66"/>
        <v>1.2861909293752638E-3</v>
      </c>
      <c r="AE294" s="153">
        <f t="shared" si="67"/>
        <v>0.31891469869453326</v>
      </c>
      <c r="AF294" s="153">
        <f t="shared" si="68"/>
        <v>1.2861909293752638E-3</v>
      </c>
      <c r="AG294" s="139">
        <f t="shared" si="69"/>
        <v>5.2974099300230684E-2</v>
      </c>
    </row>
    <row r="295" spans="10:33" ht="15" x14ac:dyDescent="0.2">
      <c r="J295" s="49">
        <v>44648</v>
      </c>
      <c r="K295" s="50">
        <v>160.61999797820999</v>
      </c>
      <c r="L295" s="139">
        <f t="shared" si="57"/>
        <v>-4.2777476798997696E-2</v>
      </c>
      <c r="M295" s="170">
        <f t="shared" si="58"/>
        <v>146.66563297826721</v>
      </c>
      <c r="N295" s="139" cm="1">
        <f t="array" ref="N295">[1]!BSMCall(M295,$G$4,$G$7,W295,$G$11,AE295)/'EUR GBP'!H295</f>
        <v>15.251488619419893</v>
      </c>
      <c r="O295" s="139">
        <f>$B$5*(N295-($G$10/'EUR GBP'!$F$3))</f>
        <v>-644.93909974811311</v>
      </c>
      <c r="P295" s="139">
        <f>(M295/'EUR GBP'!H295)-(Barclays!$K$3/'EUR GBP'!$F$3)</f>
        <v>-8.7225130591506002</v>
      </c>
      <c r="Q295" s="139">
        <f t="shared" si="59"/>
        <v>-5.4250366997847896</v>
      </c>
      <c r="R295" s="139">
        <f t="shared" si="60"/>
        <v>0.42023383563204003</v>
      </c>
      <c r="S295" s="139">
        <f t="shared" si="61"/>
        <v>-4.8176652474185335</v>
      </c>
      <c r="U295" s="102">
        <f>FORECAST($U$2,'EUR GBP'!AI295:AJ295,'EUR GBP'!$AI$2:$AJ$2)</f>
        <v>1.2009215727448402E-2</v>
      </c>
      <c r="V295" s="102">
        <f t="shared" si="62"/>
        <v>-1.150937750937775E-5</v>
      </c>
      <c r="W295" s="102">
        <f t="shared" si="63"/>
        <v>4.6597638260573108E-2</v>
      </c>
      <c r="X295" s="171">
        <f t="shared" si="64"/>
        <v>-1.150937750937775E-5</v>
      </c>
      <c r="Y295" s="139">
        <f t="shared" si="65"/>
        <v>-4.5056755271447225E-4</v>
      </c>
      <c r="AC295" s="152">
        <f t="shared" si="56"/>
        <v>0.37140303452742052</v>
      </c>
      <c r="AD295" s="153">
        <f t="shared" si="66"/>
        <v>4.5545695778687056E-3</v>
      </c>
      <c r="AE295" s="153">
        <f t="shared" si="67"/>
        <v>0.3221830773430267</v>
      </c>
      <c r="AF295" s="153">
        <f t="shared" si="68"/>
        <v>4.5545695778687056E-3</v>
      </c>
      <c r="AG295" s="139">
        <f t="shared" si="69"/>
        <v>0.18758818428693141</v>
      </c>
    </row>
    <row r="296" spans="10:33" ht="15" x14ac:dyDescent="0.2">
      <c r="J296" s="49">
        <v>44645</v>
      </c>
      <c r="K296" s="50">
        <v>167.639994621276</v>
      </c>
      <c r="L296" s="139">
        <f t="shared" si="57"/>
        <v>-7.7248768265295248E-3</v>
      </c>
      <c r="M296" s="170">
        <f t="shared" si="58"/>
        <v>152.03639227183692</v>
      </c>
      <c r="N296" s="139" cm="1">
        <f t="array" ref="N296">[1]!BSMCall(M296,$G$4,$G$7,W296,$G$11,AE296)/'EUR GBP'!H296</f>
        <v>18.772408338124499</v>
      </c>
      <c r="O296" s="139">
        <f>$B$5*(N296-($G$10/'EUR GBP'!$F$3))</f>
        <v>-116.80114194242215</v>
      </c>
      <c r="P296" s="139">
        <f>(M296/'EUR GBP'!H296)-(Barclays!$K$3/'EUR GBP'!$F$3)</f>
        <v>-0.89472046879777167</v>
      </c>
      <c r="Q296" s="139">
        <f t="shared" si="59"/>
        <v>-0.55647854538715191</v>
      </c>
      <c r="R296" s="139">
        <f t="shared" si="60"/>
        <v>4.4216311020355073E-3</v>
      </c>
      <c r="S296" s="139">
        <f t="shared" si="61"/>
        <v>-0.54400947674634903</v>
      </c>
      <c r="U296" s="102">
        <f>FORECAST($U$2,'EUR GBP'!AI296:AJ296,'EUR GBP'!$AI$2:$AJ$2)</f>
        <v>1.202072510495778E-2</v>
      </c>
      <c r="V296" s="102">
        <f t="shared" si="62"/>
        <v>2.0797960460188988E-4</v>
      </c>
      <c r="W296" s="102">
        <f t="shared" si="63"/>
        <v>4.6817127242684373E-2</v>
      </c>
      <c r="X296" s="171">
        <f t="shared" si="64"/>
        <v>2.0797960460188641E-4</v>
      </c>
      <c r="Y296" s="139">
        <f t="shared" si="65"/>
        <v>8.1419574067878413E-3</v>
      </c>
      <c r="AC296" s="152">
        <f t="shared" si="56"/>
        <v>0.36684846494955181</v>
      </c>
      <c r="AD296" s="153">
        <f t="shared" si="66"/>
        <v>-2.2949063504529299E-6</v>
      </c>
      <c r="AE296" s="153">
        <f t="shared" si="67"/>
        <v>0.31762621285880754</v>
      </c>
      <c r="AF296" s="153">
        <f t="shared" si="68"/>
        <v>-2.2949063504529299E-6</v>
      </c>
      <c r="AG296" s="139">
        <f t="shared" si="69"/>
        <v>-9.4519868020429522E-5</v>
      </c>
    </row>
    <row r="297" spans="10:33" ht="15" x14ac:dyDescent="0.2">
      <c r="J297" s="49">
        <v>44644</v>
      </c>
      <c r="K297" s="50">
        <v>168.94000768661499</v>
      </c>
      <c r="L297" s="139">
        <f t="shared" si="57"/>
        <v>-9.6607601899103123E-3</v>
      </c>
      <c r="M297" s="170">
        <f t="shared" si="58"/>
        <v>151.73977622699826</v>
      </c>
      <c r="N297" s="139" cm="1">
        <f t="array" ref="N297">[1]!BSMCall(M297,$G$4,$G$7,W297,$G$11,AE297)/'EUR GBP'!H297</f>
        <v>18.471595729500724</v>
      </c>
      <c r="O297" s="139">
        <f>$B$5*(N297-($G$10/'EUR GBP'!$F$3))</f>
        <v>-161.92303323598853</v>
      </c>
      <c r="P297" s="139">
        <f>(M297/'EUR GBP'!H297)-(Barclays!$K$3/'EUR GBP'!$F$3)</f>
        <v>-2.1217011527644729</v>
      </c>
      <c r="Q297" s="139">
        <f t="shared" si="59"/>
        <v>-1.3196089867297758</v>
      </c>
      <c r="R297" s="139">
        <f t="shared" si="60"/>
        <v>2.4864297028843303E-2</v>
      </c>
      <c r="S297" s="139">
        <f t="shared" si="61"/>
        <v>-1.2862600623898051</v>
      </c>
      <c r="U297" s="102">
        <f>FORECAST($U$2,'EUR GBP'!AI297:AJ297,'EUR GBP'!$AI$2:$AJ$2)</f>
        <v>1.181274550035589E-2</v>
      </c>
      <c r="V297" s="102">
        <f t="shared" si="62"/>
        <v>2.7544237673262154E-5</v>
      </c>
      <c r="W297" s="102">
        <f t="shared" si="63"/>
        <v>4.6636691875755747E-2</v>
      </c>
      <c r="X297" s="171">
        <f t="shared" si="64"/>
        <v>2.7544237673260419E-5</v>
      </c>
      <c r="Y297" s="139">
        <f t="shared" si="65"/>
        <v>1.0782980877736183E-3</v>
      </c>
      <c r="AC297" s="152">
        <f t="shared" si="56"/>
        <v>0.36685075985590226</v>
      </c>
      <c r="AD297" s="153">
        <f t="shared" si="66"/>
        <v>1.7982284914475066E-4</v>
      </c>
      <c r="AE297" s="153">
        <f t="shared" si="67"/>
        <v>0.31780833061430275</v>
      </c>
      <c r="AF297" s="153">
        <f t="shared" si="68"/>
        <v>1.7982284914475066E-4</v>
      </c>
      <c r="AG297" s="139">
        <f t="shared" si="69"/>
        <v>7.4063292233536634E-3</v>
      </c>
    </row>
    <row r="298" spans="10:33" ht="15" x14ac:dyDescent="0.2">
      <c r="J298" s="49">
        <v>44643</v>
      </c>
      <c r="K298" s="50">
        <v>170.58000564575099</v>
      </c>
      <c r="L298" s="139">
        <f t="shared" si="57"/>
        <v>-8.7550814669479036E-3</v>
      </c>
      <c r="M298" s="170">
        <f t="shared" si="58"/>
        <v>151.87854431901312</v>
      </c>
      <c r="N298" s="139" cm="1">
        <f t="array" ref="N298">[1]!BSMCall(M298,$G$4,$G$7,W298,$G$11,AE298)/'EUR GBP'!H298</f>
        <v>18.513004204129725</v>
      </c>
      <c r="O298" s="139">
        <f>$B$5*(N298-($G$10/'EUR GBP'!$F$3))</f>
        <v>-155.71176204163831</v>
      </c>
      <c r="P298" s="139">
        <f>(M298/'EUR GBP'!H298)-(Barclays!$K$3/'EUR GBP'!$F$3)</f>
        <v>-1.8583736665403308</v>
      </c>
      <c r="Q298" s="139">
        <f t="shared" si="59"/>
        <v>-1.1558303523912037</v>
      </c>
      <c r="R298" s="139">
        <f t="shared" si="60"/>
        <v>1.9075408457140394E-2</v>
      </c>
      <c r="S298" s="139">
        <f t="shared" si="61"/>
        <v>-1.1860514444703796</v>
      </c>
      <c r="U298" s="102">
        <f>FORECAST($U$2,'EUR GBP'!AI298:AJ298,'EUR GBP'!$AI$2:$AJ$2)</f>
        <v>1.1785201262682628E-2</v>
      </c>
      <c r="V298" s="102">
        <f t="shared" si="62"/>
        <v>-1.8722480162979352E-4</v>
      </c>
      <c r="W298" s="102">
        <f t="shared" si="63"/>
        <v>4.6421922836452689E-2</v>
      </c>
      <c r="X298" s="171">
        <f t="shared" si="64"/>
        <v>-1.8722480162979699E-4</v>
      </c>
      <c r="Y298" s="139">
        <f t="shared" si="65"/>
        <v>-7.3294511896109422E-3</v>
      </c>
      <c r="AC298" s="152">
        <f t="shared" si="56"/>
        <v>0.36667093700675751</v>
      </c>
      <c r="AD298" s="153">
        <f t="shared" si="66"/>
        <v>-1.0189439540341794E-3</v>
      </c>
      <c r="AE298" s="153">
        <f t="shared" si="67"/>
        <v>0.31660956381112382</v>
      </c>
      <c r="AF298" s="153">
        <f t="shared" si="68"/>
        <v>-1.0189439540341794E-3</v>
      </c>
      <c r="AG298" s="139">
        <f t="shared" si="69"/>
        <v>-4.1967049346705192E-2</v>
      </c>
    </row>
    <row r="299" spans="10:33" ht="15" x14ac:dyDescent="0.2">
      <c r="J299" s="49">
        <v>44642</v>
      </c>
      <c r="K299" s="50">
        <v>172.08000421524</v>
      </c>
      <c r="L299" s="139">
        <f t="shared" si="57"/>
        <v>1.8179201054832606E-2</v>
      </c>
      <c r="M299" s="170">
        <f t="shared" si="58"/>
        <v>156.00541502997621</v>
      </c>
      <c r="N299" s="139" cm="1">
        <f t="array" ref="N299">[1]!BSMCall(M299,$G$4,$G$7,W299,$G$11,AE299)/'EUR GBP'!H299</f>
        <v>21.796171052961128</v>
      </c>
      <c r="O299" s="139">
        <f>$B$5*(N299-($G$10/'EUR GBP'!$F$3))</f>
        <v>336.76326528307214</v>
      </c>
      <c r="P299" s="139">
        <f>(M299/'EUR GBP'!H299)-(Barclays!$K$3/'EUR GBP'!$F$3)</f>
        <v>4.3851305897417205</v>
      </c>
      <c r="Q299" s="139">
        <f t="shared" si="59"/>
        <v>2.7273670123933726</v>
      </c>
      <c r="R299" s="139">
        <f t="shared" si="60"/>
        <v>0.10621181321056745</v>
      </c>
      <c r="S299" s="139">
        <f t="shared" si="61"/>
        <v>2.8867252882836913</v>
      </c>
      <c r="U299" s="102">
        <f>FORECAST($U$2,'EUR GBP'!AI299:AJ299,'EUR GBP'!$AI$2:$AJ$2)</f>
        <v>1.1972426064312421E-2</v>
      </c>
      <c r="V299" s="102">
        <f t="shared" si="62"/>
        <v>3.4760897979138096E-4</v>
      </c>
      <c r="W299" s="102">
        <f t="shared" si="63"/>
        <v>4.6956756617873865E-2</v>
      </c>
      <c r="X299" s="171">
        <f t="shared" si="64"/>
        <v>3.4760897979137922E-4</v>
      </c>
      <c r="Y299" s="139">
        <f t="shared" si="65"/>
        <v>1.3608149285099248E-2</v>
      </c>
      <c r="AC299" s="152">
        <f t="shared" si="56"/>
        <v>0.36768988096079169</v>
      </c>
      <c r="AD299" s="153">
        <f t="shared" si="66"/>
        <v>9.5997517131501953E-4</v>
      </c>
      <c r="AE299" s="153">
        <f t="shared" si="67"/>
        <v>0.31858848293647302</v>
      </c>
      <c r="AF299" s="153">
        <f t="shared" si="68"/>
        <v>9.5997517131501953E-4</v>
      </c>
      <c r="AG299" s="139">
        <f t="shared" si="69"/>
        <v>3.9538313394651935E-2</v>
      </c>
    </row>
    <row r="300" spans="10:33" ht="15" x14ac:dyDescent="0.2">
      <c r="J300" s="49">
        <v>44641</v>
      </c>
      <c r="K300" s="50">
        <v>168.97999048232998</v>
      </c>
      <c r="L300" s="139">
        <f t="shared" si="57"/>
        <v>-9.189559097672639E-3</v>
      </c>
      <c r="M300" s="170">
        <f t="shared" si="58"/>
        <v>151.81197365735332</v>
      </c>
      <c r="N300" s="139" cm="1">
        <f t="array" ref="N300">[1]!BSMCall(M300,$G$4,$G$7,W300,$G$11,AE300)/'EUR GBP'!H300</f>
        <v>18.579368482665508</v>
      </c>
      <c r="O300" s="139">
        <f>$B$5*(N300-($G$10/'EUR GBP'!$F$3))</f>
        <v>-145.75712026127087</v>
      </c>
      <c r="P300" s="139">
        <f>(M300/'EUR GBP'!H300)-(Barclays!$K$3/'EUR GBP'!$F$3)</f>
        <v>-1.2024187039942262</v>
      </c>
      <c r="Q300" s="139">
        <f t="shared" si="59"/>
        <v>-0.74785392162102049</v>
      </c>
      <c r="R300" s="139">
        <f t="shared" si="60"/>
        <v>7.985814299472668E-3</v>
      </c>
      <c r="S300" s="139">
        <f t="shared" si="61"/>
        <v>-0.75819341373621685</v>
      </c>
      <c r="U300" s="102">
        <f>FORECAST($U$2,'EUR GBP'!AI300:AJ300,'EUR GBP'!$AI$2:$AJ$2)</f>
        <v>1.162481708452104E-2</v>
      </c>
      <c r="V300" s="102">
        <f t="shared" si="62"/>
        <v>2.8070481494076906E-4</v>
      </c>
      <c r="W300" s="102">
        <f t="shared" si="63"/>
        <v>4.6889852453023254E-2</v>
      </c>
      <c r="X300" s="171">
        <f t="shared" si="64"/>
        <v>2.8070481494076732E-4</v>
      </c>
      <c r="Y300" s="139">
        <f t="shared" si="65"/>
        <v>1.098899409633391E-2</v>
      </c>
      <c r="AC300" s="152">
        <f t="shared" si="56"/>
        <v>0.36672990578947667</v>
      </c>
      <c r="AD300" s="153">
        <f t="shared" si="66"/>
        <v>-7.1174003741991676E-4</v>
      </c>
      <c r="AE300" s="153">
        <f t="shared" si="67"/>
        <v>0.31691676772773808</v>
      </c>
      <c r="AF300" s="153">
        <f t="shared" si="68"/>
        <v>-7.1174003741991676E-4</v>
      </c>
      <c r="AG300" s="139">
        <f t="shared" si="69"/>
        <v>-2.9314300511002887E-2</v>
      </c>
    </row>
    <row r="301" spans="10:33" ht="15" x14ac:dyDescent="0.2">
      <c r="J301" s="49">
        <v>44638</v>
      </c>
      <c r="K301" s="50">
        <v>170.539999008178</v>
      </c>
      <c r="L301" s="139">
        <f t="shared" si="57"/>
        <v>-1.6405598539873296E-3</v>
      </c>
      <c r="M301" s="170">
        <f t="shared" si="58"/>
        <v>152.96863130548837</v>
      </c>
      <c r="N301" s="139" cm="1">
        <f t="array" ref="N301">[1]!BSMCall(M301,$G$4,$G$7,W301,$G$11,AE301)/'EUR GBP'!H301</f>
        <v>19.346748437420494</v>
      </c>
      <c r="O301" s="139">
        <f>$B$5*(N301-($G$10/'EUR GBP'!$F$3))</f>
        <v>-30.650127048022924</v>
      </c>
      <c r="P301" s="139">
        <f>(M301/'EUR GBP'!H301)-(Barclays!$K$3/'EUR GBP'!$F$3)</f>
        <v>0.88586363336224849</v>
      </c>
      <c r="Q301" s="139">
        <f t="shared" si="59"/>
        <v>0.55096996581199609</v>
      </c>
      <c r="R301" s="139">
        <f t="shared" si="60"/>
        <v>4.3345249503170596E-3</v>
      </c>
      <c r="S301" s="139">
        <f t="shared" si="61"/>
        <v>0.42205922893628051</v>
      </c>
      <c r="U301" s="102">
        <f>FORECAST($U$2,'EUR GBP'!AI301:AJ301,'EUR GBP'!$AI$2:$AJ$2)</f>
        <v>1.1344112269580271E-2</v>
      </c>
      <c r="V301" s="102">
        <f t="shared" si="62"/>
        <v>-3.9021112024797619E-5</v>
      </c>
      <c r="W301" s="102">
        <f t="shared" si="63"/>
        <v>4.6570126526057687E-2</v>
      </c>
      <c r="X301" s="171">
        <f t="shared" si="64"/>
        <v>-3.9021112024799354E-5</v>
      </c>
      <c r="Y301" s="139">
        <f t="shared" si="65"/>
        <v>-1.5275932112649641E-3</v>
      </c>
      <c r="AC301" s="152">
        <f t="shared" si="56"/>
        <v>0.36744164582689659</v>
      </c>
      <c r="AD301" s="153">
        <f t="shared" si="66"/>
        <v>-3.19805476352919E-3</v>
      </c>
      <c r="AE301" s="153">
        <f t="shared" si="67"/>
        <v>0.31443045300162881</v>
      </c>
      <c r="AF301" s="153">
        <f t="shared" si="68"/>
        <v>-3.19805476352919E-3</v>
      </c>
      <c r="AG301" s="139">
        <f t="shared" si="69"/>
        <v>-0.13171766861476769</v>
      </c>
    </row>
    <row r="302" spans="10:33" ht="15" x14ac:dyDescent="0.2">
      <c r="J302" s="49">
        <v>44637</v>
      </c>
      <c r="K302" s="50">
        <v>170.820009708404</v>
      </c>
      <c r="L302" s="139">
        <f t="shared" si="57"/>
        <v>-1.6604072520106594E-2</v>
      </c>
      <c r="M302" s="170">
        <f t="shared" si="58"/>
        <v>150.67592192646569</v>
      </c>
      <c r="N302" s="139" cm="1">
        <f t="array" ref="N302">[1]!BSMCall(M302,$G$4,$G$7,W302,$G$11,AE302)/'EUR GBP'!H302</f>
        <v>17.645350959751894</v>
      </c>
      <c r="O302" s="139">
        <f>$B$5*(N302-($G$10/'EUR GBP'!$F$3))</f>
        <v>-285.8597486983129</v>
      </c>
      <c r="P302" s="139">
        <f>(M302/'EUR GBP'!H302)-(Barclays!$K$3/'EUR GBP'!$F$3)</f>
        <v>-3.9384100583469319</v>
      </c>
      <c r="Q302" s="139">
        <f t="shared" si="59"/>
        <v>-2.4495256080951386</v>
      </c>
      <c r="R302" s="139">
        <f t="shared" si="60"/>
        <v>8.5674114495995962E-2</v>
      </c>
      <c r="S302" s="139">
        <f t="shared" si="61"/>
        <v>-2.3878322728068886</v>
      </c>
      <c r="U302" s="102">
        <f>FORECAST($U$2,'EUR GBP'!AI302:AJ302,'EUR GBP'!$AI$2:$AJ$2)</f>
        <v>1.1383133381605069E-2</v>
      </c>
      <c r="V302" s="102">
        <f t="shared" si="62"/>
        <v>-1.3657082803547795E-3</v>
      </c>
      <c r="W302" s="102">
        <f t="shared" si="63"/>
        <v>4.5243439357727705E-2</v>
      </c>
      <c r="X302" s="171">
        <f t="shared" si="64"/>
        <v>-1.3657082803547813E-3</v>
      </c>
      <c r="Y302" s="139">
        <f t="shared" si="65"/>
        <v>-5.3464562883610942E-2</v>
      </c>
      <c r="AC302" s="152">
        <f t="shared" si="56"/>
        <v>0.37063970059042578</v>
      </c>
      <c r="AD302" s="153">
        <f t="shared" si="66"/>
        <v>7.1585502403048729E-4</v>
      </c>
      <c r="AE302" s="153">
        <f t="shared" si="67"/>
        <v>0.31834436278918848</v>
      </c>
      <c r="AF302" s="153">
        <f t="shared" si="68"/>
        <v>7.1585502403048729E-4</v>
      </c>
      <c r="AG302" s="139">
        <f t="shared" si="69"/>
        <v>2.9483783675865016E-2</v>
      </c>
    </row>
    <row r="303" spans="10:33" ht="15" x14ac:dyDescent="0.2">
      <c r="J303" s="49">
        <v>44636</v>
      </c>
      <c r="K303" s="50">
        <v>173.679995536804</v>
      </c>
      <c r="L303" s="139">
        <f t="shared" si="57"/>
        <v>3.5157162325420599E-2</v>
      </c>
      <c r="M303" s="170">
        <f t="shared" si="58"/>
        <v>158.60677821991069</v>
      </c>
      <c r="N303" s="139" cm="1">
        <f t="array" ref="N303">[1]!BSMCall(M303,$G$4,$G$7,W303,$G$11,AE303)/'EUR GBP'!H303</f>
        <v>23.610078338807892</v>
      </c>
      <c r="O303" s="139">
        <f>$B$5*(N303-($G$10/'EUR GBP'!$F$3))</f>
        <v>608.84935816008669</v>
      </c>
      <c r="P303" s="139">
        <f>(M303/'EUR GBP'!H303)-(Barclays!$K$3/'EUR GBP'!$F$3)</f>
        <v>6.2671194624009843</v>
      </c>
      <c r="Q303" s="139">
        <f t="shared" si="59"/>
        <v>3.8978850309421862</v>
      </c>
      <c r="R303" s="139">
        <f t="shared" si="60"/>
        <v>0.21694203363084316</v>
      </c>
      <c r="S303" s="139">
        <f t="shared" si="61"/>
        <v>4.1296524884061299</v>
      </c>
      <c r="U303" s="102">
        <f>FORECAST($U$2,'EUR GBP'!AI303:AJ303,'EUR GBP'!$AI$2:$AJ$2)</f>
        <v>1.2748841661959848E-2</v>
      </c>
      <c r="V303" s="102">
        <f t="shared" si="62"/>
        <v>1.7524603754281998E-4</v>
      </c>
      <c r="W303" s="102">
        <f t="shared" si="63"/>
        <v>4.6784393675625306E-2</v>
      </c>
      <c r="X303" s="171">
        <f t="shared" si="64"/>
        <v>1.7524603754281998E-4</v>
      </c>
      <c r="Y303" s="139">
        <f t="shared" si="65"/>
        <v>6.860508154697402E-3</v>
      </c>
      <c r="AC303" s="152">
        <f t="shared" si="56"/>
        <v>0.36992384556639529</v>
      </c>
      <c r="AD303" s="153">
        <f t="shared" si="66"/>
        <v>1.9338511525679447E-4</v>
      </c>
      <c r="AE303" s="153">
        <f t="shared" si="67"/>
        <v>0.31782189288041479</v>
      </c>
      <c r="AF303" s="153">
        <f t="shared" si="68"/>
        <v>1.9338511525679447E-4</v>
      </c>
      <c r="AG303" s="139">
        <f t="shared" si="69"/>
        <v>7.9649156784023963E-3</v>
      </c>
    </row>
    <row r="304" spans="10:33" ht="15" x14ac:dyDescent="0.2">
      <c r="J304" s="49">
        <v>44635</v>
      </c>
      <c r="K304" s="50">
        <v>167.679989337921</v>
      </c>
      <c r="L304" s="139">
        <f t="shared" si="57"/>
        <v>-1.0913626932322394E-2</v>
      </c>
      <c r="M304" s="170">
        <f t="shared" si="58"/>
        <v>151.54781198737842</v>
      </c>
      <c r="N304" s="139" cm="1">
        <f t="array" ref="N304">[1]!BSMCall(M304,$G$4,$G$7,W304,$G$11,AE304)/'EUR GBP'!H304</f>
        <v>18.426512355864155</v>
      </c>
      <c r="O304" s="139">
        <f>$B$5*(N304-($G$10/'EUR GBP'!$F$3))</f>
        <v>-168.68553928147384</v>
      </c>
      <c r="P304" s="139">
        <f>(M304/'EUR GBP'!H304)-(Barclays!$K$3/'EUR GBP'!$F$3)</f>
        <v>-1.5671234863910684</v>
      </c>
      <c r="Q304" s="139">
        <f t="shared" si="59"/>
        <v>-0.97468497543231336</v>
      </c>
      <c r="R304" s="139">
        <f t="shared" si="60"/>
        <v>1.3564825127026793E-2</v>
      </c>
      <c r="S304" s="139">
        <f t="shared" si="61"/>
        <v>-0.9471471730846176</v>
      </c>
      <c r="U304" s="102">
        <f>FORECAST($U$2,'EUR GBP'!AI304:AJ304,'EUR GBP'!$AI$2:$AJ$2)</f>
        <v>1.2573595624417028E-2</v>
      </c>
      <c r="V304" s="102">
        <f t="shared" si="62"/>
        <v>5.7629495859157567E-5</v>
      </c>
      <c r="W304" s="102">
        <f t="shared" si="63"/>
        <v>4.6666777133941642E-2</v>
      </c>
      <c r="X304" s="171">
        <f t="shared" si="64"/>
        <v>5.7629495859155833E-5</v>
      </c>
      <c r="Y304" s="139">
        <f t="shared" si="65"/>
        <v>2.2560717025983186E-3</v>
      </c>
      <c r="AC304" s="152">
        <f t="shared" si="56"/>
        <v>0.3697304604511385</v>
      </c>
      <c r="AD304" s="153">
        <f t="shared" si="66"/>
        <v>2.8448199774533389E-4</v>
      </c>
      <c r="AE304" s="153">
        <f t="shared" si="67"/>
        <v>0.31791298976290333</v>
      </c>
      <c r="AF304" s="153">
        <f t="shared" si="68"/>
        <v>2.8448199774533389E-4</v>
      </c>
      <c r="AG304" s="139">
        <f t="shared" si="69"/>
        <v>1.1716905518070551E-2</v>
      </c>
    </row>
    <row r="305" spans="10:33" ht="15" x14ac:dyDescent="0.2">
      <c r="J305" s="49">
        <v>44634</v>
      </c>
      <c r="K305" s="50">
        <v>169.52000856399502</v>
      </c>
      <c r="L305" s="139">
        <f t="shared" si="57"/>
        <v>4.1554797860909154E-2</v>
      </c>
      <c r="M305" s="170">
        <f t="shared" si="58"/>
        <v>159.58702392311346</v>
      </c>
      <c r="N305" s="139" cm="1">
        <f t="array" ref="N305">[1]!BSMCall(M305,$G$4,$G$7,W305,$G$11,AE305)/'EUR GBP'!H305</f>
        <v>24.470245865095698</v>
      </c>
      <c r="O305" s="139">
        <f>$B$5*(N305-($G$10/'EUR GBP'!$F$3))</f>
        <v>737.87448710325771</v>
      </c>
      <c r="P305" s="139">
        <f>(M305/'EUR GBP'!H305)-(Barclays!$K$3/'EUR GBP'!$F$3)</f>
        <v>6.5535737818729274</v>
      </c>
      <c r="Q305" s="139">
        <f t="shared" si="59"/>
        <v>4.0760475840285206</v>
      </c>
      <c r="R305" s="139">
        <f t="shared" si="60"/>
        <v>0.23722701649019856</v>
      </c>
      <c r="S305" s="139">
        <f t="shared" si="61"/>
        <v>4.5083764599597602</v>
      </c>
      <c r="U305" s="102">
        <f>FORECAST($U$2,'EUR GBP'!AI305:AJ305,'EUR GBP'!$AI$2:$AJ$2)</f>
        <v>1.2515966128557871E-2</v>
      </c>
      <c r="V305" s="102">
        <f t="shared" si="62"/>
        <v>2.6021525263786142E-4</v>
      </c>
      <c r="W305" s="102">
        <f t="shared" si="63"/>
        <v>4.6869362890720349E-2</v>
      </c>
      <c r="X305" s="171">
        <f t="shared" si="64"/>
        <v>2.6021525263786316E-4</v>
      </c>
      <c r="Y305" s="139">
        <f t="shared" si="65"/>
        <v>1.0186871484968687E-2</v>
      </c>
      <c r="AC305" s="152">
        <f t="shared" si="56"/>
        <v>0.36944597845339316</v>
      </c>
      <c r="AD305" s="153">
        <f t="shared" si="66"/>
        <v>4.489665390376929E-3</v>
      </c>
      <c r="AE305" s="153">
        <f t="shared" si="67"/>
        <v>0.32211817315553493</v>
      </c>
      <c r="AF305" s="153">
        <f t="shared" si="68"/>
        <v>4.489665390376929E-3</v>
      </c>
      <c r="AG305" s="139">
        <f t="shared" si="69"/>
        <v>0.18491498795607236</v>
      </c>
    </row>
    <row r="306" spans="10:33" ht="15" x14ac:dyDescent="0.2">
      <c r="J306" s="49">
        <v>44631</v>
      </c>
      <c r="K306" s="50">
        <v>162.61999607086099</v>
      </c>
      <c r="L306" s="139">
        <f t="shared" si="57"/>
        <v>3.1736851281177661E-2</v>
      </c>
      <c r="M306" s="170">
        <f t="shared" si="58"/>
        <v>158.08271816895314</v>
      </c>
      <c r="N306" s="139" cm="1">
        <f t="array" ref="N306">[1]!BSMCall(M306,$G$4,$G$7,W306,$G$11,AE306)/'EUR GBP'!H306</f>
        <v>23.356327250045595</v>
      </c>
      <c r="O306" s="139">
        <f>$B$5*(N306-($G$10/'EUR GBP'!$F$3))</f>
        <v>570.7866948457422</v>
      </c>
      <c r="P306" s="139">
        <f>(M306/'EUR GBP'!H306)-(Barclays!$K$3/'EUR GBP'!$F$3)</f>
        <v>5.8990414727617804</v>
      </c>
      <c r="Q306" s="139">
        <f t="shared" si="59"/>
        <v>3.6689559839308035</v>
      </c>
      <c r="R306" s="139">
        <f t="shared" si="60"/>
        <v>0.19220764581839767</v>
      </c>
      <c r="S306" s="139">
        <f t="shared" si="61"/>
        <v>3.9859654399416811</v>
      </c>
      <c r="U306" s="102">
        <f>FORECAST($U$2,'EUR GBP'!AI306:AJ306,'EUR GBP'!$AI$2:$AJ$2)</f>
        <v>1.2255750875920009E-2</v>
      </c>
      <c r="V306" s="102">
        <f t="shared" si="62"/>
        <v>1.7942292615770808E-4</v>
      </c>
      <c r="W306" s="102">
        <f t="shared" si="63"/>
        <v>4.6788570564240198E-2</v>
      </c>
      <c r="X306" s="171">
        <f t="shared" si="64"/>
        <v>1.7942292615771155E-4</v>
      </c>
      <c r="Y306" s="139">
        <f t="shared" si="65"/>
        <v>7.0240244247684134E-3</v>
      </c>
      <c r="AC306" s="152">
        <f t="shared" si="56"/>
        <v>0.36495631306301624</v>
      </c>
      <c r="AD306" s="153">
        <f t="shared" si="66"/>
        <v>2.8595997239668769E-3</v>
      </c>
      <c r="AE306" s="153">
        <f t="shared" si="67"/>
        <v>0.32048810748912487</v>
      </c>
      <c r="AF306" s="153">
        <f t="shared" si="68"/>
        <v>2.8595997239668769E-3</v>
      </c>
      <c r="AG306" s="139">
        <f t="shared" si="69"/>
        <v>0.11777778576771152</v>
      </c>
    </row>
    <row r="307" spans="10:33" ht="15" x14ac:dyDescent="0.2">
      <c r="J307" s="49">
        <v>44630</v>
      </c>
      <c r="K307" s="50">
        <v>157.539987564086</v>
      </c>
      <c r="L307" s="139">
        <f t="shared" si="57"/>
        <v>-2.5692326997225626E-2</v>
      </c>
      <c r="M307" s="170">
        <f t="shared" si="58"/>
        <v>149.28341959472277</v>
      </c>
      <c r="N307" s="139" cm="1">
        <f t="array" ref="N307">[1]!BSMCall(M307,$G$4,$G$7,W307,$G$11,AE307)/'EUR GBP'!H307</f>
        <v>16.871461811591931</v>
      </c>
      <c r="O307" s="139">
        <f>$B$5*(N307-($G$10/'EUR GBP'!$F$3))</f>
        <v>-401.94312092230734</v>
      </c>
      <c r="P307" s="139">
        <f>(M307/'EUR GBP'!H307)-(Barclays!$K$3/'EUR GBP'!$F$3)</f>
        <v>-4.5193577981981718</v>
      </c>
      <c r="Q307" s="139">
        <f t="shared" si="59"/>
        <v>-2.8108506973185547</v>
      </c>
      <c r="R307" s="139">
        <f t="shared" si="60"/>
        <v>0.11281353609978893</v>
      </c>
      <c r="S307" s="139">
        <f t="shared" si="61"/>
        <v>-2.6683484272057383</v>
      </c>
      <c r="U307" s="102">
        <f>FORECAST($U$2,'EUR GBP'!AI307:AJ307,'EUR GBP'!$AI$2:$AJ$2)</f>
        <v>1.2076327949762301E-2</v>
      </c>
      <c r="V307" s="102">
        <f t="shared" si="62"/>
        <v>-1.6601188108320009E-4</v>
      </c>
      <c r="W307" s="102">
        <f t="shared" si="63"/>
        <v>4.6443135756999286E-2</v>
      </c>
      <c r="X307" s="171">
        <f t="shared" si="64"/>
        <v>-1.6601188108320009E-4</v>
      </c>
      <c r="Y307" s="139">
        <f t="shared" si="65"/>
        <v>-6.4990106476425303E-3</v>
      </c>
      <c r="AC307" s="152">
        <f t="shared" si="56"/>
        <v>0.36209671333904936</v>
      </c>
      <c r="AD307" s="153">
        <f t="shared" si="66"/>
        <v>8.7862464019089481E-4</v>
      </c>
      <c r="AE307" s="153">
        <f t="shared" si="67"/>
        <v>0.31850713240534889</v>
      </c>
      <c r="AF307" s="153">
        <f t="shared" si="68"/>
        <v>8.7862464019089481E-4</v>
      </c>
      <c r="AG307" s="139">
        <f t="shared" si="69"/>
        <v>3.6187744660670026E-2</v>
      </c>
    </row>
    <row r="308" spans="10:33" ht="15" x14ac:dyDescent="0.2">
      <c r="J308" s="49">
        <v>44629</v>
      </c>
      <c r="K308" s="50">
        <v>161.64000034332199</v>
      </c>
      <c r="L308" s="139">
        <f t="shared" si="57"/>
        <v>4.9458583455801383E-2</v>
      </c>
      <c r="M308" s="170">
        <f t="shared" si="58"/>
        <v>160.79804193522929</v>
      </c>
      <c r="N308" s="139" cm="1">
        <f t="array" ref="N308">[1]!BSMCall(M308,$G$4,$G$7,W308,$G$11,AE308)/'EUR GBP'!H308</f>
        <v>25.290338586361909</v>
      </c>
      <c r="O308" s="139">
        <f>$B$5*(N308-($G$10/'EUR GBP'!$F$3))</f>
        <v>860.88839529318921</v>
      </c>
      <c r="P308" s="139">
        <f>(M308/'EUR GBP'!H308)-(Barclays!$K$3/'EUR GBP'!$F$3)</f>
        <v>6.5672164154024983</v>
      </c>
      <c r="Q308" s="139">
        <f t="shared" si="59"/>
        <v>4.0845327289721558</v>
      </c>
      <c r="R308" s="139">
        <f t="shared" si="60"/>
        <v>0.23821571974736064</v>
      </c>
      <c r="S308" s="139">
        <f t="shared" si="61"/>
        <v>4.5628978989216469</v>
      </c>
      <c r="U308" s="102">
        <f>FORECAST($U$2,'EUR GBP'!AI308:AJ308,'EUR GBP'!$AI$2:$AJ$2)</f>
        <v>1.2242339830845501E-2</v>
      </c>
      <c r="V308" s="102">
        <f t="shared" si="62"/>
        <v>1.3447934761638171E-4</v>
      </c>
      <c r="W308" s="102">
        <f t="shared" si="63"/>
        <v>4.6743626985698866E-2</v>
      </c>
      <c r="X308" s="171">
        <f t="shared" si="64"/>
        <v>1.3447934761637997E-4</v>
      </c>
      <c r="Y308" s="139">
        <f t="shared" si="65"/>
        <v>5.2645792960376199E-3</v>
      </c>
      <c r="AC308" s="152">
        <f t="shared" si="56"/>
        <v>0.36121808869885846</v>
      </c>
      <c r="AD308" s="153">
        <f t="shared" si="66"/>
        <v>5.7029150924248206E-3</v>
      </c>
      <c r="AE308" s="153">
        <f t="shared" si="67"/>
        <v>0.32333142285758282</v>
      </c>
      <c r="AF308" s="153">
        <f t="shared" si="68"/>
        <v>5.7029150924248206E-3</v>
      </c>
      <c r="AG308" s="139">
        <f t="shared" si="69"/>
        <v>0.23488487090609309</v>
      </c>
    </row>
    <row r="309" spans="10:33" ht="15" x14ac:dyDescent="0.2">
      <c r="J309" s="49">
        <v>44628</v>
      </c>
      <c r="K309" s="50">
        <v>153.83999347686702</v>
      </c>
      <c r="L309" s="139">
        <f t="shared" si="57"/>
        <v>2.1949977857891458E-2</v>
      </c>
      <c r="M309" s="170">
        <f t="shared" si="58"/>
        <v>156.58317344375757</v>
      </c>
      <c r="N309" s="139" cm="1">
        <f t="array" ref="N309">[1]!BSMCall(M309,$G$4,$G$7,W309,$G$11,AE309)/'EUR GBP'!H309</f>
        <v>22.063783312225578</v>
      </c>
      <c r="O309" s="139">
        <f>$B$5*(N309-($G$10/'EUR GBP'!$F$3))</f>
        <v>376.90510417273958</v>
      </c>
      <c r="P309" s="139">
        <f>(M309/'EUR GBP'!H309)-(Barclays!$K$3/'EUR GBP'!$F$3)</f>
        <v>3.5472307014436524</v>
      </c>
      <c r="Q309" s="139">
        <f t="shared" si="59"/>
        <v>2.2062284811080723</v>
      </c>
      <c r="R309" s="139">
        <f t="shared" si="60"/>
        <v>6.9500292087849705E-2</v>
      </c>
      <c r="S309" s="139">
        <f t="shared" si="61"/>
        <v>2.3411901242973254</v>
      </c>
      <c r="U309" s="102">
        <f>FORECAST($U$2,'EUR GBP'!AI309:AJ309,'EUR GBP'!$AI$2:$AJ$2)</f>
        <v>1.210786048322912E-2</v>
      </c>
      <c r="V309" s="102">
        <f t="shared" si="62"/>
        <v>4.2611602693794909E-4</v>
      </c>
      <c r="W309" s="102">
        <f t="shared" si="63"/>
        <v>4.7035263665020435E-2</v>
      </c>
      <c r="X309" s="171">
        <f t="shared" si="64"/>
        <v>4.2611602693794909E-4</v>
      </c>
      <c r="Y309" s="139">
        <f t="shared" si="65"/>
        <v>1.6681532539306373E-2</v>
      </c>
      <c r="AC309" s="152">
        <f t="shared" si="56"/>
        <v>0.35551517360643364</v>
      </c>
      <c r="AD309" s="153">
        <f t="shared" si="66"/>
        <v>1.1843553925393047E-3</v>
      </c>
      <c r="AE309" s="153">
        <f t="shared" si="67"/>
        <v>0.3188128631576973</v>
      </c>
      <c r="AF309" s="153">
        <f t="shared" si="68"/>
        <v>1.1843553925393047E-3</v>
      </c>
      <c r="AG309" s="139">
        <f t="shared" si="69"/>
        <v>4.8779818562097413E-2</v>
      </c>
    </row>
    <row r="310" spans="10:33" ht="15" x14ac:dyDescent="0.2">
      <c r="J310" s="49">
        <v>44627</v>
      </c>
      <c r="K310" s="50">
        <v>150.49999952316199</v>
      </c>
      <c r="L310" s="139">
        <f t="shared" si="57"/>
        <v>-4.8125513264625129E-2</v>
      </c>
      <c r="M310" s="170">
        <f t="shared" si="58"/>
        <v>145.84620684232641</v>
      </c>
      <c r="N310" s="139" cm="1">
        <f t="array" ref="N310">[1]!BSMCall(M310,$G$4,$G$7,W310,$G$11,AE310)/'EUR GBP'!H310</f>
        <v>14.910988119514375</v>
      </c>
      <c r="O310" s="139">
        <f>$B$5*(N310-($G$10/'EUR GBP'!$F$3))</f>
        <v>-696.01417473394088</v>
      </c>
      <c r="P310" s="139">
        <f>(M310/'EUR GBP'!H310)-(Barclays!$K$3/'EUR GBP'!$F$3)</f>
        <v>-8.8940622958693325</v>
      </c>
      <c r="Q310" s="139">
        <f t="shared" si="59"/>
        <v>-5.5317331184324932</v>
      </c>
      <c r="R310" s="139">
        <f t="shared" si="60"/>
        <v>0.4369262069326964</v>
      </c>
      <c r="S310" s="139">
        <f t="shared" si="61"/>
        <v>-4.8168394614957597</v>
      </c>
      <c r="U310" s="102">
        <f>FORECAST($U$2,'EUR GBP'!AI310:AJ310,'EUR GBP'!$AI$2:$AJ$2)</f>
        <v>1.1681744456291171E-2</v>
      </c>
      <c r="V310" s="102">
        <f t="shared" si="62"/>
        <v>6.4837252721192985E-4</v>
      </c>
      <c r="W310" s="102">
        <f t="shared" si="63"/>
        <v>4.7257520165294414E-2</v>
      </c>
      <c r="X310" s="171">
        <f t="shared" si="64"/>
        <v>6.4837252721192812E-4</v>
      </c>
      <c r="Y310" s="139">
        <f t="shared" si="65"/>
        <v>2.5382399925204142E-2</v>
      </c>
      <c r="AC310" s="152">
        <f t="shared" si="56"/>
        <v>0.35433081821389434</v>
      </c>
      <c r="AD310" s="153">
        <f t="shared" si="66"/>
        <v>6.1326686927884455E-3</v>
      </c>
      <c r="AE310" s="153">
        <f t="shared" si="67"/>
        <v>0.32376117645794644</v>
      </c>
      <c r="AF310" s="153">
        <f t="shared" si="68"/>
        <v>6.1326686927884455E-3</v>
      </c>
      <c r="AG310" s="139">
        <f t="shared" si="69"/>
        <v>0.25258505007883242</v>
      </c>
    </row>
    <row r="311" spans="10:33" ht="15" x14ac:dyDescent="0.2">
      <c r="J311" s="49">
        <v>44624</v>
      </c>
      <c r="K311" s="50">
        <v>157.92000293731601</v>
      </c>
      <c r="L311" s="139">
        <f t="shared" si="57"/>
        <v>-6.6981412457027018E-2</v>
      </c>
      <c r="M311" s="170">
        <f t="shared" si="58"/>
        <v>142.95710600798748</v>
      </c>
      <c r="N311" s="139" cm="1">
        <f t="array" ref="N311">[1]!BSMCall(M311,$G$4,$G$7,W311,$G$11,AE311)/'EUR GBP'!H311</f>
        <v>13.500565076043285</v>
      </c>
      <c r="O311" s="139">
        <f>$B$5*(N311-($G$10/'EUR GBP'!$F$3))</f>
        <v>-907.57763125460428</v>
      </c>
      <c r="P311" s="139">
        <f>(M311/'EUR GBP'!H311)-(Barclays!$K$3/'EUR GBP'!$F$3)</f>
        <v>-11.158902563191987</v>
      </c>
      <c r="Q311" s="139">
        <f t="shared" si="59"/>
        <v>-6.9403686213035298</v>
      </c>
      <c r="R311" s="139">
        <f t="shared" si="60"/>
        <v>0.68778188242638205</v>
      </c>
      <c r="S311" s="139">
        <f t="shared" si="61"/>
        <v>-5.7773507255168148</v>
      </c>
      <c r="U311" s="102">
        <f>FORECAST($U$2,'EUR GBP'!AI311:AJ311,'EUR GBP'!$AI$2:$AJ$2)</f>
        <v>1.1033371929079241E-2</v>
      </c>
      <c r="V311" s="102">
        <f t="shared" si="62"/>
        <v>-1.340129412710795E-4</v>
      </c>
      <c r="W311" s="102">
        <f t="shared" si="63"/>
        <v>4.6475134696811408E-2</v>
      </c>
      <c r="X311" s="171">
        <f t="shared" si="64"/>
        <v>-1.3401294127107777E-4</v>
      </c>
      <c r="Y311" s="139">
        <f t="shared" si="65"/>
        <v>-5.2463204835690837E-3</v>
      </c>
      <c r="AC311" s="152">
        <f t="shared" si="56"/>
        <v>0.34819814952110589</v>
      </c>
      <c r="AD311" s="153">
        <f t="shared" si="66"/>
        <v>1.1665927834140499E-2</v>
      </c>
      <c r="AE311" s="153">
        <f t="shared" si="67"/>
        <v>0.3292944355992985</v>
      </c>
      <c r="AF311" s="153">
        <f t="shared" si="68"/>
        <v>1.1665927834140499E-2</v>
      </c>
      <c r="AG311" s="139">
        <f t="shared" si="69"/>
        <v>0.48048233384390188</v>
      </c>
    </row>
    <row r="312" spans="10:33" ht="15" x14ac:dyDescent="0.2">
      <c r="J312" s="49">
        <v>44623</v>
      </c>
      <c r="K312" s="50">
        <v>168.86000633239701</v>
      </c>
      <c r="L312" s="139">
        <f t="shared" si="57"/>
        <v>-4.7418629572849091E-2</v>
      </c>
      <c r="M312" s="170">
        <f t="shared" si="58"/>
        <v>145.95451556008373</v>
      </c>
      <c r="N312" s="139" cm="1">
        <f t="array" ref="N312">[1]!BSMCall(M312,$G$4,$G$7,W312,$G$11,AE312)/'EUR GBP'!H312</f>
        <v>15.065082635663147</v>
      </c>
      <c r="O312" s="139">
        <f>$B$5*(N312-($G$10/'EUR GBP'!$F$3))</f>
        <v>-672.89999731162493</v>
      </c>
      <c r="P312" s="139">
        <f>(M312/'EUR GBP'!H312)-(Barclays!$K$3/'EUR GBP'!$F$3)</f>
        <v>-7.9295721871409626</v>
      </c>
      <c r="Q312" s="139">
        <f t="shared" si="59"/>
        <v>-4.9318607879529601</v>
      </c>
      <c r="R312" s="139">
        <f t="shared" si="60"/>
        <v>0.34730199234613646</v>
      </c>
      <c r="S312" s="139">
        <f t="shared" si="61"/>
        <v>-4.2976655590337023</v>
      </c>
      <c r="U312" s="102">
        <f>FORECAST($U$2,'EUR GBP'!AI312:AJ312,'EUR GBP'!$AI$2:$AJ$2)</f>
        <v>1.116738487035032E-2</v>
      </c>
      <c r="V312" s="102">
        <f t="shared" si="62"/>
        <v>3.9602797478440095E-4</v>
      </c>
      <c r="W312" s="102">
        <f t="shared" si="63"/>
        <v>4.7005175612866885E-2</v>
      </c>
      <c r="X312" s="171">
        <f t="shared" si="64"/>
        <v>3.9602797478439922E-4</v>
      </c>
      <c r="Y312" s="139">
        <f t="shared" si="65"/>
        <v>1.5503649546614155E-2</v>
      </c>
      <c r="AC312" s="152">
        <f t="shared" si="56"/>
        <v>0.33653222168696539</v>
      </c>
      <c r="AD312" s="153">
        <f t="shared" si="66"/>
        <v>6.5892356787814466E-3</v>
      </c>
      <c r="AE312" s="153">
        <f t="shared" si="67"/>
        <v>0.32421774344393944</v>
      </c>
      <c r="AF312" s="153">
        <f t="shared" si="68"/>
        <v>6.5892356787814466E-3</v>
      </c>
      <c r="AG312" s="139">
        <f t="shared" si="69"/>
        <v>0.2713895870265064</v>
      </c>
    </row>
    <row r="313" spans="10:33" ht="15" x14ac:dyDescent="0.2">
      <c r="J313" s="49">
        <v>44622</v>
      </c>
      <c r="K313" s="50">
        <v>177.05999612808202</v>
      </c>
      <c r="L313" s="139">
        <f t="shared" si="57"/>
        <v>1.2960600371687911E-2</v>
      </c>
      <c r="M313" s="170">
        <f t="shared" si="58"/>
        <v>155.2058210443534</v>
      </c>
      <c r="N313" s="139" cm="1">
        <f t="array" ref="N313">[1]!BSMCall(M313,$G$4,$G$7,W313,$G$11,AE313)/'EUR GBP'!H313</f>
        <v>21.13619076264704</v>
      </c>
      <c r="O313" s="139">
        <f>$B$5*(N313-($G$10/'EUR GBP'!$F$3))</f>
        <v>237.76622173595888</v>
      </c>
      <c r="P313" s="139">
        <f>(M313/'EUR GBP'!H313)-(Barclays!$K$3/'EUR GBP'!$F$3)</f>
        <v>2.9441381502442709</v>
      </c>
      <c r="Q313" s="139">
        <f t="shared" si="59"/>
        <v>1.8311302495048412</v>
      </c>
      <c r="R313" s="139">
        <f t="shared" si="60"/>
        <v>4.7876691426691188E-2</v>
      </c>
      <c r="S313" s="139">
        <f t="shared" si="61"/>
        <v>1.9316715509505455</v>
      </c>
      <c r="U313" s="102">
        <f>FORECAST($U$2,'EUR GBP'!AI313:AJ313,'EUR GBP'!$AI$2:$AJ$2)</f>
        <v>1.0771356895565919E-2</v>
      </c>
      <c r="V313" s="102">
        <f t="shared" si="62"/>
        <v>8.3669880405062153E-4</v>
      </c>
      <c r="W313" s="102">
        <f t="shared" si="63"/>
        <v>4.7445846442133108E-2</v>
      </c>
      <c r="X313" s="171">
        <f t="shared" si="64"/>
        <v>8.3669880405062153E-4</v>
      </c>
      <c r="Y313" s="139">
        <f t="shared" si="65"/>
        <v>3.2754971517186433E-2</v>
      </c>
      <c r="AC313" s="152">
        <f t="shared" si="56"/>
        <v>0.32994298600818395</v>
      </c>
      <c r="AD313" s="153">
        <f t="shared" si="66"/>
        <v>4.8339843029815421E-4</v>
      </c>
      <c r="AE313" s="153">
        <f t="shared" si="67"/>
        <v>0.31811190619545615</v>
      </c>
      <c r="AF313" s="153">
        <f t="shared" si="68"/>
        <v>4.8339843029815421E-4</v>
      </c>
      <c r="AG313" s="139">
        <f t="shared" si="69"/>
        <v>1.9909638501826737E-2</v>
      </c>
    </row>
    <row r="314" spans="10:33" ht="15" x14ac:dyDescent="0.2">
      <c r="J314" s="49">
        <v>44621</v>
      </c>
      <c r="K314" s="50">
        <v>174.779999256134</v>
      </c>
      <c r="L314" s="139">
        <f t="shared" si="57"/>
        <v>-4.1357429475048446E-2</v>
      </c>
      <c r="M314" s="170">
        <f t="shared" si="58"/>
        <v>146.88321262623623</v>
      </c>
      <c r="N314" s="139" cm="1">
        <f t="array" ref="N314">[1]!BSMCall(M314,$G$4,$G$7,W314,$G$11,AE314)/'EUR GBP'!H314</f>
        <v>15.565407563236626</v>
      </c>
      <c r="O314" s="139">
        <f>$B$5*(N314-($G$10/'EUR GBP'!$F$3))</f>
        <v>-597.85125817560322</v>
      </c>
      <c r="P314" s="139">
        <f>(M314/'EUR GBP'!H314)-(Barclays!$K$3/'EUR GBP'!$F$3)</f>
        <v>-6.7268718437992447</v>
      </c>
      <c r="Q314" s="139">
        <f t="shared" si="59"/>
        <v>-4.1838316984891533</v>
      </c>
      <c r="R314" s="139">
        <f t="shared" si="60"/>
        <v>0.24993902322847017</v>
      </c>
      <c r="S314" s="139">
        <f t="shared" si="61"/>
        <v>-3.7331830866690456</v>
      </c>
      <c r="U314" s="102">
        <f>FORECAST($U$2,'EUR GBP'!AI314:AJ314,'EUR GBP'!$AI$2:$AJ$2)</f>
        <v>9.9346580915152978E-3</v>
      </c>
      <c r="V314" s="102">
        <f t="shared" si="62"/>
        <v>-3.0018026009195377E-4</v>
      </c>
      <c r="W314" s="102">
        <f t="shared" si="63"/>
        <v>4.6308967377990534E-2</v>
      </c>
      <c r="X314" s="171">
        <f t="shared" si="64"/>
        <v>-3.0018026009195203E-4</v>
      </c>
      <c r="Y314" s="139">
        <f t="shared" si="65"/>
        <v>-1.1751416186724499E-2</v>
      </c>
      <c r="AC314" s="152">
        <f t="shared" si="56"/>
        <v>0.32945958757788579</v>
      </c>
      <c r="AD314" s="153">
        <f t="shared" si="66"/>
        <v>5.1584721741685935E-3</v>
      </c>
      <c r="AE314" s="153">
        <f t="shared" si="67"/>
        <v>0.32278697993932659</v>
      </c>
      <c r="AF314" s="153">
        <f t="shared" si="68"/>
        <v>5.1584721741685935E-3</v>
      </c>
      <c r="AG314" s="139">
        <f t="shared" si="69"/>
        <v>0.21246100477836213</v>
      </c>
    </row>
    <row r="315" spans="10:33" ht="15" x14ac:dyDescent="0.2">
      <c r="J315" s="49">
        <v>44620</v>
      </c>
      <c r="K315" s="50">
        <v>182.160007953643</v>
      </c>
      <c r="L315" s="139">
        <f t="shared" si="57"/>
        <v>-3.4636856743092907E-2</v>
      </c>
      <c r="M315" s="170">
        <f t="shared" si="58"/>
        <v>147.91293876599795</v>
      </c>
      <c r="N315" s="139" cm="1">
        <f t="array" ref="N315">[1]!BSMCall(M315,$G$4,$G$7,W315,$G$11,AE315)/'EUR GBP'!H315</f>
        <v>16.122319314288301</v>
      </c>
      <c r="O315" s="139">
        <f>$B$5*(N315-($G$10/'EUR GBP'!$F$3))</f>
        <v>-514.31449551785192</v>
      </c>
      <c r="P315" s="139">
        <f>(M315/'EUR GBP'!H315)-(Barclays!$K$3/'EUR GBP'!$F$3)</f>
        <v>-5.95173641018323</v>
      </c>
      <c r="Q315" s="139">
        <f t="shared" si="59"/>
        <v>-3.7017300213516275</v>
      </c>
      <c r="R315" s="139">
        <f t="shared" si="60"/>
        <v>0.19565688659729338</v>
      </c>
      <c r="S315" s="139">
        <f t="shared" si="61"/>
        <v>-3.3592818472681127</v>
      </c>
      <c r="U315" s="102">
        <f>FORECAST($U$2,'EUR GBP'!AI315:AJ315,'EUR GBP'!$AI$2:$AJ$2)</f>
        <v>1.0234838351607252E-2</v>
      </c>
      <c r="V315" s="102">
        <f t="shared" si="62"/>
        <v>-4.4175330549510103E-5</v>
      </c>
      <c r="W315" s="102">
        <f t="shared" si="63"/>
        <v>4.6564972307532974E-2</v>
      </c>
      <c r="X315" s="171">
        <f t="shared" si="64"/>
        <v>-4.4175330549511838E-5</v>
      </c>
      <c r="Y315" s="139">
        <f t="shared" si="65"/>
        <v>-1.7293698603446464E-3</v>
      </c>
      <c r="AC315" s="152">
        <f t="shared" si="56"/>
        <v>0.3243011154037172</v>
      </c>
      <c r="AD315" s="153">
        <f t="shared" si="66"/>
        <v>3.6060249221296914E-3</v>
      </c>
      <c r="AE315" s="153">
        <f t="shared" si="67"/>
        <v>0.32123453268728769</v>
      </c>
      <c r="AF315" s="153">
        <f t="shared" si="68"/>
        <v>3.6060249221296914E-3</v>
      </c>
      <c r="AG315" s="139">
        <f t="shared" si="69"/>
        <v>0.14852065734656605</v>
      </c>
    </row>
    <row r="316" spans="10:33" ht="15" x14ac:dyDescent="0.2">
      <c r="J316" s="49">
        <v>44617</v>
      </c>
      <c r="K316" s="50">
        <v>188.58000040054299</v>
      </c>
      <c r="L316" s="139">
        <f t="shared" si="57"/>
        <v>4.7677212323400046E-2</v>
      </c>
      <c r="M316" s="170">
        <f t="shared" si="58"/>
        <v>160.52510025409418</v>
      </c>
      <c r="N316" s="139" cm="1">
        <f t="array" ref="N316">[1]!BSMCall(M316,$G$4,$G$7,W316,$G$11,AE316)/'EUR GBP'!H316</f>
        <v>25.393411855423718</v>
      </c>
      <c r="O316" s="139">
        <f>$B$5*(N316-($G$10/'EUR GBP'!$F$3))</f>
        <v>876.34938565246068</v>
      </c>
      <c r="P316" s="139">
        <f>(M316/'EUR GBP'!H316)-(Barclays!$K$3/'EUR GBP'!$F$3)</f>
        <v>8.1562399857194805</v>
      </c>
      <c r="Q316" s="139">
        <f t="shared" si="59"/>
        <v>5.0728386366083837</v>
      </c>
      <c r="R316" s="139">
        <f t="shared" si="60"/>
        <v>0.36744111656243261</v>
      </c>
      <c r="S316" s="139">
        <f t="shared" si="61"/>
        <v>5.7343552379419807</v>
      </c>
      <c r="U316" s="102">
        <f>FORECAST($U$2,'EUR GBP'!AI316:AJ316,'EUR GBP'!$AI$2:$AJ$2)</f>
        <v>1.0279013682156762E-2</v>
      </c>
      <c r="V316" s="102">
        <f t="shared" si="62"/>
        <v>-2.4169590324149906E-5</v>
      </c>
      <c r="W316" s="102">
        <f t="shared" si="63"/>
        <v>4.6584978047758338E-2</v>
      </c>
      <c r="X316" s="171">
        <f t="shared" si="64"/>
        <v>-2.4169590324148171E-5</v>
      </c>
      <c r="Y316" s="139">
        <f t="shared" si="65"/>
        <v>-9.4618785017606011E-4</v>
      </c>
      <c r="AC316" s="152">
        <f t="shared" si="56"/>
        <v>0.32069509048158751</v>
      </c>
      <c r="AD316" s="153">
        <f t="shared" si="66"/>
        <v>7.1630137049453202E-3</v>
      </c>
      <c r="AE316" s="153">
        <f t="shared" si="67"/>
        <v>0.32479152147010332</v>
      </c>
      <c r="AF316" s="153">
        <f t="shared" si="68"/>
        <v>7.1630137049453202E-3</v>
      </c>
      <c r="AG316" s="139">
        <f t="shared" si="69"/>
        <v>0.29502167262134044</v>
      </c>
    </row>
    <row r="317" spans="10:33" ht="15" x14ac:dyDescent="0.2">
      <c r="J317" s="49">
        <v>44616</v>
      </c>
      <c r="K317" s="50">
        <v>179.79999780654902</v>
      </c>
      <c r="L317" s="139">
        <f t="shared" si="57"/>
        <v>-8.9936308818723026E-2</v>
      </c>
      <c r="M317" s="170">
        <f t="shared" si="58"/>
        <v>139.43995683604754</v>
      </c>
      <c r="N317" s="139" cm="1">
        <f t="array" ref="N317">[1]!BSMCall(M317,$G$4,$G$7,W317,$G$11,AE317)/'EUR GBP'!H317</f>
        <v>12.154246467642237</v>
      </c>
      <c r="O317" s="139">
        <f>$B$5*(N317-($G$10/'EUR GBP'!$F$3))</f>
        <v>-1109.5254225147617</v>
      </c>
      <c r="P317" s="139">
        <f>(M317/'EUR GBP'!H317)-(Barclays!$K$3/'EUR GBP'!$F$3)</f>
        <v>-16.165955761249222</v>
      </c>
      <c r="Q317" s="139">
        <f t="shared" si="59"/>
        <v>-10.054545369796754</v>
      </c>
      <c r="R317" s="139">
        <f t="shared" si="60"/>
        <v>1.443479207673688</v>
      </c>
      <c r="S317" s="139">
        <f t="shared" si="61"/>
        <v>-7.5110414695221683</v>
      </c>
      <c r="U317" s="102">
        <f>FORECAST($U$2,'EUR GBP'!AI317:AJ317,'EUR GBP'!$AI$2:$AJ$2)</f>
        <v>1.0303183272480912E-2</v>
      </c>
      <c r="V317" s="102">
        <f t="shared" si="62"/>
        <v>-6.4604915678547967E-5</v>
      </c>
      <c r="W317" s="102">
        <f t="shared" si="63"/>
        <v>4.6544542722403937E-2</v>
      </c>
      <c r="X317" s="171">
        <f t="shared" si="64"/>
        <v>-6.4604915678549701E-5</v>
      </c>
      <c r="Y317" s="139">
        <f t="shared" si="65"/>
        <v>-2.5291444934264513E-3</v>
      </c>
      <c r="AC317" s="152">
        <f t="shared" si="56"/>
        <v>0.31353207677664219</v>
      </c>
      <c r="AD317" s="153">
        <f t="shared" si="66"/>
        <v>2.6769586706544279E-2</v>
      </c>
      <c r="AE317" s="153">
        <f t="shared" si="67"/>
        <v>0.34439809447170228</v>
      </c>
      <c r="AF317" s="153">
        <f t="shared" si="68"/>
        <v>2.6769586706544279E-2</v>
      </c>
      <c r="AG317" s="139">
        <f t="shared" si="69"/>
        <v>1.1025538370943242</v>
      </c>
    </row>
    <row r="318" spans="10:33" ht="15" x14ac:dyDescent="0.2">
      <c r="J318" s="49">
        <v>44615</v>
      </c>
      <c r="K318" s="50">
        <v>196.72000408172602</v>
      </c>
      <c r="L318" s="139">
        <f t="shared" si="57"/>
        <v>3.0870168206255842E-2</v>
      </c>
      <c r="M318" s="170">
        <f t="shared" si="58"/>
        <v>157.94992499004852</v>
      </c>
      <c r="N318" s="139" cm="1">
        <f t="array" ref="N318">[1]!BSMCall(M318,$G$4,$G$7,W318,$G$11,AE318)/'EUR GBP'!H318</f>
        <v>23.179702241131682</v>
      </c>
      <c r="O318" s="139">
        <f>$B$5*(N318-($G$10/'EUR GBP'!$F$3))</f>
        <v>544.2929435086553</v>
      </c>
      <c r="P318" s="139">
        <f>(M318/'EUR GBP'!H318)-(Barclays!$K$3/'EUR GBP'!$F$3)</f>
        <v>5.1947090579068913</v>
      </c>
      <c r="Q318" s="139">
        <f t="shared" si="59"/>
        <v>3.2308908101071587</v>
      </c>
      <c r="R318" s="139">
        <f t="shared" si="60"/>
        <v>0.14904939525692631</v>
      </c>
      <c r="S318" s="139">
        <f t="shared" si="61"/>
        <v>3.5038547569060148</v>
      </c>
      <c r="U318" s="102">
        <f>FORECAST($U$2,'EUR GBP'!AI318:AJ318,'EUR GBP'!$AI$2:$AJ$2)</f>
        <v>1.036778818815946E-2</v>
      </c>
      <c r="V318" s="102">
        <f t="shared" si="62"/>
        <v>-2.6398571208111933E-4</v>
      </c>
      <c r="W318" s="102">
        <f t="shared" si="63"/>
        <v>4.6345161926001369E-2</v>
      </c>
      <c r="X318" s="171">
        <f t="shared" si="64"/>
        <v>-2.639857120811176E-4</v>
      </c>
      <c r="Y318" s="139">
        <f t="shared" si="65"/>
        <v>-1.0334476920846701E-2</v>
      </c>
      <c r="AC318" s="152">
        <f t="shared" si="56"/>
        <v>0.28676249007009791</v>
      </c>
      <c r="AD318" s="153">
        <f t="shared" si="66"/>
        <v>3.2595152153065965E-3</v>
      </c>
      <c r="AE318" s="153">
        <f t="shared" si="67"/>
        <v>0.32088802298046459</v>
      </c>
      <c r="AF318" s="153">
        <f t="shared" si="68"/>
        <v>3.2595152153065965E-3</v>
      </c>
      <c r="AG318" s="139">
        <f t="shared" si="69"/>
        <v>0.13424902846277625</v>
      </c>
    </row>
    <row r="319" spans="10:33" ht="15" x14ac:dyDescent="0.2">
      <c r="J319" s="49">
        <v>44614</v>
      </c>
      <c r="K319" s="50">
        <v>190.74000120162898</v>
      </c>
      <c r="L319" s="139">
        <f t="shared" si="57"/>
        <v>-3.140665707585789E-3</v>
      </c>
      <c r="M319" s="170">
        <f t="shared" si="58"/>
        <v>152.73878508977597</v>
      </c>
      <c r="N319" s="139" cm="1">
        <f t="array" ref="N319">[1]!BSMCall(M319,$G$4,$G$7,W319,$G$11,AE319)/'EUR GBP'!H319</f>
        <v>19.184026397093756</v>
      </c>
      <c r="O319" s="139">
        <f>$B$5*(N319-($G$10/'EUR GBP'!$F$3))</f>
        <v>-55.058433097033621</v>
      </c>
      <c r="P319" s="139">
        <f>(M319/'EUR GBP'!H319)-(Barclays!$K$3/'EUR GBP'!$F$3)</f>
        <v>-0.73148333889690775</v>
      </c>
      <c r="Q319" s="139">
        <f t="shared" si="59"/>
        <v>-0.45495190799786261</v>
      </c>
      <c r="R319" s="139">
        <f t="shared" si="60"/>
        <v>2.9554025092345389E-3</v>
      </c>
      <c r="S319" s="139">
        <f t="shared" si="61"/>
        <v>-0.45624302062051875</v>
      </c>
      <c r="U319" s="102">
        <f>FORECAST($U$2,'EUR GBP'!AI319:AJ319,'EUR GBP'!$AI$2:$AJ$2)</f>
        <v>1.0631773900240579E-2</v>
      </c>
      <c r="V319" s="102">
        <f t="shared" si="62"/>
        <v>-4.0080212056691281E-5</v>
      </c>
      <c r="W319" s="102">
        <f t="shared" si="63"/>
        <v>4.6569067426025797E-2</v>
      </c>
      <c r="X319" s="171">
        <f t="shared" si="64"/>
        <v>-4.0080212056689546E-5</v>
      </c>
      <c r="Y319" s="139">
        <f t="shared" si="65"/>
        <v>-1.5690547159431943E-3</v>
      </c>
      <c r="AC319" s="152">
        <f t="shared" si="56"/>
        <v>0.28350297485479131</v>
      </c>
      <c r="AD319" s="153">
        <f t="shared" si="66"/>
        <v>-6.5007717851617297E-5</v>
      </c>
      <c r="AE319" s="153">
        <f t="shared" si="67"/>
        <v>0.31756350004730638</v>
      </c>
      <c r="AF319" s="153">
        <f t="shared" si="68"/>
        <v>-6.5007717851617297E-5</v>
      </c>
      <c r="AG319" s="139">
        <f t="shared" si="69"/>
        <v>-2.6774604159474674E-3</v>
      </c>
    </row>
    <row r="320" spans="10:33" ht="15" x14ac:dyDescent="0.2">
      <c r="J320" s="49">
        <v>44613</v>
      </c>
      <c r="K320" s="50">
        <v>191.33999347686702</v>
      </c>
      <c r="L320" s="139">
        <f t="shared" si="57"/>
        <v>1.1504511638520227E-3</v>
      </c>
      <c r="M320" s="170">
        <f t="shared" si="58"/>
        <v>153.39627000773271</v>
      </c>
      <c r="N320" s="139" cm="1">
        <f t="array" ref="N320">[1]!BSMCall(M320,$G$4,$G$7,W320,$G$11,AE320)/'EUR GBP'!H320</f>
        <v>19.722984905807479</v>
      </c>
      <c r="O320" s="139">
        <f>$B$5*(N320-($G$10/'EUR GBP'!$F$3))</f>
        <v>25.785343210024791</v>
      </c>
      <c r="P320" s="139">
        <f>(M320/'EUR GBP'!H320)-(Barclays!$K$3/'EUR GBP'!$F$3)</f>
        <v>0.57194091806553615</v>
      </c>
      <c r="Q320" s="139">
        <f t="shared" si="59"/>
        <v>0.35572322443920656</v>
      </c>
      <c r="R320" s="139">
        <f t="shared" si="60"/>
        <v>1.8068000622907976E-3</v>
      </c>
      <c r="S320" s="139">
        <f t="shared" si="61"/>
        <v>0.36135920094875412</v>
      </c>
      <c r="U320" s="102">
        <f>FORECAST($U$2,'EUR GBP'!AI320:AJ320,'EUR GBP'!$AI$2:$AJ$2)</f>
        <v>1.067185411229727E-2</v>
      </c>
      <c r="V320" s="102">
        <f t="shared" si="62"/>
        <v>1.4391243457794953E-4</v>
      </c>
      <c r="W320" s="102">
        <f t="shared" si="63"/>
        <v>4.6753060072660432E-2</v>
      </c>
      <c r="X320" s="171">
        <f t="shared" si="64"/>
        <v>1.4391243457794606E-4</v>
      </c>
      <c r="Y320" s="139">
        <f t="shared" si="65"/>
        <v>5.6338645074534904E-3</v>
      </c>
      <c r="AC320" s="152">
        <f t="shared" si="56"/>
        <v>0.28356798257264293</v>
      </c>
      <c r="AD320" s="153">
        <f t="shared" si="66"/>
        <v>-4.3817137885093782E-5</v>
      </c>
      <c r="AE320" s="153">
        <f t="shared" si="67"/>
        <v>0.3175846906272729</v>
      </c>
      <c r="AF320" s="153">
        <f t="shared" si="68"/>
        <v>-4.3817137885093782E-5</v>
      </c>
      <c r="AG320" s="139">
        <f t="shared" si="69"/>
        <v>-1.8046880601967174E-3</v>
      </c>
    </row>
    <row r="321" spans="10:33" ht="15" x14ac:dyDescent="0.2">
      <c r="J321" s="49">
        <v>44610</v>
      </c>
      <c r="K321" s="50">
        <v>191.119992733001</v>
      </c>
      <c r="L321" s="139">
        <f t="shared" si="57"/>
        <v>-4.8021688095745679E-3</v>
      </c>
      <c r="M321" s="170">
        <f t="shared" si="58"/>
        <v>152.48420958800693</v>
      </c>
      <c r="N321" s="139" cm="1">
        <f t="array" ref="N321">[1]!BSMCall(M321,$G$4,$G$7,W321,$G$11,AE321)/'EUR GBP'!H321</f>
        <v>18.966864270380839</v>
      </c>
      <c r="O321" s="139">
        <f>$B$5*(N321-($G$10/'EUR GBP'!$F$3))</f>
        <v>-87.632752103971256</v>
      </c>
      <c r="P321" s="139">
        <f>(M321/'EUR GBP'!H321)-(Barclays!$K$3/'EUR GBP'!$F$3)</f>
        <v>-0.87660098270498565</v>
      </c>
      <c r="Q321" s="139">
        <f t="shared" si="59"/>
        <v>-0.54520898621676117</v>
      </c>
      <c r="R321" s="139">
        <f t="shared" si="60"/>
        <v>4.2443546632945873E-3</v>
      </c>
      <c r="S321" s="139">
        <f t="shared" si="61"/>
        <v>-0.59147962083867978</v>
      </c>
      <c r="U321" s="102">
        <f>FORECAST($U$2,'EUR GBP'!AI321:AJ321,'EUR GBP'!$AI$2:$AJ$2)</f>
        <v>1.0527941677719321E-2</v>
      </c>
      <c r="V321" s="102">
        <f t="shared" si="62"/>
        <v>-1.172264106571487E-4</v>
      </c>
      <c r="W321" s="102">
        <f t="shared" si="63"/>
        <v>4.6491921227425334E-2</v>
      </c>
      <c r="X321" s="171">
        <f t="shared" si="64"/>
        <v>-1.1722641065715217E-4</v>
      </c>
      <c r="Y321" s="139">
        <f t="shared" si="65"/>
        <v>-4.589163655485169E-3</v>
      </c>
      <c r="AC321" s="152">
        <f t="shared" si="56"/>
        <v>0.28361179971052802</v>
      </c>
      <c r="AD321" s="153">
        <f t="shared" si="66"/>
        <v>-1.1150615325095092E-3</v>
      </c>
      <c r="AE321" s="153">
        <f t="shared" si="67"/>
        <v>0.31651344623264849</v>
      </c>
      <c r="AF321" s="153">
        <f t="shared" si="68"/>
        <v>-1.1150615325095092E-3</v>
      </c>
      <c r="AG321" s="139">
        <f t="shared" si="69"/>
        <v>-4.5925825629727988E-2</v>
      </c>
    </row>
    <row r="322" spans="10:33" ht="15" x14ac:dyDescent="0.2">
      <c r="J322" s="49">
        <v>44609</v>
      </c>
      <c r="K322" s="50">
        <v>192.03999042510901</v>
      </c>
      <c r="L322" s="139">
        <f t="shared" si="57"/>
        <v>-2.1125072497302007E-2</v>
      </c>
      <c r="M322" s="170">
        <f t="shared" si="58"/>
        <v>149.98321431953147</v>
      </c>
      <c r="N322" s="139" cm="1">
        <f t="array" ref="N322">[1]!BSMCall(M322,$G$4,$G$7,W322,$G$11,AE322)/'EUR GBP'!H322</f>
        <v>17.421216205078352</v>
      </c>
      <c r="O322" s="139">
        <f>$B$5*(N322-($G$10/'EUR GBP'!$F$3))</f>
        <v>-319.47996189934429</v>
      </c>
      <c r="P322" s="139">
        <f>(M322/'EUR GBP'!H322)-(Barclays!$K$3/'EUR GBP'!$F$3)</f>
        <v>-3.2822350627031085</v>
      </c>
      <c r="Q322" s="139">
        <f t="shared" si="59"/>
        <v>-2.041412325981518</v>
      </c>
      <c r="R322" s="139">
        <f t="shared" si="60"/>
        <v>5.9504131619143329E-2</v>
      </c>
      <c r="S322" s="139">
        <f t="shared" si="61"/>
        <v>-1.9186950045001296</v>
      </c>
      <c r="U322" s="102">
        <f>FORECAST($U$2,'EUR GBP'!AI322:AJ322,'EUR GBP'!$AI$2:$AJ$2)</f>
        <v>1.0645168088376469E-2</v>
      </c>
      <c r="V322" s="102">
        <f t="shared" si="62"/>
        <v>-1.023078337312102E-4</v>
      </c>
      <c r="W322" s="102">
        <f t="shared" si="63"/>
        <v>4.6506839804351274E-2</v>
      </c>
      <c r="X322" s="171">
        <f t="shared" si="64"/>
        <v>-1.0230783373121194E-4</v>
      </c>
      <c r="Y322" s="139">
        <f t="shared" si="65"/>
        <v>-4.0051332255139046E-3</v>
      </c>
      <c r="AC322" s="152">
        <f t="shared" si="56"/>
        <v>0.28472686124303753</v>
      </c>
      <c r="AD322" s="153">
        <f t="shared" si="66"/>
        <v>1.632035250912045E-3</v>
      </c>
      <c r="AE322" s="153">
        <f t="shared" si="67"/>
        <v>0.31926054301607004</v>
      </c>
      <c r="AF322" s="153">
        <f t="shared" si="68"/>
        <v>1.632035250912045E-3</v>
      </c>
      <c r="AG322" s="139">
        <f t="shared" si="69"/>
        <v>6.721832308775906E-2</v>
      </c>
    </row>
    <row r="323" spans="10:33" ht="15" x14ac:dyDescent="0.2">
      <c r="J323" s="49">
        <v>44608</v>
      </c>
      <c r="K323" s="50">
        <v>196.14000320434499</v>
      </c>
      <c r="L323" s="139">
        <f t="shared" si="57"/>
        <v>-1.336998029413421E-2</v>
      </c>
      <c r="M323" s="170">
        <f t="shared" si="58"/>
        <v>151.17144953048211</v>
      </c>
      <c r="N323" s="139" cm="1">
        <f t="array" ref="N323">[1]!BSMCall(M323,$G$4,$G$7,W323,$G$11,AE323)/'EUR GBP'!H323</f>
        <v>18.165097310285468</v>
      </c>
      <c r="O323" s="139">
        <f>$B$5*(N323-($G$10/'EUR GBP'!$F$3))</f>
        <v>-207.89779611827691</v>
      </c>
      <c r="P323" s="139">
        <f>(M323/'EUR GBP'!H323)-(Barclays!$K$3/'EUR GBP'!$F$3)</f>
        <v>-1.748581454033058</v>
      </c>
      <c r="Q323" s="139">
        <f t="shared" si="59"/>
        <v>-1.0875442084595914</v>
      </c>
      <c r="R323" s="139">
        <f t="shared" si="60"/>
        <v>1.6888049614464676E-2</v>
      </c>
      <c r="S323" s="139">
        <f t="shared" si="61"/>
        <v>-1.0813435631132919</v>
      </c>
      <c r="U323" s="102">
        <f>FORECAST($U$2,'EUR GBP'!AI323:AJ323,'EUR GBP'!$AI$2:$AJ$2)</f>
        <v>1.074747592210768E-2</v>
      </c>
      <c r="V323" s="102">
        <f t="shared" si="62"/>
        <v>-6.5300371497870047E-4</v>
      </c>
      <c r="W323" s="102">
        <f t="shared" si="63"/>
        <v>4.5956143923103786E-2</v>
      </c>
      <c r="X323" s="171">
        <f t="shared" si="64"/>
        <v>-6.5300371497870047E-4</v>
      </c>
      <c r="Y323" s="139">
        <f t="shared" si="65"/>
        <v>-2.5563701036974577E-2</v>
      </c>
      <c r="AC323" s="152">
        <f t="shared" ref="AC323:AC386" si="70">STDEV(L323:L449)*SQRT(252)</f>
        <v>0.28309482599212549</v>
      </c>
      <c r="AD323" s="153">
        <f t="shared" si="66"/>
        <v>3.6119081248170426E-4</v>
      </c>
      <c r="AE323" s="153">
        <f t="shared" si="67"/>
        <v>0.3179896985776397</v>
      </c>
      <c r="AF323" s="153">
        <f t="shared" si="68"/>
        <v>3.6119081248170426E-4</v>
      </c>
      <c r="AG323" s="139">
        <f t="shared" si="69"/>
        <v>1.4876296768809095E-2</v>
      </c>
    </row>
    <row r="324" spans="10:33" ht="15" x14ac:dyDescent="0.2">
      <c r="J324" s="49">
        <v>44607</v>
      </c>
      <c r="K324" s="50">
        <v>198.78000020980801</v>
      </c>
      <c r="L324" s="139">
        <f t="shared" ref="L324:L387" si="71">LN(K324/K325)</f>
        <v>2.5165656038982586E-2</v>
      </c>
      <c r="M324" s="170">
        <f t="shared" ref="M324:M387" si="72">$K$3*(1+L324)</f>
        <v>157.07587964785625</v>
      </c>
      <c r="N324" s="139" cm="1">
        <f t="array" ref="N324">[1]!BSMCall(M324,$G$4,$G$7,W324,$G$11,AE324)/'EUR GBP'!H324</f>
        <v>22.413133763955202</v>
      </c>
      <c r="O324" s="139">
        <f>$B$5*(N324-($G$10/'EUR GBP'!$F$3))</f>
        <v>429.30767193218315</v>
      </c>
      <c r="P324" s="139">
        <f>(M324/'EUR GBP'!H324)-(Barclays!$K$3/'EUR GBP'!$F$3)</f>
        <v>3.7467223123871065</v>
      </c>
      <c r="Q324" s="139">
        <f t="shared" ref="Q324:Q387" si="73">$G$15*P324</f>
        <v>2.330303882695699</v>
      </c>
      <c r="R324" s="139">
        <f t="shared" ref="R324:R387" si="74">0.5*$G$16*P324^2</f>
        <v>7.753731782857487E-2</v>
      </c>
      <c r="S324" s="139">
        <f t="shared" ref="S324:S387" si="75">Q324+R324+Y324+AG324</f>
        <v>2.4934487434722339</v>
      </c>
      <c r="U324" s="102">
        <f>FORECAST($U$2,'EUR GBP'!AI324:AJ324,'EUR GBP'!$AI$2:$AJ$2)</f>
        <v>1.140047963708638E-2</v>
      </c>
      <c r="V324" s="102">
        <f t="shared" ref="V324:V387" si="76">U324-U325</f>
        <v>6.4912158995929573E-5</v>
      </c>
      <c r="W324" s="102">
        <f t="shared" ref="W324:W387" si="77">$U$3+V324</f>
        <v>4.6674059797078414E-2</v>
      </c>
      <c r="X324" s="171">
        <f t="shared" ref="X324:X387" si="78">W324-$U$3</f>
        <v>6.4912158995927838E-5</v>
      </c>
      <c r="Y324" s="139">
        <f t="shared" ref="Y324:Y387" si="79">X324*$G$18</f>
        <v>2.54117241322369E-3</v>
      </c>
      <c r="AC324" s="152">
        <f t="shared" si="70"/>
        <v>0.28273363517964378</v>
      </c>
      <c r="AD324" s="153">
        <f t="shared" ref="AD324:AD387" si="80">AC324-AC325</f>
        <v>2.0168197992832537E-3</v>
      </c>
      <c r="AE324" s="153">
        <f t="shared" ref="AE324:AE387" si="81">$AC$3+AD324</f>
        <v>0.31964532756444125</v>
      </c>
      <c r="AF324" s="153">
        <f t="shared" ref="AF324:AF387" si="82">AE324-$AC$3</f>
        <v>2.0168197992832537E-3</v>
      </c>
      <c r="AG324" s="139">
        <f t="shared" ref="AG324:AG387" si="83">AF324*$G$17</f>
        <v>8.3066370534736214E-2</v>
      </c>
    </row>
    <row r="325" spans="10:33" ht="15" x14ac:dyDescent="0.2">
      <c r="J325" s="49">
        <v>44606</v>
      </c>
      <c r="K325" s="50">
        <v>193.839991092681</v>
      </c>
      <c r="L325" s="139">
        <f t="shared" si="71"/>
        <v>-5.5245003231569466E-2</v>
      </c>
      <c r="M325" s="170">
        <f t="shared" si="72"/>
        <v>144.75535860466425</v>
      </c>
      <c r="N325" s="139" cm="1">
        <f t="array" ref="N325">[1]!BSMCall(M325,$G$4,$G$7,W325,$G$11,AE325)/'EUR GBP'!H325</f>
        <v>14.516441506535662</v>
      </c>
      <c r="O325" s="139">
        <f>$B$5*(N325-($G$10/'EUR GBP'!$F$3))</f>
        <v>-755.19616668074775</v>
      </c>
      <c r="P325" s="139">
        <f>(M325/'EUR GBP'!H325)-(Barclays!$K$3/'EUR GBP'!$F$3)</f>
        <v>-9.4155078016506195</v>
      </c>
      <c r="Q325" s="139">
        <f t="shared" si="73"/>
        <v>-5.8560503176866261</v>
      </c>
      <c r="R325" s="139">
        <f t="shared" si="74"/>
        <v>0.48966070741674023</v>
      </c>
      <c r="S325" s="139">
        <f t="shared" si="75"/>
        <v>-4.9070572809445121</v>
      </c>
      <c r="U325" s="102">
        <f>FORECAST($U$2,'EUR GBP'!AI325:AJ325,'EUR GBP'!$AI$2:$AJ$2)</f>
        <v>1.133556747809045E-2</v>
      </c>
      <c r="V325" s="102">
        <f t="shared" si="76"/>
        <v>5.2714664489030005E-4</v>
      </c>
      <c r="W325" s="102">
        <f t="shared" si="77"/>
        <v>4.7136294282972786E-2</v>
      </c>
      <c r="X325" s="171">
        <f t="shared" si="78"/>
        <v>5.2714664489030005E-4</v>
      </c>
      <c r="Y325" s="139">
        <f t="shared" si="79"/>
        <v>2.0636665494405931E-2</v>
      </c>
      <c r="AC325" s="152">
        <f t="shared" si="70"/>
        <v>0.28071681538036053</v>
      </c>
      <c r="AD325" s="153">
        <f t="shared" si="80"/>
        <v>1.065136342154277E-2</v>
      </c>
      <c r="AE325" s="153">
        <f t="shared" si="81"/>
        <v>0.32827987118670077</v>
      </c>
      <c r="AF325" s="153">
        <f t="shared" si="82"/>
        <v>1.065136342154277E-2</v>
      </c>
      <c r="AG325" s="139">
        <f t="shared" si="83"/>
        <v>0.43869566383096842</v>
      </c>
    </row>
    <row r="326" spans="10:33" ht="15" x14ac:dyDescent="0.2">
      <c r="J326" s="49">
        <v>44603</v>
      </c>
      <c r="K326" s="50">
        <v>204.850006103515</v>
      </c>
      <c r="L326" s="139">
        <f t="shared" si="71"/>
        <v>-1.6941394570499174E-2</v>
      </c>
      <c r="M326" s="170">
        <f t="shared" si="72"/>
        <v>150.62423744261869</v>
      </c>
      <c r="N326" s="139" cm="1">
        <f t="array" ref="N326">[1]!BSMCall(M326,$G$4,$G$7,W326,$G$11,AE326)/'EUR GBP'!H326</f>
        <v>17.908978546503658</v>
      </c>
      <c r="O326" s="139">
        <f>$B$5*(N326-($G$10/'EUR GBP'!$F$3))</f>
        <v>-246.31561068554842</v>
      </c>
      <c r="P326" s="139">
        <f>(M326/'EUR GBP'!H326)-(Barclays!$K$3/'EUR GBP'!$F$3)</f>
        <v>-2.1163898018153589</v>
      </c>
      <c r="Q326" s="139">
        <f t="shared" si="73"/>
        <v>-1.3163055495633329</v>
      </c>
      <c r="R326" s="139">
        <f t="shared" si="74"/>
        <v>2.4739964996703868E-2</v>
      </c>
      <c r="S326" s="139">
        <f t="shared" si="75"/>
        <v>-1.2191909951568922</v>
      </c>
      <c r="U326" s="102">
        <f>FORECAST($U$2,'EUR GBP'!AI326:AJ326,'EUR GBP'!$AI$2:$AJ$2)</f>
        <v>1.080842083320015E-2</v>
      </c>
      <c r="V326" s="102">
        <f t="shared" si="76"/>
        <v>6.3223047181958265E-4</v>
      </c>
      <c r="W326" s="102">
        <f t="shared" si="77"/>
        <v>4.7241378109902067E-2</v>
      </c>
      <c r="X326" s="171">
        <f t="shared" si="78"/>
        <v>6.3223047181958092E-4</v>
      </c>
      <c r="Y326" s="139">
        <f t="shared" si="79"/>
        <v>2.4750472925852068E-2</v>
      </c>
      <c r="AC326" s="152">
        <f t="shared" si="70"/>
        <v>0.27006545195881776</v>
      </c>
      <c r="AD326" s="153">
        <f t="shared" si="80"/>
        <v>1.1562953868064496E-3</v>
      </c>
      <c r="AE326" s="153">
        <f t="shared" si="81"/>
        <v>0.31878480315196445</v>
      </c>
      <c r="AF326" s="153">
        <f t="shared" si="82"/>
        <v>1.1562953868064496E-3</v>
      </c>
      <c r="AG326" s="139">
        <f t="shared" si="83"/>
        <v>4.7624116483884725E-2</v>
      </c>
    </row>
    <row r="327" spans="10:33" ht="15" x14ac:dyDescent="0.2">
      <c r="J327" s="49">
        <v>44602</v>
      </c>
      <c r="K327" s="50">
        <v>208.35001468658399</v>
      </c>
      <c r="L327" s="139">
        <f t="shared" si="71"/>
        <v>-2.6362338127844795E-3</v>
      </c>
      <c r="M327" s="170">
        <f t="shared" si="72"/>
        <v>152.81607414362946</v>
      </c>
      <c r="N327" s="139" cm="1">
        <f t="array" ref="N327">[1]!BSMCall(M327,$G$4,$G$7,W327,$G$11,AE327)/'EUR GBP'!H327</f>
        <v>19.314482460807533</v>
      </c>
      <c r="O327" s="139">
        <f>$B$5*(N327-($G$10/'EUR GBP'!$F$3))</f>
        <v>-35.490023539967197</v>
      </c>
      <c r="P327" s="139">
        <f>(M327/'EUR GBP'!H327)-(Barclays!$K$3/'EUR GBP'!$F$3)</f>
        <v>-0.22327089019356094</v>
      </c>
      <c r="Q327" s="139">
        <f t="shared" si="73"/>
        <v>-0.13886511434029769</v>
      </c>
      <c r="R327" s="139">
        <f t="shared" si="74"/>
        <v>2.75341686647303E-4</v>
      </c>
      <c r="S327" s="139">
        <f t="shared" si="75"/>
        <v>-0.11686096574759906</v>
      </c>
      <c r="U327" s="102">
        <f>FORECAST($U$2,'EUR GBP'!AI327:AJ327,'EUR GBP'!$AI$2:$AJ$2)</f>
        <v>1.0176190361380568E-2</v>
      </c>
      <c r="V327" s="102">
        <f t="shared" si="76"/>
        <v>5.1069967448711014E-4</v>
      </c>
      <c r="W327" s="102">
        <f t="shared" si="77"/>
        <v>4.7119847312569595E-2</v>
      </c>
      <c r="X327" s="171">
        <f t="shared" si="78"/>
        <v>5.106996744871084E-4</v>
      </c>
      <c r="Y327" s="139">
        <f t="shared" si="79"/>
        <v>1.9992801723485616E-2</v>
      </c>
      <c r="AC327" s="152">
        <f t="shared" si="70"/>
        <v>0.26890915657201131</v>
      </c>
      <c r="AD327" s="153">
        <f t="shared" si="80"/>
        <v>4.2149543808378542E-5</v>
      </c>
      <c r="AE327" s="153">
        <f t="shared" si="81"/>
        <v>0.31767065730896638</v>
      </c>
      <c r="AF327" s="153">
        <f t="shared" si="82"/>
        <v>4.2149543808378542E-5</v>
      </c>
      <c r="AG327" s="139">
        <f t="shared" si="83"/>
        <v>1.7360051825657126E-3</v>
      </c>
    </row>
    <row r="328" spans="10:33" ht="15" x14ac:dyDescent="0.2">
      <c r="J328" s="49">
        <v>44601</v>
      </c>
      <c r="K328" s="50">
        <v>208.89999866485499</v>
      </c>
      <c r="L328" s="139">
        <f t="shared" si="71"/>
        <v>1.3979521158549873E-2</v>
      </c>
      <c r="M328" s="170">
        <f t="shared" si="72"/>
        <v>155.36194008515915</v>
      </c>
      <c r="N328" s="139" cm="1">
        <f t="array" ref="N328">[1]!BSMCall(M328,$G$4,$G$7,W328,$G$11,AE328)/'EUR GBP'!H328</f>
        <v>21.076927460649337</v>
      </c>
      <c r="O328" s="139">
        <f>$B$5*(N328-($G$10/'EUR GBP'!$F$3))</f>
        <v>228.87672643630344</v>
      </c>
      <c r="P328" s="139">
        <f>(M328/'EUR GBP'!H328)-(Barclays!$K$3/'EUR GBP'!$F$3)</f>
        <v>2.2263792970158534</v>
      </c>
      <c r="Q328" s="139">
        <f t="shared" si="73"/>
        <v>1.384714395042504</v>
      </c>
      <c r="R328" s="139">
        <f t="shared" si="74"/>
        <v>2.7378274296519654E-2</v>
      </c>
      <c r="S328" s="139">
        <f t="shared" si="75"/>
        <v>1.4062438595530768</v>
      </c>
      <c r="U328" s="102">
        <f>FORECAST($U$2,'EUR GBP'!AI328:AJ328,'EUR GBP'!$AI$2:$AJ$2)</f>
        <v>9.6654906868934576E-3</v>
      </c>
      <c r="V328" s="102">
        <f t="shared" si="76"/>
        <v>-1.512024551630041E-4</v>
      </c>
      <c r="W328" s="102">
        <f t="shared" si="77"/>
        <v>4.6457945182919486E-2</v>
      </c>
      <c r="X328" s="171">
        <f t="shared" si="78"/>
        <v>-1.5120245516300063E-4</v>
      </c>
      <c r="Y328" s="139">
        <f t="shared" si="79"/>
        <v>-5.9192532464682505E-3</v>
      </c>
      <c r="AC328" s="152">
        <f t="shared" si="70"/>
        <v>0.26886700702820293</v>
      </c>
      <c r="AD328" s="153">
        <f t="shared" si="80"/>
        <v>1.7103403578966336E-6</v>
      </c>
      <c r="AE328" s="153">
        <f t="shared" si="81"/>
        <v>0.31763021810551589</v>
      </c>
      <c r="AF328" s="153">
        <f t="shared" si="82"/>
        <v>1.7103403578966336E-6</v>
      </c>
      <c r="AG328" s="139">
        <f t="shared" si="83"/>
        <v>7.044346052138382E-5</v>
      </c>
    </row>
    <row r="329" spans="10:33" ht="15" x14ac:dyDescent="0.2">
      <c r="J329" s="49">
        <v>44600</v>
      </c>
      <c r="K329" s="50">
        <v>205.99999427795402</v>
      </c>
      <c r="L329" s="139">
        <f t="shared" si="71"/>
        <v>4.6223301028230608E-3</v>
      </c>
      <c r="M329" s="170">
        <f t="shared" si="72"/>
        <v>153.92823129141132</v>
      </c>
      <c r="N329" s="139" cm="1">
        <f t="array" ref="N329">[1]!BSMCall(M329,$G$4,$G$7,W329,$G$11,AE329)/'EUR GBP'!H329</f>
        <v>20.148094180936116</v>
      </c>
      <c r="O329" s="139">
        <f>$B$5*(N329-($G$10/'EUR GBP'!$F$3))</f>
        <v>89.551734479320373</v>
      </c>
      <c r="P329" s="139">
        <f>(M329/'EUR GBP'!H329)-(Barclays!$K$3/'EUR GBP'!$F$3)</f>
        <v>1.5127765766453081</v>
      </c>
      <c r="Q329" s="139">
        <f t="shared" si="73"/>
        <v>0.94088348062327576</v>
      </c>
      <c r="R329" s="139">
        <f t="shared" si="74"/>
        <v>1.2640298891700565E-2</v>
      </c>
      <c r="S329" s="139">
        <f t="shared" si="75"/>
        <v>0.96048380020706048</v>
      </c>
      <c r="U329" s="102">
        <f>FORECAST($U$2,'EUR GBP'!AI329:AJ329,'EUR GBP'!$AI$2:$AJ$2)</f>
        <v>9.8166931420564617E-3</v>
      </c>
      <c r="V329" s="102">
        <f t="shared" si="76"/>
        <v>1.405559480190284E-4</v>
      </c>
      <c r="W329" s="102">
        <f t="shared" si="77"/>
        <v>4.6749703586101518E-2</v>
      </c>
      <c r="X329" s="171">
        <f t="shared" si="78"/>
        <v>1.4055594801903187E-4</v>
      </c>
      <c r="Y329" s="139">
        <f t="shared" si="79"/>
        <v>5.5024652260121827E-3</v>
      </c>
      <c r="AC329" s="152">
        <f t="shared" si="70"/>
        <v>0.26886529668784503</v>
      </c>
      <c r="AD329" s="153">
        <f t="shared" si="80"/>
        <v>3.5388890878507162E-5</v>
      </c>
      <c r="AE329" s="153">
        <f t="shared" si="81"/>
        <v>0.3176638966560365</v>
      </c>
      <c r="AF329" s="153">
        <f t="shared" si="82"/>
        <v>3.5388890878507162E-5</v>
      </c>
      <c r="AG329" s="139">
        <f t="shared" si="83"/>
        <v>1.4575554660719416E-3</v>
      </c>
    </row>
    <row r="330" spans="10:33" ht="15" x14ac:dyDescent="0.2">
      <c r="J330" s="49">
        <v>44599</v>
      </c>
      <c r="K330" s="50">
        <v>205.04999160766602</v>
      </c>
      <c r="L330" s="139">
        <f t="shared" si="71"/>
        <v>2.3937016435560905E-2</v>
      </c>
      <c r="M330" s="170">
        <f t="shared" si="72"/>
        <v>156.88762749042124</v>
      </c>
      <c r="N330" s="139" cm="1">
        <f t="array" ref="N330">[1]!BSMCall(M330,$G$4,$G$7,W330,$G$11,AE330)/'EUR GBP'!H330</f>
        <v>22.325440446339915</v>
      </c>
      <c r="O330" s="139">
        <f>$B$5*(N330-($G$10/'EUR GBP'!$F$3))</f>
        <v>416.15367428989015</v>
      </c>
      <c r="P330" s="139">
        <f>(M330/'EUR GBP'!H330)-(Barclays!$K$3/'EUR GBP'!$F$3)</f>
        <v>4.1845041054775436</v>
      </c>
      <c r="Q330" s="139">
        <f t="shared" si="73"/>
        <v>2.6025857672750141</v>
      </c>
      <c r="R330" s="139">
        <f t="shared" si="74"/>
        <v>9.6715427790365682E-2</v>
      </c>
      <c r="S330" s="139">
        <f t="shared" si="75"/>
        <v>2.7623539957058711</v>
      </c>
      <c r="U330" s="102">
        <f>FORECAST($U$2,'EUR GBP'!AI330:AJ330,'EUR GBP'!$AI$2:$AJ$2)</f>
        <v>9.6761371940374333E-3</v>
      </c>
      <c r="V330" s="102">
        <f t="shared" si="76"/>
        <v>-2.0867399871348641E-5</v>
      </c>
      <c r="W330" s="102">
        <f t="shared" si="77"/>
        <v>4.6588280238211141E-2</v>
      </c>
      <c r="X330" s="171">
        <f t="shared" si="78"/>
        <v>-2.0867399871345171E-5</v>
      </c>
      <c r="Y330" s="139">
        <f t="shared" si="79"/>
        <v>-8.1691414534673754E-4</v>
      </c>
      <c r="AC330" s="152">
        <f t="shared" si="70"/>
        <v>0.26882990779696653</v>
      </c>
      <c r="AD330" s="153">
        <f t="shared" si="80"/>
        <v>1.5507323183307498E-3</v>
      </c>
      <c r="AE330" s="153">
        <f t="shared" si="81"/>
        <v>0.31917924008348875</v>
      </c>
      <c r="AF330" s="153">
        <f t="shared" si="82"/>
        <v>1.5507323183307498E-3</v>
      </c>
      <c r="AG330" s="139">
        <f t="shared" si="83"/>
        <v>6.3869714785838055E-2</v>
      </c>
    </row>
    <row r="331" spans="10:33" ht="15" x14ac:dyDescent="0.2">
      <c r="J331" s="49">
        <v>44596</v>
      </c>
      <c r="K331" s="50">
        <v>200.19998550414999</v>
      </c>
      <c r="L331" s="139">
        <f t="shared" si="71"/>
        <v>-2.71019641674753E-2</v>
      </c>
      <c r="M331" s="170">
        <f t="shared" si="72"/>
        <v>149.06743499048153</v>
      </c>
      <c r="N331" s="139" cm="1">
        <f t="array" ref="N331">[1]!BSMCall(M331,$G$4,$G$7,W331,$G$11,AE331)/'EUR GBP'!H331</f>
        <v>16.721193207693858</v>
      </c>
      <c r="O331" s="139">
        <f>$B$5*(N331-($G$10/'EUR GBP'!$F$3))</f>
        <v>-424.48341150701833</v>
      </c>
      <c r="P331" s="139">
        <f>(M331/'EUR GBP'!H331)-(Barclays!$K$3/'EUR GBP'!$F$3)</f>
        <v>-6.1409392183502689</v>
      </c>
      <c r="Q331" s="139">
        <f t="shared" si="73"/>
        <v>-3.8194062198334078</v>
      </c>
      <c r="R331" s="139">
        <f t="shared" si="74"/>
        <v>0.20829428689040067</v>
      </c>
      <c r="S331" s="139">
        <f t="shared" si="75"/>
        <v>-3.4673835861550382</v>
      </c>
      <c r="U331" s="102">
        <f>FORECAST($U$2,'EUR GBP'!AI331:AJ331,'EUR GBP'!$AI$2:$AJ$2)</f>
        <v>9.6970045939087819E-3</v>
      </c>
      <c r="V331" s="102">
        <f t="shared" si="76"/>
        <v>7.1443589404225454E-4</v>
      </c>
      <c r="W331" s="102">
        <f t="shared" si="77"/>
        <v>4.7323583532124743E-2</v>
      </c>
      <c r="X331" s="171">
        <f t="shared" si="78"/>
        <v>7.1443589404225627E-4</v>
      </c>
      <c r="Y331" s="139">
        <f t="shared" si="79"/>
        <v>2.7968639666890109E-2</v>
      </c>
      <c r="AC331" s="152">
        <f t="shared" si="70"/>
        <v>0.26727917547863578</v>
      </c>
      <c r="AD331" s="153">
        <f t="shared" si="80"/>
        <v>2.8106015440194643E-3</v>
      </c>
      <c r="AE331" s="153">
        <f t="shared" si="81"/>
        <v>0.32043910930917746</v>
      </c>
      <c r="AF331" s="153">
        <f t="shared" si="82"/>
        <v>2.8106015440194643E-3</v>
      </c>
      <c r="AG331" s="139">
        <f t="shared" si="83"/>
        <v>0.11575970712107889</v>
      </c>
    </row>
    <row r="332" spans="10:33" ht="15" x14ac:dyDescent="0.2">
      <c r="J332" s="49">
        <v>44595</v>
      </c>
      <c r="K332" s="50">
        <v>205.69999217986998</v>
      </c>
      <c r="L332" s="139">
        <f t="shared" si="71"/>
        <v>6.5845747659244603E-3</v>
      </c>
      <c r="M332" s="170">
        <f t="shared" si="72"/>
        <v>154.22888641453739</v>
      </c>
      <c r="N332" s="139" cm="1">
        <f t="array" ref="N332">[1]!BSMCall(M332,$G$4,$G$7,W332,$G$11,AE332)/'EUR GBP'!H332</f>
        <v>20.209528681928205</v>
      </c>
      <c r="O332" s="139">
        <f>$B$5*(N332-($G$10/'EUR GBP'!$F$3))</f>
        <v>98.766909628133703</v>
      </c>
      <c r="P332" s="139">
        <f>(M332/'EUR GBP'!H332)-(Barclays!$K$3/'EUR GBP'!$F$3)</f>
        <v>-0.11335604904070351</v>
      </c>
      <c r="Q332" s="139">
        <f t="shared" si="73"/>
        <v>-7.0502700542623878E-2</v>
      </c>
      <c r="R332" s="139">
        <f t="shared" si="74"/>
        <v>7.0973653413897845E-5</v>
      </c>
      <c r="S332" s="139">
        <f t="shared" si="75"/>
        <v>-5.2659579122752796E-3</v>
      </c>
      <c r="U332" s="102">
        <f>FORECAST($U$2,'EUR GBP'!AI332:AJ332,'EUR GBP'!$AI$2:$AJ$2)</f>
        <v>8.9825686998665274E-3</v>
      </c>
      <c r="V332" s="102">
        <f t="shared" si="76"/>
        <v>1.6009930055588505E-3</v>
      </c>
      <c r="W332" s="102">
        <f t="shared" si="77"/>
        <v>4.8210140643641333E-2</v>
      </c>
      <c r="X332" s="171">
        <f t="shared" si="78"/>
        <v>1.600993005558847E-3</v>
      </c>
      <c r="Y332" s="139">
        <f t="shared" si="79"/>
        <v>6.2675457455442965E-2</v>
      </c>
      <c r="AC332" s="152">
        <f t="shared" si="70"/>
        <v>0.26446857393461631</v>
      </c>
      <c r="AD332" s="153">
        <f t="shared" si="80"/>
        <v>6.0463814063327348E-5</v>
      </c>
      <c r="AE332" s="153">
        <f t="shared" si="81"/>
        <v>0.31768897157922132</v>
      </c>
      <c r="AF332" s="153">
        <f t="shared" si="82"/>
        <v>6.0463814063327348E-5</v>
      </c>
      <c r="AG332" s="139">
        <f t="shared" si="83"/>
        <v>2.4903115214917394E-3</v>
      </c>
    </row>
    <row r="333" spans="10:33" ht="15" x14ac:dyDescent="0.2">
      <c r="J333" s="49">
        <v>44594</v>
      </c>
      <c r="K333" s="50">
        <v>204.34999465942298</v>
      </c>
      <c r="L333" s="139">
        <f t="shared" si="71"/>
        <v>1.6529280561401228E-2</v>
      </c>
      <c r="M333" s="170">
        <f t="shared" si="72"/>
        <v>155.7526142154658</v>
      </c>
      <c r="N333" s="139" cm="1">
        <f t="array" ref="N333">[1]!BSMCall(M333,$G$4,$G$7,W333,$G$11,AE333)/'EUR GBP'!H333</f>
        <v>21.436821255837881</v>
      </c>
      <c r="O333" s="139">
        <f>$B$5*(N333-($G$10/'EUR GBP'!$F$3))</f>
        <v>282.86079571458504</v>
      </c>
      <c r="P333" s="139">
        <f>(M333/'EUR GBP'!H333)-(Barclays!$K$3/'EUR GBP'!$F$3)</f>
        <v>2.8934798601609941</v>
      </c>
      <c r="Q333" s="139">
        <f t="shared" si="73"/>
        <v>1.7996229211710866</v>
      </c>
      <c r="R333" s="139">
        <f t="shared" si="74"/>
        <v>4.6243286127399093E-2</v>
      </c>
      <c r="S333" s="139">
        <f t="shared" si="75"/>
        <v>1.8778097322362437</v>
      </c>
      <c r="U333" s="102">
        <f>FORECAST($U$2,'EUR GBP'!AI333:AJ333,'EUR GBP'!$AI$2:$AJ$2)</f>
        <v>7.3815756943076769E-3</v>
      </c>
      <c r="V333" s="102">
        <f t="shared" si="76"/>
        <v>-2.6354519650340254E-5</v>
      </c>
      <c r="W333" s="102">
        <f t="shared" si="77"/>
        <v>4.6582793118432143E-2</v>
      </c>
      <c r="X333" s="171">
        <f t="shared" si="78"/>
        <v>-2.6354519650342856E-5</v>
      </c>
      <c r="Y333" s="139">
        <f t="shared" si="79"/>
        <v>-1.0317231676643856E-3</v>
      </c>
      <c r="AC333" s="152">
        <f t="shared" si="70"/>
        <v>0.26440811012055299</v>
      </c>
      <c r="AD333" s="153">
        <f t="shared" si="80"/>
        <v>8.0062644891271129E-4</v>
      </c>
      <c r="AE333" s="153">
        <f t="shared" si="81"/>
        <v>0.31842913421407071</v>
      </c>
      <c r="AF333" s="153">
        <f t="shared" si="82"/>
        <v>8.0062644891271129E-4</v>
      </c>
      <c r="AG333" s="139">
        <f t="shared" si="83"/>
        <v>3.2975248105422315E-2</v>
      </c>
    </row>
    <row r="334" spans="10:33" ht="15" x14ac:dyDescent="0.2">
      <c r="J334" s="49">
        <v>44593</v>
      </c>
      <c r="K334" s="50">
        <v>200.99999904632503</v>
      </c>
      <c r="L334" s="139">
        <f t="shared" si="71"/>
        <v>1.5947337567612425E-2</v>
      </c>
      <c r="M334" s="170">
        <f t="shared" si="72"/>
        <v>155.66344891118956</v>
      </c>
      <c r="N334" s="139" cm="1">
        <f t="array" ref="N334">[1]!BSMCall(M334,$G$4,$G$7,W334,$G$11,AE334)/'EUR GBP'!H334</f>
        <v>21.38623655185237</v>
      </c>
      <c r="O334" s="139">
        <f>$B$5*(N334-($G$10/'EUR GBP'!$F$3))</f>
        <v>275.27309011675845</v>
      </c>
      <c r="P334" s="139">
        <f>(M334/'EUR GBP'!H334)-(Barclays!$K$3/'EUR GBP'!$F$3)</f>
        <v>3.4002572115887233</v>
      </c>
      <c r="Q334" s="139">
        <f t="shared" si="73"/>
        <v>2.114817144610047</v>
      </c>
      <c r="R334" s="139">
        <f t="shared" si="74"/>
        <v>6.3860351007977809E-2</v>
      </c>
      <c r="S334" s="139">
        <f t="shared" si="75"/>
        <v>2.1609066896525695</v>
      </c>
      <c r="U334" s="102">
        <f>FORECAST($U$2,'EUR GBP'!AI334:AJ334,'EUR GBP'!$AI$2:$AJ$2)</f>
        <v>7.4079302139580172E-3</v>
      </c>
      <c r="V334" s="102">
        <f t="shared" si="76"/>
        <v>-4.0837563574308913E-6</v>
      </c>
      <c r="W334" s="102">
        <f t="shared" si="77"/>
        <v>4.6605063881725056E-2</v>
      </c>
      <c r="X334" s="171">
        <f t="shared" si="78"/>
        <v>-4.083756357430024E-6</v>
      </c>
      <c r="Y334" s="139">
        <f t="shared" si="79"/>
        <v>-1.5987034106320602E-4</v>
      </c>
      <c r="AC334" s="152">
        <f t="shared" si="70"/>
        <v>0.26360748367164027</v>
      </c>
      <c r="AD334" s="153">
        <f t="shared" si="80"/>
        <v>-4.2758680104271196E-4</v>
      </c>
      <c r="AE334" s="153">
        <f t="shared" si="81"/>
        <v>0.31720092096411528</v>
      </c>
      <c r="AF334" s="153">
        <f t="shared" si="82"/>
        <v>-4.2758680104271196E-4</v>
      </c>
      <c r="AG334" s="139">
        <f t="shared" si="83"/>
        <v>-1.7610935624391935E-2</v>
      </c>
    </row>
    <row r="335" spans="10:33" ht="15" x14ac:dyDescent="0.2">
      <c r="J335" s="49">
        <v>44592</v>
      </c>
      <c r="K335" s="50">
        <v>197.820007801055</v>
      </c>
      <c r="L335" s="139">
        <f t="shared" si="71"/>
        <v>4.3568619602526908E-3</v>
      </c>
      <c r="M335" s="170">
        <f t="shared" si="72"/>
        <v>153.88755626316876</v>
      </c>
      <c r="N335" s="139" cm="1">
        <f t="array" ref="N335">[1]!BSMCall(M335,$G$4,$G$7,W335,$G$11,AE335)/'EUR GBP'!H335</f>
        <v>19.974470385435083</v>
      </c>
      <c r="O335" s="139">
        <f>$B$5*(N335-($G$10/'EUR GBP'!$F$3))</f>
        <v>63.508165154165397</v>
      </c>
      <c r="P335" s="139">
        <f>(M335/'EUR GBP'!H335)-(Barclays!$K$3/'EUR GBP'!$F$3)</f>
        <v>0.10451068508331218</v>
      </c>
      <c r="Q335" s="139">
        <f t="shared" si="73"/>
        <v>6.5001255744962044E-2</v>
      </c>
      <c r="R335" s="139">
        <f t="shared" si="74"/>
        <v>6.0329419957684396E-5</v>
      </c>
      <c r="S335" s="139">
        <f t="shared" si="75"/>
        <v>8.0653602063370994E-2</v>
      </c>
      <c r="U335" s="102">
        <f>FORECAST($U$2,'EUR GBP'!AI335:AJ335,'EUR GBP'!$AI$2:$AJ$2)</f>
        <v>7.4120139703154481E-3</v>
      </c>
      <c r="V335" s="102">
        <f t="shared" si="76"/>
        <v>4.3506142683327233E-4</v>
      </c>
      <c r="W335" s="102">
        <f t="shared" si="77"/>
        <v>4.7044209064915757E-2</v>
      </c>
      <c r="X335" s="171">
        <f t="shared" si="78"/>
        <v>4.3506142683327059E-4</v>
      </c>
      <c r="Y335" s="139">
        <f t="shared" si="79"/>
        <v>1.7031725843471023E-2</v>
      </c>
      <c r="AC335" s="152">
        <f t="shared" si="70"/>
        <v>0.26403507047268299</v>
      </c>
      <c r="AD335" s="153">
        <f t="shared" si="80"/>
        <v>-3.4955584153117947E-5</v>
      </c>
      <c r="AE335" s="153">
        <f t="shared" si="81"/>
        <v>0.31759355218100488</v>
      </c>
      <c r="AF335" s="153">
        <f t="shared" si="82"/>
        <v>-3.4955584153117947E-5</v>
      </c>
      <c r="AG335" s="139">
        <f t="shared" si="83"/>
        <v>-1.4397089450197559E-3</v>
      </c>
    </row>
    <row r="336" spans="10:33" ht="15" x14ac:dyDescent="0.2">
      <c r="J336" s="49">
        <v>44589</v>
      </c>
      <c r="K336" s="50">
        <v>196.96000814437801</v>
      </c>
      <c r="L336" s="139">
        <f t="shared" si="71"/>
        <v>-3.9521363559578651E-2</v>
      </c>
      <c r="M336" s="170">
        <f t="shared" si="72"/>
        <v>147.16453464191727</v>
      </c>
      <c r="N336" s="139" cm="1">
        <f t="array" ref="N336">[1]!BSMCall(M336,$G$4,$G$7,W336,$G$11,AE336)/'EUR GBP'!H336</f>
        <v>15.731136843393461</v>
      </c>
      <c r="O336" s="139">
        <f>$B$5*(N336-($G$10/'EUR GBP'!$F$3))</f>
        <v>-572.99186615207793</v>
      </c>
      <c r="P336" s="139">
        <f>(M336/'EUR GBP'!H336)-(Barclays!$K$3/'EUR GBP'!$F$3)</f>
        <v>-6.897195195164926</v>
      </c>
      <c r="Q336" s="139">
        <f t="shared" si="73"/>
        <v>-4.2897656679453302</v>
      </c>
      <c r="R336" s="139">
        <f t="shared" si="74"/>
        <v>0.26275609234917258</v>
      </c>
      <c r="S336" s="139">
        <f t="shared" si="75"/>
        <v>-3.7957332907804511</v>
      </c>
      <c r="U336" s="102">
        <f>FORECAST($U$2,'EUR GBP'!AI336:AJ336,'EUR GBP'!$AI$2:$AJ$2)</f>
        <v>6.9769525434821757E-3</v>
      </c>
      <c r="V336" s="102">
        <f t="shared" si="76"/>
        <v>8.154478855430889E-5</v>
      </c>
      <c r="W336" s="102">
        <f t="shared" si="77"/>
        <v>4.6690692426636794E-2</v>
      </c>
      <c r="X336" s="171">
        <f t="shared" si="78"/>
        <v>8.1544788554308023E-5</v>
      </c>
      <c r="Y336" s="139">
        <f t="shared" si="79"/>
        <v>3.1923043436186747E-3</v>
      </c>
      <c r="AC336" s="152">
        <f t="shared" si="70"/>
        <v>0.2640700260568361</v>
      </c>
      <c r="AD336" s="153">
        <f t="shared" si="80"/>
        <v>5.5377920662018076E-3</v>
      </c>
      <c r="AE336" s="153">
        <f t="shared" si="81"/>
        <v>0.3231662998313598</v>
      </c>
      <c r="AF336" s="153">
        <f t="shared" si="82"/>
        <v>5.5377920662018076E-3</v>
      </c>
      <c r="AG336" s="139">
        <f t="shared" si="83"/>
        <v>0.22808398047208789</v>
      </c>
    </row>
    <row r="337" spans="10:33" ht="15" x14ac:dyDescent="0.2">
      <c r="J337" s="49">
        <v>44588</v>
      </c>
      <c r="K337" s="50">
        <v>204.900002479553</v>
      </c>
      <c r="L337" s="139">
        <f t="shared" si="71"/>
        <v>1.2029177627430353E-2</v>
      </c>
      <c r="M337" s="170">
        <f t="shared" si="72"/>
        <v>155.06310845345021</v>
      </c>
      <c r="N337" s="139" cm="1">
        <f t="array" ref="N337">[1]!BSMCall(M337,$G$4,$G$7,W337,$G$11,AE337)/'EUR GBP'!H337</f>
        <v>20.983499438522671</v>
      </c>
      <c r="O337" s="139">
        <f>$B$5*(N337-($G$10/'EUR GBP'!$F$3))</f>
        <v>214.86252311730354</v>
      </c>
      <c r="P337" s="139">
        <f>(M337/'EUR GBP'!H337)-(Barclays!$K$3/'EUR GBP'!$F$3)</f>
        <v>2.607728833835381</v>
      </c>
      <c r="Q337" s="139">
        <f t="shared" si="73"/>
        <v>1.6218977868772113</v>
      </c>
      <c r="R337" s="139">
        <f t="shared" si="74"/>
        <v>3.7560608431978559E-2</v>
      </c>
      <c r="S337" s="139">
        <f t="shared" si="75"/>
        <v>1.6899474944051271</v>
      </c>
      <c r="U337" s="102">
        <f>FORECAST($U$2,'EUR GBP'!AI337:AJ337,'EUR GBP'!$AI$2:$AJ$2)</f>
        <v>6.8954077549278668E-3</v>
      </c>
      <c r="V337" s="102">
        <f t="shared" si="76"/>
        <v>2.9688696376978761E-4</v>
      </c>
      <c r="W337" s="102">
        <f t="shared" si="77"/>
        <v>4.6906034601852276E-2</v>
      </c>
      <c r="X337" s="171">
        <f t="shared" si="78"/>
        <v>2.9688696376978935E-4</v>
      </c>
      <c r="Y337" s="139">
        <f t="shared" si="79"/>
        <v>1.1622490668117488E-2</v>
      </c>
      <c r="AC337" s="152">
        <f t="shared" si="70"/>
        <v>0.2585322339906343</v>
      </c>
      <c r="AD337" s="153">
        <f t="shared" si="80"/>
        <v>4.5807405786002509E-4</v>
      </c>
      <c r="AE337" s="153">
        <f t="shared" si="81"/>
        <v>0.31808658182301802</v>
      </c>
      <c r="AF337" s="153">
        <f t="shared" si="82"/>
        <v>4.5807405786002509E-4</v>
      </c>
      <c r="AG337" s="139">
        <f t="shared" si="83"/>
        <v>1.8866608427819686E-2</v>
      </c>
    </row>
    <row r="338" spans="10:33" ht="15" x14ac:dyDescent="0.2">
      <c r="J338" s="49">
        <v>44587</v>
      </c>
      <c r="K338" s="50">
        <v>202.449989318847</v>
      </c>
      <c r="L338" s="139">
        <f t="shared" si="71"/>
        <v>2.9932244662856031E-2</v>
      </c>
      <c r="M338" s="170">
        <f t="shared" si="72"/>
        <v>157.80621634671454</v>
      </c>
      <c r="N338" s="139" cm="1">
        <f t="array" ref="N338">[1]!BSMCall(M338,$G$4,$G$7,W338,$G$11,AE338)/'EUR GBP'!H338</f>
        <v>23.150801107233278</v>
      </c>
      <c r="O338" s="139">
        <f>$B$5*(N338-($G$10/'EUR GBP'!$F$3))</f>
        <v>539.95777342389465</v>
      </c>
      <c r="P338" s="139">
        <f>(M338/'EUR GBP'!H338)-(Barclays!$K$3/'EUR GBP'!$F$3)</f>
        <v>5.547849366934571</v>
      </c>
      <c r="Q338" s="139">
        <f t="shared" si="73"/>
        <v>3.4505292472934102</v>
      </c>
      <c r="R338" s="139">
        <f t="shared" si="74"/>
        <v>0.17000319444944528</v>
      </c>
      <c r="S338" s="139">
        <f t="shared" si="75"/>
        <v>3.7566828418995124</v>
      </c>
      <c r="U338" s="102">
        <f>FORECAST($U$2,'EUR GBP'!AI338:AJ338,'EUR GBP'!$AI$2:$AJ$2)</f>
        <v>6.5985207911580792E-3</v>
      </c>
      <c r="V338" s="102">
        <f t="shared" si="76"/>
        <v>1.245385967195041E-4</v>
      </c>
      <c r="W338" s="102">
        <f t="shared" si="77"/>
        <v>4.6733686234801994E-2</v>
      </c>
      <c r="X338" s="171">
        <f t="shared" si="78"/>
        <v>1.2453859671950757E-4</v>
      </c>
      <c r="Y338" s="139">
        <f t="shared" si="79"/>
        <v>4.8754201256047654E-3</v>
      </c>
      <c r="AC338" s="152">
        <f t="shared" si="70"/>
        <v>0.25807415993277427</v>
      </c>
      <c r="AD338" s="153">
        <f t="shared" si="80"/>
        <v>3.1873064535355433E-3</v>
      </c>
      <c r="AE338" s="153">
        <f t="shared" si="81"/>
        <v>0.32081581421869354</v>
      </c>
      <c r="AF338" s="153">
        <f t="shared" si="82"/>
        <v>3.1873064535355433E-3</v>
      </c>
      <c r="AG338" s="139">
        <f t="shared" si="83"/>
        <v>0.13127498003105201</v>
      </c>
    </row>
    <row r="339" spans="10:33" ht="15" x14ac:dyDescent="0.2">
      <c r="J339" s="49">
        <v>44586</v>
      </c>
      <c r="K339" s="50">
        <v>196.480000019073</v>
      </c>
      <c r="L339" s="139">
        <f t="shared" si="71"/>
        <v>3.3115614300179091E-2</v>
      </c>
      <c r="M339" s="170">
        <f t="shared" si="72"/>
        <v>158.29397223580548</v>
      </c>
      <c r="N339" s="139" cm="1">
        <f t="array" ref="N339">[1]!BSMCall(M339,$G$4,$G$7,W339,$G$11,AE339)/'EUR GBP'!H339</f>
        <v>23.629688983716349</v>
      </c>
      <c r="O339" s="139">
        <f>$B$5*(N339-($G$10/'EUR GBP'!$F$3))</f>
        <v>611.79095489635529</v>
      </c>
      <c r="P339" s="139">
        <f>(M339/'EUR GBP'!H339)-(Barclays!$K$3/'EUR GBP'!$F$3)</f>
        <v>6.6517151377014727</v>
      </c>
      <c r="Q339" s="139">
        <f t="shared" si="73"/>
        <v>4.1370873845454081</v>
      </c>
      <c r="R339" s="139">
        <f t="shared" si="74"/>
        <v>0.24438528066032425</v>
      </c>
      <c r="S339" s="139">
        <f t="shared" si="75"/>
        <v>4.5453291220819292</v>
      </c>
      <c r="U339" s="102">
        <f>FORECAST($U$2,'EUR GBP'!AI339:AJ339,'EUR GBP'!$AI$2:$AJ$2)</f>
        <v>6.4739821944385751E-3</v>
      </c>
      <c r="V339" s="102">
        <f t="shared" si="76"/>
        <v>9.2074833810328223E-5</v>
      </c>
      <c r="W339" s="102">
        <f t="shared" si="77"/>
        <v>4.6701222471892817E-2</v>
      </c>
      <c r="X339" s="171">
        <f t="shared" si="78"/>
        <v>9.2074833810330825E-5</v>
      </c>
      <c r="Y339" s="139">
        <f t="shared" si="79"/>
        <v>3.6045331298508627E-3</v>
      </c>
      <c r="AC339" s="152">
        <f t="shared" si="70"/>
        <v>0.25488685347923873</v>
      </c>
      <c r="AD339" s="153">
        <f t="shared" si="80"/>
        <v>3.8908555966064018E-3</v>
      </c>
      <c r="AE339" s="153">
        <f t="shared" si="81"/>
        <v>0.3215193633617644</v>
      </c>
      <c r="AF339" s="153">
        <f t="shared" si="82"/>
        <v>3.8908555966064018E-3</v>
      </c>
      <c r="AG339" s="139">
        <f t="shared" si="83"/>
        <v>0.16025192374634536</v>
      </c>
    </row>
    <row r="340" spans="10:33" ht="15" x14ac:dyDescent="0.2">
      <c r="J340" s="49">
        <v>44585</v>
      </c>
      <c r="K340" s="50">
        <v>190.079998970031</v>
      </c>
      <c r="L340" s="139">
        <f t="shared" si="71"/>
        <v>-4.6060757042318712E-2</v>
      </c>
      <c r="M340" s="170">
        <f t="shared" si="72"/>
        <v>146.16256878633678</v>
      </c>
      <c r="N340" s="139" cm="1">
        <f t="array" ref="N340">[1]!BSMCall(M340,$G$4,$G$7,W340,$G$11,AE340)/'EUR GBP'!H340</f>
        <v>15.143364981129599</v>
      </c>
      <c r="O340" s="139">
        <f>$B$5*(N340-($G$10/'EUR GBP'!$F$3))</f>
        <v>-661.15764549165726</v>
      </c>
      <c r="P340" s="139">
        <f>(M340/'EUR GBP'!H340)-(Barclays!$K$3/'EUR GBP'!$F$3)</f>
        <v>-8.6850220513827878</v>
      </c>
      <c r="Q340" s="139">
        <f t="shared" si="73"/>
        <v>-5.4017188679084676</v>
      </c>
      <c r="R340" s="139">
        <f t="shared" si="74"/>
        <v>0.41662911049634821</v>
      </c>
      <c r="S340" s="139">
        <f t="shared" si="75"/>
        <v>-4.6658424538449417</v>
      </c>
      <c r="U340" s="102">
        <f>FORECAST($U$2,'EUR GBP'!AI340:AJ340,'EUR GBP'!$AI$2:$AJ$2)</f>
        <v>6.3819073606282469E-3</v>
      </c>
      <c r="V340" s="102">
        <f t="shared" si="76"/>
        <v>1.7503784038127006E-4</v>
      </c>
      <c r="W340" s="102">
        <f t="shared" si="77"/>
        <v>4.6784185478463754E-2</v>
      </c>
      <c r="X340" s="171">
        <f t="shared" si="78"/>
        <v>1.7503784038126746E-4</v>
      </c>
      <c r="Y340" s="139">
        <f t="shared" si="79"/>
        <v>6.8523576804005613E-3</v>
      </c>
      <c r="AC340" s="152">
        <f t="shared" si="70"/>
        <v>0.25099599788263233</v>
      </c>
      <c r="AD340" s="153">
        <f t="shared" si="80"/>
        <v>7.5848301545450025E-3</v>
      </c>
      <c r="AE340" s="153">
        <f t="shared" si="81"/>
        <v>0.32521333791970297</v>
      </c>
      <c r="AF340" s="153">
        <f t="shared" si="82"/>
        <v>7.5848301545449748E-3</v>
      </c>
      <c r="AG340" s="139">
        <f t="shared" si="83"/>
        <v>0.31239494588677746</v>
      </c>
    </row>
    <row r="341" spans="10:33" ht="15" x14ac:dyDescent="0.2">
      <c r="J341" s="49">
        <v>44582</v>
      </c>
      <c r="K341" s="50">
        <v>199.03999567031801</v>
      </c>
      <c r="L341" s="139">
        <f t="shared" si="71"/>
        <v>-3.1453461409158202E-2</v>
      </c>
      <c r="M341" s="170">
        <f t="shared" si="72"/>
        <v>148.40069859232369</v>
      </c>
      <c r="N341" s="139" cm="1">
        <f t="array" ref="N341">[1]!BSMCall(M341,$G$4,$G$7,W341,$G$11,AE341)/'EUR GBP'!H341</f>
        <v>16.283212530255454</v>
      </c>
      <c r="O341" s="139">
        <f>$B$5*(N341-($G$10/'EUR GBP'!$F$3))</f>
        <v>-490.1805131227789</v>
      </c>
      <c r="P341" s="139">
        <f>(M341/'EUR GBP'!H341)-(Barclays!$K$3/'EUR GBP'!$F$3)</f>
        <v>-6.7764282520067809</v>
      </c>
      <c r="Q341" s="139">
        <f t="shared" si="73"/>
        <v>-4.2146537025850215</v>
      </c>
      <c r="R341" s="139">
        <f t="shared" si="74"/>
        <v>0.25363515547448051</v>
      </c>
      <c r="S341" s="139">
        <f t="shared" si="75"/>
        <v>-3.8341744121448684</v>
      </c>
      <c r="U341" s="102">
        <f>FORECAST($U$2,'EUR GBP'!AI341:AJ341,'EUR GBP'!$AI$2:$AJ$2)</f>
        <v>6.2068695202469768E-3</v>
      </c>
      <c r="V341" s="102">
        <f t="shared" si="76"/>
        <v>-1.1558393016457454E-4</v>
      </c>
      <c r="W341" s="102">
        <f t="shared" si="77"/>
        <v>4.6493563707917913E-2</v>
      </c>
      <c r="X341" s="171">
        <f t="shared" si="78"/>
        <v>-1.155839301645728E-4</v>
      </c>
      <c r="Y341" s="139">
        <f t="shared" si="79"/>
        <v>-4.5248640515040016E-3</v>
      </c>
      <c r="AC341" s="152">
        <f t="shared" si="70"/>
        <v>0.24341116772808732</v>
      </c>
      <c r="AD341" s="153">
        <f t="shared" si="80"/>
        <v>3.1895891986646052E-3</v>
      </c>
      <c r="AE341" s="153">
        <f t="shared" si="81"/>
        <v>0.32081809696382257</v>
      </c>
      <c r="AF341" s="153">
        <f t="shared" si="82"/>
        <v>3.1895891986645775E-3</v>
      </c>
      <c r="AG341" s="139">
        <f t="shared" si="83"/>
        <v>0.13136899901717664</v>
      </c>
    </row>
    <row r="342" spans="10:33" ht="15" x14ac:dyDescent="0.2">
      <c r="J342" s="49">
        <v>44581</v>
      </c>
      <c r="K342" s="50">
        <v>205.39999008178702</v>
      </c>
      <c r="L342" s="139">
        <f t="shared" si="71"/>
        <v>-7.2763383099549491E-3</v>
      </c>
      <c r="M342" s="170">
        <f t="shared" si="72"/>
        <v>152.10511734239682</v>
      </c>
      <c r="N342" s="139" cm="1">
        <f t="array" ref="N342">[1]!BSMCall(M342,$G$4,$G$7,W342,$G$11,AE342)/'EUR GBP'!H342</f>
        <v>18.803257233264628</v>
      </c>
      <c r="O342" s="139">
        <f>$B$5*(N342-($G$10/'EUR GBP'!$F$3))</f>
        <v>-112.17380767140295</v>
      </c>
      <c r="P342" s="139">
        <f>(M342/'EUR GBP'!H342)-(Barclays!$K$3/'EUR GBP'!$F$3)</f>
        <v>-0.99584433379121151</v>
      </c>
      <c r="Q342" s="139">
        <f t="shared" si="73"/>
        <v>-0.61937334131273314</v>
      </c>
      <c r="R342" s="139">
        <f t="shared" si="74"/>
        <v>5.4776045274620537E-3</v>
      </c>
      <c r="S342" s="139">
        <f t="shared" si="75"/>
        <v>-0.60446751803113152</v>
      </c>
      <c r="U342" s="102">
        <f>FORECAST($U$2,'EUR GBP'!AI342:AJ342,'EUR GBP'!$AI$2:$AJ$2)</f>
        <v>6.3224534504115514E-3</v>
      </c>
      <c r="V342" s="102">
        <f t="shared" si="76"/>
        <v>-6.2770210206513841E-5</v>
      </c>
      <c r="W342" s="102">
        <f t="shared" si="77"/>
        <v>4.6546377427875971E-2</v>
      </c>
      <c r="X342" s="171">
        <f t="shared" si="78"/>
        <v>-6.2770210206515575E-5</v>
      </c>
      <c r="Y342" s="139">
        <f t="shared" si="79"/>
        <v>-2.4573196919710542E-3</v>
      </c>
      <c r="AC342" s="152">
        <f t="shared" si="70"/>
        <v>0.24022157852942272</v>
      </c>
      <c r="AD342" s="153">
        <f t="shared" si="80"/>
        <v>2.8857634093013007E-4</v>
      </c>
      <c r="AE342" s="153">
        <f t="shared" si="81"/>
        <v>0.3179170841060881</v>
      </c>
      <c r="AF342" s="153">
        <f t="shared" si="82"/>
        <v>2.8857634093010232E-4</v>
      </c>
      <c r="AG342" s="139">
        <f t="shared" si="83"/>
        <v>1.1885538446110634E-2</v>
      </c>
    </row>
    <row r="343" spans="10:33" ht="15" x14ac:dyDescent="0.2">
      <c r="J343" s="49">
        <v>44580</v>
      </c>
      <c r="K343" s="50">
        <v>206.90000057220402</v>
      </c>
      <c r="L343" s="139">
        <f t="shared" si="71"/>
        <v>-1.8674248151203575E-2</v>
      </c>
      <c r="M343" s="170">
        <f t="shared" si="72"/>
        <v>150.3587296206519</v>
      </c>
      <c r="N343" s="139" cm="1">
        <f t="array" ref="N343">[1]!BSMCall(M343,$G$4,$G$7,W343,$G$11,AE343)/'EUR GBP'!H343</f>
        <v>17.703005869606766</v>
      </c>
      <c r="O343" s="139">
        <f>$B$5*(N343-($G$10/'EUR GBP'!$F$3))</f>
        <v>-277.21151222008211</v>
      </c>
      <c r="P343" s="139">
        <f>(M343/'EUR GBP'!H343)-(Barclays!$K$3/'EUR GBP'!$F$3)</f>
        <v>-2.7064957644804508</v>
      </c>
      <c r="Q343" s="139">
        <f t="shared" si="73"/>
        <v>-1.6833266686502792</v>
      </c>
      <c r="R343" s="139">
        <f t="shared" si="74"/>
        <v>4.0459681913612371E-2</v>
      </c>
      <c r="S343" s="139">
        <f t="shared" si="75"/>
        <v>-1.5672040396382838</v>
      </c>
      <c r="U343" s="102">
        <f>FORECAST($U$2,'EUR GBP'!AI343:AJ343,'EUR GBP'!$AI$2:$AJ$2)</f>
        <v>6.3852236606180652E-3</v>
      </c>
      <c r="V343" s="102">
        <f t="shared" si="76"/>
        <v>3.9863130077719654E-4</v>
      </c>
      <c r="W343" s="102">
        <f t="shared" si="77"/>
        <v>4.7007778938859685E-2</v>
      </c>
      <c r="X343" s="171">
        <f t="shared" si="78"/>
        <v>3.9863130077719827E-4</v>
      </c>
      <c r="Y343" s="139">
        <f t="shared" si="79"/>
        <v>1.5605564200168415E-2</v>
      </c>
      <c r="AC343" s="152">
        <f t="shared" si="70"/>
        <v>0.23993300218849259</v>
      </c>
      <c r="AD343" s="153">
        <f t="shared" si="80"/>
        <v>1.4581703539292556E-3</v>
      </c>
      <c r="AE343" s="153">
        <f t="shared" si="81"/>
        <v>0.31908667811908725</v>
      </c>
      <c r="AF343" s="153">
        <f t="shared" si="82"/>
        <v>1.4581703539292556E-3</v>
      </c>
      <c r="AG343" s="139">
        <f t="shared" si="83"/>
        <v>6.0057382898214759E-2</v>
      </c>
    </row>
    <row r="344" spans="10:33" ht="15" x14ac:dyDescent="0.2">
      <c r="J344" s="49">
        <v>44579</v>
      </c>
      <c r="K344" s="50">
        <v>210.80000400543199</v>
      </c>
      <c r="L344" s="139">
        <f t="shared" si="71"/>
        <v>-1.9262935140742989E-2</v>
      </c>
      <c r="M344" s="170">
        <f t="shared" si="72"/>
        <v>150.268531001361</v>
      </c>
      <c r="N344" s="139" cm="1">
        <f t="array" ref="N344">[1]!BSMCall(M344,$G$4,$G$7,W344,$G$11,AE344)/'EUR GBP'!H344</f>
        <v>17.574612026338794</v>
      </c>
      <c r="O344" s="139">
        <f>$B$5*(N344-($G$10/'EUR GBP'!$F$3))</f>
        <v>-296.47058871027792</v>
      </c>
      <c r="P344" s="139">
        <f>(M344/'EUR GBP'!H344)-(Barclays!$K$3/'EUR GBP'!$F$3)</f>
        <v>-3.3214700344971959</v>
      </c>
      <c r="Q344" s="139">
        <f t="shared" si="73"/>
        <v>-2.0658148302202073</v>
      </c>
      <c r="R344" s="139">
        <f t="shared" si="74"/>
        <v>6.0935227645823584E-2</v>
      </c>
      <c r="S344" s="139">
        <f t="shared" si="75"/>
        <v>-1.9429764765443487</v>
      </c>
      <c r="U344" s="102">
        <f>FORECAST($U$2,'EUR GBP'!AI344:AJ344,'EUR GBP'!$AI$2:$AJ$2)</f>
        <v>5.9865923598408687E-3</v>
      </c>
      <c r="V344" s="102">
        <f t="shared" si="76"/>
        <v>1.3069934211671491E-4</v>
      </c>
      <c r="W344" s="102">
        <f t="shared" si="77"/>
        <v>4.6739846980199201E-2</v>
      </c>
      <c r="X344" s="171">
        <f t="shared" si="78"/>
        <v>1.3069934211671491E-4</v>
      </c>
      <c r="Y344" s="139">
        <f t="shared" si="79"/>
        <v>5.1166001524354902E-3</v>
      </c>
      <c r="AC344" s="152">
        <f t="shared" si="70"/>
        <v>0.23847483183456333</v>
      </c>
      <c r="AD344" s="153">
        <f t="shared" si="80"/>
        <v>1.3787551928076403E-3</v>
      </c>
      <c r="AE344" s="153">
        <f t="shared" si="81"/>
        <v>0.31900726295796566</v>
      </c>
      <c r="AF344" s="153">
        <f t="shared" si="82"/>
        <v>1.378755192807668E-3</v>
      </c>
      <c r="AG344" s="139">
        <f t="shared" si="83"/>
        <v>5.6786525877599456E-2</v>
      </c>
    </row>
    <row r="345" spans="10:33" ht="15" x14ac:dyDescent="0.2">
      <c r="J345" s="49">
        <v>44578</v>
      </c>
      <c r="K345" s="50">
        <v>214.89999294281</v>
      </c>
      <c r="L345" s="139">
        <f t="shared" si="71"/>
        <v>-4.8740747202466192E-3</v>
      </c>
      <c r="M345" s="170">
        <f t="shared" si="72"/>
        <v>152.47319216452598</v>
      </c>
      <c r="N345" s="139" cm="1">
        <f t="array" ref="N345">[1]!BSMCall(M345,$G$4,$G$7,W345,$G$11,AE345)/'EUR GBP'!H345</f>
        <v>19.003764163641012</v>
      </c>
      <c r="O345" s="139">
        <f>$B$5*(N345-($G$10/'EUR GBP'!$F$3))</f>
        <v>-82.097768114945239</v>
      </c>
      <c r="P345" s="139">
        <f>(M345/'EUR GBP'!H345)-(Barclays!$K$3/'EUR GBP'!$F$3)</f>
        <v>-0.85362374641533734</v>
      </c>
      <c r="Q345" s="139">
        <f t="shared" si="73"/>
        <v>-0.53091811049256843</v>
      </c>
      <c r="R345" s="139">
        <f t="shared" si="74"/>
        <v>4.0247669350140401E-3</v>
      </c>
      <c r="S345" s="139">
        <f t="shared" si="75"/>
        <v>-0.54179494476402512</v>
      </c>
      <c r="U345" s="102">
        <f>FORECAST($U$2,'EUR GBP'!AI345:AJ345,'EUR GBP'!$AI$2:$AJ$2)</f>
        <v>5.8558930177241538E-3</v>
      </c>
      <c r="V345" s="102">
        <f t="shared" si="76"/>
        <v>1.4384784735739509E-4</v>
      </c>
      <c r="W345" s="102">
        <f t="shared" si="77"/>
        <v>4.6752995485439881E-2</v>
      </c>
      <c r="X345" s="171">
        <f t="shared" si="78"/>
        <v>1.4384784735739509E-4</v>
      </c>
      <c r="Y345" s="139">
        <f t="shared" si="79"/>
        <v>5.6313360556865229E-3</v>
      </c>
      <c r="AC345" s="152">
        <f t="shared" si="70"/>
        <v>0.23709607664175569</v>
      </c>
      <c r="AD345" s="153">
        <f t="shared" si="80"/>
        <v>-4.9853188650442193E-4</v>
      </c>
      <c r="AE345" s="153">
        <f t="shared" si="81"/>
        <v>0.31712997587865355</v>
      </c>
      <c r="AF345" s="153">
        <f t="shared" si="82"/>
        <v>-4.9853188650444968E-4</v>
      </c>
      <c r="AG345" s="139">
        <f t="shared" si="83"/>
        <v>-2.0532937262157276E-2</v>
      </c>
    </row>
    <row r="346" spans="10:33" ht="15" x14ac:dyDescent="0.2">
      <c r="J346" s="49">
        <v>44575</v>
      </c>
      <c r="K346" s="50">
        <v>215.949988365173</v>
      </c>
      <c r="L346" s="139">
        <f t="shared" si="71"/>
        <v>-1.850653760911931E-3</v>
      </c>
      <c r="M346" s="170">
        <f t="shared" si="72"/>
        <v>152.93644071751419</v>
      </c>
      <c r="N346" s="139" cm="1">
        <f t="array" ref="N346">[1]!BSMCall(M346,$G$4,$G$7,W346,$G$11,AE346)/'EUR GBP'!H346</f>
        <v>19.23915744482084</v>
      </c>
      <c r="O346" s="139">
        <f>$B$5*(N346-($G$10/'EUR GBP'!$F$3))</f>
        <v>-46.788775937971039</v>
      </c>
      <c r="P346" s="139">
        <f>(M346/'EUR GBP'!H346)-(Barclays!$K$3/'EUR GBP'!$F$3)</f>
        <v>-0.54352284308944832</v>
      </c>
      <c r="Q346" s="139">
        <f t="shared" si="73"/>
        <v>-0.33804837561558948</v>
      </c>
      <c r="R346" s="139">
        <f t="shared" si="74"/>
        <v>1.6317114575479803E-3</v>
      </c>
      <c r="S346" s="139">
        <f t="shared" si="75"/>
        <v>-0.41096475256028142</v>
      </c>
      <c r="U346" s="102">
        <f>FORECAST($U$2,'EUR GBP'!AI346:AJ346,'EUR GBP'!$AI$2:$AJ$2)</f>
        <v>5.7120451703667587E-3</v>
      </c>
      <c r="V346" s="102">
        <f t="shared" si="76"/>
        <v>9.0789236128327802E-5</v>
      </c>
      <c r="W346" s="102">
        <f t="shared" si="77"/>
        <v>4.6699936874210812E-2</v>
      </c>
      <c r="X346" s="171">
        <f t="shared" si="78"/>
        <v>9.0789236128326067E-5</v>
      </c>
      <c r="Y346" s="139">
        <f t="shared" si="79"/>
        <v>3.5542047258268995E-3</v>
      </c>
      <c r="AC346" s="152">
        <f t="shared" si="70"/>
        <v>0.23759460852826012</v>
      </c>
      <c r="AD346" s="153">
        <f t="shared" si="80"/>
        <v>-1.8962938928966666E-3</v>
      </c>
      <c r="AE346" s="153">
        <f t="shared" si="81"/>
        <v>0.31573221387226136</v>
      </c>
      <c r="AF346" s="153">
        <f t="shared" si="82"/>
        <v>-1.8962938928966389E-3</v>
      </c>
      <c r="AG346" s="139">
        <f t="shared" si="83"/>
        <v>-7.8102293128066838E-2</v>
      </c>
    </row>
    <row r="347" spans="10:33" ht="15" x14ac:dyDescent="0.2">
      <c r="J347" s="49">
        <v>44574</v>
      </c>
      <c r="K347" s="50">
        <v>216.350007057189</v>
      </c>
      <c r="L347" s="139">
        <f t="shared" si="71"/>
        <v>2.2908913722924792E-2</v>
      </c>
      <c r="M347" s="170">
        <f t="shared" si="72"/>
        <v>156.73010159496775</v>
      </c>
      <c r="N347" s="139" cm="1">
        <f t="array" ref="N347">[1]!BSMCall(M347,$G$4,$G$7,W347,$G$11,AE347)/'EUR GBP'!H347</f>
        <v>22.055910739190242</v>
      </c>
      <c r="O347" s="139">
        <f>$B$5*(N347-($G$10/'EUR GBP'!$F$3))</f>
        <v>375.72421821743927</v>
      </c>
      <c r="P347" s="139">
        <f>(M347/'EUR GBP'!H347)-(Barclays!$K$3/'EUR GBP'!$F$3)</f>
        <v>4.0020297055355343</v>
      </c>
      <c r="Q347" s="139">
        <f t="shared" si="73"/>
        <v>2.4890943560563068</v>
      </c>
      <c r="R347" s="139">
        <f t="shared" si="74"/>
        <v>8.8464367423271476E-2</v>
      </c>
      <c r="S347" s="139">
        <f t="shared" si="75"/>
        <v>2.5086799122965249</v>
      </c>
      <c r="U347" s="102">
        <f>FORECAST($U$2,'EUR GBP'!AI347:AJ347,'EUR GBP'!$AI$2:$AJ$2)</f>
        <v>5.6212559342384309E-3</v>
      </c>
      <c r="V347" s="102">
        <f t="shared" si="76"/>
        <v>-6.5275281667706575E-5</v>
      </c>
      <c r="W347" s="102">
        <f t="shared" si="77"/>
        <v>4.654387235641478E-2</v>
      </c>
      <c r="X347" s="171">
        <f t="shared" si="78"/>
        <v>-6.5275281667706575E-5</v>
      </c>
      <c r="Y347" s="139">
        <f t="shared" si="79"/>
        <v>-2.5553878904226246E-3</v>
      </c>
      <c r="AC347" s="152">
        <f t="shared" si="70"/>
        <v>0.23949090242115678</v>
      </c>
      <c r="AD347" s="153">
        <f t="shared" si="80"/>
        <v>-1.6103074251556937E-3</v>
      </c>
      <c r="AE347" s="153">
        <f t="shared" si="81"/>
        <v>0.31601820034000228</v>
      </c>
      <c r="AF347" s="153">
        <f t="shared" si="82"/>
        <v>-1.6103074251557215E-3</v>
      </c>
      <c r="AG347" s="139">
        <f t="shared" si="83"/>
        <v>-6.6323423292630926E-2</v>
      </c>
    </row>
    <row r="348" spans="10:33" ht="15" x14ac:dyDescent="0.2">
      <c r="J348" s="49">
        <v>44573</v>
      </c>
      <c r="K348" s="50">
        <v>211.45000457763601</v>
      </c>
      <c r="L348" s="139">
        <f t="shared" si="71"/>
        <v>2.1028210170373398E-2</v>
      </c>
      <c r="M348" s="170">
        <f t="shared" si="72"/>
        <v>156.44194020062758</v>
      </c>
      <c r="N348" s="139" cm="1">
        <f t="array" ref="N348">[1]!BSMCall(M348,$G$4,$G$7,W348,$G$11,AE348)/'EUR GBP'!H348</f>
        <v>21.501394511937264</v>
      </c>
      <c r="O348" s="139">
        <f>$B$5*(N348-($G$10/'EUR GBP'!$F$3))</f>
        <v>292.54678412949249</v>
      </c>
      <c r="P348" s="139">
        <f>(M348/'EUR GBP'!H348)-(Barclays!$K$3/'EUR GBP'!$F$3)</f>
        <v>3.5415712834317503</v>
      </c>
      <c r="Q348" s="139">
        <f t="shared" si="73"/>
        <v>2.2027085608504833</v>
      </c>
      <c r="R348" s="139">
        <f t="shared" si="74"/>
        <v>6.9278700954687369E-2</v>
      </c>
      <c r="S348" s="139">
        <f t="shared" si="75"/>
        <v>1.9199852891309748</v>
      </c>
      <c r="U348" s="102">
        <f>FORECAST($U$2,'EUR GBP'!AI348:AJ348,'EUR GBP'!$AI$2:$AJ$2)</f>
        <v>5.6865312159061375E-3</v>
      </c>
      <c r="V348" s="102">
        <f t="shared" si="76"/>
        <v>5.506956949828147E-6</v>
      </c>
      <c r="W348" s="102">
        <f t="shared" si="77"/>
        <v>4.6614654595032314E-2</v>
      </c>
      <c r="X348" s="171">
        <f t="shared" si="78"/>
        <v>5.5069569498272797E-6</v>
      </c>
      <c r="Y348" s="139">
        <f t="shared" si="79"/>
        <v>2.1558560519593039E-4</v>
      </c>
      <c r="AC348" s="152">
        <f t="shared" si="70"/>
        <v>0.24110120984631248</v>
      </c>
      <c r="AD348" s="153">
        <f t="shared" si="80"/>
        <v>-8.5517079971133003E-3</v>
      </c>
      <c r="AE348" s="153">
        <f t="shared" si="81"/>
        <v>0.3090767997680447</v>
      </c>
      <c r="AF348" s="153">
        <f t="shared" si="82"/>
        <v>-8.5517079971133003E-3</v>
      </c>
      <c r="AG348" s="139">
        <f t="shared" si="83"/>
        <v>-0.35221755827939161</v>
      </c>
    </row>
    <row r="349" spans="10:33" ht="15" x14ac:dyDescent="0.2">
      <c r="J349" s="49">
        <v>44572</v>
      </c>
      <c r="K349" s="50">
        <v>207.05001354217498</v>
      </c>
      <c r="L349" s="139">
        <f t="shared" si="71"/>
        <v>-2.1709872539431053E-3</v>
      </c>
      <c r="M349" s="170">
        <f t="shared" si="72"/>
        <v>152.88735922039015</v>
      </c>
      <c r="N349" s="139" cm="1">
        <f t="array" ref="N349">[1]!BSMCall(M349,$G$4,$G$7,W349,$G$11,AE349)/'EUR GBP'!H349</f>
        <v>19.222166106575582</v>
      </c>
      <c r="O349" s="139">
        <f>$B$5*(N349-($G$10/'EUR GBP'!$F$3))</f>
        <v>-49.337476674759806</v>
      </c>
      <c r="P349" s="139">
        <f>(M349/'EUR GBP'!H349)-(Barclays!$K$3/'EUR GBP'!$F$3)</f>
        <v>-0.1580092412573606</v>
      </c>
      <c r="Q349" s="139">
        <f t="shared" si="73"/>
        <v>-9.827511027077844E-2</v>
      </c>
      <c r="R349" s="139">
        <f t="shared" si="74"/>
        <v>1.3790268937019189E-4</v>
      </c>
      <c r="S349" s="139">
        <f t="shared" si="75"/>
        <v>-0.19909888628282379</v>
      </c>
      <c r="U349" s="102">
        <f>FORECAST($U$2,'EUR GBP'!AI349:AJ349,'EUR GBP'!$AI$2:$AJ$2)</f>
        <v>5.6810242589563093E-3</v>
      </c>
      <c r="V349" s="102">
        <f t="shared" si="76"/>
        <v>8.8795647025109725E-5</v>
      </c>
      <c r="W349" s="102">
        <f t="shared" si="77"/>
        <v>4.6697943285107596E-2</v>
      </c>
      <c r="X349" s="171">
        <f t="shared" si="78"/>
        <v>8.8795647025109725E-5</v>
      </c>
      <c r="Y349" s="139">
        <f t="shared" si="79"/>
        <v>3.4761599694860335E-3</v>
      </c>
      <c r="AC349" s="152">
        <f t="shared" si="70"/>
        <v>0.24965291784342578</v>
      </c>
      <c r="AD349" s="153">
        <f t="shared" si="80"/>
        <v>-2.5357108956355068E-3</v>
      </c>
      <c r="AE349" s="153">
        <f t="shared" si="81"/>
        <v>0.31509279686952252</v>
      </c>
      <c r="AF349" s="153">
        <f t="shared" si="82"/>
        <v>-2.535710895635479E-3</v>
      </c>
      <c r="AG349" s="139">
        <f t="shared" si="83"/>
        <v>-0.10443783867090158</v>
      </c>
    </row>
    <row r="350" spans="10:33" ht="15" x14ac:dyDescent="0.2">
      <c r="J350" s="49">
        <v>44571</v>
      </c>
      <c r="K350" s="50">
        <v>207.50000476837101</v>
      </c>
      <c r="L350" s="139">
        <f t="shared" si="71"/>
        <v>1.4318898693769734E-2</v>
      </c>
      <c r="M350" s="170">
        <f t="shared" si="72"/>
        <v>155.41393951038702</v>
      </c>
      <c r="N350" s="139" cm="1">
        <f t="array" ref="N350">[1]!BSMCall(M350,$G$4,$G$7,W350,$G$11,AE350)/'EUR GBP'!H350</f>
        <v>21.200381822191062</v>
      </c>
      <c r="O350" s="139">
        <f>$B$5*(N350-($G$10/'EUR GBP'!$F$3))</f>
        <v>247.39488066756223</v>
      </c>
      <c r="P350" s="139">
        <f>(M350/'EUR GBP'!H350)-(Barclays!$K$3/'EUR GBP'!$F$3)</f>
        <v>2.8347387926713452</v>
      </c>
      <c r="Q350" s="139">
        <f t="shared" si="73"/>
        <v>1.763088444838997</v>
      </c>
      <c r="R350" s="139">
        <f t="shared" si="74"/>
        <v>4.4384757811267321E-2</v>
      </c>
      <c r="S350" s="139">
        <f t="shared" si="75"/>
        <v>1.8186475185526454</v>
      </c>
      <c r="U350" s="102">
        <f>FORECAST($U$2,'EUR GBP'!AI350:AJ350,'EUR GBP'!$AI$2:$AJ$2)</f>
        <v>5.5922286119311996E-3</v>
      </c>
      <c r="V350" s="102">
        <f t="shared" si="76"/>
        <v>7.0756580680612045E-5</v>
      </c>
      <c r="W350" s="102">
        <f t="shared" si="77"/>
        <v>4.6679904218763099E-2</v>
      </c>
      <c r="X350" s="171">
        <f t="shared" si="78"/>
        <v>7.0756580680612913E-5</v>
      </c>
      <c r="Y350" s="139">
        <f t="shared" si="79"/>
        <v>2.7699690421772848E-3</v>
      </c>
      <c r="AC350" s="152">
        <f t="shared" si="70"/>
        <v>0.25218862873906128</v>
      </c>
      <c r="AD350" s="153">
        <f t="shared" si="80"/>
        <v>2.0405433677417317E-4</v>
      </c>
      <c r="AE350" s="153">
        <f t="shared" si="81"/>
        <v>0.31783256210193217</v>
      </c>
      <c r="AF350" s="153">
        <f t="shared" si="82"/>
        <v>2.0405433677417317E-4</v>
      </c>
      <c r="AG350" s="139">
        <f t="shared" si="83"/>
        <v>8.4043468602039238E-3</v>
      </c>
    </row>
    <row r="351" spans="10:33" ht="15" x14ac:dyDescent="0.2">
      <c r="J351" s="49">
        <v>44568</v>
      </c>
      <c r="K351" s="50">
        <v>204.55000400543199</v>
      </c>
      <c r="L351" s="139">
        <f t="shared" si="71"/>
        <v>2.4797770559720878E-2</v>
      </c>
      <c r="M351" s="170">
        <f t="shared" si="72"/>
        <v>157.01951223550265</v>
      </c>
      <c r="N351" s="139" cm="1">
        <f t="array" ref="N351">[1]!BSMCall(M351,$G$4,$G$7,W351,$G$11,AE351)/'EUR GBP'!H351</f>
        <v>22.427077202384684</v>
      </c>
      <c r="O351" s="139">
        <f>$B$5*(N351-($G$10/'EUR GBP'!$F$3))</f>
        <v>431.39918769660551</v>
      </c>
      <c r="P351" s="139">
        <f>(M351/'EUR GBP'!H351)-(Barclays!$K$3/'EUR GBP'!$F$3)</f>
        <v>4.1348068395235487</v>
      </c>
      <c r="Q351" s="139">
        <f t="shared" si="73"/>
        <v>2.5716761555781251</v>
      </c>
      <c r="R351" s="139">
        <f t="shared" si="74"/>
        <v>9.4431787931732222E-2</v>
      </c>
      <c r="S351" s="139">
        <f t="shared" si="75"/>
        <v>2.7522607914536343</v>
      </c>
      <c r="U351" s="102">
        <f>FORECAST($U$2,'EUR GBP'!AI351:AJ351,'EUR GBP'!$AI$2:$AJ$2)</f>
        <v>5.5214720312505875E-3</v>
      </c>
      <c r="V351" s="102">
        <f t="shared" si="76"/>
        <v>2.1896045655012304E-5</v>
      </c>
      <c r="W351" s="102">
        <f t="shared" si="77"/>
        <v>4.6631043683737501E-2</v>
      </c>
      <c r="X351" s="171">
        <f t="shared" si="78"/>
        <v>2.1896045655014906E-5</v>
      </c>
      <c r="Y351" s="139">
        <f t="shared" si="79"/>
        <v>8.5718343123822023E-4</v>
      </c>
      <c r="AC351" s="152">
        <f t="shared" si="70"/>
        <v>0.25198457440228711</v>
      </c>
      <c r="AD351" s="153">
        <f t="shared" si="80"/>
        <v>2.070946206924662E-3</v>
      </c>
      <c r="AE351" s="153">
        <f t="shared" si="81"/>
        <v>0.31969945397208266</v>
      </c>
      <c r="AF351" s="153">
        <f t="shared" si="82"/>
        <v>2.070946206924662E-3</v>
      </c>
      <c r="AG351" s="139">
        <f t="shared" si="83"/>
        <v>8.5295664512538921E-2</v>
      </c>
    </row>
    <row r="352" spans="10:33" ht="15" x14ac:dyDescent="0.2">
      <c r="J352" s="49">
        <v>44567</v>
      </c>
      <c r="K352" s="50">
        <v>199.53999519348099</v>
      </c>
      <c r="L352" s="139">
        <f t="shared" si="71"/>
        <v>3.3130410834141563E-3</v>
      </c>
      <c r="M352" s="170">
        <f t="shared" si="72"/>
        <v>153.72762203062948</v>
      </c>
      <c r="N352" s="139" cm="1">
        <f t="array" ref="N352">[1]!BSMCall(M352,$G$4,$G$7,W352,$G$11,AE352)/'EUR GBP'!H352</f>
        <v>19.913651187604248</v>
      </c>
      <c r="O352" s="139">
        <f>$B$5*(N352-($G$10/'EUR GBP'!$F$3))</f>
        <v>54.38528547954018</v>
      </c>
      <c r="P352" s="139">
        <f>(M352/'EUR GBP'!H352)-(Barclays!$K$3/'EUR GBP'!$F$3)</f>
        <v>0.72850732716429434</v>
      </c>
      <c r="Q352" s="139">
        <f t="shared" si="73"/>
        <v>0.4531009537190977</v>
      </c>
      <c r="R352" s="139">
        <f t="shared" si="74"/>
        <v>2.9314035460852126E-3</v>
      </c>
      <c r="S352" s="139">
        <f t="shared" si="75"/>
        <v>0.43990294522366769</v>
      </c>
      <c r="U352" s="102">
        <f>FORECAST($U$2,'EUR GBP'!AI352:AJ352,'EUR GBP'!$AI$2:$AJ$2)</f>
        <v>5.4995759855955752E-3</v>
      </c>
      <c r="V352" s="102">
        <f t="shared" si="76"/>
        <v>1.4753271825610793E-4</v>
      </c>
      <c r="W352" s="102">
        <f t="shared" si="77"/>
        <v>4.6756680356338592E-2</v>
      </c>
      <c r="X352" s="171">
        <f t="shared" si="78"/>
        <v>1.475327182561062E-4</v>
      </c>
      <c r="Y352" s="139">
        <f t="shared" si="79"/>
        <v>5.7755908828088631E-3</v>
      </c>
      <c r="AC352" s="152">
        <f t="shared" si="70"/>
        <v>0.24991362819536245</v>
      </c>
      <c r="AD352" s="153">
        <f t="shared" si="80"/>
        <v>-5.3184511754561514E-4</v>
      </c>
      <c r="AE352" s="153">
        <f t="shared" si="81"/>
        <v>0.31709666264761238</v>
      </c>
      <c r="AF352" s="153">
        <f t="shared" si="82"/>
        <v>-5.3184511754561514E-4</v>
      </c>
      <c r="AG352" s="139">
        <f t="shared" si="83"/>
        <v>-2.1905002924324096E-2</v>
      </c>
    </row>
    <row r="353" spans="10:33" ht="15" x14ac:dyDescent="0.2">
      <c r="J353" s="49">
        <v>44566</v>
      </c>
      <c r="K353" s="50">
        <v>198.88000488281199</v>
      </c>
      <c r="L353" s="139">
        <f t="shared" si="71"/>
        <v>1.0005675871419028E-2</v>
      </c>
      <c r="M353" s="170">
        <f t="shared" si="72"/>
        <v>154.75306751867825</v>
      </c>
      <c r="N353" s="139" cm="1">
        <f t="array" ref="N353">[1]!BSMCall(M353,$G$4,$G$7,W353,$G$11,AE353)/'EUR GBP'!H353</f>
        <v>20.638492370996399</v>
      </c>
      <c r="O353" s="139">
        <f>$B$5*(N353-($G$10/'EUR GBP'!$F$3))</f>
        <v>163.1114629883628</v>
      </c>
      <c r="P353" s="139">
        <f>(M353/'EUR GBP'!H353)-(Barclays!$K$3/'EUR GBP'!$F$3)</f>
        <v>1.4913856026471706</v>
      </c>
      <c r="Q353" s="139">
        <f t="shared" si="73"/>
        <v>0.92757919340730011</v>
      </c>
      <c r="R353" s="139">
        <f t="shared" si="74"/>
        <v>1.2285353375277896E-2</v>
      </c>
      <c r="S353" s="139">
        <f t="shared" si="75"/>
        <v>0.94653934777350801</v>
      </c>
      <c r="U353" s="102">
        <f>FORECAST($U$2,'EUR GBP'!AI353:AJ353,'EUR GBP'!$AI$2:$AJ$2)</f>
        <v>5.3520432673394673E-3</v>
      </c>
      <c r="V353" s="102">
        <f t="shared" si="76"/>
        <v>-1.9942782819263628E-5</v>
      </c>
      <c r="W353" s="102">
        <f t="shared" si="77"/>
        <v>4.6589204855263223E-2</v>
      </c>
      <c r="X353" s="171">
        <f t="shared" si="78"/>
        <v>-1.9942782819262761E-5</v>
      </c>
      <c r="Y353" s="139">
        <f t="shared" si="79"/>
        <v>-7.8071736215708221E-4</v>
      </c>
      <c r="AC353" s="152">
        <f t="shared" si="70"/>
        <v>0.25044547331290806</v>
      </c>
      <c r="AD353" s="153">
        <f t="shared" si="80"/>
        <v>1.8101714245644107E-4</v>
      </c>
      <c r="AE353" s="153">
        <f t="shared" si="81"/>
        <v>0.31780952490761444</v>
      </c>
      <c r="AF353" s="153">
        <f t="shared" si="82"/>
        <v>1.8101714245644107E-4</v>
      </c>
      <c r="AG353" s="139">
        <f t="shared" si="83"/>
        <v>7.4555183530871623E-3</v>
      </c>
    </row>
    <row r="354" spans="10:33" ht="15" x14ac:dyDescent="0.2">
      <c r="J354" s="49">
        <v>44565</v>
      </c>
      <c r="K354" s="50">
        <v>196.899998188018</v>
      </c>
      <c r="L354" s="139">
        <f t="shared" si="71"/>
        <v>5.1587357038013142E-2</v>
      </c>
      <c r="M354" s="170">
        <f t="shared" si="72"/>
        <v>161.12421261898885</v>
      </c>
      <c r="N354" s="139" cm="1">
        <f t="array" ref="N354">[1]!BSMCall(M354,$G$4,$G$7,W354,$G$11,AE354)/'EUR GBP'!H354</f>
        <v>25.993836398647886</v>
      </c>
      <c r="O354" s="139">
        <f>$B$5*(N354-($G$10/'EUR GBP'!$F$3))</f>
        <v>966.41306713608583</v>
      </c>
      <c r="P354" s="139">
        <f>(M354/'EUR GBP'!H354)-(Barclays!$K$3/'EUR GBP'!$F$3)</f>
        <v>10.290409593287109</v>
      </c>
      <c r="Q354" s="139">
        <f t="shared" si="73"/>
        <v>6.4002024784398968</v>
      </c>
      <c r="R354" s="139">
        <f t="shared" si="74"/>
        <v>0.58488850154382732</v>
      </c>
      <c r="S354" s="139">
        <f t="shared" si="75"/>
        <v>7.2024133684995535</v>
      </c>
      <c r="U354" s="102">
        <f>FORECAST($U$2,'EUR GBP'!AI354:AJ354,'EUR GBP'!$AI$2:$AJ$2)</f>
        <v>5.3719860501587309E-3</v>
      </c>
      <c r="V354" s="102">
        <f t="shared" si="76"/>
        <v>3.0587185174226449E-4</v>
      </c>
      <c r="W354" s="102">
        <f t="shared" si="77"/>
        <v>4.6915019489824752E-2</v>
      </c>
      <c r="X354" s="171">
        <f t="shared" si="78"/>
        <v>3.0587185174226622E-4</v>
      </c>
      <c r="Y354" s="139">
        <f t="shared" si="79"/>
        <v>1.1974229846181121E-2</v>
      </c>
      <c r="AC354" s="152">
        <f t="shared" si="70"/>
        <v>0.25026445617045162</v>
      </c>
      <c r="AD354" s="153">
        <f t="shared" si="80"/>
        <v>4.985774983127772E-3</v>
      </c>
      <c r="AE354" s="153">
        <f t="shared" si="81"/>
        <v>0.32261428274828574</v>
      </c>
      <c r="AF354" s="153">
        <f t="shared" si="82"/>
        <v>4.9857749831277443E-3</v>
      </c>
      <c r="AG354" s="139">
        <f t="shared" si="83"/>
        <v>0.20534815866964909</v>
      </c>
    </row>
    <row r="355" spans="10:33" ht="15" x14ac:dyDescent="0.2">
      <c r="J355" s="49">
        <v>44564</v>
      </c>
      <c r="K355" s="50">
        <v>187.00000047683702</v>
      </c>
      <c r="L355" s="139">
        <f t="shared" si="71"/>
        <v>0</v>
      </c>
      <c r="M355" s="170">
        <f t="shared" si="72"/>
        <v>153.21999788284299</v>
      </c>
      <c r="N355" s="139" cm="1">
        <f t="array" ref="N355">[1]!BSMCall(M355,$G$4,$G$7,W355,$G$11,AE355)/'EUR GBP'!H355</f>
        <v>19.381084837828205</v>
      </c>
      <c r="O355" s="139">
        <f>$B$5*(N355-($G$10/'EUR GBP'!$F$3))</f>
        <v>-25.499666986866387</v>
      </c>
      <c r="P355" s="139">
        <f>(M355/'EUR GBP'!H355)-(Barclays!$K$3/'EUR GBP'!$F$3)</f>
        <v>-3.3163100466879314E-2</v>
      </c>
      <c r="Q355" s="139">
        <f t="shared" si="73"/>
        <v>-2.062605534568155E-2</v>
      </c>
      <c r="R355" s="139">
        <f t="shared" si="74"/>
        <v>6.0746045870935066E-6</v>
      </c>
      <c r="S355" s="139">
        <f t="shared" si="75"/>
        <v>-0.16528820143459011</v>
      </c>
      <c r="U355" s="102">
        <f>FORECAST($U$2,'EUR GBP'!AI355:AJ355,'EUR GBP'!$AI$2:$AJ$2)</f>
        <v>5.0661141984164665E-3</v>
      </c>
      <c r="V355" s="102">
        <f t="shared" si="76"/>
        <v>-2.6495894417162373E-5</v>
      </c>
      <c r="W355" s="102">
        <f t="shared" si="77"/>
        <v>4.6582651743665326E-2</v>
      </c>
      <c r="X355" s="171">
        <f t="shared" si="78"/>
        <v>-2.6495894417159771E-5</v>
      </c>
      <c r="Y355" s="139">
        <f t="shared" si="79"/>
        <v>-1.0372576878978541E-3</v>
      </c>
      <c r="AC355" s="152">
        <f t="shared" si="70"/>
        <v>0.24527868118732385</v>
      </c>
      <c r="AD355" s="153">
        <f t="shared" si="80"/>
        <v>-3.4873050082123713E-3</v>
      </c>
      <c r="AE355" s="153">
        <f t="shared" si="81"/>
        <v>0.31414120275694563</v>
      </c>
      <c r="AF355" s="153">
        <f t="shared" si="82"/>
        <v>-3.4873050082123713E-3</v>
      </c>
      <c r="AG355" s="139">
        <f t="shared" si="83"/>
        <v>-0.1436309630055978</v>
      </c>
    </row>
    <row r="356" spans="10:33" ht="15" x14ac:dyDescent="0.2">
      <c r="J356" s="49">
        <v>44561</v>
      </c>
      <c r="K356" s="50">
        <v>187.00000047683702</v>
      </c>
      <c r="L356" s="139">
        <f t="shared" si="71"/>
        <v>-8.8378431183666652E-3</v>
      </c>
      <c r="M356" s="170">
        <f t="shared" si="72"/>
        <v>151.86586357895794</v>
      </c>
      <c r="N356" s="139" cm="1">
        <f t="array" ref="N356">[1]!BSMCall(M356,$G$4,$G$7,W356,$G$11,AE356)/'EUR GBP'!H356</f>
        <v>18.604733457216227</v>
      </c>
      <c r="O356" s="139">
        <f>$B$5*(N356-($G$10/'EUR GBP'!$F$3))</f>
        <v>-141.95237407866301</v>
      </c>
      <c r="P356" s="139">
        <f>(M356/'EUR GBP'!H356)-(Barclays!$K$3/'EUR GBP'!$F$3)</f>
        <v>-1.6170020328872283</v>
      </c>
      <c r="Q356" s="139">
        <f t="shared" si="73"/>
        <v>-1.0057073360110362</v>
      </c>
      <c r="R356" s="139">
        <f t="shared" si="74"/>
        <v>1.4442051599794555E-2</v>
      </c>
      <c r="S356" s="139">
        <f t="shared" si="75"/>
        <v>-0.97666929604852082</v>
      </c>
      <c r="U356" s="102">
        <f>FORECAST($U$2,'EUR GBP'!AI356:AJ356,'EUR GBP'!$AI$2:$AJ$2)</f>
        <v>5.0926100928336288E-3</v>
      </c>
      <c r="V356" s="102">
        <f t="shared" si="76"/>
        <v>-1.3073626905685948E-5</v>
      </c>
      <c r="W356" s="102">
        <f t="shared" si="77"/>
        <v>4.6596074011176797E-2</v>
      </c>
      <c r="X356" s="171">
        <f t="shared" si="78"/>
        <v>-1.3073626905689417E-5</v>
      </c>
      <c r="Y356" s="139">
        <f t="shared" si="79"/>
        <v>-5.1180457632908334E-4</v>
      </c>
      <c r="AC356" s="152">
        <f t="shared" si="70"/>
        <v>0.24876598619553622</v>
      </c>
      <c r="AD356" s="153">
        <f t="shared" si="80"/>
        <v>3.6681145121428282E-4</v>
      </c>
      <c r="AE356" s="153">
        <f t="shared" si="81"/>
        <v>0.31799531921637225</v>
      </c>
      <c r="AF356" s="153">
        <f t="shared" si="82"/>
        <v>3.6681145121425507E-4</v>
      </c>
      <c r="AG356" s="139">
        <f t="shared" si="83"/>
        <v>1.5107792939049926E-2</v>
      </c>
    </row>
    <row r="357" spans="10:33" ht="15" x14ac:dyDescent="0.2">
      <c r="J357" s="49">
        <v>44560</v>
      </c>
      <c r="K357" s="50">
        <v>188.66000175476</v>
      </c>
      <c r="L357" s="139">
        <f t="shared" si="71"/>
        <v>1.485247333208102E-3</v>
      </c>
      <c r="M357" s="170">
        <f t="shared" si="72"/>
        <v>153.44756747609264</v>
      </c>
      <c r="N357" s="139" cm="1">
        <f t="array" ref="N357">[1]!BSMCall(M357,$G$4,$G$7,W357,$G$11,AE357)/'EUR GBP'!H357</f>
        <v>19.477312295183697</v>
      </c>
      <c r="O357" s="139">
        <f>$B$5*(N357-($G$10/'EUR GBP'!$F$3))</f>
        <v>-11.065548383542456</v>
      </c>
      <c r="P357" s="139">
        <f>(M357/'EUR GBP'!H357)-(Barclays!$K$3/'EUR GBP'!$F$3)</f>
        <v>0.733969864460704</v>
      </c>
      <c r="Q357" s="139">
        <f t="shared" si="73"/>
        <v>0.4564984224423892</v>
      </c>
      <c r="R357" s="139">
        <f t="shared" si="74"/>
        <v>2.975529212498378E-3</v>
      </c>
      <c r="S357" s="139">
        <f t="shared" si="75"/>
        <v>0.20810877776104736</v>
      </c>
      <c r="U357" s="102">
        <f>FORECAST($U$2,'EUR GBP'!AI357:AJ357,'EUR GBP'!$AI$2:$AJ$2)</f>
        <v>5.1056837197393148E-3</v>
      </c>
      <c r="V357" s="102">
        <f t="shared" si="76"/>
        <v>-7.7745690941813037E-5</v>
      </c>
      <c r="W357" s="102">
        <f t="shared" si="77"/>
        <v>4.6531401947140671E-2</v>
      </c>
      <c r="X357" s="171">
        <f t="shared" si="78"/>
        <v>-7.7745690941814771E-5</v>
      </c>
      <c r="Y357" s="139">
        <f t="shared" si="79"/>
        <v>-3.0435777845680433E-3</v>
      </c>
      <c r="AC357" s="152">
        <f t="shared" si="70"/>
        <v>0.24839917474432194</v>
      </c>
      <c r="AD357" s="153">
        <f t="shared" si="80"/>
        <v>-6.0291536562726011E-3</v>
      </c>
      <c r="AE357" s="153">
        <f t="shared" si="81"/>
        <v>0.3115993541088854</v>
      </c>
      <c r="AF357" s="153">
        <f t="shared" si="82"/>
        <v>-6.0291536562726011E-3</v>
      </c>
      <c r="AG357" s="139">
        <f t="shared" si="83"/>
        <v>-0.24832159610927218</v>
      </c>
    </row>
    <row r="358" spans="10:33" ht="15" x14ac:dyDescent="0.2">
      <c r="J358" s="49">
        <v>44559</v>
      </c>
      <c r="K358" s="50">
        <v>188.38000297546301</v>
      </c>
      <c r="L358" s="139">
        <f t="shared" si="71"/>
        <v>5.0024105090802767E-3</v>
      </c>
      <c r="M358" s="170">
        <f t="shared" si="72"/>
        <v>153.98646721045338</v>
      </c>
      <c r="N358" s="139" cm="1">
        <f t="array" ref="N358">[1]!BSMCall(M358,$G$4,$G$7,W358,$G$11,AE358)/'EUR GBP'!H358</f>
        <v>19.95843516299945</v>
      </c>
      <c r="O358" s="139">
        <f>$B$5*(N358-($G$10/'EUR GBP'!$F$3))</f>
        <v>61.10288178882044</v>
      </c>
      <c r="P358" s="139">
        <f>(M358/'EUR GBP'!H358)-(Barclays!$K$3/'EUR GBP'!$F$3)</f>
        <v>0.81337717019223987</v>
      </c>
      <c r="Q358" s="139">
        <f t="shared" si="73"/>
        <v>0.5058864307954043</v>
      </c>
      <c r="R358" s="139">
        <f t="shared" si="74"/>
        <v>3.654194987417272E-3</v>
      </c>
      <c r="S358" s="139">
        <f t="shared" si="75"/>
        <v>0.39004394348125548</v>
      </c>
      <c r="U358" s="102">
        <f>FORECAST($U$2,'EUR GBP'!AI358:AJ358,'EUR GBP'!$AI$2:$AJ$2)</f>
        <v>5.1834294106811278E-3</v>
      </c>
      <c r="V358" s="102">
        <f t="shared" si="76"/>
        <v>1.9419607706368421E-4</v>
      </c>
      <c r="W358" s="102">
        <f t="shared" si="77"/>
        <v>4.6803343715146169E-2</v>
      </c>
      <c r="X358" s="171">
        <f t="shared" si="78"/>
        <v>1.9419607706368247E-4</v>
      </c>
      <c r="Y358" s="139">
        <f t="shared" si="79"/>
        <v>7.6023617365962174E-3</v>
      </c>
      <c r="AC358" s="152">
        <f t="shared" si="70"/>
        <v>0.25442832840059454</v>
      </c>
      <c r="AD358" s="153">
        <f t="shared" si="80"/>
        <v>-3.0859163201183426E-3</v>
      </c>
      <c r="AE358" s="153">
        <f t="shared" si="81"/>
        <v>0.31454259144503965</v>
      </c>
      <c r="AF358" s="153">
        <f t="shared" si="82"/>
        <v>-3.0859163201183426E-3</v>
      </c>
      <c r="AG358" s="139">
        <f t="shared" si="83"/>
        <v>-0.1270990440381623</v>
      </c>
    </row>
    <row r="359" spans="10:33" ht="15" x14ac:dyDescent="0.2">
      <c r="J359" s="49">
        <v>44558</v>
      </c>
      <c r="K359" s="50">
        <v>187.44000196456901</v>
      </c>
      <c r="L359" s="139">
        <f t="shared" si="71"/>
        <v>0</v>
      </c>
      <c r="M359" s="170">
        <f t="shared" si="72"/>
        <v>153.21999788284299</v>
      </c>
      <c r="N359" s="139" cm="1">
        <f t="array" ref="N359">[1]!BSMCall(M359,$G$4,$G$7,W359,$G$11,AE359)/'EUR GBP'!H359</f>
        <v>19.572300984200812</v>
      </c>
      <c r="O359" s="139">
        <f>$B$5*(N359-($G$10/'EUR GBP'!$F$3))</f>
        <v>3.1827549690246926</v>
      </c>
      <c r="P359" s="139">
        <f>(M359/'EUR GBP'!H359)-(Barclays!$K$3/'EUR GBP'!$F$3)</f>
        <v>0.49232736199934379</v>
      </c>
      <c r="Q359" s="139">
        <f t="shared" si="73"/>
        <v>0.30620693704238072</v>
      </c>
      <c r="R359" s="139">
        <f t="shared" si="74"/>
        <v>1.3388000097972746E-3</v>
      </c>
      <c r="S359" s="139">
        <f t="shared" si="75"/>
        <v>0.27857495065639842</v>
      </c>
      <c r="U359" s="102">
        <f>FORECAST($U$2,'EUR GBP'!AI359:AJ359,'EUR GBP'!$AI$2:$AJ$2)</f>
        <v>4.9892333336174436E-3</v>
      </c>
      <c r="V359" s="102">
        <f t="shared" si="76"/>
        <v>2.6855664327742231E-5</v>
      </c>
      <c r="W359" s="102">
        <f t="shared" si="77"/>
        <v>4.6636003302410231E-2</v>
      </c>
      <c r="X359" s="171">
        <f t="shared" si="78"/>
        <v>2.6855664327744833E-5</v>
      </c>
      <c r="Y359" s="139">
        <f t="shared" si="79"/>
        <v>1.0513419116554411E-3</v>
      </c>
      <c r="AC359" s="152">
        <f t="shared" si="70"/>
        <v>0.25751424472071288</v>
      </c>
      <c r="AD359" s="153">
        <f t="shared" si="80"/>
        <v>-7.2892582638767189E-4</v>
      </c>
      <c r="AE359" s="153">
        <f t="shared" si="81"/>
        <v>0.31689958193877032</v>
      </c>
      <c r="AF359" s="153">
        <f t="shared" si="82"/>
        <v>-7.2892582638767189E-4</v>
      </c>
      <c r="AG359" s="139">
        <f t="shared" si="83"/>
        <v>-3.0022128307435007E-2</v>
      </c>
    </row>
    <row r="360" spans="10:33" ht="15" x14ac:dyDescent="0.2">
      <c r="J360" s="49">
        <v>44557</v>
      </c>
      <c r="K360" s="50">
        <v>187.44000196456901</v>
      </c>
      <c r="L360" s="139">
        <f t="shared" si="71"/>
        <v>0</v>
      </c>
      <c r="M360" s="170">
        <f t="shared" si="72"/>
        <v>153.21999788284299</v>
      </c>
      <c r="N360" s="139" cm="1">
        <f t="array" ref="N360">[1]!BSMCall(M360,$G$4,$G$7,W360,$G$11,AE360)/'EUR GBP'!H360</f>
        <v>19.472954406629515</v>
      </c>
      <c r="O360" s="139">
        <f>$B$5*(N360-($G$10/'EUR GBP'!$F$3))</f>
        <v>-11.719231666669749</v>
      </c>
      <c r="P360" s="139">
        <f>(M360/'EUR GBP'!H360)-(Barclays!$K$3/'EUR GBP'!$F$3)</f>
        <v>9.9362270154642829E-2</v>
      </c>
      <c r="Q360" s="139">
        <f t="shared" si="73"/>
        <v>6.1799157938476096E-2</v>
      </c>
      <c r="R360" s="139">
        <f t="shared" si="74"/>
        <v>5.4531917789004033E-5</v>
      </c>
      <c r="S360" s="139">
        <f t="shared" si="75"/>
        <v>-1.5629049661290272E-2</v>
      </c>
      <c r="U360" s="102">
        <f>FORECAST($U$2,'EUR GBP'!AI360:AJ360,'EUR GBP'!$AI$2:$AJ$2)</f>
        <v>4.9623776692897014E-3</v>
      </c>
      <c r="V360" s="102">
        <f t="shared" si="76"/>
        <v>-5.093659274280158E-5</v>
      </c>
      <c r="W360" s="102">
        <f t="shared" si="77"/>
        <v>4.6558211045339686E-2</v>
      </c>
      <c r="X360" s="171">
        <f t="shared" si="78"/>
        <v>-5.0936592742800713E-5</v>
      </c>
      <c r="Y360" s="139">
        <f t="shared" si="79"/>
        <v>-1.994058837416505E-3</v>
      </c>
      <c r="AC360" s="152">
        <f t="shared" si="70"/>
        <v>0.25824317054710055</v>
      </c>
      <c r="AD360" s="153">
        <f t="shared" si="80"/>
        <v>-1.8328363793601588E-3</v>
      </c>
      <c r="AE360" s="153">
        <f t="shared" si="81"/>
        <v>0.31579567138579784</v>
      </c>
      <c r="AF360" s="153">
        <f t="shared" si="82"/>
        <v>-1.8328363793601588E-3</v>
      </c>
      <c r="AG360" s="139">
        <f t="shared" si="83"/>
        <v>-7.5488680680138864E-2</v>
      </c>
    </row>
    <row r="361" spans="10:33" ht="15" x14ac:dyDescent="0.2">
      <c r="J361" s="49">
        <v>44554</v>
      </c>
      <c r="K361" s="50">
        <v>187.44000196456901</v>
      </c>
      <c r="L361" s="139">
        <f t="shared" si="71"/>
        <v>-3.1958708425269462E-3</v>
      </c>
      <c r="M361" s="170">
        <f t="shared" si="72"/>
        <v>152.73032655911717</v>
      </c>
      <c r="N361" s="139" cm="1">
        <f t="array" ref="N361">[1]!BSMCall(M361,$G$4,$G$7,W361,$G$11,AE361)/'EUR GBP'!H361</f>
        <v>19.16614230603636</v>
      </c>
      <c r="O361" s="139">
        <f>$B$5*(N361-($G$10/'EUR GBP'!$F$3))</f>
        <v>-57.741046755643133</v>
      </c>
      <c r="P361" s="139">
        <f>(M361/'EUR GBP'!H361)-(Barclays!$K$3/'EUR GBP'!$F$3)</f>
        <v>-0.72434141168162114</v>
      </c>
      <c r="Q361" s="139">
        <f t="shared" si="73"/>
        <v>-0.45050992929431977</v>
      </c>
      <c r="R361" s="139">
        <f t="shared" si="74"/>
        <v>2.897973373697895E-3</v>
      </c>
      <c r="S361" s="139">
        <f t="shared" si="75"/>
        <v>-0.46376338408258183</v>
      </c>
      <c r="U361" s="102">
        <f>FORECAST($U$2,'EUR GBP'!AI361:AJ361,'EUR GBP'!$AI$2:$AJ$2)</f>
        <v>5.013314262032503E-3</v>
      </c>
      <c r="V361" s="102">
        <f t="shared" si="76"/>
        <v>4.0801754221319979E-5</v>
      </c>
      <c r="W361" s="102">
        <f t="shared" si="77"/>
        <v>4.6649949392303804E-2</v>
      </c>
      <c r="X361" s="171">
        <f t="shared" si="78"/>
        <v>4.0801754221317377E-5</v>
      </c>
      <c r="Y361" s="139">
        <f t="shared" si="79"/>
        <v>1.5973015509289938E-3</v>
      </c>
      <c r="AC361" s="152">
        <f t="shared" si="70"/>
        <v>0.26007600692646071</v>
      </c>
      <c r="AD361" s="153">
        <f t="shared" si="80"/>
        <v>-4.3093238896374508E-4</v>
      </c>
      <c r="AE361" s="153">
        <f t="shared" si="81"/>
        <v>0.31719757537619425</v>
      </c>
      <c r="AF361" s="153">
        <f t="shared" si="82"/>
        <v>-4.3093238896374508E-4</v>
      </c>
      <c r="AG361" s="139">
        <f t="shared" si="83"/>
        <v>-1.7748729712889003E-2</v>
      </c>
    </row>
    <row r="362" spans="10:33" ht="15" x14ac:dyDescent="0.2">
      <c r="J362" s="49">
        <v>44553</v>
      </c>
      <c r="K362" s="50">
        <v>188.03999423980699</v>
      </c>
      <c r="L362" s="139">
        <f t="shared" si="71"/>
        <v>1.338420149357762E-2</v>
      </c>
      <c r="M362" s="170">
        <f t="shared" si="72"/>
        <v>155.27072520735251</v>
      </c>
      <c r="N362" s="139" cm="1">
        <f t="array" ref="N362">[1]!BSMCall(M362,$G$4,$G$7,W362,$G$11,AE362)/'EUR GBP'!H362</f>
        <v>21.201000066313419</v>
      </c>
      <c r="O362" s="139">
        <f>$B$5*(N362-($G$10/'EUR GBP'!$F$3))</f>
        <v>247.4876172859158</v>
      </c>
      <c r="P362" s="139">
        <f>(M362/'EUR GBP'!H362)-(Barclays!$K$3/'EUR GBP'!$F$3)</f>
        <v>3.4351953409542944</v>
      </c>
      <c r="Q362" s="139">
        <f t="shared" si="73"/>
        <v>2.1365471933637381</v>
      </c>
      <c r="R362" s="139">
        <f t="shared" si="74"/>
        <v>6.5179441780001721E-2</v>
      </c>
      <c r="S362" s="139">
        <f t="shared" si="75"/>
        <v>2.2275356573398435</v>
      </c>
      <c r="U362" s="102">
        <f>FORECAST($U$2,'EUR GBP'!AI362:AJ362,'EUR GBP'!$AI$2:$AJ$2)</f>
        <v>4.972512507811183E-3</v>
      </c>
      <c r="V362" s="102">
        <f t="shared" si="76"/>
        <v>5.2349129691720182E-5</v>
      </c>
      <c r="W362" s="102">
        <f t="shared" si="77"/>
        <v>4.6661496767774209E-2</v>
      </c>
      <c r="X362" s="171">
        <f t="shared" si="78"/>
        <v>5.2349129691722784E-5</v>
      </c>
      <c r="Y362" s="139">
        <f t="shared" si="79"/>
        <v>2.0493566426779985E-3</v>
      </c>
      <c r="AC362" s="152">
        <f t="shared" si="70"/>
        <v>0.26050693931542446</v>
      </c>
      <c r="AD362" s="153">
        <f t="shared" si="80"/>
        <v>5.7687561890595873E-4</v>
      </c>
      <c r="AE362" s="153">
        <f t="shared" si="81"/>
        <v>0.31820538338406396</v>
      </c>
      <c r="AF362" s="153">
        <f t="shared" si="82"/>
        <v>5.7687561890595873E-4</v>
      </c>
      <c r="AG362" s="139">
        <f t="shared" si="83"/>
        <v>2.3759665553425895E-2</v>
      </c>
    </row>
    <row r="363" spans="10:33" ht="15" x14ac:dyDescent="0.2">
      <c r="J363" s="49">
        <v>44552</v>
      </c>
      <c r="K363" s="50">
        <v>185.53999662399201</v>
      </c>
      <c r="L363" s="139">
        <f t="shared" si="71"/>
        <v>1.2364565845506289E-2</v>
      </c>
      <c r="M363" s="170">
        <f t="shared" si="72"/>
        <v>155.11449663551375</v>
      </c>
      <c r="N363" s="139" cm="1">
        <f t="array" ref="N363">[1]!BSMCall(M363,$G$4,$G$7,W363,$G$11,AE363)/'EUR GBP'!H363</f>
        <v>21.000032398107148</v>
      </c>
      <c r="O363" s="139">
        <f>$B$5*(N363-($G$10/'EUR GBP'!$F$3))</f>
        <v>217.34246705497515</v>
      </c>
      <c r="P363" s="139">
        <f>(M363/'EUR GBP'!H363)-(Barclays!$K$3/'EUR GBP'!$F$3)</f>
        <v>2.7623613520824506</v>
      </c>
      <c r="Q363" s="139">
        <f t="shared" si="73"/>
        <v>1.7180727172879415</v>
      </c>
      <c r="R363" s="139">
        <f t="shared" si="74"/>
        <v>4.2147201057979866E-2</v>
      </c>
      <c r="S363" s="139">
        <f t="shared" si="75"/>
        <v>1.7624504157454597</v>
      </c>
      <c r="U363" s="102">
        <f>FORECAST($U$2,'EUR GBP'!AI363:AJ363,'EUR GBP'!$AI$2:$AJ$2)</f>
        <v>4.9201633781194628E-3</v>
      </c>
      <c r="V363" s="102">
        <f t="shared" si="76"/>
        <v>1.3214284554123688E-4</v>
      </c>
      <c r="W363" s="102">
        <f t="shared" si="77"/>
        <v>4.6741290483623722E-2</v>
      </c>
      <c r="X363" s="171">
        <f t="shared" si="78"/>
        <v>1.3214284554123601E-4</v>
      </c>
      <c r="Y363" s="139">
        <f t="shared" si="79"/>
        <v>5.173110229091807E-3</v>
      </c>
      <c r="AC363" s="152">
        <f t="shared" si="70"/>
        <v>0.2599300636965185</v>
      </c>
      <c r="AD363" s="153">
        <f t="shared" si="80"/>
        <v>-7.1445517338286635E-5</v>
      </c>
      <c r="AE363" s="153">
        <f t="shared" si="81"/>
        <v>0.31755706224781971</v>
      </c>
      <c r="AF363" s="153">
        <f t="shared" si="82"/>
        <v>-7.1445517338286635E-5</v>
      </c>
      <c r="AG363" s="139">
        <f t="shared" si="83"/>
        <v>-2.9426128295533122E-3</v>
      </c>
    </row>
    <row r="364" spans="10:33" ht="15" x14ac:dyDescent="0.2">
      <c r="J364" s="49">
        <v>44551</v>
      </c>
      <c r="K364" s="50">
        <v>183.259999752044</v>
      </c>
      <c r="L364" s="139">
        <f t="shared" si="71"/>
        <v>2.4078965113200814E-2</v>
      </c>
      <c r="M364" s="170">
        <f t="shared" si="72"/>
        <v>156.90937686650867</v>
      </c>
      <c r="N364" s="139" cm="1">
        <f t="array" ref="N364">[1]!BSMCall(M364,$G$4,$G$7,W364,$G$11,AE364)/'EUR GBP'!H364</f>
        <v>22.454384906712395</v>
      </c>
      <c r="O364" s="139">
        <f>$B$5*(N364-($G$10/'EUR GBP'!$F$3))</f>
        <v>435.49534334576219</v>
      </c>
      <c r="P364" s="139">
        <f>(M364/'EUR GBP'!H364)-(Barclays!$K$3/'EUR GBP'!$F$3)</f>
        <v>4.8095810790466942</v>
      </c>
      <c r="Q364" s="139">
        <f t="shared" si="73"/>
        <v>2.9913573860512743</v>
      </c>
      <c r="R364" s="139">
        <f t="shared" si="74"/>
        <v>0.12776804844040421</v>
      </c>
      <c r="S364" s="139">
        <f t="shared" si="75"/>
        <v>3.2150312704433812</v>
      </c>
      <c r="U364" s="102">
        <f>FORECAST($U$2,'EUR GBP'!AI364:AJ364,'EUR GBP'!$AI$2:$AJ$2)</f>
        <v>4.7880205325782259E-3</v>
      </c>
      <c r="V364" s="102">
        <f t="shared" si="76"/>
        <v>1.6004689969122392E-4</v>
      </c>
      <c r="W364" s="102">
        <f t="shared" si="77"/>
        <v>4.6769194537773708E-2</v>
      </c>
      <c r="X364" s="171">
        <f t="shared" si="78"/>
        <v>1.6004689969122132E-4</v>
      </c>
      <c r="Y364" s="139">
        <f t="shared" si="79"/>
        <v>6.2654943635879513E-3</v>
      </c>
      <c r="AC364" s="152">
        <f t="shared" si="70"/>
        <v>0.26000150921385679</v>
      </c>
      <c r="AD364" s="153">
        <f t="shared" si="80"/>
        <v>2.1764333094801969E-3</v>
      </c>
      <c r="AE364" s="153">
        <f t="shared" si="81"/>
        <v>0.31980494107463819</v>
      </c>
      <c r="AF364" s="153">
        <f t="shared" si="82"/>
        <v>2.1764333094801969E-3</v>
      </c>
      <c r="AG364" s="139">
        <f t="shared" si="83"/>
        <v>8.964034158811493E-2</v>
      </c>
    </row>
    <row r="365" spans="10:33" ht="15" x14ac:dyDescent="0.2">
      <c r="J365" s="49">
        <v>44550</v>
      </c>
      <c r="K365" s="50">
        <v>178.89999151229802</v>
      </c>
      <c r="L365" s="139">
        <f t="shared" si="71"/>
        <v>-9.4577607510486182E-3</v>
      </c>
      <c r="M365" s="170">
        <f t="shared" si="72"/>
        <v>151.77087980059088</v>
      </c>
      <c r="N365" s="139" cm="1">
        <f t="array" ref="N365">[1]!BSMCall(M365,$G$4,$G$7,W365,$G$11,AE365)/'EUR GBP'!H365</f>
        <v>18.469172973983834</v>
      </c>
      <c r="O365" s="139">
        <f>$B$5*(N365-($G$10/'EUR GBP'!$F$3))</f>
        <v>-162.28644656352191</v>
      </c>
      <c r="P365" s="139">
        <f>(M365/'EUR GBP'!H365)-(Barclays!$K$3/'EUR GBP'!$F$3)</f>
        <v>-2.4409641403006788</v>
      </c>
      <c r="Q365" s="139">
        <f t="shared" si="73"/>
        <v>-1.518177153096673</v>
      </c>
      <c r="R365" s="139">
        <f t="shared" si="74"/>
        <v>3.291020285242293E-2</v>
      </c>
      <c r="S365" s="139">
        <f t="shared" si="75"/>
        <v>-1.4647280387773021</v>
      </c>
      <c r="U365" s="102">
        <f>FORECAST($U$2,'EUR GBP'!AI365:AJ365,'EUR GBP'!$AI$2:$AJ$2)</f>
        <v>4.627973632887002E-3</v>
      </c>
      <c r="V365" s="102">
        <f t="shared" si="76"/>
        <v>1.4001224189996893E-4</v>
      </c>
      <c r="W365" s="102">
        <f t="shared" si="77"/>
        <v>4.6749159879982453E-2</v>
      </c>
      <c r="X365" s="171">
        <f t="shared" si="78"/>
        <v>1.4001224189996719E-4</v>
      </c>
      <c r="Y365" s="139">
        <f t="shared" si="79"/>
        <v>5.4811802924644515E-3</v>
      </c>
      <c r="AC365" s="152">
        <f t="shared" si="70"/>
        <v>0.25782507590437659</v>
      </c>
      <c r="AD365" s="153">
        <f t="shared" si="80"/>
        <v>3.6559597066160299E-4</v>
      </c>
      <c r="AE365" s="153">
        <f t="shared" si="81"/>
        <v>0.3179941037358196</v>
      </c>
      <c r="AF365" s="153">
        <f t="shared" si="82"/>
        <v>3.6559597066160299E-4</v>
      </c>
      <c r="AG365" s="139">
        <f t="shared" si="83"/>
        <v>1.5057731174483628E-2</v>
      </c>
    </row>
    <row r="366" spans="10:33" ht="15" x14ac:dyDescent="0.2">
      <c r="J366" s="49">
        <v>44547</v>
      </c>
      <c r="K366" s="50">
        <v>180.60001134872402</v>
      </c>
      <c r="L366" s="139">
        <f t="shared" si="71"/>
        <v>-1.5166753837603164E-2</v>
      </c>
      <c r="M366" s="170">
        <f t="shared" si="72"/>
        <v>150.89614789195585</v>
      </c>
      <c r="N366" s="139" cm="1">
        <f t="array" ref="N366">[1]!BSMCall(M366,$G$4,$G$7,W366,$G$11,AE366)/'EUR GBP'!H366</f>
        <v>17.914725341770982</v>
      </c>
      <c r="O366" s="139">
        <f>$B$5*(N366-($G$10/'EUR GBP'!$F$3))</f>
        <v>-245.45359139544979</v>
      </c>
      <c r="P366" s="139">
        <f>(M366/'EUR GBP'!H366)-(Barclays!$K$3/'EUR GBP'!$F$3)</f>
        <v>-3.053011936231087</v>
      </c>
      <c r="Q366" s="139">
        <f t="shared" si="73"/>
        <v>-1.8988451707227991</v>
      </c>
      <c r="R366" s="139">
        <f t="shared" si="74"/>
        <v>5.1483108942586113E-2</v>
      </c>
      <c r="S366" s="139">
        <f t="shared" si="75"/>
        <v>-1.8207095697571656</v>
      </c>
      <c r="U366" s="102">
        <f>FORECAST($U$2,'EUR GBP'!AI366:AJ366,'EUR GBP'!$AI$2:$AJ$2)</f>
        <v>4.4879613909870331E-3</v>
      </c>
      <c r="V366" s="102">
        <f t="shared" si="76"/>
        <v>1.1787051334977323E-4</v>
      </c>
      <c r="W366" s="102">
        <f t="shared" si="77"/>
        <v>4.6727018151432258E-2</v>
      </c>
      <c r="X366" s="171">
        <f t="shared" si="78"/>
        <v>1.178705133497715E-4</v>
      </c>
      <c r="Y366" s="139">
        <f t="shared" si="79"/>
        <v>4.6143789005037494E-3</v>
      </c>
      <c r="AC366" s="152">
        <f t="shared" si="70"/>
        <v>0.25745947993371499</v>
      </c>
      <c r="AD366" s="153">
        <f t="shared" si="80"/>
        <v>5.3507698239690926E-4</v>
      </c>
      <c r="AE366" s="153">
        <f t="shared" si="81"/>
        <v>0.31816358474755491</v>
      </c>
      <c r="AF366" s="153">
        <f t="shared" si="82"/>
        <v>5.3507698239690926E-4</v>
      </c>
      <c r="AG366" s="139">
        <f t="shared" si="83"/>
        <v>2.2038113122543685E-2</v>
      </c>
    </row>
    <row r="367" spans="10:33" ht="15" x14ac:dyDescent="0.2">
      <c r="J367" s="49">
        <v>44546</v>
      </c>
      <c r="K367" s="50">
        <v>183.360004425048</v>
      </c>
      <c r="L367" s="139">
        <f t="shared" si="71"/>
        <v>3.4736897254355227E-2</v>
      </c>
      <c r="M367" s="170">
        <f t="shared" si="72"/>
        <v>158.54238520661181</v>
      </c>
      <c r="N367" s="139" cm="1">
        <f t="array" ref="N367">[1]!BSMCall(M367,$G$4,$G$7,W367,$G$11,AE367)/'EUR GBP'!H367</f>
        <v>23.862622305773108</v>
      </c>
      <c r="O367" s="139">
        <f>$B$5*(N367-($G$10/'EUR GBP'!$F$3))</f>
        <v>646.73095320486914</v>
      </c>
      <c r="P367" s="139">
        <f>(M367/'EUR GBP'!H367)-(Barclays!$K$3/'EUR GBP'!$F$3)</f>
        <v>6.8140774766153527</v>
      </c>
      <c r="Q367" s="139">
        <f t="shared" si="73"/>
        <v>4.2380699386897831</v>
      </c>
      <c r="R367" s="139">
        <f t="shared" si="74"/>
        <v>0.25646133284592132</v>
      </c>
      <c r="S367" s="139">
        <f t="shared" si="75"/>
        <v>4.7042916252624174</v>
      </c>
      <c r="U367" s="102">
        <f>FORECAST($U$2,'EUR GBP'!AI367:AJ367,'EUR GBP'!$AI$2:$AJ$2)</f>
        <v>4.3700908776372598E-3</v>
      </c>
      <c r="V367" s="102">
        <f t="shared" si="76"/>
        <v>6.6506788134574734E-4</v>
      </c>
      <c r="W367" s="102">
        <f t="shared" si="77"/>
        <v>4.7274215519428231E-2</v>
      </c>
      <c r="X367" s="171">
        <f t="shared" si="78"/>
        <v>6.6506788134574474E-4</v>
      </c>
      <c r="Y367" s="139">
        <f t="shared" si="79"/>
        <v>2.6035987388787298E-2</v>
      </c>
      <c r="AC367" s="152">
        <f t="shared" si="70"/>
        <v>0.25692440295131808</v>
      </c>
      <c r="AD367" s="153">
        <f t="shared" si="80"/>
        <v>4.4607575515310249E-3</v>
      </c>
      <c r="AE367" s="153">
        <f t="shared" si="81"/>
        <v>0.32208926531668902</v>
      </c>
      <c r="AF367" s="153">
        <f t="shared" si="82"/>
        <v>4.4607575515310249E-3</v>
      </c>
      <c r="AG367" s="139">
        <f t="shared" si="83"/>
        <v>0.18372436633792597</v>
      </c>
    </row>
    <row r="368" spans="10:33" ht="15" x14ac:dyDescent="0.2">
      <c r="J368" s="49">
        <v>44545</v>
      </c>
      <c r="K368" s="50">
        <v>177.10000276565501</v>
      </c>
      <c r="L368" s="139">
        <f t="shared" si="71"/>
        <v>-1.7241731643560031E-2</v>
      </c>
      <c r="M368" s="170">
        <f t="shared" si="72"/>
        <v>150.57821979692017</v>
      </c>
      <c r="N368" s="139" cm="1">
        <f t="array" ref="N368">[1]!BSMCall(M368,$G$4,$G$7,W368,$G$11,AE368)/'EUR GBP'!H368</f>
        <v>17.793569477444478</v>
      </c>
      <c r="O368" s="139">
        <f>$B$5*(N368-($G$10/'EUR GBP'!$F$3))</f>
        <v>-263.62697104442532</v>
      </c>
      <c r="P368" s="139">
        <f>(M368/'EUR GBP'!H368)-(Barclays!$K$3/'EUR GBP'!$F$3)</f>
        <v>-2.9377563776274656</v>
      </c>
      <c r="Q368" s="139">
        <f t="shared" si="73"/>
        <v>-1.8271610550283102</v>
      </c>
      <c r="R368" s="139">
        <f t="shared" si="74"/>
        <v>4.7669359435154282E-2</v>
      </c>
      <c r="S368" s="139">
        <f t="shared" si="75"/>
        <v>-1.7117107243002638</v>
      </c>
      <c r="U368" s="102">
        <f>FORECAST($U$2,'EUR GBP'!AI368:AJ368,'EUR GBP'!$AI$2:$AJ$2)</f>
        <v>3.7050229962915125E-3</v>
      </c>
      <c r="V368" s="102">
        <f t="shared" si="76"/>
        <v>5.0755667034536791E-4</v>
      </c>
      <c r="W368" s="102">
        <f t="shared" si="77"/>
        <v>4.7116704308427855E-2</v>
      </c>
      <c r="X368" s="171">
        <f t="shared" si="78"/>
        <v>5.0755667034536878E-4</v>
      </c>
      <c r="Y368" s="139">
        <f t="shared" si="79"/>
        <v>1.9869759822812774E-2</v>
      </c>
      <c r="AC368" s="152">
        <f t="shared" si="70"/>
        <v>0.25246364539978705</v>
      </c>
      <c r="AD368" s="153">
        <f t="shared" si="80"/>
        <v>1.1632659435877879E-3</v>
      </c>
      <c r="AE368" s="153">
        <f t="shared" si="81"/>
        <v>0.31879177370874578</v>
      </c>
      <c r="AF368" s="153">
        <f t="shared" si="82"/>
        <v>1.1632659435877879E-3</v>
      </c>
      <c r="AG368" s="139">
        <f t="shared" si="83"/>
        <v>4.7911211470079249E-2</v>
      </c>
    </row>
    <row r="369" spans="10:33" ht="15" x14ac:dyDescent="0.2">
      <c r="J369" s="49">
        <v>44544</v>
      </c>
      <c r="K369" s="50">
        <v>180.179989337921</v>
      </c>
      <c r="L369" s="139">
        <f t="shared" si="71"/>
        <v>8.0240520404414716E-3</v>
      </c>
      <c r="M369" s="170">
        <f t="shared" si="72"/>
        <v>154.44944311949126</v>
      </c>
      <c r="N369" s="139" cm="1">
        <f t="array" ref="N369">[1]!BSMCall(M369,$G$4,$G$7,W369,$G$11,AE369)/'EUR GBP'!H369</f>
        <v>20.105650107013609</v>
      </c>
      <c r="O369" s="139">
        <f>$B$5*(N369-($G$10/'EUR GBP'!$F$3))</f>
        <v>83.185123390944327</v>
      </c>
      <c r="P369" s="139">
        <f>(M369/'EUR GBP'!H369)-(Barclays!$K$3/'EUR GBP'!$F$3)</f>
        <v>1.4935885043502424</v>
      </c>
      <c r="Q369" s="139">
        <f t="shared" si="73"/>
        <v>0.92894930572517687</v>
      </c>
      <c r="R369" s="139">
        <f t="shared" si="74"/>
        <v>1.2321673175202013E-2</v>
      </c>
      <c r="S369" s="139">
        <f t="shared" si="75"/>
        <v>0.64130477576350131</v>
      </c>
      <c r="U369" s="102">
        <f>FORECAST($U$2,'EUR GBP'!AI369:AJ369,'EUR GBP'!$AI$2:$AJ$2)</f>
        <v>3.1974663259461446E-3</v>
      </c>
      <c r="V369" s="102">
        <f t="shared" si="76"/>
        <v>9.3326997011901336E-5</v>
      </c>
      <c r="W369" s="102">
        <f t="shared" si="77"/>
        <v>4.6702474635094388E-2</v>
      </c>
      <c r="X369" s="171">
        <f t="shared" si="78"/>
        <v>9.3326997011901336E-5</v>
      </c>
      <c r="Y369" s="139">
        <f t="shared" si="79"/>
        <v>3.6535526453608069E-3</v>
      </c>
      <c r="AC369" s="152">
        <f t="shared" si="70"/>
        <v>0.25130037945619926</v>
      </c>
      <c r="AD369" s="153">
        <f t="shared" si="80"/>
        <v>-7.3717718852191472E-3</v>
      </c>
      <c r="AE369" s="153">
        <f t="shared" si="81"/>
        <v>0.31025673587993885</v>
      </c>
      <c r="AF369" s="153">
        <f t="shared" si="82"/>
        <v>-7.3717718852191472E-3</v>
      </c>
      <c r="AG369" s="139">
        <f t="shared" si="83"/>
        <v>-0.30361975578223843</v>
      </c>
    </row>
    <row r="370" spans="10:33" ht="15" x14ac:dyDescent="0.2">
      <c r="J370" s="49">
        <v>44543</v>
      </c>
      <c r="K370" s="50">
        <v>178.740000724792</v>
      </c>
      <c r="L370" s="139">
        <f t="shared" si="71"/>
        <v>-2.4318667771704043E-2</v>
      </c>
      <c r="M370" s="170">
        <f t="shared" si="72"/>
        <v>149.49389165834893</v>
      </c>
      <c r="N370" s="139" cm="1">
        <f t="array" ref="N370">[1]!BSMCall(M370,$G$4,$G$7,W370,$G$11,AE370)/'EUR GBP'!H370</f>
        <v>17.075364646103807</v>
      </c>
      <c r="O370" s="139">
        <f>$B$5*(N370-($G$10/'EUR GBP'!$F$3))</f>
        <v>-371.35769574552597</v>
      </c>
      <c r="P370" s="139">
        <f>(M370/'EUR GBP'!H370)-(Barclays!$K$3/'EUR GBP'!$F$3)</f>
        <v>-3.8675227186903101</v>
      </c>
      <c r="Q370" s="139">
        <f t="shared" si="73"/>
        <v>-2.405436660726485</v>
      </c>
      <c r="R370" s="139">
        <f t="shared" si="74"/>
        <v>8.261777745114017E-2</v>
      </c>
      <c r="S370" s="139">
        <f t="shared" si="75"/>
        <v>-2.2721668427315698</v>
      </c>
      <c r="U370" s="102">
        <f>FORECAST($U$2,'EUR GBP'!AI370:AJ370,'EUR GBP'!$AI$2:$AJ$2)</f>
        <v>3.1041393289342432E-3</v>
      </c>
      <c r="V370" s="102">
        <f t="shared" si="76"/>
        <v>6.0777785256500155E-5</v>
      </c>
      <c r="W370" s="102">
        <f t="shared" si="77"/>
        <v>4.666992542333899E-2</v>
      </c>
      <c r="X370" s="171">
        <f t="shared" si="78"/>
        <v>6.0777785256503625E-5</v>
      </c>
      <c r="Y370" s="139">
        <f t="shared" si="79"/>
        <v>2.3793205097422426E-3</v>
      </c>
      <c r="AC370" s="152">
        <f t="shared" si="70"/>
        <v>0.25867215134141841</v>
      </c>
      <c r="AD370" s="153">
        <f t="shared" si="80"/>
        <v>1.1720432336595477E-3</v>
      </c>
      <c r="AE370" s="153">
        <f t="shared" si="81"/>
        <v>0.31880055099881754</v>
      </c>
      <c r="AF370" s="153">
        <f t="shared" si="82"/>
        <v>1.1720432336595477E-3</v>
      </c>
      <c r="AG370" s="139">
        <f t="shared" si="83"/>
        <v>4.8272720034032636E-2</v>
      </c>
    </row>
    <row r="371" spans="10:33" ht="15" x14ac:dyDescent="0.2">
      <c r="J371" s="49">
        <v>44540</v>
      </c>
      <c r="K371" s="50">
        <v>183.14000368118201</v>
      </c>
      <c r="L371" s="139">
        <f t="shared" si="71"/>
        <v>1.092643354171884E-3</v>
      </c>
      <c r="M371" s="170">
        <f t="shared" si="72"/>
        <v>153.3874126952559</v>
      </c>
      <c r="N371" s="139" cm="1">
        <f t="array" ref="N371">[1]!BSMCall(M371,$G$4,$G$7,W371,$G$11,AE371)/'EUR GBP'!H371</f>
        <v>19.656719145639705</v>
      </c>
      <c r="O371" s="139">
        <f>$B$5*(N371-($G$10/'EUR GBP'!$F$3))</f>
        <v>15.845479184858746</v>
      </c>
      <c r="P371" s="139">
        <f>(M371/'EUR GBP'!H371)-(Barclays!$K$3/'EUR GBP'!$F$3)</f>
        <v>0.22502310417567628</v>
      </c>
      <c r="Q371" s="139">
        <f t="shared" si="73"/>
        <v>0.13995491782862604</v>
      </c>
      <c r="R371" s="139">
        <f t="shared" si="74"/>
        <v>2.7968036867587697E-4</v>
      </c>
      <c r="S371" s="139">
        <f t="shared" si="75"/>
        <v>0.12466118364812198</v>
      </c>
      <c r="U371" s="102">
        <f>FORECAST($U$2,'EUR GBP'!AI371:AJ371,'EUR GBP'!$AI$2:$AJ$2)</f>
        <v>3.0433615436777431E-3</v>
      </c>
      <c r="V371" s="102">
        <f t="shared" si="76"/>
        <v>-2.7844589203591258E-5</v>
      </c>
      <c r="W371" s="102">
        <f t="shared" si="77"/>
        <v>4.6581303048878892E-2</v>
      </c>
      <c r="X371" s="171">
        <f t="shared" si="78"/>
        <v>-2.7844589203594727E-5</v>
      </c>
      <c r="Y371" s="139">
        <f t="shared" si="79"/>
        <v>-1.0900562088246057E-3</v>
      </c>
      <c r="AC371" s="152">
        <f t="shared" si="70"/>
        <v>0.25750010810775886</v>
      </c>
      <c r="AD371" s="153">
        <f t="shared" si="80"/>
        <v>-3.5165041728563162E-4</v>
      </c>
      <c r="AE371" s="153">
        <f t="shared" si="81"/>
        <v>0.31727685734787237</v>
      </c>
      <c r="AF371" s="153">
        <f t="shared" si="82"/>
        <v>-3.5165041728563162E-4</v>
      </c>
      <c r="AG371" s="139">
        <f t="shared" si="83"/>
        <v>-1.4483358340355336E-2</v>
      </c>
    </row>
    <row r="372" spans="10:33" ht="15" x14ac:dyDescent="0.2">
      <c r="J372" s="49">
        <v>44539</v>
      </c>
      <c r="K372" s="50">
        <v>182.940006256103</v>
      </c>
      <c r="L372" s="139">
        <f t="shared" si="71"/>
        <v>-1.9701849476474229E-2</v>
      </c>
      <c r="M372" s="170">
        <f t="shared" si="72"/>
        <v>150.20128054776953</v>
      </c>
      <c r="N372" s="139" cm="1">
        <f t="array" ref="N372">[1]!BSMCall(M372,$G$4,$G$7,W372,$G$11,AE372)/'EUR GBP'!H372</f>
        <v>17.564942753823335</v>
      </c>
      <c r="O372" s="139">
        <f>$B$5*(N372-($G$10/'EUR GBP'!$F$3))</f>
        <v>-297.92097958759689</v>
      </c>
      <c r="P372" s="139">
        <f>(M372/'EUR GBP'!H372)-(Barclays!$K$3/'EUR GBP'!$F$3)</f>
        <v>-2.8582474885745341</v>
      </c>
      <c r="Q372" s="139">
        <f t="shared" si="73"/>
        <v>-1.7777098661167887</v>
      </c>
      <c r="R372" s="139">
        <f t="shared" si="74"/>
        <v>4.5123982453911943E-2</v>
      </c>
      <c r="S372" s="139">
        <f t="shared" si="75"/>
        <v>-1.6874940275964729</v>
      </c>
      <c r="U372" s="102">
        <f>FORECAST($U$2,'EUR GBP'!AI372:AJ372,'EUR GBP'!$AI$2:$AJ$2)</f>
        <v>3.0712061328813343E-3</v>
      </c>
      <c r="V372" s="102">
        <f t="shared" si="76"/>
        <v>-2.3447512649005936E-5</v>
      </c>
      <c r="W372" s="102">
        <f t="shared" si="77"/>
        <v>4.6585700125433477E-2</v>
      </c>
      <c r="X372" s="171">
        <f t="shared" si="78"/>
        <v>-2.3447512649009405E-5</v>
      </c>
      <c r="Y372" s="139">
        <f t="shared" si="79"/>
        <v>-9.1792005109727053E-4</v>
      </c>
      <c r="AC372" s="152">
        <f t="shared" si="70"/>
        <v>0.25785175852504449</v>
      </c>
      <c r="AD372" s="153">
        <f t="shared" si="80"/>
        <v>1.1170998183381853E-3</v>
      </c>
      <c r="AE372" s="153">
        <f t="shared" si="81"/>
        <v>0.31874560758349618</v>
      </c>
      <c r="AF372" s="153">
        <f t="shared" si="82"/>
        <v>1.1170998183381853E-3</v>
      </c>
      <c r="AG372" s="139">
        <f t="shared" si="83"/>
        <v>4.6009776117501205E-2</v>
      </c>
    </row>
    <row r="373" spans="10:33" ht="15" x14ac:dyDescent="0.2">
      <c r="J373" s="49">
        <v>44538</v>
      </c>
      <c r="K373" s="50">
        <v>186.58000230789099</v>
      </c>
      <c r="L373" s="139">
        <f t="shared" si="71"/>
        <v>-1.3925097877490941E-3</v>
      </c>
      <c r="M373" s="170">
        <f t="shared" si="72"/>
        <v>153.00663753611224</v>
      </c>
      <c r="N373" s="139" cm="1">
        <f t="array" ref="N373">[1]!BSMCall(M373,$G$4,$G$7,W373,$G$11,AE373)/'EUR GBP'!H373</f>
        <v>19.217426730870152</v>
      </c>
      <c r="O373" s="139">
        <f>$B$5*(N373-($G$10/'EUR GBP'!$F$3))</f>
        <v>-50.048383030574328</v>
      </c>
      <c r="P373" s="139">
        <f>(M373/'EUR GBP'!H373)-(Barclays!$K$3/'EUR GBP'!$F$3)</f>
        <v>-1.8472802897840381</v>
      </c>
      <c r="Q373" s="139">
        <f t="shared" si="73"/>
        <v>-1.1489307380691258</v>
      </c>
      <c r="R373" s="139">
        <f t="shared" si="74"/>
        <v>1.8848350678500235E-2</v>
      </c>
      <c r="S373" s="139">
        <f t="shared" si="75"/>
        <v>-1.1342582054253005</v>
      </c>
      <c r="U373" s="102">
        <f>FORECAST($U$2,'EUR GBP'!AI373:AJ373,'EUR GBP'!$AI$2:$AJ$2)</f>
        <v>3.0946536455303403E-3</v>
      </c>
      <c r="V373" s="102">
        <f t="shared" si="76"/>
        <v>-1.173085998743802E-4</v>
      </c>
      <c r="W373" s="102">
        <f t="shared" si="77"/>
        <v>4.6491839038208103E-2</v>
      </c>
      <c r="X373" s="171">
        <f t="shared" si="78"/>
        <v>-1.173085998743828E-4</v>
      </c>
      <c r="Y373" s="139">
        <f t="shared" si="79"/>
        <v>-4.5923811878353727E-3</v>
      </c>
      <c r="AC373" s="152">
        <f t="shared" si="70"/>
        <v>0.25673465870670631</v>
      </c>
      <c r="AD373" s="153">
        <f t="shared" si="80"/>
        <v>1.011399450268069E-5</v>
      </c>
      <c r="AE373" s="153">
        <f t="shared" si="81"/>
        <v>0.31763862175966068</v>
      </c>
      <c r="AF373" s="153">
        <f t="shared" si="82"/>
        <v>1.011399450268069E-5</v>
      </c>
      <c r="AG373" s="139">
        <f t="shared" si="83"/>
        <v>4.1656315316050024E-4</v>
      </c>
    </row>
    <row r="374" spans="10:33" ht="15" x14ac:dyDescent="0.2">
      <c r="J374" s="49">
        <v>44537</v>
      </c>
      <c r="K374" s="50">
        <v>186.83999776840201</v>
      </c>
      <c r="L374" s="139">
        <f t="shared" si="71"/>
        <v>-7.6775838268874968E-3</v>
      </c>
      <c r="M374" s="170">
        <f t="shared" si="72"/>
        <v>152.04363850514193</v>
      </c>
      <c r="N374" s="139" cm="1">
        <f t="array" ref="N374">[1]!BSMCall(M374,$G$4,$G$7,W374,$G$11,AE374)/'EUR GBP'!H374</f>
        <v>18.767360103349528</v>
      </c>
      <c r="O374" s="139">
        <f>$B$5*(N374-($G$10/'EUR GBP'!$F$3))</f>
        <v>-117.55837715866787</v>
      </c>
      <c r="P374" s="139">
        <f>(M374/'EUR GBP'!H374)-(Barclays!$K$3/'EUR GBP'!$F$3)</f>
        <v>-0.95903743666184482</v>
      </c>
      <c r="Q374" s="139">
        <f t="shared" si="73"/>
        <v>-0.59648099751480221</v>
      </c>
      <c r="R374" s="139">
        <f t="shared" si="74"/>
        <v>5.0801774393712737E-3</v>
      </c>
      <c r="S374" s="139">
        <f t="shared" si="75"/>
        <v>-0.58559681786461526</v>
      </c>
      <c r="U374" s="102">
        <f>FORECAST($U$2,'EUR GBP'!AI374:AJ374,'EUR GBP'!$AI$2:$AJ$2)</f>
        <v>3.2119622454047205E-3</v>
      </c>
      <c r="V374" s="102">
        <f t="shared" si="76"/>
        <v>1.7479131929583943E-5</v>
      </c>
      <c r="W374" s="102">
        <f t="shared" si="77"/>
        <v>4.6626626770012072E-2</v>
      </c>
      <c r="X374" s="171">
        <f t="shared" si="78"/>
        <v>1.7479131929586111E-5</v>
      </c>
      <c r="Y374" s="139">
        <f t="shared" si="79"/>
        <v>6.8427069063205952E-4</v>
      </c>
      <c r="AC374" s="152">
        <f t="shared" si="70"/>
        <v>0.25672454471220363</v>
      </c>
      <c r="AD374" s="153">
        <f t="shared" si="80"/>
        <v>1.2430512890415635E-4</v>
      </c>
      <c r="AE374" s="153">
        <f t="shared" si="81"/>
        <v>0.31775281289406215</v>
      </c>
      <c r="AF374" s="153">
        <f t="shared" si="82"/>
        <v>1.2430512890415635E-4</v>
      </c>
      <c r="AG374" s="139">
        <f t="shared" si="83"/>
        <v>5.1197315201835826E-3</v>
      </c>
    </row>
    <row r="375" spans="10:33" ht="15" x14ac:dyDescent="0.2">
      <c r="J375" s="49">
        <v>44536</v>
      </c>
      <c r="K375" s="50">
        <v>188.27999830245901</v>
      </c>
      <c r="L375" s="139">
        <f t="shared" si="71"/>
        <v>9.4989633194924351E-3</v>
      </c>
      <c r="M375" s="170">
        <f t="shared" si="72"/>
        <v>154.67542902254482</v>
      </c>
      <c r="N375" s="139" cm="1">
        <f t="array" ref="N375">[1]!BSMCall(M375,$G$4,$G$7,W375,$G$11,AE375)/'EUR GBP'!H375</f>
        <v>20.655927718218244</v>
      </c>
      <c r="O375" s="139">
        <f>$B$5*(N375-($G$10/'EUR GBP'!$F$3))</f>
        <v>165.72676507163953</v>
      </c>
      <c r="P375" s="139">
        <f>(M375/'EUR GBP'!H375)-(Barclays!$K$3/'EUR GBP'!$F$3)</f>
        <v>2.0066775421102818</v>
      </c>
      <c r="Q375" s="139">
        <f t="shared" si="73"/>
        <v>1.2480691329159588</v>
      </c>
      <c r="R375" s="139">
        <f t="shared" si="74"/>
        <v>2.2241442011503753E-2</v>
      </c>
      <c r="S375" s="139">
        <f t="shared" si="75"/>
        <v>1.2805509212554103</v>
      </c>
      <c r="U375" s="102">
        <f>FORECAST($U$2,'EUR GBP'!AI375:AJ375,'EUR GBP'!$AI$2:$AJ$2)</f>
        <v>3.1944831134751365E-3</v>
      </c>
      <c r="V375" s="102">
        <f t="shared" si="76"/>
        <v>1.0389506351202041E-4</v>
      </c>
      <c r="W375" s="102">
        <f t="shared" si="77"/>
        <v>4.6713042701594508E-2</v>
      </c>
      <c r="X375" s="171">
        <f t="shared" si="78"/>
        <v>1.0389506351202171E-4</v>
      </c>
      <c r="Y375" s="139">
        <f t="shared" si="79"/>
        <v>4.0672698821099971E-3</v>
      </c>
      <c r="AC375" s="152">
        <f t="shared" si="70"/>
        <v>0.25660023958329947</v>
      </c>
      <c r="AD375" s="153">
        <f t="shared" si="80"/>
        <v>1.4987994200671428E-4</v>
      </c>
      <c r="AE375" s="153">
        <f t="shared" si="81"/>
        <v>0.31777838770716471</v>
      </c>
      <c r="AF375" s="153">
        <f t="shared" si="82"/>
        <v>1.4987994200671428E-4</v>
      </c>
      <c r="AG375" s="139">
        <f t="shared" si="83"/>
        <v>6.1730764458376667E-3</v>
      </c>
    </row>
    <row r="376" spans="10:33" ht="15" x14ac:dyDescent="0.2">
      <c r="J376" s="49">
        <v>44533</v>
      </c>
      <c r="K376" s="50">
        <v>186.500000953674</v>
      </c>
      <c r="L376" s="139">
        <f t="shared" si="71"/>
        <v>-7.1592754849544712E-3</v>
      </c>
      <c r="M376" s="170">
        <f t="shared" si="72"/>
        <v>152.12305370819558</v>
      </c>
      <c r="N376" s="139" cm="1">
        <f t="array" ref="N376">[1]!BSMCall(M376,$G$4,$G$7,W376,$G$11,AE376)/'EUR GBP'!H376</f>
        <v>18.603965017823079</v>
      </c>
      <c r="O376" s="139">
        <f>$B$5*(N376-($G$10/'EUR GBP'!$F$3))</f>
        <v>-142.06763998763529</v>
      </c>
      <c r="P376" s="139">
        <f>(M376/'EUR GBP'!H376)-(Barclays!$K$3/'EUR GBP'!$F$3)</f>
        <v>-1.8241994230715193</v>
      </c>
      <c r="Q376" s="139">
        <f t="shared" si="73"/>
        <v>-1.1345754085753057</v>
      </c>
      <c r="R376" s="139">
        <f t="shared" si="74"/>
        <v>1.8380291240967048E-2</v>
      </c>
      <c r="S376" s="139">
        <f t="shared" si="75"/>
        <v>-1.2119934870367013</v>
      </c>
      <c r="U376" s="102">
        <f>FORECAST($U$2,'EUR GBP'!AI376:AJ376,'EUR GBP'!$AI$2:$AJ$2)</f>
        <v>3.0905880499631161E-3</v>
      </c>
      <c r="V376" s="102">
        <f t="shared" si="76"/>
        <v>-2.1723727695643425E-4</v>
      </c>
      <c r="W376" s="102">
        <f t="shared" si="77"/>
        <v>4.6391910361126054E-2</v>
      </c>
      <c r="X376" s="171">
        <f t="shared" si="78"/>
        <v>-2.1723727695643208E-4</v>
      </c>
      <c r="Y376" s="139">
        <f t="shared" si="79"/>
        <v>-8.5043755109139238E-3</v>
      </c>
      <c r="AC376" s="152">
        <f t="shared" si="70"/>
        <v>0.25645035964129276</v>
      </c>
      <c r="AD376" s="153">
        <f t="shared" si="80"/>
        <v>-2.1194648894670154E-3</v>
      </c>
      <c r="AE376" s="153">
        <f t="shared" si="81"/>
        <v>0.31550904287569098</v>
      </c>
      <c r="AF376" s="153">
        <f t="shared" si="82"/>
        <v>-2.1194648894670154E-3</v>
      </c>
      <c r="AG376" s="139">
        <f t="shared" si="83"/>
        <v>-8.7293994191448579E-2</v>
      </c>
    </row>
    <row r="377" spans="10:33" ht="15" x14ac:dyDescent="0.2">
      <c r="J377" s="49">
        <v>44532</v>
      </c>
      <c r="K377" s="50">
        <v>187.83999681472702</v>
      </c>
      <c r="L377" s="139">
        <f t="shared" si="71"/>
        <v>-7.3198359651163187E-3</v>
      </c>
      <c r="M377" s="170">
        <f t="shared" si="72"/>
        <v>152.0984526317651</v>
      </c>
      <c r="N377" s="139" cm="1">
        <f t="array" ref="N377">[1]!BSMCall(M377,$G$4,$G$7,W377,$G$11,AE377)/'EUR GBP'!H377</f>
        <v>18.748651821308552</v>
      </c>
      <c r="O377" s="139">
        <f>$B$5*(N377-($G$10/'EUR GBP'!$F$3))</f>
        <v>-120.36461946481421</v>
      </c>
      <c r="P377" s="139">
        <f>(M377/'EUR GBP'!H377)-(Barclays!$K$3/'EUR GBP'!$F$3)</f>
        <v>-1.2241605639188151</v>
      </c>
      <c r="Q377" s="139">
        <f t="shared" si="73"/>
        <v>-0.76137644514292402</v>
      </c>
      <c r="R377" s="139">
        <f t="shared" si="74"/>
        <v>8.2772205995045121E-3</v>
      </c>
      <c r="S377" s="139">
        <f t="shared" si="75"/>
        <v>-0.76650134555563076</v>
      </c>
      <c r="U377" s="102">
        <f>FORECAST($U$2,'EUR GBP'!AI377:AJ377,'EUR GBP'!$AI$2:$AJ$2)</f>
        <v>3.3078253269195504E-3</v>
      </c>
      <c r="V377" s="102">
        <f t="shared" si="76"/>
        <v>-1.2370159383863445E-4</v>
      </c>
      <c r="W377" s="102">
        <f t="shared" si="77"/>
        <v>4.6485446044243851E-2</v>
      </c>
      <c r="X377" s="171">
        <f t="shared" si="78"/>
        <v>-1.2370159383863488E-4</v>
      </c>
      <c r="Y377" s="139">
        <f t="shared" si="79"/>
        <v>-4.8426532501293119E-3</v>
      </c>
      <c r="AC377" s="152">
        <f t="shared" si="70"/>
        <v>0.25856982453075977</v>
      </c>
      <c r="AD377" s="153">
        <f t="shared" si="80"/>
        <v>-2.0782061311652722E-4</v>
      </c>
      <c r="AE377" s="153">
        <f t="shared" si="81"/>
        <v>0.31742068715204147</v>
      </c>
      <c r="AF377" s="153">
        <f t="shared" si="82"/>
        <v>-2.0782061311652722E-4</v>
      </c>
      <c r="AG377" s="139">
        <f t="shared" si="83"/>
        <v>-8.5594677620819074E-3</v>
      </c>
    </row>
    <row r="378" spans="10:33" ht="15" x14ac:dyDescent="0.2">
      <c r="J378" s="49">
        <v>44531</v>
      </c>
      <c r="K378" s="50">
        <v>189.21999931335401</v>
      </c>
      <c r="L378" s="139">
        <f t="shared" si="71"/>
        <v>2.3852679169650049E-2</v>
      </c>
      <c r="M378" s="170">
        <f t="shared" si="72"/>
        <v>156.87470533471691</v>
      </c>
      <c r="N378" s="139" cm="1">
        <f t="array" ref="N378">[1]!BSMCall(M378,$G$4,$G$7,W378,$G$11,AE378)/'EUR GBP'!H378</f>
        <v>22.359093122348401</v>
      </c>
      <c r="O378" s="139">
        <f>$B$5*(N378-($G$10/'EUR GBP'!$F$3))</f>
        <v>421.2015756911631</v>
      </c>
      <c r="P378" s="139">
        <f>(M378/'EUR GBP'!H378)-(Barclays!$K$3/'EUR GBP'!$F$3)</f>
        <v>4.3794269332341287</v>
      </c>
      <c r="Q378" s="139">
        <f t="shared" si="73"/>
        <v>2.7238195776498739</v>
      </c>
      <c r="R378" s="139">
        <f t="shared" si="74"/>
        <v>0.1059356974992099</v>
      </c>
      <c r="S378" s="139">
        <f t="shared" si="75"/>
        <v>2.9071397126609546</v>
      </c>
      <c r="U378" s="102">
        <f>FORECAST($U$2,'EUR GBP'!AI378:AJ378,'EUR GBP'!$AI$2:$AJ$2)</f>
        <v>3.4315269207581848E-3</v>
      </c>
      <c r="V378" s="102">
        <f t="shared" si="76"/>
        <v>2.8698535170406129E-4</v>
      </c>
      <c r="W378" s="102">
        <f t="shared" si="77"/>
        <v>4.6896132989786544E-2</v>
      </c>
      <c r="X378" s="171">
        <f t="shared" si="78"/>
        <v>2.8698535170405826E-4</v>
      </c>
      <c r="Y378" s="139">
        <f t="shared" si="79"/>
        <v>1.1234863699347935E-2</v>
      </c>
      <c r="AC378" s="152">
        <f t="shared" si="70"/>
        <v>0.2587776451438763</v>
      </c>
      <c r="AD378" s="153">
        <f t="shared" si="80"/>
        <v>1.6060864260760699E-3</v>
      </c>
      <c r="AE378" s="153">
        <f t="shared" si="81"/>
        <v>0.31923459419123407</v>
      </c>
      <c r="AF378" s="153">
        <f t="shared" si="82"/>
        <v>1.6060864260760699E-3</v>
      </c>
      <c r="AG378" s="139">
        <f t="shared" si="83"/>
        <v>6.6149573812522816E-2</v>
      </c>
    </row>
    <row r="379" spans="10:33" ht="15" x14ac:dyDescent="0.2">
      <c r="J379" s="49">
        <v>44530</v>
      </c>
      <c r="K379" s="50">
        <v>184.759998321533</v>
      </c>
      <c r="L379" s="139">
        <f t="shared" si="71"/>
        <v>4.0131929501182528E-3</v>
      </c>
      <c r="M379" s="170">
        <f t="shared" si="72"/>
        <v>153.83489929816352</v>
      </c>
      <c r="N379" s="139" cm="1">
        <f t="array" ref="N379">[1]!BSMCall(M379,$G$4,$G$7,W379,$G$11,AE379)/'EUR GBP'!H379</f>
        <v>19.882559755898708</v>
      </c>
      <c r="O379" s="139">
        <f>$B$5*(N379-($G$10/'EUR GBP'!$F$3))</f>
        <v>49.721570723709085</v>
      </c>
      <c r="P379" s="139">
        <f>(M379/'EUR GBP'!H379)-(Barclays!$K$3/'EUR GBP'!$F$3)</f>
        <v>-0.15513951519579905</v>
      </c>
      <c r="Q379" s="139">
        <f t="shared" si="73"/>
        <v>-9.6490261214465717E-2</v>
      </c>
      <c r="R379" s="139">
        <f t="shared" si="74"/>
        <v>1.329390651646682E-4</v>
      </c>
      <c r="S379" s="139">
        <f t="shared" si="75"/>
        <v>-0.108020764689277</v>
      </c>
      <c r="U379" s="102">
        <f>FORECAST($U$2,'EUR GBP'!AI379:AJ379,'EUR GBP'!$AI$2:$AJ$2)</f>
        <v>3.1445415690541235E-3</v>
      </c>
      <c r="V379" s="102">
        <f t="shared" si="76"/>
        <v>5.9541873633866833E-5</v>
      </c>
      <c r="W379" s="102">
        <f t="shared" si="77"/>
        <v>4.6668689511716356E-2</v>
      </c>
      <c r="X379" s="171">
        <f t="shared" si="78"/>
        <v>5.9541873633869868E-5</v>
      </c>
      <c r="Y379" s="139">
        <f t="shared" si="79"/>
        <v>2.330937208844541E-3</v>
      </c>
      <c r="AC379" s="152">
        <f t="shared" si="70"/>
        <v>0.25717155871780023</v>
      </c>
      <c r="AD379" s="153">
        <f t="shared" si="80"/>
        <v>-3.3977820355479693E-4</v>
      </c>
      <c r="AE379" s="153">
        <f t="shared" si="81"/>
        <v>0.3172887295616032</v>
      </c>
      <c r="AF379" s="153">
        <f t="shared" si="82"/>
        <v>-3.3977820355479693E-4</v>
      </c>
      <c r="AG379" s="139">
        <f t="shared" si="83"/>
        <v>-1.3994379748820498E-2</v>
      </c>
    </row>
    <row r="380" spans="10:33" ht="15" x14ac:dyDescent="0.2">
      <c r="J380" s="49">
        <v>44529</v>
      </c>
      <c r="K380" s="50">
        <v>184.02000665664599</v>
      </c>
      <c r="L380" s="139">
        <f t="shared" si="71"/>
        <v>5.9955686799250604E-3</v>
      </c>
      <c r="M380" s="170">
        <f t="shared" si="72"/>
        <v>154.13863890328756</v>
      </c>
      <c r="N380" s="139" cm="1">
        <f t="array" ref="N380">[1]!BSMCall(M380,$G$4,$G$7,W380,$G$11,AE380)/'EUR GBP'!H380</f>
        <v>20.256591258742283</v>
      </c>
      <c r="O380" s="139">
        <f>$B$5*(N380-($G$10/'EUR GBP'!$F$3))</f>
        <v>105.82629615024537</v>
      </c>
      <c r="P380" s="139">
        <f>(M380/'EUR GBP'!H380)-(Barclays!$K$3/'EUR GBP'!$F$3)</f>
        <v>1.2813814841157694</v>
      </c>
      <c r="Q380" s="139">
        <f t="shared" si="73"/>
        <v>0.79696545371864325</v>
      </c>
      <c r="R380" s="139">
        <f t="shared" si="74"/>
        <v>9.0691095691436824E-3</v>
      </c>
      <c r="S380" s="139">
        <f t="shared" si="75"/>
        <v>0.82102267745559632</v>
      </c>
      <c r="U380" s="102">
        <f>FORECAST($U$2,'EUR GBP'!AI380:AJ380,'EUR GBP'!$AI$2:$AJ$2)</f>
        <v>3.0849996954202567E-3</v>
      </c>
      <c r="V380" s="102">
        <f t="shared" si="76"/>
        <v>2.393332775682171E-4</v>
      </c>
      <c r="W380" s="102">
        <f t="shared" si="77"/>
        <v>4.6848480915650706E-2</v>
      </c>
      <c r="X380" s="171">
        <f t="shared" si="78"/>
        <v>2.393332775682197E-4</v>
      </c>
      <c r="Y380" s="139">
        <f t="shared" si="79"/>
        <v>9.3693867517320104E-3</v>
      </c>
      <c r="AC380" s="152">
        <f t="shared" si="70"/>
        <v>0.25751133692135503</v>
      </c>
      <c r="AD380" s="153">
        <f t="shared" si="80"/>
        <v>1.3642055896473382E-4</v>
      </c>
      <c r="AE380" s="153">
        <f t="shared" si="81"/>
        <v>0.31776492832412273</v>
      </c>
      <c r="AF380" s="153">
        <f t="shared" si="82"/>
        <v>1.3642055896473382E-4</v>
      </c>
      <c r="AG380" s="139">
        <f t="shared" si="83"/>
        <v>5.6187274160773371E-3</v>
      </c>
    </row>
    <row r="381" spans="10:33" ht="15" x14ac:dyDescent="0.2">
      <c r="J381" s="49">
        <v>44526</v>
      </c>
      <c r="K381" s="50">
        <v>182.92000293731601</v>
      </c>
      <c r="L381" s="139">
        <f t="shared" si="71"/>
        <v>-6.5487958193350973E-2</v>
      </c>
      <c r="M381" s="170">
        <f t="shared" si="72"/>
        <v>143.18593306710605</v>
      </c>
      <c r="N381" s="139" cm="1">
        <f t="array" ref="N381">[1]!BSMCall(M381,$G$4,$G$7,W381,$G$11,AE381)/'EUR GBP'!H381</f>
        <v>13.716892730711368</v>
      </c>
      <c r="O381" s="139">
        <f>$B$5*(N381-($G$10/'EUR GBP'!$F$3))</f>
        <v>-875.12848305439184</v>
      </c>
      <c r="P381" s="139">
        <f>(M381/'EUR GBP'!H381)-(Barclays!$K$3/'EUR GBP'!$F$3)</f>
        <v>-12.856088283543386</v>
      </c>
      <c r="Q381" s="139">
        <f t="shared" si="73"/>
        <v>-7.995946842490353</v>
      </c>
      <c r="R381" s="139">
        <f t="shared" si="74"/>
        <v>0.91290472044232185</v>
      </c>
      <c r="S381" s="139">
        <f t="shared" si="75"/>
        <v>-6.3927313942103705</v>
      </c>
      <c r="U381" s="102">
        <f>FORECAST($U$2,'EUR GBP'!AI381:AJ381,'EUR GBP'!$AI$2:$AJ$2)</f>
        <v>2.8456664178520396E-3</v>
      </c>
      <c r="V381" s="102">
        <f t="shared" si="76"/>
        <v>-5.7336629834026445E-4</v>
      </c>
      <c r="W381" s="102">
        <f t="shared" si="77"/>
        <v>4.6035781339742218E-2</v>
      </c>
      <c r="X381" s="171">
        <f t="shared" si="78"/>
        <v>-5.7336629834026792E-4</v>
      </c>
      <c r="Y381" s="139">
        <f t="shared" si="79"/>
        <v>-2.2446066230917956E-2</v>
      </c>
      <c r="AC381" s="152">
        <f t="shared" si="70"/>
        <v>0.25737491636239029</v>
      </c>
      <c r="AD381" s="153">
        <f t="shared" si="80"/>
        <v>1.730546315069878E-2</v>
      </c>
      <c r="AE381" s="153">
        <f t="shared" si="81"/>
        <v>0.33493397091585675</v>
      </c>
      <c r="AF381" s="153">
        <f t="shared" si="82"/>
        <v>1.7305463150698752E-2</v>
      </c>
      <c r="AG381" s="139">
        <f t="shared" si="83"/>
        <v>0.71275679406857861</v>
      </c>
    </row>
    <row r="382" spans="10:33" ht="15" x14ac:dyDescent="0.2">
      <c r="J382" s="49">
        <v>44525</v>
      </c>
      <c r="K382" s="50">
        <v>195.30000686645499</v>
      </c>
      <c r="L382" s="139">
        <f t="shared" si="71"/>
        <v>1.0500491099687563E-2</v>
      </c>
      <c r="M382" s="170">
        <f t="shared" si="72"/>
        <v>154.82888310690592</v>
      </c>
      <c r="N382" s="139" cm="1">
        <f t="array" ref="N382">[1]!BSMCall(M382,$G$4,$G$7,W382,$G$11,AE382)/'EUR GBP'!H382</f>
        <v>20.641715833434048</v>
      </c>
      <c r="O382" s="139">
        <f>$B$5*(N382-($G$10/'EUR GBP'!$F$3))</f>
        <v>163.5949823540102</v>
      </c>
      <c r="P382" s="139">
        <f>(M382/'EUR GBP'!H382)-(Barclays!$K$3/'EUR GBP'!$F$3)</f>
        <v>1.4682086547489632</v>
      </c>
      <c r="Q382" s="139">
        <f t="shared" si="73"/>
        <v>0.9131641054522448</v>
      </c>
      <c r="R382" s="139">
        <f t="shared" si="74"/>
        <v>1.1906478173216439E-2</v>
      </c>
      <c r="S382" s="139">
        <f t="shared" si="75"/>
        <v>0.89712011532341496</v>
      </c>
      <c r="U382" s="102">
        <f>FORECAST($U$2,'EUR GBP'!AI382:AJ382,'EUR GBP'!$AI$2:$AJ$2)</f>
        <v>3.419032716192304E-3</v>
      </c>
      <c r="V382" s="102">
        <f t="shared" si="76"/>
        <v>-4.5888801105313168E-5</v>
      </c>
      <c r="W382" s="102">
        <f t="shared" si="77"/>
        <v>4.6563258836977171E-2</v>
      </c>
      <c r="X382" s="171">
        <f t="shared" si="78"/>
        <v>-4.5888801105314903E-5</v>
      </c>
      <c r="Y382" s="139">
        <f t="shared" si="79"/>
        <v>-1.7964485737109815E-3</v>
      </c>
      <c r="AC382" s="152">
        <f t="shared" si="70"/>
        <v>0.24006945321169151</v>
      </c>
      <c r="AD382" s="153">
        <f t="shared" si="80"/>
        <v>-6.3500962518756032E-4</v>
      </c>
      <c r="AE382" s="153">
        <f t="shared" si="81"/>
        <v>0.31699349813997046</v>
      </c>
      <c r="AF382" s="153">
        <f t="shared" si="82"/>
        <v>-6.3500962518753257E-4</v>
      </c>
      <c r="AG382" s="139">
        <f t="shared" si="83"/>
        <v>-2.6154019728335344E-2</v>
      </c>
    </row>
    <row r="383" spans="10:33" ht="15" x14ac:dyDescent="0.2">
      <c r="J383" s="49">
        <v>44524</v>
      </c>
      <c r="K383" s="50">
        <v>193.259990215301</v>
      </c>
      <c r="L383" s="139">
        <f t="shared" si="71"/>
        <v>-2.8935712955787036E-3</v>
      </c>
      <c r="M383" s="170">
        <f t="shared" si="72"/>
        <v>152.77664489506057</v>
      </c>
      <c r="N383" s="139" cm="1">
        <f t="array" ref="N383">[1]!BSMCall(M383,$G$4,$G$7,W383,$G$11,AE383)/'EUR GBP'!H383</f>
        <v>19.299630381020727</v>
      </c>
      <c r="O383" s="139">
        <f>$B$5*(N383-($G$10/'EUR GBP'!$F$3))</f>
        <v>-37.717835507988084</v>
      </c>
      <c r="P383" s="139">
        <f>(M383/'EUR GBP'!H383)-(Barclays!$K$3/'EUR GBP'!$F$3)</f>
        <v>4.2474209476694114E-2</v>
      </c>
      <c r="Q383" s="139">
        <f t="shared" si="73"/>
        <v>2.6417174000522643E-2</v>
      </c>
      <c r="R383" s="139">
        <f t="shared" si="74"/>
        <v>9.9645655800014132E-6</v>
      </c>
      <c r="S383" s="139">
        <f t="shared" si="75"/>
        <v>2.9861721080192416E-2</v>
      </c>
      <c r="U383" s="102">
        <f>FORECAST($U$2,'EUR GBP'!AI383:AJ383,'EUR GBP'!$AI$2:$AJ$2)</f>
        <v>3.4649215172976172E-3</v>
      </c>
      <c r="V383" s="102">
        <f t="shared" si="76"/>
        <v>5.4379482753569124E-5</v>
      </c>
      <c r="W383" s="102">
        <f t="shared" si="77"/>
        <v>4.6663527120836053E-2</v>
      </c>
      <c r="X383" s="171">
        <f t="shared" si="78"/>
        <v>5.4379482753566522E-5</v>
      </c>
      <c r="Y383" s="139">
        <f t="shared" si="79"/>
        <v>2.1288406294944781E-3</v>
      </c>
      <c r="AC383" s="152">
        <f t="shared" si="70"/>
        <v>0.24070446283687907</v>
      </c>
      <c r="AD383" s="153">
        <f t="shared" si="80"/>
        <v>3.1702915014253374E-5</v>
      </c>
      <c r="AE383" s="153">
        <f t="shared" si="81"/>
        <v>0.31766021068017225</v>
      </c>
      <c r="AF383" s="153">
        <f t="shared" si="82"/>
        <v>3.1702915014253374E-5</v>
      </c>
      <c r="AG383" s="139">
        <f t="shared" si="83"/>
        <v>1.3057418845952963E-3</v>
      </c>
    </row>
    <row r="384" spans="10:33" ht="15" x14ac:dyDescent="0.2">
      <c r="J384" s="49">
        <v>44523</v>
      </c>
      <c r="K384" s="50">
        <v>193.820011615753</v>
      </c>
      <c r="L384" s="139">
        <f t="shared" si="71"/>
        <v>-6.0696297799077235E-3</v>
      </c>
      <c r="M384" s="170">
        <f t="shared" si="72"/>
        <v>152.29000922081588</v>
      </c>
      <c r="N384" s="139" cm="1">
        <f t="array" ref="N384">[1]!BSMCall(M384,$G$4,$G$7,W384,$G$11,AE384)/'EUR GBP'!H384</f>
        <v>18.828345836338841</v>
      </c>
      <c r="O384" s="139">
        <f>$B$5*(N384-($G$10/'EUR GBP'!$F$3))</f>
        <v>-108.410517210271</v>
      </c>
      <c r="P384" s="139">
        <f>(M384/'EUR GBP'!H384)-(Barclays!$K$3/'EUR GBP'!$F$3)</f>
        <v>-1.7395716345584447</v>
      </c>
      <c r="Q384" s="139">
        <f t="shared" si="73"/>
        <v>-1.0819404792388096</v>
      </c>
      <c r="R384" s="139">
        <f t="shared" si="74"/>
        <v>1.6714461739379825E-2</v>
      </c>
      <c r="S384" s="139">
        <f t="shared" si="75"/>
        <v>-1.0571878109953425</v>
      </c>
      <c r="U384" s="102">
        <f>FORECAST($U$2,'EUR GBP'!AI384:AJ384,'EUR GBP'!$AI$2:$AJ$2)</f>
        <v>3.4105420345440481E-3</v>
      </c>
      <c r="V384" s="102">
        <f t="shared" si="76"/>
        <v>1.9060401245955295E-5</v>
      </c>
      <c r="W384" s="102">
        <f t="shared" si="77"/>
        <v>4.6628208039328441E-2</v>
      </c>
      <c r="X384" s="171">
        <f t="shared" si="78"/>
        <v>1.9060401245954428E-5</v>
      </c>
      <c r="Y384" s="139">
        <f t="shared" si="79"/>
        <v>7.4617400777306437E-4</v>
      </c>
      <c r="AC384" s="152">
        <f t="shared" si="70"/>
        <v>0.24067275992186482</v>
      </c>
      <c r="AD384" s="153">
        <f t="shared" si="80"/>
        <v>1.770477681992122E-4</v>
      </c>
      <c r="AE384" s="153">
        <f t="shared" si="81"/>
        <v>0.31780555553335721</v>
      </c>
      <c r="AF384" s="153">
        <f t="shared" si="82"/>
        <v>1.770477681992122E-4</v>
      </c>
      <c r="AG384" s="139">
        <f t="shared" si="83"/>
        <v>7.2920324963144378E-3</v>
      </c>
    </row>
    <row r="385" spans="10:33" ht="15" x14ac:dyDescent="0.2">
      <c r="J385" s="49">
        <v>44522</v>
      </c>
      <c r="K385" s="50">
        <v>195.00000476837101</v>
      </c>
      <c r="L385" s="139">
        <f t="shared" si="71"/>
        <v>1.8947666858752068E-2</v>
      </c>
      <c r="M385" s="170">
        <f t="shared" si="72"/>
        <v>156.1231593588258</v>
      </c>
      <c r="N385" s="139" cm="1">
        <f t="array" ref="N385">[1]!BSMCall(M385,$G$4,$G$7,W385,$G$11,AE385)/'EUR GBP'!H385</f>
        <v>21.659363241376724</v>
      </c>
      <c r="O385" s="139">
        <f>$B$5*(N385-($G$10/'EUR GBP'!$F$3))</f>
        <v>316.24209354541154</v>
      </c>
      <c r="P385" s="139">
        <f>(M385/'EUR GBP'!H385)-(Barclays!$K$3/'EUR GBP'!$F$3)</f>
        <v>3.6763321777459907</v>
      </c>
      <c r="Q385" s="139">
        <f t="shared" si="73"/>
        <v>2.2865241759596646</v>
      </c>
      <c r="R385" s="139">
        <f t="shared" si="74"/>
        <v>7.4651278765622497E-2</v>
      </c>
      <c r="S385" s="139">
        <f t="shared" si="75"/>
        <v>2.306491446106901</v>
      </c>
      <c r="U385" s="102">
        <f>FORECAST($U$2,'EUR GBP'!AI385:AJ385,'EUR GBP'!$AI$2:$AJ$2)</f>
        <v>3.3914816332980928E-3</v>
      </c>
      <c r="V385" s="102">
        <f t="shared" si="76"/>
        <v>1.7902755644171996E-4</v>
      </c>
      <c r="W385" s="102">
        <f t="shared" si="77"/>
        <v>4.6788175194524204E-2</v>
      </c>
      <c r="X385" s="171">
        <f t="shared" si="78"/>
        <v>1.7902755644171736E-4</v>
      </c>
      <c r="Y385" s="139">
        <f t="shared" si="79"/>
        <v>7.0085465446478104E-3</v>
      </c>
      <c r="AC385" s="152">
        <f t="shared" si="70"/>
        <v>0.24049571215366561</v>
      </c>
      <c r="AD385" s="153">
        <f t="shared" si="80"/>
        <v>-1.4978717129472685E-3</v>
      </c>
      <c r="AE385" s="153">
        <f t="shared" si="81"/>
        <v>0.3161306360522107</v>
      </c>
      <c r="AF385" s="153">
        <f t="shared" si="82"/>
        <v>-1.4978717129472963E-3</v>
      </c>
      <c r="AG385" s="139">
        <f t="shared" si="83"/>
        <v>-6.1692555163033437E-2</v>
      </c>
    </row>
    <row r="386" spans="10:33" ht="15" x14ac:dyDescent="0.2">
      <c r="J386" s="49">
        <v>44519</v>
      </c>
      <c r="K386" s="50">
        <v>191.33999347686702</v>
      </c>
      <c r="L386" s="139">
        <f t="shared" si="71"/>
        <v>-2.1713040847125584E-2</v>
      </c>
      <c r="M386" s="170">
        <f t="shared" si="72"/>
        <v>149.89312581021633</v>
      </c>
      <c r="N386" s="139" cm="1">
        <f t="array" ref="N386">[1]!BSMCall(M386,$G$4,$G$7,W386,$G$11,AE386)/'EUR GBP'!H386</f>
        <v>17.321870235984143</v>
      </c>
      <c r="O386" s="139">
        <f>$B$5*(N386-($G$10/'EUR GBP'!$F$3))</f>
        <v>-334.38185726347564</v>
      </c>
      <c r="P386" s="139">
        <f>(M386/'EUR GBP'!H386)-(Barclays!$K$3/'EUR GBP'!$F$3)</f>
        <v>-3.5869372763432352</v>
      </c>
      <c r="Q386" s="139">
        <f t="shared" si="73"/>
        <v>-2.2309243026668617</v>
      </c>
      <c r="R386" s="139">
        <f t="shared" si="74"/>
        <v>7.1064928805396818E-2</v>
      </c>
      <c r="S386" s="139">
        <f t="shared" si="75"/>
        <v>-2.1129270063247008</v>
      </c>
      <c r="U386" s="102">
        <f>FORECAST($U$2,'EUR GBP'!AI386:AJ386,'EUR GBP'!$AI$2:$AJ$2)</f>
        <v>3.2124540768563728E-3</v>
      </c>
      <c r="V386" s="102">
        <f t="shared" si="76"/>
        <v>-2.1208741236477483E-4</v>
      </c>
      <c r="W386" s="102">
        <f t="shared" si="77"/>
        <v>4.6397060225717712E-2</v>
      </c>
      <c r="X386" s="171">
        <f t="shared" si="78"/>
        <v>-2.1208741236477396E-4</v>
      </c>
      <c r="Y386" s="139">
        <f t="shared" si="79"/>
        <v>-8.3027693090160625E-3</v>
      </c>
      <c r="AC386" s="152">
        <f t="shared" si="70"/>
        <v>0.24199358386661288</v>
      </c>
      <c r="AD386" s="153">
        <f t="shared" si="80"/>
        <v>1.3410880587362006E-3</v>
      </c>
      <c r="AE386" s="153">
        <f t="shared" si="81"/>
        <v>0.31896959582389417</v>
      </c>
      <c r="AF386" s="153">
        <f t="shared" si="82"/>
        <v>1.3410880587361729E-3</v>
      </c>
      <c r="AG386" s="139">
        <f t="shared" si="83"/>
        <v>5.5235136845779978E-2</v>
      </c>
    </row>
    <row r="387" spans="10:33" ht="15" x14ac:dyDescent="0.2">
      <c r="J387" s="49">
        <v>44518</v>
      </c>
      <c r="K387" s="50">
        <v>195.539999008178</v>
      </c>
      <c r="L387" s="139">
        <f t="shared" si="71"/>
        <v>-7.7432984381612321E-3</v>
      </c>
      <c r="M387" s="170">
        <f t="shared" si="72"/>
        <v>152.03356971254169</v>
      </c>
      <c r="N387" s="139" cm="1">
        <f t="array" ref="N387">[1]!BSMCall(M387,$G$4,$G$7,W387,$G$11,AE387)/'EUR GBP'!H387</f>
        <v>18.668667152676907</v>
      </c>
      <c r="O387" s="139">
        <f>$B$5*(N387-($G$10/'EUR GBP'!$F$3))</f>
        <v>-132.36231975956105</v>
      </c>
      <c r="P387" s="139">
        <f>(M387/'EUR GBP'!H387)-(Barclays!$K$3/'EUR GBP'!$F$3)</f>
        <v>-1.8325223670031221</v>
      </c>
      <c r="Q387" s="139">
        <f t="shared" si="73"/>
        <v>-1.1397519300632075</v>
      </c>
      <c r="R387" s="139">
        <f t="shared" si="74"/>
        <v>1.8548394699723941E-2</v>
      </c>
      <c r="S387" s="139">
        <f t="shared" si="75"/>
        <v>-1.1148812592710748</v>
      </c>
      <c r="U387" s="102">
        <f>FORECAST($U$2,'EUR GBP'!AI387:AJ387,'EUR GBP'!$AI$2:$AJ$2)</f>
        <v>3.4245414892211477E-3</v>
      </c>
      <c r="V387" s="102">
        <f t="shared" si="76"/>
        <v>-1.9920384511352973E-5</v>
      </c>
      <c r="W387" s="102">
        <f t="shared" si="77"/>
        <v>4.6589227253571133E-2</v>
      </c>
      <c r="X387" s="171">
        <f t="shared" si="78"/>
        <v>-1.9920384511352973E-5</v>
      </c>
      <c r="Y387" s="139">
        <f t="shared" si="79"/>
        <v>-7.798405162310854E-4</v>
      </c>
      <c r="AC387" s="152">
        <f t="shared" ref="AC387:AC450" si="84">STDEV(L387:L513)*SQRT(252)</f>
        <v>0.24065249580787668</v>
      </c>
      <c r="AD387" s="153">
        <f t="shared" si="80"/>
        <v>1.7243668287075797E-4</v>
      </c>
      <c r="AE387" s="153">
        <f t="shared" si="81"/>
        <v>0.31780094444802875</v>
      </c>
      <c r="AF387" s="153">
        <f t="shared" si="82"/>
        <v>1.7243668287075797E-4</v>
      </c>
      <c r="AG387" s="139">
        <f t="shared" si="83"/>
        <v>7.1021166086397995E-3</v>
      </c>
    </row>
    <row r="388" spans="10:33" ht="15" x14ac:dyDescent="0.2">
      <c r="J388" s="49">
        <v>44517</v>
      </c>
      <c r="K388" s="50">
        <v>197.060000896453</v>
      </c>
      <c r="L388" s="139">
        <f t="shared" ref="L388:L451" si="85">LN(K388/K389)</f>
        <v>8.0501780653145817E-3</v>
      </c>
      <c r="M388" s="170">
        <f t="shared" ref="M388:M451" si="86">$K$3*(1+L388)</f>
        <v>154.453446148967</v>
      </c>
      <c r="N388" s="139" cm="1">
        <f t="array" ref="N388">[1]!BSMCall(M388,$G$4,$G$7,W388,$G$11,AE388)/'EUR GBP'!H388</f>
        <v>20.594503982581838</v>
      </c>
      <c r="O388" s="139">
        <f>$B$5*(N388-($G$10/'EUR GBP'!$F$3))</f>
        <v>156.51320472617857</v>
      </c>
      <c r="P388" s="139">
        <f>(M388/'EUR GBP'!H388)-(Barclays!$K$3/'EUR GBP'!$F$3)</f>
        <v>2.6750796961685523</v>
      </c>
      <c r="Q388" s="139">
        <f t="shared" ref="Q388:Q451" si="87">$G$15*P388</f>
        <v>1.6637871939141311</v>
      </c>
      <c r="R388" s="139">
        <f t="shared" ref="R388:R451" si="88">0.5*$G$16*P388^2</f>
        <v>3.952584932121727E-2</v>
      </c>
      <c r="S388" s="139">
        <f t="shared" ref="S388:S451" si="89">Q388+R388+Y388+AG388</f>
        <v>1.7094345364475148</v>
      </c>
      <c r="U388" s="102">
        <f>FORECAST($U$2,'EUR GBP'!AI388:AJ388,'EUR GBP'!$AI$2:$AJ$2)</f>
        <v>3.4444618737325006E-3</v>
      </c>
      <c r="V388" s="102">
        <f t="shared" ref="V388:V451" si="90">U388-U389</f>
        <v>-7.7817286364733132E-5</v>
      </c>
      <c r="W388" s="102">
        <f t="shared" ref="W388:W451" si="91">$U$3+V388</f>
        <v>4.6531330351717755E-2</v>
      </c>
      <c r="X388" s="171">
        <f t="shared" ref="X388:X451" si="92">W388-$U$3</f>
        <v>-7.7817286364731397E-5</v>
      </c>
      <c r="Y388" s="139">
        <f t="shared" ref="Y388:Y451" si="93">X388*$G$18</f>
        <v>-3.0463805924925221E-3</v>
      </c>
      <c r="AC388" s="152">
        <f t="shared" si="84"/>
        <v>0.24048005912500592</v>
      </c>
      <c r="AD388" s="153">
        <f t="shared" ref="AD388:AD451" si="94">AC388-AC389</f>
        <v>2.2259247981512575E-4</v>
      </c>
      <c r="AE388" s="153">
        <f t="shared" ref="AE388:AE451" si="95">$AC$3+AD388</f>
        <v>0.31785110024497309</v>
      </c>
      <c r="AF388" s="153">
        <f t="shared" ref="AF388:AF451" si="96">AE388-$AC$3</f>
        <v>2.22592479815098E-4</v>
      </c>
      <c r="AG388" s="139">
        <f t="shared" ref="AG388:AG451" si="97">AF388*$G$17</f>
        <v>9.1678738046590789E-3</v>
      </c>
    </row>
    <row r="389" spans="10:33" ht="15" x14ac:dyDescent="0.2">
      <c r="J389" s="49">
        <v>44516</v>
      </c>
      <c r="K389" s="50">
        <v>195.48000097274701</v>
      </c>
      <c r="L389" s="139">
        <f t="shared" si="85"/>
        <v>-2.0441889895311902E-3</v>
      </c>
      <c r="M389" s="170">
        <f t="shared" si="86"/>
        <v>152.9067872501949</v>
      </c>
      <c r="N389" s="139" cm="1">
        <f t="array" ref="N389">[1]!BSMCall(M389,$G$4,$G$7,W389,$G$11,AE389)/'EUR GBP'!H389</f>
        <v>19.442863569486768</v>
      </c>
      <c r="O389" s="139">
        <f>$B$5*(N389-($G$10/'EUR GBP'!$F$3))</f>
        <v>-16.232857238081877</v>
      </c>
      <c r="P389" s="139">
        <f>(M389/'EUR GBP'!H389)-(Barclays!$K$3/'EUR GBP'!$F$3)</f>
        <v>0.59632873343730353</v>
      </c>
      <c r="Q389" s="139">
        <f t="shared" si="87"/>
        <v>0.3708914210956295</v>
      </c>
      <c r="R389" s="139">
        <f t="shared" si="88"/>
        <v>1.9641707179053661E-3</v>
      </c>
      <c r="S389" s="139">
        <f t="shared" si="89"/>
        <v>0.38161181059264565</v>
      </c>
      <c r="U389" s="102">
        <f>FORECAST($U$2,'EUR GBP'!AI389:AJ389,'EUR GBP'!$AI$2:$AJ$2)</f>
        <v>3.5222791600972338E-3</v>
      </c>
      <c r="V389" s="102">
        <f t="shared" si="90"/>
        <v>2.4546061176806185E-4</v>
      </c>
      <c r="W389" s="102">
        <f t="shared" si="91"/>
        <v>4.6854608249850549E-2</v>
      </c>
      <c r="X389" s="171">
        <f t="shared" si="92"/>
        <v>2.4546061176806272E-4</v>
      </c>
      <c r="Y389" s="139">
        <f t="shared" si="93"/>
        <v>9.6092588015311859E-3</v>
      </c>
      <c r="AC389" s="152">
        <f t="shared" si="84"/>
        <v>0.24025746664519079</v>
      </c>
      <c r="AD389" s="153">
        <f t="shared" si="94"/>
        <v>-2.0711486438146354E-5</v>
      </c>
      <c r="AE389" s="153">
        <f t="shared" si="95"/>
        <v>0.31760779627871982</v>
      </c>
      <c r="AF389" s="153">
        <f t="shared" si="96"/>
        <v>-2.0711486438174109E-5</v>
      </c>
      <c r="AG389" s="139">
        <f t="shared" si="97"/>
        <v>-8.5304002242042045E-4</v>
      </c>
    </row>
    <row r="390" spans="10:33" ht="15" x14ac:dyDescent="0.2">
      <c r="J390" s="49">
        <v>44515</v>
      </c>
      <c r="K390" s="50">
        <v>195.88000774383499</v>
      </c>
      <c r="L390" s="139">
        <f t="shared" si="85"/>
        <v>3.0678221158947023E-3</v>
      </c>
      <c r="M390" s="170">
        <f t="shared" si="86"/>
        <v>153.6900495809453</v>
      </c>
      <c r="N390" s="139" cm="1">
        <f t="array" ref="N390">[1]!BSMCall(M390,$G$4,$G$7,W390,$G$11,AE390)/'EUR GBP'!H390</f>
        <v>19.994541997308964</v>
      </c>
      <c r="O390" s="139">
        <f>$B$5*(N390-($G$10/'EUR GBP'!$F$3))</f>
        <v>66.518906935247557</v>
      </c>
      <c r="P390" s="139">
        <f>(M390/'EUR GBP'!H390)-(Barclays!$K$3/'EUR GBP'!$F$3)</f>
        <v>1.4166865669519382</v>
      </c>
      <c r="Q390" s="139">
        <f t="shared" si="87"/>
        <v>0.88111953122771347</v>
      </c>
      <c r="R390" s="139">
        <f t="shared" si="88"/>
        <v>1.1085500666772025E-2</v>
      </c>
      <c r="S390" s="139">
        <f t="shared" si="89"/>
        <v>0.89842811270434741</v>
      </c>
      <c r="U390" s="102">
        <f>FORECAST($U$2,'EUR GBP'!AI390:AJ390,'EUR GBP'!$AI$2:$AJ$2)</f>
        <v>3.2768185483291719E-3</v>
      </c>
      <c r="V390" s="102">
        <f t="shared" si="90"/>
        <v>1.5189973637461975E-4</v>
      </c>
      <c r="W390" s="102">
        <f t="shared" si="91"/>
        <v>4.6761047374457104E-2</v>
      </c>
      <c r="X390" s="171">
        <f t="shared" si="92"/>
        <v>1.5189973637461801E-4</v>
      </c>
      <c r="Y390" s="139">
        <f t="shared" si="93"/>
        <v>5.946550316949799E-3</v>
      </c>
      <c r="AC390" s="152">
        <f t="shared" si="84"/>
        <v>0.24027817813162894</v>
      </c>
      <c r="AD390" s="153">
        <f t="shared" si="94"/>
        <v>6.7140549132316263E-6</v>
      </c>
      <c r="AE390" s="153">
        <f t="shared" si="95"/>
        <v>0.3176352218200712</v>
      </c>
      <c r="AF390" s="153">
        <f t="shared" si="96"/>
        <v>6.7140549132038707E-6</v>
      </c>
      <c r="AG390" s="139">
        <f t="shared" si="97"/>
        <v>2.7653049291213877E-4</v>
      </c>
    </row>
    <row r="391" spans="10:33" ht="15" x14ac:dyDescent="0.2">
      <c r="J391" s="49">
        <v>44512</v>
      </c>
      <c r="K391" s="50">
        <v>195.280003547668</v>
      </c>
      <c r="L391" s="139">
        <f t="shared" si="85"/>
        <v>-8.6677541658575444E-3</v>
      </c>
      <c r="M391" s="170">
        <f t="shared" si="86"/>
        <v>151.8919246079013</v>
      </c>
      <c r="N391" s="139" cm="1">
        <f t="array" ref="N391">[1]!BSMCall(M391,$G$4,$G$7,W391,$G$11,AE391)/'EUR GBP'!H391</f>
        <v>18.633080287876673</v>
      </c>
      <c r="O391" s="139">
        <f>$B$5*(N391-($G$10/'EUR GBP'!$F$3))</f>
        <v>-137.70034947959607</v>
      </c>
      <c r="P391" s="139">
        <f>(M391/'EUR GBP'!H391)-(Barclays!$K$3/'EUR GBP'!$F$3)</f>
        <v>-1.1114599074238356</v>
      </c>
      <c r="Q391" s="139">
        <f t="shared" si="87"/>
        <v>-0.69128137123143352</v>
      </c>
      <c r="R391" s="139">
        <f t="shared" si="88"/>
        <v>6.8233140948981679E-3</v>
      </c>
      <c r="S391" s="139">
        <f t="shared" si="89"/>
        <v>-0.70503762626970701</v>
      </c>
      <c r="U391" s="102">
        <f>FORECAST($U$2,'EUR GBP'!AI391:AJ391,'EUR GBP'!$AI$2:$AJ$2)</f>
        <v>3.1249188119545522E-3</v>
      </c>
      <c r="V391" s="102">
        <f t="shared" si="90"/>
        <v>-8.096909150481519E-5</v>
      </c>
      <c r="W391" s="102">
        <f t="shared" si="91"/>
        <v>4.6528178546577668E-2</v>
      </c>
      <c r="X391" s="171">
        <f t="shared" si="92"/>
        <v>-8.0969091504817792E-5</v>
      </c>
      <c r="Y391" s="139">
        <f t="shared" si="93"/>
        <v>-3.1697670334572517E-3</v>
      </c>
      <c r="AC391" s="152">
        <f t="shared" si="84"/>
        <v>0.24027146407671571</v>
      </c>
      <c r="AD391" s="153">
        <f t="shared" si="94"/>
        <v>-4.2270335576566342E-4</v>
      </c>
      <c r="AE391" s="153">
        <f t="shared" si="95"/>
        <v>0.31720580440939233</v>
      </c>
      <c r="AF391" s="153">
        <f t="shared" si="96"/>
        <v>-4.2270335576566342E-4</v>
      </c>
      <c r="AG391" s="139">
        <f t="shared" si="97"/>
        <v>-1.7409802099714329E-2</v>
      </c>
    </row>
    <row r="392" spans="10:33" ht="15" x14ac:dyDescent="0.2">
      <c r="J392" s="49">
        <v>44511</v>
      </c>
      <c r="K392" s="50">
        <v>196.97999954223599</v>
      </c>
      <c r="L392" s="139">
        <f t="shared" si="85"/>
        <v>2.1656354932824886E-2</v>
      </c>
      <c r="M392" s="170">
        <f t="shared" si="86"/>
        <v>156.53818453980051</v>
      </c>
      <c r="N392" s="139" cm="1">
        <f t="array" ref="N392">[1]!BSMCall(M392,$G$4,$G$7,W392,$G$11,AE392)/'EUR GBP'!H392</f>
        <v>22.028478253798212</v>
      </c>
      <c r="O392" s="139">
        <f>$B$5*(N392-($G$10/'EUR GBP'!$F$3))</f>
        <v>371.60934540863479</v>
      </c>
      <c r="P392" s="139">
        <f>(M392/'EUR GBP'!H392)-(Barclays!$K$3/'EUR GBP'!$F$3)</f>
        <v>3.4717427454795597</v>
      </c>
      <c r="Q392" s="139">
        <f t="shared" si="87"/>
        <v>2.1592781436629118</v>
      </c>
      <c r="R392" s="139">
        <f t="shared" si="88"/>
        <v>6.6573721349991247E-2</v>
      </c>
      <c r="S392" s="139">
        <f t="shared" si="89"/>
        <v>2.2941950260788699</v>
      </c>
      <c r="U392" s="102">
        <f>FORECAST($U$2,'EUR GBP'!AI392:AJ392,'EUR GBP'!$AI$2:$AJ$2)</f>
        <v>3.2058879034593674E-3</v>
      </c>
      <c r="V392" s="102">
        <f t="shared" si="90"/>
        <v>-2.646862994879276E-5</v>
      </c>
      <c r="W392" s="102">
        <f t="shared" si="91"/>
        <v>4.658267900813369E-2</v>
      </c>
      <c r="X392" s="171">
        <f t="shared" si="92"/>
        <v>-2.646862994879623E-5</v>
      </c>
      <c r="Y392" s="139">
        <f t="shared" si="93"/>
        <v>-1.0361903421811449E-3</v>
      </c>
      <c r="AC392" s="152">
        <f t="shared" si="84"/>
        <v>0.24069416743248137</v>
      </c>
      <c r="AD392" s="153">
        <f t="shared" si="94"/>
        <v>1.6845041944244799E-3</v>
      </c>
      <c r="AE392" s="153">
        <f t="shared" si="95"/>
        <v>0.3193130119595825</v>
      </c>
      <c r="AF392" s="153">
        <f t="shared" si="96"/>
        <v>1.6845041944245076E-3</v>
      </c>
      <c r="AG392" s="139">
        <f t="shared" si="97"/>
        <v>6.9379351408148063E-2</v>
      </c>
    </row>
    <row r="393" spans="10:33" ht="15" x14ac:dyDescent="0.2">
      <c r="J393" s="49">
        <v>44510</v>
      </c>
      <c r="K393" s="50">
        <v>192.75999069213802</v>
      </c>
      <c r="L393" s="139">
        <f t="shared" si="85"/>
        <v>1.3369719446648623E-2</v>
      </c>
      <c r="M393" s="170">
        <f t="shared" si="86"/>
        <v>155.26850626815269</v>
      </c>
      <c r="N393" s="139" cm="1">
        <f t="array" ref="N393">[1]!BSMCall(M393,$G$4,$G$7,W393,$G$11,AE393)/'EUR GBP'!H393</f>
        <v>21.068445868850848</v>
      </c>
      <c r="O393" s="139">
        <f>$B$5*(N393-($G$10/'EUR GBP'!$F$3))</f>
        <v>227.6044876665301</v>
      </c>
      <c r="P393" s="139">
        <f>(M393/'EUR GBP'!H393)-(Barclays!$K$3/'EUR GBP'!$F$3)</f>
        <v>2.3650848303779242</v>
      </c>
      <c r="Q393" s="139">
        <f t="shared" si="87"/>
        <v>1.4709834099295662</v>
      </c>
      <c r="R393" s="139">
        <f t="shared" si="88"/>
        <v>3.0895925244653493E-2</v>
      </c>
      <c r="S393" s="139">
        <f t="shared" si="89"/>
        <v>1.5230385964370023</v>
      </c>
      <c r="U393" s="102">
        <f>FORECAST($U$2,'EUR GBP'!AI393:AJ393,'EUR GBP'!$AI$2:$AJ$2)</f>
        <v>3.2323565334081601E-3</v>
      </c>
      <c r="V393" s="102">
        <f t="shared" si="90"/>
        <v>2.2505654487759048E-4</v>
      </c>
      <c r="W393" s="102">
        <f t="shared" si="91"/>
        <v>4.6834204182960075E-2</v>
      </c>
      <c r="X393" s="171">
        <f t="shared" si="92"/>
        <v>2.2505654487758875E-4</v>
      </c>
      <c r="Y393" s="139">
        <f t="shared" si="93"/>
        <v>8.8104831529982799E-3</v>
      </c>
      <c r="AC393" s="152">
        <f t="shared" si="84"/>
        <v>0.23900966323805689</v>
      </c>
      <c r="AD393" s="153">
        <f t="shared" si="94"/>
        <v>2.9982362330802093E-4</v>
      </c>
      <c r="AE393" s="153">
        <f t="shared" si="95"/>
        <v>0.31792833138846599</v>
      </c>
      <c r="AF393" s="153">
        <f t="shared" si="96"/>
        <v>2.9982362330799317E-4</v>
      </c>
      <c r="AG393" s="139">
        <f t="shared" si="97"/>
        <v>1.2348778109784462E-2</v>
      </c>
    </row>
    <row r="394" spans="10:33" ht="15" x14ac:dyDescent="0.2">
      <c r="J394" s="49">
        <v>44509</v>
      </c>
      <c r="K394" s="50">
        <v>190.19999504089299</v>
      </c>
      <c r="L394" s="139">
        <f t="shared" si="85"/>
        <v>-1.8440982925560592E-2</v>
      </c>
      <c r="M394" s="170">
        <f t="shared" si="86"/>
        <v>150.39447051803106</v>
      </c>
      <c r="N394" s="139" cm="1">
        <f t="array" ref="N394">[1]!BSMCall(M394,$G$4,$G$7,W394,$G$11,AE394)/'EUR GBP'!H394</f>
        <v>17.627562708017887</v>
      </c>
      <c r="O394" s="139">
        <f>$B$5*(N394-($G$10/'EUR GBP'!$F$3))</f>
        <v>-288.52798645841398</v>
      </c>
      <c r="P394" s="139">
        <f>(M394/'EUR GBP'!H394)-(Barclays!$K$3/'EUR GBP'!$F$3)</f>
        <v>-3.3363756966718086</v>
      </c>
      <c r="Q394" s="139">
        <f t="shared" si="87"/>
        <v>-2.0750855259226384</v>
      </c>
      <c r="R394" s="139">
        <f t="shared" si="88"/>
        <v>6.1483369245018127E-2</v>
      </c>
      <c r="S394" s="139">
        <f t="shared" si="89"/>
        <v>-1.9657469886751329</v>
      </c>
      <c r="U394" s="102">
        <f>FORECAST($U$2,'EUR GBP'!AI394:AJ394,'EUR GBP'!$AI$2:$AJ$2)</f>
        <v>3.0072999885305696E-3</v>
      </c>
      <c r="V394" s="102">
        <f t="shared" si="90"/>
        <v>1.1169393546879439E-4</v>
      </c>
      <c r="W394" s="102">
        <f t="shared" si="91"/>
        <v>4.6720841573551282E-2</v>
      </c>
      <c r="X394" s="171">
        <f t="shared" si="92"/>
        <v>1.1169393546879569E-4</v>
      </c>
      <c r="Y394" s="139">
        <f t="shared" si="93"/>
        <v>4.3725790657416974E-3</v>
      </c>
      <c r="AC394" s="152">
        <f t="shared" si="84"/>
        <v>0.23870983961474887</v>
      </c>
      <c r="AD394" s="153">
        <f t="shared" si="94"/>
        <v>1.0557406773304134E-3</v>
      </c>
      <c r="AE394" s="153">
        <f t="shared" si="95"/>
        <v>0.31868424844248844</v>
      </c>
      <c r="AF394" s="153">
        <f t="shared" si="96"/>
        <v>1.0557406773304412E-3</v>
      </c>
      <c r="AG394" s="139">
        <f t="shared" si="97"/>
        <v>4.348258893674576E-2</v>
      </c>
    </row>
    <row r="395" spans="10:33" ht="15" x14ac:dyDescent="0.2">
      <c r="J395" s="49">
        <v>44508</v>
      </c>
      <c r="K395" s="50">
        <v>193.74001026153499</v>
      </c>
      <c r="L395" s="139">
        <f t="shared" si="85"/>
        <v>4.9674956748004019E-3</v>
      </c>
      <c r="M395" s="170">
        <f t="shared" si="86"/>
        <v>153.98111755961895</v>
      </c>
      <c r="N395" s="139" cm="1">
        <f t="array" ref="N395">[1]!BSMCall(M395,$G$4,$G$7,W395,$G$11,AE395)/'EUR GBP'!H395</f>
        <v>20.086564579729568</v>
      </c>
      <c r="O395" s="139">
        <f>$B$5*(N395-($G$10/'EUR GBP'!$F$3))</f>
        <v>80.322294298338193</v>
      </c>
      <c r="P395" s="139">
        <f>(M395/'EUR GBP'!H395)-(Barclays!$K$3/'EUR GBP'!$F$3)</f>
        <v>1.2744197793413434</v>
      </c>
      <c r="Q395" s="139">
        <f t="shared" si="87"/>
        <v>0.79263556580237282</v>
      </c>
      <c r="R395" s="139">
        <f t="shared" si="88"/>
        <v>8.9708328967071059E-3</v>
      </c>
      <c r="S395" s="139">
        <f t="shared" si="89"/>
        <v>0.75114199216325428</v>
      </c>
      <c r="U395" s="102">
        <f>FORECAST($U$2,'EUR GBP'!AI395:AJ395,'EUR GBP'!$AI$2:$AJ$2)</f>
        <v>2.8956060530617752E-3</v>
      </c>
      <c r="V395" s="102">
        <f t="shared" si="90"/>
        <v>1.7010676674544291E-4</v>
      </c>
      <c r="W395" s="102">
        <f t="shared" si="91"/>
        <v>4.6779254404827927E-2</v>
      </c>
      <c r="X395" s="171">
        <f t="shared" si="92"/>
        <v>1.7010676674544117E-4</v>
      </c>
      <c r="Y395" s="139">
        <f t="shared" si="93"/>
        <v>6.6593166772239074E-3</v>
      </c>
      <c r="AC395" s="152">
        <f t="shared" si="84"/>
        <v>0.23765409893741846</v>
      </c>
      <c r="AD395" s="153">
        <f t="shared" si="94"/>
        <v>-1.3869422155224631E-3</v>
      </c>
      <c r="AE395" s="153">
        <f t="shared" si="95"/>
        <v>0.31624156554963556</v>
      </c>
      <c r="AF395" s="153">
        <f t="shared" si="96"/>
        <v>-1.3869422155224354E-3</v>
      </c>
      <c r="AG395" s="139">
        <f t="shared" si="97"/>
        <v>-5.7123723213049482E-2</v>
      </c>
    </row>
    <row r="396" spans="10:33" ht="15" x14ac:dyDescent="0.2">
      <c r="J396" s="49">
        <v>44505</v>
      </c>
      <c r="K396" s="50">
        <v>192.77999401092501</v>
      </c>
      <c r="L396" s="139">
        <f t="shared" si="85"/>
        <v>4.0542616128953568E-3</v>
      </c>
      <c r="M396" s="170">
        <f t="shared" si="86"/>
        <v>153.84119183858729</v>
      </c>
      <c r="N396" s="139" cm="1">
        <f t="array" ref="N396">[1]!BSMCall(M396,$G$4,$G$7,W396,$G$11,AE396)/'EUR GBP'!H396</f>
        <v>19.95879852165276</v>
      </c>
      <c r="O396" s="139">
        <f>$B$5*(N396-($G$10/'EUR GBP'!$F$3))</f>
        <v>61.157385586816915</v>
      </c>
      <c r="P396" s="139">
        <f>(M396/'EUR GBP'!H396)-(Barclays!$K$3/'EUR GBP'!$F$3)</f>
        <v>0.57336702359179981</v>
      </c>
      <c r="Q396" s="139">
        <f t="shared" si="87"/>
        <v>0.35661020216744621</v>
      </c>
      <c r="R396" s="139">
        <f t="shared" si="88"/>
        <v>1.8158216234057136E-3</v>
      </c>
      <c r="S396" s="139">
        <f t="shared" si="89"/>
        <v>0.33833784838689546</v>
      </c>
      <c r="U396" s="102">
        <f>FORECAST($U$2,'EUR GBP'!AI396:AJ396,'EUR GBP'!$AI$2:$AJ$2)</f>
        <v>2.7254992863163323E-3</v>
      </c>
      <c r="V396" s="102">
        <f t="shared" si="90"/>
        <v>-8.8654807768756474E-5</v>
      </c>
      <c r="W396" s="102">
        <f t="shared" si="91"/>
        <v>4.6520492830313731E-2</v>
      </c>
      <c r="X396" s="171">
        <f t="shared" si="92"/>
        <v>-8.8654807768755173E-5</v>
      </c>
      <c r="Y396" s="139">
        <f t="shared" si="93"/>
        <v>-3.470646413343654E-3</v>
      </c>
      <c r="AC396" s="152">
        <f t="shared" si="84"/>
        <v>0.23904104115294092</v>
      </c>
      <c r="AD396" s="153">
        <f t="shared" si="94"/>
        <v>-4.0346726680945411E-4</v>
      </c>
      <c r="AE396" s="153">
        <f t="shared" si="95"/>
        <v>0.31722504049834854</v>
      </c>
      <c r="AF396" s="153">
        <f t="shared" si="96"/>
        <v>-4.0346726680945411E-4</v>
      </c>
      <c r="AG396" s="139">
        <f t="shared" si="97"/>
        <v>-1.661752899061282E-2</v>
      </c>
    </row>
    <row r="397" spans="10:33" ht="15" x14ac:dyDescent="0.2">
      <c r="J397" s="49">
        <v>44504</v>
      </c>
      <c r="K397" s="50">
        <v>191.99999570846501</v>
      </c>
      <c r="L397" s="139">
        <f t="shared" si="85"/>
        <v>-3.8218616755093443E-2</v>
      </c>
      <c r="M397" s="170">
        <f t="shared" si="86"/>
        <v>147.3641415045424</v>
      </c>
      <c r="N397" s="139" cm="1">
        <f t="array" ref="N397">[1]!BSMCall(M397,$G$4,$G$7,W397,$G$11,AE397)/'EUR GBP'!H397</f>
        <v>15.521907478504486</v>
      </c>
      <c r="O397" s="139">
        <f>$B$5*(N397-($G$10/'EUR GBP'!$F$3))</f>
        <v>-604.37627088542411</v>
      </c>
      <c r="P397" s="139">
        <f>(M397/'EUR GBP'!H397)-(Barclays!$K$3/'EUR GBP'!$F$3)</f>
        <v>-8.2414038678865893</v>
      </c>
      <c r="Q397" s="139">
        <f t="shared" si="87"/>
        <v>-5.1258069936769948</v>
      </c>
      <c r="R397" s="139">
        <f t="shared" si="88"/>
        <v>0.37515449537398543</v>
      </c>
      <c r="S397" s="139">
        <f t="shared" si="89"/>
        <v>-4.6957899415787736</v>
      </c>
      <c r="U397" s="102">
        <f>FORECAST($U$2,'EUR GBP'!AI397:AJ397,'EUR GBP'!$AI$2:$AJ$2)</f>
        <v>2.8141540940850888E-3</v>
      </c>
      <c r="V397" s="102">
        <f t="shared" si="90"/>
        <v>-1.9284890033304698E-3</v>
      </c>
      <c r="W397" s="102">
        <f t="shared" si="91"/>
        <v>4.4680658634752013E-2</v>
      </c>
      <c r="X397" s="171">
        <f t="shared" si="92"/>
        <v>-1.9284890033304733E-3</v>
      </c>
      <c r="Y397" s="139">
        <f t="shared" si="93"/>
        <v>-7.5496226443124176E-2</v>
      </c>
      <c r="AC397" s="152">
        <f t="shared" si="84"/>
        <v>0.23944450841975037</v>
      </c>
      <c r="AD397" s="153">
        <f t="shared" si="94"/>
        <v>3.1650615430761364E-3</v>
      </c>
      <c r="AE397" s="153">
        <f t="shared" si="95"/>
        <v>0.32079356930823411</v>
      </c>
      <c r="AF397" s="153">
        <f t="shared" si="96"/>
        <v>3.1650615430761087E-3</v>
      </c>
      <c r="AG397" s="139">
        <f t="shared" si="97"/>
        <v>0.13035878316735991</v>
      </c>
    </row>
    <row r="398" spans="10:33" ht="15" x14ac:dyDescent="0.2">
      <c r="J398" s="49">
        <v>44503</v>
      </c>
      <c r="K398" s="50">
        <v>199.47999715805</v>
      </c>
      <c r="L398" s="139">
        <f t="shared" si="85"/>
        <v>9.0644225043267929E-3</v>
      </c>
      <c r="M398" s="170">
        <f t="shared" si="86"/>
        <v>154.60884867976515</v>
      </c>
      <c r="N398" s="139" cm="1">
        <f t="array" ref="N398">[1]!BSMCall(M398,$G$4,$G$7,W398,$G$11,AE398)/'EUR GBP'!H398</f>
        <v>20.596356444751962</v>
      </c>
      <c r="O398" s="139">
        <f>$B$5*(N398-($G$10/'EUR GBP'!$F$3))</f>
        <v>156.79107405169717</v>
      </c>
      <c r="P398" s="139">
        <f>(M398/'EUR GBP'!H398)-(Barclays!$K$3/'EUR GBP'!$F$3)</f>
        <v>2.1723728110451646</v>
      </c>
      <c r="Q398" s="139">
        <f t="shared" si="87"/>
        <v>1.3511246295207393</v>
      </c>
      <c r="R398" s="139">
        <f t="shared" si="88"/>
        <v>2.6066125251874881E-2</v>
      </c>
      <c r="S398" s="139">
        <f t="shared" si="89"/>
        <v>1.3535049731961224</v>
      </c>
      <c r="U398" s="102">
        <f>FORECAST($U$2,'EUR GBP'!AI398:AJ398,'EUR GBP'!$AI$2:$AJ$2)</f>
        <v>4.7426430974155586E-3</v>
      </c>
      <c r="V398" s="102">
        <f t="shared" si="90"/>
        <v>2.7110329829156156E-4</v>
      </c>
      <c r="W398" s="102">
        <f t="shared" si="91"/>
        <v>4.6880250936374046E-2</v>
      </c>
      <c r="X398" s="171">
        <f t="shared" si="92"/>
        <v>2.7110329829155982E-4</v>
      </c>
      <c r="Y398" s="139">
        <f t="shared" si="93"/>
        <v>1.0613115222306553E-2</v>
      </c>
      <c r="AC398" s="152">
        <f t="shared" si="84"/>
        <v>0.23627944687667424</v>
      </c>
      <c r="AD398" s="153">
        <f t="shared" si="94"/>
        <v>-8.3276413441538133E-4</v>
      </c>
      <c r="AE398" s="153">
        <f t="shared" si="95"/>
        <v>0.31679574363074259</v>
      </c>
      <c r="AF398" s="153">
        <f t="shared" si="96"/>
        <v>-8.3276413441540909E-4</v>
      </c>
      <c r="AG398" s="139">
        <f t="shared" si="97"/>
        <v>-3.4298896798798217E-2</v>
      </c>
    </row>
    <row r="399" spans="10:33" ht="15" x14ac:dyDescent="0.2">
      <c r="J399" s="49">
        <v>44502</v>
      </c>
      <c r="K399" s="50">
        <v>197.679996490478</v>
      </c>
      <c r="L399" s="139">
        <f t="shared" si="85"/>
        <v>-1.2417487193076849E-2</v>
      </c>
      <c r="M399" s="170">
        <f t="shared" si="86"/>
        <v>151.31739052140952</v>
      </c>
      <c r="N399" s="139" cm="1">
        <f t="array" ref="N399">[1]!BSMCall(M399,$G$4,$G$7,W399,$G$11,AE399)/'EUR GBP'!H399</f>
        <v>17.990220022370938</v>
      </c>
      <c r="O399" s="139">
        <f>$B$5*(N399-($G$10/'EUR GBP'!$F$3))</f>
        <v>-234.12938930545639</v>
      </c>
      <c r="P399" s="139">
        <f>(M399/'EUR GBP'!H399)-(Barclays!$K$3/'EUR GBP'!$F$3)</f>
        <v>-2.8831421218810647</v>
      </c>
      <c r="Q399" s="139">
        <f t="shared" si="87"/>
        <v>-1.7931932822377803</v>
      </c>
      <c r="R399" s="139">
        <f t="shared" si="88"/>
        <v>4.5913443150004909E-2</v>
      </c>
      <c r="S399" s="139">
        <f t="shared" si="89"/>
        <v>-1.8786941059719551</v>
      </c>
      <c r="U399" s="102">
        <f>FORECAST($U$2,'EUR GBP'!AI399:AJ399,'EUR GBP'!$AI$2:$AJ$2)</f>
        <v>4.4715397991239971E-3</v>
      </c>
      <c r="V399" s="102">
        <f t="shared" si="90"/>
        <v>-2.8260159306228109E-4</v>
      </c>
      <c r="W399" s="102">
        <f t="shared" si="91"/>
        <v>4.6326546045020206E-2</v>
      </c>
      <c r="X399" s="171">
        <f t="shared" si="92"/>
        <v>-2.8260159306228022E-4</v>
      </c>
      <c r="Y399" s="139">
        <f t="shared" si="93"/>
        <v>-1.1063248909468337E-2</v>
      </c>
      <c r="AC399" s="152">
        <f t="shared" si="84"/>
        <v>0.23711221101108962</v>
      </c>
      <c r="AD399" s="153">
        <f t="shared" si="94"/>
        <v>-2.9220768206525971E-3</v>
      </c>
      <c r="AE399" s="153">
        <f t="shared" si="95"/>
        <v>0.3147064309445054</v>
      </c>
      <c r="AF399" s="153">
        <f t="shared" si="96"/>
        <v>-2.9220768206525971E-3</v>
      </c>
      <c r="AG399" s="139">
        <f t="shared" si="97"/>
        <v>-0.12035101797471134</v>
      </c>
    </row>
    <row r="400" spans="10:33" ht="15" x14ac:dyDescent="0.2">
      <c r="J400" s="49">
        <v>44501</v>
      </c>
      <c r="K400" s="50">
        <v>200.149989128112</v>
      </c>
      <c r="L400" s="139">
        <f t="shared" si="85"/>
        <v>-9.9429017502960914E-3</v>
      </c>
      <c r="M400" s="170">
        <f t="shared" si="86"/>
        <v>151.69654649771331</v>
      </c>
      <c r="N400" s="139" cm="1">
        <f t="array" ref="N400">[1]!BSMCall(M400,$G$4,$G$7,W400,$G$11,AE400)/'EUR GBP'!H400</f>
        <v>18.432475763179518</v>
      </c>
      <c r="O400" s="139">
        <f>$B$5*(N400-($G$10/'EUR GBP'!$F$3))</f>
        <v>-167.79102818416936</v>
      </c>
      <c r="P400" s="139">
        <f>(M400/'EUR GBP'!H400)-(Barclays!$K$3/'EUR GBP'!$F$3)</f>
        <v>-2.407554202915037</v>
      </c>
      <c r="Q400" s="139">
        <f t="shared" si="87"/>
        <v>-1.4973975755568638</v>
      </c>
      <c r="R400" s="139">
        <f t="shared" si="88"/>
        <v>3.20154718925263E-2</v>
      </c>
      <c r="S400" s="139">
        <f t="shared" si="89"/>
        <v>-1.4430021639346855</v>
      </c>
      <c r="U400" s="102">
        <f>FORECAST($U$2,'EUR GBP'!AI400:AJ400,'EUR GBP'!$AI$2:$AJ$2)</f>
        <v>4.7541413921862782E-3</v>
      </c>
      <c r="V400" s="102">
        <f t="shared" si="90"/>
        <v>4.9152364954352552E-5</v>
      </c>
      <c r="W400" s="102">
        <f t="shared" si="91"/>
        <v>4.6658300003036841E-2</v>
      </c>
      <c r="X400" s="171">
        <f t="shared" si="92"/>
        <v>4.9152364954355154E-5</v>
      </c>
      <c r="Y400" s="139">
        <f t="shared" si="93"/>
        <v>1.9242101294850772E-3</v>
      </c>
      <c r="AC400" s="152">
        <f t="shared" si="84"/>
        <v>0.24003428783174222</v>
      </c>
      <c r="AD400" s="153">
        <f t="shared" si="94"/>
        <v>4.9665731391440593E-4</v>
      </c>
      <c r="AE400" s="153">
        <f t="shared" si="95"/>
        <v>0.3181251650790724</v>
      </c>
      <c r="AF400" s="153">
        <f t="shared" si="96"/>
        <v>4.9665731391440593E-4</v>
      </c>
      <c r="AG400" s="139">
        <f t="shared" si="97"/>
        <v>2.0455729600166766E-2</v>
      </c>
    </row>
    <row r="401" spans="10:33" ht="15" x14ac:dyDescent="0.2">
      <c r="J401" s="49">
        <v>44498</v>
      </c>
      <c r="K401" s="50">
        <v>202.14998722076399</v>
      </c>
      <c r="L401" s="139">
        <f t="shared" si="85"/>
        <v>1.6308280556226937E-2</v>
      </c>
      <c r="M401" s="170">
        <f t="shared" si="86"/>
        <v>155.7187525951409</v>
      </c>
      <c r="N401" s="139" cm="1">
        <f t="array" ref="N401">[1]!BSMCall(M401,$G$4,$G$7,W401,$G$11,AE401)/'EUR GBP'!H401</f>
        <v>21.267040163559265</v>
      </c>
      <c r="O401" s="139">
        <f>$B$5*(N401-($G$10/'EUR GBP'!$F$3))</f>
        <v>257.39363187279275</v>
      </c>
      <c r="P401" s="139">
        <f>(M401/'EUR GBP'!H401)-(Barclays!$K$3/'EUR GBP'!$F$3)</f>
        <v>3.2658377264280034</v>
      </c>
      <c r="Q401" s="139">
        <f t="shared" si="87"/>
        <v>2.0312138716521391</v>
      </c>
      <c r="R401" s="139">
        <f t="shared" si="88"/>
        <v>5.8911077178405172E-2</v>
      </c>
      <c r="S401" s="139">
        <f t="shared" si="89"/>
        <v>1.9523191361653847</v>
      </c>
      <c r="U401" s="102">
        <f>FORECAST($U$2,'EUR GBP'!AI401:AJ401,'EUR GBP'!$AI$2:$AJ$2)</f>
        <v>4.7049890272319256E-3</v>
      </c>
      <c r="V401" s="102">
        <f t="shared" si="90"/>
        <v>3.9643095806242076E-5</v>
      </c>
      <c r="W401" s="102">
        <f t="shared" si="91"/>
        <v>4.664879073388873E-2</v>
      </c>
      <c r="X401" s="171">
        <f t="shared" si="92"/>
        <v>3.9643095806243811E-5</v>
      </c>
      <c r="Y401" s="139">
        <f t="shared" si="93"/>
        <v>1.5519425481431038E-3</v>
      </c>
      <c r="AC401" s="152">
        <f t="shared" si="84"/>
        <v>0.23953763051782781</v>
      </c>
      <c r="AD401" s="153">
        <f t="shared" si="94"/>
        <v>-3.3835531526001106E-3</v>
      </c>
      <c r="AE401" s="153">
        <f t="shared" si="95"/>
        <v>0.31424495461255786</v>
      </c>
      <c r="AF401" s="153">
        <f t="shared" si="96"/>
        <v>-3.3835531526001383E-3</v>
      </c>
      <c r="AG401" s="139">
        <f t="shared" si="97"/>
        <v>-0.13935775521330271</v>
      </c>
    </row>
    <row r="402" spans="10:33" ht="15" x14ac:dyDescent="0.2">
      <c r="J402" s="49">
        <v>44497</v>
      </c>
      <c r="K402" s="50">
        <v>198.88000488281199</v>
      </c>
      <c r="L402" s="139">
        <f t="shared" si="85"/>
        <v>-4.3148912280290006E-3</v>
      </c>
      <c r="M402" s="170">
        <f t="shared" si="86"/>
        <v>152.55887025801968</v>
      </c>
      <c r="N402" s="139" cm="1">
        <f t="array" ref="N402">[1]!BSMCall(M402,$G$4,$G$7,W402,$G$11,AE402)/'EUR GBP'!H402</f>
        <v>18.888893957382955</v>
      </c>
      <c r="O402" s="139">
        <f>$B$5*(N402-($G$10/'EUR GBP'!$F$3))</f>
        <v>-99.328299053653879</v>
      </c>
      <c r="P402" s="139">
        <f>(M402/'EUR GBP'!H402)-(Barclays!$K$3/'EUR GBP'!$F$3)</f>
        <v>-0.87142565972973784</v>
      </c>
      <c r="Q402" s="139">
        <f t="shared" si="87"/>
        <v>-0.5419901527356803</v>
      </c>
      <c r="R402" s="139">
        <f t="shared" si="88"/>
        <v>4.1943865138169617E-3</v>
      </c>
      <c r="S402" s="139">
        <f t="shared" si="89"/>
        <v>-0.69416468283407962</v>
      </c>
      <c r="U402" s="102">
        <f>FORECAST($U$2,'EUR GBP'!AI402:AJ402,'EUR GBP'!$AI$2:$AJ$2)</f>
        <v>4.6653459314256835E-3</v>
      </c>
      <c r="V402" s="102">
        <f t="shared" si="90"/>
        <v>9.2259235680102088E-5</v>
      </c>
      <c r="W402" s="102">
        <f t="shared" si="91"/>
        <v>4.6701406873762591E-2</v>
      </c>
      <c r="X402" s="171">
        <f t="shared" si="92"/>
        <v>9.225923568010469E-5</v>
      </c>
      <c r="Y402" s="139">
        <f t="shared" si="93"/>
        <v>3.6117520692863178E-3</v>
      </c>
      <c r="AC402" s="152">
        <f t="shared" si="84"/>
        <v>0.24292118367042792</v>
      </c>
      <c r="AD402" s="153">
        <f t="shared" si="94"/>
        <v>-3.884269627074971E-3</v>
      </c>
      <c r="AE402" s="153">
        <f t="shared" si="95"/>
        <v>0.31374423813808305</v>
      </c>
      <c r="AF402" s="153">
        <f t="shared" si="96"/>
        <v>-3.8842696270749433E-3</v>
      </c>
      <c r="AG402" s="139">
        <f t="shared" si="97"/>
        <v>-0.15998066868150265</v>
      </c>
    </row>
    <row r="403" spans="10:33" ht="15" x14ac:dyDescent="0.2">
      <c r="J403" s="49">
        <v>44496</v>
      </c>
      <c r="K403" s="50">
        <v>199.74000453948898</v>
      </c>
      <c r="L403" s="139">
        <f t="shared" si="85"/>
        <v>-1.618942140609958E-2</v>
      </c>
      <c r="M403" s="170">
        <f t="shared" si="86"/>
        <v>150.73945476927597</v>
      </c>
      <c r="N403" s="139" cm="1">
        <f t="array" ref="N403">[1]!BSMCall(M403,$G$4,$G$7,W403,$G$11,AE403)/'EUR GBP'!H403</f>
        <v>17.791339530247804</v>
      </c>
      <c r="O403" s="139">
        <f>$B$5*(N403-($G$10/'EUR GBP'!$F$3))</f>
        <v>-263.96146312392653</v>
      </c>
      <c r="P403" s="139">
        <f>(M403/'EUR GBP'!H403)-(Barclays!$K$3/'EUR GBP'!$F$3)</f>
        <v>-3.8520582752636301</v>
      </c>
      <c r="Q403" s="139">
        <f t="shared" si="87"/>
        <v>-2.3958184265590425</v>
      </c>
      <c r="R403" s="139">
        <f t="shared" si="88"/>
        <v>8.195839743188553E-2</v>
      </c>
      <c r="S403" s="139">
        <f t="shared" si="89"/>
        <v>-2.2450980451450899</v>
      </c>
      <c r="U403" s="102">
        <f>FORECAST($U$2,'EUR GBP'!AI403:AJ403,'EUR GBP'!$AI$2:$AJ$2)</f>
        <v>4.5730866957455815E-3</v>
      </c>
      <c r="V403" s="102">
        <f t="shared" si="90"/>
        <v>4.8881857655942024E-4</v>
      </c>
      <c r="W403" s="102">
        <f t="shared" si="91"/>
        <v>4.7097966214641906E-2</v>
      </c>
      <c r="X403" s="171">
        <f t="shared" si="92"/>
        <v>4.8881857655942024E-4</v>
      </c>
      <c r="Y403" s="139">
        <f t="shared" si="93"/>
        <v>1.9136203463853311E-2</v>
      </c>
      <c r="AC403" s="152">
        <f t="shared" si="84"/>
        <v>0.24680545329750289</v>
      </c>
      <c r="AD403" s="153">
        <f t="shared" si="94"/>
        <v>1.2048950262268654E-3</v>
      </c>
      <c r="AE403" s="153">
        <f t="shared" si="95"/>
        <v>0.31883340279138483</v>
      </c>
      <c r="AF403" s="153">
        <f t="shared" si="96"/>
        <v>1.2048950262268376E-3</v>
      </c>
      <c r="AG403" s="139">
        <f t="shared" si="97"/>
        <v>4.9625780518214022E-2</v>
      </c>
    </row>
    <row r="404" spans="10:33" ht="15" x14ac:dyDescent="0.2">
      <c r="J404" s="49">
        <v>44495</v>
      </c>
      <c r="K404" s="50">
        <v>202.99999713897699</v>
      </c>
      <c r="L404" s="139">
        <f t="shared" si="85"/>
        <v>1.4888598400041227E-2</v>
      </c>
      <c r="M404" s="170">
        <f t="shared" si="86"/>
        <v>155.50122889817581</v>
      </c>
      <c r="N404" s="139" cm="1">
        <f t="array" ref="N404">[1]!BSMCall(M404,$G$4,$G$7,W404,$G$11,AE404)/'EUR GBP'!H404</f>
        <v>20.292901002358693</v>
      </c>
      <c r="O404" s="139">
        <f>$B$5*(N404-($G$10/'EUR GBP'!$F$3))</f>
        <v>111.27275769270693</v>
      </c>
      <c r="P404" s="139">
        <f>(M404/'EUR GBP'!H404)-(Barclays!$K$3/'EUR GBP'!$F$3)</f>
        <v>3.2191938755231888</v>
      </c>
      <c r="Q404" s="139">
        <f t="shared" si="87"/>
        <v>2.0022033558452934</v>
      </c>
      <c r="R404" s="139">
        <f t="shared" si="88"/>
        <v>5.7240316460523043E-2</v>
      </c>
      <c r="S404" s="139">
        <f t="shared" si="89"/>
        <v>1.1904339254982443</v>
      </c>
      <c r="U404" s="102">
        <f>FORECAST($U$2,'EUR GBP'!AI404:AJ404,'EUR GBP'!$AI$2:$AJ$2)</f>
        <v>4.0842681191861612E-3</v>
      </c>
      <c r="V404" s="102">
        <f t="shared" si="90"/>
        <v>-1.0077194310724024E-4</v>
      </c>
      <c r="W404" s="102">
        <f t="shared" si="91"/>
        <v>4.6508375694975249E-2</v>
      </c>
      <c r="X404" s="171">
        <f t="shared" si="92"/>
        <v>-1.0077194310723764E-4</v>
      </c>
      <c r="Y404" s="139">
        <f t="shared" si="93"/>
        <v>-3.9450063872798341E-3</v>
      </c>
      <c r="AC404" s="152">
        <f t="shared" si="84"/>
        <v>0.24560055827127603</v>
      </c>
      <c r="AD404" s="153">
        <f t="shared" si="94"/>
        <v>-2.1003442005593509E-2</v>
      </c>
      <c r="AE404" s="153">
        <f t="shared" si="95"/>
        <v>0.29662506575956449</v>
      </c>
      <c r="AF404" s="153">
        <f t="shared" si="96"/>
        <v>-2.1003442005593509E-2</v>
      </c>
      <c r="AG404" s="139">
        <f t="shared" si="97"/>
        <v>-0.86506474042029213</v>
      </c>
    </row>
    <row r="405" spans="10:33" ht="15" x14ac:dyDescent="0.2">
      <c r="J405" s="49">
        <v>44494</v>
      </c>
      <c r="K405" s="50">
        <v>200</v>
      </c>
      <c r="L405" s="139">
        <f t="shared" si="85"/>
        <v>3.5061240169095946E-3</v>
      </c>
      <c r="M405" s="170">
        <f t="shared" si="86"/>
        <v>153.75720619729086</v>
      </c>
      <c r="N405" s="139" cm="1">
        <f t="array" ref="N405">[1]!BSMCall(M405,$G$4,$G$7,W405,$G$11,AE405)/'EUR GBP'!H405</f>
        <v>19.988358842365066</v>
      </c>
      <c r="O405" s="139">
        <f>$B$5*(N405-($G$10/'EUR GBP'!$F$3))</f>
        <v>65.591433693662893</v>
      </c>
      <c r="P405" s="139">
        <f>(M405/'EUR GBP'!H405)-(Barclays!$K$3/'EUR GBP'!$F$3)</f>
        <v>1.1080745588535876</v>
      </c>
      <c r="Q405" s="139">
        <f t="shared" si="87"/>
        <v>0.68917582663544208</v>
      </c>
      <c r="R405" s="139">
        <f t="shared" si="88"/>
        <v>6.7818117107316129E-3</v>
      </c>
      <c r="S405" s="139">
        <f t="shared" si="89"/>
        <v>0.69247952769361032</v>
      </c>
      <c r="U405" s="102">
        <f>FORECAST($U$2,'EUR GBP'!AI405:AJ405,'EUR GBP'!$AI$2:$AJ$2)</f>
        <v>4.1850400622934015E-3</v>
      </c>
      <c r="V405" s="102">
        <f t="shared" si="90"/>
        <v>-1.2187203392386749E-4</v>
      </c>
      <c r="W405" s="102">
        <f t="shared" si="91"/>
        <v>4.648727560415862E-2</v>
      </c>
      <c r="X405" s="171">
        <f t="shared" si="92"/>
        <v>-1.2187203392386575E-4</v>
      </c>
      <c r="Y405" s="139">
        <f t="shared" si="93"/>
        <v>-4.7710298862531711E-3</v>
      </c>
      <c r="AC405" s="152">
        <f t="shared" si="84"/>
        <v>0.26660400027686953</v>
      </c>
      <c r="AD405" s="153">
        <f t="shared" si="94"/>
        <v>3.1391585940176991E-5</v>
      </c>
      <c r="AE405" s="153">
        <f t="shared" si="95"/>
        <v>0.31765989935109817</v>
      </c>
      <c r="AF405" s="153">
        <f t="shared" si="96"/>
        <v>3.1391585940176991E-5</v>
      </c>
      <c r="AG405" s="139">
        <f t="shared" si="97"/>
        <v>1.2929192336898184E-3</v>
      </c>
    </row>
    <row r="406" spans="10:33" ht="15" x14ac:dyDescent="0.2">
      <c r="J406" s="49">
        <v>44491</v>
      </c>
      <c r="K406" s="50">
        <v>199.30000305175699</v>
      </c>
      <c r="L406" s="139">
        <f t="shared" si="85"/>
        <v>4.1229126612656753E-3</v>
      </c>
      <c r="M406" s="170">
        <f t="shared" si="86"/>
        <v>153.85171055207326</v>
      </c>
      <c r="N406" s="139" cm="1">
        <f t="array" ref="N406">[1]!BSMCall(M406,$G$4,$G$7,W406,$G$11,AE406)/'EUR GBP'!H406</f>
        <v>19.90689940488609</v>
      </c>
      <c r="O406" s="139">
        <f>$B$5*(N406-($G$10/'EUR GBP'!$F$3))</f>
        <v>53.372518071816444</v>
      </c>
      <c r="P406" s="139">
        <f>(M406/'EUR GBP'!H406)-(Barclays!$K$3/'EUR GBP'!$F$3)</f>
        <v>6.8425105079626292E-2</v>
      </c>
      <c r="Q406" s="139">
        <f t="shared" si="87"/>
        <v>4.2557540897479797E-2</v>
      </c>
      <c r="R406" s="139">
        <f t="shared" si="88"/>
        <v>2.586060653389242E-5</v>
      </c>
      <c r="S406" s="139">
        <f t="shared" si="89"/>
        <v>2.1581487897231501E-2</v>
      </c>
      <c r="U406" s="102">
        <f>FORECAST($U$2,'EUR GBP'!AI406:AJ406,'EUR GBP'!$AI$2:$AJ$2)</f>
        <v>4.3069120962172689E-3</v>
      </c>
      <c r="V406" s="102">
        <f t="shared" si="90"/>
        <v>-1.789206173270939E-4</v>
      </c>
      <c r="W406" s="102">
        <f t="shared" si="91"/>
        <v>4.6430227020755395E-2</v>
      </c>
      <c r="X406" s="171">
        <f t="shared" si="92"/>
        <v>-1.789206173270913E-4</v>
      </c>
      <c r="Y406" s="139">
        <f t="shared" si="93"/>
        <v>-7.0043601066647606E-3</v>
      </c>
      <c r="AC406" s="152">
        <f t="shared" si="84"/>
        <v>0.26657260869092936</v>
      </c>
      <c r="AD406" s="153">
        <f t="shared" si="94"/>
        <v>-3.3985526102597863E-4</v>
      </c>
      <c r="AE406" s="153">
        <f t="shared" si="95"/>
        <v>0.31728865250413202</v>
      </c>
      <c r="AF406" s="153">
        <f t="shared" si="96"/>
        <v>-3.3985526102597863E-4</v>
      </c>
      <c r="AG406" s="139">
        <f t="shared" si="97"/>
        <v>-1.3997553500117428E-2</v>
      </c>
    </row>
    <row r="407" spans="10:33" ht="15" x14ac:dyDescent="0.2">
      <c r="J407" s="49">
        <v>44490</v>
      </c>
      <c r="K407" s="50">
        <v>198.479998111724</v>
      </c>
      <c r="L407" s="139">
        <f t="shared" si="85"/>
        <v>-3.2193132464053294E-3</v>
      </c>
      <c r="M407" s="170">
        <f t="shared" si="86"/>
        <v>152.72673471404457</v>
      </c>
      <c r="N407" s="139" cm="1">
        <f t="array" ref="N407">[1]!BSMCall(M407,$G$4,$G$7,W407,$G$11,AE407)/'EUR GBP'!H407</f>
        <v>19.211200677004793</v>
      </c>
      <c r="O407" s="139">
        <f>$B$5*(N407-($G$10/'EUR GBP'!$F$3))</f>
        <v>-50.982291110378064</v>
      </c>
      <c r="P407" s="139">
        <f>(M407/'EUR GBP'!H407)-(Barclays!$K$3/'EUR GBP'!$F$3)</f>
        <v>-0.47467817456561079</v>
      </c>
      <c r="Q407" s="139">
        <f t="shared" si="87"/>
        <v>-0.29522988388120081</v>
      </c>
      <c r="R407" s="139">
        <f t="shared" si="88"/>
        <v>1.2445326298576123E-3</v>
      </c>
      <c r="S407" s="139">
        <f t="shared" si="89"/>
        <v>-0.29288530188625034</v>
      </c>
      <c r="U407" s="102">
        <f>FORECAST($U$2,'EUR GBP'!AI407:AJ407,'EUR GBP'!$AI$2:$AJ$2)</f>
        <v>4.4858327135443628E-3</v>
      </c>
      <c r="V407" s="102">
        <f t="shared" si="90"/>
        <v>1.1962931603195538E-5</v>
      </c>
      <c r="W407" s="102">
        <f t="shared" si="91"/>
        <v>4.6621110569685681E-2</v>
      </c>
      <c r="X407" s="171">
        <f t="shared" si="92"/>
        <v>1.1962931603194671E-5</v>
      </c>
      <c r="Y407" s="139">
        <f t="shared" si="93"/>
        <v>4.6832322698166977E-4</v>
      </c>
      <c r="AC407" s="152">
        <f t="shared" si="84"/>
        <v>0.26691246395195534</v>
      </c>
      <c r="AD407" s="153">
        <f t="shared" si="94"/>
        <v>1.5338069725034931E-5</v>
      </c>
      <c r="AE407" s="153">
        <f t="shared" si="95"/>
        <v>0.31764384583488303</v>
      </c>
      <c r="AF407" s="153">
        <f t="shared" si="96"/>
        <v>1.5338069725034931E-5</v>
      </c>
      <c r="AG407" s="139">
        <f t="shared" si="97"/>
        <v>6.3172613811117808E-4</v>
      </c>
    </row>
    <row r="408" spans="10:33" ht="15" x14ac:dyDescent="0.2">
      <c r="J408" s="49">
        <v>44489</v>
      </c>
      <c r="K408" s="50">
        <v>199.11999702453599</v>
      </c>
      <c r="L408" s="139">
        <f t="shared" si="85"/>
        <v>-3.4092359856736387E-3</v>
      </c>
      <c r="M408" s="170">
        <f t="shared" si="86"/>
        <v>152.69763475233597</v>
      </c>
      <c r="N408" s="139" cm="1">
        <f t="array" ref="N408">[1]!BSMCall(M408,$G$4,$G$7,W408,$G$11,AE408)/'EUR GBP'!H408</f>
        <v>19.107772911989535</v>
      </c>
      <c r="O408" s="139">
        <f>$B$5*(N408-($G$10/'EUR GBP'!$F$3))</f>
        <v>-66.496455862666792</v>
      </c>
      <c r="P408" s="139">
        <f>(M408/'EUR GBP'!H408)-(Barclays!$K$3/'EUR GBP'!$F$3)</f>
        <v>-0.43715619717298182</v>
      </c>
      <c r="Q408" s="139">
        <f t="shared" si="87"/>
        <v>-0.27189279019924195</v>
      </c>
      <c r="R408" s="139">
        <f t="shared" si="88"/>
        <v>1.0555554180934844E-3</v>
      </c>
      <c r="S408" s="139">
        <f t="shared" si="89"/>
        <v>-0.3484224637766038</v>
      </c>
      <c r="U408" s="102">
        <f>FORECAST($U$2,'EUR GBP'!AI408:AJ408,'EUR GBP'!$AI$2:$AJ$2)</f>
        <v>4.4738697819411673E-3</v>
      </c>
      <c r="V408" s="102">
        <f t="shared" si="90"/>
        <v>-2.3986147716641929E-4</v>
      </c>
      <c r="W408" s="102">
        <f t="shared" si="91"/>
        <v>4.6369286160916068E-2</v>
      </c>
      <c r="X408" s="171">
        <f t="shared" si="92"/>
        <v>-2.3986147716641842E-4</v>
      </c>
      <c r="Y408" s="139">
        <f t="shared" si="93"/>
        <v>-9.3900646380999965E-3</v>
      </c>
      <c r="AC408" s="152">
        <f t="shared" si="84"/>
        <v>0.2668971258822303</v>
      </c>
      <c r="AD408" s="153">
        <f t="shared" si="94"/>
        <v>-1.6557525844201337E-3</v>
      </c>
      <c r="AE408" s="153">
        <f t="shared" si="95"/>
        <v>0.31597275518073786</v>
      </c>
      <c r="AF408" s="153">
        <f t="shared" si="96"/>
        <v>-1.6557525844201337E-3</v>
      </c>
      <c r="AG408" s="139">
        <f t="shared" si="97"/>
        <v>-6.8195164357355356E-2</v>
      </c>
    </row>
    <row r="409" spans="10:33" ht="15" x14ac:dyDescent="0.2">
      <c r="J409" s="49">
        <v>44488</v>
      </c>
      <c r="K409" s="50">
        <v>199.80000257492</v>
      </c>
      <c r="L409" s="139">
        <f t="shared" si="85"/>
        <v>3.811091303949752E-3</v>
      </c>
      <c r="M409" s="170">
        <f t="shared" si="86"/>
        <v>153.80393328436548</v>
      </c>
      <c r="N409" s="139" cm="1">
        <f t="array" ref="N409">[1]!BSMCall(M409,$G$4,$G$7,W409,$G$11,AE409)/'EUR GBP'!H409</f>
        <v>20.015592467610666</v>
      </c>
      <c r="O409" s="139">
        <f>$B$5*(N409-($G$10/'EUR GBP'!$F$3))</f>
        <v>69.676477480502896</v>
      </c>
      <c r="P409" s="139">
        <f>(M409/'EUR GBP'!H409)-(Barclays!$K$3/'EUR GBP'!$F$3)</f>
        <v>1.1312420389868691</v>
      </c>
      <c r="Q409" s="139">
        <f t="shared" si="87"/>
        <v>0.70358502603844375</v>
      </c>
      <c r="R409" s="139">
        <f t="shared" si="88"/>
        <v>7.0683627968618056E-3</v>
      </c>
      <c r="S409" s="139">
        <f t="shared" si="89"/>
        <v>0.70446558962962724</v>
      </c>
      <c r="U409" s="102">
        <f>FORECAST($U$2,'EUR GBP'!AI409:AJ409,'EUR GBP'!$AI$2:$AJ$2)</f>
        <v>4.7137312591075866E-3</v>
      </c>
      <c r="V409" s="102">
        <f t="shared" si="90"/>
        <v>-1.5436522662639566E-4</v>
      </c>
      <c r="W409" s="102">
        <f t="shared" si="91"/>
        <v>4.6454782411456091E-2</v>
      </c>
      <c r="X409" s="171">
        <f t="shared" si="92"/>
        <v>-1.5436522662639479E-4</v>
      </c>
      <c r="Y409" s="139">
        <f t="shared" si="93"/>
        <v>-6.043068995573323E-3</v>
      </c>
      <c r="AC409" s="152">
        <f t="shared" si="84"/>
        <v>0.26855287846665044</v>
      </c>
      <c r="AD409" s="153">
        <f t="shared" si="94"/>
        <v>-3.5139943085904513E-6</v>
      </c>
      <c r="AE409" s="153">
        <f t="shared" si="95"/>
        <v>0.31762499377084941</v>
      </c>
      <c r="AF409" s="153">
        <f t="shared" si="96"/>
        <v>-3.5139943085904513E-6</v>
      </c>
      <c r="AG409" s="139">
        <f t="shared" si="97"/>
        <v>-1.4473021010506912E-4</v>
      </c>
    </row>
    <row r="410" spans="10:33" ht="15" x14ac:dyDescent="0.2">
      <c r="J410" s="49">
        <v>44487</v>
      </c>
      <c r="K410" s="50">
        <v>199.03999567031801</v>
      </c>
      <c r="L410" s="139">
        <f t="shared" si="85"/>
        <v>5.0367743518703444E-3</v>
      </c>
      <c r="M410" s="170">
        <f t="shared" si="86"/>
        <v>153.99173243837294</v>
      </c>
      <c r="N410" s="139" cm="1">
        <f t="array" ref="N410">[1]!BSMCall(M410,$G$4,$G$7,W410,$G$11,AE410)/'EUR GBP'!H410</f>
        <v>20.114032319695344</v>
      </c>
      <c r="O410" s="139">
        <f>$B$5*(N410-($G$10/'EUR GBP'!$F$3))</f>
        <v>84.442455293204517</v>
      </c>
      <c r="P410" s="139">
        <f>(M410/'EUR GBP'!H410)-(Barclays!$K$3/'EUR GBP'!$F$3)</f>
        <v>0.21588669763696089</v>
      </c>
      <c r="Q410" s="139">
        <f t="shared" si="87"/>
        <v>0.13427245677175359</v>
      </c>
      <c r="R410" s="139">
        <f t="shared" si="88"/>
        <v>2.5743021933995473E-4</v>
      </c>
      <c r="S410" s="139">
        <f t="shared" si="89"/>
        <v>0.20608563076054331</v>
      </c>
      <c r="U410" s="102">
        <f>FORECAST($U$2,'EUR GBP'!AI410:AJ410,'EUR GBP'!$AI$2:$AJ$2)</f>
        <v>4.8680964857339823E-3</v>
      </c>
      <c r="V410" s="102">
        <f t="shared" si="90"/>
        <v>1.84445707127452E-3</v>
      </c>
      <c r="W410" s="102">
        <f t="shared" si="91"/>
        <v>4.8453604709357008E-2</v>
      </c>
      <c r="X410" s="171">
        <f t="shared" si="92"/>
        <v>1.8444570712745217E-3</v>
      </c>
      <c r="Y410" s="139">
        <f t="shared" si="93"/>
        <v>7.2206555742387393E-2</v>
      </c>
      <c r="AC410" s="152">
        <f t="shared" si="84"/>
        <v>0.26855639246095903</v>
      </c>
      <c r="AD410" s="153">
        <f t="shared" si="94"/>
        <v>-1.5801466516252027E-5</v>
      </c>
      <c r="AE410" s="153">
        <f t="shared" si="95"/>
        <v>0.31761270629864174</v>
      </c>
      <c r="AF410" s="153">
        <f t="shared" si="96"/>
        <v>-1.5801466516252027E-5</v>
      </c>
      <c r="AG410" s="139">
        <f t="shared" si="97"/>
        <v>-6.5081197293763448E-4</v>
      </c>
    </row>
    <row r="411" spans="10:33" ht="15" x14ac:dyDescent="0.2">
      <c r="J411" s="49">
        <v>44484</v>
      </c>
      <c r="K411" s="50">
        <v>198.03999662399201</v>
      </c>
      <c r="L411" s="139">
        <f t="shared" si="85"/>
        <v>1.6290293935329551E-2</v>
      </c>
      <c r="M411" s="170">
        <f t="shared" si="86"/>
        <v>155.71599668512508</v>
      </c>
      <c r="N411" s="139" cm="1">
        <f t="array" ref="N411">[1]!BSMCall(M411,$G$4,$G$7,W411,$G$11,AE411)/'EUR GBP'!H411</f>
        <v>21.513410372493784</v>
      </c>
      <c r="O411" s="139">
        <f>$B$5*(N411-($G$10/'EUR GBP'!$F$3))</f>
        <v>294.3491632129705</v>
      </c>
      <c r="P411" s="139">
        <f>(M411/'EUR GBP'!H411)-(Barclays!$K$3/'EUR GBP'!$F$3)</f>
        <v>3.7574670790095297</v>
      </c>
      <c r="Q411" s="139">
        <f t="shared" si="87"/>
        <v>2.3369866761592317</v>
      </c>
      <c r="R411" s="139">
        <f t="shared" si="88"/>
        <v>7.7982675085962433E-2</v>
      </c>
      <c r="S411" s="139">
        <f t="shared" si="89"/>
        <v>2.4430930581526726</v>
      </c>
      <c r="U411" s="102">
        <f>FORECAST($U$2,'EUR GBP'!AI411:AJ411,'EUR GBP'!$AI$2:$AJ$2)</f>
        <v>3.0236394144594623E-3</v>
      </c>
      <c r="V411" s="102">
        <f t="shared" si="90"/>
        <v>-4.3160188943148006E-5</v>
      </c>
      <c r="W411" s="102">
        <f t="shared" si="91"/>
        <v>4.656598744913934E-2</v>
      </c>
      <c r="X411" s="171">
        <f t="shared" si="92"/>
        <v>-4.3160188943146272E-5</v>
      </c>
      <c r="Y411" s="139">
        <f t="shared" si="93"/>
        <v>-1.6896292341582089E-3</v>
      </c>
      <c r="AC411" s="152">
        <f t="shared" si="84"/>
        <v>0.26857219392747528</v>
      </c>
      <c r="AD411" s="153">
        <f t="shared" si="94"/>
        <v>7.238564322248342E-4</v>
      </c>
      <c r="AE411" s="153">
        <f t="shared" si="95"/>
        <v>0.31835236419738283</v>
      </c>
      <c r="AF411" s="153">
        <f t="shared" si="96"/>
        <v>7.238564322248342E-4</v>
      </c>
      <c r="AG411" s="139">
        <f t="shared" si="97"/>
        <v>2.9813336141636872E-2</v>
      </c>
    </row>
    <row r="412" spans="10:33" ht="15" x14ac:dyDescent="0.2">
      <c r="J412" s="49">
        <v>44483</v>
      </c>
      <c r="K412" s="50">
        <v>194.84000205993598</v>
      </c>
      <c r="L412" s="139">
        <f t="shared" si="85"/>
        <v>1.052535118439246E-2</v>
      </c>
      <c r="M412" s="170">
        <f t="shared" si="86"/>
        <v>154.83269216903176</v>
      </c>
      <c r="N412" s="139" cm="1">
        <f t="array" ref="N412">[1]!BSMCall(M412,$G$4,$G$7,W412,$G$11,AE412)/'EUR GBP'!H412</f>
        <v>20.660995089188088</v>
      </c>
      <c r="O412" s="139">
        <f>$B$5*(N412-($G$10/'EUR GBP'!$F$3))</f>
        <v>166.48687071711609</v>
      </c>
      <c r="P412" s="139">
        <f>(M412/'EUR GBP'!H412)-(Barclays!$K$3/'EUR GBP'!$F$3)</f>
        <v>2.2834067532545816</v>
      </c>
      <c r="Q412" s="139">
        <f t="shared" si="87"/>
        <v>1.420183077163411</v>
      </c>
      <c r="R412" s="139">
        <f t="shared" si="88"/>
        <v>2.8798795430489615E-2</v>
      </c>
      <c r="S412" s="139">
        <f t="shared" si="89"/>
        <v>1.3532181829241274</v>
      </c>
      <c r="U412" s="102">
        <f>FORECAST($U$2,'EUR GBP'!AI412:AJ412,'EUR GBP'!$AI$2:$AJ$2)</f>
        <v>3.0667996034026103E-3</v>
      </c>
      <c r="V412" s="102">
        <f t="shared" si="90"/>
        <v>-2.6931799948217046E-5</v>
      </c>
      <c r="W412" s="102">
        <f t="shared" si="91"/>
        <v>4.6582215838134267E-2</v>
      </c>
      <c r="X412" s="171">
        <f t="shared" si="92"/>
        <v>-2.6931799948219648E-5</v>
      </c>
      <c r="Y412" s="139">
        <f t="shared" si="93"/>
        <v>-1.0543224586193221E-3</v>
      </c>
      <c r="AC412" s="152">
        <f t="shared" si="84"/>
        <v>0.26784833749525044</v>
      </c>
      <c r="AD412" s="153">
        <f t="shared" si="94"/>
        <v>-2.2995073185383408E-3</v>
      </c>
      <c r="AE412" s="153">
        <f t="shared" si="95"/>
        <v>0.31532900044661966</v>
      </c>
      <c r="AF412" s="153">
        <f t="shared" si="96"/>
        <v>-2.2995073185383408E-3</v>
      </c>
      <c r="AG412" s="139">
        <f t="shared" si="97"/>
        <v>-9.4709367211153972E-2</v>
      </c>
    </row>
    <row r="413" spans="10:33" ht="15" x14ac:dyDescent="0.2">
      <c r="J413" s="49">
        <v>44482</v>
      </c>
      <c r="K413" s="50">
        <v>192.799997329711</v>
      </c>
      <c r="L413" s="139">
        <f t="shared" si="85"/>
        <v>-2.0331337493655857E-2</v>
      </c>
      <c r="M413" s="170">
        <f t="shared" si="86"/>
        <v>150.10483039510967</v>
      </c>
      <c r="N413" s="139" cm="1">
        <f t="array" ref="N413">[1]!BSMCall(M413,$G$4,$G$7,W413,$G$11,AE413)/'EUR GBP'!H413</f>
        <v>17.438209844920312</v>
      </c>
      <c r="O413" s="139">
        <f>$B$5*(N413-($G$10/'EUR GBP'!$F$3))</f>
        <v>-316.93091592305029</v>
      </c>
      <c r="P413" s="139">
        <f>(M413/'EUR GBP'!H413)-(Barclays!$K$3/'EUR GBP'!$F$3)</f>
        <v>-3.5799421623762555</v>
      </c>
      <c r="Q413" s="139">
        <f t="shared" si="87"/>
        <v>-2.2265736356363055</v>
      </c>
      <c r="R413" s="139">
        <f t="shared" si="88"/>
        <v>7.0788022621893334E-2</v>
      </c>
      <c r="S413" s="139">
        <f t="shared" si="89"/>
        <v>-2.110091995384991</v>
      </c>
      <c r="U413" s="102">
        <f>FORECAST($U$2,'EUR GBP'!AI413:AJ413,'EUR GBP'!$AI$2:$AJ$2)</f>
        <v>3.0937314033508273E-3</v>
      </c>
      <c r="V413" s="102">
        <f t="shared" si="90"/>
        <v>9.8343286663297134E-5</v>
      </c>
      <c r="W413" s="102">
        <f t="shared" si="91"/>
        <v>4.6707490924745784E-2</v>
      </c>
      <c r="X413" s="171">
        <f t="shared" si="92"/>
        <v>9.8343286663298002E-5</v>
      </c>
      <c r="Y413" s="139">
        <f t="shared" si="93"/>
        <v>3.8499296735793314E-3</v>
      </c>
      <c r="AC413" s="152">
        <f t="shared" si="84"/>
        <v>0.27014784481378878</v>
      </c>
      <c r="AD413" s="153">
        <f t="shared" si="94"/>
        <v>1.0159487865077921E-3</v>
      </c>
      <c r="AE413" s="153">
        <f t="shared" si="95"/>
        <v>0.31864445655166579</v>
      </c>
      <c r="AF413" s="153">
        <f t="shared" si="96"/>
        <v>1.0159487865077921E-3</v>
      </c>
      <c r="AG413" s="139">
        <f t="shared" si="97"/>
        <v>4.1843687955841757E-2</v>
      </c>
    </row>
    <row r="414" spans="10:33" ht="15" x14ac:dyDescent="0.2">
      <c r="J414" s="49">
        <v>44481</v>
      </c>
      <c r="K414" s="50">
        <v>196.75999879837002</v>
      </c>
      <c r="L414" s="139">
        <f t="shared" si="85"/>
        <v>-3.6526028379715064E-3</v>
      </c>
      <c r="M414" s="170">
        <f t="shared" si="86"/>
        <v>152.66034608374213</v>
      </c>
      <c r="N414" s="139" cm="1">
        <f t="array" ref="N414">[1]!BSMCall(M414,$G$4,$G$7,W414,$G$11,AE414)/'EUR GBP'!H414</f>
        <v>19.07359463732222</v>
      </c>
      <c r="O414" s="139">
        <f>$B$5*(N414-($G$10/'EUR GBP'!$F$3))</f>
        <v>-71.623197062764092</v>
      </c>
      <c r="P414" s="139">
        <f>(M414/'EUR GBP'!H414)-(Barclays!$K$3/'EUR GBP'!$F$3)</f>
        <v>-0.60682884523535563</v>
      </c>
      <c r="Q414" s="139">
        <f t="shared" si="87"/>
        <v>-0.37742204953607839</v>
      </c>
      <c r="R414" s="139">
        <f t="shared" si="88"/>
        <v>2.0339496300872668E-3</v>
      </c>
      <c r="S414" s="139">
        <f t="shared" si="89"/>
        <v>-0.44760559439028291</v>
      </c>
      <c r="U414" s="102">
        <f>FORECAST($U$2,'EUR GBP'!AI414:AJ414,'EUR GBP'!$AI$2:$AJ$2)</f>
        <v>2.9953881166875302E-3</v>
      </c>
      <c r="V414" s="102">
        <f t="shared" si="90"/>
        <v>5.1909615285694946E-5</v>
      </c>
      <c r="W414" s="102">
        <f t="shared" si="91"/>
        <v>4.6661057253368179E-2</v>
      </c>
      <c r="X414" s="171">
        <f t="shared" si="92"/>
        <v>5.1909615285693211E-5</v>
      </c>
      <c r="Y414" s="139">
        <f t="shared" si="93"/>
        <v>2.0321505922077498E-3</v>
      </c>
      <c r="AC414" s="152">
        <f t="shared" si="84"/>
        <v>0.26913189602728099</v>
      </c>
      <c r="AD414" s="153">
        <f t="shared" si="94"/>
        <v>-1.8027530674091241E-3</v>
      </c>
      <c r="AE414" s="153">
        <f t="shared" si="95"/>
        <v>0.31582575469774887</v>
      </c>
      <c r="AF414" s="153">
        <f t="shared" si="96"/>
        <v>-1.8027530674091241E-3</v>
      </c>
      <c r="AG414" s="139">
        <f t="shared" si="97"/>
        <v>-7.4249645076499532E-2</v>
      </c>
    </row>
    <row r="415" spans="10:33" ht="15" x14ac:dyDescent="0.2">
      <c r="J415" s="49">
        <v>44480</v>
      </c>
      <c r="K415" s="50">
        <v>197.479999065399</v>
      </c>
      <c r="L415" s="139">
        <f t="shared" si="85"/>
        <v>1.1612623442097472E-2</v>
      </c>
      <c r="M415" s="170">
        <f t="shared" si="86"/>
        <v>154.99928402205541</v>
      </c>
      <c r="N415" s="139" cm="1">
        <f t="array" ref="N415">[1]!BSMCall(M415,$G$4,$G$7,W415,$G$11,AE415)/'EUR GBP'!H415</f>
        <v>20.808459402364377</v>
      </c>
      <c r="O415" s="139">
        <f>$B$5*(N415-($G$10/'EUR GBP'!$F$3))</f>
        <v>188.60651769355954</v>
      </c>
      <c r="P415" s="139">
        <f>(M415/'EUR GBP'!H415)-(Barclays!$K$3/'EUR GBP'!$F$3)</f>
        <v>1.9243963284062033</v>
      </c>
      <c r="Q415" s="139">
        <f t="shared" si="87"/>
        <v>1.196893674533678</v>
      </c>
      <c r="R415" s="139">
        <f t="shared" si="88"/>
        <v>2.0454873584559666E-2</v>
      </c>
      <c r="S415" s="139">
        <f t="shared" si="89"/>
        <v>1.1978179927068326</v>
      </c>
      <c r="U415" s="102">
        <f>FORECAST($U$2,'EUR GBP'!AI415:AJ415,'EUR GBP'!$AI$2:$AJ$2)</f>
        <v>2.9434785014018352E-3</v>
      </c>
      <c r="V415" s="102">
        <f t="shared" si="90"/>
        <v>6.6611836664378418E-4</v>
      </c>
      <c r="W415" s="102">
        <f t="shared" si="91"/>
        <v>4.7275266004726271E-2</v>
      </c>
      <c r="X415" s="171">
        <f t="shared" si="92"/>
        <v>6.6611836664378504E-4</v>
      </c>
      <c r="Y415" s="139">
        <f t="shared" si="93"/>
        <v>2.6077111645030945E-2</v>
      </c>
      <c r="AC415" s="152">
        <f t="shared" si="84"/>
        <v>0.27093464909469012</v>
      </c>
      <c r="AD415" s="153">
        <f t="shared" si="94"/>
        <v>-1.1073367636795228E-3</v>
      </c>
      <c r="AE415" s="153">
        <f t="shared" si="95"/>
        <v>0.31652117100147847</v>
      </c>
      <c r="AF415" s="153">
        <f t="shared" si="96"/>
        <v>-1.1073367636795228E-3</v>
      </c>
      <c r="AG415" s="139">
        <f t="shared" si="97"/>
        <v>-4.5607667056436083E-2</v>
      </c>
    </row>
    <row r="416" spans="10:33" ht="15" x14ac:dyDescent="0.2">
      <c r="J416" s="49">
        <v>44477</v>
      </c>
      <c r="K416" s="50">
        <v>195.20000219344999</v>
      </c>
      <c r="L416" s="139">
        <f t="shared" si="85"/>
        <v>5.0331147580363793E-3</v>
      </c>
      <c r="M416" s="170">
        <f t="shared" si="86"/>
        <v>153.99117171541343</v>
      </c>
      <c r="N416" s="139" cm="1">
        <f t="array" ref="N416">[1]!BSMCall(M416,$G$4,$G$7,W416,$G$11,AE416)/'EUR GBP'!H416</f>
        <v>20.09836021464362</v>
      </c>
      <c r="O416" s="139">
        <f>$B$5*(N416-($G$10/'EUR GBP'!$F$3))</f>
        <v>82.091639535445893</v>
      </c>
      <c r="P416" s="139">
        <f>(M416/'EUR GBP'!H416)-(Barclays!$K$3/'EUR GBP'!$F$3)</f>
        <v>0.86973750228736435</v>
      </c>
      <c r="Q416" s="139">
        <f t="shared" si="87"/>
        <v>0.54094018972412794</v>
      </c>
      <c r="R416" s="139">
        <f t="shared" si="88"/>
        <v>4.1781512190359601E-3</v>
      </c>
      <c r="S416" s="139">
        <f t="shared" si="89"/>
        <v>0.53960709903875748</v>
      </c>
      <c r="U416" s="102">
        <f>FORECAST($U$2,'EUR GBP'!AI416:AJ416,'EUR GBP'!$AI$2:$AJ$2)</f>
        <v>2.277360134758051E-3</v>
      </c>
      <c r="V416" s="102">
        <f t="shared" si="90"/>
        <v>2.2112396545708422E-4</v>
      </c>
      <c r="W416" s="102">
        <f t="shared" si="91"/>
        <v>4.6830271603539572E-2</v>
      </c>
      <c r="X416" s="171">
        <f t="shared" si="92"/>
        <v>2.2112396545708596E-4</v>
      </c>
      <c r="Y416" s="139">
        <f t="shared" si="93"/>
        <v>8.6565310661971019E-3</v>
      </c>
      <c r="AC416" s="152">
        <f t="shared" si="84"/>
        <v>0.27204198585836964</v>
      </c>
      <c r="AD416" s="153">
        <f t="shared" si="94"/>
        <v>-3.4398812485630925E-4</v>
      </c>
      <c r="AE416" s="153">
        <f t="shared" si="95"/>
        <v>0.31728451964030169</v>
      </c>
      <c r="AF416" s="153">
        <f t="shared" si="96"/>
        <v>-3.4398812485630925E-4</v>
      </c>
      <c r="AG416" s="139">
        <f t="shared" si="97"/>
        <v>-1.4167772970603516E-2</v>
      </c>
    </row>
    <row r="417" spans="10:33" ht="15" x14ac:dyDescent="0.2">
      <c r="J417" s="49">
        <v>44476</v>
      </c>
      <c r="K417" s="50">
        <v>194.22000646591101</v>
      </c>
      <c r="L417" s="139">
        <f t="shared" si="85"/>
        <v>9.7269700464229503E-3</v>
      </c>
      <c r="M417" s="170">
        <f t="shared" si="86"/>
        <v>154.71036421276239</v>
      </c>
      <c r="N417" s="139" cm="1">
        <f t="array" ref="N417">[1]!BSMCall(M417,$G$4,$G$7,W417,$G$11,AE417)/'EUR GBP'!H417</f>
        <v>20.677360806299344</v>
      </c>
      <c r="O417" s="139">
        <f>$B$5*(N417-($G$10/'EUR GBP'!$F$3))</f>
        <v>168.94172828380451</v>
      </c>
      <c r="P417" s="139">
        <f>(M417/'EUR GBP'!H417)-(Barclays!$K$3/'EUR GBP'!$F$3)</f>
        <v>2.1564181112761673</v>
      </c>
      <c r="Q417" s="139">
        <f t="shared" si="87"/>
        <v>1.3412014765034956</v>
      </c>
      <c r="R417" s="139">
        <f t="shared" si="88"/>
        <v>2.5684652952687702E-2</v>
      </c>
      <c r="S417" s="139">
        <f t="shared" si="89"/>
        <v>1.3625471699315141</v>
      </c>
      <c r="U417" s="102">
        <f>FORECAST($U$2,'EUR GBP'!AI417:AJ417,'EUR GBP'!$AI$2:$AJ$2)</f>
        <v>2.0562361693009668E-3</v>
      </c>
      <c r="V417" s="102">
        <f t="shared" si="90"/>
        <v>-3.1984341330826543E-5</v>
      </c>
      <c r="W417" s="102">
        <f t="shared" si="91"/>
        <v>4.6577163296751663E-2</v>
      </c>
      <c r="X417" s="171">
        <f t="shared" si="92"/>
        <v>-3.1984341330823507E-5</v>
      </c>
      <c r="Y417" s="139">
        <f t="shared" si="93"/>
        <v>-1.2521186647037547E-3</v>
      </c>
      <c r="AC417" s="152">
        <f t="shared" si="84"/>
        <v>0.27238597398322595</v>
      </c>
      <c r="AD417" s="153">
        <f t="shared" si="94"/>
        <v>-7.4947318915441485E-5</v>
      </c>
      <c r="AE417" s="153">
        <f t="shared" si="95"/>
        <v>0.31755356044624256</v>
      </c>
      <c r="AF417" s="153">
        <f t="shared" si="96"/>
        <v>-7.4947318915441485E-5</v>
      </c>
      <c r="AG417" s="139">
        <f t="shared" si="97"/>
        <v>-3.0868408599655701E-3</v>
      </c>
    </row>
    <row r="418" spans="10:33" ht="15" x14ac:dyDescent="0.2">
      <c r="J418" s="49">
        <v>44475</v>
      </c>
      <c r="K418" s="50">
        <v>192.33999252319302</v>
      </c>
      <c r="L418" s="139">
        <f t="shared" si="85"/>
        <v>-1.0756186994780136E-2</v>
      </c>
      <c r="M418" s="170">
        <f t="shared" si="86"/>
        <v>151.57193493427533</v>
      </c>
      <c r="N418" s="139" cm="1">
        <f t="array" ref="N418">[1]!BSMCall(M418,$G$4,$G$7,W418,$G$11,AE418)/'EUR GBP'!H418</f>
        <v>18.384385842638576</v>
      </c>
      <c r="O418" s="139">
        <f>$B$5*(N418-($G$10/'EUR GBP'!$F$3))</f>
        <v>-175.00451626531071</v>
      </c>
      <c r="P418" s="139">
        <f>(M418/'EUR GBP'!H418)-(Barclays!$K$3/'EUR GBP'!$F$3)</f>
        <v>-1.858670111952307</v>
      </c>
      <c r="Q418" s="139">
        <f t="shared" si="87"/>
        <v>-1.1560147289841132</v>
      </c>
      <c r="R418" s="139">
        <f t="shared" si="88"/>
        <v>1.908149471249922E-2</v>
      </c>
      <c r="S418" s="139">
        <f t="shared" si="89"/>
        <v>-1.1445812116736316</v>
      </c>
      <c r="U418" s="102">
        <f>FORECAST($U$2,'EUR GBP'!AI418:AJ418,'EUR GBP'!$AI$2:$AJ$2)</f>
        <v>2.0882205106317934E-3</v>
      </c>
      <c r="V418" s="102">
        <f t="shared" si="90"/>
        <v>1.9477818859741335E-4</v>
      </c>
      <c r="W418" s="102">
        <f t="shared" si="91"/>
        <v>4.6803925826679901E-2</v>
      </c>
      <c r="X418" s="171">
        <f t="shared" si="92"/>
        <v>1.9477818859741508E-4</v>
      </c>
      <c r="Y418" s="139">
        <f t="shared" si="93"/>
        <v>7.6251501601184331E-3</v>
      </c>
      <c r="AC418" s="152">
        <f t="shared" si="84"/>
        <v>0.27246092130214139</v>
      </c>
      <c r="AD418" s="153">
        <f t="shared" si="94"/>
        <v>-3.7082571281255028E-4</v>
      </c>
      <c r="AE418" s="153">
        <f t="shared" si="95"/>
        <v>0.31725768205234545</v>
      </c>
      <c r="AF418" s="153">
        <f t="shared" si="96"/>
        <v>-3.7082571281255028E-4</v>
      </c>
      <c r="AG418" s="139">
        <f t="shared" si="97"/>
        <v>-1.527312756213616E-2</v>
      </c>
    </row>
    <row r="419" spans="10:33" ht="15" x14ac:dyDescent="0.2">
      <c r="J419" s="49">
        <v>44474</v>
      </c>
      <c r="K419" s="50">
        <v>194.42000389099098</v>
      </c>
      <c r="L419" s="139">
        <f t="shared" si="85"/>
        <v>3.2940753750495343E-2</v>
      </c>
      <c r="M419" s="170">
        <f t="shared" si="86"/>
        <v>158.26718010275314</v>
      </c>
      <c r="N419" s="139" cm="1">
        <f t="array" ref="N419">[1]!BSMCall(M419,$G$4,$G$7,W419,$G$11,AE419)/'EUR GBP'!H419</f>
        <v>23.607145565238969</v>
      </c>
      <c r="O419" s="139">
        <f>$B$5*(N419-($G$10/'EUR GBP'!$F$3))</f>
        <v>608.40944212474835</v>
      </c>
      <c r="P419" s="139">
        <f>(M419/'EUR GBP'!H419)-(Barclays!$K$3/'EUR GBP'!$F$3)</f>
        <v>6.5632891518520751</v>
      </c>
      <c r="Q419" s="139">
        <f t="shared" si="87"/>
        <v>4.0820901360237363</v>
      </c>
      <c r="R419" s="139">
        <f t="shared" si="88"/>
        <v>0.23793089399347894</v>
      </c>
      <c r="S419" s="139">
        <f t="shared" si="89"/>
        <v>4.4879972988889723</v>
      </c>
      <c r="U419" s="102">
        <f>FORECAST($U$2,'EUR GBP'!AI419:AJ419,'EUR GBP'!$AI$2:$AJ$2)</f>
        <v>1.89344232203438E-3</v>
      </c>
      <c r="V419" s="102">
        <f t="shared" si="90"/>
        <v>2.8870664536952899E-4</v>
      </c>
      <c r="W419" s="102">
        <f t="shared" si="91"/>
        <v>4.6897854283452015E-2</v>
      </c>
      <c r="X419" s="171">
        <f t="shared" si="92"/>
        <v>2.8870664536952834E-4</v>
      </c>
      <c r="Y419" s="139">
        <f t="shared" si="93"/>
        <v>1.1302248670752501E-2</v>
      </c>
      <c r="AC419" s="152">
        <f t="shared" si="84"/>
        <v>0.27283174701495394</v>
      </c>
      <c r="AD419" s="153">
        <f t="shared" si="94"/>
        <v>3.8039854629564607E-3</v>
      </c>
      <c r="AE419" s="153">
        <f t="shared" si="95"/>
        <v>0.32143249322811446</v>
      </c>
      <c r="AF419" s="153">
        <f t="shared" si="96"/>
        <v>3.8039854629564607E-3</v>
      </c>
      <c r="AG419" s="139">
        <f t="shared" si="97"/>
        <v>0.15667402020100507</v>
      </c>
    </row>
    <row r="420" spans="10:33" ht="15" x14ac:dyDescent="0.2">
      <c r="J420" s="49">
        <v>44473</v>
      </c>
      <c r="K420" s="50">
        <v>188.119995594024</v>
      </c>
      <c r="L420" s="139">
        <f t="shared" si="85"/>
        <v>5.6506206025834713E-3</v>
      </c>
      <c r="M420" s="170">
        <f t="shared" si="86"/>
        <v>154.08578595960759</v>
      </c>
      <c r="N420" s="139" cm="1">
        <f t="array" ref="N420">[1]!BSMCall(M420,$G$4,$G$7,W420,$G$11,AE420)/'EUR GBP'!H420</f>
        <v>20.216632254866614</v>
      </c>
      <c r="O420" s="139">
        <f>$B$5*(N420-($G$10/'EUR GBP'!$F$3))</f>
        <v>99.832445568894997</v>
      </c>
      <c r="P420" s="139">
        <f>(M420/'EUR GBP'!H420)-(Barclays!$K$3/'EUR GBP'!$F$3)</f>
        <v>1.420161089983992</v>
      </c>
      <c r="Q420" s="139">
        <f t="shared" si="87"/>
        <v>0.88328053859282885</v>
      </c>
      <c r="R420" s="139">
        <f t="shared" si="88"/>
        <v>1.1139943280821778E-2</v>
      </c>
      <c r="S420" s="139">
        <f t="shared" si="89"/>
        <v>0.88854827963671257</v>
      </c>
      <c r="U420" s="102">
        <f>FORECAST($U$2,'EUR GBP'!AI420:AJ420,'EUR GBP'!$AI$2:$AJ$2)</f>
        <v>1.604735676664851E-3</v>
      </c>
      <c r="V420" s="102">
        <f t="shared" si="90"/>
        <v>-3.5184156149630072E-5</v>
      </c>
      <c r="W420" s="102">
        <f t="shared" si="91"/>
        <v>4.6573963481932858E-2</v>
      </c>
      <c r="X420" s="171">
        <f t="shared" si="92"/>
        <v>-3.5184156149628554E-5</v>
      </c>
      <c r="Y420" s="139">
        <f t="shared" si="93"/>
        <v>-1.3773845820718991E-3</v>
      </c>
      <c r="AC420" s="152">
        <f t="shared" si="84"/>
        <v>0.26902776155199748</v>
      </c>
      <c r="AD420" s="153">
        <f t="shared" si="94"/>
        <v>-1.09132458564698E-4</v>
      </c>
      <c r="AE420" s="153">
        <f t="shared" si="95"/>
        <v>0.3175193753065933</v>
      </c>
      <c r="AF420" s="153">
        <f t="shared" si="96"/>
        <v>-1.09132458564698E-4</v>
      </c>
      <c r="AG420" s="139">
        <f t="shared" si="97"/>
        <v>-4.4948176548661387E-3</v>
      </c>
    </row>
    <row r="421" spans="10:33" ht="15" x14ac:dyDescent="0.2">
      <c r="J421" s="49">
        <v>44470</v>
      </c>
      <c r="K421" s="50">
        <v>187.05999851226801</v>
      </c>
      <c r="L421" s="139">
        <f t="shared" si="85"/>
        <v>-1.2114903269291662E-2</v>
      </c>
      <c r="M421" s="170">
        <f t="shared" si="86"/>
        <v>151.36375242957126</v>
      </c>
      <c r="N421" s="139" cm="1">
        <f t="array" ref="N421">[1]!BSMCall(M421,$G$4,$G$7,W421,$G$11,AE421)/'EUR GBP'!H421</f>
        <v>18.320053986169246</v>
      </c>
      <c r="O421" s="139">
        <f>$B$5*(N421-($G$10/'EUR GBP'!$F$3))</f>
        <v>-184.65429473571024</v>
      </c>
      <c r="P421" s="139">
        <f>(M421/'EUR GBP'!H421)-(Barclays!$K$3/'EUR GBP'!$F$3)</f>
        <v>-1.5183824288591268</v>
      </c>
      <c r="Q421" s="139">
        <f t="shared" si="87"/>
        <v>-0.94437008520469645</v>
      </c>
      <c r="R421" s="139">
        <f t="shared" si="88"/>
        <v>1.2734154045052393E-2</v>
      </c>
      <c r="S421" s="139">
        <f t="shared" si="89"/>
        <v>-0.92319445981930237</v>
      </c>
      <c r="U421" s="102">
        <f>FORECAST($U$2,'EUR GBP'!AI421:AJ421,'EUR GBP'!$AI$2:$AJ$2)</f>
        <v>1.6399198328144811E-3</v>
      </c>
      <c r="V421" s="102">
        <f t="shared" si="90"/>
        <v>-1.0367425857111352E-4</v>
      </c>
      <c r="W421" s="102">
        <f t="shared" si="91"/>
        <v>4.6505473379511372E-2</v>
      </c>
      <c r="X421" s="171">
        <f t="shared" si="92"/>
        <v>-1.0367425857111395E-4</v>
      </c>
      <c r="Y421" s="139">
        <f t="shared" si="93"/>
        <v>-4.05862584017367E-3</v>
      </c>
      <c r="AC421" s="152">
        <f t="shared" si="84"/>
        <v>0.26913689401056218</v>
      </c>
      <c r="AD421" s="153">
        <f t="shared" si="94"/>
        <v>3.0349759263992304E-4</v>
      </c>
      <c r="AE421" s="153">
        <f t="shared" si="95"/>
        <v>0.31793200535779792</v>
      </c>
      <c r="AF421" s="153">
        <f t="shared" si="96"/>
        <v>3.0349759263992304E-4</v>
      </c>
      <c r="AG421" s="139">
        <f t="shared" si="97"/>
        <v>1.2500097180515422E-2</v>
      </c>
    </row>
    <row r="422" spans="10:33" ht="15" x14ac:dyDescent="0.2">
      <c r="J422" s="49">
        <v>44469</v>
      </c>
      <c r="K422" s="50">
        <v>189.339995384216</v>
      </c>
      <c r="L422" s="139">
        <f t="shared" si="85"/>
        <v>6.3579555572739633E-3</v>
      </c>
      <c r="M422" s="170">
        <f t="shared" si="86"/>
        <v>154.1941638198677</v>
      </c>
      <c r="N422" s="139" cm="1">
        <f t="array" ref="N422">[1]!BSMCall(M422,$G$4,$G$7,W422,$G$11,AE422)/'EUR GBP'!H422</f>
        <v>20.344408028300244</v>
      </c>
      <c r="O422" s="139">
        <f>$B$5*(N422-($G$10/'EUR GBP'!$F$3))</f>
        <v>118.99881158393946</v>
      </c>
      <c r="P422" s="139">
        <f>(M422/'EUR GBP'!H422)-(Barclays!$K$3/'EUR GBP'!$F$3)</f>
        <v>2.2876567596369455</v>
      </c>
      <c r="Q422" s="139">
        <f t="shared" si="87"/>
        <v>1.422826402595232</v>
      </c>
      <c r="R422" s="139">
        <f t="shared" si="88"/>
        <v>2.8906099106046544E-2</v>
      </c>
      <c r="S422" s="139">
        <f t="shared" si="89"/>
        <v>1.4145216119256181</v>
      </c>
      <c r="U422" s="102">
        <f>FORECAST($U$2,'EUR GBP'!AI422:AJ422,'EUR GBP'!$AI$2:$AJ$2)</f>
        <v>1.7435940913855946E-3</v>
      </c>
      <c r="V422" s="102">
        <f t="shared" si="90"/>
        <v>1.4386106049641724E-4</v>
      </c>
      <c r="W422" s="102">
        <f t="shared" si="91"/>
        <v>4.6753008698578902E-2</v>
      </c>
      <c r="X422" s="171">
        <f t="shared" si="92"/>
        <v>1.438610604964155E-4</v>
      </c>
      <c r="Y422" s="139">
        <f t="shared" si="93"/>
        <v>5.6318533218642332E-3</v>
      </c>
      <c r="AC422" s="152">
        <f t="shared" si="84"/>
        <v>0.26883339641792225</v>
      </c>
      <c r="AD422" s="153">
        <f t="shared" si="94"/>
        <v>-1.0402054643589009E-3</v>
      </c>
      <c r="AE422" s="153">
        <f t="shared" si="95"/>
        <v>0.3165883023007991</v>
      </c>
      <c r="AF422" s="153">
        <f t="shared" si="96"/>
        <v>-1.0402054643589009E-3</v>
      </c>
      <c r="AG422" s="139">
        <f t="shared" si="97"/>
        <v>-4.284274309752472E-2</v>
      </c>
    </row>
    <row r="423" spans="10:33" ht="15" x14ac:dyDescent="0.2">
      <c r="J423" s="49">
        <v>44468</v>
      </c>
      <c r="K423" s="50">
        <v>188.139998912811</v>
      </c>
      <c r="L423" s="139">
        <f t="shared" si="85"/>
        <v>6.0777413606711191E-3</v>
      </c>
      <c r="M423" s="170">
        <f t="shared" si="86"/>
        <v>154.1512294012575</v>
      </c>
      <c r="N423" s="139" cm="1">
        <f t="array" ref="N423">[1]!BSMCall(M423,$G$4,$G$7,W423,$G$11,AE423)/'EUR GBP'!H423</f>
        <v>20.170112364109574</v>
      </c>
      <c r="O423" s="139">
        <f>$B$5*(N423-($G$10/'EUR GBP'!$F$3))</f>
        <v>92.854461955339048</v>
      </c>
      <c r="P423" s="139">
        <f>(M423/'EUR GBP'!H423)-(Barclays!$K$3/'EUR GBP'!$F$3)</f>
        <v>0.53289753083328151</v>
      </c>
      <c r="Q423" s="139">
        <f t="shared" si="87"/>
        <v>0.33143987774972428</v>
      </c>
      <c r="R423" s="139">
        <f t="shared" si="88"/>
        <v>1.568538476412692E-3</v>
      </c>
      <c r="S423" s="139">
        <f t="shared" si="89"/>
        <v>0.34069387322216438</v>
      </c>
      <c r="U423" s="102">
        <f>FORECAST($U$2,'EUR GBP'!AI423:AJ423,'EUR GBP'!$AI$2:$AJ$2)</f>
        <v>1.5997330308891774E-3</v>
      </c>
      <c r="V423" s="102">
        <f t="shared" si="90"/>
        <v>5.9450278058645074E-5</v>
      </c>
      <c r="W423" s="102">
        <f t="shared" si="91"/>
        <v>4.6668597916141134E-2</v>
      </c>
      <c r="X423" s="171">
        <f t="shared" si="92"/>
        <v>5.9450278058648109E-5</v>
      </c>
      <c r="Y423" s="139">
        <f t="shared" si="93"/>
        <v>2.3273514376650384E-3</v>
      </c>
      <c r="AC423" s="152">
        <f t="shared" si="84"/>
        <v>0.26987360188228116</v>
      </c>
      <c r="AD423" s="153">
        <f t="shared" si="94"/>
        <v>1.300927596473711E-4</v>
      </c>
      <c r="AE423" s="153">
        <f t="shared" si="95"/>
        <v>0.31775860052480537</v>
      </c>
      <c r="AF423" s="153">
        <f t="shared" si="96"/>
        <v>1.300927596473711E-4</v>
      </c>
      <c r="AG423" s="139">
        <f t="shared" si="97"/>
        <v>5.3581055583623834E-3</v>
      </c>
    </row>
    <row r="424" spans="10:33" ht="15" x14ac:dyDescent="0.2">
      <c r="J424" s="49">
        <v>44467</v>
      </c>
      <c r="K424" s="50">
        <v>187.00000047683702</v>
      </c>
      <c r="L424" s="139">
        <f t="shared" si="85"/>
        <v>-4.3754668127017433E-3</v>
      </c>
      <c r="M424" s="170">
        <f t="shared" si="86"/>
        <v>152.54958886706439</v>
      </c>
      <c r="N424" s="139" cm="1">
        <f t="array" ref="N424">[1]!BSMCall(M424,$G$4,$G$7,W424,$G$11,AE424)/'EUR GBP'!H424</f>
        <v>18.885346195085418</v>
      </c>
      <c r="O424" s="139">
        <f>$B$5*(N424-($G$10/'EUR GBP'!$F$3))</f>
        <v>-99.860463398284338</v>
      </c>
      <c r="P424" s="139">
        <f>(M424/'EUR GBP'!H424)-(Barclays!$K$3/'EUR GBP'!$F$3)</f>
        <v>-2.5771800015993165</v>
      </c>
      <c r="Q424" s="139">
        <f t="shared" si="87"/>
        <v>-1.6028976965486155</v>
      </c>
      <c r="R424" s="139">
        <f t="shared" si="88"/>
        <v>3.6685738483755802E-2</v>
      </c>
      <c r="S424" s="139">
        <f t="shared" si="89"/>
        <v>-1.5597461687522758</v>
      </c>
      <c r="U424" s="102">
        <f>FORECAST($U$2,'EUR GBP'!AI424:AJ424,'EUR GBP'!$AI$2:$AJ$2)</f>
        <v>1.5402827528305323E-3</v>
      </c>
      <c r="V424" s="102">
        <f t="shared" si="90"/>
        <v>9.9428032990548591E-5</v>
      </c>
      <c r="W424" s="102">
        <f t="shared" si="91"/>
        <v>4.6708575671073033E-2</v>
      </c>
      <c r="X424" s="171">
        <f t="shared" si="92"/>
        <v>9.9428032990546422E-5</v>
      </c>
      <c r="Y424" s="139">
        <f t="shared" si="93"/>
        <v>3.8923951759565105E-3</v>
      </c>
      <c r="AC424" s="152">
        <f t="shared" si="84"/>
        <v>0.26974350912263378</v>
      </c>
      <c r="AD424" s="153">
        <f t="shared" si="94"/>
        <v>6.2481028275329642E-5</v>
      </c>
      <c r="AE424" s="153">
        <f t="shared" si="95"/>
        <v>0.31769098879343333</v>
      </c>
      <c r="AF424" s="153">
        <f t="shared" si="96"/>
        <v>6.2481028275329642E-5</v>
      </c>
      <c r="AG424" s="139">
        <f t="shared" si="97"/>
        <v>2.5733941366275427E-3</v>
      </c>
    </row>
    <row r="425" spans="10:33" ht="15" x14ac:dyDescent="0.2">
      <c r="J425" s="49">
        <v>44466</v>
      </c>
      <c r="K425" s="50">
        <v>187.82000541687</v>
      </c>
      <c r="L425" s="139">
        <f t="shared" si="85"/>
        <v>2.0330971501000859E-2</v>
      </c>
      <c r="M425" s="170">
        <f t="shared" si="86"/>
        <v>156.33510929318248</v>
      </c>
      <c r="N425" s="139" cm="1">
        <f t="array" ref="N425">[1]!BSMCall(M425,$G$4,$G$7,W425,$G$11,AE425)/'EUR GBP'!H425</f>
        <v>21.960772512862491</v>
      </c>
      <c r="O425" s="139">
        <f>$B$5*(N425-($G$10/'EUR GBP'!$F$3))</f>
        <v>361.4534842682765</v>
      </c>
      <c r="P425" s="139">
        <f>(M425/'EUR GBP'!H425)-(Barclays!$K$3/'EUR GBP'!$F$3)</f>
        <v>4.2375368814587375</v>
      </c>
      <c r="Q425" s="139">
        <f t="shared" si="87"/>
        <v>2.6355699260877796</v>
      </c>
      <c r="R425" s="139">
        <f t="shared" si="88"/>
        <v>9.9182429621720428E-2</v>
      </c>
      <c r="S425" s="139">
        <f t="shared" si="89"/>
        <v>2.7708140503354635</v>
      </c>
      <c r="U425" s="102">
        <f>FORECAST($U$2,'EUR GBP'!AI425:AJ425,'EUR GBP'!$AI$2:$AJ$2)</f>
        <v>1.4408547198399837E-3</v>
      </c>
      <c r="V425" s="102">
        <f t="shared" si="90"/>
        <v>6.4660434145477836E-5</v>
      </c>
      <c r="W425" s="102">
        <f t="shared" si="91"/>
        <v>4.6673808072227964E-2</v>
      </c>
      <c r="X425" s="171">
        <f t="shared" si="92"/>
        <v>6.4660434145477619E-5</v>
      </c>
      <c r="Y425" s="139">
        <f t="shared" si="93"/>
        <v>2.5313179228542192E-3</v>
      </c>
      <c r="AC425" s="152">
        <f t="shared" si="84"/>
        <v>0.26968102809435845</v>
      </c>
      <c r="AD425" s="153">
        <f t="shared" si="94"/>
        <v>8.141047595666695E-4</v>
      </c>
      <c r="AE425" s="153">
        <f t="shared" si="95"/>
        <v>0.31844261252472467</v>
      </c>
      <c r="AF425" s="153">
        <f t="shared" si="96"/>
        <v>8.141047595666695E-4</v>
      </c>
      <c r="AG425" s="139">
        <f t="shared" si="97"/>
        <v>3.3530376703109557E-2</v>
      </c>
    </row>
    <row r="426" spans="10:33" ht="15" x14ac:dyDescent="0.2">
      <c r="J426" s="49">
        <v>44463</v>
      </c>
      <c r="K426" s="50">
        <v>184.039998054504</v>
      </c>
      <c r="L426" s="139">
        <f t="shared" si="85"/>
        <v>-1.194682443185236E-3</v>
      </c>
      <c r="M426" s="170">
        <f t="shared" si="86"/>
        <v>153.03694864142747</v>
      </c>
      <c r="N426" s="139" cm="1">
        <f t="array" ref="N426">[1]!BSMCall(M426,$G$4,$G$7,W426,$G$11,AE426)/'EUR GBP'!H426</f>
        <v>19.36359349076843</v>
      </c>
      <c r="O426" s="139">
        <f>$B$5*(N426-($G$10/'EUR GBP'!$F$3))</f>
        <v>-28.123369045832547</v>
      </c>
      <c r="P426" s="139">
        <f>(M426/'EUR GBP'!H426)-(Barclays!$K$3/'EUR GBP'!$F$3)</f>
        <v>-0.58115825450738612</v>
      </c>
      <c r="Q426" s="139">
        <f t="shared" si="87"/>
        <v>-0.36145602049605408</v>
      </c>
      <c r="R426" s="139">
        <f t="shared" si="88"/>
        <v>1.8655057068837763E-3</v>
      </c>
      <c r="S426" s="139">
        <f t="shared" si="89"/>
        <v>-0.37340026451951935</v>
      </c>
      <c r="U426" s="102">
        <f>FORECAST($U$2,'EUR GBP'!AI426:AJ426,'EUR GBP'!$AI$2:$AJ$2)</f>
        <v>1.3761942856945059E-3</v>
      </c>
      <c r="V426" s="102">
        <f t="shared" si="90"/>
        <v>1.0819826275110743E-4</v>
      </c>
      <c r="W426" s="102">
        <f t="shared" si="91"/>
        <v>4.6717345900833596E-2</v>
      </c>
      <c r="X426" s="171">
        <f t="shared" si="92"/>
        <v>1.0819826275110939E-4</v>
      </c>
      <c r="Y426" s="139">
        <f t="shared" si="93"/>
        <v>4.2357309433983872E-3</v>
      </c>
      <c r="AC426" s="152">
        <f t="shared" si="84"/>
        <v>0.26886692333479179</v>
      </c>
      <c r="AD426" s="153">
        <f t="shared" si="94"/>
        <v>-4.3813738912762412E-4</v>
      </c>
      <c r="AE426" s="153">
        <f t="shared" si="95"/>
        <v>0.31719037037603037</v>
      </c>
      <c r="AF426" s="153">
        <f t="shared" si="96"/>
        <v>-4.3813738912762412E-4</v>
      </c>
      <c r="AG426" s="139">
        <f t="shared" si="97"/>
        <v>-1.8045480673747432E-2</v>
      </c>
    </row>
    <row r="427" spans="10:33" ht="15" x14ac:dyDescent="0.2">
      <c r="J427" s="49">
        <v>44462</v>
      </c>
      <c r="K427" s="50">
        <v>184.25999879837002</v>
      </c>
      <c r="L427" s="139">
        <f t="shared" si="85"/>
        <v>1.7740222182382984E-2</v>
      </c>
      <c r="M427" s="170">
        <f t="shared" si="86"/>
        <v>155.93815468806889</v>
      </c>
      <c r="N427" s="139" cm="1">
        <f t="array" ref="N427">[1]!BSMCall(M427,$G$4,$G$7,W427,$G$11,AE427)/'EUR GBP'!H427</f>
        <v>21.432197162671159</v>
      </c>
      <c r="O427" s="139">
        <f>$B$5*(N427-($G$10/'EUR GBP'!$F$3))</f>
        <v>282.16718173957673</v>
      </c>
      <c r="P427" s="139">
        <f>(M427/'EUR GBP'!H427)-(Barclays!$K$3/'EUR GBP'!$F$3)</f>
        <v>4.2283892720638505</v>
      </c>
      <c r="Q427" s="139">
        <f t="shared" si="87"/>
        <v>2.6298804973249879</v>
      </c>
      <c r="R427" s="139">
        <f t="shared" si="88"/>
        <v>9.8754679789078439E-2</v>
      </c>
      <c r="S427" s="139">
        <f t="shared" si="89"/>
        <v>2.5165602468246235</v>
      </c>
      <c r="U427" s="102">
        <f>FORECAST($U$2,'EUR GBP'!AI427:AJ427,'EUR GBP'!$AI$2:$AJ$2)</f>
        <v>1.2679960229433985E-3</v>
      </c>
      <c r="V427" s="102">
        <f t="shared" si="90"/>
        <v>3.2827187096699253E-4</v>
      </c>
      <c r="W427" s="102">
        <f t="shared" si="91"/>
        <v>4.6937419509049477E-2</v>
      </c>
      <c r="X427" s="171">
        <f t="shared" si="92"/>
        <v>3.2827187096699101E-4</v>
      </c>
      <c r="Y427" s="139">
        <f t="shared" si="93"/>
        <v>1.285114276650352E-2</v>
      </c>
      <c r="AC427" s="152">
        <f t="shared" si="84"/>
        <v>0.26930506072391941</v>
      </c>
      <c r="AD427" s="153">
        <f t="shared" si="94"/>
        <v>-5.4611192784035922E-3</v>
      </c>
      <c r="AE427" s="153">
        <f t="shared" si="95"/>
        <v>0.3121673884867544</v>
      </c>
      <c r="AF427" s="153">
        <f t="shared" si="96"/>
        <v>-5.4611192784035922E-3</v>
      </c>
      <c r="AG427" s="139">
        <f t="shared" si="97"/>
        <v>-0.22492607305594631</v>
      </c>
    </row>
    <row r="428" spans="10:33" ht="15" x14ac:dyDescent="0.2">
      <c r="J428" s="49">
        <v>44461</v>
      </c>
      <c r="K428" s="50">
        <v>181.020009517669</v>
      </c>
      <c r="L428" s="139">
        <f t="shared" si="85"/>
        <v>3.4050168411006082E-2</v>
      </c>
      <c r="M428" s="170">
        <f t="shared" si="86"/>
        <v>158.43716461468779</v>
      </c>
      <c r="N428" s="139" cm="1">
        <f t="array" ref="N428">[1]!BSMCall(M428,$G$4,$G$7,W428,$G$11,AE428)/'EUR GBP'!H428</f>
        <v>23.605022022154206</v>
      </c>
      <c r="O428" s="139">
        <f>$B$5*(N428-($G$10/'EUR GBP'!$F$3))</f>
        <v>608.09091066203371</v>
      </c>
      <c r="P428" s="139">
        <f>(M428/'EUR GBP'!H428)-(Barclays!$K$3/'EUR GBP'!$F$3)</f>
        <v>5.843568539302197</v>
      </c>
      <c r="Q428" s="139">
        <f t="shared" si="87"/>
        <v>3.6344541496747635</v>
      </c>
      <c r="R428" s="139">
        <f t="shared" si="88"/>
        <v>0.18860970901745186</v>
      </c>
      <c r="S428" s="139">
        <f t="shared" si="89"/>
        <v>3.9782862193315029</v>
      </c>
      <c r="U428" s="102">
        <f>FORECAST($U$2,'EUR GBP'!AI428:AJ428,'EUR GBP'!$AI$2:$AJ$2)</f>
        <v>9.3972415197640592E-4</v>
      </c>
      <c r="V428" s="102">
        <f t="shared" si="90"/>
        <v>2.0488881273196275E-5</v>
      </c>
      <c r="W428" s="102">
        <f t="shared" si="91"/>
        <v>4.6629636519355686E-2</v>
      </c>
      <c r="X428" s="171">
        <f t="shared" si="92"/>
        <v>2.0488881273199311E-5</v>
      </c>
      <c r="Y428" s="139">
        <f t="shared" si="93"/>
        <v>8.0209595050652728E-4</v>
      </c>
      <c r="AC428" s="152">
        <f t="shared" si="84"/>
        <v>0.274766180002323</v>
      </c>
      <c r="AD428" s="153">
        <f t="shared" si="94"/>
        <v>3.7492651385876985E-3</v>
      </c>
      <c r="AE428" s="153">
        <f t="shared" si="95"/>
        <v>0.3213777729037457</v>
      </c>
      <c r="AF428" s="153">
        <f t="shared" si="96"/>
        <v>3.7492651385876985E-3</v>
      </c>
      <c r="AG428" s="139">
        <f t="shared" si="97"/>
        <v>0.15442026468878134</v>
      </c>
    </row>
    <row r="429" spans="10:33" ht="15" x14ac:dyDescent="0.2">
      <c r="J429" s="49">
        <v>44460</v>
      </c>
      <c r="K429" s="50">
        <v>174.960005283355</v>
      </c>
      <c r="L429" s="139">
        <f t="shared" si="85"/>
        <v>-2.6256815191013599E-3</v>
      </c>
      <c r="M429" s="170">
        <f t="shared" si="86"/>
        <v>152.81769096604526</v>
      </c>
      <c r="N429" s="139" cm="1">
        <f t="array" ref="N429">[1]!BSMCall(M429,$G$4,$G$7,W429,$G$11,AE429)/'EUR GBP'!H429</f>
        <v>19.224532636953725</v>
      </c>
      <c r="O429" s="139">
        <f>$B$5*(N429-($G$10/'EUR GBP'!$F$3))</f>
        <v>-48.982497118038282</v>
      </c>
      <c r="P429" s="139">
        <f>(M429/'EUR GBP'!H429)-(Barclays!$K$3/'EUR GBP'!$F$3)</f>
        <v>-0.74642464885897652</v>
      </c>
      <c r="Q429" s="139">
        <f t="shared" si="87"/>
        <v>-0.46424477512656792</v>
      </c>
      <c r="R429" s="139">
        <f t="shared" si="88"/>
        <v>3.0773699278766145E-3</v>
      </c>
      <c r="S429" s="139">
        <f t="shared" si="89"/>
        <v>-0.46875679457210112</v>
      </c>
      <c r="U429" s="102">
        <f>FORECAST($U$2,'EUR GBP'!AI429:AJ429,'EUR GBP'!$AI$2:$AJ$2)</f>
        <v>9.1923527070320965E-4</v>
      </c>
      <c r="V429" s="102">
        <f t="shared" si="90"/>
        <v>-5.3664320148545837E-6</v>
      </c>
      <c r="W429" s="102">
        <f t="shared" si="91"/>
        <v>4.6603781206067632E-2</v>
      </c>
      <c r="X429" s="171">
        <f t="shared" si="92"/>
        <v>-5.36643201485415E-6</v>
      </c>
      <c r="Y429" s="139">
        <f t="shared" si="93"/>
        <v>-2.1008435406444096E-4</v>
      </c>
      <c r="AC429" s="152">
        <f t="shared" si="84"/>
        <v>0.2710169148637353</v>
      </c>
      <c r="AD429" s="153">
        <f t="shared" si="94"/>
        <v>-1.7916671177709009E-4</v>
      </c>
      <c r="AE429" s="153">
        <f t="shared" si="95"/>
        <v>0.31744934105338091</v>
      </c>
      <c r="AF429" s="153">
        <f t="shared" si="96"/>
        <v>-1.7916671177709009E-4</v>
      </c>
      <c r="AG429" s="139">
        <f t="shared" si="97"/>
        <v>-7.3793050193453787E-3</v>
      </c>
    </row>
    <row r="430" spans="10:33" ht="15" x14ac:dyDescent="0.2">
      <c r="J430" s="49">
        <v>44459</v>
      </c>
      <c r="K430" s="50">
        <v>175.419998168945</v>
      </c>
      <c r="L430" s="139">
        <f t="shared" si="85"/>
        <v>-3.48436462865305E-2</v>
      </c>
      <c r="M430" s="170">
        <f t="shared" si="86"/>
        <v>147.88125447259026</v>
      </c>
      <c r="N430" s="139" cm="1">
        <f t="array" ref="N430">[1]!BSMCall(M430,$G$4,$G$7,W430,$G$11,AE430)/'EUR GBP'!H430</f>
        <v>16.005827256640565</v>
      </c>
      <c r="O430" s="139">
        <f>$B$5*(N430-($G$10/'EUR GBP'!$F$3))</f>
        <v>-531.78830416501239</v>
      </c>
      <c r="P430" s="139">
        <f>(M430/'EUR GBP'!H430)-(Barclays!$K$3/'EUR GBP'!$F$3)</f>
        <v>-6.9502663101897895</v>
      </c>
      <c r="Q430" s="139">
        <f t="shared" si="87"/>
        <v>-4.3227736720326773</v>
      </c>
      <c r="R430" s="139">
        <f t="shared" si="88"/>
        <v>0.26681525206015161</v>
      </c>
      <c r="S430" s="139">
        <f t="shared" si="89"/>
        <v>-3.9133157546574679</v>
      </c>
      <c r="U430" s="102">
        <f>FORECAST($U$2,'EUR GBP'!AI430:AJ430,'EUR GBP'!$AI$2:$AJ$2)</f>
        <v>9.2460170271806423E-4</v>
      </c>
      <c r="V430" s="102">
        <f t="shared" si="90"/>
        <v>5.4046395234772296E-6</v>
      </c>
      <c r="W430" s="102">
        <f t="shared" si="91"/>
        <v>4.6614552277605963E-2</v>
      </c>
      <c r="X430" s="171">
        <f t="shared" si="92"/>
        <v>5.4046395234763622E-6</v>
      </c>
      <c r="Y430" s="139">
        <f t="shared" si="93"/>
        <v>2.1158009643983881E-4</v>
      </c>
      <c r="AC430" s="152">
        <f t="shared" si="84"/>
        <v>0.27119608157551239</v>
      </c>
      <c r="AD430" s="153">
        <f t="shared" si="94"/>
        <v>3.4581724331170238E-3</v>
      </c>
      <c r="AE430" s="153">
        <f t="shared" si="95"/>
        <v>0.32108668019827502</v>
      </c>
      <c r="AF430" s="153">
        <f t="shared" si="96"/>
        <v>3.4581724331170238E-3</v>
      </c>
      <c r="AG430" s="139">
        <f t="shared" si="97"/>
        <v>0.14243108521861791</v>
      </c>
    </row>
    <row r="431" spans="10:33" ht="15" x14ac:dyDescent="0.2">
      <c r="J431" s="49">
        <v>44456</v>
      </c>
      <c r="K431" s="50">
        <v>181.64000511169399</v>
      </c>
      <c r="L431" s="139">
        <f t="shared" si="85"/>
        <v>-1.7602061921252799E-3</v>
      </c>
      <c r="M431" s="170">
        <f t="shared" si="86"/>
        <v>152.95029909381219</v>
      </c>
      <c r="N431" s="139" cm="1">
        <f t="array" ref="N431">[1]!BSMCall(M431,$G$4,$G$7,W431,$G$11,AE431)/'EUR GBP'!H431</f>
        <v>19.295985828818139</v>
      </c>
      <c r="O431" s="139">
        <f>$B$5*(N431-($G$10/'EUR GBP'!$F$3))</f>
        <v>-38.264518338376163</v>
      </c>
      <c r="P431" s="139">
        <f>(M431/'EUR GBP'!H431)-(Barclays!$K$3/'EUR GBP'!$F$3)</f>
        <v>-0.21713577836050035</v>
      </c>
      <c r="Q431" s="139">
        <f t="shared" si="87"/>
        <v>-0.13504933250931253</v>
      </c>
      <c r="R431" s="139">
        <f t="shared" si="88"/>
        <v>2.6041772478605478E-4</v>
      </c>
      <c r="S431" s="139">
        <f t="shared" si="89"/>
        <v>-0.19809508004145898</v>
      </c>
      <c r="U431" s="102">
        <f>FORECAST($U$2,'EUR GBP'!AI431:AJ431,'EUR GBP'!$AI$2:$AJ$2)</f>
        <v>9.19197063194587E-4</v>
      </c>
      <c r="V431" s="102">
        <f t="shared" si="90"/>
        <v>3.0945107573643457E-5</v>
      </c>
      <c r="W431" s="102">
        <f t="shared" si="91"/>
        <v>4.6640092745656128E-2</v>
      </c>
      <c r="X431" s="171">
        <f t="shared" si="92"/>
        <v>3.0945107573641939E-5</v>
      </c>
      <c r="Y431" s="139">
        <f t="shared" si="93"/>
        <v>1.2114348822585231E-3</v>
      </c>
      <c r="AC431" s="152">
        <f t="shared" si="84"/>
        <v>0.26773790914239537</v>
      </c>
      <c r="AD431" s="153">
        <f t="shared" si="94"/>
        <v>-1.5664627276395504E-3</v>
      </c>
      <c r="AE431" s="153">
        <f t="shared" si="95"/>
        <v>0.31606204503751845</v>
      </c>
      <c r="AF431" s="153">
        <f t="shared" si="96"/>
        <v>-1.5664627276395504E-3</v>
      </c>
      <c r="AG431" s="139">
        <f t="shared" si="97"/>
        <v>-6.4517600139191028E-2</v>
      </c>
    </row>
    <row r="432" spans="10:33" ht="15" x14ac:dyDescent="0.2">
      <c r="J432" s="49">
        <v>44455</v>
      </c>
      <c r="K432" s="50">
        <v>181.960010528564</v>
      </c>
      <c r="L432" s="139">
        <f t="shared" si="85"/>
        <v>1.0941251891623658E-2</v>
      </c>
      <c r="M432" s="170">
        <f t="shared" si="86"/>
        <v>154.89641647451322</v>
      </c>
      <c r="N432" s="139" cm="1">
        <f t="array" ref="N432">[1]!BSMCall(M432,$G$4,$G$7,W432,$G$11,AE432)/'EUR GBP'!H432</f>
        <v>20.791042614522013</v>
      </c>
      <c r="O432" s="139">
        <f>$B$5*(N432-($G$10/'EUR GBP'!$F$3))</f>
        <v>185.99399951720486</v>
      </c>
      <c r="P432" s="139">
        <f>(M432/'EUR GBP'!H432)-(Barclays!$K$3/'EUR GBP'!$F$3)</f>
        <v>1.985401829121173</v>
      </c>
      <c r="Q432" s="139">
        <f t="shared" si="87"/>
        <v>1.234836533205613</v>
      </c>
      <c r="R432" s="139">
        <f t="shared" si="88"/>
        <v>2.1772314339544217E-2</v>
      </c>
      <c r="S432" s="139">
        <f t="shared" si="89"/>
        <v>1.2709786502144753</v>
      </c>
      <c r="U432" s="102">
        <f>FORECAST($U$2,'EUR GBP'!AI432:AJ432,'EUR GBP'!$AI$2:$AJ$2)</f>
        <v>8.8825195562094355E-4</v>
      </c>
      <c r="V432" s="102">
        <f t="shared" si="90"/>
        <v>2.1487730555236253E-5</v>
      </c>
      <c r="W432" s="102">
        <f t="shared" si="91"/>
        <v>4.6630635368637721E-2</v>
      </c>
      <c r="X432" s="171">
        <f t="shared" si="92"/>
        <v>2.1487730555234952E-5</v>
      </c>
      <c r="Y432" s="139">
        <f t="shared" si="93"/>
        <v>8.4119876698558629E-4</v>
      </c>
      <c r="AC432" s="152">
        <f t="shared" si="84"/>
        <v>0.26930437187003492</v>
      </c>
      <c r="AD432" s="153">
        <f t="shared" si="94"/>
        <v>3.284693436253483E-4</v>
      </c>
      <c r="AE432" s="153">
        <f t="shared" si="95"/>
        <v>0.31795697710878335</v>
      </c>
      <c r="AF432" s="153">
        <f t="shared" si="96"/>
        <v>3.284693436253483E-4</v>
      </c>
      <c r="AG432" s="139">
        <f t="shared" si="97"/>
        <v>1.3528603902332452E-2</v>
      </c>
    </row>
    <row r="433" spans="10:33" ht="15" x14ac:dyDescent="0.2">
      <c r="J433" s="49">
        <v>44454</v>
      </c>
      <c r="K433" s="50">
        <v>179.979991912841</v>
      </c>
      <c r="L433" s="139">
        <f t="shared" si="85"/>
        <v>-6.314053056532795E-3</v>
      </c>
      <c r="M433" s="170">
        <f t="shared" si="86"/>
        <v>152.25255868688888</v>
      </c>
      <c r="N433" s="139" cm="1">
        <f t="array" ref="N433">[1]!BSMCall(M433,$G$4,$G$7,W433,$G$11,AE433)/'EUR GBP'!H433</f>
        <v>18.849706941915635</v>
      </c>
      <c r="O433" s="139">
        <f>$B$5*(N433-($G$10/'EUR GBP'!$F$3))</f>
        <v>-105.20635137375187</v>
      </c>
      <c r="P433" s="139">
        <f>(M433/'EUR GBP'!H433)-(Barclays!$K$3/'EUR GBP'!$F$3)</f>
        <v>-1.3124453459014376</v>
      </c>
      <c r="Q433" s="139">
        <f t="shared" si="87"/>
        <v>-0.81628587079127801</v>
      </c>
      <c r="R433" s="139">
        <f t="shared" si="88"/>
        <v>9.514154833294727E-3</v>
      </c>
      <c r="S433" s="139">
        <f t="shared" si="89"/>
        <v>-0.80139294300502795</v>
      </c>
      <c r="U433" s="102">
        <f>FORECAST($U$2,'EUR GBP'!AI433:AJ433,'EUR GBP'!$AI$2:$AJ$2)</f>
        <v>8.6676422506570729E-4</v>
      </c>
      <c r="V433" s="102">
        <f t="shared" si="90"/>
        <v>3.1982624204829162E-5</v>
      </c>
      <c r="W433" s="102">
        <f t="shared" si="91"/>
        <v>4.6641130262287313E-2</v>
      </c>
      <c r="X433" s="171">
        <f t="shared" si="92"/>
        <v>3.198262420482656E-5</v>
      </c>
      <c r="Y433" s="139">
        <f t="shared" si="93"/>
        <v>1.2520514428876733E-3</v>
      </c>
      <c r="AC433" s="152">
        <f t="shared" si="84"/>
        <v>0.26897590252640957</v>
      </c>
      <c r="AD433" s="153">
        <f t="shared" si="94"/>
        <v>1.0019522454218777E-4</v>
      </c>
      <c r="AE433" s="153">
        <f t="shared" si="95"/>
        <v>0.31772870298970018</v>
      </c>
      <c r="AF433" s="153">
        <f t="shared" si="96"/>
        <v>1.0019522454218777E-4</v>
      </c>
      <c r="AG433" s="139">
        <f t="shared" si="97"/>
        <v>4.1267215100676208E-3</v>
      </c>
    </row>
    <row r="434" spans="10:33" ht="15" x14ac:dyDescent="0.2">
      <c r="J434" s="49">
        <v>44453</v>
      </c>
      <c r="K434" s="50">
        <v>181.11999034881501</v>
      </c>
      <c r="L434" s="139">
        <f t="shared" si="85"/>
        <v>-1.8056031552822125E-2</v>
      </c>
      <c r="M434" s="170">
        <f t="shared" si="86"/>
        <v>150.45345276654703</v>
      </c>
      <c r="N434" s="139" cm="1">
        <f t="array" ref="N434">[1]!BSMCall(M434,$G$4,$G$7,W434,$G$11,AE434)/'EUR GBP'!H434</f>
        <v>17.63013975405579</v>
      </c>
      <c r="O434" s="139">
        <f>$B$5*(N434-($G$10/'EUR GBP'!$F$3))</f>
        <v>-288.1414295527286</v>
      </c>
      <c r="P434" s="139">
        <f>(M434/'EUR GBP'!H434)-(Barclays!$K$3/'EUR GBP'!$F$3)</f>
        <v>-3.345725569218672</v>
      </c>
      <c r="Q434" s="139">
        <f t="shared" si="87"/>
        <v>-2.0809007538691113</v>
      </c>
      <c r="R434" s="139">
        <f t="shared" si="88"/>
        <v>6.1828454580628814E-2</v>
      </c>
      <c r="S434" s="139">
        <f t="shared" si="89"/>
        <v>-1.9971088957751297</v>
      </c>
      <c r="U434" s="102">
        <f>FORECAST($U$2,'EUR GBP'!AI434:AJ434,'EUR GBP'!$AI$2:$AJ$2)</f>
        <v>8.3478160086087813E-4</v>
      </c>
      <c r="V434" s="102">
        <f t="shared" si="90"/>
        <v>1.49963598232725E-5</v>
      </c>
      <c r="W434" s="102">
        <f t="shared" si="91"/>
        <v>4.6624143997905758E-2</v>
      </c>
      <c r="X434" s="171">
        <f t="shared" si="92"/>
        <v>1.4996359823271632E-5</v>
      </c>
      <c r="Y434" s="139">
        <f t="shared" si="93"/>
        <v>5.8707546430653511E-4</v>
      </c>
      <c r="AC434" s="152">
        <f t="shared" si="84"/>
        <v>0.26887570730186738</v>
      </c>
      <c r="AD434" s="153">
        <f t="shared" si="94"/>
        <v>5.1900909318364219E-4</v>
      </c>
      <c r="AE434" s="153">
        <f t="shared" si="95"/>
        <v>0.31814751685834164</v>
      </c>
      <c r="AF434" s="153">
        <f t="shared" si="96"/>
        <v>5.1900909318364219E-4</v>
      </c>
      <c r="AG434" s="139">
        <f t="shared" si="97"/>
        <v>2.1376328049045962E-2</v>
      </c>
    </row>
    <row r="435" spans="10:33" ht="15" x14ac:dyDescent="0.2">
      <c r="J435" s="49">
        <v>44452</v>
      </c>
      <c r="K435" s="50">
        <v>184.42000150680499</v>
      </c>
      <c r="L435" s="139">
        <f t="shared" si="85"/>
        <v>2.1595852423028673E-2</v>
      </c>
      <c r="M435" s="170">
        <f t="shared" si="86"/>
        <v>156.52891434537761</v>
      </c>
      <c r="N435" s="139" cm="1">
        <f t="array" ref="N435">[1]!BSMCall(M435,$G$4,$G$7,W435,$G$11,AE435)/'EUR GBP'!H435</f>
        <v>22.066014275810105</v>
      </c>
      <c r="O435" s="139">
        <f>$B$5*(N435-($G$10/'EUR GBP'!$F$3))</f>
        <v>377.23974871041861</v>
      </c>
      <c r="P435" s="139">
        <f>(M435/'EUR GBP'!H435)-(Barclays!$K$3/'EUR GBP'!$F$3)</f>
        <v>4.0725797475975014</v>
      </c>
      <c r="Q435" s="139">
        <f t="shared" si="87"/>
        <v>2.5329735184905791</v>
      </c>
      <c r="R435" s="139">
        <f t="shared" si="88"/>
        <v>9.1610858927334116E-2</v>
      </c>
      <c r="S435" s="139">
        <f t="shared" si="89"/>
        <v>2.6660416762918628</v>
      </c>
      <c r="U435" s="102">
        <f>FORECAST($U$2,'EUR GBP'!AI435:AJ435,'EUR GBP'!$AI$2:$AJ$2)</f>
        <v>8.1978524103760563E-4</v>
      </c>
      <c r="V435" s="102">
        <f t="shared" si="90"/>
        <v>1.8436589743941762E-5</v>
      </c>
      <c r="W435" s="102">
        <f t="shared" si="91"/>
        <v>4.6627584227826431E-2</v>
      </c>
      <c r="X435" s="171">
        <f t="shared" si="92"/>
        <v>1.8436589743944798E-5</v>
      </c>
      <c r="Y435" s="139">
        <f t="shared" si="93"/>
        <v>7.2175311953765755E-4</v>
      </c>
      <c r="AC435" s="152">
        <f t="shared" si="84"/>
        <v>0.26835669820868374</v>
      </c>
      <c r="AD435" s="153">
        <f t="shared" si="94"/>
        <v>9.890435164462974E-4</v>
      </c>
      <c r="AE435" s="153">
        <f t="shared" si="95"/>
        <v>0.31861755128160429</v>
      </c>
      <c r="AF435" s="153">
        <f t="shared" si="96"/>
        <v>9.890435164462974E-4</v>
      </c>
      <c r="AG435" s="139">
        <f t="shared" si="97"/>
        <v>4.0735545754411802E-2</v>
      </c>
    </row>
    <row r="436" spans="10:33" ht="15" x14ac:dyDescent="0.2">
      <c r="J436" s="49">
        <v>44449</v>
      </c>
      <c r="K436" s="50">
        <v>180.47999143600398</v>
      </c>
      <c r="L436" s="139">
        <f t="shared" si="85"/>
        <v>-1.2553897088955086E-2</v>
      </c>
      <c r="M436" s="170">
        <f t="shared" si="86"/>
        <v>151.29648979745187</v>
      </c>
      <c r="N436" s="139" cm="1">
        <f t="array" ref="N436">[1]!BSMCall(M436,$G$4,$G$7,W436,$G$11,AE436)/'EUR GBP'!H436</f>
        <v>18.196715938568641</v>
      </c>
      <c r="O436" s="139">
        <f>$B$5*(N436-($G$10/'EUR GBP'!$F$3))</f>
        <v>-203.15500187580096</v>
      </c>
      <c r="P436" s="139">
        <f>(M436/'EUR GBP'!H436)-(Barclays!$K$3/'EUR GBP'!$F$3)</f>
        <v>-2.3312838851716435</v>
      </c>
      <c r="Q436" s="139">
        <f t="shared" si="87"/>
        <v>-1.4499606419511204</v>
      </c>
      <c r="R436" s="139">
        <f t="shared" si="88"/>
        <v>3.0019128776125684E-2</v>
      </c>
      <c r="S436" s="139">
        <f t="shared" si="89"/>
        <v>-1.4111295169054503</v>
      </c>
      <c r="U436" s="102">
        <f>FORECAST($U$2,'EUR GBP'!AI436:AJ436,'EUR GBP'!$AI$2:$AJ$2)</f>
        <v>8.0134865129366387E-4</v>
      </c>
      <c r="V436" s="102">
        <f t="shared" si="90"/>
        <v>-1.1944433208556111E-5</v>
      </c>
      <c r="W436" s="102">
        <f t="shared" si="91"/>
        <v>4.6597203204873927E-2</v>
      </c>
      <c r="X436" s="171">
        <f t="shared" si="92"/>
        <v>-1.1944433208559146E-5</v>
      </c>
      <c r="Y436" s="139">
        <f t="shared" si="93"/>
        <v>-4.6759905433260311E-4</v>
      </c>
      <c r="AC436" s="152">
        <f t="shared" si="84"/>
        <v>0.26736765469223744</v>
      </c>
      <c r="AD436" s="153">
        <f t="shared" si="94"/>
        <v>2.2530503569678784E-4</v>
      </c>
      <c r="AE436" s="153">
        <f t="shared" si="95"/>
        <v>0.31785381280085478</v>
      </c>
      <c r="AF436" s="153">
        <f t="shared" si="96"/>
        <v>2.2530503569678784E-4</v>
      </c>
      <c r="AG436" s="139">
        <f t="shared" si="97"/>
        <v>9.2795953238769598E-3</v>
      </c>
    </row>
    <row r="437" spans="10:33" ht="15" x14ac:dyDescent="0.2">
      <c r="J437" s="49">
        <v>44448</v>
      </c>
      <c r="K437" s="50">
        <v>182.76000022888098</v>
      </c>
      <c r="L437" s="139">
        <f t="shared" si="85"/>
        <v>4.7167948132664471E-3</v>
      </c>
      <c r="M437" s="170">
        <f t="shared" si="86"/>
        <v>153.94270517414549</v>
      </c>
      <c r="N437" s="139" cm="1">
        <f t="array" ref="N437">[1]!BSMCall(M437,$G$4,$G$7,W437,$G$11,AE437)/'EUR GBP'!H437</f>
        <v>20.116495056725544</v>
      </c>
      <c r="O437" s="139">
        <f>$B$5*(N437-($G$10/'EUR GBP'!$F$3))</f>
        <v>84.811865847734509</v>
      </c>
      <c r="P437" s="139">
        <f>(M437/'EUR GBP'!H437)-(Barclays!$K$3/'EUR GBP'!$F$3)</f>
        <v>2.1556410153528986</v>
      </c>
      <c r="Q437" s="139">
        <f t="shared" si="87"/>
        <v>1.3407181554841521</v>
      </c>
      <c r="R437" s="139">
        <f t="shared" si="88"/>
        <v>2.5666144628479201E-2</v>
      </c>
      <c r="S437" s="139">
        <f t="shared" si="89"/>
        <v>1.2755106310612314</v>
      </c>
      <c r="U437" s="102">
        <f>FORECAST($U$2,'EUR GBP'!AI437:AJ437,'EUR GBP'!$AI$2:$AJ$2)</f>
        <v>8.1329308450221998E-4</v>
      </c>
      <c r="V437" s="102">
        <f t="shared" si="90"/>
        <v>8.8453583884984905E-5</v>
      </c>
      <c r="W437" s="102">
        <f t="shared" si="91"/>
        <v>4.669760122196747E-2</v>
      </c>
      <c r="X437" s="171">
        <f t="shared" si="92"/>
        <v>8.8453583884984255E-5</v>
      </c>
      <c r="Y437" s="139">
        <f t="shared" si="93"/>
        <v>3.4627689279814358E-3</v>
      </c>
      <c r="AC437" s="152">
        <f t="shared" si="84"/>
        <v>0.26714234965654066</v>
      </c>
      <c r="AD437" s="153">
        <f t="shared" si="94"/>
        <v>-2.2904527390071872E-3</v>
      </c>
      <c r="AE437" s="153">
        <f t="shared" si="95"/>
        <v>0.31533805502615081</v>
      </c>
      <c r="AF437" s="153">
        <f t="shared" si="96"/>
        <v>-2.2904527390071872E-3</v>
      </c>
      <c r="AG437" s="139">
        <f t="shared" si="97"/>
        <v>-9.4336437979381085E-2</v>
      </c>
    </row>
    <row r="438" spans="10:33" ht="15" x14ac:dyDescent="0.2">
      <c r="J438" s="49">
        <v>44447</v>
      </c>
      <c r="K438" s="50">
        <v>181.89998865127498</v>
      </c>
      <c r="L438" s="139">
        <f t="shared" si="85"/>
        <v>-2.013683267241996E-2</v>
      </c>
      <c r="M438" s="170">
        <f t="shared" si="86"/>
        <v>150.13463242340765</v>
      </c>
      <c r="N438" s="139" cm="1">
        <f t="array" ref="N438">[1]!BSMCall(M438,$G$4,$G$7,W438,$G$11,AE438)/'EUR GBP'!H438</f>
        <v>17.467206653585311</v>
      </c>
      <c r="O438" s="139">
        <f>$B$5*(N438-($G$10/'EUR GBP'!$F$3))</f>
        <v>-312.58139462330041</v>
      </c>
      <c r="P438" s="139">
        <f>(M438/'EUR GBP'!H438)-(Barclays!$K$3/'EUR GBP'!$F$3)</f>
        <v>-3.6353605000649338</v>
      </c>
      <c r="Q438" s="139">
        <f t="shared" si="87"/>
        <v>-2.26104151361635</v>
      </c>
      <c r="R438" s="139">
        <f t="shared" si="88"/>
        <v>7.2996616217673616E-2</v>
      </c>
      <c r="S438" s="139">
        <f t="shared" si="89"/>
        <v>-2.1270656615712991</v>
      </c>
      <c r="U438" s="102">
        <f>FORECAST($U$2,'EUR GBP'!AI438:AJ438,'EUR GBP'!$AI$2:$AJ$2)</f>
        <v>7.2483950061723507E-4</v>
      </c>
      <c r="V438" s="102">
        <f t="shared" si="90"/>
        <v>1.4979508705438051E-6</v>
      </c>
      <c r="W438" s="102">
        <f t="shared" si="91"/>
        <v>4.6610645588953031E-2</v>
      </c>
      <c r="X438" s="171">
        <f t="shared" si="92"/>
        <v>1.4979508705451061E-6</v>
      </c>
      <c r="Y438" s="139">
        <f t="shared" si="93"/>
        <v>5.8641577902722865E-5</v>
      </c>
      <c r="AC438" s="152">
        <f t="shared" si="84"/>
        <v>0.26943280239554784</v>
      </c>
      <c r="AD438" s="153">
        <f t="shared" si="94"/>
        <v>1.4791287963528132E-3</v>
      </c>
      <c r="AE438" s="153">
        <f t="shared" si="95"/>
        <v>0.31910763656151081</v>
      </c>
      <c r="AF438" s="153">
        <f t="shared" si="96"/>
        <v>1.4791287963528132E-3</v>
      </c>
      <c r="AG438" s="139">
        <f t="shared" si="97"/>
        <v>6.0920594249474241E-2</v>
      </c>
    </row>
    <row r="439" spans="10:33" ht="15" x14ac:dyDescent="0.2">
      <c r="J439" s="49">
        <v>44446</v>
      </c>
      <c r="K439" s="50">
        <v>185.60000658035202</v>
      </c>
      <c r="L439" s="139">
        <f t="shared" si="85"/>
        <v>-4.3088469062549161E-4</v>
      </c>
      <c r="M439" s="170">
        <f t="shared" si="86"/>
        <v>153.15397773145762</v>
      </c>
      <c r="N439" s="139" cm="1">
        <f t="array" ref="N439">[1]!BSMCall(M439,$G$4,$G$7,W439,$G$11,AE439)/'EUR GBP'!H439</f>
        <v>19.246863425543861</v>
      </c>
      <c r="O439" s="139">
        <f>$B$5*(N439-($G$10/'EUR GBP'!$F$3))</f>
        <v>-45.632878829517942</v>
      </c>
      <c r="P439" s="139">
        <f>(M439/'EUR GBP'!H439)-(Barclays!$K$3/'EUR GBP'!$F$3)</f>
        <v>-0.37881781587933006</v>
      </c>
      <c r="Q439" s="139">
        <f t="shared" si="87"/>
        <v>-0.2356087677646663</v>
      </c>
      <c r="R439" s="139">
        <f t="shared" si="88"/>
        <v>7.9262643432050214E-4</v>
      </c>
      <c r="S439" s="139">
        <f t="shared" si="89"/>
        <v>-0.42948870741375744</v>
      </c>
      <c r="U439" s="102">
        <f>FORECAST($U$2,'EUR GBP'!AI439:AJ439,'EUR GBP'!$AI$2:$AJ$2)</f>
        <v>7.2334154974669127E-4</v>
      </c>
      <c r="V439" s="102">
        <f t="shared" si="90"/>
        <v>2.5642744731157151E-6</v>
      </c>
      <c r="W439" s="102">
        <f t="shared" si="91"/>
        <v>4.6611711912555601E-2</v>
      </c>
      <c r="X439" s="171">
        <f t="shared" si="92"/>
        <v>2.564274473114414E-6</v>
      </c>
      <c r="Y439" s="139">
        <f t="shared" si="93"/>
        <v>1.0038586994804548E-4</v>
      </c>
      <c r="AC439" s="152">
        <f t="shared" si="84"/>
        <v>0.26795367359919503</v>
      </c>
      <c r="AD439" s="153">
        <f t="shared" si="94"/>
        <v>-4.7290129969036476E-3</v>
      </c>
      <c r="AE439" s="153">
        <f t="shared" si="95"/>
        <v>0.31289949476825435</v>
      </c>
      <c r="AF439" s="153">
        <f t="shared" si="96"/>
        <v>-4.7290129969036476E-3</v>
      </c>
      <c r="AG439" s="139">
        <f t="shared" si="97"/>
        <v>-0.19477295195335972</v>
      </c>
    </row>
    <row r="440" spans="10:33" ht="15" x14ac:dyDescent="0.2">
      <c r="J440" s="49">
        <v>44445</v>
      </c>
      <c r="K440" s="50">
        <v>185.67999601364102</v>
      </c>
      <c r="L440" s="139">
        <f t="shared" si="85"/>
        <v>3.9932688333109137E-3</v>
      </c>
      <c r="M440" s="170">
        <f t="shared" si="86"/>
        <v>153.83184652502851</v>
      </c>
      <c r="N440" s="139" cm="1">
        <f t="array" ref="N440">[1]!BSMCall(M440,$G$4,$G$7,W440,$G$11,AE440)/'EUR GBP'!H440</f>
        <v>19.957877926892014</v>
      </c>
      <c r="O440" s="139">
        <f>$B$5*(N440-($G$10/'EUR GBP'!$F$3))</f>
        <v>61.019296372704979</v>
      </c>
      <c r="P440" s="139">
        <f>(M440/'EUR GBP'!H440)-(Barclays!$K$3/'EUR GBP'!$F$3)</f>
        <v>0.41665850094051393</v>
      </c>
      <c r="Q440" s="139">
        <f t="shared" si="87"/>
        <v>0.25914408422791402</v>
      </c>
      <c r="R440" s="139">
        <f t="shared" si="88"/>
        <v>9.5888881889214233E-4</v>
      </c>
      <c r="S440" s="139">
        <f t="shared" si="89"/>
        <v>0.25941910996568357</v>
      </c>
      <c r="U440" s="102">
        <f>FORECAST($U$2,'EUR GBP'!AI440:AJ440,'EUR GBP'!$AI$2:$AJ$2)</f>
        <v>7.2077727527357555E-4</v>
      </c>
      <c r="V440" s="102">
        <f t="shared" si="90"/>
        <v>7.7918230090294645E-6</v>
      </c>
      <c r="W440" s="102">
        <f t="shared" si="91"/>
        <v>4.6616939461091515E-2</v>
      </c>
      <c r="X440" s="171">
        <f t="shared" si="92"/>
        <v>7.7918230090290308E-6</v>
      </c>
      <c r="Y440" s="139">
        <f t="shared" si="93"/>
        <v>3.050332323795966E-4</v>
      </c>
      <c r="AC440" s="152">
        <f t="shared" si="84"/>
        <v>0.27268268659609868</v>
      </c>
      <c r="AD440" s="153">
        <f t="shared" si="94"/>
        <v>-2.4010025376941524E-5</v>
      </c>
      <c r="AE440" s="153">
        <f t="shared" si="95"/>
        <v>0.31760449773978106</v>
      </c>
      <c r="AF440" s="153">
        <f t="shared" si="96"/>
        <v>-2.4010025376941524E-5</v>
      </c>
      <c r="AG440" s="139">
        <f t="shared" si="97"/>
        <v>-9.88896313502194E-4</v>
      </c>
    </row>
    <row r="441" spans="10:33" ht="15" x14ac:dyDescent="0.2">
      <c r="J441" s="49">
        <v>44442</v>
      </c>
      <c r="K441" s="50">
        <v>184.940004348754</v>
      </c>
      <c r="L441" s="139">
        <f t="shared" si="85"/>
        <v>-1.0808335562095225E-3</v>
      </c>
      <c r="M441" s="170">
        <f t="shared" si="86"/>
        <v>153.05439256764888</v>
      </c>
      <c r="N441" s="139" cm="1">
        <f t="array" ref="N441">[1]!BSMCall(M441,$G$4,$G$7,W441,$G$11,AE441)/'EUR GBP'!H441</f>
        <v>19.452888098975311</v>
      </c>
      <c r="O441" s="139">
        <f>$B$5*(N441-($G$10/'EUR GBP'!$F$3))</f>
        <v>-14.729177814800387</v>
      </c>
      <c r="P441" s="139">
        <f>(M441/'EUR GBP'!H441)-(Barclays!$K$3/'EUR GBP'!$F$3)</f>
        <v>6.1905253503113045E-2</v>
      </c>
      <c r="Q441" s="139">
        <f t="shared" si="87"/>
        <v>3.8502467108552908E-2</v>
      </c>
      <c r="R441" s="139">
        <f t="shared" si="88"/>
        <v>2.1167168807841097E-5</v>
      </c>
      <c r="S441" s="139">
        <f t="shared" si="89"/>
        <v>3.1770573386010734E-2</v>
      </c>
      <c r="U441" s="102">
        <f>FORECAST($U$2,'EUR GBP'!AI441:AJ441,'EUR GBP'!$AI$2:$AJ$2)</f>
        <v>7.1298545226454609E-4</v>
      </c>
      <c r="V441" s="102">
        <f t="shared" si="90"/>
        <v>-1.0855426080525182E-5</v>
      </c>
      <c r="W441" s="102">
        <f t="shared" si="91"/>
        <v>4.6598292212001964E-2</v>
      </c>
      <c r="X441" s="171">
        <f t="shared" si="92"/>
        <v>-1.0855426080522146E-5</v>
      </c>
      <c r="Y441" s="139">
        <f t="shared" si="93"/>
        <v>-4.2496675070293659E-4</v>
      </c>
      <c r="AC441" s="152">
        <f t="shared" si="84"/>
        <v>0.27270669662147562</v>
      </c>
      <c r="AD441" s="153">
        <f t="shared" si="94"/>
        <v>-1.5364371252080122E-4</v>
      </c>
      <c r="AE441" s="153">
        <f t="shared" si="95"/>
        <v>0.3174748640526372</v>
      </c>
      <c r="AF441" s="153">
        <f t="shared" si="96"/>
        <v>-1.5364371252080122E-4</v>
      </c>
      <c r="AG441" s="139">
        <f t="shared" si="97"/>
        <v>-6.3280941406470732E-3</v>
      </c>
    </row>
    <row r="442" spans="10:33" ht="15" x14ac:dyDescent="0.2">
      <c r="J442" s="49">
        <v>44441</v>
      </c>
      <c r="K442" s="50">
        <v>185.140001773834</v>
      </c>
      <c r="L442" s="139">
        <f t="shared" si="85"/>
        <v>6.2852490674264487E-3</v>
      </c>
      <c r="M442" s="170">
        <f t="shared" si="86"/>
        <v>154.18302373164724</v>
      </c>
      <c r="N442" s="139" cm="1">
        <f t="array" ref="N442">[1]!BSMCall(M442,$G$4,$G$7,W442,$G$11,AE442)/'EUR GBP'!H442</f>
        <v>20.252286722951428</v>
      </c>
      <c r="O442" s="139">
        <f>$B$5*(N442-($G$10/'EUR GBP'!$F$3))</f>
        <v>105.18061578161718</v>
      </c>
      <c r="P442" s="139">
        <f>(M442/'EUR GBP'!H442)-(Barclays!$K$3/'EUR GBP'!$F$3)</f>
        <v>1.5411926712229445</v>
      </c>
      <c r="Q442" s="139">
        <f t="shared" si="87"/>
        <v>0.9585570977222504</v>
      </c>
      <c r="R442" s="139">
        <f t="shared" si="88"/>
        <v>1.3119631318202667E-2</v>
      </c>
      <c r="S442" s="139">
        <f t="shared" si="89"/>
        <v>0.93426790897018375</v>
      </c>
      <c r="U442" s="102">
        <f>FORECAST($U$2,'EUR GBP'!AI442:AJ442,'EUR GBP'!$AI$2:$AJ$2)</f>
        <v>7.2384087834507127E-4</v>
      </c>
      <c r="V442" s="102">
        <f t="shared" si="90"/>
        <v>8.9974491856992245E-6</v>
      </c>
      <c r="W442" s="102">
        <f t="shared" si="91"/>
        <v>4.6618145087268185E-2</v>
      </c>
      <c r="X442" s="171">
        <f t="shared" si="92"/>
        <v>8.9974491856992245E-6</v>
      </c>
      <c r="Y442" s="139">
        <f t="shared" si="93"/>
        <v>3.5223092273845285E-4</v>
      </c>
      <c r="AC442" s="152">
        <f t="shared" si="84"/>
        <v>0.27286034033399642</v>
      </c>
      <c r="AD442" s="153">
        <f t="shared" si="94"/>
        <v>-9.1682391796082952E-4</v>
      </c>
      <c r="AE442" s="153">
        <f t="shared" si="95"/>
        <v>0.31671168384719717</v>
      </c>
      <c r="AF442" s="153">
        <f t="shared" si="96"/>
        <v>-9.1682391796082952E-4</v>
      </c>
      <c r="AG442" s="139">
        <f t="shared" si="97"/>
        <v>-3.7761050993007882E-2</v>
      </c>
    </row>
    <row r="443" spans="10:33" ht="15" x14ac:dyDescent="0.2">
      <c r="J443" s="49">
        <v>44440</v>
      </c>
      <c r="K443" s="50">
        <v>183.980000019073</v>
      </c>
      <c r="L443" s="139">
        <f t="shared" si="85"/>
        <v>-1.1950718104318996E-3</v>
      </c>
      <c r="M443" s="170">
        <f t="shared" si="86"/>
        <v>153.03688898257877</v>
      </c>
      <c r="N443" s="139" cm="1">
        <f t="array" ref="N443">[1]!BSMCall(M443,$G$4,$G$7,W443,$G$11,AE443)/'EUR GBP'!H443</f>
        <v>19.239216480783863</v>
      </c>
      <c r="O443" s="139">
        <f>$B$5*(N443-($G$10/'EUR GBP'!$F$3))</f>
        <v>-46.779920543517584</v>
      </c>
      <c r="P443" s="139">
        <f>(M443/'EUR GBP'!H443)-(Barclays!$K$3/'EUR GBP'!$F$3)</f>
        <v>-0.63400120395573367</v>
      </c>
      <c r="Q443" s="139">
        <f t="shared" si="87"/>
        <v>-0.39432211517978899</v>
      </c>
      <c r="R443" s="139">
        <f t="shared" si="88"/>
        <v>2.2201786690792362E-3</v>
      </c>
      <c r="S443" s="139">
        <f t="shared" si="89"/>
        <v>-0.5091999885662355</v>
      </c>
      <c r="U443" s="102">
        <f>FORECAST($U$2,'EUR GBP'!AI443:AJ443,'EUR GBP'!$AI$2:$AJ$2)</f>
        <v>7.1484342915937205E-4</v>
      </c>
      <c r="V443" s="102">
        <f t="shared" si="90"/>
        <v>-9.986222721632609E-7</v>
      </c>
      <c r="W443" s="102">
        <f t="shared" si="91"/>
        <v>4.660814901581032E-2</v>
      </c>
      <c r="X443" s="171">
        <f t="shared" si="92"/>
        <v>-9.9862227216640509E-7</v>
      </c>
      <c r="Y443" s="139">
        <f t="shared" si="93"/>
        <v>-3.9093929527428369E-5</v>
      </c>
      <c r="AC443" s="152">
        <f t="shared" si="84"/>
        <v>0.27377716425195725</v>
      </c>
      <c r="AD443" s="153">
        <f t="shared" si="94"/>
        <v>-2.8421468629504787E-3</v>
      </c>
      <c r="AE443" s="153">
        <f t="shared" si="95"/>
        <v>0.31478636090220752</v>
      </c>
      <c r="AF443" s="153">
        <f t="shared" si="96"/>
        <v>-2.8421468629504787E-3</v>
      </c>
      <c r="AG443" s="139">
        <f t="shared" si="97"/>
        <v>-0.11705895812599826</v>
      </c>
    </row>
    <row r="444" spans="10:33" ht="15" x14ac:dyDescent="0.2">
      <c r="J444" s="49">
        <v>44439</v>
      </c>
      <c r="K444" s="50">
        <v>184.200000762939</v>
      </c>
      <c r="L444" s="139">
        <f t="shared" si="85"/>
        <v>-8.6487199743868898E-3</v>
      </c>
      <c r="M444" s="170">
        <f t="shared" si="86"/>
        <v>151.89484102667814</v>
      </c>
      <c r="N444" s="139" cm="1">
        <f t="array" ref="N444">[1]!BSMCall(M444,$G$4,$G$7,W444,$G$11,AE444)/'EUR GBP'!H444</f>
        <v>18.362822060633356</v>
      </c>
      <c r="O444" s="139">
        <f>$B$5*(N444-($G$10/'EUR GBP'!$F$3))</f>
        <v>-178.23908356609371</v>
      </c>
      <c r="P444" s="139">
        <f>(M444/'EUR GBP'!H444)-(Barclays!$K$3/'EUR GBP'!$F$3)</f>
        <v>-1.5641388892173893</v>
      </c>
      <c r="Q444" s="139">
        <f t="shared" si="87"/>
        <v>-0.97282868136987033</v>
      </c>
      <c r="R444" s="139">
        <f t="shared" si="88"/>
        <v>1.3513205728048976E-2</v>
      </c>
      <c r="S444" s="139">
        <f t="shared" si="89"/>
        <v>-1.1739253477930838</v>
      </c>
      <c r="U444" s="102">
        <f>FORECAST($U$2,'EUR GBP'!AI444:AJ444,'EUR GBP'!$AI$2:$AJ$2)</f>
        <v>7.1584205143153531E-4</v>
      </c>
      <c r="V444" s="102">
        <f t="shared" si="90"/>
        <v>1.1480500688775832E-5</v>
      </c>
      <c r="W444" s="102">
        <f t="shared" si="91"/>
        <v>4.6620628138771263E-2</v>
      </c>
      <c r="X444" s="171">
        <f t="shared" si="92"/>
        <v>1.1480500688776374E-5</v>
      </c>
      <c r="Y444" s="139">
        <f t="shared" si="93"/>
        <v>4.4943708685062035E-4</v>
      </c>
      <c r="AC444" s="152">
        <f t="shared" si="84"/>
        <v>0.27661931111490773</v>
      </c>
      <c r="AD444" s="153">
        <f t="shared" si="94"/>
        <v>-5.2215580155898222E-3</v>
      </c>
      <c r="AE444" s="153">
        <f t="shared" si="95"/>
        <v>0.31240694974956817</v>
      </c>
      <c r="AF444" s="153">
        <f t="shared" si="96"/>
        <v>-5.2215580155898222E-3</v>
      </c>
      <c r="AG444" s="139">
        <f t="shared" si="97"/>
        <v>-0.21505930923811295</v>
      </c>
    </row>
    <row r="445" spans="10:33" ht="15" x14ac:dyDescent="0.2">
      <c r="J445" s="49">
        <v>44438</v>
      </c>
      <c r="K445" s="50">
        <v>185.80000400543199</v>
      </c>
      <c r="L445" s="139">
        <f t="shared" si="85"/>
        <v>2.0473227755378157E-3</v>
      </c>
      <c r="M445" s="170">
        <f t="shared" si="86"/>
        <v>153.53368867417637</v>
      </c>
      <c r="N445" s="139" cm="1">
        <f t="array" ref="N445">[1]!BSMCall(M445,$G$4,$G$7,W445,$G$11,AE445)/'EUR GBP'!H445</f>
        <v>19.698454995358912</v>
      </c>
      <c r="O445" s="139">
        <f>$B$5*(N445-($G$10/'EUR GBP'!$F$3))</f>
        <v>22.105856642739674</v>
      </c>
      <c r="P445" s="139">
        <f>(M445/'EUR GBP'!H445)-(Barclays!$K$3/'EUR GBP'!$F$3)</f>
        <v>0.34587728340036961</v>
      </c>
      <c r="Q445" s="139">
        <f t="shared" si="87"/>
        <v>0.21512114035763832</v>
      </c>
      <c r="R445" s="139">
        <f t="shared" si="88"/>
        <v>6.6077231566124758E-4</v>
      </c>
      <c r="S445" s="139">
        <f t="shared" si="89"/>
        <v>0.14967079645310039</v>
      </c>
      <c r="U445" s="102">
        <f>FORECAST($U$2,'EUR GBP'!AI445:AJ445,'EUR GBP'!$AI$2:$AJ$2)</f>
        <v>7.0436155074275948E-4</v>
      </c>
      <c r="V445" s="102">
        <f t="shared" si="90"/>
        <v>-8.0585828982301412E-6</v>
      </c>
      <c r="W445" s="102">
        <f t="shared" si="91"/>
        <v>4.6601089055184258E-2</v>
      </c>
      <c r="X445" s="171">
        <f t="shared" si="92"/>
        <v>-8.0585828982279728E-6</v>
      </c>
      <c r="Y445" s="139">
        <f t="shared" si="93"/>
        <v>-3.1547631241071196E-4</v>
      </c>
      <c r="AC445" s="152">
        <f t="shared" si="84"/>
        <v>0.28184086913049755</v>
      </c>
      <c r="AD445" s="153">
        <f t="shared" si="94"/>
        <v>-1.5974930458415582E-3</v>
      </c>
      <c r="AE445" s="153">
        <f t="shared" si="95"/>
        <v>0.31603101471931644</v>
      </c>
      <c r="AF445" s="153">
        <f t="shared" si="96"/>
        <v>-1.5974930458415582E-3</v>
      </c>
      <c r="AG445" s="139">
        <f t="shared" si="97"/>
        <v>-6.5795639907788486E-2</v>
      </c>
    </row>
    <row r="446" spans="10:33" ht="15" x14ac:dyDescent="0.2">
      <c r="J446" s="49">
        <v>44435</v>
      </c>
      <c r="K446" s="50">
        <v>185.42000055313099</v>
      </c>
      <c r="L446" s="139">
        <f t="shared" si="85"/>
        <v>5.7331384803306516E-3</v>
      </c>
      <c r="M446" s="170">
        <f t="shared" si="86"/>
        <v>154.09842934866131</v>
      </c>
      <c r="N446" s="139" cm="1">
        <f t="array" ref="N446">[1]!BSMCall(M446,$G$4,$G$7,W446,$G$11,AE446)/'EUR GBP'!H446</f>
        <v>19.908230709893349</v>
      </c>
      <c r="O446" s="139">
        <f>$B$5*(N446-($G$10/'EUR GBP'!$F$3))</f>
        <v>53.57221382290529</v>
      </c>
      <c r="P446" s="139">
        <f>(M446/'EUR GBP'!H446)-(Barclays!$K$3/'EUR GBP'!$F$3)</f>
        <v>0.89310664492461456</v>
      </c>
      <c r="Q446" s="139">
        <f t="shared" si="87"/>
        <v>0.5554748147329821</v>
      </c>
      <c r="R446" s="139">
        <f t="shared" si="88"/>
        <v>4.4056947316231205E-3</v>
      </c>
      <c r="S446" s="139">
        <f t="shared" si="89"/>
        <v>0.33064524379854432</v>
      </c>
      <c r="U446" s="102">
        <f>FORECAST($U$2,'EUR GBP'!AI446:AJ446,'EUR GBP'!$AI$2:$AJ$2)</f>
        <v>7.1242013364098962E-4</v>
      </c>
      <c r="V446" s="102">
        <f t="shared" si="90"/>
        <v>-1.5893892850722506E-6</v>
      </c>
      <c r="W446" s="102">
        <f t="shared" si="91"/>
        <v>4.6607558248797414E-2</v>
      </c>
      <c r="X446" s="171">
        <f t="shared" si="92"/>
        <v>-1.5893892850726843E-6</v>
      </c>
      <c r="Y446" s="139">
        <f t="shared" si="93"/>
        <v>-6.2221196576644502E-5</v>
      </c>
      <c r="AC446" s="152">
        <f t="shared" si="84"/>
        <v>0.28343836217633911</v>
      </c>
      <c r="AD446" s="153">
        <f t="shared" si="94"/>
        <v>-5.5642341247448268E-3</v>
      </c>
      <c r="AE446" s="153">
        <f t="shared" si="95"/>
        <v>0.31206427364041317</v>
      </c>
      <c r="AF446" s="153">
        <f t="shared" si="96"/>
        <v>-5.5642341247448268E-3</v>
      </c>
      <c r="AG446" s="139">
        <f t="shared" si="97"/>
        <v>-0.22917304446948428</v>
      </c>
    </row>
    <row r="447" spans="10:33" ht="15" x14ac:dyDescent="0.2">
      <c r="J447" s="49">
        <v>44434</v>
      </c>
      <c r="K447" s="50">
        <v>184.360003471374</v>
      </c>
      <c r="L447" s="139">
        <f t="shared" si="85"/>
        <v>-3.3573193920400242E-3</v>
      </c>
      <c r="M447" s="170">
        <f t="shared" si="86"/>
        <v>152.70558941270261</v>
      </c>
      <c r="N447" s="139" cm="1">
        <f t="array" ref="N447">[1]!BSMCall(M447,$G$4,$G$7,W447,$G$11,AE447)/'EUR GBP'!H447</f>
        <v>19.157394180168282</v>
      </c>
      <c r="O447" s="139">
        <f>$B$5*(N447-($G$10/'EUR GBP'!$F$3))</f>
        <v>-59.053265635854757</v>
      </c>
      <c r="P447" s="139">
        <f>(M447/'EUR GBP'!H447)-(Barclays!$K$3/'EUR GBP'!$F$3)</f>
        <v>-0.80468242616592534</v>
      </c>
      <c r="Q447" s="139">
        <f t="shared" si="87"/>
        <v>-0.50047866526749751</v>
      </c>
      <c r="R447" s="139">
        <f t="shared" si="88"/>
        <v>3.57648817846508E-3</v>
      </c>
      <c r="S447" s="139">
        <f t="shared" si="89"/>
        <v>-0.50051165007512499</v>
      </c>
      <c r="U447" s="102">
        <f>FORECAST($U$2,'EUR GBP'!AI447:AJ447,'EUR GBP'!$AI$2:$AJ$2)</f>
        <v>7.1400952292606187E-4</v>
      </c>
      <c r="V447" s="102">
        <f t="shared" si="90"/>
        <v>9.6631876658650855E-6</v>
      </c>
      <c r="W447" s="102">
        <f t="shared" si="91"/>
        <v>4.6618810825748348E-2</v>
      </c>
      <c r="X447" s="171">
        <f t="shared" si="92"/>
        <v>9.6631876658620497E-6</v>
      </c>
      <c r="Y447" s="139">
        <f t="shared" si="93"/>
        <v>3.7829316263895236E-4</v>
      </c>
      <c r="AC447" s="152">
        <f t="shared" si="84"/>
        <v>0.28900259630108394</v>
      </c>
      <c r="AD447" s="153">
        <f t="shared" si="94"/>
        <v>-9.6821441359473681E-5</v>
      </c>
      <c r="AE447" s="153">
        <f t="shared" si="95"/>
        <v>0.31753168632379852</v>
      </c>
      <c r="AF447" s="153">
        <f t="shared" si="96"/>
        <v>-9.6821441359473681E-5</v>
      </c>
      <c r="AG447" s="139">
        <f t="shared" si="97"/>
        <v>-3.9877661487315282E-3</v>
      </c>
    </row>
    <row r="448" spans="10:33" ht="15" x14ac:dyDescent="0.2">
      <c r="J448" s="49">
        <v>44433</v>
      </c>
      <c r="K448" s="50">
        <v>184.979999065399</v>
      </c>
      <c r="L448" s="139">
        <f t="shared" si="85"/>
        <v>1.8881815795827143E-2</v>
      </c>
      <c r="M448" s="170">
        <f t="shared" si="86"/>
        <v>156.11306965910384</v>
      </c>
      <c r="N448" s="139" cm="1">
        <f t="array" ref="N448">[1]!BSMCall(M448,$G$4,$G$7,W448,$G$11,AE448)/'EUR GBP'!H448</f>
        <v>21.675718564750277</v>
      </c>
      <c r="O448" s="139">
        <f>$B$5*(N448-($G$10/'EUR GBP'!$F$3))</f>
        <v>318.6953920514444</v>
      </c>
      <c r="P448" s="139">
        <f>(M448/'EUR GBP'!H448)-(Barclays!$K$3/'EUR GBP'!$F$3)</f>
        <v>3.4450597463050485</v>
      </c>
      <c r="Q448" s="139">
        <f t="shared" si="87"/>
        <v>2.1426824390992838</v>
      </c>
      <c r="R448" s="139">
        <f t="shared" si="88"/>
        <v>6.5554313959128543E-2</v>
      </c>
      <c r="S448" s="139">
        <f t="shared" si="89"/>
        <v>2.1982810570891469</v>
      </c>
      <c r="U448" s="102">
        <f>FORECAST($U$2,'EUR GBP'!AI448:AJ448,'EUR GBP'!$AI$2:$AJ$2)</f>
        <v>7.0434633526019678E-4</v>
      </c>
      <c r="V448" s="102">
        <f t="shared" si="90"/>
        <v>2.1989748347550197E-5</v>
      </c>
      <c r="W448" s="102">
        <f t="shared" si="91"/>
        <v>4.6631137386430037E-2</v>
      </c>
      <c r="X448" s="171">
        <f t="shared" si="92"/>
        <v>2.1989748347550631E-5</v>
      </c>
      <c r="Y448" s="139">
        <f t="shared" si="93"/>
        <v>8.6085169156108979E-4</v>
      </c>
      <c r="AC448" s="152">
        <f t="shared" si="84"/>
        <v>0.28909941774244341</v>
      </c>
      <c r="AD448" s="153">
        <f t="shared" si="94"/>
        <v>-2.6262165232227019E-4</v>
      </c>
      <c r="AE448" s="153">
        <f t="shared" si="95"/>
        <v>0.31736588611283573</v>
      </c>
      <c r="AF448" s="153">
        <f t="shared" si="96"/>
        <v>-2.6262165232227019E-4</v>
      </c>
      <c r="AG448" s="139">
        <f t="shared" si="97"/>
        <v>-1.0816547660826755E-2</v>
      </c>
    </row>
    <row r="449" spans="10:33" ht="15" x14ac:dyDescent="0.2">
      <c r="J449" s="49">
        <v>44432</v>
      </c>
      <c r="K449" s="50">
        <v>181.52000904083201</v>
      </c>
      <c r="L449" s="139">
        <f t="shared" si="85"/>
        <v>2.9794123097308801E-3</v>
      </c>
      <c r="M449" s="170">
        <f t="shared" si="86"/>
        <v>153.67650343063207</v>
      </c>
      <c r="N449" s="139" cm="1">
        <f t="array" ref="N449">[1]!BSMCall(M449,$G$4,$G$7,W449,$G$11,AE449)/'EUR GBP'!H449</f>
        <v>19.679412401751932</v>
      </c>
      <c r="O449" s="139">
        <f>$B$5*(N449-($G$10/'EUR GBP'!$F$3))</f>
        <v>19.249467601692771</v>
      </c>
      <c r="P449" s="139">
        <f>(M449/'EUR GBP'!H449)-(Barclays!$K$3/'EUR GBP'!$F$3)</f>
        <v>0.39595600370080319</v>
      </c>
      <c r="Q449" s="139">
        <f t="shared" si="87"/>
        <v>0.24626800063354209</v>
      </c>
      <c r="R449" s="139">
        <f t="shared" si="88"/>
        <v>8.6596756408152762E-4</v>
      </c>
      <c r="S449" s="139">
        <f t="shared" si="89"/>
        <v>8.5926189880517173E-2</v>
      </c>
      <c r="U449" s="102">
        <f>FORECAST($U$2,'EUR GBP'!AI449:AJ449,'EUR GBP'!$AI$2:$AJ$2)</f>
        <v>6.8235658691264659E-4</v>
      </c>
      <c r="V449" s="102">
        <f t="shared" si="90"/>
        <v>-9.9962227977814892E-6</v>
      </c>
      <c r="W449" s="102">
        <f t="shared" si="91"/>
        <v>4.6599151415284708E-2</v>
      </c>
      <c r="X449" s="171">
        <f t="shared" si="92"/>
        <v>-9.9962227977784535E-6</v>
      </c>
      <c r="Y449" s="139">
        <f t="shared" si="93"/>
        <v>-3.9133077690030159E-4</v>
      </c>
      <c r="AC449" s="152">
        <f t="shared" si="84"/>
        <v>0.28936203939476568</v>
      </c>
      <c r="AD449" s="153">
        <f t="shared" si="94"/>
        <v>-3.9045620190406027E-3</v>
      </c>
      <c r="AE449" s="153">
        <f t="shared" si="95"/>
        <v>0.31372394574611739</v>
      </c>
      <c r="AF449" s="153">
        <f t="shared" si="96"/>
        <v>-3.9045620190406027E-3</v>
      </c>
      <c r="AG449" s="139">
        <f t="shared" si="97"/>
        <v>-0.16081644754020616</v>
      </c>
    </row>
    <row r="450" spans="10:33" ht="15" x14ac:dyDescent="0.2">
      <c r="J450" s="49">
        <v>44431</v>
      </c>
      <c r="K450" s="50">
        <v>180.979990959167</v>
      </c>
      <c r="L450" s="139">
        <f t="shared" si="85"/>
        <v>1.0553858334905374E-2</v>
      </c>
      <c r="M450" s="170">
        <f t="shared" si="86"/>
        <v>154.83706003457303</v>
      </c>
      <c r="N450" s="139" cm="1">
        <f t="array" ref="N450">[1]!BSMCall(M450,$G$4,$G$7,W450,$G$11,AE450)/'EUR GBP'!H450</f>
        <v>20.789209593697983</v>
      </c>
      <c r="O450" s="139">
        <f>$B$5*(N450-($G$10/'EUR GBP'!$F$3))</f>
        <v>185.71904639360037</v>
      </c>
      <c r="P450" s="139">
        <f>(M450/'EUR GBP'!H450)-(Barclays!$K$3/'EUR GBP'!$F$3)</f>
        <v>2.2805363579283551</v>
      </c>
      <c r="Q450" s="139">
        <f t="shared" si="87"/>
        <v>1.4183978118525917</v>
      </c>
      <c r="R450" s="139">
        <f t="shared" si="88"/>
        <v>2.8726436906859842E-2</v>
      </c>
      <c r="S450" s="139">
        <f t="shared" si="89"/>
        <v>1.4610972691155484</v>
      </c>
      <c r="U450" s="102">
        <f>FORECAST($U$2,'EUR GBP'!AI450:AJ450,'EUR GBP'!$AI$2:$AJ$2)</f>
        <v>6.9235280971042808E-4</v>
      </c>
      <c r="V450" s="102">
        <f t="shared" si="90"/>
        <v>1.2982974294573112E-5</v>
      </c>
      <c r="W450" s="102">
        <f t="shared" si="91"/>
        <v>4.6622130612377057E-2</v>
      </c>
      <c r="X450" s="171">
        <f t="shared" si="92"/>
        <v>1.2982974294570293E-5</v>
      </c>
      <c r="Y450" s="139">
        <f t="shared" si="93"/>
        <v>5.0825572018062173E-4</v>
      </c>
      <c r="AC450" s="152">
        <f t="shared" si="84"/>
        <v>0.29326660141380628</v>
      </c>
      <c r="AD450" s="153">
        <f t="shared" si="94"/>
        <v>3.2691935058182242E-4</v>
      </c>
      <c r="AE450" s="153">
        <f t="shared" si="95"/>
        <v>0.31795542711573982</v>
      </c>
      <c r="AF450" s="153">
        <f t="shared" si="96"/>
        <v>3.2691935058182242E-4</v>
      </c>
      <c r="AG450" s="139">
        <f t="shared" si="97"/>
        <v>1.3464764635916315E-2</v>
      </c>
    </row>
    <row r="451" spans="10:33" ht="15" x14ac:dyDescent="0.2">
      <c r="J451" s="49">
        <v>44428</v>
      </c>
      <c r="K451" s="50">
        <v>179.07999753952001</v>
      </c>
      <c r="L451" s="139">
        <f t="shared" si="85"/>
        <v>-4.7908267738883395E-3</v>
      </c>
      <c r="M451" s="170">
        <f t="shared" si="86"/>
        <v>152.48594741469074</v>
      </c>
      <c r="N451" s="139" cm="1">
        <f t="array" ref="N451">[1]!BSMCall(M451,$G$4,$G$7,W451,$G$11,AE451)/'EUR GBP'!H451</f>
        <v>18.877200590340095</v>
      </c>
      <c r="O451" s="139">
        <f>$B$5*(N451-($G$10/'EUR GBP'!$F$3))</f>
        <v>-101.08230411008279</v>
      </c>
      <c r="P451" s="139">
        <f>(M451/'EUR GBP'!H451)-(Barclays!$K$3/'EUR GBP'!$F$3)</f>
        <v>-1.3942499687547922</v>
      </c>
      <c r="Q451" s="139">
        <f t="shared" si="87"/>
        <v>-0.86716490968545634</v>
      </c>
      <c r="R451" s="139">
        <f t="shared" si="88"/>
        <v>1.0737150669531266E-2</v>
      </c>
      <c r="S451" s="139">
        <f t="shared" si="89"/>
        <v>-0.93707105966434445</v>
      </c>
      <c r="U451" s="102">
        <f>FORECAST($U$2,'EUR GBP'!AI451:AJ451,'EUR GBP'!$AI$2:$AJ$2)</f>
        <v>6.7936983541585496E-4</v>
      </c>
      <c r="V451" s="102">
        <f t="shared" si="90"/>
        <v>-1.0557804489508445E-5</v>
      </c>
      <c r="W451" s="102">
        <f t="shared" si="91"/>
        <v>4.6598589833592975E-2</v>
      </c>
      <c r="X451" s="171">
        <f t="shared" si="92"/>
        <v>-1.0557804489511047E-5</v>
      </c>
      <c r="Y451" s="139">
        <f t="shared" si="93"/>
        <v>-4.1331550094702267E-4</v>
      </c>
      <c r="AC451" s="152">
        <f t="shared" ref="AC451:AC503" si="98">STDEV(L451:L577)*SQRT(252)</f>
        <v>0.29293968206322446</v>
      </c>
      <c r="AD451" s="153">
        <f t="shared" si="94"/>
        <v>-1.9479534437339963E-3</v>
      </c>
      <c r="AE451" s="153">
        <f t="shared" si="95"/>
        <v>0.315680554321424</v>
      </c>
      <c r="AF451" s="153">
        <f t="shared" si="96"/>
        <v>-1.9479534437339963E-3</v>
      </c>
      <c r="AG451" s="139">
        <f t="shared" si="97"/>
        <v>-8.022998514747233E-2</v>
      </c>
    </row>
    <row r="452" spans="10:33" ht="15" x14ac:dyDescent="0.2">
      <c r="J452" s="49">
        <v>44427</v>
      </c>
      <c r="K452" s="50">
        <v>179.939997196197</v>
      </c>
      <c r="L452" s="139">
        <f t="shared" ref="L452:L515" si="99">LN(K452/K453)</f>
        <v>-1.3469023787363643E-2</v>
      </c>
      <c r="M452" s="170">
        <f t="shared" ref="M452:M515" si="100">$K$3*(1+L452)</f>
        <v>151.15627408665918</v>
      </c>
      <c r="N452" s="139" cm="1">
        <f t="array" ref="N452">[1]!BSMCall(M452,$G$4,$G$7,W452,$G$11,AE452)/'EUR GBP'!H452</f>
        <v>17.895072268377238</v>
      </c>
      <c r="O452" s="139">
        <f>$B$5*(N452-($G$10/'EUR GBP'!$F$3))</f>
        <v>-248.40155240451142</v>
      </c>
      <c r="P452" s="139">
        <f>(M452/'EUR GBP'!H452)-(Barclays!$K$3/'EUR GBP'!$F$3)</f>
        <v>-3.1550016345360632</v>
      </c>
      <c r="Q452" s="139">
        <f t="shared" ref="Q452:Q515" si="101">$G$15*P452</f>
        <v>-1.9622784785954679</v>
      </c>
      <c r="R452" s="139">
        <f t="shared" ref="R452:R515" si="102">0.5*$G$16*P452^2</f>
        <v>5.4980278790196901E-2</v>
      </c>
      <c r="S452" s="139">
        <f t="shared" ref="S452:S515" si="103">Q452+R452+Y452+AG452</f>
        <v>-2.0168396072896146</v>
      </c>
      <c r="U452" s="102">
        <f>FORECAST($U$2,'EUR GBP'!AI452:AJ452,'EUR GBP'!$AI$2:$AJ$2)</f>
        <v>6.8992763990536341E-4</v>
      </c>
      <c r="V452" s="102">
        <f t="shared" ref="V452:V503" si="104">U452-U453</f>
        <v>6.0730206314476079E-6</v>
      </c>
      <c r="W452" s="102">
        <f t="shared" ref="W452:W503" si="105">$U$3+V452</f>
        <v>4.6615220658713936E-2</v>
      </c>
      <c r="X452" s="171">
        <f t="shared" ref="X452:X503" si="106">W452-$U$3</f>
        <v>6.07302063145021E-6</v>
      </c>
      <c r="Y452" s="139">
        <f t="shared" ref="Y452:Y503" si="107">X452*$G$18</f>
        <v>2.3774578957615211E-4</v>
      </c>
      <c r="AC452" s="152">
        <f t="shared" si="98"/>
        <v>0.29488763550695846</v>
      </c>
      <c r="AD452" s="153">
        <f t="shared" ref="AD452:AD503" si="108">AC452-AC453</f>
        <v>-2.6653959772903191E-3</v>
      </c>
      <c r="AE452" s="153">
        <f t="shared" ref="AE452:AE503" si="109">$AC$3+AD452</f>
        <v>0.31496311178786768</v>
      </c>
      <c r="AF452" s="153">
        <f t="shared" ref="AF452:AF503" si="110">AE452-$AC$3</f>
        <v>-2.6653959772903191E-3</v>
      </c>
      <c r="AG452" s="139">
        <f t="shared" ref="AG452:AG503" si="111">AF452*$G$17</f>
        <v>-0.10977915327392006</v>
      </c>
    </row>
    <row r="453" spans="10:33" ht="15" x14ac:dyDescent="0.2">
      <c r="J453" s="49">
        <v>44426</v>
      </c>
      <c r="K453" s="50">
        <v>182.380008697509</v>
      </c>
      <c r="L453" s="139">
        <f t="shared" si="99"/>
        <v>-2.0813477529699935E-3</v>
      </c>
      <c r="M453" s="170">
        <f t="shared" si="100"/>
        <v>152.90109378453948</v>
      </c>
      <c r="N453" s="139" cm="1">
        <f t="array" ref="N453">[1]!BSMCall(M453,$G$4,$G$7,W453,$G$11,AE453)/'EUR GBP'!H453</f>
        <v>19.358365757562719</v>
      </c>
      <c r="O453" s="139">
        <f>$B$5*(N453-($G$10/'EUR GBP'!$F$3))</f>
        <v>-28.907529026689183</v>
      </c>
      <c r="P453" s="139">
        <f>(M453/'EUR GBP'!H453)-(Barclays!$K$3/'EUR GBP'!$F$3)</f>
        <v>-5.9865010707738975E-2</v>
      </c>
      <c r="Q453" s="139">
        <f t="shared" si="101"/>
        <v>-3.7233521798145576E-2</v>
      </c>
      <c r="R453" s="139">
        <f t="shared" si="102"/>
        <v>1.9794926320487327E-5</v>
      </c>
      <c r="S453" s="139">
        <f t="shared" si="103"/>
        <v>-3.6339616287275708E-2</v>
      </c>
      <c r="U453" s="102">
        <f>FORECAST($U$2,'EUR GBP'!AI453:AJ453,'EUR GBP'!$AI$2:$AJ$2)</f>
        <v>6.838546192739158E-4</v>
      </c>
      <c r="V453" s="102">
        <f t="shared" si="104"/>
        <v>-1.2492795940488013E-5</v>
      </c>
      <c r="W453" s="102">
        <f t="shared" si="105"/>
        <v>4.6596654842141996E-2</v>
      </c>
      <c r="X453" s="171">
        <f t="shared" si="106"/>
        <v>-1.2492795940489965E-5</v>
      </c>
      <c r="Y453" s="139">
        <f t="shared" si="107"/>
        <v>-4.8906628433045276E-4</v>
      </c>
      <c r="AC453" s="152">
        <f t="shared" si="98"/>
        <v>0.29755303148424878</v>
      </c>
      <c r="AD453" s="153">
        <f t="shared" si="108"/>
        <v>3.3097414529892344E-5</v>
      </c>
      <c r="AE453" s="153">
        <f t="shared" si="109"/>
        <v>0.31766160517968789</v>
      </c>
      <c r="AF453" s="153">
        <f t="shared" si="110"/>
        <v>3.3097414529892344E-5</v>
      </c>
      <c r="AG453" s="139">
        <f t="shared" si="111"/>
        <v>1.3631768688798333E-3</v>
      </c>
    </row>
    <row r="454" spans="10:33" ht="15" x14ac:dyDescent="0.2">
      <c r="J454" s="49">
        <v>44425</v>
      </c>
      <c r="K454" s="50">
        <v>182.76000022888098</v>
      </c>
      <c r="L454" s="139">
        <f t="shared" si="99"/>
        <v>-4.37644174499163E-4</v>
      </c>
      <c r="M454" s="170">
        <f t="shared" si="100"/>
        <v>153.15294204335279</v>
      </c>
      <c r="N454" s="139" cm="1">
        <f t="array" ref="N454">[1]!BSMCall(M454,$G$4,$G$7,W454,$G$11,AE454)/'EUR GBP'!H454</f>
        <v>18.985284729137572</v>
      </c>
      <c r="O454" s="139">
        <f>$B$5*(N454-($G$10/'EUR GBP'!$F$3))</f>
        <v>-84.869683290461325</v>
      </c>
      <c r="P454" s="139">
        <f>(M454/'EUR GBP'!H454)-(Barclays!$K$3/'EUR GBP'!$F$3)</f>
        <v>-0.55087242591517338</v>
      </c>
      <c r="Q454" s="139">
        <f t="shared" si="101"/>
        <v>-0.34261950738544544</v>
      </c>
      <c r="R454" s="139">
        <f t="shared" si="102"/>
        <v>1.6761382190106757E-3</v>
      </c>
      <c r="S454" s="139">
        <f t="shared" si="103"/>
        <v>-0.74683225926506691</v>
      </c>
      <c r="U454" s="102">
        <f>FORECAST($U$2,'EUR GBP'!AI454:AJ454,'EUR GBP'!$AI$2:$AJ$2)</f>
        <v>6.9634741521440381E-4</v>
      </c>
      <c r="V454" s="102">
        <f t="shared" si="104"/>
        <v>9.9862227216304406E-7</v>
      </c>
      <c r="W454" s="102">
        <f t="shared" si="105"/>
        <v>4.6610146260354653E-2</v>
      </c>
      <c r="X454" s="171">
        <f t="shared" si="106"/>
        <v>9.9862227216640509E-7</v>
      </c>
      <c r="Y454" s="139">
        <f t="shared" si="107"/>
        <v>3.9093929527428369E-5</v>
      </c>
      <c r="AC454" s="152">
        <f t="shared" si="98"/>
        <v>0.29751993406971888</v>
      </c>
      <c r="AD454" s="153">
        <f t="shared" si="108"/>
        <v>-9.855776651861492E-3</v>
      </c>
      <c r="AE454" s="153">
        <f t="shared" si="109"/>
        <v>0.3077727311132965</v>
      </c>
      <c r="AF454" s="153">
        <f t="shared" si="110"/>
        <v>-9.855776651861492E-3</v>
      </c>
      <c r="AG454" s="139">
        <f t="shared" si="111"/>
        <v>-0.40592798402815961</v>
      </c>
    </row>
    <row r="455" spans="10:33" ht="15" x14ac:dyDescent="0.2">
      <c r="J455" s="49">
        <v>44424</v>
      </c>
      <c r="K455" s="50">
        <v>182.84000158309902</v>
      </c>
      <c r="L455" s="139">
        <f t="shared" si="99"/>
        <v>-1.2068636966415393E-2</v>
      </c>
      <c r="M455" s="170">
        <f t="shared" si="100"/>
        <v>151.37084135240002</v>
      </c>
      <c r="N455" s="139" cm="1">
        <f t="array" ref="N455">[1]!BSMCall(M455,$G$4,$G$7,W455,$G$11,AE455)/'EUR GBP'!H455</f>
        <v>17.680927870929256</v>
      </c>
      <c r="O455" s="139">
        <f>$B$5*(N455-($G$10/'EUR GBP'!$F$3))</f>
        <v>-280.52321202170862</v>
      </c>
      <c r="P455" s="139">
        <f>(M455/'EUR GBP'!H455)-(Barclays!$K$3/'EUR GBP'!$F$3)</f>
        <v>-1.9720342774604376</v>
      </c>
      <c r="Q455" s="139">
        <f t="shared" si="101"/>
        <v>-1.2265224776285131</v>
      </c>
      <c r="R455" s="139">
        <f t="shared" si="102"/>
        <v>2.1480118825873765E-2</v>
      </c>
      <c r="S455" s="139">
        <f t="shared" si="103"/>
        <v>-1.7122809139798223</v>
      </c>
      <c r="U455" s="102">
        <f>FORECAST($U$2,'EUR GBP'!AI455:AJ455,'EUR GBP'!$AI$2:$AJ$2)</f>
        <v>6.9534879294224077E-4</v>
      </c>
      <c r="V455" s="102">
        <f t="shared" si="104"/>
        <v>2.2024259669706464E-5</v>
      </c>
      <c r="W455" s="102">
        <f t="shared" si="105"/>
        <v>4.6631171897752191E-2</v>
      </c>
      <c r="X455" s="171">
        <f t="shared" si="106"/>
        <v>2.2024259669704838E-5</v>
      </c>
      <c r="Y455" s="139">
        <f t="shared" si="107"/>
        <v>8.622027361289904E-4</v>
      </c>
      <c r="AC455" s="152">
        <f t="shared" si="98"/>
        <v>0.30737571072158038</v>
      </c>
      <c r="AD455" s="153">
        <f t="shared" si="108"/>
        <v>-1.2336492638279795E-2</v>
      </c>
      <c r="AE455" s="153">
        <f t="shared" si="109"/>
        <v>0.3052920151268782</v>
      </c>
      <c r="AF455" s="153">
        <f t="shared" si="110"/>
        <v>-1.2336492638279795E-2</v>
      </c>
      <c r="AG455" s="139">
        <f t="shared" si="111"/>
        <v>-0.508100757913312</v>
      </c>
    </row>
    <row r="456" spans="10:33" ht="15" x14ac:dyDescent="0.2">
      <c r="J456" s="49">
        <v>44421</v>
      </c>
      <c r="K456" s="50">
        <v>185.06000041961602</v>
      </c>
      <c r="L456" s="139">
        <f t="shared" si="99"/>
        <v>3.0306201008676089E-3</v>
      </c>
      <c r="M456" s="170">
        <f t="shared" si="100"/>
        <v>153.68434948828164</v>
      </c>
      <c r="N456" s="139" cm="1">
        <f t="array" ref="N456">[1]!BSMCall(M456,$G$4,$G$7,W456,$G$11,AE456)/'EUR GBP'!H456</f>
        <v>19.800695993741847</v>
      </c>
      <c r="O456" s="139">
        <f>$B$5*(N456-($G$10/'EUR GBP'!$F$3))</f>
        <v>37.442006400180006</v>
      </c>
      <c r="P456" s="139">
        <f>(M456/'EUR GBP'!H456)-(Barclays!$K$3/'EUR GBP'!$F$3)</f>
        <v>-0.16734454378863006</v>
      </c>
      <c r="Q456" s="139">
        <f t="shared" si="101"/>
        <v>-0.10408127627962158</v>
      </c>
      <c r="R456" s="139">
        <f t="shared" si="102"/>
        <v>1.5467882856363946E-4</v>
      </c>
      <c r="S456" s="139">
        <f t="shared" si="103"/>
        <v>-0.10826965775656004</v>
      </c>
      <c r="U456" s="102">
        <f>FORECAST($U$2,'EUR GBP'!AI456:AJ456,'EUR GBP'!$AI$2:$AJ$2)</f>
        <v>6.7332453327253431E-4</v>
      </c>
      <c r="V456" s="102">
        <f t="shared" si="104"/>
        <v>-1.9396911375223745E-5</v>
      </c>
      <c r="W456" s="102">
        <f t="shared" si="105"/>
        <v>4.6589750726707263E-2</v>
      </c>
      <c r="X456" s="171">
        <f t="shared" si="106"/>
        <v>-1.9396911375223203E-5</v>
      </c>
      <c r="Y456" s="139">
        <f t="shared" si="107"/>
        <v>-7.5934766076035437E-4</v>
      </c>
      <c r="AC456" s="152">
        <f t="shared" si="98"/>
        <v>0.31971220335986017</v>
      </c>
      <c r="AD456" s="153">
        <f t="shared" si="108"/>
        <v>-8.7011176368112508E-5</v>
      </c>
      <c r="AE456" s="153">
        <f t="shared" si="109"/>
        <v>0.31754149658878988</v>
      </c>
      <c r="AF456" s="153">
        <f t="shared" si="110"/>
        <v>-8.7011176368112508E-5</v>
      </c>
      <c r="AG456" s="139">
        <f t="shared" si="111"/>
        <v>-3.5837126447417515E-3</v>
      </c>
    </row>
    <row r="457" spans="10:33" ht="15" x14ac:dyDescent="0.2">
      <c r="J457" s="49">
        <v>44420</v>
      </c>
      <c r="K457" s="50">
        <v>184.50000286102198</v>
      </c>
      <c r="L457" s="139">
        <f t="shared" si="99"/>
        <v>-1.0460008169515349E-2</v>
      </c>
      <c r="M457" s="170">
        <f t="shared" si="100"/>
        <v>151.61731545325534</v>
      </c>
      <c r="N457" s="139" cm="1">
        <f t="array" ref="N457">[1]!BSMCall(M457,$G$4,$G$7,W457,$G$11,AE457)/'EUR GBP'!H457</f>
        <v>18.412530877073412</v>
      </c>
      <c r="O457" s="139">
        <f>$B$5*(N457-($G$10/'EUR GBP'!$F$3))</f>
        <v>-170.78276110008534</v>
      </c>
      <c r="P457" s="139">
        <f>(M457/'EUR GBP'!H457)-(Barclays!$K$3/'EUR GBP'!$F$3)</f>
        <v>-2.1232300285820997</v>
      </c>
      <c r="Q457" s="139">
        <f t="shared" si="101"/>
        <v>-1.3205598832619785</v>
      </c>
      <c r="R457" s="139">
        <f t="shared" si="102"/>
        <v>2.4900143848079998E-2</v>
      </c>
      <c r="S457" s="139">
        <f t="shared" si="103"/>
        <v>-1.2774581087000076</v>
      </c>
      <c r="U457" s="102">
        <f>FORECAST($U$2,'EUR GBP'!AI457:AJ457,'EUR GBP'!$AI$2:$AJ$2)</f>
        <v>6.9272144464775805E-4</v>
      </c>
      <c r="V457" s="102">
        <f t="shared" si="104"/>
        <v>1.6366329509764064E-5</v>
      </c>
      <c r="W457" s="102">
        <f t="shared" si="105"/>
        <v>4.662551396759225E-2</v>
      </c>
      <c r="X457" s="171">
        <f t="shared" si="106"/>
        <v>1.6366329509763522E-5</v>
      </c>
      <c r="Y457" s="139">
        <f t="shared" si="107"/>
        <v>6.4070685214073569E-4</v>
      </c>
      <c r="AC457" s="152">
        <f t="shared" si="98"/>
        <v>0.31979921453622828</v>
      </c>
      <c r="AD457" s="153">
        <f t="shared" si="108"/>
        <v>4.2637253451771606E-4</v>
      </c>
      <c r="AE457" s="153">
        <f t="shared" si="109"/>
        <v>0.31805488029967571</v>
      </c>
      <c r="AF457" s="153">
        <f t="shared" si="110"/>
        <v>4.2637253451771606E-4</v>
      </c>
      <c r="AG457" s="139">
        <f t="shared" si="111"/>
        <v>1.7560923861750038E-2</v>
      </c>
    </row>
    <row r="458" spans="10:33" ht="15" x14ac:dyDescent="0.2">
      <c r="J458" s="49">
        <v>44419</v>
      </c>
      <c r="K458" s="50">
        <v>186.44000291824301</v>
      </c>
      <c r="L458" s="139">
        <f t="shared" si="99"/>
        <v>5.7016832254019479E-3</v>
      </c>
      <c r="M458" s="170">
        <f t="shared" si="100"/>
        <v>154.09360977456771</v>
      </c>
      <c r="N458" s="139" cm="1">
        <f t="array" ref="N458">[1]!BSMCall(M458,$G$4,$G$7,W458,$G$11,AE458)/'EUR GBP'!H458</f>
        <v>19.636311945831057</v>
      </c>
      <c r="O458" s="139">
        <f>$B$5*(N458-($G$10/'EUR GBP'!$F$3))</f>
        <v>12.784399213561493</v>
      </c>
      <c r="P458" s="139">
        <f>(M458/'EUR GBP'!H458)-(Barclays!$K$3/'EUR GBP'!$F$3)</f>
        <v>0.9605911178787494</v>
      </c>
      <c r="Q458" s="139">
        <f t="shared" si="101"/>
        <v>0.59744732196330863</v>
      </c>
      <c r="R458" s="139">
        <f t="shared" si="102"/>
        <v>5.0966509771954291E-3</v>
      </c>
      <c r="S458" s="139">
        <f t="shared" si="103"/>
        <v>0.13187886677483185</v>
      </c>
      <c r="U458" s="102">
        <f>FORECAST($U$2,'EUR GBP'!AI458:AJ458,'EUR GBP'!$AI$2:$AJ$2)</f>
        <v>6.7635511513799399E-4</v>
      </c>
      <c r="V458" s="102">
        <f t="shared" si="104"/>
        <v>-2.2988050477578651E-5</v>
      </c>
      <c r="W458" s="102">
        <f t="shared" si="105"/>
        <v>4.6586159587604904E-2</v>
      </c>
      <c r="X458" s="171">
        <f t="shared" si="106"/>
        <v>-2.2988050477582012E-5</v>
      </c>
      <c r="Y458" s="139">
        <f t="shared" si="107"/>
        <v>-8.9993308820755379E-4</v>
      </c>
      <c r="AC458" s="152">
        <f t="shared" si="98"/>
        <v>0.31937284200171057</v>
      </c>
      <c r="AD458" s="153">
        <f t="shared" si="108"/>
        <v>-1.1405719257712887E-2</v>
      </c>
      <c r="AE458" s="153">
        <f t="shared" si="109"/>
        <v>0.30622278850744511</v>
      </c>
      <c r="AF458" s="153">
        <f t="shared" si="110"/>
        <v>-1.1405719257712887E-2</v>
      </c>
      <c r="AG458" s="139">
        <f t="shared" si="111"/>
        <v>-0.46976517307746468</v>
      </c>
    </row>
    <row r="459" spans="10:33" ht="15" x14ac:dyDescent="0.2">
      <c r="J459" s="49">
        <v>44418</v>
      </c>
      <c r="K459" s="50">
        <v>185.38000583648599</v>
      </c>
      <c r="L459" s="139">
        <f t="shared" si="99"/>
        <v>4.9751219714750401E-3</v>
      </c>
      <c r="M459" s="170">
        <f t="shared" si="100"/>
        <v>153.9822860607793</v>
      </c>
      <c r="N459" s="139" cm="1">
        <f t="array" ref="N459">[1]!BSMCall(M459,$G$4,$G$7,W459,$G$11,AE459)/'EUR GBP'!H459</f>
        <v>20.139864231172329</v>
      </c>
      <c r="O459" s="139">
        <f>$B$5*(N459-($G$10/'EUR GBP'!$F$3))</f>
        <v>88.317242014752225</v>
      </c>
      <c r="P459" s="139">
        <f>(M459/'EUR GBP'!H459)-(Barclays!$K$3/'EUR GBP'!$F$3)</f>
        <v>1.2460472043221955</v>
      </c>
      <c r="Q459" s="139">
        <f t="shared" si="101"/>
        <v>0.77498901604057013</v>
      </c>
      <c r="R459" s="139">
        <f t="shared" si="102"/>
        <v>8.5758416000254814E-3</v>
      </c>
      <c r="S459" s="139">
        <f t="shared" si="103"/>
        <v>0.78174864881740347</v>
      </c>
      <c r="U459" s="102">
        <f>FORECAST($U$2,'EUR GBP'!AI459:AJ459,'EUR GBP'!$AI$2:$AJ$2)</f>
        <v>6.9934316561557264E-4</v>
      </c>
      <c r="V459" s="102">
        <f t="shared" si="104"/>
        <v>3.2984354766085766E-5</v>
      </c>
      <c r="W459" s="102">
        <f t="shared" si="105"/>
        <v>4.6642131992848571E-2</v>
      </c>
      <c r="X459" s="171">
        <f t="shared" si="106"/>
        <v>3.2984354766084356E-5</v>
      </c>
      <c r="Y459" s="139">
        <f t="shared" si="107"/>
        <v>1.291267055295683E-3</v>
      </c>
      <c r="AC459" s="152">
        <f t="shared" si="98"/>
        <v>0.33077856125942345</v>
      </c>
      <c r="AD459" s="153">
        <f t="shared" si="108"/>
        <v>-7.5448329296012862E-5</v>
      </c>
      <c r="AE459" s="153">
        <f t="shared" si="109"/>
        <v>0.31755305943586198</v>
      </c>
      <c r="AF459" s="153">
        <f t="shared" si="110"/>
        <v>-7.5448329296012862E-5</v>
      </c>
      <c r="AG459" s="139">
        <f t="shared" si="111"/>
        <v>-3.1074758784878399E-3</v>
      </c>
    </row>
    <row r="460" spans="10:33" ht="15" x14ac:dyDescent="0.2">
      <c r="J460" s="49">
        <v>44417</v>
      </c>
      <c r="K460" s="50">
        <v>184.46000814437801</v>
      </c>
      <c r="L460" s="139">
        <f t="shared" si="99"/>
        <v>6.8542203499262671E-3</v>
      </c>
      <c r="M460" s="170">
        <f t="shared" si="100"/>
        <v>154.27020151034722</v>
      </c>
      <c r="N460" s="139" cm="1">
        <f t="array" ref="N460">[1]!BSMCall(M460,$G$4,$G$7,W460,$G$11,AE460)/'EUR GBP'!H460</f>
        <v>20.270463270554146</v>
      </c>
      <c r="O460" s="139">
        <f>$B$5*(N460-($G$10/'EUR GBP'!$F$3))</f>
        <v>107.90709792202478</v>
      </c>
      <c r="P460" s="139">
        <f>(M460/'EUR GBP'!H460)-(Barclays!$K$3/'EUR GBP'!$F$3)</f>
        <v>1.2158708737030395</v>
      </c>
      <c r="Q460" s="139">
        <f t="shared" si="101"/>
        <v>0.75622060606931552</v>
      </c>
      <c r="R460" s="139">
        <f t="shared" si="102"/>
        <v>8.1654978838061661E-3</v>
      </c>
      <c r="S460" s="139">
        <f t="shared" si="103"/>
        <v>0.72975722117010267</v>
      </c>
      <c r="U460" s="102">
        <f>FORECAST($U$2,'EUR GBP'!AI460:AJ460,'EUR GBP'!$AI$2:$AJ$2)</f>
        <v>6.6635881084948687E-4</v>
      </c>
      <c r="V460" s="102">
        <f t="shared" si="104"/>
        <v>1.1232338147237333E-5</v>
      </c>
      <c r="W460" s="102">
        <f t="shared" si="105"/>
        <v>4.6620379976229726E-2</v>
      </c>
      <c r="X460" s="171">
        <f t="shared" si="106"/>
        <v>1.1232338147239285E-5</v>
      </c>
      <c r="Y460" s="139">
        <f t="shared" si="107"/>
        <v>4.3972205326825111E-4</v>
      </c>
      <c r="AC460" s="152">
        <f t="shared" si="98"/>
        <v>0.33085400958871947</v>
      </c>
      <c r="AD460" s="153">
        <f t="shared" si="108"/>
        <v>-8.5145235203804015E-4</v>
      </c>
      <c r="AE460" s="153">
        <f t="shared" si="109"/>
        <v>0.31677705541311996</v>
      </c>
      <c r="AF460" s="153">
        <f t="shared" si="110"/>
        <v>-8.5145235203804015E-4</v>
      </c>
      <c r="AG460" s="139">
        <f t="shared" si="111"/>
        <v>-3.5068604836287209E-2</v>
      </c>
    </row>
    <row r="461" spans="10:33" ht="15" x14ac:dyDescent="0.2">
      <c r="J461" s="49">
        <v>44414</v>
      </c>
      <c r="K461" s="50">
        <v>183.200001716613</v>
      </c>
      <c r="L461" s="139">
        <f t="shared" si="99"/>
        <v>1.9289706031337804E-2</v>
      </c>
      <c r="M461" s="170">
        <f t="shared" si="100"/>
        <v>156.17556660012522</v>
      </c>
      <c r="N461" s="139" cm="1">
        <f t="array" ref="N461">[1]!BSMCall(M461,$G$4,$G$7,W461,$G$11,AE461)/'EUR GBP'!H461</f>
        <v>21.808671296777884</v>
      </c>
      <c r="O461" s="139">
        <f>$B$5*(N461-($G$10/'EUR GBP'!$F$3))</f>
        <v>338.63830185558561</v>
      </c>
      <c r="P461" s="139">
        <f>(M461/'EUR GBP'!H461)-(Barclays!$K$3/'EUR GBP'!$F$3)</f>
        <v>3.7534345363993111</v>
      </c>
      <c r="Q461" s="139">
        <f t="shared" si="101"/>
        <v>2.3344786040582752</v>
      </c>
      <c r="R461" s="139">
        <f t="shared" si="102"/>
        <v>7.7815381689348526E-2</v>
      </c>
      <c r="S461" s="139">
        <f t="shared" si="103"/>
        <v>2.4526261432585734</v>
      </c>
      <c r="U461" s="102">
        <f>FORECAST($U$2,'EUR GBP'!AI461:AJ461,'EUR GBP'!$AI$2:$AJ$2)</f>
        <v>6.5512647270224954E-4</v>
      </c>
      <c r="V461" s="102">
        <f t="shared" si="104"/>
        <v>3.6861957050860123E-5</v>
      </c>
      <c r="W461" s="102">
        <f t="shared" si="105"/>
        <v>4.6646009595133348E-2</v>
      </c>
      <c r="X461" s="171">
        <f t="shared" si="106"/>
        <v>3.6861957050861316E-5</v>
      </c>
      <c r="Y461" s="139">
        <f t="shared" si="107"/>
        <v>1.4430669046297116E-3</v>
      </c>
      <c r="AC461" s="152">
        <f t="shared" si="98"/>
        <v>0.33170546194075751</v>
      </c>
      <c r="AD461" s="153">
        <f t="shared" si="108"/>
        <v>9.4421228959495895E-4</v>
      </c>
      <c r="AE461" s="153">
        <f t="shared" si="109"/>
        <v>0.31857272005475296</v>
      </c>
      <c r="AF461" s="153">
        <f t="shared" si="110"/>
        <v>9.4421228959495895E-4</v>
      </c>
      <c r="AG461" s="139">
        <f t="shared" si="111"/>
        <v>3.8889090606319975E-2</v>
      </c>
    </row>
    <row r="462" spans="10:33" ht="15" x14ac:dyDescent="0.2">
      <c r="J462" s="49">
        <v>44413</v>
      </c>
      <c r="K462" s="50">
        <v>179.69999313354398</v>
      </c>
      <c r="L462" s="139">
        <f t="shared" si="99"/>
        <v>5.4684347722560043E-3</v>
      </c>
      <c r="M462" s="170">
        <f t="shared" si="100"/>
        <v>154.05787144707051</v>
      </c>
      <c r="N462" s="139" cm="1">
        <f t="array" ref="N462">[1]!BSMCall(M462,$G$4,$G$7,W462,$G$11,AE462)/'EUR GBP'!H462</f>
        <v>20.194499405264125</v>
      </c>
      <c r="O462" s="139">
        <f>$B$5*(N462-($G$10/'EUR GBP'!$F$3))</f>
        <v>96.512518128521663</v>
      </c>
      <c r="P462" s="139">
        <f>(M462/'EUR GBP'!H462)-(Barclays!$K$3/'EUR GBP'!$F$3)</f>
        <v>1.332960364868228</v>
      </c>
      <c r="Q462" s="139">
        <f t="shared" si="101"/>
        <v>0.82904535077564578</v>
      </c>
      <c r="R462" s="139">
        <f t="shared" si="102"/>
        <v>9.8139136530346234E-3</v>
      </c>
      <c r="S462" s="139">
        <f t="shared" si="103"/>
        <v>0.83680764317808587</v>
      </c>
      <c r="U462" s="102">
        <f>FORECAST($U$2,'EUR GBP'!AI462:AJ462,'EUR GBP'!$AI$2:$AJ$2)</f>
        <v>6.1826451565138941E-4</v>
      </c>
      <c r="V462" s="102">
        <f t="shared" si="104"/>
        <v>1.4872581232338818E-5</v>
      </c>
      <c r="W462" s="102">
        <f t="shared" si="105"/>
        <v>4.6624020219314825E-2</v>
      </c>
      <c r="X462" s="171">
        <f t="shared" si="106"/>
        <v>1.4872581232339144E-5</v>
      </c>
      <c r="Y462" s="139">
        <f t="shared" si="107"/>
        <v>5.8222979678459877E-4</v>
      </c>
      <c r="AC462" s="152">
        <f t="shared" si="98"/>
        <v>0.33076124965116255</v>
      </c>
      <c r="AD462" s="153">
        <f t="shared" si="108"/>
        <v>-6.3948899013177574E-5</v>
      </c>
      <c r="AE462" s="153">
        <f t="shared" si="109"/>
        <v>0.31756455886614482</v>
      </c>
      <c r="AF462" s="153">
        <f t="shared" si="110"/>
        <v>-6.3948899013177574E-5</v>
      </c>
      <c r="AG462" s="139">
        <f t="shared" si="111"/>
        <v>-2.6338510473790659E-3</v>
      </c>
    </row>
    <row r="463" spans="10:33" ht="15" x14ac:dyDescent="0.2">
      <c r="J463" s="49">
        <v>44412</v>
      </c>
      <c r="K463" s="50">
        <v>178.71999740600501</v>
      </c>
      <c r="L463" s="139">
        <f t="shared" si="99"/>
        <v>1.4881881313609759E-2</v>
      </c>
      <c r="M463" s="170">
        <f t="shared" si="100"/>
        <v>155.50019970620701</v>
      </c>
      <c r="N463" s="139" cm="1">
        <f t="array" ref="N463">[1]!BSMCall(M463,$G$4,$G$7,W463,$G$11,AE463)/'EUR GBP'!H463</f>
        <v>21.29161521302365</v>
      </c>
      <c r="O463" s="139">
        <f>$B$5*(N463-($G$10/'EUR GBP'!$F$3))</f>
        <v>261.0798892924505</v>
      </c>
      <c r="P463" s="139">
        <f>(M463/'EUR GBP'!H463)-(Barclays!$K$3/'EUR GBP'!$F$3)</f>
        <v>3.0532470823020503</v>
      </c>
      <c r="Q463" s="139">
        <f t="shared" si="101"/>
        <v>1.8989914217007151</v>
      </c>
      <c r="R463" s="139">
        <f t="shared" si="102"/>
        <v>5.1491039810366422E-2</v>
      </c>
      <c r="S463" s="139">
        <f t="shared" si="103"/>
        <v>1.9730163801487992</v>
      </c>
      <c r="U463" s="102">
        <f>FORECAST($U$2,'EUR GBP'!AI463:AJ463,'EUR GBP'!$AI$2:$AJ$2)</f>
        <v>6.033919344190506E-4</v>
      </c>
      <c r="V463" s="102">
        <f t="shared" si="104"/>
        <v>2.2491009440272916E-5</v>
      </c>
      <c r="W463" s="102">
        <f t="shared" si="105"/>
        <v>4.6631638647522761E-2</v>
      </c>
      <c r="X463" s="171">
        <f t="shared" si="106"/>
        <v>2.2491009440274434E-5</v>
      </c>
      <c r="Y463" s="139">
        <f t="shared" si="107"/>
        <v>8.8047499296340487E-4</v>
      </c>
      <c r="AC463" s="152">
        <f t="shared" si="98"/>
        <v>0.33082519855017573</v>
      </c>
      <c r="AD463" s="153">
        <f t="shared" si="108"/>
        <v>5.2573735416960865E-4</v>
      </c>
      <c r="AE463" s="153">
        <f t="shared" si="109"/>
        <v>0.31815424511932761</v>
      </c>
      <c r="AF463" s="153">
        <f t="shared" si="110"/>
        <v>5.2573735416960865E-4</v>
      </c>
      <c r="AG463" s="139">
        <f t="shared" si="111"/>
        <v>2.1653443644754272E-2</v>
      </c>
    </row>
    <row r="464" spans="10:33" ht="15" x14ac:dyDescent="0.2">
      <c r="J464" s="49">
        <v>44411</v>
      </c>
      <c r="K464" s="50">
        <v>176.08000040054299</v>
      </c>
      <c r="L464" s="139">
        <f t="shared" si="99"/>
        <v>1.2502174943804E-3</v>
      </c>
      <c r="M464" s="170">
        <f t="shared" si="100"/>
        <v>153.41155620468507</v>
      </c>
      <c r="N464" s="139" cm="1">
        <f t="array" ref="N464">[1]!BSMCall(M464,$G$4,$G$7,W464,$G$11,AE464)/'EUR GBP'!H464</f>
        <v>19.685887253462319</v>
      </c>
      <c r="O464" s="139">
        <f>$B$5*(N464-($G$10/'EUR GBP'!$F$3))</f>
        <v>20.220695358250751</v>
      </c>
      <c r="P464" s="139">
        <f>(M464/'EUR GBP'!H464)-(Barclays!$K$3/'EUR GBP'!$F$3)</f>
        <v>0.43316827889941578</v>
      </c>
      <c r="Q464" s="139">
        <f t="shared" si="101"/>
        <v>0.26941247256106521</v>
      </c>
      <c r="R464" s="139">
        <f t="shared" si="102"/>
        <v>1.0363848400858902E-3</v>
      </c>
      <c r="S464" s="139">
        <f t="shared" si="103"/>
        <v>0.2476853231891111</v>
      </c>
      <c r="U464" s="102">
        <f>FORECAST($U$2,'EUR GBP'!AI464:AJ464,'EUR GBP'!$AI$2:$AJ$2)</f>
        <v>5.8090092497877768E-4</v>
      </c>
      <c r="V464" s="102">
        <f t="shared" si="104"/>
        <v>-8.4982195403425151E-6</v>
      </c>
      <c r="W464" s="102">
        <f t="shared" si="105"/>
        <v>4.6600649418542146E-2</v>
      </c>
      <c r="X464" s="171">
        <f t="shared" si="106"/>
        <v>-8.498219540339913E-6</v>
      </c>
      <c r="Y464" s="139">
        <f t="shared" si="107"/>
        <v>-3.3268714816256617E-4</v>
      </c>
      <c r="AC464" s="152">
        <f t="shared" si="98"/>
        <v>0.33029946119600612</v>
      </c>
      <c r="AD464" s="153">
        <f t="shared" si="108"/>
        <v>-5.4461241272368843E-4</v>
      </c>
      <c r="AE464" s="153">
        <f t="shared" si="109"/>
        <v>0.31708389535243431</v>
      </c>
      <c r="AF464" s="153">
        <f t="shared" si="110"/>
        <v>-5.4461241272368843E-4</v>
      </c>
      <c r="AG464" s="139">
        <f t="shared" si="111"/>
        <v>-2.2430847063877407E-2</v>
      </c>
    </row>
    <row r="465" spans="10:33" ht="15" x14ac:dyDescent="0.2">
      <c r="J465" s="49">
        <v>44410</v>
      </c>
      <c r="K465" s="50">
        <v>175.85999965667699</v>
      </c>
      <c r="L465" s="139">
        <f t="shared" si="99"/>
        <v>5.3595031958120929E-3</v>
      </c>
      <c r="M465" s="170">
        <f t="shared" si="100"/>
        <v>154.0411809511584</v>
      </c>
      <c r="N465" s="139" cm="1">
        <f t="array" ref="N465">[1]!BSMCall(M465,$G$4,$G$7,W465,$G$11,AE465)/'EUR GBP'!H465</f>
        <v>20.033685807218898</v>
      </c>
      <c r="O465" s="139">
        <f>$B$5*(N465-($G$10/'EUR GBP'!$F$3))</f>
        <v>72.39047842173764</v>
      </c>
      <c r="P465" s="139">
        <f>(M465/'EUR GBP'!H465)-(Barclays!$K$3/'EUR GBP'!$F$3)</f>
        <v>0.56819172235896076</v>
      </c>
      <c r="Q465" s="139">
        <f t="shared" si="101"/>
        <v>0.35339138220923022</v>
      </c>
      <c r="R465" s="139">
        <f t="shared" si="102"/>
        <v>1.7831897761391448E-3</v>
      </c>
      <c r="S465" s="139">
        <f t="shared" si="103"/>
        <v>0.29730572471817168</v>
      </c>
      <c r="U465" s="102">
        <f>FORECAST($U$2,'EUR GBP'!AI465:AJ465,'EUR GBP'!$AI$2:$AJ$2)</f>
        <v>5.8939914451912019E-4</v>
      </c>
      <c r="V465" s="102">
        <f t="shared" si="104"/>
        <v>-1.257850090041388E-6</v>
      </c>
      <c r="W465" s="102">
        <f t="shared" si="105"/>
        <v>4.6607889787992442E-2</v>
      </c>
      <c r="X465" s="171">
        <f t="shared" si="106"/>
        <v>-1.2578500900445322E-6</v>
      </c>
      <c r="Y465" s="139">
        <f t="shared" si="107"/>
        <v>-4.9242145050091798E-5</v>
      </c>
      <c r="AC465" s="152">
        <f t="shared" si="98"/>
        <v>0.33084407360872981</v>
      </c>
      <c r="AD465" s="153">
        <f t="shared" si="108"/>
        <v>-1.4038379629012776E-3</v>
      </c>
      <c r="AE465" s="153">
        <f t="shared" si="109"/>
        <v>0.31622466980225672</v>
      </c>
      <c r="AF465" s="153">
        <f t="shared" si="110"/>
        <v>-1.4038379629012776E-3</v>
      </c>
      <c r="AG465" s="139">
        <f t="shared" si="111"/>
        <v>-5.7819605122147642E-2</v>
      </c>
    </row>
    <row r="466" spans="10:33" ht="15" x14ac:dyDescent="0.2">
      <c r="J466" s="49">
        <v>44407</v>
      </c>
      <c r="K466" s="50">
        <v>174.91999864578202</v>
      </c>
      <c r="L466" s="139">
        <f t="shared" si="99"/>
        <v>-7.1774420130263665E-3</v>
      </c>
      <c r="M466" s="170">
        <f t="shared" si="100"/>
        <v>152.12027023280285</v>
      </c>
      <c r="N466" s="139" cm="1">
        <f t="array" ref="N466">[1]!BSMCall(M466,$G$4,$G$7,W466,$G$11,AE466)/'EUR GBP'!H466</f>
        <v>18.70819939750703</v>
      </c>
      <c r="O466" s="139">
        <f>$B$5*(N466-($G$10/'EUR GBP'!$F$3))</f>
        <v>-126.43248303504251</v>
      </c>
      <c r="P466" s="139">
        <f>(M466/'EUR GBP'!H466)-(Barclays!$K$3/'EUR GBP'!$F$3)</f>
        <v>-1.764785707440268</v>
      </c>
      <c r="Q466" s="139">
        <f t="shared" si="101"/>
        <v>-1.0976225733563347</v>
      </c>
      <c r="R466" s="139">
        <f t="shared" si="102"/>
        <v>1.7202505932151894E-2</v>
      </c>
      <c r="S466" s="139">
        <f t="shared" si="103"/>
        <v>-1.0894289618172439</v>
      </c>
      <c r="U466" s="102">
        <f>FORECAST($U$2,'EUR GBP'!AI466:AJ466,'EUR GBP'!$AI$2:$AJ$2)</f>
        <v>5.9065699460916158E-4</v>
      </c>
      <c r="V466" s="102">
        <f t="shared" si="104"/>
        <v>-9.3079870566769099E-7</v>
      </c>
      <c r="W466" s="102">
        <f t="shared" si="105"/>
        <v>4.6608216839376819E-2</v>
      </c>
      <c r="X466" s="171">
        <f t="shared" si="106"/>
        <v>-9.3079870566725731E-7</v>
      </c>
      <c r="Y466" s="139">
        <f t="shared" si="107"/>
        <v>-3.6438781727385405E-5</v>
      </c>
      <c r="AC466" s="152">
        <f t="shared" si="98"/>
        <v>0.33224791157163108</v>
      </c>
      <c r="AD466" s="153">
        <f t="shared" si="108"/>
        <v>-2.178478006037432E-4</v>
      </c>
      <c r="AE466" s="153">
        <f t="shared" si="109"/>
        <v>0.31741065996455425</v>
      </c>
      <c r="AF466" s="153">
        <f t="shared" si="110"/>
        <v>-2.178478006037432E-4</v>
      </c>
      <c r="AG466" s="139">
        <f t="shared" si="111"/>
        <v>-8.972455611333665E-3</v>
      </c>
    </row>
    <row r="467" spans="10:33" ht="15" x14ac:dyDescent="0.2">
      <c r="J467" s="49">
        <v>44406</v>
      </c>
      <c r="K467" s="50">
        <v>176.17999315261801</v>
      </c>
      <c r="L467" s="139">
        <f t="shared" si="99"/>
        <v>1.8908414856857694E-2</v>
      </c>
      <c r="M467" s="170">
        <f t="shared" si="100"/>
        <v>156.11714516717865</v>
      </c>
      <c r="N467" s="139" cm="1">
        <f t="array" ref="N467">[1]!BSMCall(M467,$G$4,$G$7,W467,$G$11,AE467)/'EUR GBP'!H467</f>
        <v>21.457175604540758</v>
      </c>
      <c r="O467" s="139">
        <f>$B$5*(N467-($G$10/'EUR GBP'!$F$3))</f>
        <v>285.91394802001668</v>
      </c>
      <c r="P467" s="139">
        <f>(M467/'EUR GBP'!H467)-(Barclays!$K$3/'EUR GBP'!$F$3)</f>
        <v>3.3989973672981932</v>
      </c>
      <c r="Q467" s="139">
        <f t="shared" si="101"/>
        <v>2.1140335743859855</v>
      </c>
      <c r="R467" s="139">
        <f t="shared" si="102"/>
        <v>6.3813037414386653E-2</v>
      </c>
      <c r="S467" s="139">
        <f t="shared" si="103"/>
        <v>1.9785399117437312</v>
      </c>
      <c r="U467" s="102">
        <f>FORECAST($U$2,'EUR GBP'!AI467:AJ467,'EUR GBP'!$AI$2:$AJ$2)</f>
        <v>5.9158779331482927E-4</v>
      </c>
      <c r="V467" s="102">
        <f t="shared" si="104"/>
        <v>6.90110027790178E-7</v>
      </c>
      <c r="W467" s="102">
        <f t="shared" si="105"/>
        <v>4.6609837748110276E-2</v>
      </c>
      <c r="X467" s="171">
        <f t="shared" si="106"/>
        <v>6.9011002779006958E-7</v>
      </c>
      <c r="Y467" s="139">
        <f t="shared" si="107"/>
        <v>2.7016333947838245E-5</v>
      </c>
      <c r="AC467" s="152">
        <f t="shared" si="98"/>
        <v>0.33246575937223483</v>
      </c>
      <c r="AD467" s="153">
        <f t="shared" si="108"/>
        <v>-4.8397466181953619E-3</v>
      </c>
      <c r="AE467" s="153">
        <f t="shared" si="109"/>
        <v>0.31278876114696263</v>
      </c>
      <c r="AF467" s="153">
        <f t="shared" si="110"/>
        <v>-4.8397466181953619E-3</v>
      </c>
      <c r="AG467" s="139">
        <f t="shared" si="111"/>
        <v>-0.19933371639058886</v>
      </c>
    </row>
    <row r="468" spans="10:33" ht="15" x14ac:dyDescent="0.2">
      <c r="J468" s="49">
        <v>44405</v>
      </c>
      <c r="K468" s="50">
        <v>172.88000583648599</v>
      </c>
      <c r="L468" s="139">
        <f t="shared" si="99"/>
        <v>1.8683509779787909E-2</v>
      </c>
      <c r="M468" s="170">
        <f t="shared" si="100"/>
        <v>156.08268521174617</v>
      </c>
      <c r="N468" s="139" cm="1">
        <f t="array" ref="N468">[1]!BSMCall(M468,$G$4,$G$7,W468,$G$11,AE468)/'EUR GBP'!H468</f>
        <v>21.704181481709625</v>
      </c>
      <c r="O468" s="139">
        <f>$B$5*(N468-($G$10/'EUR GBP'!$F$3))</f>
        <v>322.96482959534671</v>
      </c>
      <c r="P468" s="139">
        <f>(M468/'EUR GBP'!H468)-(Barclays!$K$3/'EUR GBP'!$F$3)</f>
        <v>3.5323442391820095</v>
      </c>
      <c r="Q468" s="139">
        <f t="shared" si="101"/>
        <v>2.1969697269449417</v>
      </c>
      <c r="R468" s="139">
        <f t="shared" si="102"/>
        <v>6.891818023196189E-2</v>
      </c>
      <c r="S468" s="139">
        <f t="shared" si="103"/>
        <v>2.2880482320520099</v>
      </c>
      <c r="U468" s="102">
        <f>FORECAST($U$2,'EUR GBP'!AI468:AJ468,'EUR GBP'!$AI$2:$AJ$2)</f>
        <v>5.908976832870391E-4</v>
      </c>
      <c r="V468" s="102">
        <f t="shared" si="104"/>
        <v>1.0496278991922476E-5</v>
      </c>
      <c r="W468" s="102">
        <f t="shared" si="105"/>
        <v>4.6619643917074412E-2</v>
      </c>
      <c r="X468" s="171">
        <f t="shared" si="106"/>
        <v>1.0496278991925512E-5</v>
      </c>
      <c r="Y468" s="139">
        <f t="shared" si="107"/>
        <v>4.1090690909624121E-4</v>
      </c>
      <c r="AC468" s="152">
        <f t="shared" si="98"/>
        <v>0.33730550599043019</v>
      </c>
      <c r="AD468" s="153">
        <f t="shared" si="108"/>
        <v>5.2806757408996319E-4</v>
      </c>
      <c r="AE468" s="153">
        <f t="shared" si="109"/>
        <v>0.31815657533924796</v>
      </c>
      <c r="AF468" s="153">
        <f t="shared" si="110"/>
        <v>5.2806757408996319E-4</v>
      </c>
      <c r="AG468" s="139">
        <f t="shared" si="111"/>
        <v>2.1749417966010137E-2</v>
      </c>
    </row>
    <row r="469" spans="10:33" ht="15" x14ac:dyDescent="0.2">
      <c r="J469" s="49">
        <v>44404</v>
      </c>
      <c r="K469" s="50">
        <v>169.679987430572</v>
      </c>
      <c r="L469" s="139">
        <f t="shared" si="99"/>
        <v>4.4890508275029746E-3</v>
      </c>
      <c r="M469" s="170">
        <f t="shared" si="100"/>
        <v>153.90781024112897</v>
      </c>
      <c r="N469" s="139" cm="1">
        <f t="array" ref="N469">[1]!BSMCall(M469,$G$4,$G$7,W469,$G$11,AE469)/'EUR GBP'!H469</f>
        <v>20.092777871445666</v>
      </c>
      <c r="O469" s="139">
        <f>$B$5*(N469-($G$10/'EUR GBP'!$F$3))</f>
        <v>81.254288055752795</v>
      </c>
      <c r="P469" s="139">
        <f>(M469/'EUR GBP'!H469)-(Barclays!$K$3/'EUR GBP'!$F$3)</f>
        <v>1.2787333522940116</v>
      </c>
      <c r="Q469" s="139">
        <f t="shared" si="101"/>
        <v>0.79531842697056265</v>
      </c>
      <c r="R469" s="139">
        <f t="shared" si="102"/>
        <v>9.0316634506612432E-3</v>
      </c>
      <c r="S469" s="139">
        <f t="shared" si="103"/>
        <v>0.79696619651286749</v>
      </c>
      <c r="U469" s="102">
        <f>FORECAST($U$2,'EUR GBP'!AI469:AJ469,'EUR GBP'!$AI$2:$AJ$2)</f>
        <v>5.8040140429511662E-4</v>
      </c>
      <c r="V469" s="102">
        <f t="shared" si="104"/>
        <v>-8.4982078988102673E-6</v>
      </c>
      <c r="W469" s="102">
        <f t="shared" si="105"/>
        <v>4.6600649430183674E-2</v>
      </c>
      <c r="X469" s="171">
        <f t="shared" si="106"/>
        <v>-8.4982078988118936E-6</v>
      </c>
      <c r="Y469" s="139">
        <f t="shared" si="107"/>
        <v>-3.3268669242160319E-4</v>
      </c>
      <c r="AC469" s="152">
        <f t="shared" si="98"/>
        <v>0.33677743841634022</v>
      </c>
      <c r="AD469" s="153">
        <f t="shared" si="108"/>
        <v>-1.7120062223013877E-4</v>
      </c>
      <c r="AE469" s="153">
        <f t="shared" si="109"/>
        <v>0.31745730714292786</v>
      </c>
      <c r="AF469" s="153">
        <f t="shared" si="110"/>
        <v>-1.7120062223013877E-4</v>
      </c>
      <c r="AG469" s="139">
        <f t="shared" si="111"/>
        <v>-7.0512072159347261E-3</v>
      </c>
    </row>
    <row r="470" spans="10:33" ht="15" x14ac:dyDescent="0.2">
      <c r="J470" s="49">
        <v>44403</v>
      </c>
      <c r="K470" s="50">
        <v>168.91999244689899</v>
      </c>
      <c r="L470" s="139">
        <f t="shared" si="99"/>
        <v>9.8757501964800189E-3</v>
      </c>
      <c r="M470" s="170">
        <f t="shared" si="100"/>
        <v>154.73316030703916</v>
      </c>
      <c r="N470" s="139" cm="1">
        <f t="array" ref="N470">[1]!BSMCall(M470,$G$4,$G$7,W470,$G$11,AE470)/'EUR GBP'!H470</f>
        <v>20.663958891736463</v>
      </c>
      <c r="O470" s="139">
        <f>$B$5*(N470-($G$10/'EUR GBP'!$F$3))</f>
        <v>166.93144109937242</v>
      </c>
      <c r="P470" s="139">
        <f>(M470/'EUR GBP'!H470)-(Barclays!$K$3/'EUR GBP'!$F$3)</f>
        <v>2.0010930123813182</v>
      </c>
      <c r="Q470" s="139">
        <f t="shared" si="101"/>
        <v>1.2445957900243843</v>
      </c>
      <c r="R470" s="139">
        <f t="shared" si="102"/>
        <v>2.2117819598067839E-2</v>
      </c>
      <c r="S470" s="139">
        <f t="shared" si="103"/>
        <v>1.2543807768511261</v>
      </c>
      <c r="U470" s="102">
        <f>FORECAST($U$2,'EUR GBP'!AI470:AJ470,'EUR GBP'!$AI$2:$AJ$2)</f>
        <v>5.8889961219392689E-4</v>
      </c>
      <c r="V470" s="102">
        <f t="shared" si="104"/>
        <v>-8.5587962530522983E-7</v>
      </c>
      <c r="W470" s="102">
        <f t="shared" si="105"/>
        <v>4.6608291758457182E-2</v>
      </c>
      <c r="X470" s="171">
        <f t="shared" si="106"/>
        <v>-8.5587962530414563E-7</v>
      </c>
      <c r="Y470" s="139">
        <f t="shared" si="107"/>
        <v>-3.35058597111146E-5</v>
      </c>
      <c r="AC470" s="152">
        <f t="shared" si="98"/>
        <v>0.33694863903857036</v>
      </c>
      <c r="AD470" s="153">
        <f t="shared" si="108"/>
        <v>-2.9862296707461322E-4</v>
      </c>
      <c r="AE470" s="153">
        <f t="shared" si="109"/>
        <v>0.31732988479808338</v>
      </c>
      <c r="AF470" s="153">
        <f t="shared" si="110"/>
        <v>-2.9862296707461322E-4</v>
      </c>
      <c r="AG470" s="139">
        <f t="shared" si="111"/>
        <v>-1.2299326911614837E-2</v>
      </c>
    </row>
    <row r="471" spans="10:33" ht="15" x14ac:dyDescent="0.2">
      <c r="J471" s="49">
        <v>44400</v>
      </c>
      <c r="K471" s="50">
        <v>167.25999116897501</v>
      </c>
      <c r="L471" s="139">
        <f t="shared" si="99"/>
        <v>1.2998070365885255E-2</v>
      </c>
      <c r="M471" s="170">
        <f t="shared" si="100"/>
        <v>155.21156219678497</v>
      </c>
      <c r="N471" s="139" cm="1">
        <f t="array" ref="N471">[1]!BSMCall(M471,$G$4,$G$7,W471,$G$11,AE471)/'EUR GBP'!H471</f>
        <v>20.836072278286476</v>
      </c>
      <c r="O471" s="139">
        <f>$B$5*(N471-($G$10/'EUR GBP'!$F$3))</f>
        <v>192.74844908187436</v>
      </c>
      <c r="P471" s="139">
        <f>(M471/'EUR GBP'!H471)-(Barclays!$K$3/'EUR GBP'!$F$3)</f>
        <v>2.6419015131516232</v>
      </c>
      <c r="Q471" s="139">
        <f t="shared" si="101"/>
        <v>1.6431517578559196</v>
      </c>
      <c r="R471" s="139">
        <f t="shared" si="102"/>
        <v>3.8551475775144069E-2</v>
      </c>
      <c r="S471" s="139">
        <f t="shared" si="103"/>
        <v>1.5018772988799685</v>
      </c>
      <c r="U471" s="102">
        <f>FORECAST($U$2,'EUR GBP'!AI471:AJ471,'EUR GBP'!$AI$2:$AJ$2)</f>
        <v>5.8975549181923212E-4</v>
      </c>
      <c r="V471" s="102">
        <f t="shared" si="104"/>
        <v>-9.926385246217034E-6</v>
      </c>
      <c r="W471" s="102">
        <f t="shared" si="105"/>
        <v>4.6599221252836269E-2</v>
      </c>
      <c r="X471" s="171">
        <f t="shared" si="106"/>
        <v>-9.9263852462172508E-6</v>
      </c>
      <c r="Y471" s="139">
        <f t="shared" si="107"/>
        <v>-3.8859678588568216E-4</v>
      </c>
      <c r="AC471" s="152">
        <f t="shared" si="98"/>
        <v>0.33724726200564498</v>
      </c>
      <c r="AD471" s="153">
        <f t="shared" si="108"/>
        <v>-4.3566701374966321E-3</v>
      </c>
      <c r="AE471" s="153">
        <f t="shared" si="109"/>
        <v>0.31327183762766136</v>
      </c>
      <c r="AF471" s="153">
        <f t="shared" si="110"/>
        <v>-4.3566701374966321E-3</v>
      </c>
      <c r="AG471" s="139">
        <f t="shared" si="111"/>
        <v>-0.17943733796520961</v>
      </c>
    </row>
    <row r="472" spans="10:33" ht="15" x14ac:dyDescent="0.2">
      <c r="J472" s="49">
        <v>44399</v>
      </c>
      <c r="K472" s="50">
        <v>165.10000228881802</v>
      </c>
      <c r="L472" s="139">
        <f t="shared" si="99"/>
        <v>-1.0843412166446138E-2</v>
      </c>
      <c r="M472" s="170">
        <f t="shared" si="100"/>
        <v>151.55857029365731</v>
      </c>
      <c r="N472" s="139" cm="1">
        <f t="array" ref="N472">[1]!BSMCall(M472,$G$4,$G$7,W472,$G$11,AE472)/'EUR GBP'!H472</f>
        <v>18.481309132506631</v>
      </c>
      <c r="O472" s="139">
        <f>$B$5*(N472-($G$10/'EUR GBP'!$F$3))</f>
        <v>-160.46602278510244</v>
      </c>
      <c r="P472" s="139">
        <f>(M472/'EUR GBP'!H472)-(Barclays!$K$3/'EUR GBP'!$F$3)</f>
        <v>-0.86660023968937594</v>
      </c>
      <c r="Q472" s="139">
        <f t="shared" si="101"/>
        <v>-0.53898894418106802</v>
      </c>
      <c r="R472" s="139">
        <f t="shared" si="102"/>
        <v>4.1480632524657762E-3</v>
      </c>
      <c r="S472" s="139">
        <f t="shared" si="103"/>
        <v>-0.54280629191490848</v>
      </c>
      <c r="U472" s="102">
        <f>FORECAST($U$2,'EUR GBP'!AI472:AJ472,'EUR GBP'!$AI$2:$AJ$2)</f>
        <v>5.9968187706544915E-4</v>
      </c>
      <c r="V472" s="102">
        <f t="shared" si="104"/>
        <v>-2.3203826276585525E-5</v>
      </c>
      <c r="W472" s="102">
        <f t="shared" si="105"/>
        <v>4.6585943811805898E-2</v>
      </c>
      <c r="X472" s="171">
        <f t="shared" si="106"/>
        <v>-2.3203826276588235E-5</v>
      </c>
      <c r="Y472" s="139">
        <f t="shared" si="107"/>
        <v>-9.0838024997751305E-4</v>
      </c>
      <c r="AC472" s="152">
        <f t="shared" si="98"/>
        <v>0.34160393214314161</v>
      </c>
      <c r="AD472" s="153">
        <f t="shared" si="108"/>
        <v>-1.7134201508450797E-4</v>
      </c>
      <c r="AE472" s="153">
        <f t="shared" si="109"/>
        <v>0.31745716575007349</v>
      </c>
      <c r="AF472" s="153">
        <f t="shared" si="110"/>
        <v>-1.7134201508450797E-4</v>
      </c>
      <c r="AG472" s="139">
        <f t="shared" si="111"/>
        <v>-7.0570307363286506E-3</v>
      </c>
    </row>
    <row r="473" spans="10:33" ht="15" x14ac:dyDescent="0.2">
      <c r="J473" s="49">
        <v>44398</v>
      </c>
      <c r="K473" s="50">
        <v>166.899991035461</v>
      </c>
      <c r="L473" s="139">
        <f t="shared" si="99"/>
        <v>2.3767306352571772E-2</v>
      </c>
      <c r="M473" s="170">
        <f t="shared" si="100"/>
        <v>156.86162451186493</v>
      </c>
      <c r="N473" s="139" cm="1">
        <f t="array" ref="N473">[1]!BSMCall(M473,$G$4,$G$7,W473,$G$11,AE473)/'EUR GBP'!H473</f>
        <v>22.163957617323518</v>
      </c>
      <c r="O473" s="139">
        <f>$B$5*(N473-($G$10/'EUR GBP'!$F$3))</f>
        <v>391.93124993743072</v>
      </c>
      <c r="P473" s="139">
        <f>(M473/'EUR GBP'!H473)-(Barclays!$K$3/'EUR GBP'!$F$3)</f>
        <v>4.643747144118322</v>
      </c>
      <c r="Q473" s="139">
        <f t="shared" si="101"/>
        <v>2.8882156450237466</v>
      </c>
      <c r="R473" s="139">
        <f t="shared" si="102"/>
        <v>0.11910908505099888</v>
      </c>
      <c r="S473" s="139">
        <f t="shared" si="103"/>
        <v>2.8923572724276512</v>
      </c>
      <c r="U473" s="102">
        <f>FORECAST($U$2,'EUR GBP'!AI473:AJ473,'EUR GBP'!$AI$2:$AJ$2)</f>
        <v>6.2288570334203468E-4</v>
      </c>
      <c r="V473" s="102">
        <f t="shared" si="104"/>
        <v>-9.4970804639166921E-6</v>
      </c>
      <c r="W473" s="102">
        <f t="shared" si="105"/>
        <v>4.6599650557618569E-2</v>
      </c>
      <c r="X473" s="171">
        <f t="shared" si="106"/>
        <v>-9.4970804639174511E-6</v>
      </c>
      <c r="Y473" s="139">
        <f t="shared" si="107"/>
        <v>-3.7179042038313134E-4</v>
      </c>
      <c r="AC473" s="152">
        <f t="shared" si="98"/>
        <v>0.34177527415822612</v>
      </c>
      <c r="AD473" s="153">
        <f t="shared" si="108"/>
        <v>-2.7823390992899877E-3</v>
      </c>
      <c r="AE473" s="153">
        <f t="shared" si="109"/>
        <v>0.31484616866586801</v>
      </c>
      <c r="AF473" s="153">
        <f t="shared" si="110"/>
        <v>-2.7823390992899877E-3</v>
      </c>
      <c r="AG473" s="139">
        <f t="shared" si="111"/>
        <v>-0.11459566722671126</v>
      </c>
    </row>
    <row r="474" spans="10:33" ht="15" x14ac:dyDescent="0.2">
      <c r="J474" s="49">
        <v>44397</v>
      </c>
      <c r="K474" s="50">
        <v>162.97999620437599</v>
      </c>
      <c r="L474" s="139">
        <f t="shared" si="99"/>
        <v>3.0779311335754688E-2</v>
      </c>
      <c r="M474" s="170">
        <f t="shared" si="100"/>
        <v>157.93600390054269</v>
      </c>
      <c r="N474" s="139" cm="1">
        <f t="array" ref="N474">[1]!BSMCall(M474,$G$4,$G$7,W474,$G$11,AE474)/'EUR GBP'!H474</f>
        <v>23.119062738076995</v>
      </c>
      <c r="O474" s="139">
        <f>$B$5*(N474-($G$10/'EUR GBP'!$F$3))</f>
        <v>535.19701805045213</v>
      </c>
      <c r="P474" s="139">
        <f>(M474/'EUR GBP'!H474)-(Barclays!$K$3/'EUR GBP'!$F$3)</f>
        <v>5.2454344042187984</v>
      </c>
      <c r="Q474" s="139">
        <f t="shared" si="101"/>
        <v>3.2624398445981644</v>
      </c>
      <c r="R474" s="139">
        <f t="shared" si="102"/>
        <v>0.15197448535576535</v>
      </c>
      <c r="S474" s="139">
        <f t="shared" si="103"/>
        <v>3.4852091396504687</v>
      </c>
      <c r="U474" s="102">
        <f>FORECAST($U$2,'EUR GBP'!AI474:AJ474,'EUR GBP'!$AI$2:$AJ$2)</f>
        <v>6.3238278380595137E-4</v>
      </c>
      <c r="V474" s="102">
        <f t="shared" si="104"/>
        <v>2.9969145543874177E-6</v>
      </c>
      <c r="W474" s="102">
        <f t="shared" si="105"/>
        <v>4.6612144552636875E-2</v>
      </c>
      <c r="X474" s="171">
        <f t="shared" si="106"/>
        <v>2.9969145543887188E-6</v>
      </c>
      <c r="Y474" s="139">
        <f t="shared" si="107"/>
        <v>1.1732280528335129E-4</v>
      </c>
      <c r="AC474" s="152">
        <f t="shared" si="98"/>
        <v>0.3445576132575161</v>
      </c>
      <c r="AD474" s="153">
        <f t="shared" si="108"/>
        <v>1.7160224289113346E-3</v>
      </c>
      <c r="AE474" s="153">
        <f t="shared" si="109"/>
        <v>0.31934453019406933</v>
      </c>
      <c r="AF474" s="153">
        <f t="shared" si="110"/>
        <v>1.7160224289113346E-3</v>
      </c>
      <c r="AG474" s="139">
        <f t="shared" si="111"/>
        <v>7.0677486891255623E-2</v>
      </c>
    </row>
    <row r="475" spans="10:33" ht="15" x14ac:dyDescent="0.2">
      <c r="J475" s="49">
        <v>44396</v>
      </c>
      <c r="K475" s="50">
        <v>158.039999008178</v>
      </c>
      <c r="L475" s="139">
        <f t="shared" si="99"/>
        <v>-4.7572143403556456E-2</v>
      </c>
      <c r="M475" s="170">
        <f t="shared" si="100"/>
        <v>145.93099417126777</v>
      </c>
      <c r="N475" s="139" cm="1">
        <f t="array" ref="N475">[1]!BSMCall(M475,$G$4,$G$7,W475,$G$11,AE475)/'EUR GBP'!H475</f>
        <v>14.875981757158778</v>
      </c>
      <c r="O475" s="139">
        <f>$B$5*(N475-($G$10/'EUR GBP'!$F$3))</f>
        <v>-701.26512908728046</v>
      </c>
      <c r="P475" s="139">
        <f>(M475/'EUR GBP'!H475)-(Barclays!$K$3/'EUR GBP'!$F$3)</f>
        <v>-9.7765539891659898</v>
      </c>
      <c r="Q475" s="139">
        <f t="shared" si="101"/>
        <v>-6.0806058791751179</v>
      </c>
      <c r="R475" s="139">
        <f t="shared" si="102"/>
        <v>0.52793367672783043</v>
      </c>
      <c r="S475" s="139">
        <f t="shared" si="103"/>
        <v>-5.278754875121197</v>
      </c>
      <c r="U475" s="102">
        <f>FORECAST($U$2,'EUR GBP'!AI475:AJ475,'EUR GBP'!$AI$2:$AJ$2)</f>
        <v>6.2938586925156395E-4</v>
      </c>
      <c r="V475" s="102">
        <f t="shared" si="104"/>
        <v>-3.3775618067010869E-5</v>
      </c>
      <c r="W475" s="102">
        <f t="shared" si="105"/>
        <v>4.6575372020015472E-2</v>
      </c>
      <c r="X475" s="171">
        <f t="shared" si="106"/>
        <v>-3.3775618067014013E-5</v>
      </c>
      <c r="Y475" s="139">
        <f t="shared" si="107"/>
        <v>-1.3222433238872869E-3</v>
      </c>
      <c r="AC475" s="152">
        <f t="shared" si="98"/>
        <v>0.34284159082860477</v>
      </c>
      <c r="AD475" s="153">
        <f t="shared" si="108"/>
        <v>6.6827118129708651E-3</v>
      </c>
      <c r="AE475" s="153">
        <f t="shared" si="109"/>
        <v>0.32431121957812886</v>
      </c>
      <c r="AF475" s="153">
        <f t="shared" si="110"/>
        <v>6.6827118129708651E-3</v>
      </c>
      <c r="AG475" s="139">
        <f t="shared" si="111"/>
        <v>0.27523957064997756</v>
      </c>
    </row>
    <row r="476" spans="10:33" ht="15" x14ac:dyDescent="0.2">
      <c r="J476" s="49">
        <v>44393</v>
      </c>
      <c r="K476" s="50">
        <v>165.74000120162898</v>
      </c>
      <c r="L476" s="139">
        <f t="shared" si="99"/>
        <v>-2.3847606706538786E-2</v>
      </c>
      <c r="M476" s="170">
        <f t="shared" si="100"/>
        <v>149.56606763375626</v>
      </c>
      <c r="N476" s="139" cm="1">
        <f t="array" ref="N476">[1]!BSMCall(M476,$G$4,$G$7,W476,$G$11,AE476)/'EUR GBP'!H476</f>
        <v>17.012495048510061</v>
      </c>
      <c r="O476" s="139">
        <f>$B$5*(N476-($G$10/'EUR GBP'!$F$3))</f>
        <v>-380.78813538458792</v>
      </c>
      <c r="P476" s="139">
        <f>(M476/'EUR GBP'!H476)-(Barclays!$K$3/'EUR GBP'!$F$3)</f>
        <v>-4.9828891821995569</v>
      </c>
      <c r="Q476" s="139">
        <f t="shared" si="101"/>
        <v>-3.0991477457329974</v>
      </c>
      <c r="R476" s="139">
        <f t="shared" si="102"/>
        <v>0.13714191767493178</v>
      </c>
      <c r="S476" s="139">
        <f t="shared" si="103"/>
        <v>-2.9046868078945383</v>
      </c>
      <c r="U476" s="102">
        <f>FORECAST($U$2,'EUR GBP'!AI476:AJ476,'EUR GBP'!$AI$2:$AJ$2)</f>
        <v>6.6316148731857482E-4</v>
      </c>
      <c r="V476" s="102">
        <f t="shared" si="104"/>
        <v>-8.8793458417023297E-7</v>
      </c>
      <c r="W476" s="102">
        <f t="shared" si="105"/>
        <v>4.6608259703498314E-2</v>
      </c>
      <c r="X476" s="171">
        <f t="shared" si="106"/>
        <v>-8.8793458417196769E-7</v>
      </c>
      <c r="Y476" s="139">
        <f t="shared" si="107"/>
        <v>-3.4760742901597287E-5</v>
      </c>
      <c r="AC476" s="152">
        <f t="shared" si="98"/>
        <v>0.3361588790156339</v>
      </c>
      <c r="AD476" s="153">
        <f t="shared" si="108"/>
        <v>1.392527928585352E-3</v>
      </c>
      <c r="AE476" s="153">
        <f t="shared" si="109"/>
        <v>0.31902103569374335</v>
      </c>
      <c r="AF476" s="153">
        <f t="shared" si="110"/>
        <v>1.392527928585352E-3</v>
      </c>
      <c r="AG476" s="139">
        <f t="shared" si="111"/>
        <v>5.7353780906428849E-2</v>
      </c>
    </row>
    <row r="477" spans="10:33" ht="15" x14ac:dyDescent="0.2">
      <c r="J477" s="49">
        <v>44392</v>
      </c>
      <c r="K477" s="50">
        <v>169.74000930786099</v>
      </c>
      <c r="L477" s="139">
        <f t="shared" si="99"/>
        <v>-9.1485304696584998E-3</v>
      </c>
      <c r="M477" s="170">
        <f t="shared" si="100"/>
        <v>151.8182600636508</v>
      </c>
      <c r="N477" s="139" cm="1">
        <f t="array" ref="N477">[1]!BSMCall(M477,$G$4,$G$7,W477,$G$11,AE477)/'EUR GBP'!H477</f>
        <v>18.502096921537028</v>
      </c>
      <c r="O477" s="139">
        <f>$B$5*(N477-($G$10/'EUR GBP'!$F$3))</f>
        <v>-157.3478544305429</v>
      </c>
      <c r="P477" s="139">
        <f>(M477/'EUR GBP'!H477)-(Barclays!$K$3/'EUR GBP'!$F$3)</f>
        <v>-1.6591156259720492</v>
      </c>
      <c r="Q477" s="139">
        <f t="shared" si="101"/>
        <v>-1.0319002217649047</v>
      </c>
      <c r="R477" s="139">
        <f t="shared" si="102"/>
        <v>1.5204112268915637E-2</v>
      </c>
      <c r="S477" s="139">
        <f t="shared" si="103"/>
        <v>-1.0633754301510738</v>
      </c>
      <c r="U477" s="102">
        <f>FORECAST($U$2,'EUR GBP'!AI477:AJ477,'EUR GBP'!$AI$2:$AJ$2)</f>
        <v>6.6404942190274505E-4</v>
      </c>
      <c r="V477" s="102">
        <f t="shared" si="104"/>
        <v>8.8143860921262827E-5</v>
      </c>
      <c r="W477" s="102">
        <f t="shared" si="105"/>
        <v>4.669729149900375E-2</v>
      </c>
      <c r="X477" s="171">
        <f t="shared" si="106"/>
        <v>8.8143860921263695E-5</v>
      </c>
      <c r="Y477" s="139">
        <f t="shared" si="107"/>
        <v>3.4506439353248529E-3</v>
      </c>
      <c r="AC477" s="152">
        <f t="shared" si="98"/>
        <v>0.33476635108704855</v>
      </c>
      <c r="AD477" s="153">
        <f t="shared" si="108"/>
        <v>-1.2171364232295145E-3</v>
      </c>
      <c r="AE477" s="153">
        <f t="shared" si="109"/>
        <v>0.31641137134192848</v>
      </c>
      <c r="AF477" s="153">
        <f t="shared" si="110"/>
        <v>-1.2171364232295145E-3</v>
      </c>
      <c r="AG477" s="139">
        <f t="shared" si="111"/>
        <v>-5.012996459040954E-2</v>
      </c>
    </row>
    <row r="478" spans="10:33" ht="15" x14ac:dyDescent="0.2">
      <c r="J478" s="49">
        <v>44391</v>
      </c>
      <c r="K478" s="50">
        <v>171.30000591277999</v>
      </c>
      <c r="L478" s="139">
        <f t="shared" si="99"/>
        <v>6.9123645285628756E-3</v>
      </c>
      <c r="M478" s="170">
        <f t="shared" si="100"/>
        <v>154.27911036127483</v>
      </c>
      <c r="N478" s="139" cm="1">
        <f t="array" ref="N478">[1]!BSMCall(M478,$G$4,$G$7,W478,$G$11,AE478)/'EUR GBP'!H478</f>
        <v>20.33619785517676</v>
      </c>
      <c r="O478" s="139">
        <f>$B$5*(N478-($G$10/'EUR GBP'!$F$3))</f>
        <v>117.76728561541691</v>
      </c>
      <c r="P478" s="139">
        <f>(M478/'EUR GBP'!H478)-(Barclays!$K$3/'EUR GBP'!$F$3)</f>
        <v>1.6118290257089711</v>
      </c>
      <c r="Q478" s="139">
        <f t="shared" si="101"/>
        <v>1.0024899428583995</v>
      </c>
      <c r="R478" s="139">
        <f t="shared" si="102"/>
        <v>1.4349795272016583E-2</v>
      </c>
      <c r="S478" s="139">
        <f t="shared" si="103"/>
        <v>0.99540874143264335</v>
      </c>
      <c r="U478" s="102">
        <f>FORECAST($U$2,'EUR GBP'!AI478:AJ478,'EUR GBP'!$AI$2:$AJ$2)</f>
        <v>5.7590556098148222E-4</v>
      </c>
      <c r="V478" s="102">
        <f t="shared" si="104"/>
        <v>1.1495640501380053E-5</v>
      </c>
      <c r="W478" s="102">
        <f t="shared" si="105"/>
        <v>4.6620643278583868E-2</v>
      </c>
      <c r="X478" s="171">
        <f t="shared" si="106"/>
        <v>1.1495640501381355E-5</v>
      </c>
      <c r="Y478" s="139">
        <f t="shared" si="107"/>
        <v>4.5002977818500603E-4</v>
      </c>
      <c r="AC478" s="152">
        <f t="shared" si="98"/>
        <v>0.33598348751027807</v>
      </c>
      <c r="AD478" s="153">
        <f t="shared" si="108"/>
        <v>-5.3126297852268412E-4</v>
      </c>
      <c r="AE478" s="153">
        <f t="shared" si="109"/>
        <v>0.31709724478663531</v>
      </c>
      <c r="AF478" s="153">
        <f t="shared" si="110"/>
        <v>-5.3126297852268412E-4</v>
      </c>
      <c r="AG478" s="139">
        <f t="shared" si="111"/>
        <v>-2.1881026475957858E-2</v>
      </c>
    </row>
    <row r="479" spans="10:33" ht="15" x14ac:dyDescent="0.2">
      <c r="J479" s="49">
        <v>44390</v>
      </c>
      <c r="K479" s="50">
        <v>170.120000839233</v>
      </c>
      <c r="L479" s="139">
        <f t="shared" si="99"/>
        <v>-1.0525185780210422E-2</v>
      </c>
      <c r="M479" s="170">
        <f t="shared" si="100"/>
        <v>151.60732893988262</v>
      </c>
      <c r="N479" s="139" cm="1">
        <f t="array" ref="N479">[1]!BSMCall(M479,$G$4,$G$7,W479,$G$11,AE479)/'EUR GBP'!H479</f>
        <v>18.326451532963034</v>
      </c>
      <c r="O479" s="139">
        <f>$B$5*(N479-($G$10/'EUR GBP'!$F$3))</f>
        <v>-183.69466271664194</v>
      </c>
      <c r="P479" s="139">
        <f>(M479/'EUR GBP'!H479)-(Barclays!$K$3/'EUR GBP'!$F$3)</f>
        <v>-1.8481133269540067</v>
      </c>
      <c r="Q479" s="139">
        <f t="shared" si="101"/>
        <v>-1.1494488521938875</v>
      </c>
      <c r="R479" s="139">
        <f t="shared" si="102"/>
        <v>1.8865353963912399E-2</v>
      </c>
      <c r="S479" s="139">
        <f t="shared" si="103"/>
        <v>-1.2073045654653196</v>
      </c>
      <c r="U479" s="102">
        <f>FORECAST($U$2,'EUR GBP'!AI479:AJ479,'EUR GBP'!$AI$2:$AJ$2)</f>
        <v>5.6440992048010217E-4</v>
      </c>
      <c r="V479" s="102">
        <f t="shared" si="104"/>
        <v>-9.9915778264405512E-7</v>
      </c>
      <c r="W479" s="102">
        <f t="shared" si="105"/>
        <v>4.6608148480299844E-2</v>
      </c>
      <c r="X479" s="171">
        <f t="shared" si="106"/>
        <v>-9.9915778264264565E-7</v>
      </c>
      <c r="Y479" s="139">
        <f t="shared" si="107"/>
        <v>-3.9114893619060265E-5</v>
      </c>
      <c r="AC479" s="152">
        <f t="shared" si="98"/>
        <v>0.33651475048880075</v>
      </c>
      <c r="AD479" s="153">
        <f t="shared" si="108"/>
        <v>-1.8618085602501999E-3</v>
      </c>
      <c r="AE479" s="153">
        <f t="shared" si="109"/>
        <v>0.3157666992049078</v>
      </c>
      <c r="AF479" s="153">
        <f t="shared" si="110"/>
        <v>-1.8618085602501999E-3</v>
      </c>
      <c r="AG479" s="139">
        <f t="shared" si="111"/>
        <v>-7.6681952341725507E-2</v>
      </c>
    </row>
    <row r="480" spans="10:33" ht="15" x14ac:dyDescent="0.2">
      <c r="J480" s="49">
        <v>44389</v>
      </c>
      <c r="K480" s="50">
        <v>171.92000150680499</v>
      </c>
      <c r="L480" s="139">
        <f t="shared" si="99"/>
        <v>-4.7583500743621429E-3</v>
      </c>
      <c r="M480" s="170">
        <f t="shared" si="100"/>
        <v>152.4909234945234</v>
      </c>
      <c r="N480" s="139" cm="1">
        <f t="array" ref="N480">[1]!BSMCall(M480,$G$4,$G$7,W480,$G$11,AE480)/'EUR GBP'!H480</f>
        <v>19.116705395318565</v>
      </c>
      <c r="O480" s="139">
        <f>$B$5*(N480-($G$10/'EUR GBP'!$F$3))</f>
        <v>-65.156583363312308</v>
      </c>
      <c r="P480" s="139">
        <f>(M480/'EUR GBP'!H480)-(Barclays!$K$3/'EUR GBP'!$F$3)</f>
        <v>-9.9585746389635688E-2</v>
      </c>
      <c r="Q480" s="139">
        <f t="shared" si="101"/>
        <v>-6.1938150768655248E-2</v>
      </c>
      <c r="R480" s="139">
        <f t="shared" si="102"/>
        <v>5.4777489717192302E-5</v>
      </c>
      <c r="S480" s="139">
        <f t="shared" si="103"/>
        <v>-5.8837169914193195E-2</v>
      </c>
      <c r="U480" s="102">
        <f>FORECAST($U$2,'EUR GBP'!AI480:AJ480,'EUR GBP'!$AI$2:$AJ$2)</f>
        <v>5.6540907826274623E-4</v>
      </c>
      <c r="V480" s="102">
        <f t="shared" si="104"/>
        <v>4.8341462388634682E-7</v>
      </c>
      <c r="W480" s="102">
        <f t="shared" si="105"/>
        <v>4.6609631052706373E-2</v>
      </c>
      <c r="X480" s="171">
        <f t="shared" si="106"/>
        <v>4.8341462388634682E-7</v>
      </c>
      <c r="Y480" s="139">
        <f t="shared" si="107"/>
        <v>1.8924650256140068E-5</v>
      </c>
      <c r="AC480" s="152">
        <f t="shared" si="98"/>
        <v>0.33837655904905095</v>
      </c>
      <c r="AD480" s="153">
        <f t="shared" si="108"/>
        <v>7.3501172737244769E-5</v>
      </c>
      <c r="AE480" s="153">
        <f t="shared" si="109"/>
        <v>0.31770200893789524</v>
      </c>
      <c r="AF480" s="153">
        <f t="shared" si="110"/>
        <v>7.3501172737244769E-5</v>
      </c>
      <c r="AG480" s="139">
        <f t="shared" si="111"/>
        <v>3.0272787144887295E-3</v>
      </c>
    </row>
    <row r="481" spans="10:33" ht="15" x14ac:dyDescent="0.2">
      <c r="J481" s="49">
        <v>44386</v>
      </c>
      <c r="K481" s="50">
        <v>172.74000644683801</v>
      </c>
      <c r="L481" s="139">
        <f t="shared" si="99"/>
        <v>3.7393133793905256E-2</v>
      </c>
      <c r="M481" s="170">
        <f t="shared" si="100"/>
        <v>158.94937376357802</v>
      </c>
      <c r="N481" s="139" cm="1">
        <f t="array" ref="N481">[1]!BSMCall(M481,$G$4,$G$7,W481,$G$11,AE481)/'EUR GBP'!H481</f>
        <v>24.115823478953395</v>
      </c>
      <c r="O481" s="139">
        <f>$B$5*(N481-($G$10/'EUR GBP'!$F$3))</f>
        <v>684.71112918191216</v>
      </c>
      <c r="P481" s="139">
        <f>(M481/'EUR GBP'!H481)-(Barclays!$K$3/'EUR GBP'!$F$3)</f>
        <v>7.3688738484755731</v>
      </c>
      <c r="Q481" s="139">
        <f t="shared" si="101"/>
        <v>4.583129975612473</v>
      </c>
      <c r="R481" s="139">
        <f t="shared" si="102"/>
        <v>0.29992316049859008</v>
      </c>
      <c r="S481" s="139">
        <f t="shared" si="103"/>
        <v>5.0278430842210424</v>
      </c>
      <c r="U481" s="102">
        <f>FORECAST($U$2,'EUR GBP'!AI481:AJ481,'EUR GBP'!$AI$2:$AJ$2)</f>
        <v>5.6492566363885988E-4</v>
      </c>
      <c r="V481" s="102">
        <f t="shared" si="104"/>
        <v>1.4414015458897212E-5</v>
      </c>
      <c r="W481" s="102">
        <f t="shared" si="105"/>
        <v>4.6623561653541382E-2</v>
      </c>
      <c r="X481" s="171">
        <f t="shared" si="106"/>
        <v>1.4414015458895368E-5</v>
      </c>
      <c r="Y481" s="139">
        <f t="shared" si="107"/>
        <v>5.6427792596179939E-4</v>
      </c>
      <c r="AC481" s="152">
        <f t="shared" si="98"/>
        <v>0.33830305787631371</v>
      </c>
      <c r="AD481" s="153">
        <f t="shared" si="108"/>
        <v>3.5017442717132363E-3</v>
      </c>
      <c r="AE481" s="153">
        <f t="shared" si="109"/>
        <v>0.32113025203687123</v>
      </c>
      <c r="AF481" s="153">
        <f t="shared" si="110"/>
        <v>3.5017442717132363E-3</v>
      </c>
      <c r="AG481" s="139">
        <f t="shared" si="111"/>
        <v>0.14422567018401689</v>
      </c>
    </row>
    <row r="482" spans="10:33" ht="15" x14ac:dyDescent="0.2">
      <c r="J482" s="49">
        <v>44385</v>
      </c>
      <c r="K482" s="50">
        <v>166.39999151229802</v>
      </c>
      <c r="L482" s="139">
        <f t="shared" si="99"/>
        <v>-2.8554828559066874E-2</v>
      </c>
      <c r="M482" s="170">
        <f t="shared" si="100"/>
        <v>148.84482711147783</v>
      </c>
      <c r="N482" s="139" cm="1">
        <f t="array" ref="N482">[1]!BSMCall(M482,$G$4,$G$7,W482,$G$11,AE482)/'EUR GBP'!H482</f>
        <v>16.505115957331693</v>
      </c>
      <c r="O482" s="139">
        <f>$B$5*(N482-($G$10/'EUR GBP'!$F$3))</f>
        <v>-456.89499906134313</v>
      </c>
      <c r="P482" s="139">
        <f>(M482/'EUR GBP'!H482)-(Barclays!$K$3/'EUR GBP'!$F$3)</f>
        <v>-6.0136088450378224</v>
      </c>
      <c r="Q482" s="139">
        <f t="shared" si="101"/>
        <v>-3.7402120766394753</v>
      </c>
      <c r="R482" s="139">
        <f t="shared" si="102"/>
        <v>0.19974600985993912</v>
      </c>
      <c r="S482" s="139">
        <f t="shared" si="103"/>
        <v>-3.4932678762313039</v>
      </c>
      <c r="U482" s="102">
        <f>FORECAST($U$2,'EUR GBP'!AI482:AJ482,'EUR GBP'!$AI$2:$AJ$2)</f>
        <v>5.5051164817996267E-4</v>
      </c>
      <c r="V482" s="102">
        <f t="shared" si="104"/>
        <v>9.5396535470561317E-8</v>
      </c>
      <c r="W482" s="102">
        <f t="shared" si="105"/>
        <v>4.6609243034617956E-2</v>
      </c>
      <c r="X482" s="171">
        <f t="shared" si="106"/>
        <v>9.5396535469693955E-8</v>
      </c>
      <c r="Y482" s="139">
        <f t="shared" si="107"/>
        <v>3.7345706567533723E-6</v>
      </c>
      <c r="AC482" s="152">
        <f t="shared" si="98"/>
        <v>0.33480131360460047</v>
      </c>
      <c r="AD482" s="153">
        <f t="shared" si="108"/>
        <v>1.1458633935639839E-3</v>
      </c>
      <c r="AE482" s="153">
        <f t="shared" si="109"/>
        <v>0.31877437115872198</v>
      </c>
      <c r="AF482" s="153">
        <f t="shared" si="110"/>
        <v>1.1458633935639839E-3</v>
      </c>
      <c r="AG482" s="139">
        <f t="shared" si="111"/>
        <v>4.7194455977575496E-2</v>
      </c>
    </row>
    <row r="483" spans="10:33" ht="15" x14ac:dyDescent="0.2">
      <c r="J483" s="49">
        <v>44384</v>
      </c>
      <c r="K483" s="50">
        <v>171.22000455856301</v>
      </c>
      <c r="L483" s="139">
        <f t="shared" si="99"/>
        <v>1.4027124398641104E-3</v>
      </c>
      <c r="M483" s="170">
        <f t="shared" si="100"/>
        <v>153.43492147990921</v>
      </c>
      <c r="N483" s="139" cm="1">
        <f t="array" ref="N483">[1]!BSMCall(M483,$G$4,$G$7,W483,$G$11,AE483)/'EUR GBP'!H483</f>
        <v>19.68621216789062</v>
      </c>
      <c r="O483" s="139">
        <f>$B$5*(N483-($G$10/'EUR GBP'!$F$3))</f>
        <v>20.269432522495912</v>
      </c>
      <c r="P483" s="139">
        <f>(M483/'EUR GBP'!H483)-(Barclays!$K$3/'EUR GBP'!$F$3)</f>
        <v>0.26029445690272723</v>
      </c>
      <c r="Q483" s="139">
        <f t="shared" si="101"/>
        <v>0.16189221751481753</v>
      </c>
      <c r="R483" s="139">
        <f t="shared" si="102"/>
        <v>3.7422913859043363E-4</v>
      </c>
      <c r="S483" s="139">
        <f t="shared" si="103"/>
        <v>0.14455868519591064</v>
      </c>
      <c r="U483" s="102">
        <f>FORECAST($U$2,'EUR GBP'!AI483:AJ483,'EUR GBP'!$AI$2:$AJ$2)</f>
        <v>5.5041625164449211E-4</v>
      </c>
      <c r="V483" s="102">
        <f t="shared" si="104"/>
        <v>-9.9968689028172818E-6</v>
      </c>
      <c r="W483" s="102">
        <f t="shared" si="105"/>
        <v>4.659915076917967E-2</v>
      </c>
      <c r="X483" s="171">
        <f t="shared" si="106"/>
        <v>-9.9968689028159807E-6</v>
      </c>
      <c r="Y483" s="139">
        <f t="shared" si="107"/>
        <v>-3.9135607053284756E-4</v>
      </c>
      <c r="AC483" s="152">
        <f t="shared" si="98"/>
        <v>0.33365545021103649</v>
      </c>
      <c r="AD483" s="153">
        <f t="shared" si="108"/>
        <v>-4.2043571919686551E-4</v>
      </c>
      <c r="AE483" s="153">
        <f t="shared" si="109"/>
        <v>0.31720807204596113</v>
      </c>
      <c r="AF483" s="153">
        <f t="shared" si="110"/>
        <v>-4.2043571919686551E-4</v>
      </c>
      <c r="AG483" s="139">
        <f t="shared" si="111"/>
        <v>-1.7316405386964471E-2</v>
      </c>
    </row>
    <row r="484" spans="10:33" ht="15" x14ac:dyDescent="0.2">
      <c r="J484" s="49">
        <v>44383</v>
      </c>
      <c r="K484" s="50">
        <v>170.98000049590999</v>
      </c>
      <c r="L484" s="139">
        <f t="shared" si="99"/>
        <v>-3.8325019668179451E-2</v>
      </c>
      <c r="M484" s="170">
        <f t="shared" si="100"/>
        <v>147.3478384504246</v>
      </c>
      <c r="N484" s="139" cm="1">
        <f t="array" ref="N484">[1]!BSMCall(M484,$G$4,$G$7,W484,$G$11,AE484)/'EUR GBP'!H484</f>
        <v>15.698106422699292</v>
      </c>
      <c r="O484" s="139">
        <f>$B$5*(N484-($G$10/'EUR GBP'!$F$3))</f>
        <v>-577.94642925620337</v>
      </c>
      <c r="P484" s="139">
        <f>(M484/'EUR GBP'!H484)-(Barclays!$K$3/'EUR GBP'!$F$3)</f>
        <v>-6.6506648520584122</v>
      </c>
      <c r="Q484" s="139">
        <f t="shared" si="101"/>
        <v>-4.1364341509967488</v>
      </c>
      <c r="R484" s="139">
        <f t="shared" si="102"/>
        <v>0.24430811136419872</v>
      </c>
      <c r="S484" s="139">
        <f t="shared" si="103"/>
        <v>-3.7944322217380511</v>
      </c>
      <c r="U484" s="102">
        <f>FORECAST($U$2,'EUR GBP'!AI484:AJ484,'EUR GBP'!$AI$2:$AJ$2)</f>
        <v>5.6041312054730939E-4</v>
      </c>
      <c r="V484" s="102">
        <f t="shared" si="104"/>
        <v>-4.9961963668456941E-7</v>
      </c>
      <c r="W484" s="102">
        <f t="shared" si="105"/>
        <v>4.6608648018445803E-2</v>
      </c>
      <c r="X484" s="171">
        <f t="shared" si="106"/>
        <v>-4.9961963668326836E-7</v>
      </c>
      <c r="Y484" s="139">
        <f t="shared" si="107"/>
        <v>-1.9559041903443884E-5</v>
      </c>
      <c r="AC484" s="152">
        <f t="shared" si="98"/>
        <v>0.33407588593023335</v>
      </c>
      <c r="AD484" s="153">
        <f t="shared" si="108"/>
        <v>2.37244352909044E-3</v>
      </c>
      <c r="AE484" s="153">
        <f t="shared" si="109"/>
        <v>0.32000095129424844</v>
      </c>
      <c r="AF484" s="153">
        <f t="shared" si="110"/>
        <v>2.37244352909044E-3</v>
      </c>
      <c r="AG484" s="139">
        <f t="shared" si="111"/>
        <v>9.7713376936402266E-2</v>
      </c>
    </row>
    <row r="485" spans="10:33" ht="15" x14ac:dyDescent="0.2">
      <c r="J485" s="49">
        <v>44382</v>
      </c>
      <c r="K485" s="50">
        <v>177.66000032424901</v>
      </c>
      <c r="L485" s="139">
        <f t="shared" si="99"/>
        <v>2.9010694424648195E-2</v>
      </c>
      <c r="M485" s="170">
        <f t="shared" si="100"/>
        <v>157.66501642116739</v>
      </c>
      <c r="N485" s="139" cm="1">
        <f t="array" ref="N485">[1]!BSMCall(M485,$G$4,$G$7,W485,$G$11,AE485)/'EUR GBP'!H485</f>
        <v>23.009285945029955</v>
      </c>
      <c r="O485" s="139">
        <f>$B$5*(N485-($G$10/'EUR GBP'!$F$3))</f>
        <v>518.73049909339613</v>
      </c>
      <c r="P485" s="139">
        <f>(M485/'EUR GBP'!H485)-(Barclays!$K$3/'EUR GBP'!$F$3)</f>
        <v>5.6047500279166798</v>
      </c>
      <c r="Q485" s="139">
        <f t="shared" si="101"/>
        <v>3.4859190680912264</v>
      </c>
      <c r="R485" s="139">
        <f t="shared" si="102"/>
        <v>0.17350830059580966</v>
      </c>
      <c r="S485" s="139">
        <f t="shared" si="103"/>
        <v>3.7426676747970977</v>
      </c>
      <c r="U485" s="102">
        <f>FORECAST($U$2,'EUR GBP'!AI485:AJ485,'EUR GBP'!$AI$2:$AJ$2)</f>
        <v>5.6091274018399396E-4</v>
      </c>
      <c r="V485" s="102">
        <f t="shared" si="104"/>
        <v>2.4685286916816245E-7</v>
      </c>
      <c r="W485" s="102">
        <f t="shared" si="105"/>
        <v>4.6609394490951653E-2</v>
      </c>
      <c r="X485" s="171">
        <f t="shared" si="106"/>
        <v>2.4685286916653615E-7</v>
      </c>
      <c r="Y485" s="139">
        <f t="shared" si="107"/>
        <v>9.6637627056969551E-6</v>
      </c>
      <c r="AC485" s="152">
        <f t="shared" si="98"/>
        <v>0.33170344240114291</v>
      </c>
      <c r="AD485" s="153">
        <f t="shared" si="108"/>
        <v>2.0208082562487295E-3</v>
      </c>
      <c r="AE485" s="153">
        <f t="shared" si="109"/>
        <v>0.31964931602140673</v>
      </c>
      <c r="AF485" s="153">
        <f t="shared" si="110"/>
        <v>2.0208082562487295E-3</v>
      </c>
      <c r="AG485" s="139">
        <f t="shared" si="111"/>
        <v>8.3230642347356165E-2</v>
      </c>
    </row>
    <row r="486" spans="10:33" ht="15" x14ac:dyDescent="0.2">
      <c r="J486" s="49">
        <v>44379</v>
      </c>
      <c r="K486" s="50">
        <v>172.58000373840301</v>
      </c>
      <c r="L486" s="139">
        <f t="shared" si="99"/>
        <v>-1.3124738501240664E-2</v>
      </c>
      <c r="M486" s="170">
        <f t="shared" si="100"/>
        <v>151.20902547747002</v>
      </c>
      <c r="N486" s="139" cm="1">
        <f t="array" ref="N486">[1]!BSMCall(M486,$G$4,$G$7,W486,$G$11,AE486)/'EUR GBP'!H486</f>
        <v>17.278641909819971</v>
      </c>
      <c r="O486" s="139">
        <f>$B$5*(N486-($G$10/'EUR GBP'!$F$3))</f>
        <v>-340.86610618810147</v>
      </c>
      <c r="P486" s="139">
        <f>(M486/'EUR GBP'!H486)-(Barclays!$K$3/'EUR GBP'!$F$3)</f>
        <v>-1.9378030299619127</v>
      </c>
      <c r="Q486" s="139">
        <f t="shared" si="101"/>
        <v>-1.2052320797008087</v>
      </c>
      <c r="R486" s="139">
        <f t="shared" si="102"/>
        <v>2.0740872502260605E-2</v>
      </c>
      <c r="S486" s="139">
        <f t="shared" si="103"/>
        <v>-1.96223869480216</v>
      </c>
      <c r="U486" s="102">
        <f>FORECAST($U$2,'EUR GBP'!AI486:AJ486,'EUR GBP'!$AI$2:$AJ$2)</f>
        <v>5.6066588731482579E-4</v>
      </c>
      <c r="V486" s="102">
        <f t="shared" si="104"/>
        <v>-8.4580969996763365E-7</v>
      </c>
      <c r="W486" s="102">
        <f t="shared" si="105"/>
        <v>4.660830182838252E-2</v>
      </c>
      <c r="X486" s="171">
        <f t="shared" si="106"/>
        <v>-8.4580969996611577E-7</v>
      </c>
      <c r="Y486" s="139">
        <f t="shared" si="107"/>
        <v>-3.3111643637145638E-5</v>
      </c>
      <c r="AC486" s="152">
        <f t="shared" si="98"/>
        <v>0.32968263414489418</v>
      </c>
      <c r="AD486" s="153">
        <f t="shared" si="108"/>
        <v>-1.8882608467495121E-2</v>
      </c>
      <c r="AE486" s="153">
        <f t="shared" si="109"/>
        <v>0.29874589929766288</v>
      </c>
      <c r="AF486" s="153">
        <f t="shared" si="110"/>
        <v>-1.8882608467495121E-2</v>
      </c>
      <c r="AG486" s="139">
        <f t="shared" si="111"/>
        <v>-0.77771437595997484</v>
      </c>
    </row>
    <row r="487" spans="10:33" ht="15" x14ac:dyDescent="0.2">
      <c r="J487" s="49">
        <v>44378</v>
      </c>
      <c r="K487" s="50">
        <v>174.86000061035099</v>
      </c>
      <c r="L487" s="139">
        <f t="shared" si="99"/>
        <v>2.2439063744772014E-2</v>
      </c>
      <c r="M487" s="170">
        <f t="shared" si="100"/>
        <v>156.65811118230994</v>
      </c>
      <c r="N487" s="139" cm="1">
        <f t="array" ref="N487">[1]!BSMCall(M487,$G$4,$G$7,W487,$G$11,AE487)/'EUR GBP'!H487</f>
        <v>22.070800578090932</v>
      </c>
      <c r="O487" s="139">
        <f>$B$5*(N487-($G$10/'EUR GBP'!$F$3))</f>
        <v>377.95769405254271</v>
      </c>
      <c r="P487" s="139">
        <f>(M487/'EUR GBP'!H487)-(Barclays!$K$3/'EUR GBP'!$F$3)</f>
        <v>3.3772774907229461</v>
      </c>
      <c r="Q487" s="139">
        <f t="shared" si="101"/>
        <v>2.1005247235838764</v>
      </c>
      <c r="R487" s="139">
        <f t="shared" si="102"/>
        <v>6.3000101843473197E-2</v>
      </c>
      <c r="S487" s="139">
        <f t="shared" si="103"/>
        <v>2.214453437378693</v>
      </c>
      <c r="U487" s="102">
        <f>FORECAST($U$2,'EUR GBP'!AI487:AJ487,'EUR GBP'!$AI$2:$AJ$2)</f>
        <v>5.6151169701479343E-4</v>
      </c>
      <c r="V487" s="102">
        <f t="shared" si="104"/>
        <v>-2.1393701899796616E-5</v>
      </c>
      <c r="W487" s="102">
        <f t="shared" si="105"/>
        <v>4.658775393618269E-2</v>
      </c>
      <c r="X487" s="171">
        <f t="shared" si="106"/>
        <v>-2.1393701899796724E-5</v>
      </c>
      <c r="Y487" s="139">
        <f t="shared" si="107"/>
        <v>-8.3751774591113502E-4</v>
      </c>
      <c r="AC487" s="152">
        <f t="shared" si="98"/>
        <v>0.3485652426123893</v>
      </c>
      <c r="AD487" s="153">
        <f t="shared" si="108"/>
        <v>1.2568618880733351E-3</v>
      </c>
      <c r="AE487" s="153">
        <f t="shared" si="109"/>
        <v>0.31888536965323133</v>
      </c>
      <c r="AF487" s="153">
        <f t="shared" si="110"/>
        <v>1.2568618880733351E-3</v>
      </c>
      <c r="AG487" s="139">
        <f t="shared" si="111"/>
        <v>5.1766129697254554E-2</v>
      </c>
    </row>
    <row r="488" spans="10:33" ht="15" x14ac:dyDescent="0.2">
      <c r="J488" s="49">
        <v>44377</v>
      </c>
      <c r="K488" s="50">
        <v>170.98000049590999</v>
      </c>
      <c r="L488" s="139">
        <f t="shared" si="99"/>
        <v>-1.058828881052633E-2</v>
      </c>
      <c r="M488" s="170">
        <f t="shared" si="100"/>
        <v>151.59766029371121</v>
      </c>
      <c r="N488" s="139" cm="1">
        <f t="array" ref="N488">[1]!BSMCall(M488,$G$4,$G$7,W488,$G$11,AE488)/'EUR GBP'!H488</f>
        <v>18.356741455058714</v>
      </c>
      <c r="O488" s="139">
        <f>$B$5*(N488-($G$10/'EUR GBP'!$F$3))</f>
        <v>-179.15117440229</v>
      </c>
      <c r="P488" s="139">
        <f>(M488/'EUR GBP'!H488)-(Barclays!$K$3/'EUR GBP'!$F$3)</f>
        <v>-1.4313600178796548</v>
      </c>
      <c r="Q488" s="139">
        <f t="shared" si="101"/>
        <v>-0.89024580128950992</v>
      </c>
      <c r="R488" s="139">
        <f t="shared" si="102"/>
        <v>1.1316327935719926E-2</v>
      </c>
      <c r="S488" s="139">
        <f t="shared" si="103"/>
        <v>-0.96252891662052198</v>
      </c>
      <c r="U488" s="102">
        <f>FORECAST($U$2,'EUR GBP'!AI488:AJ488,'EUR GBP'!$AI$2:$AJ$2)</f>
        <v>5.8290539891459004E-4</v>
      </c>
      <c r="V488" s="102">
        <f t="shared" si="104"/>
        <v>-4.9957889132197335E-7</v>
      </c>
      <c r="W488" s="102">
        <f t="shared" si="105"/>
        <v>4.6608648059191161E-2</v>
      </c>
      <c r="X488" s="171">
        <f t="shared" si="106"/>
        <v>-4.9957889132479227E-7</v>
      </c>
      <c r="Y488" s="139">
        <f t="shared" si="107"/>
        <v>-1.9557446809665956E-5</v>
      </c>
      <c r="AC488" s="152">
        <f t="shared" si="98"/>
        <v>0.34730838072431597</v>
      </c>
      <c r="AD488" s="153">
        <f t="shared" si="108"/>
        <v>-2.0292877545788901E-3</v>
      </c>
      <c r="AE488" s="153">
        <f t="shared" si="109"/>
        <v>0.31559922001057911</v>
      </c>
      <c r="AF488" s="153">
        <f t="shared" si="110"/>
        <v>-2.0292877545788901E-3</v>
      </c>
      <c r="AG488" s="139">
        <f t="shared" si="111"/>
        <v>-8.3579885819922289E-2</v>
      </c>
    </row>
    <row r="489" spans="10:33" ht="15" x14ac:dyDescent="0.2">
      <c r="J489" s="49">
        <v>44376</v>
      </c>
      <c r="K489" s="50">
        <v>172.800004482269</v>
      </c>
      <c r="L489" s="139">
        <f t="shared" si="99"/>
        <v>4.1753728537215111E-3</v>
      </c>
      <c r="M489" s="170">
        <f t="shared" si="100"/>
        <v>153.85974850265026</v>
      </c>
      <c r="N489" s="139" cm="1">
        <f t="array" ref="N489">[1]!BSMCall(M489,$G$4,$G$7,W489,$G$11,AE489)/'EUR GBP'!H489</f>
        <v>19.966683503219961</v>
      </c>
      <c r="O489" s="139">
        <f>$B$5*(N489-($G$10/'EUR GBP'!$F$3))</f>
        <v>62.340132821897143</v>
      </c>
      <c r="P489" s="139">
        <f>(M489/'EUR GBP'!H489)-(Barclays!$K$3/'EUR GBP'!$F$3)</f>
        <v>0.33366500199971938</v>
      </c>
      <c r="Q489" s="139">
        <f t="shared" si="101"/>
        <v>0.20752561435070124</v>
      </c>
      <c r="R489" s="139">
        <f t="shared" si="102"/>
        <v>6.1493480226053614E-4</v>
      </c>
      <c r="S489" s="139">
        <f t="shared" si="103"/>
        <v>0.20891877066198489</v>
      </c>
      <c r="U489" s="102">
        <f>FORECAST($U$2,'EUR GBP'!AI489:AJ489,'EUR GBP'!$AI$2:$AJ$2)</f>
        <v>5.8340497780591202E-4</v>
      </c>
      <c r="V489" s="102">
        <f t="shared" si="104"/>
        <v>-5.8619189076099601E-7</v>
      </c>
      <c r="W489" s="102">
        <f t="shared" si="105"/>
        <v>4.6608561446191722E-2</v>
      </c>
      <c r="X489" s="171">
        <f t="shared" si="106"/>
        <v>-5.8619189076403178E-7</v>
      </c>
      <c r="Y489" s="139">
        <f t="shared" si="107"/>
        <v>-2.2948160786925005E-5</v>
      </c>
      <c r="AC489" s="152">
        <f t="shared" si="98"/>
        <v>0.34933766847889486</v>
      </c>
      <c r="AD489" s="153">
        <f t="shared" si="108"/>
        <v>1.9452094057514913E-5</v>
      </c>
      <c r="AE489" s="153">
        <f t="shared" si="109"/>
        <v>0.31764795985921551</v>
      </c>
      <c r="AF489" s="153">
        <f t="shared" si="110"/>
        <v>1.9452094057514913E-5</v>
      </c>
      <c r="AG489" s="139">
        <f t="shared" si="111"/>
        <v>8.0116966981001953E-4</v>
      </c>
    </row>
    <row r="490" spans="10:33" ht="15" x14ac:dyDescent="0.2">
      <c r="J490" s="49">
        <v>44375</v>
      </c>
      <c r="K490" s="50">
        <v>172.08000421524</v>
      </c>
      <c r="L490" s="139">
        <f t="shared" si="99"/>
        <v>-1.2129709447648278E-2</v>
      </c>
      <c r="M490" s="170">
        <f t="shared" si="100"/>
        <v>151.36148382695484</v>
      </c>
      <c r="N490" s="139" cm="1">
        <f t="array" ref="N490">[1]!BSMCall(M490,$G$4,$G$7,W490,$G$11,AE490)/'EUR GBP'!H490</f>
        <v>18.207216543840463</v>
      </c>
      <c r="O490" s="139">
        <f>$B$5*(N490-($G$10/'EUR GBP'!$F$3))</f>
        <v>-201.57991108502759</v>
      </c>
      <c r="P490" s="139">
        <f>(M490/'EUR GBP'!H490)-(Barclays!$K$3/'EUR GBP'!$F$3)</f>
        <v>-2.0878826199043488</v>
      </c>
      <c r="Q490" s="139">
        <f t="shared" si="101"/>
        <v>-1.2985752799694767</v>
      </c>
      <c r="R490" s="139">
        <f t="shared" si="102"/>
        <v>2.4077972759718781E-2</v>
      </c>
      <c r="S490" s="139">
        <f t="shared" si="103"/>
        <v>-1.3107601943663145</v>
      </c>
      <c r="U490" s="102">
        <f>FORECAST($U$2,'EUR GBP'!AI490:AJ490,'EUR GBP'!$AI$2:$AJ$2)</f>
        <v>5.8399116969667301E-4</v>
      </c>
      <c r="V490" s="102">
        <f t="shared" si="104"/>
        <v>1.1464598355814316E-5</v>
      </c>
      <c r="W490" s="102">
        <f t="shared" si="105"/>
        <v>4.6620612236438298E-2</v>
      </c>
      <c r="X490" s="171">
        <f t="shared" si="106"/>
        <v>1.1464598355812039E-5</v>
      </c>
      <c r="Y490" s="139">
        <f t="shared" si="107"/>
        <v>4.4881454447242891E-4</v>
      </c>
      <c r="AC490" s="152">
        <f t="shared" si="98"/>
        <v>0.34931821638483734</v>
      </c>
      <c r="AD490" s="153">
        <f t="shared" si="108"/>
        <v>-8.9134611732016866E-4</v>
      </c>
      <c r="AE490" s="153">
        <f t="shared" si="109"/>
        <v>0.31673716164783783</v>
      </c>
      <c r="AF490" s="153">
        <f t="shared" si="110"/>
        <v>-8.9134611732016866E-4</v>
      </c>
      <c r="AG490" s="139">
        <f t="shared" si="111"/>
        <v>-3.6711701701028804E-2</v>
      </c>
    </row>
    <row r="491" spans="10:33" ht="15" x14ac:dyDescent="0.2">
      <c r="J491" s="49">
        <v>44372</v>
      </c>
      <c r="K491" s="50">
        <v>174.17999505996698</v>
      </c>
      <c r="L491" s="139">
        <f t="shared" si="99"/>
        <v>1.4937978330748813E-3</v>
      </c>
      <c r="M491" s="170">
        <f t="shared" si="100"/>
        <v>153.44887758366411</v>
      </c>
      <c r="N491" s="139" cm="1">
        <f t="array" ref="N491">[1]!BSMCall(M491,$G$4,$G$7,W491,$G$11,AE491)/'EUR GBP'!H491</f>
        <v>19.703429342446007</v>
      </c>
      <c r="O491" s="139">
        <f>$B$5*(N491-($G$10/'EUR GBP'!$F$3))</f>
        <v>22.852008705804039</v>
      </c>
      <c r="P491" s="139">
        <f>(M491/'EUR GBP'!H491)-(Barclays!$K$3/'EUR GBP'!$F$3)</f>
        <v>0.16235318477438909</v>
      </c>
      <c r="Q491" s="139">
        <f t="shared" si="101"/>
        <v>0.10097686065416699</v>
      </c>
      <c r="R491" s="139">
        <f t="shared" si="102"/>
        <v>1.4558927560754935E-4</v>
      </c>
      <c r="S491" s="139">
        <f t="shared" si="103"/>
        <v>0.10074922344655284</v>
      </c>
      <c r="U491" s="102">
        <f>FORECAST($U$2,'EUR GBP'!AI491:AJ491,'EUR GBP'!$AI$2:$AJ$2)</f>
        <v>5.725265713408587E-4</v>
      </c>
      <c r="V491" s="102">
        <f t="shared" si="104"/>
        <v>9.1154302936049701E-6</v>
      </c>
      <c r="W491" s="102">
        <f t="shared" si="105"/>
        <v>4.661826306837609E-2</v>
      </c>
      <c r="X491" s="171">
        <f t="shared" si="106"/>
        <v>9.1154302936033438E-6</v>
      </c>
      <c r="Y491" s="139">
        <f t="shared" si="107"/>
        <v>3.5684963117959905E-4</v>
      </c>
      <c r="AC491" s="152">
        <f t="shared" si="98"/>
        <v>0.35020956250215751</v>
      </c>
      <c r="AD491" s="153">
        <f t="shared" si="108"/>
        <v>-1.7725969643667128E-5</v>
      </c>
      <c r="AE491" s="153">
        <f t="shared" si="109"/>
        <v>0.31761078179551433</v>
      </c>
      <c r="AF491" s="153">
        <f t="shared" si="110"/>
        <v>-1.7725969643667128E-5</v>
      </c>
      <c r="AG491" s="139">
        <f t="shared" si="111"/>
        <v>-7.30076114401306E-4</v>
      </c>
    </row>
    <row r="492" spans="10:33" ht="15" x14ac:dyDescent="0.2">
      <c r="J492" s="49">
        <v>44371</v>
      </c>
      <c r="K492" s="50">
        <v>173.91999959945602</v>
      </c>
      <c r="L492" s="139">
        <f t="shared" si="99"/>
        <v>8.052884514839722E-4</v>
      </c>
      <c r="M492" s="170">
        <f t="shared" si="100"/>
        <v>153.34338417767444</v>
      </c>
      <c r="N492" s="139" cm="1">
        <f t="array" ref="N492">[1]!BSMCall(M492,$G$4,$G$7,W492,$G$11,AE492)/'EUR GBP'!H492</f>
        <v>19.436761244470599</v>
      </c>
      <c r="O492" s="139">
        <f>$B$5*(N492-($G$10/'EUR GBP'!$F$3))</f>
        <v>-17.148205990507215</v>
      </c>
      <c r="P492" s="139">
        <f>(M492/'EUR GBP'!H492)-(Barclays!$K$3/'EUR GBP'!$F$3)</f>
        <v>-0.48240765184985435</v>
      </c>
      <c r="Q492" s="139">
        <f t="shared" si="101"/>
        <v>-0.30003729404531443</v>
      </c>
      <c r="R492" s="139">
        <f t="shared" si="102"/>
        <v>1.2853936091113015E-3</v>
      </c>
      <c r="S492" s="139">
        <f t="shared" si="103"/>
        <v>-0.41498575957892325</v>
      </c>
      <c r="U492" s="102">
        <f>FORECAST($U$2,'EUR GBP'!AI492:AJ492,'EUR GBP'!$AI$2:$AJ$2)</f>
        <v>5.6341114104725373E-4</v>
      </c>
      <c r="V492" s="102">
        <f t="shared" si="104"/>
        <v>-2.249167882837353E-5</v>
      </c>
      <c r="W492" s="102">
        <f t="shared" si="105"/>
        <v>4.6586655959254111E-2</v>
      </c>
      <c r="X492" s="171">
        <f t="shared" si="106"/>
        <v>-2.2491678828374939E-5</v>
      </c>
      <c r="Y492" s="139">
        <f t="shared" si="107"/>
        <v>-8.8050119807814851E-4</v>
      </c>
      <c r="AC492" s="152">
        <f t="shared" si="98"/>
        <v>0.35022728847180118</v>
      </c>
      <c r="AD492" s="153">
        <f t="shared" si="108"/>
        <v>-2.80073554097654E-3</v>
      </c>
      <c r="AE492" s="153">
        <f t="shared" si="109"/>
        <v>0.31482777222418146</v>
      </c>
      <c r="AF492" s="153">
        <f t="shared" si="110"/>
        <v>-2.80073554097654E-3</v>
      </c>
      <c r="AG492" s="139">
        <f t="shared" si="111"/>
        <v>-0.11535335794464198</v>
      </c>
    </row>
    <row r="493" spans="10:33" ht="15" x14ac:dyDescent="0.2">
      <c r="J493" s="49">
        <v>44370</v>
      </c>
      <c r="K493" s="50">
        <v>173.78000020980801</v>
      </c>
      <c r="L493" s="139">
        <f t="shared" si="99"/>
        <v>1.0644525806524219E-2</v>
      </c>
      <c r="M493" s="170">
        <f t="shared" si="100"/>
        <v>154.85095210438249</v>
      </c>
      <c r="N493" s="139" cm="1">
        <f t="array" ref="N493">[1]!BSMCall(M493,$G$4,$G$7,W493,$G$11,AE493)/'EUR GBP'!H493</f>
        <v>20.741331152376965</v>
      </c>
      <c r="O493" s="139">
        <f>$B$5*(N493-($G$10/'EUR GBP'!$F$3))</f>
        <v>178.53728019544769</v>
      </c>
      <c r="P493" s="139">
        <f>(M493/'EUR GBP'!H493)-(Barclays!$K$3/'EUR GBP'!$F$3)</f>
        <v>1.8229416398389162</v>
      </c>
      <c r="Q493" s="139">
        <f t="shared" si="101"/>
        <v>1.1337931202426919</v>
      </c>
      <c r="R493" s="139">
        <f t="shared" si="102"/>
        <v>1.83549536032293E-2</v>
      </c>
      <c r="S493" s="139">
        <f t="shared" si="103"/>
        <v>1.163560072808854</v>
      </c>
      <c r="U493" s="102">
        <f>FORECAST($U$2,'EUR GBP'!AI493:AJ493,'EUR GBP'!$AI$2:$AJ$2)</f>
        <v>5.8590281987562726E-4</v>
      </c>
      <c r="V493" s="102">
        <f t="shared" si="104"/>
        <v>9.4972492661326039E-6</v>
      </c>
      <c r="W493" s="102">
        <f t="shared" si="105"/>
        <v>4.6618644887348619E-2</v>
      </c>
      <c r="X493" s="171">
        <f t="shared" si="106"/>
        <v>9.4972492661327124E-6</v>
      </c>
      <c r="Y493" s="139">
        <f t="shared" si="107"/>
        <v>3.7179702862940369E-4</v>
      </c>
      <c r="AC493" s="152">
        <f t="shared" si="98"/>
        <v>0.35302802401277772</v>
      </c>
      <c r="AD493" s="153">
        <f t="shared" si="108"/>
        <v>2.6805189279188735E-4</v>
      </c>
      <c r="AE493" s="153">
        <f t="shared" si="109"/>
        <v>0.31789655965794988</v>
      </c>
      <c r="AF493" s="153">
        <f t="shared" si="110"/>
        <v>2.6805189279188735E-4</v>
      </c>
      <c r="AG493" s="139">
        <f t="shared" si="111"/>
        <v>1.1040201934303365E-2</v>
      </c>
    </row>
    <row r="494" spans="10:33" ht="15" x14ac:dyDescent="0.2">
      <c r="J494" s="49">
        <v>44369</v>
      </c>
      <c r="K494" s="50">
        <v>171.94000482559198</v>
      </c>
      <c r="L494" s="139">
        <f t="shared" si="99"/>
        <v>-6.4927480360949686E-3</v>
      </c>
      <c r="M494" s="170">
        <f t="shared" si="100"/>
        <v>152.22517904249867</v>
      </c>
      <c r="N494" s="139" cm="1">
        <f t="array" ref="N494">[1]!BSMCall(M494,$G$4,$G$7,W494,$G$11,AE494)/'EUR GBP'!H494</f>
        <v>18.88791519502541</v>
      </c>
      <c r="O494" s="139">
        <f>$B$5*(N494-($G$10/'EUR GBP'!$F$3))</f>
        <v>-99.475113407285505</v>
      </c>
      <c r="P494" s="139">
        <f>(M494/'EUR GBP'!H494)-(Barclays!$K$3/'EUR GBP'!$F$3)</f>
        <v>-0.81598563561789206</v>
      </c>
      <c r="Q494" s="139">
        <f t="shared" si="101"/>
        <v>-0.50750878671144817</v>
      </c>
      <c r="R494" s="139">
        <f t="shared" si="102"/>
        <v>3.6776702599836232E-3</v>
      </c>
      <c r="S494" s="139">
        <f t="shared" si="103"/>
        <v>-0.49799137364518514</v>
      </c>
      <c r="U494" s="102">
        <f>FORECAST($U$2,'EUR GBP'!AI494:AJ494,'EUR GBP'!$AI$2:$AJ$2)</f>
        <v>5.7640557060949465E-4</v>
      </c>
      <c r="V494" s="102">
        <f t="shared" si="104"/>
        <v>-9.996799053624229E-6</v>
      </c>
      <c r="W494" s="102">
        <f t="shared" si="105"/>
        <v>4.6599150839028859E-2</v>
      </c>
      <c r="X494" s="171">
        <f t="shared" si="106"/>
        <v>-9.9967990536270479E-6</v>
      </c>
      <c r="Y494" s="139">
        <f t="shared" si="107"/>
        <v>-3.9135333608625468E-4</v>
      </c>
      <c r="AC494" s="152">
        <f t="shared" si="98"/>
        <v>0.35275997211998583</v>
      </c>
      <c r="AD494" s="153">
        <f t="shared" si="108"/>
        <v>1.5128863811264548E-4</v>
      </c>
      <c r="AE494" s="153">
        <f t="shared" si="109"/>
        <v>0.31777979640327064</v>
      </c>
      <c r="AF494" s="153">
        <f t="shared" si="110"/>
        <v>1.5128863811264548E-4</v>
      </c>
      <c r="AG494" s="139">
        <f t="shared" si="111"/>
        <v>6.2310961423656889E-3</v>
      </c>
    </row>
    <row r="495" spans="10:33" ht="15" x14ac:dyDescent="0.2">
      <c r="J495" s="49">
        <v>44368</v>
      </c>
      <c r="K495" s="50">
        <v>173.059999942779</v>
      </c>
      <c r="L495" s="139">
        <f t="shared" si="99"/>
        <v>3.93697600424578E-3</v>
      </c>
      <c r="M495" s="170">
        <f t="shared" si="100"/>
        <v>153.82322133787832</v>
      </c>
      <c r="N495" s="139" cm="1">
        <f t="array" ref="N495">[1]!BSMCall(M495,$G$4,$G$7,W495,$G$11,AE495)/'EUR GBP'!H495</f>
        <v>19.972288433295486</v>
      </c>
      <c r="O495" s="139">
        <f>$B$5*(N495-($G$10/'EUR GBP'!$F$3))</f>
        <v>63.180872333225757</v>
      </c>
      <c r="P495" s="139">
        <f>(M495/'EUR GBP'!H495)-(Barclays!$K$3/'EUR GBP'!$F$3)</f>
        <v>1.1080202527099061</v>
      </c>
      <c r="Q495" s="139">
        <f t="shared" si="101"/>
        <v>0.68914205049541244</v>
      </c>
      <c r="R495" s="139">
        <f t="shared" si="102"/>
        <v>6.781146981064654E-3</v>
      </c>
      <c r="S495" s="139">
        <f t="shared" si="103"/>
        <v>0.64431977750419944</v>
      </c>
      <c r="U495" s="102">
        <f>FORECAST($U$2,'EUR GBP'!AI495:AJ495,'EUR GBP'!$AI$2:$AJ$2)</f>
        <v>5.8640236966311888E-4</v>
      </c>
      <c r="V495" s="102">
        <f t="shared" si="104"/>
        <v>2.0592531654984084E-5</v>
      </c>
      <c r="W495" s="102">
        <f t="shared" si="105"/>
        <v>4.662974016973747E-2</v>
      </c>
      <c r="X495" s="171">
        <f t="shared" si="106"/>
        <v>2.0592531654983759E-5</v>
      </c>
      <c r="Y495" s="139">
        <f t="shared" si="107"/>
        <v>8.0615364162148879E-4</v>
      </c>
      <c r="AC495" s="152">
        <f t="shared" si="98"/>
        <v>0.35260868348187319</v>
      </c>
      <c r="AD495" s="153">
        <f t="shared" si="108"/>
        <v>-1.2724844609925956E-3</v>
      </c>
      <c r="AE495" s="153">
        <f t="shared" si="109"/>
        <v>0.3163560233041654</v>
      </c>
      <c r="AF495" s="153">
        <f t="shared" si="110"/>
        <v>-1.2724844609925956E-3</v>
      </c>
      <c r="AG495" s="139">
        <f t="shared" si="111"/>
        <v>-5.2409573613899176E-2</v>
      </c>
    </row>
    <row r="496" spans="10:33" ht="15" x14ac:dyDescent="0.2">
      <c r="J496" s="49">
        <v>44365</v>
      </c>
      <c r="K496" s="50">
        <v>172.38000631332301</v>
      </c>
      <c r="L496" s="139">
        <f t="shared" si="99"/>
        <v>-4.3921868302356781E-2</v>
      </c>
      <c r="M496" s="170">
        <f t="shared" si="100"/>
        <v>146.49028931454538</v>
      </c>
      <c r="N496" s="139" cm="1">
        <f t="array" ref="N496">[1]!BSMCall(M496,$G$4,$G$7,W496,$G$11,AE496)/'EUR GBP'!H496</f>
        <v>15.122640400534731</v>
      </c>
      <c r="O496" s="139">
        <f>$B$5*(N496-($G$10/'EUR GBP'!$F$3))</f>
        <v>-664.26633258088737</v>
      </c>
      <c r="P496" s="139">
        <f>(M496/'EUR GBP'!H496)-(Barclays!$K$3/'EUR GBP'!$F$3)</f>
        <v>-8.2899430630292557</v>
      </c>
      <c r="Q496" s="139">
        <f t="shared" si="101"/>
        <v>-5.1559963339784947</v>
      </c>
      <c r="R496" s="139">
        <f t="shared" si="102"/>
        <v>0.37958658538123446</v>
      </c>
      <c r="S496" s="139">
        <f t="shared" si="103"/>
        <v>-4.6563839754720044</v>
      </c>
      <c r="U496" s="102">
        <f>FORECAST($U$2,'EUR GBP'!AI496:AJ496,'EUR GBP'!$AI$2:$AJ$2)</f>
        <v>5.658098380081348E-4</v>
      </c>
      <c r="V496" s="102">
        <f t="shared" si="104"/>
        <v>1.1895998613908518E-5</v>
      </c>
      <c r="W496" s="102">
        <f t="shared" si="105"/>
        <v>4.6621043636696398E-2</v>
      </c>
      <c r="X496" s="171">
        <f t="shared" si="106"/>
        <v>1.1895998613911662E-5</v>
      </c>
      <c r="Y496" s="139">
        <f t="shared" si="107"/>
        <v>4.6570294337792696E-4</v>
      </c>
      <c r="AC496" s="152">
        <f t="shared" si="98"/>
        <v>0.35388116794286578</v>
      </c>
      <c r="AD496" s="153">
        <f t="shared" si="108"/>
        <v>2.9028729098699579E-3</v>
      </c>
      <c r="AE496" s="153">
        <f t="shared" si="109"/>
        <v>0.32053138067502795</v>
      </c>
      <c r="AF496" s="153">
        <f t="shared" si="110"/>
        <v>2.9028729098699579E-3</v>
      </c>
      <c r="AG496" s="139">
        <f t="shared" si="111"/>
        <v>0.11956007018187748</v>
      </c>
    </row>
    <row r="497" spans="10:33" ht="15" x14ac:dyDescent="0.2">
      <c r="J497" s="49">
        <v>44364</v>
      </c>
      <c r="K497" s="50">
        <v>180.11999130248998</v>
      </c>
      <c r="L497" s="139">
        <f t="shared" si="99"/>
        <v>1.7247592019540854E-2</v>
      </c>
      <c r="M497" s="170">
        <f t="shared" si="100"/>
        <v>155.86267389556119</v>
      </c>
      <c r="N497" s="139" cm="1">
        <f t="array" ref="N497">[1]!BSMCall(M497,$G$4,$G$7,W497,$G$11,AE497)/'EUR GBP'!H497</f>
        <v>21.432109562909911</v>
      </c>
      <c r="O497" s="139">
        <f>$B$5*(N497-($G$10/'EUR GBP'!$F$3))</f>
        <v>282.1540417753896</v>
      </c>
      <c r="P497" s="139">
        <f>(M497/'EUR GBP'!H497)-(Barclays!$K$3/'EUR GBP'!$F$3)</f>
        <v>3.7679922882604444</v>
      </c>
      <c r="Q497" s="139">
        <f t="shared" si="101"/>
        <v>2.3435329141610453</v>
      </c>
      <c r="R497" s="139">
        <f t="shared" si="102"/>
        <v>7.8420168494851492E-2</v>
      </c>
      <c r="S497" s="139">
        <f t="shared" si="103"/>
        <v>2.2992046871181557</v>
      </c>
      <c r="U497" s="102">
        <f>FORECAST($U$2,'EUR GBP'!AI497:AJ497,'EUR GBP'!$AI$2:$AJ$2)</f>
        <v>5.5391383939422628E-4</v>
      </c>
      <c r="V497" s="102">
        <f t="shared" si="104"/>
        <v>2.3991166381165038E-5</v>
      </c>
      <c r="W497" s="102">
        <f t="shared" si="105"/>
        <v>4.6633138804463653E-2</v>
      </c>
      <c r="X497" s="171">
        <f t="shared" si="106"/>
        <v>2.3991166381166773E-5</v>
      </c>
      <c r="Y497" s="139">
        <f t="shared" si="107"/>
        <v>9.3920293380944577E-4</v>
      </c>
      <c r="AC497" s="152">
        <f t="shared" si="98"/>
        <v>0.35097829503299582</v>
      </c>
      <c r="AD497" s="153">
        <f t="shared" si="108"/>
        <v>-3.0030877227132935E-3</v>
      </c>
      <c r="AE497" s="153">
        <f t="shared" si="109"/>
        <v>0.3146254200424447</v>
      </c>
      <c r="AF497" s="153">
        <f t="shared" si="110"/>
        <v>-3.0030877227132935E-3</v>
      </c>
      <c r="AG497" s="139">
        <f t="shared" si="111"/>
        <v>-0.12368759847155023</v>
      </c>
    </row>
    <row r="498" spans="10:33" ht="15" x14ac:dyDescent="0.2">
      <c r="J498" s="49">
        <v>44363</v>
      </c>
      <c r="K498" s="50">
        <v>177.039992809295</v>
      </c>
      <c r="L498" s="139">
        <f t="shared" si="99"/>
        <v>-9.3327339511110885E-3</v>
      </c>
      <c r="M498" s="170">
        <f t="shared" si="100"/>
        <v>151.79003640661261</v>
      </c>
      <c r="N498" s="139" cm="1">
        <f t="array" ref="N498">[1]!BSMCall(M498,$G$4,$G$7,W498,$G$11,AE498)/'EUR GBP'!H498</f>
        <v>18.461077499106111</v>
      </c>
      <c r="O498" s="139">
        <f>$B$5*(N498-($G$10/'EUR GBP'!$F$3))</f>
        <v>-163.50076779518048</v>
      </c>
      <c r="P498" s="139">
        <f>(M498/'EUR GBP'!H498)-(Barclays!$K$3/'EUR GBP'!$F$3)</f>
        <v>-1.3336000230786453</v>
      </c>
      <c r="Q498" s="139">
        <f t="shared" si="101"/>
        <v>-0.82944319131120015</v>
      </c>
      <c r="R498" s="139">
        <f t="shared" si="102"/>
        <v>9.8233348734081925E-3</v>
      </c>
      <c r="S498" s="139">
        <f t="shared" si="103"/>
        <v>-0.91771128014121373</v>
      </c>
      <c r="U498" s="102">
        <f>FORECAST($U$2,'EUR GBP'!AI498:AJ498,'EUR GBP'!$AI$2:$AJ$2)</f>
        <v>5.2992267301306124E-4</v>
      </c>
      <c r="V498" s="102">
        <f t="shared" si="104"/>
        <v>4.9963709898288682E-7</v>
      </c>
      <c r="W498" s="102">
        <f t="shared" si="105"/>
        <v>4.6609647275181472E-2</v>
      </c>
      <c r="X498" s="171">
        <f t="shared" si="106"/>
        <v>4.9963709898570574E-7</v>
      </c>
      <c r="Y498" s="139">
        <f t="shared" si="107"/>
        <v>1.9559725515295834E-5</v>
      </c>
      <c r="AC498" s="152">
        <f t="shared" si="98"/>
        <v>0.35398138275570912</v>
      </c>
      <c r="AD498" s="153">
        <f t="shared" si="108"/>
        <v>-2.3820972631022341E-3</v>
      </c>
      <c r="AE498" s="153">
        <f t="shared" si="109"/>
        <v>0.31524641050205576</v>
      </c>
      <c r="AF498" s="153">
        <f t="shared" si="110"/>
        <v>-2.3820972631022341E-3</v>
      </c>
      <c r="AG498" s="139">
        <f t="shared" si="111"/>
        <v>-9.8110983428936926E-2</v>
      </c>
    </row>
    <row r="499" spans="10:33" ht="15" x14ac:dyDescent="0.2">
      <c r="J499" s="49">
        <v>44362</v>
      </c>
      <c r="K499" s="50">
        <v>178.69999408721898</v>
      </c>
      <c r="L499" s="139">
        <f t="shared" si="99"/>
        <v>-1.0243912475299153E-2</v>
      </c>
      <c r="M499" s="170">
        <f t="shared" si="100"/>
        <v>151.65042563506563</v>
      </c>
      <c r="N499" s="139" cm="1">
        <f t="array" ref="N499">[1]!BSMCall(M499,$G$4,$G$7,W499,$G$11,AE499)/'EUR GBP'!H499</f>
        <v>18.41255243018422</v>
      </c>
      <c r="O499" s="139">
        <f>$B$5*(N499-($G$10/'EUR GBP'!$F$3))</f>
        <v>-170.779528133464</v>
      </c>
      <c r="P499" s="139">
        <f>(M499/'EUR GBP'!H499)-(Barclays!$K$3/'EUR GBP'!$F$3)</f>
        <v>-2.2182591288972162</v>
      </c>
      <c r="Q499" s="139">
        <f t="shared" si="101"/>
        <v>-1.3796639915918822</v>
      </c>
      <c r="R499" s="139">
        <f t="shared" si="102"/>
        <v>2.7178927519705597E-2</v>
      </c>
      <c r="S499" s="139">
        <f t="shared" si="103"/>
        <v>-1.3420083566015073</v>
      </c>
      <c r="U499" s="102">
        <f>FORECAST($U$2,'EUR GBP'!AI499:AJ499,'EUR GBP'!$AI$2:$AJ$2)</f>
        <v>5.2942303591407835E-4</v>
      </c>
      <c r="V499" s="102">
        <f t="shared" si="104"/>
        <v>4.9964874051502614E-7</v>
      </c>
      <c r="W499" s="102">
        <f t="shared" si="105"/>
        <v>4.6609647286823E-2</v>
      </c>
      <c r="X499" s="171">
        <f t="shared" si="106"/>
        <v>4.996487405137251E-7</v>
      </c>
      <c r="Y499" s="139">
        <f t="shared" si="107"/>
        <v>1.9560181256258821E-5</v>
      </c>
      <c r="AC499" s="152">
        <f t="shared" si="98"/>
        <v>0.35636348001881135</v>
      </c>
      <c r="AD499" s="153">
        <f t="shared" si="108"/>
        <v>2.5389554836141581E-4</v>
      </c>
      <c r="AE499" s="153">
        <f t="shared" si="109"/>
        <v>0.31788240331351941</v>
      </c>
      <c r="AF499" s="153">
        <f t="shared" si="110"/>
        <v>2.5389554836141581E-4</v>
      </c>
      <c r="AG499" s="139">
        <f t="shared" si="111"/>
        <v>1.0457147289413028E-2</v>
      </c>
    </row>
    <row r="500" spans="10:33" ht="15" x14ac:dyDescent="0.2">
      <c r="J500" s="49">
        <v>44361</v>
      </c>
      <c r="K500" s="50">
        <v>180.53998947143498</v>
      </c>
      <c r="L500" s="139">
        <f t="shared" si="99"/>
        <v>6.6487190257288116E-4</v>
      </c>
      <c r="M500" s="170">
        <f t="shared" si="100"/>
        <v>153.32186955434756</v>
      </c>
      <c r="N500" s="139" cm="1">
        <f t="array" ref="N500">[1]!BSMCall(M500,$G$4,$G$7,W500,$G$11,AE500)/'EUR GBP'!H500</f>
        <v>19.575317823292764</v>
      </c>
      <c r="O500" s="139">
        <f>$B$5*(N500-($G$10/'EUR GBP'!$F$3))</f>
        <v>3.6352808328175001</v>
      </c>
      <c r="P500" s="139">
        <f>(M500/'EUR GBP'!H500)-(Barclays!$K$3/'EUR GBP'!$F$3)</f>
        <v>-0.17144964469537172</v>
      </c>
      <c r="Q500" s="139">
        <f t="shared" si="101"/>
        <v>-0.10663447659292234</v>
      </c>
      <c r="R500" s="139">
        <f t="shared" si="102"/>
        <v>1.6236070910834727E-4</v>
      </c>
      <c r="S500" s="139">
        <f t="shared" si="103"/>
        <v>-0.12091291845840105</v>
      </c>
      <c r="U500" s="102">
        <f>FORECAST($U$2,'EUR GBP'!AI500:AJ500,'EUR GBP'!$AI$2:$AJ$2)</f>
        <v>5.2892338717356333E-4</v>
      </c>
      <c r="V500" s="102">
        <f t="shared" si="104"/>
        <v>1.2959935702392192E-6</v>
      </c>
      <c r="W500" s="102">
        <f t="shared" si="105"/>
        <v>4.6610443631652725E-2</v>
      </c>
      <c r="X500" s="171">
        <f t="shared" si="106"/>
        <v>1.2959935702383518E-6</v>
      </c>
      <c r="Y500" s="139">
        <f t="shared" si="107"/>
        <v>5.0735380849242457E-5</v>
      </c>
      <c r="AC500" s="152">
        <f t="shared" si="98"/>
        <v>0.35610958447044994</v>
      </c>
      <c r="AD500" s="153">
        <f t="shared" si="108"/>
        <v>-3.5184901522050671E-4</v>
      </c>
      <c r="AE500" s="153">
        <f t="shared" si="109"/>
        <v>0.31727665874993749</v>
      </c>
      <c r="AF500" s="153">
        <f t="shared" si="110"/>
        <v>-3.5184901522050671E-4</v>
      </c>
      <c r="AG500" s="139">
        <f t="shared" si="111"/>
        <v>-1.4491537955436281E-2</v>
      </c>
    </row>
    <row r="501" spans="10:33" ht="15" x14ac:dyDescent="0.2">
      <c r="J501" s="49">
        <v>44358</v>
      </c>
      <c r="K501" s="50">
        <v>180.41999340057299</v>
      </c>
      <c r="L501" s="139">
        <f t="shared" si="99"/>
        <v>6.00402315829578E-3</v>
      </c>
      <c r="M501" s="170">
        <f t="shared" si="100"/>
        <v>154.13993429844561</v>
      </c>
      <c r="N501" s="139" cm="1">
        <f t="array" ref="N501">[1]!BSMCall(M501,$G$4,$G$7,W501,$G$11,AE501)/'EUR GBP'!H501</f>
        <v>20.274296731543263</v>
      </c>
      <c r="O501" s="139">
        <f>$B$5*(N501-($G$10/'EUR GBP'!$F$3))</f>
        <v>108.48211707039238</v>
      </c>
      <c r="P501" s="139">
        <f>(M501/'EUR GBP'!H501)-(Barclays!$K$3/'EUR GBP'!$F$3)</f>
        <v>1.7400338274022715</v>
      </c>
      <c r="Q501" s="139">
        <f t="shared" si="101"/>
        <v>1.0822279437714661</v>
      </c>
      <c r="R501" s="139">
        <f t="shared" si="102"/>
        <v>1.6723344766364636E-2</v>
      </c>
      <c r="S501" s="139">
        <f t="shared" si="103"/>
        <v>1.0833927125208742</v>
      </c>
      <c r="U501" s="102">
        <f>FORECAST($U$2,'EUR GBP'!AI501:AJ501,'EUR GBP'!$AI$2:$AJ$2)</f>
        <v>5.2762739360332411E-4</v>
      </c>
      <c r="V501" s="102">
        <f t="shared" si="104"/>
        <v>-1.2959935702392192E-6</v>
      </c>
      <c r="W501" s="102">
        <f t="shared" si="105"/>
        <v>4.6607851644512248E-2</v>
      </c>
      <c r="X501" s="171">
        <f t="shared" si="106"/>
        <v>-1.2959935702383518E-6</v>
      </c>
      <c r="Y501" s="139">
        <f t="shared" si="107"/>
        <v>-5.0735380849242457E-5</v>
      </c>
      <c r="AC501" s="152">
        <f t="shared" si="98"/>
        <v>0.35646143348567044</v>
      </c>
      <c r="AD501" s="153">
        <f t="shared" si="108"/>
        <v>-3.7652445674091206E-4</v>
      </c>
      <c r="AE501" s="153">
        <f t="shared" si="109"/>
        <v>0.31725198330841708</v>
      </c>
      <c r="AF501" s="153">
        <f t="shared" si="110"/>
        <v>-3.7652445674091206E-4</v>
      </c>
      <c r="AG501" s="139">
        <f t="shared" si="111"/>
        <v>-1.5507840636107424E-2</v>
      </c>
    </row>
    <row r="502" spans="10:33" ht="15" x14ac:dyDescent="0.2">
      <c r="J502" s="49">
        <v>44357</v>
      </c>
      <c r="K502" s="50">
        <v>179.33999300003001</v>
      </c>
      <c r="L502" s="139">
        <f t="shared" si="99"/>
        <v>-6.4473422215438145E-3</v>
      </c>
      <c r="M502" s="170">
        <f t="shared" si="100"/>
        <v>152.23213612130809</v>
      </c>
      <c r="N502" s="139" cm="1">
        <f t="array" ref="N502">[1]!BSMCall(M502,$G$4,$G$7,W502,$G$11,AE502)/'EUR GBP'!H502</f>
        <v>18.890904259274674</v>
      </c>
      <c r="O502" s="139">
        <f>$B$5*(N502-($G$10/'EUR GBP'!$F$3))</f>
        <v>-99.026753769896033</v>
      </c>
      <c r="P502" s="139">
        <f>(M502/'EUR GBP'!H502)-(Barclays!$K$3/'EUR GBP'!$F$3)</f>
        <v>-0.74194263190068455</v>
      </c>
      <c r="Q502" s="139">
        <f t="shared" si="101"/>
        <v>-0.46145714886302414</v>
      </c>
      <c r="R502" s="139">
        <f t="shared" si="102"/>
        <v>3.0405238411336521E-3</v>
      </c>
      <c r="S502" s="139">
        <f t="shared" si="103"/>
        <v>-0.46037575203375186</v>
      </c>
      <c r="U502" s="102">
        <f>FORECAST($U$2,'EUR GBP'!AI502:AJ502,'EUR GBP'!$AI$2:$AJ$2)</f>
        <v>5.2892338717356333E-4</v>
      </c>
      <c r="V502" s="102">
        <f t="shared" si="104"/>
        <v>1.4989695046097908E-6</v>
      </c>
      <c r="W502" s="102">
        <f t="shared" si="105"/>
        <v>4.6610646607587097E-2</v>
      </c>
      <c r="X502" s="171">
        <f t="shared" si="106"/>
        <v>1.4989695046110918E-6</v>
      </c>
      <c r="Y502" s="139">
        <f t="shared" si="107"/>
        <v>5.8681455251245734E-5</v>
      </c>
      <c r="AC502" s="152">
        <f t="shared" si="98"/>
        <v>0.35683795794241135</v>
      </c>
      <c r="AD502" s="153">
        <f t="shared" si="108"/>
        <v>-4.899162009169844E-5</v>
      </c>
      <c r="AE502" s="153">
        <f t="shared" si="109"/>
        <v>0.3175795161450663</v>
      </c>
      <c r="AF502" s="153">
        <f t="shared" si="110"/>
        <v>-4.899162009169844E-5</v>
      </c>
      <c r="AG502" s="139">
        <f t="shared" si="111"/>
        <v>-2.0178084671125833E-3</v>
      </c>
    </row>
    <row r="503" spans="10:33" ht="15" x14ac:dyDescent="0.2">
      <c r="J503" s="49">
        <v>44356</v>
      </c>
      <c r="K503" s="50">
        <v>180.499994754791</v>
      </c>
      <c r="L503" s="139">
        <f t="shared" si="99"/>
        <v>-2.4300722950291377E-2</v>
      </c>
      <c r="M503" s="170">
        <f t="shared" si="100"/>
        <v>149.49664116384778</v>
      </c>
      <c r="N503" s="139" t="e" cm="1">
        <f t="array" ref="N503">[1]!BSMCall(M503,$G$4,$G$7,W503,$G$11,AE503)/'EUR GBP'!H503</f>
        <v>#DIV/0!</v>
      </c>
      <c r="O503" s="139" t="e">
        <f>$B$5*(N503-($G$10/'EUR GBP'!$F$3))</f>
        <v>#DIV/0!</v>
      </c>
      <c r="P503" s="139" t="e">
        <f>(M503/'EUR GBP'!H503)-(Barclays!$K$3/'EUR GBP'!$F$3)</f>
        <v>#DIV/0!</v>
      </c>
      <c r="Q503" s="139" t="e">
        <f t="shared" si="101"/>
        <v>#DIV/0!</v>
      </c>
      <c r="R503" s="139" t="e">
        <f t="shared" si="102"/>
        <v>#DIV/0!</v>
      </c>
      <c r="S503" s="139" t="e">
        <f t="shared" si="103"/>
        <v>#DIV/0!</v>
      </c>
      <c r="U503" s="102">
        <f>FORECAST($U$2,'EUR GBP'!AI503:AJ503,'EUR GBP'!$AI$2:$AJ$2)</f>
        <v>5.2742441766895354E-4</v>
      </c>
      <c r="V503" s="102">
        <f t="shared" si="104"/>
        <v>5.2742441766895354E-4</v>
      </c>
      <c r="W503" s="102">
        <f t="shared" si="105"/>
        <v>4.713657205575144E-2</v>
      </c>
      <c r="X503" s="171">
        <f t="shared" si="106"/>
        <v>5.2742441766895354E-4</v>
      </c>
      <c r="Y503" s="139">
        <f t="shared" si="107"/>
        <v>2.06475397055426E-2</v>
      </c>
      <c r="AC503" s="152">
        <f t="shared" si="98"/>
        <v>0.35688694956250305</v>
      </c>
      <c r="AD503" s="153">
        <f t="shared" si="108"/>
        <v>0.35688694956250305</v>
      </c>
      <c r="AE503" s="153">
        <f t="shared" si="109"/>
        <v>0.67451545732766105</v>
      </c>
      <c r="AF503" s="153">
        <f t="shared" si="110"/>
        <v>0.35688694956250305</v>
      </c>
      <c r="AG503" s="139">
        <f t="shared" si="111"/>
        <v>14.699034391622927</v>
      </c>
    </row>
    <row r="504" spans="10:33" ht="15" x14ac:dyDescent="0.2">
      <c r="J504" s="49">
        <v>44355</v>
      </c>
      <c r="K504" s="50">
        <v>184.940004348754</v>
      </c>
      <c r="L504" s="139">
        <f t="shared" si="99"/>
        <v>-1.0328207519108059E-2</v>
      </c>
      <c r="M504" s="170">
        <f t="shared" si="100"/>
        <v>151.6375099486317</v>
      </c>
      <c r="N504" s="139" t="e" cm="1">
        <f t="array" ref="N504">[1]!BSMCall(M504,$G$4,$G$7,W504,$G$11,AE504)/'EUR GBP'!H504</f>
        <v>#VALUE!</v>
      </c>
      <c r="O504" s="139" t="e">
        <f>$B$5*(N504-($G$10/'EUR GBP'!$F$3))</f>
        <v>#VALUE!</v>
      </c>
      <c r="P504" s="139" t="e">
        <f>(M504/'EUR GBP'!H504)-(Barclays!$K$3/'EUR GBP'!$F$3)</f>
        <v>#DIV/0!</v>
      </c>
      <c r="Q504" s="139" t="e">
        <f t="shared" si="101"/>
        <v>#DIV/0!</v>
      </c>
      <c r="R504" s="139" t="e">
        <f t="shared" si="102"/>
        <v>#DIV/0!</v>
      </c>
      <c r="S504" s="139" t="e">
        <f t="shared" si="103"/>
        <v>#DIV/0!</v>
      </c>
    </row>
    <row r="505" spans="10:33" ht="15" x14ac:dyDescent="0.2">
      <c r="J505" s="49">
        <v>44354</v>
      </c>
      <c r="K505" s="50">
        <v>186.86000108718801</v>
      </c>
      <c r="L505" s="139">
        <f t="shared" si="99"/>
        <v>1.2385060460262496E-2</v>
      </c>
      <c r="M505" s="170">
        <f t="shared" si="100"/>
        <v>155.11763682034328</v>
      </c>
      <c r="N505" s="139" t="e" cm="1">
        <f t="array" ref="N505">[1]!BSMCall(M505,$G$4,$G$7,W505,$G$11,AE505)/'EUR GBP'!H505</f>
        <v>#VALUE!</v>
      </c>
      <c r="O505" s="139" t="e">
        <f>$B$5*(N505-($G$10/'EUR GBP'!$F$3))</f>
        <v>#VALUE!</v>
      </c>
      <c r="P505" s="139" t="e">
        <f>(M505/'EUR GBP'!H505)-(Barclays!$K$3/'EUR GBP'!$F$3)</f>
        <v>#DIV/0!</v>
      </c>
      <c r="Q505" s="139" t="e">
        <f t="shared" si="101"/>
        <v>#DIV/0!</v>
      </c>
      <c r="R505" s="139" t="e">
        <f t="shared" si="102"/>
        <v>#DIV/0!</v>
      </c>
      <c r="S505" s="139" t="e">
        <f t="shared" si="103"/>
        <v>#DIV/0!</v>
      </c>
    </row>
    <row r="506" spans="10:33" ht="15" x14ac:dyDescent="0.2">
      <c r="J506" s="49">
        <v>44351</v>
      </c>
      <c r="K506" s="50">
        <v>184.560000896453</v>
      </c>
      <c r="L506" s="139">
        <f t="shared" si="99"/>
        <v>-1.024215359549884E-2</v>
      </c>
      <c r="M506" s="170">
        <f t="shared" si="100"/>
        <v>151.65069513062491</v>
      </c>
      <c r="N506" s="139" t="e" cm="1">
        <f t="array" ref="N506">[1]!BSMCall(M506,$G$4,$G$7,W506,$G$11,AE506)/'EUR GBP'!H506</f>
        <v>#VALUE!</v>
      </c>
      <c r="O506" s="139" t="e">
        <f>$B$5*(N506-($G$10/'EUR GBP'!$F$3))</f>
        <v>#VALUE!</v>
      </c>
      <c r="P506" s="139" t="e">
        <f>(M506/'EUR GBP'!H506)-(Barclays!$K$3/'EUR GBP'!$F$3)</f>
        <v>#DIV/0!</v>
      </c>
      <c r="Q506" s="139" t="e">
        <f t="shared" si="101"/>
        <v>#DIV/0!</v>
      </c>
      <c r="R506" s="139" t="e">
        <f t="shared" si="102"/>
        <v>#DIV/0!</v>
      </c>
      <c r="S506" s="139" t="e">
        <f t="shared" si="103"/>
        <v>#DIV/0!</v>
      </c>
    </row>
    <row r="507" spans="10:33" ht="15" x14ac:dyDescent="0.2">
      <c r="J507" s="49">
        <v>44350</v>
      </c>
      <c r="K507" s="50">
        <v>186.46000623703</v>
      </c>
      <c r="L507" s="139">
        <f t="shared" si="99"/>
        <v>1.395413621407807E-3</v>
      </c>
      <c r="M507" s="170">
        <f t="shared" si="100"/>
        <v>153.4338031549608</v>
      </c>
      <c r="N507" s="139" t="e" cm="1">
        <f t="array" ref="N507">[1]!BSMCall(M507,$G$4,$G$7,W507,$G$11,AE507)/'EUR GBP'!H507</f>
        <v>#VALUE!</v>
      </c>
      <c r="O507" s="139" t="e">
        <f>$B$5*(N507-($G$10/'EUR GBP'!$F$3))</f>
        <v>#VALUE!</v>
      </c>
      <c r="P507" s="139" t="e">
        <f>(M507/'EUR GBP'!H507)-(Barclays!$K$3/'EUR GBP'!$F$3)</f>
        <v>#DIV/0!</v>
      </c>
      <c r="Q507" s="139" t="e">
        <f t="shared" si="101"/>
        <v>#DIV/0!</v>
      </c>
      <c r="R507" s="139" t="e">
        <f t="shared" si="102"/>
        <v>#DIV/0!</v>
      </c>
      <c r="S507" s="139" t="e">
        <f t="shared" si="103"/>
        <v>#DIV/0!</v>
      </c>
    </row>
    <row r="508" spans="10:33" ht="15" x14ac:dyDescent="0.2">
      <c r="J508" s="49">
        <v>44349</v>
      </c>
      <c r="K508" s="50">
        <v>186.19999885559</v>
      </c>
      <c r="L508" s="139">
        <f t="shared" si="99"/>
        <v>4.297451452029749E-4</v>
      </c>
      <c r="M508" s="170">
        <f t="shared" si="100"/>
        <v>153.28584343308114</v>
      </c>
      <c r="N508" s="139" t="e" cm="1">
        <f t="array" ref="N508">[1]!BSMCall(M508,$G$4,$G$7,W508,$G$11,AE508)/'EUR GBP'!H508</f>
        <v>#VALUE!</v>
      </c>
      <c r="O508" s="139" t="e">
        <f>$B$5*(N508-($G$10/'EUR GBP'!$F$3))</f>
        <v>#VALUE!</v>
      </c>
      <c r="P508" s="139" t="e">
        <f>(M508/'EUR GBP'!H508)-(Barclays!$K$3/'EUR GBP'!$F$3)</f>
        <v>#DIV/0!</v>
      </c>
      <c r="Q508" s="139" t="e">
        <f t="shared" si="101"/>
        <v>#DIV/0!</v>
      </c>
      <c r="R508" s="139" t="e">
        <f t="shared" si="102"/>
        <v>#DIV/0!</v>
      </c>
      <c r="S508" s="139" t="e">
        <f t="shared" si="103"/>
        <v>#DIV/0!</v>
      </c>
    </row>
    <row r="509" spans="10:33" ht="15" x14ac:dyDescent="0.2">
      <c r="J509" s="49">
        <v>44348</v>
      </c>
      <c r="K509" s="50">
        <v>186.11999750137301</v>
      </c>
      <c r="L509" s="139">
        <f t="shared" si="99"/>
        <v>1.6359112911374051E-2</v>
      </c>
      <c r="M509" s="170">
        <f t="shared" si="100"/>
        <v>155.72654112848892</v>
      </c>
      <c r="N509" s="139" t="e" cm="1">
        <f t="array" ref="N509">[1]!BSMCall(M509,$G$4,$G$7,W509,$G$11,AE509)/'EUR GBP'!H509</f>
        <v>#VALUE!</v>
      </c>
      <c r="O509" s="139" t="e">
        <f>$B$5*(N509-($G$10/'EUR GBP'!$F$3))</f>
        <v>#VALUE!</v>
      </c>
      <c r="P509" s="139" t="e">
        <f>(M509/'EUR GBP'!H509)-(Barclays!$K$3/'EUR GBP'!$F$3)</f>
        <v>#DIV/0!</v>
      </c>
      <c r="Q509" s="139" t="e">
        <f t="shared" si="101"/>
        <v>#DIV/0!</v>
      </c>
      <c r="R509" s="139" t="e">
        <f t="shared" si="102"/>
        <v>#DIV/0!</v>
      </c>
      <c r="S509" s="139" t="e">
        <f t="shared" si="103"/>
        <v>#DIV/0!</v>
      </c>
    </row>
    <row r="510" spans="10:33" ht="15" x14ac:dyDescent="0.2">
      <c r="J510" s="49">
        <v>44347</v>
      </c>
      <c r="K510" s="50">
        <v>183.10000896453801</v>
      </c>
      <c r="L510" s="139">
        <f t="shared" si="99"/>
        <v>-1.4189570192333345E-3</v>
      </c>
      <c r="M510" s="170">
        <f t="shared" si="100"/>
        <v>153.00258529136022</v>
      </c>
      <c r="N510" s="139" t="e" cm="1">
        <f t="array" ref="N510">[1]!BSMCall(M510,$G$4,$G$7,W510,$G$11,AE510)/'EUR GBP'!H510</f>
        <v>#VALUE!</v>
      </c>
      <c r="O510" s="139" t="e">
        <f>$B$5*(N510-($G$10/'EUR GBP'!$F$3))</f>
        <v>#VALUE!</v>
      </c>
      <c r="P510" s="139" t="e">
        <f>(M510/'EUR GBP'!H510)-(Barclays!$K$3/'EUR GBP'!$F$3)</f>
        <v>#DIV/0!</v>
      </c>
      <c r="Q510" s="139" t="e">
        <f t="shared" si="101"/>
        <v>#DIV/0!</v>
      </c>
      <c r="R510" s="139" t="e">
        <f t="shared" si="102"/>
        <v>#DIV/0!</v>
      </c>
      <c r="S510" s="139" t="e">
        <f t="shared" si="103"/>
        <v>#DIV/0!</v>
      </c>
    </row>
    <row r="511" spans="10:33" ht="15" x14ac:dyDescent="0.2">
      <c r="J511" s="49">
        <v>44344</v>
      </c>
      <c r="K511" s="50">
        <v>183.360004425048</v>
      </c>
      <c r="L511" s="139">
        <f t="shared" si="99"/>
        <v>7.6381358961995845E-4</v>
      </c>
      <c r="M511" s="170">
        <f t="shared" si="100"/>
        <v>153.33702939942745</v>
      </c>
      <c r="N511" s="139" t="e" cm="1">
        <f t="array" ref="N511">[1]!BSMCall(M511,$G$4,$G$7,W511,$G$11,AE511)/'EUR GBP'!H511</f>
        <v>#VALUE!</v>
      </c>
      <c r="O511" s="139" t="e">
        <f>$B$5*(N511-($G$10/'EUR GBP'!$F$3))</f>
        <v>#VALUE!</v>
      </c>
      <c r="P511" s="139" t="e">
        <f>(M511/'EUR GBP'!H511)-(Barclays!$K$3/'EUR GBP'!$F$3)</f>
        <v>#DIV/0!</v>
      </c>
      <c r="Q511" s="139" t="e">
        <f t="shared" si="101"/>
        <v>#DIV/0!</v>
      </c>
      <c r="R511" s="139" t="e">
        <f t="shared" si="102"/>
        <v>#DIV/0!</v>
      </c>
      <c r="S511" s="139" t="e">
        <f t="shared" si="103"/>
        <v>#DIV/0!</v>
      </c>
    </row>
    <row r="512" spans="10:33" ht="15" x14ac:dyDescent="0.2">
      <c r="J512" s="49">
        <v>44343</v>
      </c>
      <c r="K512" s="50">
        <v>183.22000503539999</v>
      </c>
      <c r="L512" s="139">
        <f t="shared" si="99"/>
        <v>2.6995837266333124E-2</v>
      </c>
      <c r="M512" s="170">
        <f t="shared" si="100"/>
        <v>157.35630001163611</v>
      </c>
      <c r="N512" s="139" t="e" cm="1">
        <f t="array" ref="N512">[1]!BSMCall(M512,$G$4,$G$7,W512,$G$11,AE512)/'EUR GBP'!H512</f>
        <v>#VALUE!</v>
      </c>
      <c r="O512" s="139" t="e">
        <f>$B$5*(N512-($G$10/'EUR GBP'!$F$3))</f>
        <v>#VALUE!</v>
      </c>
      <c r="P512" s="139" t="e">
        <f>(M512/'EUR GBP'!H512)-(Barclays!$K$3/'EUR GBP'!$F$3)</f>
        <v>#DIV/0!</v>
      </c>
      <c r="Q512" s="139" t="e">
        <f t="shared" si="101"/>
        <v>#DIV/0!</v>
      </c>
      <c r="R512" s="139" t="e">
        <f t="shared" si="102"/>
        <v>#DIV/0!</v>
      </c>
      <c r="S512" s="139" t="e">
        <f t="shared" si="103"/>
        <v>#DIV/0!</v>
      </c>
    </row>
    <row r="513" spans="10:19" ht="15" x14ac:dyDescent="0.2">
      <c r="J513" s="49">
        <v>44342</v>
      </c>
      <c r="K513" s="50">
        <v>178.33999395370398</v>
      </c>
      <c r="L513" s="139">
        <f t="shared" si="99"/>
        <v>-1.2592897018349921E-2</v>
      </c>
      <c r="M513" s="170">
        <f t="shared" si="100"/>
        <v>151.29051422835255</v>
      </c>
      <c r="N513" s="139" t="e" cm="1">
        <f t="array" ref="N513">[1]!BSMCall(M513,$G$4,$G$7,W513,$G$11,AE513)/'EUR GBP'!H513</f>
        <v>#VALUE!</v>
      </c>
      <c r="O513" s="139" t="e">
        <f>$B$5*(N513-($G$10/'EUR GBP'!$F$3))</f>
        <v>#VALUE!</v>
      </c>
      <c r="P513" s="139" t="e">
        <f>(M513/'EUR GBP'!H513)-(Barclays!$K$3/'EUR GBP'!$F$3)</f>
        <v>#DIV/0!</v>
      </c>
      <c r="Q513" s="139" t="e">
        <f t="shared" si="101"/>
        <v>#DIV/0!</v>
      </c>
      <c r="R513" s="139" t="e">
        <f t="shared" si="102"/>
        <v>#DIV/0!</v>
      </c>
      <c r="S513" s="139" t="e">
        <f t="shared" si="103"/>
        <v>#DIV/0!</v>
      </c>
    </row>
    <row r="514" spans="10:19" ht="15" x14ac:dyDescent="0.2">
      <c r="J514" s="49">
        <v>44341</v>
      </c>
      <c r="K514" s="50">
        <v>180.60001134872402</v>
      </c>
      <c r="L514" s="139">
        <f t="shared" si="99"/>
        <v>6.1095198018262971E-3</v>
      </c>
      <c r="M514" s="170">
        <f t="shared" si="100"/>
        <v>154.15609849394403</v>
      </c>
      <c r="N514" s="139" t="e" cm="1">
        <f t="array" ref="N514">[1]!BSMCall(M514,$G$4,$G$7,W514,$G$11,AE514)/'EUR GBP'!H514</f>
        <v>#VALUE!</v>
      </c>
      <c r="O514" s="139" t="e">
        <f>$B$5*(N514-($G$10/'EUR GBP'!$F$3))</f>
        <v>#VALUE!</v>
      </c>
      <c r="P514" s="139" t="e">
        <f>(M514/'EUR GBP'!H514)-(Barclays!$K$3/'EUR GBP'!$F$3)</f>
        <v>#DIV/0!</v>
      </c>
      <c r="Q514" s="139" t="e">
        <f t="shared" si="101"/>
        <v>#DIV/0!</v>
      </c>
      <c r="R514" s="139" t="e">
        <f t="shared" si="102"/>
        <v>#DIV/0!</v>
      </c>
      <c r="S514" s="139" t="e">
        <f t="shared" si="103"/>
        <v>#DIV/0!</v>
      </c>
    </row>
    <row r="515" spans="10:19" ht="15" x14ac:dyDescent="0.2">
      <c r="J515" s="49">
        <v>44340</v>
      </c>
      <c r="K515" s="50">
        <v>179.49999570846501</v>
      </c>
      <c r="L515" s="139">
        <f t="shared" si="99"/>
        <v>1.337964694594646E-3</v>
      </c>
      <c r="M515" s="170">
        <f t="shared" si="100"/>
        <v>153.4250008305161</v>
      </c>
      <c r="N515" s="139" t="e" cm="1">
        <f t="array" ref="N515">[1]!BSMCall(M515,$G$4,$G$7,W515,$G$11,AE515)/'EUR GBP'!H515</f>
        <v>#VALUE!</v>
      </c>
      <c r="O515" s="139" t="e">
        <f>$B$5*(N515-($G$10/'EUR GBP'!$F$3))</f>
        <v>#VALUE!</v>
      </c>
      <c r="P515" s="139" t="e">
        <f>(M515/'EUR GBP'!H515)-(Barclays!$K$3/'EUR GBP'!$F$3)</f>
        <v>#DIV/0!</v>
      </c>
      <c r="Q515" s="139" t="e">
        <f t="shared" si="101"/>
        <v>#DIV/0!</v>
      </c>
      <c r="R515" s="139" t="e">
        <f t="shared" si="102"/>
        <v>#DIV/0!</v>
      </c>
      <c r="S515" s="139" t="e">
        <f t="shared" si="103"/>
        <v>#DIV/0!</v>
      </c>
    </row>
    <row r="516" spans="10:19" ht="15" x14ac:dyDescent="0.2">
      <c r="J516" s="49">
        <v>44337</v>
      </c>
      <c r="K516" s="50">
        <v>179.25999164581199</v>
      </c>
      <c r="L516" s="139">
        <f t="shared" ref="L516:L579" si="112">LN(K516/K517)</f>
        <v>4.2486368052734088E-3</v>
      </c>
      <c r="M516" s="170">
        <f t="shared" ref="M516:M579" si="113">$K$3*(1+L516)</f>
        <v>153.87097400515196</v>
      </c>
      <c r="N516" s="139" t="e" cm="1">
        <f t="array" ref="N516">[1]!BSMCall(M516,$G$4,$G$7,W516,$G$11,AE516)/'EUR GBP'!H516</f>
        <v>#VALUE!</v>
      </c>
      <c r="O516" s="139" t="e">
        <f>$B$5*(N516-($G$10/'EUR GBP'!$F$3))</f>
        <v>#VALUE!</v>
      </c>
      <c r="P516" s="139" t="e">
        <f>(M516/'EUR GBP'!H516)-(Barclays!$K$3/'EUR GBP'!$F$3)</f>
        <v>#DIV/0!</v>
      </c>
      <c r="Q516" s="139" t="e">
        <f t="shared" ref="Q516:Q579" si="114">$G$15*P516</f>
        <v>#DIV/0!</v>
      </c>
      <c r="R516" s="139" t="e">
        <f t="shared" ref="R516:R579" si="115">0.5*$G$16*P516^2</f>
        <v>#DIV/0!</v>
      </c>
      <c r="S516" s="139" t="e">
        <f t="shared" ref="S516:S579" si="116">Q516+R516+Y516+AG516</f>
        <v>#DIV/0!</v>
      </c>
    </row>
    <row r="517" spans="10:19" ht="15" x14ac:dyDescent="0.2">
      <c r="J517" s="49">
        <v>44336</v>
      </c>
      <c r="K517" s="50">
        <v>178.49999666213901</v>
      </c>
      <c r="L517" s="139">
        <f t="shared" si="112"/>
        <v>2.6926764179933636E-3</v>
      </c>
      <c r="M517" s="170">
        <f t="shared" si="113"/>
        <v>153.63256975790711</v>
      </c>
      <c r="N517" s="139" t="e" cm="1">
        <f t="array" ref="N517">[1]!BSMCall(M517,$G$4,$G$7,W517,$G$11,AE517)/'EUR GBP'!H517</f>
        <v>#VALUE!</v>
      </c>
      <c r="O517" s="139" t="e">
        <f>$B$5*(N517-($G$10/'EUR GBP'!$F$3))</f>
        <v>#VALUE!</v>
      </c>
      <c r="P517" s="139" t="e">
        <f>(M517/'EUR GBP'!H517)-(Barclays!$K$3/'EUR GBP'!$F$3)</f>
        <v>#DIV/0!</v>
      </c>
      <c r="Q517" s="139" t="e">
        <f t="shared" si="114"/>
        <v>#DIV/0!</v>
      </c>
      <c r="R517" s="139" t="e">
        <f t="shared" si="115"/>
        <v>#DIV/0!</v>
      </c>
      <c r="S517" s="139" t="e">
        <f t="shared" si="116"/>
        <v>#DIV/0!</v>
      </c>
    </row>
    <row r="518" spans="10:19" ht="15" x14ac:dyDescent="0.2">
      <c r="J518" s="49">
        <v>44335</v>
      </c>
      <c r="K518" s="50">
        <v>178.02000045776302</v>
      </c>
      <c r="L518" s="139">
        <f t="shared" si="112"/>
        <v>-1.3058921752868722E-2</v>
      </c>
      <c r="M518" s="170">
        <f t="shared" si="113"/>
        <v>151.21910991951623</v>
      </c>
      <c r="N518" s="139" t="e" cm="1">
        <f t="array" ref="N518">[1]!BSMCall(M518,$G$4,$G$7,W518,$G$11,AE518)/'EUR GBP'!H518</f>
        <v>#VALUE!</v>
      </c>
      <c r="O518" s="139" t="e">
        <f>$B$5*(N518-($G$10/'EUR GBP'!$F$3))</f>
        <v>#VALUE!</v>
      </c>
      <c r="P518" s="139" t="e">
        <f>(M518/'EUR GBP'!H518)-(Barclays!$K$3/'EUR GBP'!$F$3)</f>
        <v>#DIV/0!</v>
      </c>
      <c r="Q518" s="139" t="e">
        <f t="shared" si="114"/>
        <v>#DIV/0!</v>
      </c>
      <c r="R518" s="139" t="e">
        <f t="shared" si="115"/>
        <v>#DIV/0!</v>
      </c>
      <c r="S518" s="139" t="e">
        <f t="shared" si="116"/>
        <v>#DIV/0!</v>
      </c>
    </row>
    <row r="519" spans="10:19" ht="15" x14ac:dyDescent="0.2">
      <c r="J519" s="49">
        <v>44334</v>
      </c>
      <c r="K519" s="50">
        <v>180.359995365142</v>
      </c>
      <c r="L519" s="139">
        <f t="shared" si="112"/>
        <v>6.7872295096431225E-3</v>
      </c>
      <c r="M519" s="170">
        <f t="shared" si="113"/>
        <v>154.2599371739409</v>
      </c>
      <c r="N519" s="139" t="e" cm="1">
        <f t="array" ref="N519">[1]!BSMCall(M519,$G$4,$G$7,W519,$G$11,AE519)/'EUR GBP'!H519</f>
        <v>#VALUE!</v>
      </c>
      <c r="O519" s="139" t="e">
        <f>$B$5*(N519-($G$10/'EUR GBP'!$F$3))</f>
        <v>#VALUE!</v>
      </c>
      <c r="P519" s="139" t="e">
        <f>(M519/'EUR GBP'!H519)-(Barclays!$K$3/'EUR GBP'!$F$3)</f>
        <v>#DIV/0!</v>
      </c>
      <c r="Q519" s="139" t="e">
        <f t="shared" si="114"/>
        <v>#DIV/0!</v>
      </c>
      <c r="R519" s="139" t="e">
        <f t="shared" si="115"/>
        <v>#DIV/0!</v>
      </c>
      <c r="S519" s="139" t="e">
        <f t="shared" si="116"/>
        <v>#DIV/0!</v>
      </c>
    </row>
    <row r="520" spans="10:19" ht="15" x14ac:dyDescent="0.2">
      <c r="J520" s="49">
        <v>44333</v>
      </c>
      <c r="K520" s="50">
        <v>179.139995574951</v>
      </c>
      <c r="L520" s="139">
        <f t="shared" si="112"/>
        <v>-9.2238981403219115E-3</v>
      </c>
      <c r="M520" s="170">
        <f t="shared" si="113"/>
        <v>151.8067122293113</v>
      </c>
      <c r="N520" s="139" t="e" cm="1">
        <f t="array" ref="N520">[1]!BSMCall(M520,$G$4,$G$7,W520,$G$11,AE520)/'EUR GBP'!H520</f>
        <v>#VALUE!</v>
      </c>
      <c r="O520" s="139" t="e">
        <f>$B$5*(N520-($G$10/'EUR GBP'!$F$3))</f>
        <v>#VALUE!</v>
      </c>
      <c r="P520" s="139" t="e">
        <f>(M520/'EUR GBP'!H520)-(Barclays!$K$3/'EUR GBP'!$F$3)</f>
        <v>#DIV/0!</v>
      </c>
      <c r="Q520" s="139" t="e">
        <f t="shared" si="114"/>
        <v>#DIV/0!</v>
      </c>
      <c r="R520" s="139" t="e">
        <f t="shared" si="115"/>
        <v>#DIV/0!</v>
      </c>
      <c r="S520" s="139" t="e">
        <f t="shared" si="116"/>
        <v>#DIV/0!</v>
      </c>
    </row>
    <row r="521" spans="10:19" ht="15" x14ac:dyDescent="0.2">
      <c r="J521" s="49">
        <v>44330</v>
      </c>
      <c r="K521" s="50">
        <v>180.800008773803</v>
      </c>
      <c r="L521" s="139">
        <f t="shared" si="112"/>
        <v>1.0899981594654015E-2</v>
      </c>
      <c r="M521" s="170">
        <f t="shared" si="113"/>
        <v>154.89009303969891</v>
      </c>
      <c r="N521" s="139" t="e" cm="1">
        <f t="array" ref="N521">[1]!BSMCall(M521,$G$4,$G$7,W521,$G$11,AE521)/'EUR GBP'!H521</f>
        <v>#VALUE!</v>
      </c>
      <c r="O521" s="139" t="e">
        <f>$B$5*(N521-($G$10/'EUR GBP'!$F$3))</f>
        <v>#VALUE!</v>
      </c>
      <c r="P521" s="139" t="e">
        <f>(M521/'EUR GBP'!H521)-(Barclays!$K$3/'EUR GBP'!$F$3)</f>
        <v>#DIV/0!</v>
      </c>
      <c r="Q521" s="139" t="e">
        <f t="shared" si="114"/>
        <v>#DIV/0!</v>
      </c>
      <c r="R521" s="139" t="e">
        <f t="shared" si="115"/>
        <v>#DIV/0!</v>
      </c>
      <c r="S521" s="139" t="e">
        <f t="shared" si="116"/>
        <v>#DIV/0!</v>
      </c>
    </row>
    <row r="522" spans="10:19" ht="15" x14ac:dyDescent="0.2">
      <c r="J522" s="49">
        <v>44329</v>
      </c>
      <c r="K522" s="50">
        <v>178.83999347686702</v>
      </c>
      <c r="L522" s="139">
        <f t="shared" si="112"/>
        <v>-1.8174237345424553E-2</v>
      </c>
      <c r="M522" s="170">
        <f t="shared" si="113"/>
        <v>150.43534127525476</v>
      </c>
      <c r="N522" s="139" t="e" cm="1">
        <f t="array" ref="N522">[1]!BSMCall(M522,$G$4,$G$7,W522,$G$11,AE522)/'EUR GBP'!H522</f>
        <v>#VALUE!</v>
      </c>
      <c r="O522" s="139" t="e">
        <f>$B$5*(N522-($G$10/'EUR GBP'!$F$3))</f>
        <v>#VALUE!</v>
      </c>
      <c r="P522" s="139" t="e">
        <f>(M522/'EUR GBP'!H522)-(Barclays!$K$3/'EUR GBP'!$F$3)</f>
        <v>#DIV/0!</v>
      </c>
      <c r="Q522" s="139" t="e">
        <f t="shared" si="114"/>
        <v>#DIV/0!</v>
      </c>
      <c r="R522" s="139" t="e">
        <f t="shared" si="115"/>
        <v>#DIV/0!</v>
      </c>
      <c r="S522" s="139" t="e">
        <f t="shared" si="116"/>
        <v>#DIV/0!</v>
      </c>
    </row>
    <row r="523" spans="10:19" ht="15" x14ac:dyDescent="0.2">
      <c r="J523" s="49">
        <v>44328</v>
      </c>
      <c r="K523" s="50">
        <v>182.119989395141</v>
      </c>
      <c r="L523" s="139">
        <f t="shared" si="112"/>
        <v>1.0931455739497288E-2</v>
      </c>
      <c r="M523" s="170">
        <f t="shared" si="113"/>
        <v>154.89491550810516</v>
      </c>
      <c r="N523" s="139" t="e" cm="1">
        <f t="array" ref="N523">[1]!BSMCall(M523,$G$4,$G$7,W523,$G$11,AE523)/'EUR GBP'!H523</f>
        <v>#VALUE!</v>
      </c>
      <c r="O523" s="139" t="e">
        <f>$B$5*(N523-($G$10/'EUR GBP'!$F$3))</f>
        <v>#VALUE!</v>
      </c>
      <c r="P523" s="139" t="e">
        <f>(M523/'EUR GBP'!H523)-(Barclays!$K$3/'EUR GBP'!$F$3)</f>
        <v>#DIV/0!</v>
      </c>
      <c r="Q523" s="139" t="e">
        <f t="shared" si="114"/>
        <v>#DIV/0!</v>
      </c>
      <c r="R523" s="139" t="e">
        <f t="shared" si="115"/>
        <v>#DIV/0!</v>
      </c>
      <c r="S523" s="139" t="e">
        <f t="shared" si="116"/>
        <v>#DIV/0!</v>
      </c>
    </row>
    <row r="524" spans="10:19" ht="15" x14ac:dyDescent="0.2">
      <c r="J524" s="49">
        <v>44327</v>
      </c>
      <c r="K524" s="50">
        <v>180.139994621276</v>
      </c>
      <c r="L524" s="139">
        <f t="shared" si="112"/>
        <v>-2.6837705758362321E-2</v>
      </c>
      <c r="M524" s="170">
        <f t="shared" si="113"/>
        <v>149.10792466336636</v>
      </c>
      <c r="N524" s="139" t="e" cm="1">
        <f t="array" ref="N524">[1]!BSMCall(M524,$G$4,$G$7,W524,$G$11,AE524)/'EUR GBP'!H524</f>
        <v>#VALUE!</v>
      </c>
      <c r="O524" s="139" t="e">
        <f>$B$5*(N524-($G$10/'EUR GBP'!$F$3))</f>
        <v>#VALUE!</v>
      </c>
      <c r="P524" s="139" t="e">
        <f>(M524/'EUR GBP'!H524)-(Barclays!$K$3/'EUR GBP'!$F$3)</f>
        <v>#DIV/0!</v>
      </c>
      <c r="Q524" s="139" t="e">
        <f t="shared" si="114"/>
        <v>#DIV/0!</v>
      </c>
      <c r="R524" s="139" t="e">
        <f t="shared" si="115"/>
        <v>#DIV/0!</v>
      </c>
      <c r="S524" s="139" t="e">
        <f t="shared" si="116"/>
        <v>#DIV/0!</v>
      </c>
    </row>
    <row r="525" spans="10:19" ht="15" x14ac:dyDescent="0.2">
      <c r="J525" s="49">
        <v>44326</v>
      </c>
      <c r="K525" s="50">
        <v>185.03999710082999</v>
      </c>
      <c r="L525" s="139">
        <f t="shared" si="112"/>
        <v>1.7004950864683413E-2</v>
      </c>
      <c r="M525" s="170">
        <f t="shared" si="113"/>
        <v>155.82549641832765</v>
      </c>
      <c r="N525" s="139" t="e" cm="1">
        <f t="array" ref="N525">[1]!BSMCall(M525,$G$4,$G$7,W525,$G$11,AE525)/'EUR GBP'!H525</f>
        <v>#VALUE!</v>
      </c>
      <c r="O525" s="139" t="e">
        <f>$B$5*(N525-($G$10/'EUR GBP'!$F$3))</f>
        <v>#VALUE!</v>
      </c>
      <c r="P525" s="139" t="e">
        <f>(M525/'EUR GBP'!H525)-(Barclays!$K$3/'EUR GBP'!$F$3)</f>
        <v>#DIV/0!</v>
      </c>
      <c r="Q525" s="139" t="e">
        <f t="shared" si="114"/>
        <v>#DIV/0!</v>
      </c>
      <c r="R525" s="139" t="e">
        <f t="shared" si="115"/>
        <v>#DIV/0!</v>
      </c>
      <c r="S525" s="139" t="e">
        <f t="shared" si="116"/>
        <v>#DIV/0!</v>
      </c>
    </row>
    <row r="526" spans="10:19" ht="15" x14ac:dyDescent="0.2">
      <c r="J526" s="49">
        <v>44323</v>
      </c>
      <c r="K526" s="50">
        <v>181.92000389099098</v>
      </c>
      <c r="L526" s="139">
        <f t="shared" si="112"/>
        <v>3.035952279676573E-2</v>
      </c>
      <c r="M526" s="170">
        <f t="shared" si="113"/>
        <v>157.87168390148756</v>
      </c>
      <c r="N526" s="139" t="e" cm="1">
        <f t="array" ref="N526">[1]!BSMCall(M526,$G$4,$G$7,W526,$G$11,AE526)/'EUR GBP'!H526</f>
        <v>#VALUE!</v>
      </c>
      <c r="O526" s="139" t="e">
        <f>$B$5*(N526-($G$10/'EUR GBP'!$F$3))</f>
        <v>#VALUE!</v>
      </c>
      <c r="P526" s="139" t="e">
        <f>(M526/'EUR GBP'!H526)-(Barclays!$K$3/'EUR GBP'!$F$3)</f>
        <v>#DIV/0!</v>
      </c>
      <c r="Q526" s="139" t="e">
        <f t="shared" si="114"/>
        <v>#DIV/0!</v>
      </c>
      <c r="R526" s="139" t="e">
        <f t="shared" si="115"/>
        <v>#DIV/0!</v>
      </c>
      <c r="S526" s="139" t="e">
        <f t="shared" si="116"/>
        <v>#DIV/0!</v>
      </c>
    </row>
    <row r="527" spans="10:19" ht="15" x14ac:dyDescent="0.2">
      <c r="J527" s="49">
        <v>44322</v>
      </c>
      <c r="K527" s="50">
        <v>176.47999525070099</v>
      </c>
      <c r="L527" s="139">
        <f t="shared" si="112"/>
        <v>2.2690891009482894E-3</v>
      </c>
      <c r="M527" s="170">
        <f t="shared" si="113"/>
        <v>153.56766771008625</v>
      </c>
      <c r="N527" s="139" t="e" cm="1">
        <f t="array" ref="N527">[1]!BSMCall(M527,$G$4,$G$7,W527,$G$11,AE527)/'EUR GBP'!H527</f>
        <v>#VALUE!</v>
      </c>
      <c r="O527" s="139" t="e">
        <f>$B$5*(N527-($G$10/'EUR GBP'!$F$3))</f>
        <v>#VALUE!</v>
      </c>
      <c r="P527" s="139" t="e">
        <f>(M527/'EUR GBP'!H527)-(Barclays!$K$3/'EUR GBP'!$F$3)</f>
        <v>#DIV/0!</v>
      </c>
      <c r="Q527" s="139" t="e">
        <f t="shared" si="114"/>
        <v>#DIV/0!</v>
      </c>
      <c r="R527" s="139" t="e">
        <f t="shared" si="115"/>
        <v>#DIV/0!</v>
      </c>
      <c r="S527" s="139" t="e">
        <f t="shared" si="116"/>
        <v>#DIV/0!</v>
      </c>
    </row>
    <row r="528" spans="10:19" ht="15" x14ac:dyDescent="0.2">
      <c r="J528" s="49">
        <v>44321</v>
      </c>
      <c r="K528" s="50">
        <v>176.08000040054299</v>
      </c>
      <c r="L528" s="139">
        <f t="shared" si="112"/>
        <v>3.3494277698713298E-2</v>
      </c>
      <c r="M528" s="170">
        <f t="shared" si="113"/>
        <v>158.3519910409272</v>
      </c>
      <c r="N528" s="139" t="e" cm="1">
        <f t="array" ref="N528">[1]!BSMCall(M528,$G$4,$G$7,W528,$G$11,AE528)/'EUR GBP'!H528</f>
        <v>#VALUE!</v>
      </c>
      <c r="O528" s="139" t="e">
        <f>$B$5*(N528-($G$10/'EUR GBP'!$F$3))</f>
        <v>#VALUE!</v>
      </c>
      <c r="P528" s="139" t="e">
        <f>(M528/'EUR GBP'!H528)-(Barclays!$K$3/'EUR GBP'!$F$3)</f>
        <v>#DIV/0!</v>
      </c>
      <c r="Q528" s="139" t="e">
        <f t="shared" si="114"/>
        <v>#DIV/0!</v>
      </c>
      <c r="R528" s="139" t="e">
        <f t="shared" si="115"/>
        <v>#DIV/0!</v>
      </c>
      <c r="S528" s="139" t="e">
        <f t="shared" si="116"/>
        <v>#DIV/0!</v>
      </c>
    </row>
    <row r="529" spans="10:19" ht="15" x14ac:dyDescent="0.2">
      <c r="J529" s="49">
        <v>44320</v>
      </c>
      <c r="K529" s="50">
        <v>170.280003547668</v>
      </c>
      <c r="L529" s="139">
        <f t="shared" si="112"/>
        <v>-3.0194878394623467E-2</v>
      </c>
      <c r="M529" s="170">
        <f t="shared" si="113"/>
        <v>148.59353867914609</v>
      </c>
      <c r="N529" s="139" t="e" cm="1">
        <f t="array" ref="N529">[1]!BSMCall(M529,$G$4,$G$7,W529,$G$11,AE529)/'EUR GBP'!H529</f>
        <v>#VALUE!</v>
      </c>
      <c r="O529" s="139" t="e">
        <f>$B$5*(N529-($G$10/'EUR GBP'!$F$3))</f>
        <v>#VALUE!</v>
      </c>
      <c r="P529" s="139" t="e">
        <f>(M529/'EUR GBP'!H529)-(Barclays!$K$3/'EUR GBP'!$F$3)</f>
        <v>#DIV/0!</v>
      </c>
      <c r="Q529" s="139" t="e">
        <f t="shared" si="114"/>
        <v>#DIV/0!</v>
      </c>
      <c r="R529" s="139" t="e">
        <f t="shared" si="115"/>
        <v>#DIV/0!</v>
      </c>
      <c r="S529" s="139" t="e">
        <f t="shared" si="116"/>
        <v>#DIV/0!</v>
      </c>
    </row>
    <row r="530" spans="10:19" ht="15" x14ac:dyDescent="0.2">
      <c r="J530" s="49">
        <v>44319</v>
      </c>
      <c r="K530" s="50">
        <v>175.49999952316199</v>
      </c>
      <c r="L530" s="139">
        <f t="shared" si="112"/>
        <v>2.5102791068696722E-3</v>
      </c>
      <c r="M530" s="170">
        <f t="shared" si="113"/>
        <v>153.60462284228291</v>
      </c>
      <c r="N530" s="139" t="e" cm="1">
        <f t="array" ref="N530">[1]!BSMCall(M530,$G$4,$G$7,W530,$G$11,AE530)/'EUR GBP'!H530</f>
        <v>#VALUE!</v>
      </c>
      <c r="O530" s="139" t="e">
        <f>$B$5*(N530-($G$10/'EUR GBP'!$F$3))</f>
        <v>#VALUE!</v>
      </c>
      <c r="P530" s="139" t="e">
        <f>(M530/'EUR GBP'!H530)-(Barclays!$K$3/'EUR GBP'!$F$3)</f>
        <v>#DIV/0!</v>
      </c>
      <c r="Q530" s="139" t="e">
        <f t="shared" si="114"/>
        <v>#DIV/0!</v>
      </c>
      <c r="R530" s="139" t="e">
        <f t="shared" si="115"/>
        <v>#DIV/0!</v>
      </c>
      <c r="S530" s="139" t="e">
        <f t="shared" si="116"/>
        <v>#DIV/0!</v>
      </c>
    </row>
    <row r="531" spans="10:19" ht="15" x14ac:dyDescent="0.2">
      <c r="J531" s="49">
        <v>44316</v>
      </c>
      <c r="K531" s="50">
        <v>175.05999803543</v>
      </c>
      <c r="L531" s="139">
        <f t="shared" si="112"/>
        <v>-7.3863116713215798E-2</v>
      </c>
      <c r="M531" s="170">
        <f t="shared" si="113"/>
        <v>141.90269129642388</v>
      </c>
      <c r="N531" s="139" t="e" cm="1">
        <f t="array" ref="N531">[1]!BSMCall(M531,$G$4,$G$7,W531,$G$11,AE531)/'EUR GBP'!H531</f>
        <v>#VALUE!</v>
      </c>
      <c r="O531" s="139" t="e">
        <f>$B$5*(N531-($G$10/'EUR GBP'!$F$3))</f>
        <v>#VALUE!</v>
      </c>
      <c r="P531" s="139" t="e">
        <f>(M531/'EUR GBP'!H531)-(Barclays!$K$3/'EUR GBP'!$F$3)</f>
        <v>#DIV/0!</v>
      </c>
      <c r="Q531" s="139" t="e">
        <f t="shared" si="114"/>
        <v>#DIV/0!</v>
      </c>
      <c r="R531" s="139" t="e">
        <f t="shared" si="115"/>
        <v>#DIV/0!</v>
      </c>
      <c r="S531" s="139" t="e">
        <f t="shared" si="116"/>
        <v>#DIV/0!</v>
      </c>
    </row>
    <row r="532" spans="10:19" ht="15" x14ac:dyDescent="0.2">
      <c r="J532" s="49">
        <v>44315</v>
      </c>
      <c r="K532" s="50">
        <v>188.47999572753901</v>
      </c>
      <c r="L532" s="139">
        <f t="shared" si="112"/>
        <v>-5.3044436628527374E-4</v>
      </c>
      <c r="M532" s="170">
        <f t="shared" si="113"/>
        <v>153.1387231981638</v>
      </c>
      <c r="N532" s="139" t="e" cm="1">
        <f t="array" ref="N532">[1]!BSMCall(M532,$G$4,$G$7,W532,$G$11,AE532)/'EUR GBP'!H532</f>
        <v>#VALUE!</v>
      </c>
      <c r="O532" s="139" t="e">
        <f>$B$5*(N532-($G$10/'EUR GBP'!$F$3))</f>
        <v>#VALUE!</v>
      </c>
      <c r="P532" s="139" t="e">
        <f>(M532/'EUR GBP'!H532)-(Barclays!$K$3/'EUR GBP'!$F$3)</f>
        <v>#DIV/0!</v>
      </c>
      <c r="Q532" s="139" t="e">
        <f t="shared" si="114"/>
        <v>#DIV/0!</v>
      </c>
      <c r="R532" s="139" t="e">
        <f t="shared" si="115"/>
        <v>#DIV/0!</v>
      </c>
      <c r="S532" s="139" t="e">
        <f t="shared" si="116"/>
        <v>#DIV/0!</v>
      </c>
    </row>
    <row r="533" spans="10:19" ht="15" x14ac:dyDescent="0.2">
      <c r="J533" s="49">
        <v>44314</v>
      </c>
      <c r="K533" s="50">
        <v>188.58000040054299</v>
      </c>
      <c r="L533" s="139">
        <f t="shared" si="112"/>
        <v>1.0662208259266772E-2</v>
      </c>
      <c r="M533" s="170">
        <f t="shared" si="113"/>
        <v>154.85366140975427</v>
      </c>
      <c r="N533" s="139" t="e" cm="1">
        <f t="array" ref="N533">[1]!BSMCall(M533,$G$4,$G$7,W533,$G$11,AE533)/'EUR GBP'!H533</f>
        <v>#VALUE!</v>
      </c>
      <c r="O533" s="139" t="e">
        <f>$B$5*(N533-($G$10/'EUR GBP'!$F$3))</f>
        <v>#VALUE!</v>
      </c>
      <c r="P533" s="139" t="e">
        <f>(M533/'EUR GBP'!H533)-(Barclays!$K$3/'EUR GBP'!$F$3)</f>
        <v>#DIV/0!</v>
      </c>
      <c r="Q533" s="139" t="e">
        <f t="shared" si="114"/>
        <v>#DIV/0!</v>
      </c>
      <c r="R533" s="139" t="e">
        <f t="shared" si="115"/>
        <v>#DIV/0!</v>
      </c>
      <c r="S533" s="139" t="e">
        <f t="shared" si="116"/>
        <v>#DIV/0!</v>
      </c>
    </row>
    <row r="534" spans="10:19" ht="15" x14ac:dyDescent="0.2">
      <c r="J534" s="49">
        <v>44313</v>
      </c>
      <c r="K534" s="50">
        <v>186.58000230789099</v>
      </c>
      <c r="L534" s="139">
        <f t="shared" si="112"/>
        <v>3.6512366169969791E-3</v>
      </c>
      <c r="M534" s="170">
        <f t="shared" si="113"/>
        <v>153.77944034956903</v>
      </c>
      <c r="N534" s="139" t="e" cm="1">
        <f t="array" ref="N534">[1]!BSMCall(M534,$G$4,$G$7,W534,$G$11,AE534)/'EUR GBP'!H534</f>
        <v>#VALUE!</v>
      </c>
      <c r="O534" s="139" t="e">
        <f>$B$5*(N534-($G$10/'EUR GBP'!$F$3))</f>
        <v>#VALUE!</v>
      </c>
      <c r="P534" s="139" t="e">
        <f>(M534/'EUR GBP'!H534)-(Barclays!$K$3/'EUR GBP'!$F$3)</f>
        <v>#DIV/0!</v>
      </c>
      <c r="Q534" s="139" t="e">
        <f t="shared" si="114"/>
        <v>#DIV/0!</v>
      </c>
      <c r="R534" s="139" t="e">
        <f t="shared" si="115"/>
        <v>#DIV/0!</v>
      </c>
      <c r="S534" s="139" t="e">
        <f t="shared" si="116"/>
        <v>#DIV/0!</v>
      </c>
    </row>
    <row r="535" spans="10:19" ht="15" x14ac:dyDescent="0.2">
      <c r="J535" s="49">
        <v>44312</v>
      </c>
      <c r="K535" s="50">
        <v>185.89999675750698</v>
      </c>
      <c r="L535" s="139">
        <f t="shared" si="112"/>
        <v>2.2081749347641361E-2</v>
      </c>
      <c r="M535" s="170">
        <f t="shared" si="113"/>
        <v>156.60336347113807</v>
      </c>
      <c r="N535" s="139" t="e" cm="1">
        <f t="array" ref="N535">[1]!BSMCall(M535,$G$4,$G$7,W535,$G$11,AE535)/'EUR GBP'!H535</f>
        <v>#VALUE!</v>
      </c>
      <c r="O535" s="139" t="e">
        <f>$B$5*(N535-($G$10/'EUR GBP'!$F$3))</f>
        <v>#VALUE!</v>
      </c>
      <c r="P535" s="139" t="e">
        <f>(M535/'EUR GBP'!H535)-(Barclays!$K$3/'EUR GBP'!$F$3)</f>
        <v>#DIV/0!</v>
      </c>
      <c r="Q535" s="139" t="e">
        <f t="shared" si="114"/>
        <v>#DIV/0!</v>
      </c>
      <c r="R535" s="139" t="e">
        <f t="shared" si="115"/>
        <v>#DIV/0!</v>
      </c>
      <c r="S535" s="139" t="e">
        <f t="shared" si="116"/>
        <v>#DIV/0!</v>
      </c>
    </row>
    <row r="536" spans="10:19" ht="15" x14ac:dyDescent="0.2">
      <c r="J536" s="49">
        <v>44309</v>
      </c>
      <c r="K536" s="50">
        <v>181.83999061584399</v>
      </c>
      <c r="L536" s="139">
        <f t="shared" si="112"/>
        <v>-2.5265940283556612E-3</v>
      </c>
      <c r="M536" s="170">
        <f t="shared" si="113"/>
        <v>152.83287315116755</v>
      </c>
      <c r="N536" s="139" t="e" cm="1">
        <f t="array" ref="N536">[1]!BSMCall(M536,$G$4,$G$7,W536,$G$11,AE536)/'EUR GBP'!H536</f>
        <v>#VALUE!</v>
      </c>
      <c r="O536" s="139" t="e">
        <f>$B$5*(N536-($G$10/'EUR GBP'!$F$3))</f>
        <v>#VALUE!</v>
      </c>
      <c r="P536" s="139" t="e">
        <f>(M536/'EUR GBP'!H536)-(Barclays!$K$3/'EUR GBP'!$F$3)</f>
        <v>#DIV/0!</v>
      </c>
      <c r="Q536" s="139" t="e">
        <f t="shared" si="114"/>
        <v>#DIV/0!</v>
      </c>
      <c r="R536" s="139" t="e">
        <f t="shared" si="115"/>
        <v>#DIV/0!</v>
      </c>
      <c r="S536" s="139" t="e">
        <f t="shared" si="116"/>
        <v>#DIV/0!</v>
      </c>
    </row>
    <row r="537" spans="10:19" ht="15" x14ac:dyDescent="0.2">
      <c r="J537" s="49">
        <v>44308</v>
      </c>
      <c r="K537" s="50">
        <v>182.30000734329198</v>
      </c>
      <c r="L537" s="139">
        <f t="shared" si="112"/>
        <v>5.500558441432957E-3</v>
      </c>
      <c r="M537" s="170">
        <f t="shared" si="113"/>
        <v>154.06279343559379</v>
      </c>
      <c r="N537" s="139" t="e" cm="1">
        <f t="array" ref="N537">[1]!BSMCall(M537,$G$4,$G$7,W537,$G$11,AE537)/'EUR GBP'!H537</f>
        <v>#VALUE!</v>
      </c>
      <c r="O537" s="139" t="e">
        <f>$B$5*(N537-($G$10/'EUR GBP'!$F$3))</f>
        <v>#VALUE!</v>
      </c>
      <c r="P537" s="139" t="e">
        <f>(M537/'EUR GBP'!H537)-(Barclays!$K$3/'EUR GBP'!$F$3)</f>
        <v>#DIV/0!</v>
      </c>
      <c r="Q537" s="139" t="e">
        <f t="shared" si="114"/>
        <v>#DIV/0!</v>
      </c>
      <c r="R537" s="139" t="e">
        <f t="shared" si="115"/>
        <v>#DIV/0!</v>
      </c>
      <c r="S537" s="139" t="e">
        <f t="shared" si="116"/>
        <v>#DIV/0!</v>
      </c>
    </row>
    <row r="538" spans="10:19" ht="15" x14ac:dyDescent="0.2">
      <c r="J538" s="49">
        <v>44307</v>
      </c>
      <c r="K538" s="50">
        <v>181.30000829696598</v>
      </c>
      <c r="L538" s="139">
        <f t="shared" si="112"/>
        <v>-6.5970356260623385E-3</v>
      </c>
      <c r="M538" s="170">
        <f t="shared" si="113"/>
        <v>152.20920009818468</v>
      </c>
      <c r="N538" s="139" t="e" cm="1">
        <f t="array" ref="N538">[1]!BSMCall(M538,$G$4,$G$7,W538,$G$11,AE538)/'EUR GBP'!H538</f>
        <v>#VALUE!</v>
      </c>
      <c r="O538" s="139" t="e">
        <f>$B$5*(N538-($G$10/'EUR GBP'!$F$3))</f>
        <v>#VALUE!</v>
      </c>
      <c r="P538" s="139" t="e">
        <f>(M538/'EUR GBP'!H538)-(Barclays!$K$3/'EUR GBP'!$F$3)</f>
        <v>#DIV/0!</v>
      </c>
      <c r="Q538" s="139" t="e">
        <f t="shared" si="114"/>
        <v>#DIV/0!</v>
      </c>
      <c r="R538" s="139" t="e">
        <f t="shared" si="115"/>
        <v>#DIV/0!</v>
      </c>
      <c r="S538" s="139" t="e">
        <f t="shared" si="116"/>
        <v>#DIV/0!</v>
      </c>
    </row>
    <row r="539" spans="10:19" ht="15" x14ac:dyDescent="0.2">
      <c r="J539" s="49">
        <v>44306</v>
      </c>
      <c r="K539" s="50">
        <v>182.50000476837101</v>
      </c>
      <c r="L539" s="139">
        <f t="shared" si="112"/>
        <v>-2.6495145717722757E-2</v>
      </c>
      <c r="M539" s="170">
        <f t="shared" si="113"/>
        <v>149.16041171206791</v>
      </c>
      <c r="N539" s="139" t="e" cm="1">
        <f t="array" ref="N539">[1]!BSMCall(M539,$G$4,$G$7,W539,$G$11,AE539)/'EUR GBP'!H539</f>
        <v>#VALUE!</v>
      </c>
      <c r="O539" s="139" t="e">
        <f>$B$5*(N539-($G$10/'EUR GBP'!$F$3))</f>
        <v>#VALUE!</v>
      </c>
      <c r="P539" s="139" t="e">
        <f>(M539/'EUR GBP'!H539)-(Barclays!$K$3/'EUR GBP'!$F$3)</f>
        <v>#DIV/0!</v>
      </c>
      <c r="Q539" s="139" t="e">
        <f t="shared" si="114"/>
        <v>#DIV/0!</v>
      </c>
      <c r="R539" s="139" t="e">
        <f t="shared" si="115"/>
        <v>#DIV/0!</v>
      </c>
      <c r="S539" s="139" t="e">
        <f t="shared" si="116"/>
        <v>#DIV/0!</v>
      </c>
    </row>
    <row r="540" spans="10:19" ht="15" x14ac:dyDescent="0.2">
      <c r="J540" s="49">
        <v>44305</v>
      </c>
      <c r="K540" s="50">
        <v>187.399995326995</v>
      </c>
      <c r="L540" s="139">
        <f t="shared" si="112"/>
        <v>-1.198765481105288E-2</v>
      </c>
      <c r="M540" s="170">
        <f t="shared" si="113"/>
        <v>151.38324943807322</v>
      </c>
      <c r="N540" s="139" t="e" cm="1">
        <f t="array" ref="N540">[1]!BSMCall(M540,$G$4,$G$7,W540,$G$11,AE540)/'EUR GBP'!H540</f>
        <v>#VALUE!</v>
      </c>
      <c r="O540" s="139" t="e">
        <f>$B$5*(N540-($G$10/'EUR GBP'!$F$3))</f>
        <v>#VALUE!</v>
      </c>
      <c r="P540" s="139" t="e">
        <f>(M540/'EUR GBP'!H540)-(Barclays!$K$3/'EUR GBP'!$F$3)</f>
        <v>#DIV/0!</v>
      </c>
      <c r="Q540" s="139" t="e">
        <f t="shared" si="114"/>
        <v>#DIV/0!</v>
      </c>
      <c r="R540" s="139" t="e">
        <f t="shared" si="115"/>
        <v>#DIV/0!</v>
      </c>
      <c r="S540" s="139" t="e">
        <f t="shared" si="116"/>
        <v>#DIV/0!</v>
      </c>
    </row>
    <row r="541" spans="10:19" ht="15" x14ac:dyDescent="0.2">
      <c r="J541" s="49">
        <v>44302</v>
      </c>
      <c r="K541" s="50">
        <v>189.660000801086</v>
      </c>
      <c r="L541" s="139">
        <f t="shared" si="112"/>
        <v>2.2825195747792418E-2</v>
      </c>
      <c r="M541" s="170">
        <f t="shared" si="113"/>
        <v>156.71727432699524</v>
      </c>
      <c r="N541" s="139" t="e" cm="1">
        <f t="array" ref="N541">[1]!BSMCall(M541,$G$4,$G$7,W541,$G$11,AE541)/'EUR GBP'!H541</f>
        <v>#VALUE!</v>
      </c>
      <c r="O541" s="139" t="e">
        <f>$B$5*(N541-($G$10/'EUR GBP'!$F$3))</f>
        <v>#VALUE!</v>
      </c>
      <c r="P541" s="139" t="e">
        <f>(M541/'EUR GBP'!H541)-(Barclays!$K$3/'EUR GBP'!$F$3)</f>
        <v>#DIV/0!</v>
      </c>
      <c r="Q541" s="139" t="e">
        <f t="shared" si="114"/>
        <v>#DIV/0!</v>
      </c>
      <c r="R541" s="139" t="e">
        <f t="shared" si="115"/>
        <v>#DIV/0!</v>
      </c>
      <c r="S541" s="139" t="e">
        <f t="shared" si="116"/>
        <v>#DIV/0!</v>
      </c>
    </row>
    <row r="542" spans="10:19" ht="15" x14ac:dyDescent="0.2">
      <c r="J542" s="49">
        <v>44301</v>
      </c>
      <c r="K542" s="50">
        <v>185.38000583648599</v>
      </c>
      <c r="L542" s="139">
        <f t="shared" si="112"/>
        <v>-2.0291100137824827E-2</v>
      </c>
      <c r="M542" s="170">
        <f t="shared" si="113"/>
        <v>150.11099556268491</v>
      </c>
      <c r="N542" s="139" t="e" cm="1">
        <f t="array" ref="N542">[1]!BSMCall(M542,$G$4,$G$7,W542,$G$11,AE542)/'EUR GBP'!H542</f>
        <v>#VALUE!</v>
      </c>
      <c r="O542" s="139" t="e">
        <f>$B$5*(N542-($G$10/'EUR GBP'!$F$3))</f>
        <v>#VALUE!</v>
      </c>
      <c r="P542" s="139" t="e">
        <f>(M542/'EUR GBP'!H542)-(Barclays!$K$3/'EUR GBP'!$F$3)</f>
        <v>#DIV/0!</v>
      </c>
      <c r="Q542" s="139" t="e">
        <f t="shared" si="114"/>
        <v>#DIV/0!</v>
      </c>
      <c r="R542" s="139" t="e">
        <f t="shared" si="115"/>
        <v>#DIV/0!</v>
      </c>
      <c r="S542" s="139" t="e">
        <f t="shared" si="116"/>
        <v>#DIV/0!</v>
      </c>
    </row>
    <row r="543" spans="10:19" ht="15" x14ac:dyDescent="0.2">
      <c r="J543" s="49">
        <v>44300</v>
      </c>
      <c r="K543" s="50">
        <v>189.17999267578099</v>
      </c>
      <c r="L543" s="139">
        <f t="shared" si="112"/>
        <v>1.1055643264832998E-2</v>
      </c>
      <c r="M543" s="170">
        <f t="shared" si="113"/>
        <v>154.91394352047416</v>
      </c>
      <c r="N543" s="139" t="e" cm="1">
        <f t="array" ref="N543">[1]!BSMCall(M543,$G$4,$G$7,W543,$G$11,AE543)/'EUR GBP'!H543</f>
        <v>#VALUE!</v>
      </c>
      <c r="O543" s="139" t="e">
        <f>$B$5*(N543-($G$10/'EUR GBP'!$F$3))</f>
        <v>#VALUE!</v>
      </c>
      <c r="P543" s="139" t="e">
        <f>(M543/'EUR GBP'!H543)-(Barclays!$K$3/'EUR GBP'!$F$3)</f>
        <v>#DIV/0!</v>
      </c>
      <c r="Q543" s="139" t="e">
        <f t="shared" si="114"/>
        <v>#DIV/0!</v>
      </c>
      <c r="R543" s="139" t="e">
        <f t="shared" si="115"/>
        <v>#DIV/0!</v>
      </c>
      <c r="S543" s="139" t="e">
        <f t="shared" si="116"/>
        <v>#DIV/0!</v>
      </c>
    </row>
    <row r="544" spans="10:19" ht="15" x14ac:dyDescent="0.2">
      <c r="J544" s="49">
        <v>44299</v>
      </c>
      <c r="K544" s="50">
        <v>187.100005149841</v>
      </c>
      <c r="L544" s="139">
        <f t="shared" si="112"/>
        <v>-1.031533655847589E-2</v>
      </c>
      <c r="M544" s="170">
        <f t="shared" si="113"/>
        <v>151.63948203719249</v>
      </c>
      <c r="N544" s="139" t="e" cm="1">
        <f t="array" ref="N544">[1]!BSMCall(M544,$G$4,$G$7,W544,$G$11,AE544)/'EUR GBP'!H544</f>
        <v>#VALUE!</v>
      </c>
      <c r="O544" s="139" t="e">
        <f>$B$5*(N544-($G$10/'EUR GBP'!$F$3))</f>
        <v>#VALUE!</v>
      </c>
      <c r="P544" s="139" t="e">
        <f>(M544/'EUR GBP'!H544)-(Barclays!$K$3/'EUR GBP'!$F$3)</f>
        <v>#DIV/0!</v>
      </c>
      <c r="Q544" s="139" t="e">
        <f t="shared" si="114"/>
        <v>#DIV/0!</v>
      </c>
      <c r="R544" s="139" t="e">
        <f t="shared" si="115"/>
        <v>#DIV/0!</v>
      </c>
      <c r="S544" s="139" t="e">
        <f t="shared" si="116"/>
        <v>#DIV/0!</v>
      </c>
    </row>
    <row r="545" spans="10:19" ht="15" x14ac:dyDescent="0.2">
      <c r="J545" s="49">
        <v>44298</v>
      </c>
      <c r="K545" s="50">
        <v>189.03999328613199</v>
      </c>
      <c r="L545" s="139">
        <f t="shared" si="112"/>
        <v>1.5137238666223683E-2</v>
      </c>
      <c r="M545" s="170">
        <f t="shared" si="113"/>
        <v>155.53932555923387</v>
      </c>
      <c r="N545" s="139" t="e" cm="1">
        <f t="array" ref="N545">[1]!BSMCall(M545,$G$4,$G$7,W545,$G$11,AE545)/'EUR GBP'!H545</f>
        <v>#VALUE!</v>
      </c>
      <c r="O545" s="139" t="e">
        <f>$B$5*(N545-($G$10/'EUR GBP'!$F$3))</f>
        <v>#VALUE!</v>
      </c>
      <c r="P545" s="139" t="e">
        <f>(M545/'EUR GBP'!H545)-(Barclays!$K$3/'EUR GBP'!$F$3)</f>
        <v>#DIV/0!</v>
      </c>
      <c r="Q545" s="139" t="e">
        <f t="shared" si="114"/>
        <v>#DIV/0!</v>
      </c>
      <c r="R545" s="139" t="e">
        <f t="shared" si="115"/>
        <v>#DIV/0!</v>
      </c>
      <c r="S545" s="139" t="e">
        <f t="shared" si="116"/>
        <v>#DIV/0!</v>
      </c>
    </row>
    <row r="546" spans="10:19" ht="15" x14ac:dyDescent="0.2">
      <c r="J546" s="49">
        <v>44295</v>
      </c>
      <c r="K546" s="50">
        <v>186.19999885559</v>
      </c>
      <c r="L546" s="139">
        <f t="shared" si="112"/>
        <v>-6.3173027950312564E-3</v>
      </c>
      <c r="M546" s="170">
        <f t="shared" si="113"/>
        <v>152.25206076196301</v>
      </c>
      <c r="N546" s="139" t="e" cm="1">
        <f t="array" ref="N546">[1]!BSMCall(M546,$G$4,$G$7,W546,$G$11,AE546)/'EUR GBP'!H546</f>
        <v>#VALUE!</v>
      </c>
      <c r="O546" s="139" t="e">
        <f>$B$5*(N546-($G$10/'EUR GBP'!$F$3))</f>
        <v>#VALUE!</v>
      </c>
      <c r="P546" s="139" t="e">
        <f>(M546/'EUR GBP'!H546)-(Barclays!$K$3/'EUR GBP'!$F$3)</f>
        <v>#DIV/0!</v>
      </c>
      <c r="Q546" s="139" t="e">
        <f t="shared" si="114"/>
        <v>#DIV/0!</v>
      </c>
      <c r="R546" s="139" t="e">
        <f t="shared" si="115"/>
        <v>#DIV/0!</v>
      </c>
      <c r="S546" s="139" t="e">
        <f t="shared" si="116"/>
        <v>#DIV/0!</v>
      </c>
    </row>
    <row r="547" spans="10:19" ht="15" x14ac:dyDescent="0.2">
      <c r="J547" s="49">
        <v>44294</v>
      </c>
      <c r="K547" s="50">
        <v>187.38000392913801</v>
      </c>
      <c r="L547" s="139">
        <f t="shared" si="112"/>
        <v>-7.8673340003706516E-3</v>
      </c>
      <c r="M547" s="170">
        <f t="shared" si="113"/>
        <v>152.01456498396257</v>
      </c>
      <c r="N547" s="139" t="e" cm="1">
        <f t="array" ref="N547">[1]!BSMCall(M547,$G$4,$G$7,W547,$G$11,AE547)/'EUR GBP'!H547</f>
        <v>#VALUE!</v>
      </c>
      <c r="O547" s="139" t="e">
        <f>$B$5*(N547-($G$10/'EUR GBP'!$F$3))</f>
        <v>#VALUE!</v>
      </c>
      <c r="P547" s="139" t="e">
        <f>(M547/'EUR GBP'!H547)-(Barclays!$K$3/'EUR GBP'!$F$3)</f>
        <v>#DIV/0!</v>
      </c>
      <c r="Q547" s="139" t="e">
        <f t="shared" si="114"/>
        <v>#DIV/0!</v>
      </c>
      <c r="R547" s="139" t="e">
        <f t="shared" si="115"/>
        <v>#DIV/0!</v>
      </c>
      <c r="S547" s="139" t="e">
        <f t="shared" si="116"/>
        <v>#DIV/0!</v>
      </c>
    </row>
    <row r="548" spans="10:19" ht="15" x14ac:dyDescent="0.2">
      <c r="J548" s="49">
        <v>44293</v>
      </c>
      <c r="K548" s="50">
        <v>188.85999917984</v>
      </c>
      <c r="L548" s="139">
        <f t="shared" si="112"/>
        <v>8.0808621685798249E-3</v>
      </c>
      <c r="M548" s="170">
        <f t="shared" si="113"/>
        <v>154.45814756720432</v>
      </c>
      <c r="N548" s="139" t="e" cm="1">
        <f t="array" ref="N548">[1]!BSMCall(M548,$G$4,$G$7,W548,$G$11,AE548)/'EUR GBP'!H548</f>
        <v>#VALUE!</v>
      </c>
      <c r="O548" s="139" t="e">
        <f>$B$5*(N548-($G$10/'EUR GBP'!$F$3))</f>
        <v>#VALUE!</v>
      </c>
      <c r="P548" s="139" t="e">
        <f>(M548/'EUR GBP'!H548)-(Barclays!$K$3/'EUR GBP'!$F$3)</f>
        <v>#DIV/0!</v>
      </c>
      <c r="Q548" s="139" t="e">
        <f t="shared" si="114"/>
        <v>#DIV/0!</v>
      </c>
      <c r="R548" s="139" t="e">
        <f t="shared" si="115"/>
        <v>#DIV/0!</v>
      </c>
      <c r="S548" s="139" t="e">
        <f t="shared" si="116"/>
        <v>#DIV/0!</v>
      </c>
    </row>
    <row r="549" spans="10:19" ht="15" x14ac:dyDescent="0.2">
      <c r="J549" s="49">
        <v>44292</v>
      </c>
      <c r="K549" s="50">
        <v>187.339997291564</v>
      </c>
      <c r="L549" s="139">
        <f t="shared" si="112"/>
        <v>1.7989357574126622E-2</v>
      </c>
      <c r="M549" s="170">
        <f t="shared" si="113"/>
        <v>155.97632721226438</v>
      </c>
      <c r="N549" s="139" t="e" cm="1">
        <f t="array" ref="N549">[1]!BSMCall(M549,$G$4,$G$7,W549,$G$11,AE549)/'EUR GBP'!H549</f>
        <v>#VALUE!</v>
      </c>
      <c r="O549" s="139" t="e">
        <f>$B$5*(N549-($G$10/'EUR GBP'!$F$3))</f>
        <v>#VALUE!</v>
      </c>
      <c r="P549" s="139" t="e">
        <f>(M549/'EUR GBP'!H549)-(Barclays!$K$3/'EUR GBP'!$F$3)</f>
        <v>#DIV/0!</v>
      </c>
      <c r="Q549" s="139" t="e">
        <f t="shared" si="114"/>
        <v>#DIV/0!</v>
      </c>
      <c r="R549" s="139" t="e">
        <f t="shared" si="115"/>
        <v>#DIV/0!</v>
      </c>
      <c r="S549" s="139" t="e">
        <f t="shared" si="116"/>
        <v>#DIV/0!</v>
      </c>
    </row>
    <row r="550" spans="10:19" ht="15" x14ac:dyDescent="0.2">
      <c r="J550" s="49">
        <v>44291</v>
      </c>
      <c r="K550" s="50">
        <v>184.00000333785999</v>
      </c>
      <c r="L550" s="139">
        <f t="shared" si="112"/>
        <v>0</v>
      </c>
      <c r="M550" s="170">
        <f t="shared" si="113"/>
        <v>153.21999788284299</v>
      </c>
      <c r="N550" s="139" t="e" cm="1">
        <f t="array" ref="N550">[1]!BSMCall(M550,$G$4,$G$7,W550,$G$11,AE550)/'EUR GBP'!H550</f>
        <v>#VALUE!</v>
      </c>
      <c r="O550" s="139" t="e">
        <f>$B$5*(N550-($G$10/'EUR GBP'!$F$3))</f>
        <v>#VALUE!</v>
      </c>
      <c r="P550" s="139" t="e">
        <f>(M550/'EUR GBP'!H550)-(Barclays!$K$3/'EUR GBP'!$F$3)</f>
        <v>#DIV/0!</v>
      </c>
      <c r="Q550" s="139" t="e">
        <f t="shared" si="114"/>
        <v>#DIV/0!</v>
      </c>
      <c r="R550" s="139" t="e">
        <f t="shared" si="115"/>
        <v>#DIV/0!</v>
      </c>
      <c r="S550" s="139" t="e">
        <f t="shared" si="116"/>
        <v>#DIV/0!</v>
      </c>
    </row>
    <row r="551" spans="10:19" ht="15" x14ac:dyDescent="0.2">
      <c r="J551" s="49">
        <v>44288</v>
      </c>
      <c r="K551" s="50">
        <v>184.00000333785999</v>
      </c>
      <c r="L551" s="139">
        <f t="shared" si="112"/>
        <v>-1.7376492554464717E-3</v>
      </c>
      <c r="M551" s="170">
        <f t="shared" si="113"/>
        <v>152.95375526760236</v>
      </c>
      <c r="N551" s="139" t="e" cm="1">
        <f t="array" ref="N551">[1]!BSMCall(M551,$G$4,$G$7,W551,$G$11,AE551)/'EUR GBP'!H551</f>
        <v>#VALUE!</v>
      </c>
      <c r="O551" s="139" t="e">
        <f>$B$5*(N551-($G$10/'EUR GBP'!$F$3))</f>
        <v>#VALUE!</v>
      </c>
      <c r="P551" s="139" t="e">
        <f>(M551/'EUR GBP'!H551)-(Barclays!$K$3/'EUR GBP'!$F$3)</f>
        <v>#DIV/0!</v>
      </c>
      <c r="Q551" s="139" t="e">
        <f t="shared" si="114"/>
        <v>#DIV/0!</v>
      </c>
      <c r="R551" s="139" t="e">
        <f t="shared" si="115"/>
        <v>#DIV/0!</v>
      </c>
      <c r="S551" s="139" t="e">
        <f t="shared" si="116"/>
        <v>#DIV/0!</v>
      </c>
    </row>
    <row r="552" spans="10:19" ht="15" x14ac:dyDescent="0.2">
      <c r="J552" s="49">
        <v>44287</v>
      </c>
      <c r="K552" s="50">
        <v>184.32000875473</v>
      </c>
      <c r="L552" s="139">
        <f t="shared" si="112"/>
        <v>-1.3900267005139768E-2</v>
      </c>
      <c r="M552" s="170">
        <f t="shared" si="113"/>
        <v>151.09019900174451</v>
      </c>
      <c r="N552" s="139" t="e" cm="1">
        <f t="array" ref="N552">[1]!BSMCall(M552,$G$4,$G$7,W552,$G$11,AE552)/'EUR GBP'!H552</f>
        <v>#VALUE!</v>
      </c>
      <c r="O552" s="139" t="e">
        <f>$B$5*(N552-($G$10/'EUR GBP'!$F$3))</f>
        <v>#VALUE!</v>
      </c>
      <c r="P552" s="139" t="e">
        <f>(M552/'EUR GBP'!H552)-(Barclays!$K$3/'EUR GBP'!$F$3)</f>
        <v>#DIV/0!</v>
      </c>
      <c r="Q552" s="139" t="e">
        <f t="shared" si="114"/>
        <v>#DIV/0!</v>
      </c>
      <c r="R552" s="139" t="e">
        <f t="shared" si="115"/>
        <v>#DIV/0!</v>
      </c>
      <c r="S552" s="139" t="e">
        <f t="shared" si="116"/>
        <v>#DIV/0!</v>
      </c>
    </row>
    <row r="553" spans="10:19" ht="15" x14ac:dyDescent="0.2">
      <c r="J553" s="49">
        <v>44286</v>
      </c>
      <c r="K553" s="50">
        <v>186.89999580383301</v>
      </c>
      <c r="L553" s="139">
        <f t="shared" si="112"/>
        <v>-1.1067472213138842E-2</v>
      </c>
      <c r="M553" s="170">
        <f t="shared" si="113"/>
        <v>151.52423981377743</v>
      </c>
      <c r="N553" s="139" t="e" cm="1">
        <f t="array" ref="N553">[1]!BSMCall(M553,$G$4,$G$7,W553,$G$11,AE553)/'EUR GBP'!H553</f>
        <v>#VALUE!</v>
      </c>
      <c r="O553" s="139" t="e">
        <f>$B$5*(N553-($G$10/'EUR GBP'!$F$3))</f>
        <v>#VALUE!</v>
      </c>
      <c r="P553" s="139" t="e">
        <f>(M553/'EUR GBP'!H553)-(Barclays!$K$3/'EUR GBP'!$F$3)</f>
        <v>#DIV/0!</v>
      </c>
      <c r="Q553" s="139" t="e">
        <f t="shared" si="114"/>
        <v>#DIV/0!</v>
      </c>
      <c r="R553" s="139" t="e">
        <f t="shared" si="115"/>
        <v>#DIV/0!</v>
      </c>
      <c r="S553" s="139" t="e">
        <f t="shared" si="116"/>
        <v>#DIV/0!</v>
      </c>
    </row>
    <row r="554" spans="10:19" ht="15" x14ac:dyDescent="0.2">
      <c r="J554" s="49">
        <v>44285</v>
      </c>
      <c r="K554" s="50">
        <v>188.97999525070099</v>
      </c>
      <c r="L554" s="139">
        <f t="shared" si="112"/>
        <v>4.2370986235036684E-2</v>
      </c>
      <c r="M554" s="170">
        <f t="shared" si="113"/>
        <v>159.7120803040693</v>
      </c>
      <c r="N554" s="139" t="e" cm="1">
        <f t="array" ref="N554">[1]!BSMCall(M554,$G$4,$G$7,W554,$G$11,AE554)/'EUR GBP'!H554</f>
        <v>#VALUE!</v>
      </c>
      <c r="O554" s="139" t="e">
        <f>$B$5*(N554-($G$10/'EUR GBP'!$F$3))</f>
        <v>#VALUE!</v>
      </c>
      <c r="P554" s="139" t="e">
        <f>(M554/'EUR GBP'!H554)-(Barclays!$K$3/'EUR GBP'!$F$3)</f>
        <v>#DIV/0!</v>
      </c>
      <c r="Q554" s="139" t="e">
        <f t="shared" si="114"/>
        <v>#DIV/0!</v>
      </c>
      <c r="R554" s="139" t="e">
        <f t="shared" si="115"/>
        <v>#DIV/0!</v>
      </c>
      <c r="S554" s="139" t="e">
        <f t="shared" si="116"/>
        <v>#DIV/0!</v>
      </c>
    </row>
    <row r="555" spans="10:19" ht="15" x14ac:dyDescent="0.2">
      <c r="J555" s="49">
        <v>44284</v>
      </c>
      <c r="K555" s="50">
        <v>181.139993667602</v>
      </c>
      <c r="L555" s="139">
        <f t="shared" si="112"/>
        <v>-1.2399377154174404E-2</v>
      </c>
      <c r="M555" s="170">
        <f t="shared" si="113"/>
        <v>151.3201653415318</v>
      </c>
      <c r="N555" s="139" t="e" cm="1">
        <f t="array" ref="N555">[1]!BSMCall(M555,$G$4,$G$7,W555,$G$11,AE555)/'EUR GBP'!H555</f>
        <v>#VALUE!</v>
      </c>
      <c r="O555" s="139" t="e">
        <f>$B$5*(N555-($G$10/'EUR GBP'!$F$3))</f>
        <v>#VALUE!</v>
      </c>
      <c r="P555" s="139" t="e">
        <f>(M555/'EUR GBP'!H555)-(Barclays!$K$3/'EUR GBP'!$F$3)</f>
        <v>#DIV/0!</v>
      </c>
      <c r="Q555" s="139" t="e">
        <f t="shared" si="114"/>
        <v>#DIV/0!</v>
      </c>
      <c r="R555" s="139" t="e">
        <f t="shared" si="115"/>
        <v>#DIV/0!</v>
      </c>
      <c r="S555" s="139" t="e">
        <f t="shared" si="116"/>
        <v>#DIV/0!</v>
      </c>
    </row>
    <row r="556" spans="10:19" ht="15" x14ac:dyDescent="0.2">
      <c r="J556" s="49">
        <v>44281</v>
      </c>
      <c r="K556" s="50">
        <v>183.399999141693</v>
      </c>
      <c r="L556" s="139">
        <f t="shared" si="112"/>
        <v>7.003802905874581E-3</v>
      </c>
      <c r="M556" s="170">
        <f t="shared" si="113"/>
        <v>154.29312054925293</v>
      </c>
      <c r="N556" s="139" t="e" cm="1">
        <f t="array" ref="N556">[1]!BSMCall(M556,$G$4,$G$7,W556,$G$11,AE556)/'EUR GBP'!H556</f>
        <v>#VALUE!</v>
      </c>
      <c r="O556" s="139" t="e">
        <f>$B$5*(N556-($G$10/'EUR GBP'!$F$3))</f>
        <v>#VALUE!</v>
      </c>
      <c r="P556" s="139" t="e">
        <f>(M556/'EUR GBP'!H556)-(Barclays!$K$3/'EUR GBP'!$F$3)</f>
        <v>#DIV/0!</v>
      </c>
      <c r="Q556" s="139" t="e">
        <f t="shared" si="114"/>
        <v>#DIV/0!</v>
      </c>
      <c r="R556" s="139" t="e">
        <f t="shared" si="115"/>
        <v>#DIV/0!</v>
      </c>
      <c r="S556" s="139" t="e">
        <f t="shared" si="116"/>
        <v>#DIV/0!</v>
      </c>
    </row>
    <row r="557" spans="10:19" ht="15" x14ac:dyDescent="0.2">
      <c r="J557" s="49">
        <v>44280</v>
      </c>
      <c r="K557" s="50">
        <v>182.119989395141</v>
      </c>
      <c r="L557" s="139">
        <f t="shared" si="112"/>
        <v>-1.6554591430440805E-2</v>
      </c>
      <c r="M557" s="170">
        <f t="shared" si="113"/>
        <v>150.68350341891951</v>
      </c>
      <c r="N557" s="139" t="e" cm="1">
        <f t="array" ref="N557">[1]!BSMCall(M557,$G$4,$G$7,W557,$G$11,AE557)/'EUR GBP'!H557</f>
        <v>#VALUE!</v>
      </c>
      <c r="O557" s="139" t="e">
        <f>$B$5*(N557-($G$10/'EUR GBP'!$F$3))</f>
        <v>#VALUE!</v>
      </c>
      <c r="P557" s="139" t="e">
        <f>(M557/'EUR GBP'!H557)-(Barclays!$K$3/'EUR GBP'!$F$3)</f>
        <v>#DIV/0!</v>
      </c>
      <c r="Q557" s="139" t="e">
        <f t="shared" si="114"/>
        <v>#DIV/0!</v>
      </c>
      <c r="R557" s="139" t="e">
        <f t="shared" si="115"/>
        <v>#DIV/0!</v>
      </c>
      <c r="S557" s="139" t="e">
        <f t="shared" si="116"/>
        <v>#DIV/0!</v>
      </c>
    </row>
    <row r="558" spans="10:19" ht="15" x14ac:dyDescent="0.2">
      <c r="J558" s="49">
        <v>44279</v>
      </c>
      <c r="K558" s="50">
        <v>185.16000509262</v>
      </c>
      <c r="L558" s="139">
        <f t="shared" si="112"/>
        <v>2.0515865919153952E-2</v>
      </c>
      <c r="M558" s="170">
        <f t="shared" si="113"/>
        <v>156.36343881554046</v>
      </c>
      <c r="N558" s="139" t="e" cm="1">
        <f t="array" ref="N558">[1]!BSMCall(M558,$G$4,$G$7,W558,$G$11,AE558)/'EUR GBP'!H558</f>
        <v>#VALUE!</v>
      </c>
      <c r="O558" s="139" t="e">
        <f>$B$5*(N558-($G$10/'EUR GBP'!$F$3))</f>
        <v>#VALUE!</v>
      </c>
      <c r="P558" s="139" t="e">
        <f>(M558/'EUR GBP'!H558)-(Barclays!$K$3/'EUR GBP'!$F$3)</f>
        <v>#DIV/0!</v>
      </c>
      <c r="Q558" s="139" t="e">
        <f t="shared" si="114"/>
        <v>#DIV/0!</v>
      </c>
      <c r="R558" s="139" t="e">
        <f t="shared" si="115"/>
        <v>#DIV/0!</v>
      </c>
      <c r="S558" s="139" t="e">
        <f t="shared" si="116"/>
        <v>#DIV/0!</v>
      </c>
    </row>
    <row r="559" spans="10:19" ht="15" x14ac:dyDescent="0.2">
      <c r="J559" s="49">
        <v>44278</v>
      </c>
      <c r="K559" s="50">
        <v>181.399989128112</v>
      </c>
      <c r="L559" s="139">
        <f t="shared" si="112"/>
        <v>-5.7169110006501725E-3</v>
      </c>
      <c r="M559" s="170">
        <f t="shared" si="113"/>
        <v>152.34405279142698</v>
      </c>
      <c r="N559" s="139" t="e" cm="1">
        <f t="array" ref="N559">[1]!BSMCall(M559,$G$4,$G$7,W559,$G$11,AE559)/'EUR GBP'!H559</f>
        <v>#VALUE!</v>
      </c>
      <c r="O559" s="139" t="e">
        <f>$B$5*(N559-($G$10/'EUR GBP'!$F$3))</f>
        <v>#VALUE!</v>
      </c>
      <c r="P559" s="139" t="e">
        <f>(M559/'EUR GBP'!H559)-(Barclays!$K$3/'EUR GBP'!$F$3)</f>
        <v>#DIV/0!</v>
      </c>
      <c r="Q559" s="139" t="e">
        <f t="shared" si="114"/>
        <v>#DIV/0!</v>
      </c>
      <c r="R559" s="139" t="e">
        <f t="shared" si="115"/>
        <v>#DIV/0!</v>
      </c>
      <c r="S559" s="139" t="e">
        <f t="shared" si="116"/>
        <v>#DIV/0!</v>
      </c>
    </row>
    <row r="560" spans="10:19" ht="15" x14ac:dyDescent="0.2">
      <c r="J560" s="49">
        <v>44277</v>
      </c>
      <c r="K560" s="50">
        <v>182.44000673294002</v>
      </c>
      <c r="L560" s="139">
        <f t="shared" si="112"/>
        <v>3.4041407913186919E-3</v>
      </c>
      <c r="M560" s="170">
        <f t="shared" si="113"/>
        <v>153.74158032768176</v>
      </c>
      <c r="N560" s="139" t="e" cm="1">
        <f t="array" ref="N560">[1]!BSMCall(M560,$G$4,$G$7,W560,$G$11,AE560)/'EUR GBP'!H560</f>
        <v>#VALUE!</v>
      </c>
      <c r="O560" s="139" t="e">
        <f>$B$5*(N560-($G$10/'EUR GBP'!$F$3))</f>
        <v>#VALUE!</v>
      </c>
      <c r="P560" s="139" t="e">
        <f>(M560/'EUR GBP'!H560)-(Barclays!$K$3/'EUR GBP'!$F$3)</f>
        <v>#DIV/0!</v>
      </c>
      <c r="Q560" s="139" t="e">
        <f t="shared" si="114"/>
        <v>#DIV/0!</v>
      </c>
      <c r="R560" s="139" t="e">
        <f t="shared" si="115"/>
        <v>#DIV/0!</v>
      </c>
      <c r="S560" s="139" t="e">
        <f t="shared" si="116"/>
        <v>#DIV/0!</v>
      </c>
    </row>
    <row r="561" spans="10:19" ht="15" x14ac:dyDescent="0.2">
      <c r="J561" s="49">
        <v>44274</v>
      </c>
      <c r="K561" s="50">
        <v>181.82001113891599</v>
      </c>
      <c r="L561" s="139">
        <f t="shared" si="112"/>
        <v>-1.3656177047839804E-2</v>
      </c>
      <c r="M561" s="170">
        <f t="shared" si="113"/>
        <v>151.12759846448523</v>
      </c>
      <c r="N561" s="139" t="e" cm="1">
        <f t="array" ref="N561">[1]!BSMCall(M561,$G$4,$G$7,W561,$G$11,AE561)/'EUR GBP'!H561</f>
        <v>#VALUE!</v>
      </c>
      <c r="O561" s="139" t="e">
        <f>$B$5*(N561-($G$10/'EUR GBP'!$F$3))</f>
        <v>#VALUE!</v>
      </c>
      <c r="P561" s="139" t="e">
        <f>(M561/'EUR GBP'!H561)-(Barclays!$K$3/'EUR GBP'!$F$3)</f>
        <v>#DIV/0!</v>
      </c>
      <c r="Q561" s="139" t="e">
        <f t="shared" si="114"/>
        <v>#DIV/0!</v>
      </c>
      <c r="R561" s="139" t="e">
        <f t="shared" si="115"/>
        <v>#DIV/0!</v>
      </c>
      <c r="S561" s="139" t="e">
        <f t="shared" si="116"/>
        <v>#DIV/0!</v>
      </c>
    </row>
    <row r="562" spans="10:19" ht="15" x14ac:dyDescent="0.2">
      <c r="J562" s="49">
        <v>44273</v>
      </c>
      <c r="K562" s="50">
        <v>184.32000875473</v>
      </c>
      <c r="L562" s="139">
        <f t="shared" si="112"/>
        <v>1.4206348532048664E-2</v>
      </c>
      <c r="M562" s="170">
        <f t="shared" si="113"/>
        <v>155.39669457484644</v>
      </c>
      <c r="N562" s="139" t="e" cm="1">
        <f t="array" ref="N562">[1]!BSMCall(M562,$G$4,$G$7,W562,$G$11,AE562)/'EUR GBP'!H562</f>
        <v>#VALUE!</v>
      </c>
      <c r="O562" s="139" t="e">
        <f>$B$5*(N562-($G$10/'EUR GBP'!$F$3))</f>
        <v>#VALUE!</v>
      </c>
      <c r="P562" s="139" t="e">
        <f>(M562/'EUR GBP'!H562)-(Barclays!$K$3/'EUR GBP'!$F$3)</f>
        <v>#DIV/0!</v>
      </c>
      <c r="Q562" s="139" t="e">
        <f t="shared" si="114"/>
        <v>#DIV/0!</v>
      </c>
      <c r="R562" s="139" t="e">
        <f t="shared" si="115"/>
        <v>#DIV/0!</v>
      </c>
      <c r="S562" s="139" t="e">
        <f t="shared" si="116"/>
        <v>#DIV/0!</v>
      </c>
    </row>
    <row r="563" spans="10:19" ht="15" x14ac:dyDescent="0.2">
      <c r="J563" s="49">
        <v>44272</v>
      </c>
      <c r="K563" s="50">
        <v>181.72000646591101</v>
      </c>
      <c r="L563" s="139">
        <f t="shared" si="112"/>
        <v>-9.8566157784634525E-3</v>
      </c>
      <c r="M563" s="170">
        <f t="shared" si="113"/>
        <v>151.70976723413483</v>
      </c>
      <c r="N563" s="139" t="e" cm="1">
        <f t="array" ref="N563">[1]!BSMCall(M563,$G$4,$G$7,W563,$G$11,AE563)/'EUR GBP'!H563</f>
        <v>#VALUE!</v>
      </c>
      <c r="O563" s="139" t="e">
        <f>$B$5*(N563-($G$10/'EUR GBP'!$F$3))</f>
        <v>#VALUE!</v>
      </c>
      <c r="P563" s="139" t="e">
        <f>(M563/'EUR GBP'!H563)-(Barclays!$K$3/'EUR GBP'!$F$3)</f>
        <v>#DIV/0!</v>
      </c>
      <c r="Q563" s="139" t="e">
        <f t="shared" si="114"/>
        <v>#DIV/0!</v>
      </c>
      <c r="R563" s="139" t="e">
        <f t="shared" si="115"/>
        <v>#DIV/0!</v>
      </c>
      <c r="S563" s="139" t="e">
        <f t="shared" si="116"/>
        <v>#DIV/0!</v>
      </c>
    </row>
    <row r="564" spans="10:19" ht="15" x14ac:dyDescent="0.2">
      <c r="J564" s="49">
        <v>44271</v>
      </c>
      <c r="K564" s="50">
        <v>183.52000713348301</v>
      </c>
      <c r="L564" s="139">
        <f t="shared" si="112"/>
        <v>2.5273148471322029E-2</v>
      </c>
      <c r="M564" s="170">
        <f t="shared" si="113"/>
        <v>157.09234963811173</v>
      </c>
      <c r="N564" s="139" t="e" cm="1">
        <f t="array" ref="N564">[1]!BSMCall(M564,$G$4,$G$7,W564,$G$11,AE564)/'EUR GBP'!H564</f>
        <v>#VALUE!</v>
      </c>
      <c r="O564" s="139" t="e">
        <f>$B$5*(N564-($G$10/'EUR GBP'!$F$3))</f>
        <v>#VALUE!</v>
      </c>
      <c r="P564" s="139" t="e">
        <f>(M564/'EUR GBP'!H564)-(Barclays!$K$3/'EUR GBP'!$F$3)</f>
        <v>#DIV/0!</v>
      </c>
      <c r="Q564" s="139" t="e">
        <f t="shared" si="114"/>
        <v>#DIV/0!</v>
      </c>
      <c r="R564" s="139" t="e">
        <f t="shared" si="115"/>
        <v>#DIV/0!</v>
      </c>
      <c r="S564" s="139" t="e">
        <f t="shared" si="116"/>
        <v>#DIV/0!</v>
      </c>
    </row>
    <row r="565" spans="10:19" ht="15" x14ac:dyDescent="0.2">
      <c r="J565" s="49">
        <v>44270</v>
      </c>
      <c r="K565" s="50">
        <v>178.939998149871</v>
      </c>
      <c r="L565" s="139">
        <f t="shared" si="112"/>
        <v>-3.7929186957097556E-3</v>
      </c>
      <c r="M565" s="170">
        <f t="shared" si="113"/>
        <v>152.63884688831655</v>
      </c>
      <c r="N565" s="139" t="e" cm="1">
        <f t="array" ref="N565">[1]!BSMCall(M565,$G$4,$G$7,W565,$G$11,AE565)/'EUR GBP'!H565</f>
        <v>#VALUE!</v>
      </c>
      <c r="O565" s="139" t="e">
        <f>$B$5*(N565-($G$10/'EUR GBP'!$F$3))</f>
        <v>#VALUE!</v>
      </c>
      <c r="P565" s="139" t="e">
        <f>(M565/'EUR GBP'!H565)-(Barclays!$K$3/'EUR GBP'!$F$3)</f>
        <v>#DIV/0!</v>
      </c>
      <c r="Q565" s="139" t="e">
        <f t="shared" si="114"/>
        <v>#DIV/0!</v>
      </c>
      <c r="R565" s="139" t="e">
        <f t="shared" si="115"/>
        <v>#DIV/0!</v>
      </c>
      <c r="S565" s="139" t="e">
        <f t="shared" si="116"/>
        <v>#DIV/0!</v>
      </c>
    </row>
    <row r="566" spans="10:19" ht="15" x14ac:dyDescent="0.2">
      <c r="J566" s="49">
        <v>44267</v>
      </c>
      <c r="K566" s="50">
        <v>179.61999177932699</v>
      </c>
      <c r="L566" s="139">
        <f t="shared" si="112"/>
        <v>3.6165511668483266E-2</v>
      </c>
      <c r="M566" s="170">
        <f t="shared" si="113"/>
        <v>158.76127750411993</v>
      </c>
      <c r="N566" s="139" t="e" cm="1">
        <f t="array" ref="N566">[1]!BSMCall(M566,$G$4,$G$7,W566,$G$11,AE566)/'EUR GBP'!H566</f>
        <v>#VALUE!</v>
      </c>
      <c r="O566" s="139" t="e">
        <f>$B$5*(N566-($G$10/'EUR GBP'!$F$3))</f>
        <v>#VALUE!</v>
      </c>
      <c r="P566" s="139" t="e">
        <f>(M566/'EUR GBP'!H566)-(Barclays!$K$3/'EUR GBP'!$F$3)</f>
        <v>#DIV/0!</v>
      </c>
      <c r="Q566" s="139" t="e">
        <f t="shared" si="114"/>
        <v>#DIV/0!</v>
      </c>
      <c r="R566" s="139" t="e">
        <f t="shared" si="115"/>
        <v>#DIV/0!</v>
      </c>
      <c r="S566" s="139" t="e">
        <f t="shared" si="116"/>
        <v>#DIV/0!</v>
      </c>
    </row>
    <row r="567" spans="10:19" ht="15" x14ac:dyDescent="0.2">
      <c r="J567" s="49">
        <v>44266</v>
      </c>
      <c r="K567" s="50">
        <v>173.24000597000099</v>
      </c>
      <c r="L567" s="139">
        <f t="shared" si="112"/>
        <v>-3.8024491651910759E-3</v>
      </c>
      <c r="M567" s="170">
        <f t="shared" si="113"/>
        <v>152.63738662980279</v>
      </c>
      <c r="N567" s="139" t="e" cm="1">
        <f t="array" ref="N567">[1]!BSMCall(M567,$G$4,$G$7,W567,$G$11,AE567)/'EUR GBP'!H567</f>
        <v>#VALUE!</v>
      </c>
      <c r="O567" s="139" t="e">
        <f>$B$5*(N567-($G$10/'EUR GBP'!$F$3))</f>
        <v>#VALUE!</v>
      </c>
      <c r="P567" s="139" t="e">
        <f>(M567/'EUR GBP'!H567)-(Barclays!$K$3/'EUR GBP'!$F$3)</f>
        <v>#DIV/0!</v>
      </c>
      <c r="Q567" s="139" t="e">
        <f t="shared" si="114"/>
        <v>#DIV/0!</v>
      </c>
      <c r="R567" s="139" t="e">
        <f t="shared" si="115"/>
        <v>#DIV/0!</v>
      </c>
      <c r="S567" s="139" t="e">
        <f t="shared" si="116"/>
        <v>#DIV/0!</v>
      </c>
    </row>
    <row r="568" spans="10:19" ht="15" x14ac:dyDescent="0.2">
      <c r="J568" s="49">
        <v>44265</v>
      </c>
      <c r="K568" s="50">
        <v>173.89999628067002</v>
      </c>
      <c r="L568" s="139">
        <f t="shared" si="112"/>
        <v>-6.1912627389678941E-3</v>
      </c>
      <c r="M568" s="170">
        <f t="shared" si="113"/>
        <v>152.27137261908621</v>
      </c>
      <c r="N568" s="139" t="e" cm="1">
        <f t="array" ref="N568">[1]!BSMCall(M568,$G$4,$G$7,W568,$G$11,AE568)/'EUR GBP'!H568</f>
        <v>#VALUE!</v>
      </c>
      <c r="O568" s="139" t="e">
        <f>$B$5*(N568-($G$10/'EUR GBP'!$F$3))</f>
        <v>#VALUE!</v>
      </c>
      <c r="P568" s="139" t="e">
        <f>(M568/'EUR GBP'!H568)-(Barclays!$K$3/'EUR GBP'!$F$3)</f>
        <v>#DIV/0!</v>
      </c>
      <c r="Q568" s="139" t="e">
        <f t="shared" si="114"/>
        <v>#DIV/0!</v>
      </c>
      <c r="R568" s="139" t="e">
        <f t="shared" si="115"/>
        <v>#DIV/0!</v>
      </c>
      <c r="S568" s="139" t="e">
        <f t="shared" si="116"/>
        <v>#DIV/0!</v>
      </c>
    </row>
    <row r="569" spans="10:19" ht="15" x14ac:dyDescent="0.2">
      <c r="J569" s="49">
        <v>44264</v>
      </c>
      <c r="K569" s="50">
        <v>174.97999668121301</v>
      </c>
      <c r="L569" s="139">
        <f t="shared" si="112"/>
        <v>-1.6549889610542923E-2</v>
      </c>
      <c r="M569" s="170">
        <f t="shared" si="113"/>
        <v>150.68422383175431</v>
      </c>
      <c r="N569" s="139" t="e" cm="1">
        <f t="array" ref="N569">[1]!BSMCall(M569,$G$4,$G$7,W569,$G$11,AE569)/'EUR GBP'!H569</f>
        <v>#VALUE!</v>
      </c>
      <c r="O569" s="139" t="e">
        <f>$B$5*(N569-($G$10/'EUR GBP'!$F$3))</f>
        <v>#VALUE!</v>
      </c>
      <c r="P569" s="139" t="e">
        <f>(M569/'EUR GBP'!H569)-(Barclays!$K$3/'EUR GBP'!$F$3)</f>
        <v>#DIV/0!</v>
      </c>
      <c r="Q569" s="139" t="e">
        <f t="shared" si="114"/>
        <v>#DIV/0!</v>
      </c>
      <c r="R569" s="139" t="e">
        <f t="shared" si="115"/>
        <v>#DIV/0!</v>
      </c>
      <c r="S569" s="139" t="e">
        <f t="shared" si="116"/>
        <v>#DIV/0!</v>
      </c>
    </row>
    <row r="570" spans="10:19" ht="15" x14ac:dyDescent="0.2">
      <c r="J570" s="49">
        <v>44263</v>
      </c>
      <c r="K570" s="50">
        <v>177.89999246597199</v>
      </c>
      <c r="L570" s="139">
        <f t="shared" si="112"/>
        <v>2.8392489323797374E-2</v>
      </c>
      <c r="M570" s="170">
        <f t="shared" si="113"/>
        <v>157.57029503692388</v>
      </c>
      <c r="N570" s="139" t="e" cm="1">
        <f t="array" ref="N570">[1]!BSMCall(M570,$G$4,$G$7,W570,$G$11,AE570)/'EUR GBP'!H570</f>
        <v>#VALUE!</v>
      </c>
      <c r="O570" s="139" t="e">
        <f>$B$5*(N570-($G$10/'EUR GBP'!$F$3))</f>
        <v>#VALUE!</v>
      </c>
      <c r="P570" s="139" t="e">
        <f>(M570/'EUR GBP'!H570)-(Barclays!$K$3/'EUR GBP'!$F$3)</f>
        <v>#DIV/0!</v>
      </c>
      <c r="Q570" s="139" t="e">
        <f t="shared" si="114"/>
        <v>#DIV/0!</v>
      </c>
      <c r="R570" s="139" t="e">
        <f t="shared" si="115"/>
        <v>#DIV/0!</v>
      </c>
      <c r="S570" s="139" t="e">
        <f t="shared" si="116"/>
        <v>#DIV/0!</v>
      </c>
    </row>
    <row r="571" spans="10:19" ht="15" x14ac:dyDescent="0.2">
      <c r="J571" s="49">
        <v>44260</v>
      </c>
      <c r="K571" s="50">
        <v>172.92000055313099</v>
      </c>
      <c r="L571" s="139">
        <f t="shared" si="112"/>
        <v>3.9998280351641512E-2</v>
      </c>
      <c r="M571" s="170">
        <f t="shared" si="113"/>
        <v>159.34853431363885</v>
      </c>
      <c r="N571" s="139" t="e" cm="1">
        <f t="array" ref="N571">[1]!BSMCall(M571,$G$4,$G$7,W571,$G$11,AE571)/'EUR GBP'!H571</f>
        <v>#VALUE!</v>
      </c>
      <c r="O571" s="139" t="e">
        <f>$B$5*(N571-($G$10/'EUR GBP'!$F$3))</f>
        <v>#VALUE!</v>
      </c>
      <c r="P571" s="139" t="e">
        <f>(M571/'EUR GBP'!H571)-(Barclays!$K$3/'EUR GBP'!$F$3)</f>
        <v>#DIV/0!</v>
      </c>
      <c r="Q571" s="139" t="e">
        <f t="shared" si="114"/>
        <v>#DIV/0!</v>
      </c>
      <c r="R571" s="139" t="e">
        <f t="shared" si="115"/>
        <v>#DIV/0!</v>
      </c>
      <c r="S571" s="139" t="e">
        <f t="shared" si="116"/>
        <v>#DIV/0!</v>
      </c>
    </row>
    <row r="572" spans="10:19" ht="15" x14ac:dyDescent="0.2">
      <c r="J572" s="49">
        <v>44259</v>
      </c>
      <c r="K572" s="50">
        <v>166.13999605178799</v>
      </c>
      <c r="L572" s="139">
        <f t="shared" si="112"/>
        <v>-2.0494048145597625E-2</v>
      </c>
      <c r="M572" s="170">
        <f t="shared" si="113"/>
        <v>150.07989986936363</v>
      </c>
      <c r="N572" s="139" t="e" cm="1">
        <f t="array" ref="N572">[1]!BSMCall(M572,$G$4,$G$7,W572,$G$11,AE572)/'EUR GBP'!H572</f>
        <v>#VALUE!</v>
      </c>
      <c r="O572" s="139" t="e">
        <f>$B$5*(N572-($G$10/'EUR GBP'!$F$3))</f>
        <v>#VALUE!</v>
      </c>
      <c r="P572" s="139" t="e">
        <f>(M572/'EUR GBP'!H572)-(Barclays!$K$3/'EUR GBP'!$F$3)</f>
        <v>#DIV/0!</v>
      </c>
      <c r="Q572" s="139" t="e">
        <f t="shared" si="114"/>
        <v>#DIV/0!</v>
      </c>
      <c r="R572" s="139" t="e">
        <f t="shared" si="115"/>
        <v>#DIV/0!</v>
      </c>
      <c r="S572" s="139" t="e">
        <f t="shared" si="116"/>
        <v>#DIV/0!</v>
      </c>
    </row>
    <row r="573" spans="10:19" ht="15" x14ac:dyDescent="0.2">
      <c r="J573" s="49">
        <v>44258</v>
      </c>
      <c r="K573" s="50">
        <v>169.58000659942601</v>
      </c>
      <c r="L573" s="139">
        <f t="shared" si="112"/>
        <v>4.1048135549364442E-2</v>
      </c>
      <c r="M573" s="170">
        <f t="shared" si="113"/>
        <v>159.50939312481125</v>
      </c>
      <c r="N573" s="139" t="e" cm="1">
        <f t="array" ref="N573">[1]!BSMCall(M573,$G$4,$G$7,W573,$G$11,AE573)/'EUR GBP'!H573</f>
        <v>#VALUE!</v>
      </c>
      <c r="O573" s="139" t="e">
        <f>$B$5*(N573-($G$10/'EUR GBP'!$F$3))</f>
        <v>#VALUE!</v>
      </c>
      <c r="P573" s="139" t="e">
        <f>(M573/'EUR GBP'!H573)-(Barclays!$K$3/'EUR GBP'!$F$3)</f>
        <v>#DIV/0!</v>
      </c>
      <c r="Q573" s="139" t="e">
        <f t="shared" si="114"/>
        <v>#DIV/0!</v>
      </c>
      <c r="R573" s="139" t="e">
        <f t="shared" si="115"/>
        <v>#DIV/0!</v>
      </c>
      <c r="S573" s="139" t="e">
        <f t="shared" si="116"/>
        <v>#DIV/0!</v>
      </c>
    </row>
    <row r="574" spans="10:19" ht="15" x14ac:dyDescent="0.2">
      <c r="J574" s="49">
        <v>44257</v>
      </c>
      <c r="K574" s="50">
        <v>162.75999546051</v>
      </c>
      <c r="L574" s="139">
        <f t="shared" si="112"/>
        <v>7.8954139045271602E-3</v>
      </c>
      <c r="M574" s="170">
        <f t="shared" si="113"/>
        <v>154.42973318457879</v>
      </c>
      <c r="N574" s="139" t="e" cm="1">
        <f t="array" ref="N574">[1]!BSMCall(M574,$G$4,$G$7,W574,$G$11,AE574)/'EUR GBP'!H574</f>
        <v>#VALUE!</v>
      </c>
      <c r="O574" s="139" t="e">
        <f>$B$5*(N574-($G$10/'EUR GBP'!$F$3))</f>
        <v>#VALUE!</v>
      </c>
      <c r="P574" s="139" t="e">
        <f>(M574/'EUR GBP'!H574)-(Barclays!$K$3/'EUR GBP'!$F$3)</f>
        <v>#DIV/0!</v>
      </c>
      <c r="Q574" s="139" t="e">
        <f t="shared" si="114"/>
        <v>#DIV/0!</v>
      </c>
      <c r="R574" s="139" t="e">
        <f t="shared" si="115"/>
        <v>#DIV/0!</v>
      </c>
      <c r="S574" s="139" t="e">
        <f t="shared" si="116"/>
        <v>#DIV/0!</v>
      </c>
    </row>
    <row r="575" spans="10:19" ht="15" x14ac:dyDescent="0.2">
      <c r="J575" s="49">
        <v>44256</v>
      </c>
      <c r="K575" s="50">
        <v>161.47999763488701</v>
      </c>
      <c r="L575" s="139">
        <f t="shared" si="112"/>
        <v>2.0900541417488663E-2</v>
      </c>
      <c r="M575" s="170">
        <f t="shared" si="113"/>
        <v>156.42237879458088</v>
      </c>
      <c r="N575" s="139" t="e" cm="1">
        <f t="array" ref="N575">[1]!BSMCall(M575,$G$4,$G$7,W575,$G$11,AE575)/'EUR GBP'!H575</f>
        <v>#VALUE!</v>
      </c>
      <c r="O575" s="139" t="e">
        <f>$B$5*(N575-($G$10/'EUR GBP'!$F$3))</f>
        <v>#VALUE!</v>
      </c>
      <c r="P575" s="139" t="e">
        <f>(M575/'EUR GBP'!H575)-(Barclays!$K$3/'EUR GBP'!$F$3)</f>
        <v>#DIV/0!</v>
      </c>
      <c r="Q575" s="139" t="e">
        <f t="shared" si="114"/>
        <v>#DIV/0!</v>
      </c>
      <c r="R575" s="139" t="e">
        <f t="shared" si="115"/>
        <v>#DIV/0!</v>
      </c>
      <c r="S575" s="139" t="e">
        <f t="shared" si="116"/>
        <v>#DIV/0!</v>
      </c>
    </row>
    <row r="576" spans="10:19" ht="15" x14ac:dyDescent="0.2">
      <c r="J576" s="49">
        <v>44253</v>
      </c>
      <c r="K576" s="50">
        <v>158.14000368118201</v>
      </c>
      <c r="L576" s="139">
        <f t="shared" si="112"/>
        <v>-3.2842819913328956E-2</v>
      </c>
      <c r="M576" s="170">
        <f t="shared" si="113"/>
        <v>148.18782108525613</v>
      </c>
      <c r="N576" s="139" t="e" cm="1">
        <f t="array" ref="N576">[1]!BSMCall(M576,$G$4,$G$7,W576,$G$11,AE576)/'EUR GBP'!H576</f>
        <v>#VALUE!</v>
      </c>
      <c r="O576" s="139" t="e">
        <f>$B$5*(N576-($G$10/'EUR GBP'!$F$3))</f>
        <v>#VALUE!</v>
      </c>
      <c r="P576" s="139" t="e">
        <f>(M576/'EUR GBP'!H576)-(Barclays!$K$3/'EUR GBP'!$F$3)</f>
        <v>#DIV/0!</v>
      </c>
      <c r="Q576" s="139" t="e">
        <f t="shared" si="114"/>
        <v>#DIV/0!</v>
      </c>
      <c r="R576" s="139" t="e">
        <f t="shared" si="115"/>
        <v>#DIV/0!</v>
      </c>
      <c r="S576" s="139" t="e">
        <f t="shared" si="116"/>
        <v>#DIV/0!</v>
      </c>
    </row>
    <row r="577" spans="10:19" ht="15" x14ac:dyDescent="0.2">
      <c r="J577" s="49">
        <v>44252</v>
      </c>
      <c r="K577" s="50">
        <v>163.41999769210801</v>
      </c>
      <c r="L577" s="139">
        <f t="shared" si="112"/>
        <v>7.3454992966253253E-4</v>
      </c>
      <c r="M577" s="170">
        <f t="shared" si="113"/>
        <v>153.33254562151072</v>
      </c>
      <c r="N577" s="139" t="e" cm="1">
        <f t="array" ref="N577">[1]!BSMCall(M577,$G$4,$G$7,W577,$G$11,AE577)/'EUR GBP'!H577</f>
        <v>#VALUE!</v>
      </c>
      <c r="O577" s="139" t="e">
        <f>$B$5*(N577-($G$10/'EUR GBP'!$F$3))</f>
        <v>#VALUE!</v>
      </c>
      <c r="P577" s="139" t="e">
        <f>(M577/'EUR GBP'!H577)-(Barclays!$K$3/'EUR GBP'!$F$3)</f>
        <v>#DIV/0!</v>
      </c>
      <c r="Q577" s="139" t="e">
        <f t="shared" si="114"/>
        <v>#DIV/0!</v>
      </c>
      <c r="R577" s="139" t="e">
        <f t="shared" si="115"/>
        <v>#DIV/0!</v>
      </c>
      <c r="S577" s="139" t="e">
        <f t="shared" si="116"/>
        <v>#DIV/0!</v>
      </c>
    </row>
    <row r="578" spans="10:19" ht="15" x14ac:dyDescent="0.2">
      <c r="J578" s="49">
        <v>44251</v>
      </c>
      <c r="K578" s="50">
        <v>163.300001621246</v>
      </c>
      <c r="L578" s="139">
        <f t="shared" si="112"/>
        <v>2.5427731701828309E-2</v>
      </c>
      <c r="M578" s="170">
        <f t="shared" si="113"/>
        <v>157.11603488036263</v>
      </c>
      <c r="N578" s="139" t="e" cm="1">
        <f t="array" ref="N578">[1]!BSMCall(M578,$G$4,$G$7,W578,$G$11,AE578)/'EUR GBP'!H578</f>
        <v>#VALUE!</v>
      </c>
      <c r="O578" s="139" t="e">
        <f>$B$5*(N578-($G$10/'EUR GBP'!$F$3))</f>
        <v>#VALUE!</v>
      </c>
      <c r="P578" s="139" t="e">
        <f>(M578/'EUR GBP'!H578)-(Barclays!$K$3/'EUR GBP'!$F$3)</f>
        <v>#DIV/0!</v>
      </c>
      <c r="Q578" s="139" t="e">
        <f t="shared" si="114"/>
        <v>#DIV/0!</v>
      </c>
      <c r="R578" s="139" t="e">
        <f t="shared" si="115"/>
        <v>#DIV/0!</v>
      </c>
      <c r="S578" s="139" t="e">
        <f t="shared" si="116"/>
        <v>#DIV/0!</v>
      </c>
    </row>
    <row r="579" spans="10:19" ht="15" x14ac:dyDescent="0.2">
      <c r="J579" s="49">
        <v>44250</v>
      </c>
      <c r="K579" s="50">
        <v>159.200000762939</v>
      </c>
      <c r="L579" s="139">
        <f t="shared" si="112"/>
        <v>3.2819178790886396E-2</v>
      </c>
      <c r="M579" s="170">
        <f t="shared" si="113"/>
        <v>158.24855238769925</v>
      </c>
      <c r="N579" s="139" t="e" cm="1">
        <f t="array" ref="N579">[1]!BSMCall(M579,$G$4,$G$7,W579,$G$11,AE579)/'EUR GBP'!H579</f>
        <v>#VALUE!</v>
      </c>
      <c r="O579" s="139" t="e">
        <f>$B$5*(N579-($G$10/'EUR GBP'!$F$3))</f>
        <v>#VALUE!</v>
      </c>
      <c r="P579" s="139" t="e">
        <f>(M579/'EUR GBP'!H579)-(Barclays!$K$3/'EUR GBP'!$F$3)</f>
        <v>#DIV/0!</v>
      </c>
      <c r="Q579" s="139" t="e">
        <f t="shared" si="114"/>
        <v>#DIV/0!</v>
      </c>
      <c r="R579" s="139" t="e">
        <f t="shared" si="115"/>
        <v>#DIV/0!</v>
      </c>
      <c r="S579" s="139" t="e">
        <f t="shared" si="116"/>
        <v>#DIV/0!</v>
      </c>
    </row>
    <row r="580" spans="10:19" ht="15" x14ac:dyDescent="0.2">
      <c r="J580" s="49">
        <v>44249</v>
      </c>
      <c r="K580" s="50">
        <v>154.05999422073299</v>
      </c>
      <c r="L580" s="139">
        <f t="shared" ref="L580:L643" si="117">LN(K580/K581)</f>
        <v>2.7299216318361534E-3</v>
      </c>
      <c r="M580" s="170">
        <f t="shared" ref="M580:M643" si="118">$K$3*(1+L580)</f>
        <v>153.63827646949326</v>
      </c>
      <c r="N580" s="139" t="e" cm="1">
        <f t="array" ref="N580">[1]!BSMCall(M580,$G$4,$G$7,W580,$G$11,AE580)/'EUR GBP'!H580</f>
        <v>#VALUE!</v>
      </c>
      <c r="O580" s="139" t="e">
        <f>$B$5*(N580-($G$10/'EUR GBP'!$F$3))</f>
        <v>#VALUE!</v>
      </c>
      <c r="P580" s="139" t="e">
        <f>(M580/'EUR GBP'!H580)-(Barclays!$K$3/'EUR GBP'!$F$3)</f>
        <v>#DIV/0!</v>
      </c>
      <c r="Q580" s="139" t="e">
        <f t="shared" ref="Q580:Q643" si="119">$G$15*P580</f>
        <v>#DIV/0!</v>
      </c>
      <c r="R580" s="139" t="e">
        <f t="shared" ref="R580:R643" si="120">0.5*$G$16*P580^2</f>
        <v>#DIV/0!</v>
      </c>
      <c r="S580" s="139" t="e">
        <f t="shared" ref="S580:S643" si="121">Q580+R580+Y580+AG580</f>
        <v>#DIV/0!</v>
      </c>
    </row>
    <row r="581" spans="10:19" ht="15" x14ac:dyDescent="0.2">
      <c r="J581" s="49">
        <v>44246</v>
      </c>
      <c r="K581" s="50">
        <v>153.63999605178799</v>
      </c>
      <c r="L581" s="139">
        <f t="shared" si="117"/>
        <v>5.6224570430783057E-2</v>
      </c>
      <c r="M581" s="170">
        <f t="shared" si="118"/>
        <v>161.83472644521134</v>
      </c>
      <c r="N581" s="139" t="e" cm="1">
        <f t="array" ref="N581">[1]!BSMCall(M581,$G$4,$G$7,W581,$G$11,AE581)/'EUR GBP'!H581</f>
        <v>#VALUE!</v>
      </c>
      <c r="O581" s="139" t="e">
        <f>$B$5*(N581-($G$10/'EUR GBP'!$F$3))</f>
        <v>#VALUE!</v>
      </c>
      <c r="P581" s="139" t="e">
        <f>(M581/'EUR GBP'!H581)-(Barclays!$K$3/'EUR GBP'!$F$3)</f>
        <v>#DIV/0!</v>
      </c>
      <c r="Q581" s="139" t="e">
        <f t="shared" si="119"/>
        <v>#DIV/0!</v>
      </c>
      <c r="R581" s="139" t="e">
        <f t="shared" si="120"/>
        <v>#DIV/0!</v>
      </c>
      <c r="S581" s="139" t="e">
        <f t="shared" si="121"/>
        <v>#DIV/0!</v>
      </c>
    </row>
    <row r="582" spans="10:19" ht="15" x14ac:dyDescent="0.2">
      <c r="J582" s="49">
        <v>44245</v>
      </c>
      <c r="K582" s="50">
        <v>145.240008831024</v>
      </c>
      <c r="L582" s="139">
        <f t="shared" si="117"/>
        <v>-6.2065293198964665E-2</v>
      </c>
      <c r="M582" s="170">
        <f t="shared" si="118"/>
        <v>143.71035379029959</v>
      </c>
      <c r="N582" s="139" t="e" cm="1">
        <f t="array" ref="N582">[1]!BSMCall(M582,$G$4,$G$7,W582,$G$11,AE582)/'EUR GBP'!H582</f>
        <v>#VALUE!</v>
      </c>
      <c r="O582" s="139" t="e">
        <f>$B$5*(N582-($G$10/'EUR GBP'!$F$3))</f>
        <v>#VALUE!</v>
      </c>
      <c r="P582" s="139" t="e">
        <f>(M582/'EUR GBP'!H582)-(Barclays!$K$3/'EUR GBP'!$F$3)</f>
        <v>#DIV/0!</v>
      </c>
      <c r="Q582" s="139" t="e">
        <f t="shared" si="119"/>
        <v>#DIV/0!</v>
      </c>
      <c r="R582" s="139" t="e">
        <f t="shared" si="120"/>
        <v>#DIV/0!</v>
      </c>
      <c r="S582" s="139" t="e">
        <f t="shared" si="121"/>
        <v>#DIV/0!</v>
      </c>
    </row>
    <row r="583" spans="10:19" ht="15" x14ac:dyDescent="0.2">
      <c r="J583" s="49">
        <v>44244</v>
      </c>
      <c r="K583" s="50">
        <v>154.53999042510901</v>
      </c>
      <c r="L583" s="139">
        <f t="shared" si="117"/>
        <v>-4.1327642099118888E-3</v>
      </c>
      <c r="M583" s="170">
        <f t="shared" si="118"/>
        <v>152.58677575934999</v>
      </c>
      <c r="N583" s="139" t="e" cm="1">
        <f t="array" ref="N583">[1]!BSMCall(M583,$G$4,$G$7,W583,$G$11,AE583)/'EUR GBP'!H583</f>
        <v>#VALUE!</v>
      </c>
      <c r="O583" s="139" t="e">
        <f>$B$5*(N583-($G$10/'EUR GBP'!$F$3))</f>
        <v>#VALUE!</v>
      </c>
      <c r="P583" s="139" t="e">
        <f>(M583/'EUR GBP'!H583)-(Barclays!$K$3/'EUR GBP'!$F$3)</f>
        <v>#DIV/0!</v>
      </c>
      <c r="Q583" s="139" t="e">
        <f t="shared" si="119"/>
        <v>#DIV/0!</v>
      </c>
      <c r="R583" s="139" t="e">
        <f t="shared" si="120"/>
        <v>#DIV/0!</v>
      </c>
      <c r="S583" s="139" t="e">
        <f t="shared" si="121"/>
        <v>#DIV/0!</v>
      </c>
    </row>
    <row r="584" spans="10:19" ht="15" x14ac:dyDescent="0.2">
      <c r="J584" s="49">
        <v>44243</v>
      </c>
      <c r="K584" s="50">
        <v>155.179989337921</v>
      </c>
      <c r="L584" s="139">
        <f t="shared" si="117"/>
        <v>3.6152240326015853E-3</v>
      </c>
      <c r="M584" s="170">
        <f t="shared" si="118"/>
        <v>153.7739225014642</v>
      </c>
      <c r="N584" s="139" t="e" cm="1">
        <f t="array" ref="N584">[1]!BSMCall(M584,$G$4,$G$7,W584,$G$11,AE584)/'EUR GBP'!H584</f>
        <v>#VALUE!</v>
      </c>
      <c r="O584" s="139" t="e">
        <f>$B$5*(N584-($G$10/'EUR GBP'!$F$3))</f>
        <v>#VALUE!</v>
      </c>
      <c r="P584" s="139" t="e">
        <f>(M584/'EUR GBP'!H584)-(Barclays!$K$3/'EUR GBP'!$F$3)</f>
        <v>#DIV/0!</v>
      </c>
      <c r="Q584" s="139" t="e">
        <f t="shared" si="119"/>
        <v>#DIV/0!</v>
      </c>
      <c r="R584" s="139" t="e">
        <f t="shared" si="120"/>
        <v>#DIV/0!</v>
      </c>
      <c r="S584" s="139" t="e">
        <f t="shared" si="121"/>
        <v>#DIV/0!</v>
      </c>
    </row>
    <row r="585" spans="10:19" ht="15" x14ac:dyDescent="0.2">
      <c r="J585" s="49">
        <v>44242</v>
      </c>
      <c r="K585" s="50">
        <v>154.61999177932699</v>
      </c>
      <c r="L585" s="139">
        <f t="shared" si="117"/>
        <v>6.2720568815446298E-2</v>
      </c>
      <c r="M585" s="170">
        <f t="shared" si="118"/>
        <v>162.83004330395639</v>
      </c>
      <c r="N585" s="139" t="e" cm="1">
        <f t="array" ref="N585">[1]!BSMCall(M585,$G$4,$G$7,W585,$G$11,AE585)/'EUR GBP'!H585</f>
        <v>#VALUE!</v>
      </c>
      <c r="O585" s="139" t="e">
        <f>$B$5*(N585-($G$10/'EUR GBP'!$F$3))</f>
        <v>#VALUE!</v>
      </c>
      <c r="P585" s="139" t="e">
        <f>(M585/'EUR GBP'!H585)-(Barclays!$K$3/'EUR GBP'!$F$3)</f>
        <v>#DIV/0!</v>
      </c>
      <c r="Q585" s="139" t="e">
        <f t="shared" si="119"/>
        <v>#DIV/0!</v>
      </c>
      <c r="R585" s="139" t="e">
        <f t="shared" si="120"/>
        <v>#DIV/0!</v>
      </c>
      <c r="S585" s="139" t="e">
        <f t="shared" si="121"/>
        <v>#DIV/0!</v>
      </c>
    </row>
    <row r="586" spans="10:19" ht="15" x14ac:dyDescent="0.2">
      <c r="J586" s="49">
        <v>44239</v>
      </c>
      <c r="K586" s="50">
        <v>145.22000551223698</v>
      </c>
      <c r="L586" s="139">
        <f t="shared" si="117"/>
        <v>-3.9859914891542652E-3</v>
      </c>
      <c r="M586" s="170">
        <f t="shared" si="118"/>
        <v>152.60926427531373</v>
      </c>
      <c r="N586" s="139" t="e" cm="1">
        <f t="array" ref="N586">[1]!BSMCall(M586,$G$4,$G$7,W586,$G$11,AE586)/'EUR GBP'!H586</f>
        <v>#VALUE!</v>
      </c>
      <c r="O586" s="139" t="e">
        <f>$B$5*(N586-($G$10/'EUR GBP'!$F$3))</f>
        <v>#VALUE!</v>
      </c>
      <c r="P586" s="139" t="e">
        <f>(M586/'EUR GBP'!H586)-(Barclays!$K$3/'EUR GBP'!$F$3)</f>
        <v>#DIV/0!</v>
      </c>
      <c r="Q586" s="139" t="e">
        <f t="shared" si="119"/>
        <v>#DIV/0!</v>
      </c>
      <c r="R586" s="139" t="e">
        <f t="shared" si="120"/>
        <v>#DIV/0!</v>
      </c>
      <c r="S586" s="139" t="e">
        <f t="shared" si="121"/>
        <v>#DIV/0!</v>
      </c>
    </row>
    <row r="587" spans="10:19" ht="15" x14ac:dyDescent="0.2">
      <c r="J587" s="49">
        <v>44238</v>
      </c>
      <c r="K587" s="50">
        <v>145.80000638961701</v>
      </c>
      <c r="L587" s="139">
        <f t="shared" si="117"/>
        <v>-1.5786878996645361E-2</v>
      </c>
      <c r="M587" s="170">
        <f t="shared" si="118"/>
        <v>150.8011323164003</v>
      </c>
      <c r="N587" s="139" t="e" cm="1">
        <f t="array" ref="N587">[1]!BSMCall(M587,$G$4,$G$7,W587,$G$11,AE587)/'EUR GBP'!H587</f>
        <v>#VALUE!</v>
      </c>
      <c r="O587" s="139" t="e">
        <f>$B$5*(N587-($G$10/'EUR GBP'!$F$3))</f>
        <v>#VALUE!</v>
      </c>
      <c r="P587" s="139" t="e">
        <f>(M587/'EUR GBP'!H587)-(Barclays!$K$3/'EUR GBP'!$F$3)</f>
        <v>#DIV/0!</v>
      </c>
      <c r="Q587" s="139" t="e">
        <f t="shared" si="119"/>
        <v>#DIV/0!</v>
      </c>
      <c r="R587" s="139" t="e">
        <f t="shared" si="120"/>
        <v>#DIV/0!</v>
      </c>
      <c r="S587" s="139" t="e">
        <f t="shared" si="121"/>
        <v>#DIV/0!</v>
      </c>
    </row>
    <row r="588" spans="10:19" ht="15" x14ac:dyDescent="0.2">
      <c r="J588" s="49">
        <v>44237</v>
      </c>
      <c r="K588" s="50">
        <v>148.11999797820999</v>
      </c>
      <c r="L588" s="139">
        <f t="shared" si="117"/>
        <v>1.3511515774736172E-3</v>
      </c>
      <c r="M588" s="170">
        <f t="shared" si="118"/>
        <v>153.4270213246829</v>
      </c>
      <c r="N588" s="139" t="e" cm="1">
        <f t="array" ref="N588">[1]!BSMCall(M588,$G$4,$G$7,W588,$G$11,AE588)/'EUR GBP'!H588</f>
        <v>#VALUE!</v>
      </c>
      <c r="O588" s="139" t="e">
        <f>$B$5*(N588-($G$10/'EUR GBP'!$F$3))</f>
        <v>#VALUE!</v>
      </c>
      <c r="P588" s="139" t="e">
        <f>(M588/'EUR GBP'!H588)-(Barclays!$K$3/'EUR GBP'!$F$3)</f>
        <v>#DIV/0!</v>
      </c>
      <c r="Q588" s="139" t="e">
        <f t="shared" si="119"/>
        <v>#DIV/0!</v>
      </c>
      <c r="R588" s="139" t="e">
        <f t="shared" si="120"/>
        <v>#DIV/0!</v>
      </c>
      <c r="S588" s="139" t="e">
        <f t="shared" si="121"/>
        <v>#DIV/0!</v>
      </c>
    </row>
    <row r="589" spans="10:19" ht="15" x14ac:dyDescent="0.2">
      <c r="J589" s="49">
        <v>44236</v>
      </c>
      <c r="K589" s="50">
        <v>147.92000055313099</v>
      </c>
      <c r="L589" s="139">
        <f t="shared" si="117"/>
        <v>-4.5865825388478739E-3</v>
      </c>
      <c r="M589" s="170">
        <f t="shared" si="118"/>
        <v>152.51724171595123</v>
      </c>
      <c r="N589" s="139" t="e" cm="1">
        <f t="array" ref="N589">[1]!BSMCall(M589,$G$4,$G$7,W589,$G$11,AE589)/'EUR GBP'!H589</f>
        <v>#VALUE!</v>
      </c>
      <c r="O589" s="139" t="e">
        <f>$B$5*(N589-($G$10/'EUR GBP'!$F$3))</f>
        <v>#VALUE!</v>
      </c>
      <c r="P589" s="139" t="e">
        <f>(M589/'EUR GBP'!H589)-(Barclays!$K$3/'EUR GBP'!$F$3)</f>
        <v>#DIV/0!</v>
      </c>
      <c r="Q589" s="139" t="e">
        <f t="shared" si="119"/>
        <v>#DIV/0!</v>
      </c>
      <c r="R589" s="139" t="e">
        <f t="shared" si="120"/>
        <v>#DIV/0!</v>
      </c>
      <c r="S589" s="139" t="e">
        <f t="shared" si="121"/>
        <v>#DIV/0!</v>
      </c>
    </row>
    <row r="590" spans="10:19" ht="15" x14ac:dyDescent="0.2">
      <c r="J590" s="49">
        <v>44235</v>
      </c>
      <c r="K590" s="50">
        <v>148.600006103515</v>
      </c>
      <c r="L590" s="139">
        <f t="shared" si="117"/>
        <v>4.1810533977375466E-3</v>
      </c>
      <c r="M590" s="170">
        <f t="shared" si="118"/>
        <v>153.86061887559239</v>
      </c>
      <c r="N590" s="139" t="e" cm="1">
        <f t="array" ref="N590">[1]!BSMCall(M590,$G$4,$G$7,W590,$G$11,AE590)/'EUR GBP'!H590</f>
        <v>#VALUE!</v>
      </c>
      <c r="O590" s="139" t="e">
        <f>$B$5*(N590-($G$10/'EUR GBP'!$F$3))</f>
        <v>#VALUE!</v>
      </c>
      <c r="P590" s="139" t="e">
        <f>(M590/'EUR GBP'!H590)-(Barclays!$K$3/'EUR GBP'!$F$3)</f>
        <v>#DIV/0!</v>
      </c>
      <c r="Q590" s="139" t="e">
        <f t="shared" si="119"/>
        <v>#DIV/0!</v>
      </c>
      <c r="R590" s="139" t="e">
        <f t="shared" si="120"/>
        <v>#DIV/0!</v>
      </c>
      <c r="S590" s="139" t="e">
        <f t="shared" si="121"/>
        <v>#DIV/0!</v>
      </c>
    </row>
    <row r="591" spans="10:19" ht="15" x14ac:dyDescent="0.2">
      <c r="J591" s="49">
        <v>44232</v>
      </c>
      <c r="K591" s="50">
        <v>147.97999858856198</v>
      </c>
      <c r="L591" s="139">
        <f t="shared" si="117"/>
        <v>1.484125656028212E-2</v>
      </c>
      <c r="M591" s="170">
        <f t="shared" si="118"/>
        <v>155.49397518158813</v>
      </c>
      <c r="N591" s="139" t="e" cm="1">
        <f t="array" ref="N591">[1]!BSMCall(M591,$G$4,$G$7,W591,$G$11,AE591)/'EUR GBP'!H591</f>
        <v>#VALUE!</v>
      </c>
      <c r="O591" s="139" t="e">
        <f>$B$5*(N591-($G$10/'EUR GBP'!$F$3))</f>
        <v>#VALUE!</v>
      </c>
      <c r="P591" s="139" t="e">
        <f>(M591/'EUR GBP'!H591)-(Barclays!$K$3/'EUR GBP'!$F$3)</f>
        <v>#DIV/0!</v>
      </c>
      <c r="Q591" s="139" t="e">
        <f t="shared" si="119"/>
        <v>#DIV/0!</v>
      </c>
      <c r="R591" s="139" t="e">
        <f t="shared" si="120"/>
        <v>#DIV/0!</v>
      </c>
      <c r="S591" s="139" t="e">
        <f t="shared" si="121"/>
        <v>#DIV/0!</v>
      </c>
    </row>
    <row r="592" spans="10:19" ht="15" x14ac:dyDescent="0.2">
      <c r="J592" s="49">
        <v>44231</v>
      </c>
      <c r="K592" s="50">
        <v>145.80000638961701</v>
      </c>
      <c r="L592" s="139">
        <f t="shared" si="117"/>
        <v>2.3455467834791067E-2</v>
      </c>
      <c r="M592" s="170">
        <f t="shared" si="118"/>
        <v>156.81384461483077</v>
      </c>
      <c r="N592" s="139" t="e" cm="1">
        <f t="array" ref="N592">[1]!BSMCall(M592,$G$4,$G$7,W592,$G$11,AE592)/'EUR GBP'!H592</f>
        <v>#VALUE!</v>
      </c>
      <c r="O592" s="139" t="e">
        <f>$B$5*(N592-($G$10/'EUR GBP'!$F$3))</f>
        <v>#VALUE!</v>
      </c>
      <c r="P592" s="139" t="e">
        <f>(M592/'EUR GBP'!H592)-(Barclays!$K$3/'EUR GBP'!$F$3)</f>
        <v>#DIV/0!</v>
      </c>
      <c r="Q592" s="139" t="e">
        <f t="shared" si="119"/>
        <v>#DIV/0!</v>
      </c>
      <c r="R592" s="139" t="e">
        <f t="shared" si="120"/>
        <v>#DIV/0!</v>
      </c>
      <c r="S592" s="139" t="e">
        <f t="shared" si="121"/>
        <v>#DIV/0!</v>
      </c>
    </row>
    <row r="593" spans="10:19" ht="15" x14ac:dyDescent="0.2">
      <c r="J593" s="49">
        <v>44230</v>
      </c>
      <c r="K593" s="50">
        <v>142.41999387741001</v>
      </c>
      <c r="L593" s="139">
        <f t="shared" si="117"/>
        <v>1.4000050647249443E-2</v>
      </c>
      <c r="M593" s="170">
        <f t="shared" si="118"/>
        <v>155.36508561337425</v>
      </c>
      <c r="N593" s="139" t="e" cm="1">
        <f t="array" ref="N593">[1]!BSMCall(M593,$G$4,$G$7,W593,$G$11,AE593)/'EUR GBP'!H593</f>
        <v>#VALUE!</v>
      </c>
      <c r="O593" s="139" t="e">
        <f>$B$5*(N593-($G$10/'EUR GBP'!$F$3))</f>
        <v>#VALUE!</v>
      </c>
      <c r="P593" s="139" t="e">
        <f>(M593/'EUR GBP'!H593)-(Barclays!$K$3/'EUR GBP'!$F$3)</f>
        <v>#DIV/0!</v>
      </c>
      <c r="Q593" s="139" t="e">
        <f t="shared" si="119"/>
        <v>#DIV/0!</v>
      </c>
      <c r="R593" s="139" t="e">
        <f t="shared" si="120"/>
        <v>#DIV/0!</v>
      </c>
      <c r="S593" s="139" t="e">
        <f t="shared" si="121"/>
        <v>#DIV/0!</v>
      </c>
    </row>
    <row r="594" spans="10:19" ht="15" x14ac:dyDescent="0.2">
      <c r="J594" s="49">
        <v>44229</v>
      </c>
      <c r="K594" s="50">
        <v>140.439999103546</v>
      </c>
      <c r="L594" s="139">
        <f t="shared" si="117"/>
        <v>4.5598181830213934E-2</v>
      </c>
      <c r="M594" s="170">
        <f t="shared" si="118"/>
        <v>160.20655120632986</v>
      </c>
      <c r="N594" s="139" t="e" cm="1">
        <f t="array" ref="N594">[1]!BSMCall(M594,$G$4,$G$7,W594,$G$11,AE594)/'EUR GBP'!H594</f>
        <v>#VALUE!</v>
      </c>
      <c r="O594" s="139" t="e">
        <f>$B$5*(N594-($G$10/'EUR GBP'!$F$3))</f>
        <v>#VALUE!</v>
      </c>
      <c r="P594" s="139" t="e">
        <f>(M594/'EUR GBP'!H594)-(Barclays!$K$3/'EUR GBP'!$F$3)</f>
        <v>#DIV/0!</v>
      </c>
      <c r="Q594" s="139" t="e">
        <f t="shared" si="119"/>
        <v>#DIV/0!</v>
      </c>
      <c r="R594" s="139" t="e">
        <f t="shared" si="120"/>
        <v>#DIV/0!</v>
      </c>
      <c r="S594" s="139" t="e">
        <f t="shared" si="121"/>
        <v>#DIV/0!</v>
      </c>
    </row>
    <row r="595" spans="10:19" ht="15" x14ac:dyDescent="0.2">
      <c r="J595" s="49">
        <v>44228</v>
      </c>
      <c r="K595" s="50">
        <v>134.17999744415201</v>
      </c>
      <c r="L595" s="139">
        <f t="shared" si="117"/>
        <v>-8.3124052182797087E-3</v>
      </c>
      <c r="M595" s="170">
        <f t="shared" si="118"/>
        <v>151.94637117289685</v>
      </c>
      <c r="N595" s="139" t="e" cm="1">
        <f t="array" ref="N595">[1]!BSMCall(M595,$G$4,$G$7,W595,$G$11,AE595)/'EUR GBP'!H595</f>
        <v>#VALUE!</v>
      </c>
      <c r="O595" s="139" t="e">
        <f>$B$5*(N595-($G$10/'EUR GBP'!$F$3))</f>
        <v>#VALUE!</v>
      </c>
      <c r="P595" s="139" t="e">
        <f>(M595/'EUR GBP'!H595)-(Barclays!$K$3/'EUR GBP'!$F$3)</f>
        <v>#DIV/0!</v>
      </c>
      <c r="Q595" s="139" t="e">
        <f t="shared" si="119"/>
        <v>#DIV/0!</v>
      </c>
      <c r="R595" s="139" t="e">
        <f t="shared" si="120"/>
        <v>#DIV/0!</v>
      </c>
      <c r="S595" s="139" t="e">
        <f t="shared" si="121"/>
        <v>#DIV/0!</v>
      </c>
    </row>
    <row r="596" spans="10:19" ht="15" x14ac:dyDescent="0.2">
      <c r="J596" s="49">
        <v>44225</v>
      </c>
      <c r="K596" s="50">
        <v>135.300004482269</v>
      </c>
      <c r="L596" s="139">
        <f t="shared" si="117"/>
        <v>-6.3361269176121738E-3</v>
      </c>
      <c r="M596" s="170">
        <f t="shared" si="118"/>
        <v>152.24917652994102</v>
      </c>
      <c r="N596" s="139" t="e" cm="1">
        <f t="array" ref="N596">[1]!BSMCall(M596,$G$4,$G$7,W596,$G$11,AE596)/'EUR GBP'!H596</f>
        <v>#VALUE!</v>
      </c>
      <c r="O596" s="139" t="e">
        <f>$B$5*(N596-($G$10/'EUR GBP'!$F$3))</f>
        <v>#VALUE!</v>
      </c>
      <c r="P596" s="139" t="e">
        <f>(M596/'EUR GBP'!H596)-(Barclays!$K$3/'EUR GBP'!$F$3)</f>
        <v>#DIV/0!</v>
      </c>
      <c r="Q596" s="139" t="e">
        <f t="shared" si="119"/>
        <v>#DIV/0!</v>
      </c>
      <c r="R596" s="139" t="e">
        <f t="shared" si="120"/>
        <v>#DIV/0!</v>
      </c>
      <c r="S596" s="139" t="e">
        <f t="shared" si="121"/>
        <v>#DIV/0!</v>
      </c>
    </row>
    <row r="597" spans="10:19" ht="15" x14ac:dyDescent="0.2">
      <c r="J597" s="49">
        <v>44224</v>
      </c>
      <c r="K597" s="50">
        <v>136.16000413894599</v>
      </c>
      <c r="L597" s="139">
        <f t="shared" si="117"/>
        <v>1.4648532135891937E-2</v>
      </c>
      <c r="M597" s="170">
        <f t="shared" si="118"/>
        <v>155.46444594569112</v>
      </c>
      <c r="N597" s="139" t="e" cm="1">
        <f t="array" ref="N597">[1]!BSMCall(M597,$G$4,$G$7,W597,$G$11,AE597)/'EUR GBP'!H597</f>
        <v>#VALUE!</v>
      </c>
      <c r="O597" s="139" t="e">
        <f>$B$5*(N597-($G$10/'EUR GBP'!$F$3))</f>
        <v>#VALUE!</v>
      </c>
      <c r="P597" s="139" t="e">
        <f>(M597/'EUR GBP'!H597)-(Barclays!$K$3/'EUR GBP'!$F$3)</f>
        <v>#DIV/0!</v>
      </c>
      <c r="Q597" s="139" t="e">
        <f t="shared" si="119"/>
        <v>#DIV/0!</v>
      </c>
      <c r="R597" s="139" t="e">
        <f t="shared" si="120"/>
        <v>#DIV/0!</v>
      </c>
      <c r="S597" s="139" t="e">
        <f t="shared" si="121"/>
        <v>#DIV/0!</v>
      </c>
    </row>
    <row r="598" spans="10:19" ht="15" x14ac:dyDescent="0.2">
      <c r="J598" s="49">
        <v>44223</v>
      </c>
      <c r="K598" s="50">
        <v>134.17999744415201</v>
      </c>
      <c r="L598" s="139">
        <f t="shared" si="117"/>
        <v>-3.859568291373653E-2</v>
      </c>
      <c r="M598" s="170">
        <f t="shared" si="118"/>
        <v>147.3063674285134</v>
      </c>
      <c r="N598" s="139" t="e" cm="1">
        <f t="array" ref="N598">[1]!BSMCall(M598,$G$4,$G$7,W598,$G$11,AE598)/'EUR GBP'!H598</f>
        <v>#VALUE!</v>
      </c>
      <c r="O598" s="139" t="e">
        <f>$B$5*(N598-($G$10/'EUR GBP'!$F$3))</f>
        <v>#VALUE!</v>
      </c>
      <c r="P598" s="139" t="e">
        <f>(M598/'EUR GBP'!H598)-(Barclays!$K$3/'EUR GBP'!$F$3)</f>
        <v>#DIV/0!</v>
      </c>
      <c r="Q598" s="139" t="e">
        <f t="shared" si="119"/>
        <v>#DIV/0!</v>
      </c>
      <c r="R598" s="139" t="e">
        <f t="shared" si="120"/>
        <v>#DIV/0!</v>
      </c>
      <c r="S598" s="139" t="e">
        <f t="shared" si="121"/>
        <v>#DIV/0!</v>
      </c>
    </row>
    <row r="599" spans="10:19" ht="15" x14ac:dyDescent="0.2">
      <c r="J599" s="49">
        <v>44222</v>
      </c>
      <c r="K599" s="50">
        <v>139.46000337600699</v>
      </c>
      <c r="L599" s="139">
        <f t="shared" si="117"/>
        <v>1.5900938118314178E-2</v>
      </c>
      <c r="M599" s="170">
        <f t="shared" si="118"/>
        <v>155.65633958766631</v>
      </c>
      <c r="N599" s="139" t="e" cm="1">
        <f t="array" ref="N599">[1]!BSMCall(M599,$G$4,$G$7,W599,$G$11,AE599)/'EUR GBP'!H599</f>
        <v>#VALUE!</v>
      </c>
      <c r="O599" s="139" t="e">
        <f>$B$5*(N599-($G$10/'EUR GBP'!$F$3))</f>
        <v>#VALUE!</v>
      </c>
      <c r="P599" s="139" t="e">
        <f>(M599/'EUR GBP'!H599)-(Barclays!$K$3/'EUR GBP'!$F$3)</f>
        <v>#DIV/0!</v>
      </c>
      <c r="Q599" s="139" t="e">
        <f t="shared" si="119"/>
        <v>#DIV/0!</v>
      </c>
      <c r="R599" s="139" t="e">
        <f t="shared" si="120"/>
        <v>#DIV/0!</v>
      </c>
      <c r="S599" s="139" t="e">
        <f t="shared" si="121"/>
        <v>#DIV/0!</v>
      </c>
    </row>
    <row r="600" spans="10:19" ht="15" x14ac:dyDescent="0.2">
      <c r="J600" s="49">
        <v>44221</v>
      </c>
      <c r="K600" s="50">
        <v>137.25999593734699</v>
      </c>
      <c r="L600" s="139">
        <f t="shared" si="117"/>
        <v>-3.6903487682040985E-2</v>
      </c>
      <c r="M600" s="170">
        <f t="shared" si="118"/>
        <v>147.56564557833116</v>
      </c>
      <c r="N600" s="139" t="e" cm="1">
        <f t="array" ref="N600">[1]!BSMCall(M600,$G$4,$G$7,W600,$G$11,AE600)/'EUR GBP'!H600</f>
        <v>#VALUE!</v>
      </c>
      <c r="O600" s="139" t="e">
        <f>$B$5*(N600-($G$10/'EUR GBP'!$F$3))</f>
        <v>#VALUE!</v>
      </c>
      <c r="P600" s="139" t="e">
        <f>(M600/'EUR GBP'!H600)-(Barclays!$K$3/'EUR GBP'!$F$3)</f>
        <v>#DIV/0!</v>
      </c>
      <c r="Q600" s="139" t="e">
        <f t="shared" si="119"/>
        <v>#DIV/0!</v>
      </c>
      <c r="R600" s="139" t="e">
        <f t="shared" si="120"/>
        <v>#DIV/0!</v>
      </c>
      <c r="S600" s="139" t="e">
        <f t="shared" si="121"/>
        <v>#DIV/0!</v>
      </c>
    </row>
    <row r="601" spans="10:19" ht="15" x14ac:dyDescent="0.2">
      <c r="J601" s="49">
        <v>44218</v>
      </c>
      <c r="K601" s="50">
        <v>142.41999387741001</v>
      </c>
      <c r="L601" s="139">
        <f t="shared" si="117"/>
        <v>-1.6573135100657645E-2</v>
      </c>
      <c r="M601" s="170">
        <f t="shared" si="118"/>
        <v>150.68066215780817</v>
      </c>
      <c r="N601" s="139" t="e" cm="1">
        <f t="array" ref="N601">[1]!BSMCall(M601,$G$4,$G$7,W601,$G$11,AE601)/'EUR GBP'!H601</f>
        <v>#VALUE!</v>
      </c>
      <c r="O601" s="139" t="e">
        <f>$B$5*(N601-($G$10/'EUR GBP'!$F$3))</f>
        <v>#VALUE!</v>
      </c>
      <c r="P601" s="139" t="e">
        <f>(M601/'EUR GBP'!H601)-(Barclays!$K$3/'EUR GBP'!$F$3)</f>
        <v>#DIV/0!</v>
      </c>
      <c r="Q601" s="139" t="e">
        <f t="shared" si="119"/>
        <v>#DIV/0!</v>
      </c>
      <c r="R601" s="139" t="e">
        <f t="shared" si="120"/>
        <v>#DIV/0!</v>
      </c>
      <c r="S601" s="139" t="e">
        <f t="shared" si="121"/>
        <v>#DIV/0!</v>
      </c>
    </row>
    <row r="602" spans="10:19" ht="15" x14ac:dyDescent="0.2">
      <c r="J602" s="49">
        <v>44217</v>
      </c>
      <c r="K602" s="50">
        <v>144.80000734329198</v>
      </c>
      <c r="L602" s="139">
        <f t="shared" si="117"/>
        <v>-7.8420872728040478E-3</v>
      </c>
      <c r="M602" s="170">
        <f t="shared" si="118"/>
        <v>152.01843328750689</v>
      </c>
      <c r="N602" s="139" t="e" cm="1">
        <f t="array" ref="N602">[1]!BSMCall(M602,$G$4,$G$7,W602,$G$11,AE602)/'EUR GBP'!H602</f>
        <v>#VALUE!</v>
      </c>
      <c r="O602" s="139" t="e">
        <f>$B$5*(N602-($G$10/'EUR GBP'!$F$3))</f>
        <v>#VALUE!</v>
      </c>
      <c r="P602" s="139" t="e">
        <f>(M602/'EUR GBP'!H602)-(Barclays!$K$3/'EUR GBP'!$F$3)</f>
        <v>#DIV/0!</v>
      </c>
      <c r="Q602" s="139" t="e">
        <f t="shared" si="119"/>
        <v>#DIV/0!</v>
      </c>
      <c r="R602" s="139" t="e">
        <f t="shared" si="120"/>
        <v>#DIV/0!</v>
      </c>
      <c r="S602" s="139" t="e">
        <f t="shared" si="121"/>
        <v>#DIV/0!</v>
      </c>
    </row>
    <row r="603" spans="10:19" ht="15" x14ac:dyDescent="0.2">
      <c r="J603" s="49">
        <v>44216</v>
      </c>
      <c r="K603" s="50">
        <v>145.94000577926602</v>
      </c>
      <c r="L603" s="139">
        <f t="shared" si="117"/>
        <v>-1.1310342041543462E-2</v>
      </c>
      <c r="M603" s="170">
        <f t="shared" si="118"/>
        <v>151.48702729918347</v>
      </c>
      <c r="N603" s="139" t="e" cm="1">
        <f t="array" ref="N603">[1]!BSMCall(M603,$G$4,$G$7,W603,$G$11,AE603)/'EUR GBP'!H603</f>
        <v>#VALUE!</v>
      </c>
      <c r="O603" s="139" t="e">
        <f>$B$5*(N603-($G$10/'EUR GBP'!$F$3))</f>
        <v>#VALUE!</v>
      </c>
      <c r="P603" s="139" t="e">
        <f>(M603/'EUR GBP'!H603)-(Barclays!$K$3/'EUR GBP'!$F$3)</f>
        <v>#DIV/0!</v>
      </c>
      <c r="Q603" s="139" t="e">
        <f t="shared" si="119"/>
        <v>#DIV/0!</v>
      </c>
      <c r="R603" s="139" t="e">
        <f t="shared" si="120"/>
        <v>#DIV/0!</v>
      </c>
      <c r="S603" s="139" t="e">
        <f t="shared" si="121"/>
        <v>#DIV/0!</v>
      </c>
    </row>
    <row r="604" spans="10:19" ht="15" x14ac:dyDescent="0.2">
      <c r="J604" s="49">
        <v>44215</v>
      </c>
      <c r="K604" s="50">
        <v>147.600007057189</v>
      </c>
      <c r="L604" s="139">
        <f t="shared" si="117"/>
        <v>-2.1581145549684606E-2</v>
      </c>
      <c r="M604" s="170">
        <f t="shared" si="118"/>
        <v>149.91333480741099</v>
      </c>
      <c r="N604" s="139" t="e" cm="1">
        <f t="array" ref="N604">[1]!BSMCall(M604,$G$4,$G$7,W604,$G$11,AE604)/'EUR GBP'!H604</f>
        <v>#VALUE!</v>
      </c>
      <c r="O604" s="139" t="e">
        <f>$B$5*(N604-($G$10/'EUR GBP'!$F$3))</f>
        <v>#VALUE!</v>
      </c>
      <c r="P604" s="139" t="e">
        <f>(M604/'EUR GBP'!H604)-(Barclays!$K$3/'EUR GBP'!$F$3)</f>
        <v>#DIV/0!</v>
      </c>
      <c r="Q604" s="139" t="e">
        <f t="shared" si="119"/>
        <v>#DIV/0!</v>
      </c>
      <c r="R604" s="139" t="e">
        <f t="shared" si="120"/>
        <v>#DIV/0!</v>
      </c>
      <c r="S604" s="139" t="e">
        <f t="shared" si="121"/>
        <v>#DIV/0!</v>
      </c>
    </row>
    <row r="605" spans="10:19" ht="15" x14ac:dyDescent="0.2">
      <c r="J605" s="49">
        <v>44214</v>
      </c>
      <c r="K605" s="50">
        <v>150.82000494003199</v>
      </c>
      <c r="L605" s="139">
        <f t="shared" si="117"/>
        <v>1.5636849208474784E-2</v>
      </c>
      <c r="M605" s="170">
        <f t="shared" si="118"/>
        <v>155.61587588545984</v>
      </c>
      <c r="N605" s="139" t="e" cm="1">
        <f t="array" ref="N605">[1]!BSMCall(M605,$G$4,$G$7,W605,$G$11,AE605)/'EUR GBP'!H605</f>
        <v>#VALUE!</v>
      </c>
      <c r="O605" s="139" t="e">
        <f>$B$5*(N605-($G$10/'EUR GBP'!$F$3))</f>
        <v>#VALUE!</v>
      </c>
      <c r="P605" s="139" t="e">
        <f>(M605/'EUR GBP'!H605)-(Barclays!$K$3/'EUR GBP'!$F$3)</f>
        <v>#DIV/0!</v>
      </c>
      <c r="Q605" s="139" t="e">
        <f t="shared" si="119"/>
        <v>#DIV/0!</v>
      </c>
      <c r="R605" s="139" t="e">
        <f t="shared" si="120"/>
        <v>#DIV/0!</v>
      </c>
      <c r="S605" s="139" t="e">
        <f t="shared" si="121"/>
        <v>#DIV/0!</v>
      </c>
    </row>
    <row r="606" spans="10:19" ht="15" x14ac:dyDescent="0.2">
      <c r="J606" s="49">
        <v>44211</v>
      </c>
      <c r="K606" s="50">
        <v>148.479998111724</v>
      </c>
      <c r="L606" s="139">
        <f t="shared" si="117"/>
        <v>-2.6583146183927771E-2</v>
      </c>
      <c r="M606" s="170">
        <f t="shared" si="118"/>
        <v>149.14692828082227</v>
      </c>
      <c r="N606" s="139" t="e" cm="1">
        <f t="array" ref="N606">[1]!BSMCall(M606,$G$4,$G$7,W606,$G$11,AE606)/'EUR GBP'!H606</f>
        <v>#VALUE!</v>
      </c>
      <c r="O606" s="139" t="e">
        <f>$B$5*(N606-($G$10/'EUR GBP'!$F$3))</f>
        <v>#VALUE!</v>
      </c>
      <c r="P606" s="139" t="e">
        <f>(M606/'EUR GBP'!H606)-(Barclays!$K$3/'EUR GBP'!$F$3)</f>
        <v>#DIV/0!</v>
      </c>
      <c r="Q606" s="139" t="e">
        <f t="shared" si="119"/>
        <v>#DIV/0!</v>
      </c>
      <c r="R606" s="139" t="e">
        <f t="shared" si="120"/>
        <v>#DIV/0!</v>
      </c>
      <c r="S606" s="139" t="e">
        <f t="shared" si="121"/>
        <v>#DIV/0!</v>
      </c>
    </row>
    <row r="607" spans="10:19" ht="15" x14ac:dyDescent="0.2">
      <c r="J607" s="49">
        <v>44210</v>
      </c>
      <c r="K607" s="50">
        <v>152.47999429702702</v>
      </c>
      <c r="L607" s="139">
        <f t="shared" si="117"/>
        <v>-1.8346145289918241E-3</v>
      </c>
      <c r="M607" s="170">
        <f t="shared" si="118"/>
        <v>152.93889824859502</v>
      </c>
      <c r="N607" s="139" t="e" cm="1">
        <f t="array" ref="N607">[1]!BSMCall(M607,$G$4,$G$7,W607,$G$11,AE607)/'EUR GBP'!H607</f>
        <v>#VALUE!</v>
      </c>
      <c r="O607" s="139" t="e">
        <f>$B$5*(N607-($G$10/'EUR GBP'!$F$3))</f>
        <v>#VALUE!</v>
      </c>
      <c r="P607" s="139" t="e">
        <f>(M607/'EUR GBP'!H607)-(Barclays!$K$3/'EUR GBP'!$F$3)</f>
        <v>#DIV/0!</v>
      </c>
      <c r="Q607" s="139" t="e">
        <f t="shared" si="119"/>
        <v>#DIV/0!</v>
      </c>
      <c r="R607" s="139" t="e">
        <f t="shared" si="120"/>
        <v>#DIV/0!</v>
      </c>
      <c r="S607" s="139" t="e">
        <f t="shared" si="121"/>
        <v>#DIV/0!</v>
      </c>
    </row>
    <row r="608" spans="10:19" ht="15" x14ac:dyDescent="0.2">
      <c r="J608" s="49">
        <v>44209</v>
      </c>
      <c r="K608" s="50">
        <v>152.75999307632401</v>
      </c>
      <c r="L608" s="139">
        <f t="shared" si="117"/>
        <v>-1.1973121587345514E-2</v>
      </c>
      <c r="M608" s="170">
        <f t="shared" si="118"/>
        <v>151.38547621857887</v>
      </c>
      <c r="N608" s="139" t="e" cm="1">
        <f t="array" ref="N608">[1]!BSMCall(M608,$G$4,$G$7,W608,$G$11,AE608)/'EUR GBP'!H608</f>
        <v>#VALUE!</v>
      </c>
      <c r="O608" s="139" t="e">
        <f>$B$5*(N608-($G$10/'EUR GBP'!$F$3))</f>
        <v>#VALUE!</v>
      </c>
      <c r="P608" s="139" t="e">
        <f>(M608/'EUR GBP'!H608)-(Barclays!$K$3/'EUR GBP'!$F$3)</f>
        <v>#DIV/0!</v>
      </c>
      <c r="Q608" s="139" t="e">
        <f t="shared" si="119"/>
        <v>#DIV/0!</v>
      </c>
      <c r="R608" s="139" t="e">
        <f t="shared" si="120"/>
        <v>#DIV/0!</v>
      </c>
      <c r="S608" s="139" t="e">
        <f t="shared" si="121"/>
        <v>#DIV/0!</v>
      </c>
    </row>
    <row r="609" spans="10:19" ht="15" x14ac:dyDescent="0.2">
      <c r="J609" s="49">
        <v>44208</v>
      </c>
      <c r="K609" s="50">
        <v>154.60000038146899</v>
      </c>
      <c r="L609" s="139">
        <f t="shared" si="117"/>
        <v>2.2634589376399446E-2</v>
      </c>
      <c r="M609" s="170">
        <f t="shared" si="118"/>
        <v>156.68806961917394</v>
      </c>
      <c r="N609" s="139" t="e" cm="1">
        <f t="array" ref="N609">[1]!BSMCall(M609,$G$4,$G$7,W609,$G$11,AE609)/'EUR GBP'!H609</f>
        <v>#VALUE!</v>
      </c>
      <c r="O609" s="139" t="e">
        <f>$B$5*(N609-($G$10/'EUR GBP'!$F$3))</f>
        <v>#VALUE!</v>
      </c>
      <c r="P609" s="139" t="e">
        <f>(M609/'EUR GBP'!H609)-(Barclays!$K$3/'EUR GBP'!$F$3)</f>
        <v>#DIV/0!</v>
      </c>
      <c r="Q609" s="139" t="e">
        <f t="shared" si="119"/>
        <v>#DIV/0!</v>
      </c>
      <c r="R609" s="139" t="e">
        <f t="shared" si="120"/>
        <v>#DIV/0!</v>
      </c>
      <c r="S609" s="139" t="e">
        <f t="shared" si="121"/>
        <v>#DIV/0!</v>
      </c>
    </row>
    <row r="610" spans="10:19" ht="15" x14ac:dyDescent="0.2">
      <c r="J610" s="49">
        <v>44207</v>
      </c>
      <c r="K610" s="50">
        <v>151.13999843597401</v>
      </c>
      <c r="L610" s="139">
        <f t="shared" si="117"/>
        <v>-1.092332561563817E-2</v>
      </c>
      <c r="M610" s="170">
        <f t="shared" si="118"/>
        <v>151.5463259551413</v>
      </c>
      <c r="N610" s="139" t="e" cm="1">
        <f t="array" ref="N610">[1]!BSMCall(M610,$G$4,$G$7,W610,$G$11,AE610)/'EUR GBP'!H610</f>
        <v>#VALUE!</v>
      </c>
      <c r="O610" s="139" t="e">
        <f>$B$5*(N610-($G$10/'EUR GBP'!$F$3))</f>
        <v>#VALUE!</v>
      </c>
      <c r="P610" s="139" t="e">
        <f>(M610/'EUR GBP'!H610)-(Barclays!$K$3/'EUR GBP'!$F$3)</f>
        <v>#DIV/0!</v>
      </c>
      <c r="Q610" s="139" t="e">
        <f t="shared" si="119"/>
        <v>#DIV/0!</v>
      </c>
      <c r="R610" s="139" t="e">
        <f t="shared" si="120"/>
        <v>#DIV/0!</v>
      </c>
      <c r="S610" s="139" t="e">
        <f t="shared" si="121"/>
        <v>#DIV/0!</v>
      </c>
    </row>
    <row r="611" spans="10:19" ht="15" x14ac:dyDescent="0.2">
      <c r="J611" s="49">
        <v>44204</v>
      </c>
      <c r="K611" s="50">
        <v>152.79999971389699</v>
      </c>
      <c r="L611" s="139">
        <f t="shared" si="117"/>
        <v>-2.6478712548022608E-2</v>
      </c>
      <c r="M611" s="170">
        <f t="shared" si="118"/>
        <v>149.16292960229455</v>
      </c>
      <c r="N611" s="139" t="e" cm="1">
        <f t="array" ref="N611">[1]!BSMCall(M611,$G$4,$G$7,W611,$G$11,AE611)/'EUR GBP'!H611</f>
        <v>#VALUE!</v>
      </c>
      <c r="O611" s="139" t="e">
        <f>$B$5*(N611-($G$10/'EUR GBP'!$F$3))</f>
        <v>#VALUE!</v>
      </c>
      <c r="P611" s="139" t="e">
        <f>(M611/'EUR GBP'!H611)-(Barclays!$K$3/'EUR GBP'!$F$3)</f>
        <v>#DIV/0!</v>
      </c>
      <c r="Q611" s="139" t="e">
        <f t="shared" si="119"/>
        <v>#DIV/0!</v>
      </c>
      <c r="R611" s="139" t="e">
        <f t="shared" si="120"/>
        <v>#DIV/0!</v>
      </c>
      <c r="S611" s="139" t="e">
        <f t="shared" si="121"/>
        <v>#DIV/0!</v>
      </c>
    </row>
    <row r="612" spans="10:19" ht="15" x14ac:dyDescent="0.2">
      <c r="J612" s="49">
        <v>44203</v>
      </c>
      <c r="K612" s="50">
        <v>156.89998865127498</v>
      </c>
      <c r="L612" s="139">
        <f t="shared" si="117"/>
        <v>1.192550409871387E-2</v>
      </c>
      <c r="M612" s="170">
        <f t="shared" si="118"/>
        <v>155.04722359559975</v>
      </c>
      <c r="N612" s="139" t="e" cm="1">
        <f t="array" ref="N612">[1]!BSMCall(M612,$G$4,$G$7,W612,$G$11,AE612)/'EUR GBP'!H612</f>
        <v>#VALUE!</v>
      </c>
      <c r="O612" s="139" t="e">
        <f>$B$5*(N612-($G$10/'EUR GBP'!$F$3))</f>
        <v>#VALUE!</v>
      </c>
      <c r="P612" s="139" t="e">
        <f>(M612/'EUR GBP'!H612)-(Barclays!$K$3/'EUR GBP'!$F$3)</f>
        <v>#DIV/0!</v>
      </c>
      <c r="Q612" s="139" t="e">
        <f t="shared" si="119"/>
        <v>#DIV/0!</v>
      </c>
      <c r="R612" s="139" t="e">
        <f t="shared" si="120"/>
        <v>#DIV/0!</v>
      </c>
      <c r="S612" s="139" t="e">
        <f t="shared" si="121"/>
        <v>#DIV/0!</v>
      </c>
    </row>
    <row r="613" spans="10:19" ht="15" x14ac:dyDescent="0.2">
      <c r="J613" s="49">
        <v>44202</v>
      </c>
      <c r="K613" s="50">
        <v>155.03998994827199</v>
      </c>
      <c r="L613" s="139">
        <f t="shared" si="117"/>
        <v>8.2518249886738948E-2</v>
      </c>
      <c r="M613" s="170">
        <f t="shared" si="118"/>
        <v>165.86344395578504</v>
      </c>
      <c r="N613" s="139" t="e" cm="1">
        <f t="array" ref="N613">[1]!BSMCall(M613,$G$4,$G$7,W613,$G$11,AE613)/'EUR GBP'!H613</f>
        <v>#VALUE!</v>
      </c>
      <c r="O613" s="139" t="e">
        <f>$B$5*(N613-($G$10/'EUR GBP'!$F$3))</f>
        <v>#VALUE!</v>
      </c>
      <c r="P613" s="139" t="e">
        <f>(M613/'EUR GBP'!H613)-(Barclays!$K$3/'EUR GBP'!$F$3)</f>
        <v>#DIV/0!</v>
      </c>
      <c r="Q613" s="139" t="e">
        <f t="shared" si="119"/>
        <v>#DIV/0!</v>
      </c>
      <c r="R613" s="139" t="e">
        <f t="shared" si="120"/>
        <v>#DIV/0!</v>
      </c>
      <c r="S613" s="139" t="e">
        <f t="shared" si="121"/>
        <v>#DIV/0!</v>
      </c>
    </row>
    <row r="614" spans="10:19" ht="15" x14ac:dyDescent="0.2">
      <c r="J614" s="49">
        <v>44201</v>
      </c>
      <c r="K614" s="50">
        <v>142.75999069213802</v>
      </c>
      <c r="L614" s="139">
        <f t="shared" si="117"/>
        <v>7.006710121813314E-4</v>
      </c>
      <c r="M614" s="170">
        <f t="shared" si="118"/>
        <v>153.32735469384599</v>
      </c>
      <c r="N614" s="139" t="e" cm="1">
        <f t="array" ref="N614">[1]!BSMCall(M614,$G$4,$G$7,W614,$G$11,AE614)/'EUR GBP'!H614</f>
        <v>#VALUE!</v>
      </c>
      <c r="O614" s="139" t="e">
        <f>$B$5*(N614-($G$10/'EUR GBP'!$F$3))</f>
        <v>#VALUE!</v>
      </c>
      <c r="P614" s="139" t="e">
        <f>(M614/'EUR GBP'!H614)-(Barclays!$K$3/'EUR GBP'!$F$3)</f>
        <v>#DIV/0!</v>
      </c>
      <c r="Q614" s="139" t="e">
        <f t="shared" si="119"/>
        <v>#DIV/0!</v>
      </c>
      <c r="R614" s="139" t="e">
        <f t="shared" si="120"/>
        <v>#DIV/0!</v>
      </c>
      <c r="S614" s="139" t="e">
        <f t="shared" si="121"/>
        <v>#DIV/0!</v>
      </c>
    </row>
    <row r="615" spans="10:19" ht="15" x14ac:dyDescent="0.2">
      <c r="J615" s="49">
        <v>44200</v>
      </c>
      <c r="K615" s="50">
        <v>142.65999794006302</v>
      </c>
      <c r="L615" s="139">
        <f t="shared" si="117"/>
        <v>-2.7789163368066243E-2</v>
      </c>
      <c r="M615" s="170">
        <f t="shared" si="118"/>
        <v>148.9621423304219</v>
      </c>
      <c r="N615" s="139" t="e" cm="1">
        <f t="array" ref="N615">[1]!BSMCall(M615,$G$4,$G$7,W615,$G$11,AE615)/'EUR GBP'!H615</f>
        <v>#VALUE!</v>
      </c>
      <c r="O615" s="139" t="e">
        <f>$B$5*(N615-($G$10/'EUR GBP'!$F$3))</f>
        <v>#VALUE!</v>
      </c>
      <c r="P615" s="139" t="e">
        <f>(M615/'EUR GBP'!H615)-(Barclays!$K$3/'EUR GBP'!$F$3)</f>
        <v>#DIV/0!</v>
      </c>
      <c r="Q615" s="139" t="e">
        <f t="shared" si="119"/>
        <v>#DIV/0!</v>
      </c>
      <c r="R615" s="139" t="e">
        <f t="shared" si="120"/>
        <v>#DIV/0!</v>
      </c>
      <c r="S615" s="139" t="e">
        <f t="shared" si="121"/>
        <v>#DIV/0!</v>
      </c>
    </row>
    <row r="616" spans="10:19" ht="15" x14ac:dyDescent="0.2">
      <c r="J616" s="49">
        <v>44197</v>
      </c>
      <c r="K616" s="50">
        <v>146.67999744415201</v>
      </c>
      <c r="L616" s="139">
        <f t="shared" si="117"/>
        <v>0</v>
      </c>
      <c r="M616" s="170">
        <f t="shared" si="118"/>
        <v>153.21999788284299</v>
      </c>
      <c r="N616" s="139" t="e" cm="1">
        <f t="array" ref="N616">[1]!BSMCall(M616,$G$4,$G$7,W616,$G$11,AE616)/'EUR GBP'!H616</f>
        <v>#VALUE!</v>
      </c>
      <c r="O616" s="139" t="e">
        <f>$B$5*(N616-($G$10/'EUR GBP'!$F$3))</f>
        <v>#VALUE!</v>
      </c>
      <c r="P616" s="139" t="e">
        <f>(M616/'EUR GBP'!H616)-(Barclays!$K$3/'EUR GBP'!$F$3)</f>
        <v>#DIV/0!</v>
      </c>
      <c r="Q616" s="139" t="e">
        <f t="shared" si="119"/>
        <v>#DIV/0!</v>
      </c>
      <c r="R616" s="139" t="e">
        <f t="shared" si="120"/>
        <v>#DIV/0!</v>
      </c>
      <c r="S616" s="139" t="e">
        <f t="shared" si="121"/>
        <v>#DIV/0!</v>
      </c>
    </row>
    <row r="617" spans="10:19" ht="15" x14ac:dyDescent="0.2">
      <c r="J617" s="49">
        <v>44196</v>
      </c>
      <c r="K617" s="50">
        <v>146.67999744415201</v>
      </c>
      <c r="L617" s="139">
        <f t="shared" si="117"/>
        <v>-2.0914220076357452E-2</v>
      </c>
      <c r="M617" s="170">
        <f t="shared" si="118"/>
        <v>150.0155211270222</v>
      </c>
      <c r="N617" s="139" t="e" cm="1">
        <f t="array" ref="N617">[1]!BSMCall(M617,$G$4,$G$7,W617,$G$11,AE617)/'EUR GBP'!H617</f>
        <v>#VALUE!</v>
      </c>
      <c r="O617" s="139" t="e">
        <f>$B$5*(N617-($G$10/'EUR GBP'!$F$3))</f>
        <v>#VALUE!</v>
      </c>
      <c r="P617" s="139" t="e">
        <f>(M617/'EUR GBP'!H617)-(Barclays!$K$3/'EUR GBP'!$F$3)</f>
        <v>#DIV/0!</v>
      </c>
      <c r="Q617" s="139" t="e">
        <f t="shared" si="119"/>
        <v>#DIV/0!</v>
      </c>
      <c r="R617" s="139" t="e">
        <f t="shared" si="120"/>
        <v>#DIV/0!</v>
      </c>
      <c r="S617" s="139" t="e">
        <f t="shared" si="121"/>
        <v>#DIV/0!</v>
      </c>
    </row>
    <row r="618" spans="10:19" ht="15" x14ac:dyDescent="0.2">
      <c r="J618" s="49">
        <v>44195</v>
      </c>
      <c r="K618" s="50">
        <v>149.779999256134</v>
      </c>
      <c r="L618" s="139">
        <f t="shared" si="117"/>
        <v>-1.3343838902156702E-3</v>
      </c>
      <c r="M618" s="170">
        <f t="shared" si="118"/>
        <v>153.01554358600924</v>
      </c>
      <c r="N618" s="139" t="e" cm="1">
        <f t="array" ref="N618">[1]!BSMCall(M618,$G$4,$G$7,W618,$G$11,AE618)/'EUR GBP'!H618</f>
        <v>#VALUE!</v>
      </c>
      <c r="O618" s="139" t="e">
        <f>$B$5*(N618-($G$10/'EUR GBP'!$F$3))</f>
        <v>#VALUE!</v>
      </c>
      <c r="P618" s="139" t="e">
        <f>(M618/'EUR GBP'!H618)-(Barclays!$K$3/'EUR GBP'!$F$3)</f>
        <v>#DIV/0!</v>
      </c>
      <c r="Q618" s="139" t="e">
        <f t="shared" si="119"/>
        <v>#DIV/0!</v>
      </c>
      <c r="R618" s="139" t="e">
        <f t="shared" si="120"/>
        <v>#DIV/0!</v>
      </c>
      <c r="S618" s="139" t="e">
        <f t="shared" si="121"/>
        <v>#DIV/0!</v>
      </c>
    </row>
    <row r="619" spans="10:19" ht="15" x14ac:dyDescent="0.2">
      <c r="J619" s="49">
        <v>44194</v>
      </c>
      <c r="K619" s="50">
        <v>149.97999668121301</v>
      </c>
      <c r="L619" s="139">
        <f t="shared" si="117"/>
        <v>-3.033920887573336E-2</v>
      </c>
      <c r="M619" s="170">
        <f t="shared" si="118"/>
        <v>148.571424363136</v>
      </c>
      <c r="N619" s="139" t="e" cm="1">
        <f t="array" ref="N619">[1]!BSMCall(M619,$G$4,$G$7,W619,$G$11,AE619)/'EUR GBP'!H619</f>
        <v>#VALUE!</v>
      </c>
      <c r="O619" s="139" t="e">
        <f>$B$5*(N619-($G$10/'EUR GBP'!$F$3))</f>
        <v>#VALUE!</v>
      </c>
      <c r="P619" s="139" t="e">
        <f>(M619/'EUR GBP'!H619)-(Barclays!$K$3/'EUR GBP'!$F$3)</f>
        <v>#DIV/0!</v>
      </c>
      <c r="Q619" s="139" t="e">
        <f t="shared" si="119"/>
        <v>#DIV/0!</v>
      </c>
      <c r="R619" s="139" t="e">
        <f t="shared" si="120"/>
        <v>#DIV/0!</v>
      </c>
      <c r="S619" s="139" t="e">
        <f t="shared" si="121"/>
        <v>#DIV/0!</v>
      </c>
    </row>
    <row r="620" spans="10:19" ht="15" x14ac:dyDescent="0.2">
      <c r="J620" s="49">
        <v>44193</v>
      </c>
      <c r="K620" s="50">
        <v>154.60000038146899</v>
      </c>
      <c r="L620" s="139">
        <f t="shared" si="117"/>
        <v>0</v>
      </c>
      <c r="M620" s="170">
        <f t="shared" si="118"/>
        <v>153.21999788284299</v>
      </c>
      <c r="N620" s="139" t="e" cm="1">
        <f t="array" ref="N620">[1]!BSMCall(M620,$G$4,$G$7,W620,$G$11,AE620)/'EUR GBP'!H620</f>
        <v>#VALUE!</v>
      </c>
      <c r="O620" s="139" t="e">
        <f>$B$5*(N620-($G$10/'EUR GBP'!$F$3))</f>
        <v>#VALUE!</v>
      </c>
      <c r="P620" s="139" t="e">
        <f>(M620/'EUR GBP'!H620)-(Barclays!$K$3/'EUR GBP'!$F$3)</f>
        <v>#DIV/0!</v>
      </c>
      <c r="Q620" s="139" t="e">
        <f t="shared" si="119"/>
        <v>#DIV/0!</v>
      </c>
      <c r="R620" s="139" t="e">
        <f t="shared" si="120"/>
        <v>#DIV/0!</v>
      </c>
      <c r="S620" s="139" t="e">
        <f t="shared" si="121"/>
        <v>#DIV/0!</v>
      </c>
    </row>
    <row r="621" spans="10:19" ht="15" x14ac:dyDescent="0.2">
      <c r="J621" s="49">
        <v>44190</v>
      </c>
      <c r="K621" s="50">
        <v>154.60000038146899</v>
      </c>
      <c r="L621" s="139">
        <f t="shared" si="117"/>
        <v>0</v>
      </c>
      <c r="M621" s="170">
        <f t="shared" si="118"/>
        <v>153.21999788284299</v>
      </c>
      <c r="N621" s="139" t="e" cm="1">
        <f t="array" ref="N621">[1]!BSMCall(M621,$G$4,$G$7,W621,$G$11,AE621)/'EUR GBP'!H621</f>
        <v>#VALUE!</v>
      </c>
      <c r="O621" s="139" t="e">
        <f>$B$5*(N621-($G$10/'EUR GBP'!$F$3))</f>
        <v>#VALUE!</v>
      </c>
      <c r="P621" s="139" t="e">
        <f>(M621/'EUR GBP'!H621)-(Barclays!$K$3/'EUR GBP'!$F$3)</f>
        <v>#DIV/0!</v>
      </c>
      <c r="Q621" s="139" t="e">
        <f t="shared" si="119"/>
        <v>#DIV/0!</v>
      </c>
      <c r="R621" s="139" t="e">
        <f t="shared" si="120"/>
        <v>#DIV/0!</v>
      </c>
      <c r="S621" s="139" t="e">
        <f t="shared" si="121"/>
        <v>#DIV/0!</v>
      </c>
    </row>
    <row r="622" spans="10:19" ht="15" x14ac:dyDescent="0.2">
      <c r="J622" s="49">
        <v>44189</v>
      </c>
      <c r="K622" s="50">
        <v>154.60000038146899</v>
      </c>
      <c r="L622" s="139">
        <f t="shared" si="117"/>
        <v>2.2370004049658897E-2</v>
      </c>
      <c r="M622" s="170">
        <f t="shared" si="118"/>
        <v>156.6475298559709</v>
      </c>
      <c r="N622" s="139" t="e" cm="1">
        <f t="array" ref="N622">[1]!BSMCall(M622,$G$4,$G$7,W622,$G$11,AE622)/'EUR GBP'!H622</f>
        <v>#VALUE!</v>
      </c>
      <c r="O622" s="139" t="e">
        <f>$B$5*(N622-($G$10/'EUR GBP'!$F$3))</f>
        <v>#VALUE!</v>
      </c>
      <c r="P622" s="139" t="e">
        <f>(M622/'EUR GBP'!H622)-(Barclays!$K$3/'EUR GBP'!$F$3)</f>
        <v>#DIV/0!</v>
      </c>
      <c r="Q622" s="139" t="e">
        <f t="shared" si="119"/>
        <v>#DIV/0!</v>
      </c>
      <c r="R622" s="139" t="e">
        <f t="shared" si="120"/>
        <v>#DIV/0!</v>
      </c>
      <c r="S622" s="139" t="e">
        <f t="shared" si="121"/>
        <v>#DIV/0!</v>
      </c>
    </row>
    <row r="623" spans="10:19" ht="15" x14ac:dyDescent="0.2">
      <c r="J623" s="49">
        <v>44188</v>
      </c>
      <c r="K623" s="50">
        <v>151.17999315261801</v>
      </c>
      <c r="L623" s="139">
        <f t="shared" si="117"/>
        <v>3.3358766529894515E-2</v>
      </c>
      <c r="M623" s="170">
        <f t="shared" si="118"/>
        <v>158.33122801992766</v>
      </c>
      <c r="N623" s="139" t="e" cm="1">
        <f t="array" ref="N623">[1]!BSMCall(M623,$G$4,$G$7,W623,$G$11,AE623)/'EUR GBP'!H623</f>
        <v>#VALUE!</v>
      </c>
      <c r="O623" s="139" t="e">
        <f>$B$5*(N623-($G$10/'EUR GBP'!$F$3))</f>
        <v>#VALUE!</v>
      </c>
      <c r="P623" s="139" t="e">
        <f>(M623/'EUR GBP'!H623)-(Barclays!$K$3/'EUR GBP'!$F$3)</f>
        <v>#DIV/0!</v>
      </c>
      <c r="Q623" s="139" t="e">
        <f t="shared" si="119"/>
        <v>#DIV/0!</v>
      </c>
      <c r="R623" s="139" t="e">
        <f t="shared" si="120"/>
        <v>#DIV/0!</v>
      </c>
      <c r="S623" s="139" t="e">
        <f t="shared" si="121"/>
        <v>#DIV/0!</v>
      </c>
    </row>
    <row r="624" spans="10:19" ht="15" x14ac:dyDescent="0.2">
      <c r="J624" s="49">
        <v>44187</v>
      </c>
      <c r="K624" s="50">
        <v>146.22000455856301</v>
      </c>
      <c r="L624" s="139">
        <f t="shared" si="117"/>
        <v>3.7771929735892135E-2</v>
      </c>
      <c r="M624" s="170">
        <f t="shared" si="118"/>
        <v>159.00741287700725</v>
      </c>
      <c r="N624" s="139" t="e" cm="1">
        <f t="array" ref="N624">[1]!BSMCall(M624,$G$4,$G$7,W624,$G$11,AE624)/'EUR GBP'!H624</f>
        <v>#VALUE!</v>
      </c>
      <c r="O624" s="139" t="e">
        <f>$B$5*(N624-($G$10/'EUR GBP'!$F$3))</f>
        <v>#VALUE!</v>
      </c>
      <c r="P624" s="139" t="e">
        <f>(M624/'EUR GBP'!H624)-(Barclays!$K$3/'EUR GBP'!$F$3)</f>
        <v>#DIV/0!</v>
      </c>
      <c r="Q624" s="139" t="e">
        <f t="shared" si="119"/>
        <v>#DIV/0!</v>
      </c>
      <c r="R624" s="139" t="e">
        <f t="shared" si="120"/>
        <v>#DIV/0!</v>
      </c>
      <c r="S624" s="139" t="e">
        <f t="shared" si="121"/>
        <v>#DIV/0!</v>
      </c>
    </row>
    <row r="625" spans="10:19" ht="15" x14ac:dyDescent="0.2">
      <c r="J625" s="49">
        <v>44186</v>
      </c>
      <c r="K625" s="50">
        <v>140.79999923705998</v>
      </c>
      <c r="L625" s="139">
        <f t="shared" si="117"/>
        <v>-2.9393337000557278E-2</v>
      </c>
      <c r="M625" s="170">
        <f t="shared" si="118"/>
        <v>148.71635084984791</v>
      </c>
      <c r="N625" s="139" t="e" cm="1">
        <f t="array" ref="N625">[1]!BSMCall(M625,$G$4,$G$7,W625,$G$11,AE625)/'EUR GBP'!H625</f>
        <v>#VALUE!</v>
      </c>
      <c r="O625" s="139" t="e">
        <f>$B$5*(N625-($G$10/'EUR GBP'!$F$3))</f>
        <v>#VALUE!</v>
      </c>
      <c r="P625" s="139" t="e">
        <f>(M625/'EUR GBP'!H625)-(Barclays!$K$3/'EUR GBP'!$F$3)</f>
        <v>#DIV/0!</v>
      </c>
      <c r="Q625" s="139" t="e">
        <f t="shared" si="119"/>
        <v>#DIV/0!</v>
      </c>
      <c r="R625" s="139" t="e">
        <f t="shared" si="120"/>
        <v>#DIV/0!</v>
      </c>
      <c r="S625" s="139" t="e">
        <f t="shared" si="121"/>
        <v>#DIV/0!</v>
      </c>
    </row>
    <row r="626" spans="10:19" ht="15" x14ac:dyDescent="0.2">
      <c r="J626" s="49">
        <v>44183</v>
      </c>
      <c r="K626" s="50">
        <v>145.00000476837101</v>
      </c>
      <c r="L626" s="139">
        <f t="shared" si="117"/>
        <v>-5.5020880931992708E-3</v>
      </c>
      <c r="M626" s="170">
        <f t="shared" si="118"/>
        <v>152.37696795685179</v>
      </c>
      <c r="N626" s="139" t="e" cm="1">
        <f t="array" ref="N626">[1]!BSMCall(M626,$G$4,$G$7,W626,$G$11,AE626)/'EUR GBP'!H626</f>
        <v>#VALUE!</v>
      </c>
      <c r="O626" s="139" t="e">
        <f>$B$5*(N626-($G$10/'EUR GBP'!$F$3))</f>
        <v>#VALUE!</v>
      </c>
      <c r="P626" s="139" t="e">
        <f>(M626/'EUR GBP'!H626)-(Barclays!$K$3/'EUR GBP'!$F$3)</f>
        <v>#DIV/0!</v>
      </c>
      <c r="Q626" s="139" t="e">
        <f t="shared" si="119"/>
        <v>#DIV/0!</v>
      </c>
      <c r="R626" s="139" t="e">
        <f t="shared" si="120"/>
        <v>#DIV/0!</v>
      </c>
      <c r="S626" s="139" t="e">
        <f t="shared" si="121"/>
        <v>#DIV/0!</v>
      </c>
    </row>
    <row r="627" spans="10:19" ht="15" x14ac:dyDescent="0.2">
      <c r="J627" s="49">
        <v>44182</v>
      </c>
      <c r="K627" s="50">
        <v>145.80000638961701</v>
      </c>
      <c r="L627" s="139">
        <f t="shared" si="117"/>
        <v>1.2978326238060911E-2</v>
      </c>
      <c r="M627" s="170">
        <f t="shared" si="118"/>
        <v>155.20853700156152</v>
      </c>
      <c r="N627" s="139" t="e" cm="1">
        <f t="array" ref="N627">[1]!BSMCall(M627,$G$4,$G$7,W627,$G$11,AE627)/'EUR GBP'!H627</f>
        <v>#VALUE!</v>
      </c>
      <c r="O627" s="139" t="e">
        <f>$B$5*(N627-($G$10/'EUR GBP'!$F$3))</f>
        <v>#VALUE!</v>
      </c>
      <c r="P627" s="139" t="e">
        <f>(M627/'EUR GBP'!H627)-(Barclays!$K$3/'EUR GBP'!$F$3)</f>
        <v>#DIV/0!</v>
      </c>
      <c r="Q627" s="139" t="e">
        <f t="shared" si="119"/>
        <v>#DIV/0!</v>
      </c>
      <c r="R627" s="139" t="e">
        <f t="shared" si="120"/>
        <v>#DIV/0!</v>
      </c>
      <c r="S627" s="139" t="e">
        <f t="shared" si="121"/>
        <v>#DIV/0!</v>
      </c>
    </row>
    <row r="628" spans="10:19" ht="15" x14ac:dyDescent="0.2">
      <c r="J628" s="49">
        <v>44181</v>
      </c>
      <c r="K628" s="50">
        <v>143.91999244689899</v>
      </c>
      <c r="L628" s="139">
        <f t="shared" si="117"/>
        <v>1.4135016170080535E-2</v>
      </c>
      <c r="M628" s="170">
        <f t="shared" si="118"/>
        <v>155.38576503049669</v>
      </c>
      <c r="N628" s="139" t="e" cm="1">
        <f t="array" ref="N628">[1]!BSMCall(M628,$G$4,$G$7,W628,$G$11,AE628)/'EUR GBP'!H628</f>
        <v>#VALUE!</v>
      </c>
      <c r="O628" s="139" t="e">
        <f>$B$5*(N628-($G$10/'EUR GBP'!$F$3))</f>
        <v>#VALUE!</v>
      </c>
      <c r="P628" s="139" t="e">
        <f>(M628/'EUR GBP'!H628)-(Barclays!$K$3/'EUR GBP'!$F$3)</f>
        <v>#DIV/0!</v>
      </c>
      <c r="Q628" s="139" t="e">
        <f t="shared" si="119"/>
        <v>#DIV/0!</v>
      </c>
      <c r="R628" s="139" t="e">
        <f t="shared" si="120"/>
        <v>#DIV/0!</v>
      </c>
      <c r="S628" s="139" t="e">
        <f t="shared" si="121"/>
        <v>#DIV/0!</v>
      </c>
    </row>
    <row r="629" spans="10:19" ht="15" x14ac:dyDescent="0.2">
      <c r="J629" s="49">
        <v>44180</v>
      </c>
      <c r="K629" s="50">
        <v>141.899991035461</v>
      </c>
      <c r="L629" s="139">
        <f t="shared" si="117"/>
        <v>-7.4424335135145139E-3</v>
      </c>
      <c r="M629" s="170">
        <f t="shared" si="118"/>
        <v>152.07966823565911</v>
      </c>
      <c r="N629" s="139" t="e" cm="1">
        <f t="array" ref="N629">[1]!BSMCall(M629,$G$4,$G$7,W629,$G$11,AE629)/'EUR GBP'!H629</f>
        <v>#VALUE!</v>
      </c>
      <c r="O629" s="139" t="e">
        <f>$B$5*(N629-($G$10/'EUR GBP'!$F$3))</f>
        <v>#VALUE!</v>
      </c>
      <c r="P629" s="139" t="e">
        <f>(M629/'EUR GBP'!H629)-(Barclays!$K$3/'EUR GBP'!$F$3)</f>
        <v>#DIV/0!</v>
      </c>
      <c r="Q629" s="139" t="e">
        <f t="shared" si="119"/>
        <v>#DIV/0!</v>
      </c>
      <c r="R629" s="139" t="e">
        <f t="shared" si="120"/>
        <v>#DIV/0!</v>
      </c>
      <c r="S629" s="139" t="e">
        <f t="shared" si="121"/>
        <v>#DIV/0!</v>
      </c>
    </row>
    <row r="630" spans="10:19" ht="15" x14ac:dyDescent="0.2">
      <c r="J630" s="49">
        <v>44179</v>
      </c>
      <c r="K630" s="50">
        <v>142.96001195907499</v>
      </c>
      <c r="L630" s="139">
        <f t="shared" si="117"/>
        <v>4.6240332892826454E-2</v>
      </c>
      <c r="M630" s="170">
        <f t="shared" si="118"/>
        <v>160.30494159078381</v>
      </c>
      <c r="N630" s="139" t="e" cm="1">
        <f t="array" ref="N630">[1]!BSMCall(M630,$G$4,$G$7,W630,$G$11,AE630)/'EUR GBP'!H630</f>
        <v>#VALUE!</v>
      </c>
      <c r="O630" s="139" t="e">
        <f>$B$5*(N630-($G$10/'EUR GBP'!$F$3))</f>
        <v>#VALUE!</v>
      </c>
      <c r="P630" s="139" t="e">
        <f>(M630/'EUR GBP'!H630)-(Barclays!$K$3/'EUR GBP'!$F$3)</f>
        <v>#DIV/0!</v>
      </c>
      <c r="Q630" s="139" t="e">
        <f t="shared" si="119"/>
        <v>#DIV/0!</v>
      </c>
      <c r="R630" s="139" t="e">
        <f t="shared" si="120"/>
        <v>#DIV/0!</v>
      </c>
      <c r="S630" s="139" t="e">
        <f t="shared" si="121"/>
        <v>#DIV/0!</v>
      </c>
    </row>
    <row r="631" spans="10:19" ht="15" x14ac:dyDescent="0.2">
      <c r="J631" s="49">
        <v>44176</v>
      </c>
      <c r="K631" s="50">
        <v>136.500000953674</v>
      </c>
      <c r="L631" s="139">
        <f t="shared" si="117"/>
        <v>-3.6398993040059474E-2</v>
      </c>
      <c r="M631" s="170">
        <f t="shared" si="118"/>
        <v>147.64294424630745</v>
      </c>
      <c r="N631" s="139" t="e" cm="1">
        <f t="array" ref="N631">[1]!BSMCall(M631,$G$4,$G$7,W631,$G$11,AE631)/'EUR GBP'!H631</f>
        <v>#VALUE!</v>
      </c>
      <c r="O631" s="139" t="e">
        <f>$B$5*(N631-($G$10/'EUR GBP'!$F$3))</f>
        <v>#VALUE!</v>
      </c>
      <c r="P631" s="139" t="e">
        <f>(M631/'EUR GBP'!H631)-(Barclays!$K$3/'EUR GBP'!$F$3)</f>
        <v>#DIV/0!</v>
      </c>
      <c r="Q631" s="139" t="e">
        <f t="shared" si="119"/>
        <v>#DIV/0!</v>
      </c>
      <c r="R631" s="139" t="e">
        <f t="shared" si="120"/>
        <v>#DIV/0!</v>
      </c>
      <c r="S631" s="139" t="e">
        <f t="shared" si="121"/>
        <v>#DIV/0!</v>
      </c>
    </row>
    <row r="632" spans="10:19" ht="15" x14ac:dyDescent="0.2">
      <c r="J632" s="49">
        <v>44175</v>
      </c>
      <c r="K632" s="50">
        <v>141.55999422073299</v>
      </c>
      <c r="L632" s="139">
        <f t="shared" si="117"/>
        <v>-3.2935733789828947E-2</v>
      </c>
      <c r="M632" s="170">
        <f t="shared" si="118"/>
        <v>148.17358482129552</v>
      </c>
      <c r="N632" s="139" t="e" cm="1">
        <f t="array" ref="N632">[1]!BSMCall(M632,$G$4,$G$7,W632,$G$11,AE632)/'EUR GBP'!H632</f>
        <v>#VALUE!</v>
      </c>
      <c r="O632" s="139" t="e">
        <f>$B$5*(N632-($G$10/'EUR GBP'!$F$3))</f>
        <v>#VALUE!</v>
      </c>
      <c r="P632" s="139" t="e">
        <f>(M632/'EUR GBP'!H632)-(Barclays!$K$3/'EUR GBP'!$F$3)</f>
        <v>#DIV/0!</v>
      </c>
      <c r="Q632" s="139" t="e">
        <f t="shared" si="119"/>
        <v>#DIV/0!</v>
      </c>
      <c r="R632" s="139" t="e">
        <f t="shared" si="120"/>
        <v>#DIV/0!</v>
      </c>
      <c r="S632" s="139" t="e">
        <f t="shared" si="121"/>
        <v>#DIV/0!</v>
      </c>
    </row>
    <row r="633" spans="10:19" ht="15" x14ac:dyDescent="0.2">
      <c r="J633" s="49">
        <v>44174</v>
      </c>
      <c r="K633" s="50">
        <v>146.30000591277999</v>
      </c>
      <c r="L633" s="139">
        <f t="shared" si="117"/>
        <v>2.7378987956300387E-3</v>
      </c>
      <c r="M633" s="170">
        <f t="shared" si="118"/>
        <v>153.63949873051288</v>
      </c>
      <c r="N633" s="139" t="e" cm="1">
        <f t="array" ref="N633">[1]!BSMCall(M633,$G$4,$G$7,W633,$G$11,AE633)/'EUR GBP'!H633</f>
        <v>#VALUE!</v>
      </c>
      <c r="O633" s="139" t="e">
        <f>$B$5*(N633-($G$10/'EUR GBP'!$F$3))</f>
        <v>#VALUE!</v>
      </c>
      <c r="P633" s="139" t="e">
        <f>(M633/'EUR GBP'!H633)-(Barclays!$K$3/'EUR GBP'!$F$3)</f>
        <v>#DIV/0!</v>
      </c>
      <c r="Q633" s="139" t="e">
        <f t="shared" si="119"/>
        <v>#DIV/0!</v>
      </c>
      <c r="R633" s="139" t="e">
        <f t="shared" si="120"/>
        <v>#DIV/0!</v>
      </c>
      <c r="S633" s="139" t="e">
        <f t="shared" si="121"/>
        <v>#DIV/0!</v>
      </c>
    </row>
    <row r="634" spans="10:19" ht="15" x14ac:dyDescent="0.2">
      <c r="J634" s="49">
        <v>44173</v>
      </c>
      <c r="K634" s="50">
        <v>145.899999141693</v>
      </c>
      <c r="L634" s="139">
        <f t="shared" si="117"/>
        <v>-1.7805070539313062E-3</v>
      </c>
      <c r="M634" s="170">
        <f t="shared" si="118"/>
        <v>152.94718859580925</v>
      </c>
      <c r="N634" s="139" t="e" cm="1">
        <f t="array" ref="N634">[1]!BSMCall(M634,$G$4,$G$7,W634,$G$11,AE634)/'EUR GBP'!H634</f>
        <v>#VALUE!</v>
      </c>
      <c r="O634" s="139" t="e">
        <f>$B$5*(N634-($G$10/'EUR GBP'!$F$3))</f>
        <v>#VALUE!</v>
      </c>
      <c r="P634" s="139" t="e">
        <f>(M634/'EUR GBP'!H634)-(Barclays!$K$3/'EUR GBP'!$F$3)</f>
        <v>#DIV/0!</v>
      </c>
      <c r="Q634" s="139" t="e">
        <f t="shared" si="119"/>
        <v>#DIV/0!</v>
      </c>
      <c r="R634" s="139" t="e">
        <f t="shared" si="120"/>
        <v>#DIV/0!</v>
      </c>
      <c r="S634" s="139" t="e">
        <f t="shared" si="121"/>
        <v>#DIV/0!</v>
      </c>
    </row>
    <row r="635" spans="10:19" ht="15" x14ac:dyDescent="0.2">
      <c r="J635" s="49">
        <v>44172</v>
      </c>
      <c r="K635" s="50">
        <v>146.16000652313198</v>
      </c>
      <c r="L635" s="139">
        <f t="shared" si="117"/>
        <v>-1.6690739217310832E-2</v>
      </c>
      <c r="M635" s="170">
        <f t="shared" si="118"/>
        <v>150.66264285530355</v>
      </c>
      <c r="N635" s="139" t="e" cm="1">
        <f t="array" ref="N635">[1]!BSMCall(M635,$G$4,$G$7,W635,$G$11,AE635)/'EUR GBP'!H635</f>
        <v>#VALUE!</v>
      </c>
      <c r="O635" s="139" t="e">
        <f>$B$5*(N635-($G$10/'EUR GBP'!$F$3))</f>
        <v>#VALUE!</v>
      </c>
      <c r="P635" s="139" t="e">
        <f>(M635/'EUR GBP'!H635)-(Barclays!$K$3/'EUR GBP'!$F$3)</f>
        <v>#DIV/0!</v>
      </c>
      <c r="Q635" s="139" t="e">
        <f t="shared" si="119"/>
        <v>#DIV/0!</v>
      </c>
      <c r="R635" s="139" t="e">
        <f t="shared" si="120"/>
        <v>#DIV/0!</v>
      </c>
      <c r="S635" s="139" t="e">
        <f t="shared" si="121"/>
        <v>#DIV/0!</v>
      </c>
    </row>
    <row r="636" spans="10:19" ht="15" x14ac:dyDescent="0.2">
      <c r="J636" s="49">
        <v>44169</v>
      </c>
      <c r="K636" s="50">
        <v>148.61999750137301</v>
      </c>
      <c r="L636" s="139">
        <f t="shared" si="117"/>
        <v>3.3699535214016824E-3</v>
      </c>
      <c r="M636" s="170">
        <f t="shared" si="118"/>
        <v>153.73634215425744</v>
      </c>
      <c r="N636" s="139" t="e" cm="1">
        <f t="array" ref="N636">[1]!BSMCall(M636,$G$4,$G$7,W636,$G$11,AE636)/'EUR GBP'!H636</f>
        <v>#VALUE!</v>
      </c>
      <c r="O636" s="139" t="e">
        <f>$B$5*(N636-($G$10/'EUR GBP'!$F$3))</f>
        <v>#VALUE!</v>
      </c>
      <c r="P636" s="139" t="e">
        <f>(M636/'EUR GBP'!H636)-(Barclays!$K$3/'EUR GBP'!$F$3)</f>
        <v>#DIV/0!</v>
      </c>
      <c r="Q636" s="139" t="e">
        <f t="shared" si="119"/>
        <v>#DIV/0!</v>
      </c>
      <c r="R636" s="139" t="e">
        <f t="shared" si="120"/>
        <v>#DIV/0!</v>
      </c>
      <c r="S636" s="139" t="e">
        <f t="shared" si="121"/>
        <v>#DIV/0!</v>
      </c>
    </row>
    <row r="637" spans="10:19" ht="15" x14ac:dyDescent="0.2">
      <c r="J637" s="49">
        <v>44168</v>
      </c>
      <c r="K637" s="50">
        <v>148.11999797820999</v>
      </c>
      <c r="L637" s="139">
        <f t="shared" si="117"/>
        <v>1.3320785695909089E-2</v>
      </c>
      <c r="M637" s="170">
        <f t="shared" si="118"/>
        <v>155.26100863896798</v>
      </c>
      <c r="N637" s="139" t="e" cm="1">
        <f t="array" ref="N637">[1]!BSMCall(M637,$G$4,$G$7,W637,$G$11,AE637)/'EUR GBP'!H637</f>
        <v>#VALUE!</v>
      </c>
      <c r="O637" s="139" t="e">
        <f>$B$5*(N637-($G$10/'EUR GBP'!$F$3))</f>
        <v>#VALUE!</v>
      </c>
      <c r="P637" s="139" t="e">
        <f>(M637/'EUR GBP'!H637)-(Barclays!$K$3/'EUR GBP'!$F$3)</f>
        <v>#DIV/0!</v>
      </c>
      <c r="Q637" s="139" t="e">
        <f t="shared" si="119"/>
        <v>#DIV/0!</v>
      </c>
      <c r="R637" s="139" t="e">
        <f t="shared" si="120"/>
        <v>#DIV/0!</v>
      </c>
      <c r="S637" s="139" t="e">
        <f t="shared" si="121"/>
        <v>#DIV/0!</v>
      </c>
    </row>
    <row r="638" spans="10:19" ht="15" x14ac:dyDescent="0.2">
      <c r="J638" s="49">
        <v>44167</v>
      </c>
      <c r="K638" s="50">
        <v>146.16000652313198</v>
      </c>
      <c r="L638" s="139">
        <f t="shared" si="117"/>
        <v>3.1695769378724321E-2</v>
      </c>
      <c r="M638" s="170">
        <f t="shared" si="118"/>
        <v>158.0764235999462</v>
      </c>
      <c r="N638" s="139" t="e" cm="1">
        <f t="array" ref="N638">[1]!BSMCall(M638,$G$4,$G$7,W638,$G$11,AE638)/'EUR GBP'!H638</f>
        <v>#VALUE!</v>
      </c>
      <c r="O638" s="139" t="e">
        <f>$B$5*(N638-($G$10/'EUR GBP'!$F$3))</f>
        <v>#VALUE!</v>
      </c>
      <c r="P638" s="139" t="e">
        <f>(M638/'EUR GBP'!H638)-(Barclays!$K$3/'EUR GBP'!$F$3)</f>
        <v>#DIV/0!</v>
      </c>
      <c r="Q638" s="139" t="e">
        <f t="shared" si="119"/>
        <v>#DIV/0!</v>
      </c>
      <c r="R638" s="139" t="e">
        <f t="shared" si="120"/>
        <v>#DIV/0!</v>
      </c>
      <c r="S638" s="139" t="e">
        <f t="shared" si="121"/>
        <v>#DIV/0!</v>
      </c>
    </row>
    <row r="639" spans="10:19" ht="15" x14ac:dyDescent="0.2">
      <c r="J639" s="49">
        <v>44166</v>
      </c>
      <c r="K639" s="50">
        <v>141.600000858306</v>
      </c>
      <c r="L639" s="139">
        <f t="shared" si="117"/>
        <v>4.0351291066587067E-2</v>
      </c>
      <c r="M639" s="170">
        <f t="shared" si="118"/>
        <v>159.40262261463545</v>
      </c>
      <c r="N639" s="139" t="e" cm="1">
        <f t="array" ref="N639">[1]!BSMCall(M639,$G$4,$G$7,W639,$G$11,AE639)/'EUR GBP'!H639</f>
        <v>#VALUE!</v>
      </c>
      <c r="O639" s="139" t="e">
        <f>$B$5*(N639-($G$10/'EUR GBP'!$F$3))</f>
        <v>#VALUE!</v>
      </c>
      <c r="P639" s="139" t="e">
        <f>(M639/'EUR GBP'!H639)-(Barclays!$K$3/'EUR GBP'!$F$3)</f>
        <v>#DIV/0!</v>
      </c>
      <c r="Q639" s="139" t="e">
        <f t="shared" si="119"/>
        <v>#DIV/0!</v>
      </c>
      <c r="R639" s="139" t="e">
        <f t="shared" si="120"/>
        <v>#DIV/0!</v>
      </c>
      <c r="S639" s="139" t="e">
        <f t="shared" si="121"/>
        <v>#DIV/0!</v>
      </c>
    </row>
    <row r="640" spans="10:19" ht="15" x14ac:dyDescent="0.2">
      <c r="J640" s="49">
        <v>44165</v>
      </c>
      <c r="K640" s="50">
        <v>136.00000143051102</v>
      </c>
      <c r="L640" s="139">
        <f t="shared" si="117"/>
        <v>-2.3400514553912028E-2</v>
      </c>
      <c r="M640" s="170">
        <f t="shared" si="118"/>
        <v>149.63457109243515</v>
      </c>
      <c r="N640" s="139" t="e" cm="1">
        <f t="array" ref="N640">[1]!BSMCall(M640,$G$4,$G$7,W640,$G$11,AE640)/'EUR GBP'!H640</f>
        <v>#VALUE!</v>
      </c>
      <c r="O640" s="139" t="e">
        <f>$B$5*(N640-($G$10/'EUR GBP'!$F$3))</f>
        <v>#VALUE!</v>
      </c>
      <c r="P640" s="139" t="e">
        <f>(M640/'EUR GBP'!H640)-(Barclays!$K$3/'EUR GBP'!$F$3)</f>
        <v>#DIV/0!</v>
      </c>
      <c r="Q640" s="139" t="e">
        <f t="shared" si="119"/>
        <v>#DIV/0!</v>
      </c>
      <c r="R640" s="139" t="e">
        <f t="shared" si="120"/>
        <v>#DIV/0!</v>
      </c>
      <c r="S640" s="139" t="e">
        <f t="shared" si="121"/>
        <v>#DIV/0!</v>
      </c>
    </row>
    <row r="641" spans="10:19" ht="15" x14ac:dyDescent="0.2">
      <c r="J641" s="49">
        <v>44162</v>
      </c>
      <c r="K641" s="50">
        <v>139.21999931335401</v>
      </c>
      <c r="L641" s="139">
        <f t="shared" si="117"/>
        <v>-1.2704455896967674E-2</v>
      </c>
      <c r="M641" s="170">
        <f t="shared" si="118"/>
        <v>151.27342117720693</v>
      </c>
      <c r="N641" s="139" t="e" cm="1">
        <f t="array" ref="N641">[1]!BSMCall(M641,$G$4,$G$7,W641,$G$11,AE641)/'EUR GBP'!H641</f>
        <v>#VALUE!</v>
      </c>
      <c r="O641" s="139" t="e">
        <f>$B$5*(N641-($G$10/'EUR GBP'!$F$3))</f>
        <v>#VALUE!</v>
      </c>
      <c r="P641" s="139" t="e">
        <f>(M641/'EUR GBP'!H641)-(Barclays!$K$3/'EUR GBP'!$F$3)</f>
        <v>#DIV/0!</v>
      </c>
      <c r="Q641" s="139" t="e">
        <f t="shared" si="119"/>
        <v>#DIV/0!</v>
      </c>
      <c r="R641" s="139" t="e">
        <f t="shared" si="120"/>
        <v>#DIV/0!</v>
      </c>
      <c r="S641" s="139" t="e">
        <f t="shared" si="121"/>
        <v>#DIV/0!</v>
      </c>
    </row>
    <row r="642" spans="10:19" ht="15" x14ac:dyDescent="0.2">
      <c r="J642" s="49">
        <v>44161</v>
      </c>
      <c r="K642" s="50">
        <v>140.99999666213901</v>
      </c>
      <c r="L642" s="139">
        <f t="shared" si="117"/>
        <v>-1.5482333211302447E-2</v>
      </c>
      <c r="M642" s="170">
        <f t="shared" si="118"/>
        <v>150.84779482098577</v>
      </c>
      <c r="N642" s="139" t="e" cm="1">
        <f t="array" ref="N642">[1]!BSMCall(M642,$G$4,$G$7,W642,$G$11,AE642)/'EUR GBP'!H642</f>
        <v>#VALUE!</v>
      </c>
      <c r="O642" s="139" t="e">
        <f>$B$5*(N642-($G$10/'EUR GBP'!$F$3))</f>
        <v>#VALUE!</v>
      </c>
      <c r="P642" s="139" t="e">
        <f>(M642/'EUR GBP'!H642)-(Barclays!$K$3/'EUR GBP'!$F$3)</f>
        <v>#DIV/0!</v>
      </c>
      <c r="Q642" s="139" t="e">
        <f t="shared" si="119"/>
        <v>#DIV/0!</v>
      </c>
      <c r="R642" s="139" t="e">
        <f t="shared" si="120"/>
        <v>#DIV/0!</v>
      </c>
      <c r="S642" s="139" t="e">
        <f t="shared" si="121"/>
        <v>#DIV/0!</v>
      </c>
    </row>
    <row r="643" spans="10:19" ht="15" x14ac:dyDescent="0.2">
      <c r="J643" s="49">
        <v>44160</v>
      </c>
      <c r="K643" s="50">
        <v>143.19999217987001</v>
      </c>
      <c r="L643" s="139">
        <f t="shared" si="117"/>
        <v>-3.674671353285526E-2</v>
      </c>
      <c r="M643" s="170">
        <f t="shared" si="118"/>
        <v>147.58966651313747</v>
      </c>
      <c r="N643" s="139" t="e" cm="1">
        <f t="array" ref="N643">[1]!BSMCall(M643,$G$4,$G$7,W643,$G$11,AE643)/'EUR GBP'!H643</f>
        <v>#VALUE!</v>
      </c>
      <c r="O643" s="139" t="e">
        <f>$B$5*(N643-($G$10/'EUR GBP'!$F$3))</f>
        <v>#VALUE!</v>
      </c>
      <c r="P643" s="139" t="e">
        <f>(M643/'EUR GBP'!H643)-(Barclays!$K$3/'EUR GBP'!$F$3)</f>
        <v>#DIV/0!</v>
      </c>
      <c r="Q643" s="139" t="e">
        <f t="shared" si="119"/>
        <v>#DIV/0!</v>
      </c>
      <c r="R643" s="139" t="e">
        <f t="shared" si="120"/>
        <v>#DIV/0!</v>
      </c>
      <c r="S643" s="139" t="e">
        <f t="shared" si="121"/>
        <v>#DIV/0!</v>
      </c>
    </row>
    <row r="644" spans="10:19" ht="15" x14ac:dyDescent="0.2">
      <c r="J644" s="49">
        <v>44159</v>
      </c>
      <c r="K644" s="50">
        <v>148.55999946594201</v>
      </c>
      <c r="L644" s="139">
        <f t="shared" ref="L644:L707" si="122">LN(K644/K645)</f>
        <v>5.8061661429266338E-2</v>
      </c>
      <c r="M644" s="170">
        <f t="shared" ref="M644:M707" si="123">$K$3*(1+L644)</f>
        <v>162.11620552410952</v>
      </c>
      <c r="N644" s="139" t="e" cm="1">
        <f t="array" ref="N644">[1]!BSMCall(M644,$G$4,$G$7,W644,$G$11,AE644)/'EUR GBP'!H644</f>
        <v>#VALUE!</v>
      </c>
      <c r="O644" s="139" t="e">
        <f>$B$5*(N644-($G$10/'EUR GBP'!$F$3))</f>
        <v>#VALUE!</v>
      </c>
      <c r="P644" s="139" t="e">
        <f>(M644/'EUR GBP'!H644)-(Barclays!$K$3/'EUR GBP'!$F$3)</f>
        <v>#DIV/0!</v>
      </c>
      <c r="Q644" s="139" t="e">
        <f t="shared" ref="Q644:Q707" si="124">$G$15*P644</f>
        <v>#DIV/0!</v>
      </c>
      <c r="R644" s="139" t="e">
        <f t="shared" ref="R644:R707" si="125">0.5*$G$16*P644^2</f>
        <v>#DIV/0!</v>
      </c>
      <c r="S644" s="139" t="e">
        <f t="shared" ref="S644:S707" si="126">Q644+R644+Y644+AG644</f>
        <v>#DIV/0!</v>
      </c>
    </row>
    <row r="645" spans="10:19" ht="15" x14ac:dyDescent="0.2">
      <c r="J645" s="49">
        <v>44158</v>
      </c>
      <c r="K645" s="50">
        <v>140.179991722106</v>
      </c>
      <c r="L645" s="139">
        <f t="shared" si="122"/>
        <v>1.6833682909093404E-2</v>
      </c>
      <c r="M645" s="170">
        <f t="shared" si="123"/>
        <v>155.79925474253471</v>
      </c>
      <c r="N645" s="139" t="e" cm="1">
        <f t="array" ref="N645">[1]!BSMCall(M645,$G$4,$G$7,W645,$G$11,AE645)/'EUR GBP'!H645</f>
        <v>#VALUE!</v>
      </c>
      <c r="O645" s="139" t="e">
        <f>$B$5*(N645-($G$10/'EUR GBP'!$F$3))</f>
        <v>#VALUE!</v>
      </c>
      <c r="P645" s="139" t="e">
        <f>(M645/'EUR GBP'!H645)-(Barclays!$K$3/'EUR GBP'!$F$3)</f>
        <v>#DIV/0!</v>
      </c>
      <c r="Q645" s="139" t="e">
        <f t="shared" si="124"/>
        <v>#DIV/0!</v>
      </c>
      <c r="R645" s="139" t="e">
        <f t="shared" si="125"/>
        <v>#DIV/0!</v>
      </c>
      <c r="S645" s="139" t="e">
        <f t="shared" si="126"/>
        <v>#DIV/0!</v>
      </c>
    </row>
    <row r="646" spans="10:19" ht="15" x14ac:dyDescent="0.2">
      <c r="J646" s="49">
        <v>44155</v>
      </c>
      <c r="K646" s="50">
        <v>137.83999681472702</v>
      </c>
      <c r="L646" s="139">
        <f t="shared" si="122"/>
        <v>-8.3803537280452006E-3</v>
      </c>
      <c r="M646" s="170">
        <f t="shared" si="123"/>
        <v>151.93596010237442</v>
      </c>
      <c r="N646" s="139" t="e" cm="1">
        <f t="array" ref="N646">[1]!BSMCall(M646,$G$4,$G$7,W646,$G$11,AE646)/'EUR GBP'!H646</f>
        <v>#VALUE!</v>
      </c>
      <c r="O646" s="139" t="e">
        <f>$B$5*(N646-($G$10/'EUR GBP'!$F$3))</f>
        <v>#VALUE!</v>
      </c>
      <c r="P646" s="139" t="e">
        <f>(M646/'EUR GBP'!H646)-(Barclays!$K$3/'EUR GBP'!$F$3)</f>
        <v>#DIV/0!</v>
      </c>
      <c r="Q646" s="139" t="e">
        <f t="shared" si="124"/>
        <v>#DIV/0!</v>
      </c>
      <c r="R646" s="139" t="e">
        <f t="shared" si="125"/>
        <v>#DIV/0!</v>
      </c>
      <c r="S646" s="139" t="e">
        <f t="shared" si="126"/>
        <v>#DIV/0!</v>
      </c>
    </row>
    <row r="647" spans="10:19" ht="15" x14ac:dyDescent="0.2">
      <c r="J647" s="49">
        <v>44154</v>
      </c>
      <c r="K647" s="50">
        <v>138.99999856948799</v>
      </c>
      <c r="L647" s="139">
        <f t="shared" si="122"/>
        <v>-1.4002253150383228E-2</v>
      </c>
      <c r="M647" s="170">
        <f t="shared" si="123"/>
        <v>151.07457268478623</v>
      </c>
      <c r="N647" s="139" t="e" cm="1">
        <f t="array" ref="N647">[1]!BSMCall(M647,$G$4,$G$7,W647,$G$11,AE647)/'EUR GBP'!H647</f>
        <v>#VALUE!</v>
      </c>
      <c r="O647" s="139" t="e">
        <f>$B$5*(N647-($G$10/'EUR GBP'!$F$3))</f>
        <v>#VALUE!</v>
      </c>
      <c r="P647" s="139" t="e">
        <f>(M647/'EUR GBP'!H647)-(Barclays!$K$3/'EUR GBP'!$F$3)</f>
        <v>#DIV/0!</v>
      </c>
      <c r="Q647" s="139" t="e">
        <f t="shared" si="124"/>
        <v>#DIV/0!</v>
      </c>
      <c r="R647" s="139" t="e">
        <f t="shared" si="125"/>
        <v>#DIV/0!</v>
      </c>
      <c r="S647" s="139" t="e">
        <f t="shared" si="126"/>
        <v>#DIV/0!</v>
      </c>
    </row>
    <row r="648" spans="10:19" ht="15" x14ac:dyDescent="0.2">
      <c r="J648" s="49">
        <v>44153</v>
      </c>
      <c r="K648" s="50">
        <v>140.96000194549501</v>
      </c>
      <c r="L648" s="139">
        <f t="shared" si="122"/>
        <v>2.3108296377992089E-2</v>
      </c>
      <c r="M648" s="170">
        <f t="shared" si="123"/>
        <v>156.76065100495504</v>
      </c>
      <c r="N648" s="139" t="e" cm="1">
        <f t="array" ref="N648">[1]!BSMCall(M648,$G$4,$G$7,W648,$G$11,AE648)/'EUR GBP'!H648</f>
        <v>#VALUE!</v>
      </c>
      <c r="O648" s="139" t="e">
        <f>$B$5*(N648-($G$10/'EUR GBP'!$F$3))</f>
        <v>#VALUE!</v>
      </c>
      <c r="P648" s="139" t="e">
        <f>(M648/'EUR GBP'!H648)-(Barclays!$K$3/'EUR GBP'!$F$3)</f>
        <v>#DIV/0!</v>
      </c>
      <c r="Q648" s="139" t="e">
        <f t="shared" si="124"/>
        <v>#DIV/0!</v>
      </c>
      <c r="R648" s="139" t="e">
        <f t="shared" si="125"/>
        <v>#DIV/0!</v>
      </c>
      <c r="S648" s="139" t="e">
        <f t="shared" si="126"/>
        <v>#DIV/0!</v>
      </c>
    </row>
    <row r="649" spans="10:19" ht="15" x14ac:dyDescent="0.2">
      <c r="J649" s="49">
        <v>44152</v>
      </c>
      <c r="K649" s="50">
        <v>137.74000406265202</v>
      </c>
      <c r="L649" s="139">
        <f t="shared" si="122"/>
        <v>-5.7911679631156903E-3</v>
      </c>
      <c r="M649" s="170">
        <f t="shared" si="123"/>
        <v>152.33267513979521</v>
      </c>
      <c r="N649" s="139" t="e" cm="1">
        <f t="array" ref="N649">[1]!BSMCall(M649,$G$4,$G$7,W649,$G$11,AE649)/'EUR GBP'!H649</f>
        <v>#VALUE!</v>
      </c>
      <c r="O649" s="139" t="e">
        <f>$B$5*(N649-($G$10/'EUR GBP'!$F$3))</f>
        <v>#VALUE!</v>
      </c>
      <c r="P649" s="139" t="e">
        <f>(M649/'EUR GBP'!H649)-(Barclays!$K$3/'EUR GBP'!$F$3)</f>
        <v>#DIV/0!</v>
      </c>
      <c r="Q649" s="139" t="e">
        <f t="shared" si="124"/>
        <v>#DIV/0!</v>
      </c>
      <c r="R649" s="139" t="e">
        <f t="shared" si="125"/>
        <v>#DIV/0!</v>
      </c>
      <c r="S649" s="139" t="e">
        <f t="shared" si="126"/>
        <v>#DIV/0!</v>
      </c>
    </row>
    <row r="650" spans="10:19" ht="15" x14ac:dyDescent="0.2">
      <c r="J650" s="49">
        <v>44151</v>
      </c>
      <c r="K650" s="50">
        <v>138.539993762969</v>
      </c>
      <c r="L650" s="139">
        <f t="shared" si="122"/>
        <v>3.3020799219930064E-2</v>
      </c>
      <c r="M650" s="170">
        <f t="shared" si="123"/>
        <v>158.27944466941045</v>
      </c>
      <c r="N650" s="139" t="e" cm="1">
        <f t="array" ref="N650">[1]!BSMCall(M650,$G$4,$G$7,W650,$G$11,AE650)/'EUR GBP'!H650</f>
        <v>#VALUE!</v>
      </c>
      <c r="O650" s="139" t="e">
        <f>$B$5*(N650-($G$10/'EUR GBP'!$F$3))</f>
        <v>#VALUE!</v>
      </c>
      <c r="P650" s="139" t="e">
        <f>(M650/'EUR GBP'!H650)-(Barclays!$K$3/'EUR GBP'!$F$3)</f>
        <v>#DIV/0!</v>
      </c>
      <c r="Q650" s="139" t="e">
        <f t="shared" si="124"/>
        <v>#DIV/0!</v>
      </c>
      <c r="R650" s="139" t="e">
        <f t="shared" si="125"/>
        <v>#DIV/0!</v>
      </c>
      <c r="S650" s="139" t="e">
        <f t="shared" si="126"/>
        <v>#DIV/0!</v>
      </c>
    </row>
    <row r="651" spans="10:19" ht="15" x14ac:dyDescent="0.2">
      <c r="J651" s="49">
        <v>44148</v>
      </c>
      <c r="K651" s="50">
        <v>134.039998054504</v>
      </c>
      <c r="L651" s="139">
        <f t="shared" si="122"/>
        <v>1.4427728099100636E-2</v>
      </c>
      <c r="M651" s="170">
        <f t="shared" si="123"/>
        <v>155.4306143516414</v>
      </c>
      <c r="N651" s="139" t="e" cm="1">
        <f t="array" ref="N651">[1]!BSMCall(M651,$G$4,$G$7,W651,$G$11,AE651)/'EUR GBP'!H651</f>
        <v>#VALUE!</v>
      </c>
      <c r="O651" s="139" t="e">
        <f>$B$5*(N651-($G$10/'EUR GBP'!$F$3))</f>
        <v>#VALUE!</v>
      </c>
      <c r="P651" s="139" t="e">
        <f>(M651/'EUR GBP'!H651)-(Barclays!$K$3/'EUR GBP'!$F$3)</f>
        <v>#DIV/0!</v>
      </c>
      <c r="Q651" s="139" t="e">
        <f t="shared" si="124"/>
        <v>#DIV/0!</v>
      </c>
      <c r="R651" s="139" t="e">
        <f t="shared" si="125"/>
        <v>#DIV/0!</v>
      </c>
      <c r="S651" s="139" t="e">
        <f t="shared" si="126"/>
        <v>#DIV/0!</v>
      </c>
    </row>
    <row r="652" spans="10:19" ht="15" x14ac:dyDescent="0.2">
      <c r="J652" s="49">
        <v>44147</v>
      </c>
      <c r="K652" s="50">
        <v>132.119989395141</v>
      </c>
      <c r="L652" s="139">
        <f t="shared" si="122"/>
        <v>-3.1441232808446191E-2</v>
      </c>
      <c r="M652" s="170">
        <f t="shared" si="123"/>
        <v>148.40257225849888</v>
      </c>
      <c r="N652" s="139" t="e" cm="1">
        <f t="array" ref="N652">[1]!BSMCall(M652,$G$4,$G$7,W652,$G$11,AE652)/'EUR GBP'!H652</f>
        <v>#VALUE!</v>
      </c>
      <c r="O652" s="139" t="e">
        <f>$B$5*(N652-($G$10/'EUR GBP'!$F$3))</f>
        <v>#VALUE!</v>
      </c>
      <c r="P652" s="139" t="e">
        <f>(M652/'EUR GBP'!H652)-(Barclays!$K$3/'EUR GBP'!$F$3)</f>
        <v>#DIV/0!</v>
      </c>
      <c r="Q652" s="139" t="e">
        <f t="shared" si="124"/>
        <v>#DIV/0!</v>
      </c>
      <c r="R652" s="139" t="e">
        <f t="shared" si="125"/>
        <v>#DIV/0!</v>
      </c>
      <c r="S652" s="139" t="e">
        <f t="shared" si="126"/>
        <v>#DIV/0!</v>
      </c>
    </row>
    <row r="653" spans="10:19" ht="15" x14ac:dyDescent="0.2">
      <c r="J653" s="49">
        <v>44146</v>
      </c>
      <c r="K653" s="50">
        <v>136.339998245239</v>
      </c>
      <c r="L653" s="139">
        <f t="shared" si="122"/>
        <v>1.6416835874715156E-2</v>
      </c>
      <c r="M653" s="170">
        <f t="shared" si="123"/>
        <v>155.73538544080984</v>
      </c>
      <c r="N653" s="139" t="e" cm="1">
        <f t="array" ref="N653">[1]!BSMCall(M653,$G$4,$G$7,W653,$G$11,AE653)/'EUR GBP'!H653</f>
        <v>#VALUE!</v>
      </c>
      <c r="O653" s="139" t="e">
        <f>$B$5*(N653-($G$10/'EUR GBP'!$F$3))</f>
        <v>#VALUE!</v>
      </c>
      <c r="P653" s="139" t="e">
        <f>(M653/'EUR GBP'!H653)-(Barclays!$K$3/'EUR GBP'!$F$3)</f>
        <v>#DIV/0!</v>
      </c>
      <c r="Q653" s="139" t="e">
        <f t="shared" si="124"/>
        <v>#DIV/0!</v>
      </c>
      <c r="R653" s="139" t="e">
        <f t="shared" si="125"/>
        <v>#DIV/0!</v>
      </c>
      <c r="S653" s="139" t="e">
        <f t="shared" si="126"/>
        <v>#DIV/0!</v>
      </c>
    </row>
    <row r="654" spans="10:19" ht="15" x14ac:dyDescent="0.2">
      <c r="J654" s="49">
        <v>44145</v>
      </c>
      <c r="K654" s="50">
        <v>134.11999940872099</v>
      </c>
      <c r="L654" s="139">
        <f t="shared" si="122"/>
        <v>4.561152806905764E-2</v>
      </c>
      <c r="M654" s="170">
        <f t="shared" si="123"/>
        <v>160.20859611701724</v>
      </c>
      <c r="N654" s="139" t="e" cm="1">
        <f t="array" ref="N654">[1]!BSMCall(M654,$G$4,$G$7,W654,$G$11,AE654)/'EUR GBP'!H654</f>
        <v>#VALUE!</v>
      </c>
      <c r="O654" s="139" t="e">
        <f>$B$5*(N654-($G$10/'EUR GBP'!$F$3))</f>
        <v>#VALUE!</v>
      </c>
      <c r="P654" s="139" t="e">
        <f>(M654/'EUR GBP'!H654)-(Barclays!$K$3/'EUR GBP'!$F$3)</f>
        <v>#DIV/0!</v>
      </c>
      <c r="Q654" s="139" t="e">
        <f t="shared" si="124"/>
        <v>#DIV/0!</v>
      </c>
      <c r="R654" s="139" t="e">
        <f t="shared" si="125"/>
        <v>#DIV/0!</v>
      </c>
      <c r="S654" s="139" t="e">
        <f t="shared" si="126"/>
        <v>#DIV/0!</v>
      </c>
    </row>
    <row r="655" spans="10:19" ht="15" x14ac:dyDescent="0.2">
      <c r="J655" s="49">
        <v>44144</v>
      </c>
      <c r="K655" s="50">
        <v>128.13999652862501</v>
      </c>
      <c r="L655" s="139">
        <f t="shared" si="122"/>
        <v>0.13856083542254694</v>
      </c>
      <c r="M655" s="170">
        <f t="shared" si="123"/>
        <v>174.45028879293059</v>
      </c>
      <c r="N655" s="139" t="e" cm="1">
        <f t="array" ref="N655">[1]!BSMCall(M655,$G$4,$G$7,W655,$G$11,AE655)/'EUR GBP'!H655</f>
        <v>#VALUE!</v>
      </c>
      <c r="O655" s="139" t="e">
        <f>$B$5*(N655-($G$10/'EUR GBP'!$F$3))</f>
        <v>#VALUE!</v>
      </c>
      <c r="P655" s="139" t="e">
        <f>(M655/'EUR GBP'!H655)-(Barclays!$K$3/'EUR GBP'!$F$3)</f>
        <v>#DIV/0!</v>
      </c>
      <c r="Q655" s="139" t="e">
        <f t="shared" si="124"/>
        <v>#DIV/0!</v>
      </c>
      <c r="R655" s="139" t="e">
        <f t="shared" si="125"/>
        <v>#DIV/0!</v>
      </c>
      <c r="S655" s="139" t="e">
        <f t="shared" si="126"/>
        <v>#DIV/0!</v>
      </c>
    </row>
    <row r="656" spans="10:19" ht="15" x14ac:dyDescent="0.2">
      <c r="J656" s="49">
        <v>44141</v>
      </c>
      <c r="K656" s="50">
        <v>111.559998989105</v>
      </c>
      <c r="L656" s="139">
        <f t="shared" si="122"/>
        <v>7.7387200137200617E-3</v>
      </c>
      <c r="M656" s="170">
        <f t="shared" si="123"/>
        <v>154.4057245469611</v>
      </c>
      <c r="N656" s="139" t="e" cm="1">
        <f t="array" ref="N656">[1]!BSMCall(M656,$G$4,$G$7,W656,$G$11,AE656)/'EUR GBP'!H656</f>
        <v>#VALUE!</v>
      </c>
      <c r="O656" s="139" t="e">
        <f>$B$5*(N656-($G$10/'EUR GBP'!$F$3))</f>
        <v>#VALUE!</v>
      </c>
      <c r="P656" s="139" t="e">
        <f>(M656/'EUR GBP'!H656)-(Barclays!$K$3/'EUR GBP'!$F$3)</f>
        <v>#DIV/0!</v>
      </c>
      <c r="Q656" s="139" t="e">
        <f t="shared" si="124"/>
        <v>#DIV/0!</v>
      </c>
      <c r="R656" s="139" t="e">
        <f t="shared" si="125"/>
        <v>#DIV/0!</v>
      </c>
      <c r="S656" s="139" t="e">
        <f t="shared" si="126"/>
        <v>#DIV/0!</v>
      </c>
    </row>
    <row r="657" spans="10:19" ht="15" x14ac:dyDescent="0.2">
      <c r="J657" s="49">
        <v>44140</v>
      </c>
      <c r="K657" s="50">
        <v>110.699999332427</v>
      </c>
      <c r="L657" s="139">
        <f t="shared" si="122"/>
        <v>-1.0424265428505282E-2</v>
      </c>
      <c r="M657" s="170">
        <f t="shared" si="123"/>
        <v>151.62279195595721</v>
      </c>
      <c r="N657" s="139" t="e" cm="1">
        <f t="array" ref="N657">[1]!BSMCall(M657,$G$4,$G$7,W657,$G$11,AE657)/'EUR GBP'!H657</f>
        <v>#VALUE!</v>
      </c>
      <c r="O657" s="139" t="e">
        <f>$B$5*(N657-($G$10/'EUR GBP'!$F$3))</f>
        <v>#VALUE!</v>
      </c>
      <c r="P657" s="139" t="e">
        <f>(M657/'EUR GBP'!H657)-(Barclays!$K$3/'EUR GBP'!$F$3)</f>
        <v>#DIV/0!</v>
      </c>
      <c r="Q657" s="139" t="e">
        <f t="shared" si="124"/>
        <v>#DIV/0!</v>
      </c>
      <c r="R657" s="139" t="e">
        <f t="shared" si="125"/>
        <v>#DIV/0!</v>
      </c>
      <c r="S657" s="139" t="e">
        <f t="shared" si="126"/>
        <v>#DIV/0!</v>
      </c>
    </row>
    <row r="658" spans="10:19" ht="15" x14ac:dyDescent="0.2">
      <c r="J658" s="49">
        <v>44139</v>
      </c>
      <c r="K658" s="50">
        <v>111.86000108718801</v>
      </c>
      <c r="L658" s="139">
        <f t="shared" si="122"/>
        <v>-1.1554667041462376E-2</v>
      </c>
      <c r="M658" s="170">
        <f t="shared" si="123"/>
        <v>151.44959182321318</v>
      </c>
      <c r="N658" s="139" t="e" cm="1">
        <f t="array" ref="N658">[1]!BSMCall(M658,$G$4,$G$7,W658,$G$11,AE658)/'EUR GBP'!H658</f>
        <v>#VALUE!</v>
      </c>
      <c r="O658" s="139" t="e">
        <f>$B$5*(N658-($G$10/'EUR GBP'!$F$3))</f>
        <v>#VALUE!</v>
      </c>
      <c r="P658" s="139" t="e">
        <f>(M658/'EUR GBP'!H658)-(Barclays!$K$3/'EUR GBP'!$F$3)</f>
        <v>#DIV/0!</v>
      </c>
      <c r="Q658" s="139" t="e">
        <f t="shared" si="124"/>
        <v>#DIV/0!</v>
      </c>
      <c r="R658" s="139" t="e">
        <f t="shared" si="125"/>
        <v>#DIV/0!</v>
      </c>
      <c r="S658" s="139" t="e">
        <f t="shared" si="126"/>
        <v>#DIV/0!</v>
      </c>
    </row>
    <row r="659" spans="10:19" ht="15" x14ac:dyDescent="0.2">
      <c r="J659" s="49">
        <v>44138</v>
      </c>
      <c r="K659" s="50">
        <v>113.16000223159699</v>
      </c>
      <c r="L659" s="139">
        <f t="shared" si="122"/>
        <v>6.5929792980395988E-2</v>
      </c>
      <c r="M659" s="170">
        <f t="shared" si="123"/>
        <v>163.32176062371553</v>
      </c>
      <c r="N659" s="139" t="e" cm="1">
        <f t="array" ref="N659">[1]!BSMCall(M659,$G$4,$G$7,W659,$G$11,AE659)/'EUR GBP'!H659</f>
        <v>#VALUE!</v>
      </c>
      <c r="O659" s="139" t="e">
        <f>$B$5*(N659-($G$10/'EUR GBP'!$F$3))</f>
        <v>#VALUE!</v>
      </c>
      <c r="P659" s="139" t="e">
        <f>(M659/'EUR GBP'!H659)-(Barclays!$K$3/'EUR GBP'!$F$3)</f>
        <v>#DIV/0!</v>
      </c>
      <c r="Q659" s="139" t="e">
        <f t="shared" si="124"/>
        <v>#DIV/0!</v>
      </c>
      <c r="R659" s="139" t="e">
        <f t="shared" si="125"/>
        <v>#DIV/0!</v>
      </c>
      <c r="S659" s="139" t="e">
        <f t="shared" si="126"/>
        <v>#DIV/0!</v>
      </c>
    </row>
    <row r="660" spans="10:19" ht="15" x14ac:dyDescent="0.2">
      <c r="J660" s="49">
        <v>44137</v>
      </c>
      <c r="K660" s="50">
        <v>105.94000816345199</v>
      </c>
      <c r="L660" s="139">
        <f t="shared" si="122"/>
        <v>-6.9607245309903018E-3</v>
      </c>
      <c r="M660" s="170">
        <f t="shared" si="123"/>
        <v>152.15347568494161</v>
      </c>
      <c r="N660" s="139" t="e" cm="1">
        <f t="array" ref="N660">[1]!BSMCall(M660,$G$4,$G$7,W660,$G$11,AE660)/'EUR GBP'!H660</f>
        <v>#VALUE!</v>
      </c>
      <c r="O660" s="139" t="e">
        <f>$B$5*(N660-($G$10/'EUR GBP'!$F$3))</f>
        <v>#VALUE!</v>
      </c>
      <c r="P660" s="139" t="e">
        <f>(M660/'EUR GBP'!H660)-(Barclays!$K$3/'EUR GBP'!$F$3)</f>
        <v>#DIV/0!</v>
      </c>
      <c r="Q660" s="139" t="e">
        <f t="shared" si="124"/>
        <v>#DIV/0!</v>
      </c>
      <c r="R660" s="139" t="e">
        <f t="shared" si="125"/>
        <v>#DIV/0!</v>
      </c>
      <c r="S660" s="139" t="e">
        <f t="shared" si="126"/>
        <v>#DIV/0!</v>
      </c>
    </row>
    <row r="661" spans="10:19" ht="15" x14ac:dyDescent="0.2">
      <c r="J661" s="49">
        <v>44134</v>
      </c>
      <c r="K661" s="50">
        <v>106.679999828338</v>
      </c>
      <c r="L661" s="139">
        <f t="shared" si="122"/>
        <v>1.7589093594782567E-2</v>
      </c>
      <c r="M661" s="170">
        <f t="shared" si="123"/>
        <v>155.9149987661967</v>
      </c>
      <c r="N661" s="139" t="e" cm="1">
        <f t="array" ref="N661">[1]!BSMCall(M661,$G$4,$G$7,W661,$G$11,AE661)/'EUR GBP'!H661</f>
        <v>#VALUE!</v>
      </c>
      <c r="O661" s="139" t="e">
        <f>$B$5*(N661-($G$10/'EUR GBP'!$F$3))</f>
        <v>#VALUE!</v>
      </c>
      <c r="P661" s="139" t="e">
        <f>(M661/'EUR GBP'!H661)-(Barclays!$K$3/'EUR GBP'!$F$3)</f>
        <v>#DIV/0!</v>
      </c>
      <c r="Q661" s="139" t="e">
        <f t="shared" si="124"/>
        <v>#DIV/0!</v>
      </c>
      <c r="R661" s="139" t="e">
        <f t="shared" si="125"/>
        <v>#DIV/0!</v>
      </c>
      <c r="S661" s="139" t="e">
        <f t="shared" si="126"/>
        <v>#DIV/0!</v>
      </c>
    </row>
    <row r="662" spans="10:19" ht="15" x14ac:dyDescent="0.2">
      <c r="J662" s="49">
        <v>44133</v>
      </c>
      <c r="K662" s="50">
        <v>104.82000112533501</v>
      </c>
      <c r="L662" s="139">
        <f t="shared" si="122"/>
        <v>9.5859536856782116E-3</v>
      </c>
      <c r="M662" s="170">
        <f t="shared" si="123"/>
        <v>154.68875768626762</v>
      </c>
      <c r="N662" s="139" t="e" cm="1">
        <f t="array" ref="N662">[1]!BSMCall(M662,$G$4,$G$7,W662,$G$11,AE662)/'EUR GBP'!H662</f>
        <v>#VALUE!</v>
      </c>
      <c r="O662" s="139" t="e">
        <f>$B$5*(N662-($G$10/'EUR GBP'!$F$3))</f>
        <v>#VALUE!</v>
      </c>
      <c r="P662" s="139" t="e">
        <f>(M662/'EUR GBP'!H662)-(Barclays!$K$3/'EUR GBP'!$F$3)</f>
        <v>#DIV/0!</v>
      </c>
      <c r="Q662" s="139" t="e">
        <f t="shared" si="124"/>
        <v>#DIV/0!</v>
      </c>
      <c r="R662" s="139" t="e">
        <f t="shared" si="125"/>
        <v>#DIV/0!</v>
      </c>
      <c r="S662" s="139" t="e">
        <f t="shared" si="126"/>
        <v>#DIV/0!</v>
      </c>
    </row>
    <row r="663" spans="10:19" ht="15" x14ac:dyDescent="0.2">
      <c r="J663" s="49">
        <v>44132</v>
      </c>
      <c r="K663" s="50">
        <v>103.82000207901001</v>
      </c>
      <c r="L663" s="139">
        <f t="shared" si="122"/>
        <v>-3.8360813547556535E-2</v>
      </c>
      <c r="M663" s="170">
        <f t="shared" si="123"/>
        <v>147.34235411230225</v>
      </c>
      <c r="N663" s="139" t="e" cm="1">
        <f t="array" ref="N663">[1]!BSMCall(M663,$G$4,$G$7,W663,$G$11,AE663)/'EUR GBP'!H663</f>
        <v>#VALUE!</v>
      </c>
      <c r="O663" s="139" t="e">
        <f>$B$5*(N663-($G$10/'EUR GBP'!$F$3))</f>
        <v>#VALUE!</v>
      </c>
      <c r="P663" s="139" t="e">
        <f>(M663/'EUR GBP'!H663)-(Barclays!$K$3/'EUR GBP'!$F$3)</f>
        <v>#DIV/0!</v>
      </c>
      <c r="Q663" s="139" t="e">
        <f t="shared" si="124"/>
        <v>#DIV/0!</v>
      </c>
      <c r="R663" s="139" t="e">
        <f t="shared" si="125"/>
        <v>#DIV/0!</v>
      </c>
      <c r="S663" s="139" t="e">
        <f t="shared" si="126"/>
        <v>#DIV/0!</v>
      </c>
    </row>
    <row r="664" spans="10:19" ht="15" x14ac:dyDescent="0.2">
      <c r="J664" s="49">
        <v>44131</v>
      </c>
      <c r="K664" s="50">
        <v>107.87999629974301</v>
      </c>
      <c r="L664" s="139">
        <f t="shared" si="122"/>
        <v>-2.8690836692585108E-2</v>
      </c>
      <c r="M664" s="170">
        <f t="shared" si="123"/>
        <v>148.82398794554811</v>
      </c>
      <c r="N664" s="139" t="e" cm="1">
        <f t="array" ref="N664">[1]!BSMCall(M664,$G$4,$G$7,W664,$G$11,AE664)/'EUR GBP'!H664</f>
        <v>#VALUE!</v>
      </c>
      <c r="O664" s="139" t="e">
        <f>$B$5*(N664-($G$10/'EUR GBP'!$F$3))</f>
        <v>#VALUE!</v>
      </c>
      <c r="P664" s="139" t="e">
        <f>(M664/'EUR GBP'!H664)-(Barclays!$K$3/'EUR GBP'!$F$3)</f>
        <v>#DIV/0!</v>
      </c>
      <c r="Q664" s="139" t="e">
        <f t="shared" si="124"/>
        <v>#DIV/0!</v>
      </c>
      <c r="R664" s="139" t="e">
        <f t="shared" si="125"/>
        <v>#DIV/0!</v>
      </c>
      <c r="S664" s="139" t="e">
        <f t="shared" si="126"/>
        <v>#DIV/0!</v>
      </c>
    </row>
    <row r="665" spans="10:19" ht="15" x14ac:dyDescent="0.2">
      <c r="J665" s="49">
        <v>44130</v>
      </c>
      <c r="K665" s="50">
        <v>111.01999282836901</v>
      </c>
      <c r="L665" s="139">
        <f t="shared" si="122"/>
        <v>1.8008646454356977E-4</v>
      </c>
      <c r="M665" s="170">
        <f t="shared" si="123"/>
        <v>153.2475907305591</v>
      </c>
      <c r="N665" s="139" t="e" cm="1">
        <f t="array" ref="N665">[1]!BSMCall(M665,$G$4,$G$7,W665,$G$11,AE665)/'EUR GBP'!H665</f>
        <v>#VALUE!</v>
      </c>
      <c r="O665" s="139" t="e">
        <f>$B$5*(N665-($G$10/'EUR GBP'!$F$3))</f>
        <v>#VALUE!</v>
      </c>
      <c r="P665" s="139" t="e">
        <f>(M665/'EUR GBP'!H665)-(Barclays!$K$3/'EUR GBP'!$F$3)</f>
        <v>#DIV/0!</v>
      </c>
      <c r="Q665" s="139" t="e">
        <f t="shared" si="124"/>
        <v>#DIV/0!</v>
      </c>
      <c r="R665" s="139" t="e">
        <f t="shared" si="125"/>
        <v>#DIV/0!</v>
      </c>
      <c r="S665" s="139" t="e">
        <f t="shared" si="126"/>
        <v>#DIV/0!</v>
      </c>
    </row>
    <row r="666" spans="10:19" ht="15" x14ac:dyDescent="0.2">
      <c r="J666" s="49">
        <v>44127</v>
      </c>
      <c r="K666" s="50">
        <v>111.00000143051101</v>
      </c>
      <c r="L666" s="139">
        <f t="shared" si="122"/>
        <v>7.0731892600901E-2</v>
      </c>
      <c r="M666" s="170">
        <f t="shared" si="123"/>
        <v>164.05753831740253</v>
      </c>
      <c r="N666" s="139" t="e" cm="1">
        <f t="array" ref="N666">[1]!BSMCall(M666,$G$4,$G$7,W666,$G$11,AE666)/'EUR GBP'!H666</f>
        <v>#VALUE!</v>
      </c>
      <c r="O666" s="139" t="e">
        <f>$B$5*(N666-($G$10/'EUR GBP'!$F$3))</f>
        <v>#VALUE!</v>
      </c>
      <c r="P666" s="139" t="e">
        <f>(M666/'EUR GBP'!H666)-(Barclays!$K$3/'EUR GBP'!$F$3)</f>
        <v>#DIV/0!</v>
      </c>
      <c r="Q666" s="139" t="e">
        <f t="shared" si="124"/>
        <v>#DIV/0!</v>
      </c>
      <c r="R666" s="139" t="e">
        <f t="shared" si="125"/>
        <v>#DIV/0!</v>
      </c>
      <c r="S666" s="139" t="e">
        <f t="shared" si="126"/>
        <v>#DIV/0!</v>
      </c>
    </row>
    <row r="667" spans="10:19" ht="15" x14ac:dyDescent="0.2">
      <c r="J667" s="49">
        <v>44126</v>
      </c>
      <c r="K667" s="50">
        <v>103.41999530792201</v>
      </c>
      <c r="L667" s="139">
        <f t="shared" si="122"/>
        <v>1.160952858999651E-3</v>
      </c>
      <c r="M667" s="170">
        <f t="shared" si="123"/>
        <v>153.39787907744102</v>
      </c>
      <c r="N667" s="139" t="e" cm="1">
        <f t="array" ref="N667">[1]!BSMCall(M667,$G$4,$G$7,W667,$G$11,AE667)/'EUR GBP'!H667</f>
        <v>#VALUE!</v>
      </c>
      <c r="O667" s="139" t="e">
        <f>$B$5*(N667-($G$10/'EUR GBP'!$F$3))</f>
        <v>#VALUE!</v>
      </c>
      <c r="P667" s="139" t="e">
        <f>(M667/'EUR GBP'!H667)-(Barclays!$K$3/'EUR GBP'!$F$3)</f>
        <v>#DIV/0!</v>
      </c>
      <c r="Q667" s="139" t="e">
        <f t="shared" si="124"/>
        <v>#DIV/0!</v>
      </c>
      <c r="R667" s="139" t="e">
        <f t="shared" si="125"/>
        <v>#DIV/0!</v>
      </c>
      <c r="S667" s="139" t="e">
        <f t="shared" si="126"/>
        <v>#DIV/0!</v>
      </c>
    </row>
    <row r="668" spans="10:19" ht="15" x14ac:dyDescent="0.2">
      <c r="J668" s="49">
        <v>44125</v>
      </c>
      <c r="K668" s="50">
        <v>103.29999923705999</v>
      </c>
      <c r="L668" s="139">
        <f t="shared" si="122"/>
        <v>-1.4416382217145631E-2</v>
      </c>
      <c r="M668" s="170">
        <f t="shared" si="123"/>
        <v>151.0111198300537</v>
      </c>
      <c r="N668" s="139" t="e" cm="1">
        <f t="array" ref="N668">[1]!BSMCall(M668,$G$4,$G$7,W668,$G$11,AE668)/'EUR GBP'!H668</f>
        <v>#VALUE!</v>
      </c>
      <c r="O668" s="139" t="e">
        <f>$B$5*(N668-($G$10/'EUR GBP'!$F$3))</f>
        <v>#VALUE!</v>
      </c>
      <c r="P668" s="139" t="e">
        <f>(M668/'EUR GBP'!H668)-(Barclays!$K$3/'EUR GBP'!$F$3)</f>
        <v>#DIV/0!</v>
      </c>
      <c r="Q668" s="139" t="e">
        <f t="shared" si="124"/>
        <v>#DIV/0!</v>
      </c>
      <c r="R668" s="139" t="e">
        <f t="shared" si="125"/>
        <v>#DIV/0!</v>
      </c>
      <c r="S668" s="139" t="e">
        <f t="shared" si="126"/>
        <v>#DIV/0!</v>
      </c>
    </row>
    <row r="669" spans="10:19" ht="15" x14ac:dyDescent="0.2">
      <c r="J669" s="49">
        <v>44124</v>
      </c>
      <c r="K669" s="50">
        <v>104.799997806549</v>
      </c>
      <c r="L669" s="139">
        <f t="shared" si="122"/>
        <v>1.4803627728534866E-2</v>
      </c>
      <c r="M669" s="170">
        <f t="shared" si="123"/>
        <v>155.4882096920675</v>
      </c>
      <c r="N669" s="139" t="e" cm="1">
        <f t="array" ref="N669">[1]!BSMCall(M669,$G$4,$G$7,W669,$G$11,AE669)/'EUR GBP'!H669</f>
        <v>#VALUE!</v>
      </c>
      <c r="O669" s="139" t="e">
        <f>$B$5*(N669-($G$10/'EUR GBP'!$F$3))</f>
        <v>#VALUE!</v>
      </c>
      <c r="P669" s="139" t="e">
        <f>(M669/'EUR GBP'!H669)-(Barclays!$K$3/'EUR GBP'!$F$3)</f>
        <v>#DIV/0!</v>
      </c>
      <c r="Q669" s="139" t="e">
        <f t="shared" si="124"/>
        <v>#DIV/0!</v>
      </c>
      <c r="R669" s="139" t="e">
        <f t="shared" si="125"/>
        <v>#DIV/0!</v>
      </c>
      <c r="S669" s="139" t="e">
        <f t="shared" si="126"/>
        <v>#DIV/0!</v>
      </c>
    </row>
    <row r="670" spans="10:19" ht="15" x14ac:dyDescent="0.2">
      <c r="J670" s="49">
        <v>44123</v>
      </c>
      <c r="K670" s="50">
        <v>103.26000452041599</v>
      </c>
      <c r="L670" s="139">
        <f t="shared" si="122"/>
        <v>1.2277328643760028E-2</v>
      </c>
      <c r="M670" s="170">
        <f t="shared" si="123"/>
        <v>155.10113015164688</v>
      </c>
      <c r="N670" s="139" t="e" cm="1">
        <f t="array" ref="N670">[1]!BSMCall(M670,$G$4,$G$7,W670,$G$11,AE670)/'EUR GBP'!H670</f>
        <v>#VALUE!</v>
      </c>
      <c r="O670" s="139" t="e">
        <f>$B$5*(N670-($G$10/'EUR GBP'!$F$3))</f>
        <v>#VALUE!</v>
      </c>
      <c r="P670" s="139" t="e">
        <f>(M670/'EUR GBP'!H670)-(Barclays!$K$3/'EUR GBP'!$F$3)</f>
        <v>#DIV/0!</v>
      </c>
      <c r="Q670" s="139" t="e">
        <f t="shared" si="124"/>
        <v>#DIV/0!</v>
      </c>
      <c r="R670" s="139" t="e">
        <f t="shared" si="125"/>
        <v>#DIV/0!</v>
      </c>
      <c r="S670" s="139" t="e">
        <f t="shared" si="126"/>
        <v>#DIV/0!</v>
      </c>
    </row>
    <row r="671" spans="10:19" ht="15" x14ac:dyDescent="0.2">
      <c r="J671" s="49">
        <v>44120</v>
      </c>
      <c r="K671" s="50">
        <v>101.99999809265098</v>
      </c>
      <c r="L671" s="139">
        <f t="shared" si="122"/>
        <v>2.2706826143730194E-2</v>
      </c>
      <c r="M671" s="170">
        <f t="shared" si="123"/>
        <v>156.6991377365114</v>
      </c>
      <c r="N671" s="139" t="e" cm="1">
        <f t="array" ref="N671">[1]!BSMCall(M671,$G$4,$G$7,W671,$G$11,AE671)/'EUR GBP'!H671</f>
        <v>#VALUE!</v>
      </c>
      <c r="O671" s="139" t="e">
        <f>$B$5*(N671-($G$10/'EUR GBP'!$F$3))</f>
        <v>#VALUE!</v>
      </c>
      <c r="P671" s="139" t="e">
        <f>(M671/'EUR GBP'!H671)-(Barclays!$K$3/'EUR GBP'!$F$3)</f>
        <v>#DIV/0!</v>
      </c>
      <c r="Q671" s="139" t="e">
        <f t="shared" si="124"/>
        <v>#DIV/0!</v>
      </c>
      <c r="R671" s="139" t="e">
        <f t="shared" si="125"/>
        <v>#DIV/0!</v>
      </c>
      <c r="S671" s="139" t="e">
        <f t="shared" si="126"/>
        <v>#DIV/0!</v>
      </c>
    </row>
    <row r="672" spans="10:19" ht="15" x14ac:dyDescent="0.2">
      <c r="J672" s="49">
        <v>44119</v>
      </c>
      <c r="K672" s="50">
        <v>99.7099995613098</v>
      </c>
      <c r="L672" s="139">
        <f t="shared" si="122"/>
        <v>-1.7989873565120953E-2</v>
      </c>
      <c r="M672" s="170">
        <f t="shared" si="123"/>
        <v>150.46358949328254</v>
      </c>
      <c r="N672" s="139" t="e" cm="1">
        <f t="array" ref="N672">[1]!BSMCall(M672,$G$4,$G$7,W672,$G$11,AE672)/'EUR GBP'!H672</f>
        <v>#VALUE!</v>
      </c>
      <c r="O672" s="139" t="e">
        <f>$B$5*(N672-($G$10/'EUR GBP'!$F$3))</f>
        <v>#VALUE!</v>
      </c>
      <c r="P672" s="139" t="e">
        <f>(M672/'EUR GBP'!H672)-(Barclays!$K$3/'EUR GBP'!$F$3)</f>
        <v>#DIV/0!</v>
      </c>
      <c r="Q672" s="139" t="e">
        <f t="shared" si="124"/>
        <v>#DIV/0!</v>
      </c>
      <c r="R672" s="139" t="e">
        <f t="shared" si="125"/>
        <v>#DIV/0!</v>
      </c>
      <c r="S672" s="139" t="e">
        <f t="shared" si="126"/>
        <v>#DIV/0!</v>
      </c>
    </row>
    <row r="673" spans="10:19" ht="15" x14ac:dyDescent="0.2">
      <c r="J673" s="49">
        <v>44118</v>
      </c>
      <c r="K673" s="50">
        <v>101.52000188827499</v>
      </c>
      <c r="L673" s="139">
        <f t="shared" si="122"/>
        <v>-3.7361506324868768E-3</v>
      </c>
      <c r="M673" s="170">
        <f t="shared" si="123"/>
        <v>152.64754489084336</v>
      </c>
      <c r="N673" s="139" t="e" cm="1">
        <f t="array" ref="N673">[1]!BSMCall(M673,$G$4,$G$7,W673,$G$11,AE673)/'EUR GBP'!H673</f>
        <v>#VALUE!</v>
      </c>
      <c r="O673" s="139" t="e">
        <f>$B$5*(N673-($G$10/'EUR GBP'!$F$3))</f>
        <v>#VALUE!</v>
      </c>
      <c r="P673" s="139" t="e">
        <f>(M673/'EUR GBP'!H673)-(Barclays!$K$3/'EUR GBP'!$F$3)</f>
        <v>#DIV/0!</v>
      </c>
      <c r="Q673" s="139" t="e">
        <f t="shared" si="124"/>
        <v>#DIV/0!</v>
      </c>
      <c r="R673" s="139" t="e">
        <f t="shared" si="125"/>
        <v>#DIV/0!</v>
      </c>
      <c r="S673" s="139" t="e">
        <f t="shared" si="126"/>
        <v>#DIV/0!</v>
      </c>
    </row>
    <row r="674" spans="10:19" ht="15" x14ac:dyDescent="0.2">
      <c r="J674" s="49">
        <v>44117</v>
      </c>
      <c r="K674" s="50">
        <v>101.900005340576</v>
      </c>
      <c r="L674" s="139">
        <f t="shared" si="122"/>
        <v>-4.020160500082462E-2</v>
      </c>
      <c r="M674" s="170">
        <f t="shared" si="123"/>
        <v>147.06030804972974</v>
      </c>
      <c r="N674" s="139" t="e" cm="1">
        <f t="array" ref="N674">[1]!BSMCall(M674,$G$4,$G$7,W674,$G$11,AE674)/'EUR GBP'!H674</f>
        <v>#VALUE!</v>
      </c>
      <c r="O674" s="139" t="e">
        <f>$B$5*(N674-($G$10/'EUR GBP'!$F$3))</f>
        <v>#VALUE!</v>
      </c>
      <c r="P674" s="139" t="e">
        <f>(M674/'EUR GBP'!H674)-(Barclays!$K$3/'EUR GBP'!$F$3)</f>
        <v>#DIV/0!</v>
      </c>
      <c r="Q674" s="139" t="e">
        <f t="shared" si="124"/>
        <v>#DIV/0!</v>
      </c>
      <c r="R674" s="139" t="e">
        <f t="shared" si="125"/>
        <v>#DIV/0!</v>
      </c>
      <c r="S674" s="139" t="e">
        <f t="shared" si="126"/>
        <v>#DIV/0!</v>
      </c>
    </row>
    <row r="675" spans="10:19" ht="15" x14ac:dyDescent="0.2">
      <c r="J675" s="49">
        <v>44116</v>
      </c>
      <c r="K675" s="50">
        <v>106.0800075531</v>
      </c>
      <c r="L675" s="139">
        <f t="shared" si="122"/>
        <v>-1.180778829996789E-2</v>
      </c>
      <c r="M675" s="170">
        <f t="shared" si="123"/>
        <v>151.41080858452085</v>
      </c>
      <c r="N675" s="139" t="e" cm="1">
        <f t="array" ref="N675">[1]!BSMCall(M675,$G$4,$G$7,W675,$G$11,AE675)/'EUR GBP'!H675</f>
        <v>#VALUE!</v>
      </c>
      <c r="O675" s="139" t="e">
        <f>$B$5*(N675-($G$10/'EUR GBP'!$F$3))</f>
        <v>#VALUE!</v>
      </c>
      <c r="P675" s="139" t="e">
        <f>(M675/'EUR GBP'!H675)-(Barclays!$K$3/'EUR GBP'!$F$3)</f>
        <v>#DIV/0!</v>
      </c>
      <c r="Q675" s="139" t="e">
        <f t="shared" si="124"/>
        <v>#DIV/0!</v>
      </c>
      <c r="R675" s="139" t="e">
        <f t="shared" si="125"/>
        <v>#DIV/0!</v>
      </c>
      <c r="S675" s="139" t="e">
        <f t="shared" si="126"/>
        <v>#DIV/0!</v>
      </c>
    </row>
    <row r="676" spans="10:19" ht="15" x14ac:dyDescent="0.2">
      <c r="J676" s="49">
        <v>44113</v>
      </c>
      <c r="K676" s="50">
        <v>107.34000205993598</v>
      </c>
      <c r="L676" s="139">
        <f t="shared" si="122"/>
        <v>-3.3482185891970202E-3</v>
      </c>
      <c r="M676" s="170">
        <f t="shared" si="123"/>
        <v>152.70698383769493</v>
      </c>
      <c r="N676" s="139" t="e" cm="1">
        <f t="array" ref="N676">[1]!BSMCall(M676,$G$4,$G$7,W676,$G$11,AE676)/'EUR GBP'!H676</f>
        <v>#VALUE!</v>
      </c>
      <c r="O676" s="139" t="e">
        <f>$B$5*(N676-($G$10/'EUR GBP'!$F$3))</f>
        <v>#VALUE!</v>
      </c>
      <c r="P676" s="139" t="e">
        <f>(M676/'EUR GBP'!H676)-(Barclays!$K$3/'EUR GBP'!$F$3)</f>
        <v>#DIV/0!</v>
      </c>
      <c r="Q676" s="139" t="e">
        <f t="shared" si="124"/>
        <v>#DIV/0!</v>
      </c>
      <c r="R676" s="139" t="e">
        <f t="shared" si="125"/>
        <v>#DIV/0!</v>
      </c>
      <c r="S676" s="139" t="e">
        <f t="shared" si="126"/>
        <v>#DIV/0!</v>
      </c>
    </row>
    <row r="677" spans="10:19" ht="15" x14ac:dyDescent="0.2">
      <c r="J677" s="49">
        <v>44112</v>
      </c>
      <c r="K677" s="50">
        <v>107.70000219344999</v>
      </c>
      <c r="L677" s="139">
        <f t="shared" si="122"/>
        <v>1.7610065430454253E-2</v>
      </c>
      <c r="M677" s="170">
        <f t="shared" si="123"/>
        <v>155.91821207081392</v>
      </c>
      <c r="N677" s="139" t="e" cm="1">
        <f t="array" ref="N677">[1]!BSMCall(M677,$G$4,$G$7,W677,$G$11,AE677)/'EUR GBP'!H677</f>
        <v>#VALUE!</v>
      </c>
      <c r="O677" s="139" t="e">
        <f>$B$5*(N677-($G$10/'EUR GBP'!$F$3))</f>
        <v>#VALUE!</v>
      </c>
      <c r="P677" s="139" t="e">
        <f>(M677/'EUR GBP'!H677)-(Barclays!$K$3/'EUR GBP'!$F$3)</f>
        <v>#DIV/0!</v>
      </c>
      <c r="Q677" s="139" t="e">
        <f t="shared" si="124"/>
        <v>#DIV/0!</v>
      </c>
      <c r="R677" s="139" t="e">
        <f t="shared" si="125"/>
        <v>#DIV/0!</v>
      </c>
      <c r="S677" s="139" t="e">
        <f t="shared" si="126"/>
        <v>#DIV/0!</v>
      </c>
    </row>
    <row r="678" spans="10:19" ht="15" x14ac:dyDescent="0.2">
      <c r="J678" s="49">
        <v>44111</v>
      </c>
      <c r="K678" s="50">
        <v>105.82000017166099</v>
      </c>
      <c r="L678" s="139">
        <f t="shared" si="122"/>
        <v>1.927358031029738E-2</v>
      </c>
      <c r="M678" s="170">
        <f t="shared" si="123"/>
        <v>156.17309581718158</v>
      </c>
      <c r="N678" s="139" t="e" cm="1">
        <f t="array" ref="N678">[1]!BSMCall(M678,$G$4,$G$7,W678,$G$11,AE678)/'EUR GBP'!H678</f>
        <v>#VALUE!</v>
      </c>
      <c r="O678" s="139" t="e">
        <f>$B$5*(N678-($G$10/'EUR GBP'!$F$3))</f>
        <v>#VALUE!</v>
      </c>
      <c r="P678" s="139" t="e">
        <f>(M678/'EUR GBP'!H678)-(Barclays!$K$3/'EUR GBP'!$F$3)</f>
        <v>#DIV/0!</v>
      </c>
      <c r="Q678" s="139" t="e">
        <f t="shared" si="124"/>
        <v>#DIV/0!</v>
      </c>
      <c r="R678" s="139" t="e">
        <f t="shared" si="125"/>
        <v>#DIV/0!</v>
      </c>
      <c r="S678" s="139" t="e">
        <f t="shared" si="126"/>
        <v>#DIV/0!</v>
      </c>
    </row>
    <row r="679" spans="10:19" ht="15" x14ac:dyDescent="0.2">
      <c r="J679" s="49">
        <v>44110</v>
      </c>
      <c r="K679" s="50">
        <v>103.79999876022299</v>
      </c>
      <c r="L679" s="139">
        <f t="shared" si="122"/>
        <v>5.1698991693925139E-2</v>
      </c>
      <c r="M679" s="170">
        <f t="shared" si="123"/>
        <v>161.14131728073133</v>
      </c>
      <c r="N679" s="139" t="e" cm="1">
        <f t="array" ref="N679">[1]!BSMCall(M679,$G$4,$G$7,W679,$G$11,AE679)/'EUR GBP'!H679</f>
        <v>#VALUE!</v>
      </c>
      <c r="O679" s="139" t="e">
        <f>$B$5*(N679-($G$10/'EUR GBP'!$F$3))</f>
        <v>#VALUE!</v>
      </c>
      <c r="P679" s="139" t="e">
        <f>(M679/'EUR GBP'!H679)-(Barclays!$K$3/'EUR GBP'!$F$3)</f>
        <v>#DIV/0!</v>
      </c>
      <c r="Q679" s="139" t="e">
        <f t="shared" si="124"/>
        <v>#DIV/0!</v>
      </c>
      <c r="R679" s="139" t="e">
        <f t="shared" si="125"/>
        <v>#DIV/0!</v>
      </c>
      <c r="S679" s="139" t="e">
        <f t="shared" si="126"/>
        <v>#DIV/0!</v>
      </c>
    </row>
    <row r="680" spans="10:19" ht="15" x14ac:dyDescent="0.2">
      <c r="J680" s="49">
        <v>44109</v>
      </c>
      <c r="K680" s="50">
        <v>98.570001125335608</v>
      </c>
      <c r="L680" s="139">
        <f t="shared" si="122"/>
        <v>1.1632768053699319E-2</v>
      </c>
      <c r="M680" s="170">
        <f t="shared" si="123"/>
        <v>155.00237057940242</v>
      </c>
      <c r="N680" s="139" t="e" cm="1">
        <f t="array" ref="N680">[1]!BSMCall(M680,$G$4,$G$7,W680,$G$11,AE680)/'EUR GBP'!H680</f>
        <v>#VALUE!</v>
      </c>
      <c r="O680" s="139" t="e">
        <f>$B$5*(N680-($G$10/'EUR GBP'!$F$3))</f>
        <v>#VALUE!</v>
      </c>
      <c r="P680" s="139" t="e">
        <f>(M680/'EUR GBP'!H680)-(Barclays!$K$3/'EUR GBP'!$F$3)</f>
        <v>#DIV/0!</v>
      </c>
      <c r="Q680" s="139" t="e">
        <f t="shared" si="124"/>
        <v>#DIV/0!</v>
      </c>
      <c r="R680" s="139" t="e">
        <f t="shared" si="125"/>
        <v>#DIV/0!</v>
      </c>
      <c r="S680" s="139" t="e">
        <f t="shared" si="126"/>
        <v>#DIV/0!</v>
      </c>
    </row>
    <row r="681" spans="10:19" ht="15" x14ac:dyDescent="0.2">
      <c r="J681" s="49">
        <v>44106</v>
      </c>
      <c r="K681" s="50">
        <v>97.430002689361501</v>
      </c>
      <c r="L681" s="139">
        <f t="shared" si="122"/>
        <v>-7.057060491433227E-3</v>
      </c>
      <c r="M681" s="170">
        <f t="shared" si="123"/>
        <v>152.13871508928651</v>
      </c>
      <c r="N681" s="139" t="e" cm="1">
        <f t="array" ref="N681">[1]!BSMCall(M681,$G$4,$G$7,W681,$G$11,AE681)/'EUR GBP'!H681</f>
        <v>#VALUE!</v>
      </c>
      <c r="O681" s="139" t="e">
        <f>$B$5*(N681-($G$10/'EUR GBP'!$F$3))</f>
        <v>#VALUE!</v>
      </c>
      <c r="P681" s="139" t="e">
        <f>(M681/'EUR GBP'!H681)-(Barclays!$K$3/'EUR GBP'!$F$3)</f>
        <v>#DIV/0!</v>
      </c>
      <c r="Q681" s="139" t="e">
        <f t="shared" si="124"/>
        <v>#DIV/0!</v>
      </c>
      <c r="R681" s="139" t="e">
        <f t="shared" si="125"/>
        <v>#DIV/0!</v>
      </c>
      <c r="S681" s="139" t="e">
        <f t="shared" si="126"/>
        <v>#DIV/0!</v>
      </c>
    </row>
    <row r="682" spans="10:19" ht="15" x14ac:dyDescent="0.2">
      <c r="J682" s="49">
        <v>44105</v>
      </c>
      <c r="K682" s="50">
        <v>98.120003938674898</v>
      </c>
      <c r="L682" s="139">
        <f t="shared" si="122"/>
        <v>-9.8372484242735762E-3</v>
      </c>
      <c r="M682" s="170">
        <f t="shared" si="123"/>
        <v>151.7127347001028</v>
      </c>
      <c r="N682" s="139" t="e" cm="1">
        <f t="array" ref="N682">[1]!BSMCall(M682,$G$4,$G$7,W682,$G$11,AE682)/'EUR GBP'!H682</f>
        <v>#VALUE!</v>
      </c>
      <c r="O682" s="139" t="e">
        <f>$B$5*(N682-($G$10/'EUR GBP'!$F$3))</f>
        <v>#VALUE!</v>
      </c>
      <c r="P682" s="139" t="e">
        <f>(M682/'EUR GBP'!H682)-(Barclays!$K$3/'EUR GBP'!$F$3)</f>
        <v>#DIV/0!</v>
      </c>
      <c r="Q682" s="139" t="e">
        <f t="shared" si="124"/>
        <v>#DIV/0!</v>
      </c>
      <c r="R682" s="139" t="e">
        <f t="shared" si="125"/>
        <v>#DIV/0!</v>
      </c>
      <c r="S682" s="139" t="e">
        <f t="shared" si="126"/>
        <v>#DIV/0!</v>
      </c>
    </row>
    <row r="683" spans="10:19" ht="15" x14ac:dyDescent="0.2">
      <c r="J683" s="49">
        <v>44104</v>
      </c>
      <c r="K683" s="50">
        <v>99.089998006820608</v>
      </c>
      <c r="L683" s="139">
        <f t="shared" si="122"/>
        <v>2.1833182336867069E-2</v>
      </c>
      <c r="M683" s="170">
        <f t="shared" si="123"/>
        <v>156.56527803427349</v>
      </c>
      <c r="N683" s="139" t="e" cm="1">
        <f t="array" ref="N683">[1]!BSMCall(M683,$G$4,$G$7,W683,$G$11,AE683)/'EUR GBP'!H683</f>
        <v>#VALUE!</v>
      </c>
      <c r="O683" s="139" t="e">
        <f>$B$5*(N683-($G$10/'EUR GBP'!$F$3))</f>
        <v>#VALUE!</v>
      </c>
      <c r="P683" s="139" t="e">
        <f>(M683/'EUR GBP'!H683)-(Barclays!$K$3/'EUR GBP'!$F$3)</f>
        <v>#DIV/0!</v>
      </c>
      <c r="Q683" s="139" t="e">
        <f t="shared" si="124"/>
        <v>#DIV/0!</v>
      </c>
      <c r="R683" s="139" t="e">
        <f t="shared" si="125"/>
        <v>#DIV/0!</v>
      </c>
      <c r="S683" s="139" t="e">
        <f t="shared" si="126"/>
        <v>#DIV/0!</v>
      </c>
    </row>
    <row r="684" spans="10:19" ht="15" x14ac:dyDescent="0.2">
      <c r="J684" s="49">
        <v>44103</v>
      </c>
      <c r="K684" s="50">
        <v>96.949994564056396</v>
      </c>
      <c r="L684" s="139">
        <f t="shared" si="122"/>
        <v>-1.1893995788096398E-2</v>
      </c>
      <c r="M684" s="170">
        <f t="shared" si="123"/>
        <v>151.39759987337231</v>
      </c>
      <c r="N684" s="139" t="e" cm="1">
        <f t="array" ref="N684">[1]!BSMCall(M684,$G$4,$G$7,W684,$G$11,AE684)/'EUR GBP'!H684</f>
        <v>#VALUE!</v>
      </c>
      <c r="O684" s="139" t="e">
        <f>$B$5*(N684-($G$10/'EUR GBP'!$F$3))</f>
        <v>#VALUE!</v>
      </c>
      <c r="P684" s="139" t="e">
        <f>(M684/'EUR GBP'!H684)-(Barclays!$K$3/'EUR GBP'!$F$3)</f>
        <v>#DIV/0!</v>
      </c>
      <c r="Q684" s="139" t="e">
        <f t="shared" si="124"/>
        <v>#DIV/0!</v>
      </c>
      <c r="R684" s="139" t="e">
        <f t="shared" si="125"/>
        <v>#DIV/0!</v>
      </c>
      <c r="S684" s="139" t="e">
        <f t="shared" si="126"/>
        <v>#DIV/0!</v>
      </c>
    </row>
    <row r="685" spans="10:19" ht="15" x14ac:dyDescent="0.2">
      <c r="J685" s="49">
        <v>44102</v>
      </c>
      <c r="K685" s="50">
        <v>98.110002279281602</v>
      </c>
      <c r="L685" s="139">
        <f t="shared" si="122"/>
        <v>6.8003189367436864E-2</v>
      </c>
      <c r="M685" s="170">
        <f t="shared" si="123"/>
        <v>163.63944641374823</v>
      </c>
      <c r="N685" s="139" t="e" cm="1">
        <f t="array" ref="N685">[1]!BSMCall(M685,$G$4,$G$7,W685,$G$11,AE685)/'EUR GBP'!H685</f>
        <v>#VALUE!</v>
      </c>
      <c r="O685" s="139" t="e">
        <f>$B$5*(N685-($G$10/'EUR GBP'!$F$3))</f>
        <v>#VALUE!</v>
      </c>
      <c r="P685" s="139" t="e">
        <f>(M685/'EUR GBP'!H685)-(Barclays!$K$3/'EUR GBP'!$F$3)</f>
        <v>#DIV/0!</v>
      </c>
      <c r="Q685" s="139" t="e">
        <f t="shared" si="124"/>
        <v>#DIV/0!</v>
      </c>
      <c r="R685" s="139" t="e">
        <f t="shared" si="125"/>
        <v>#DIV/0!</v>
      </c>
      <c r="S685" s="139" t="e">
        <f t="shared" si="126"/>
        <v>#DIV/0!</v>
      </c>
    </row>
    <row r="686" spans="10:19" ht="15" x14ac:dyDescent="0.2">
      <c r="J686" s="49">
        <v>44099</v>
      </c>
      <c r="K686" s="50">
        <v>91.660004854202199</v>
      </c>
      <c r="L686" s="139">
        <f t="shared" si="122"/>
        <v>-1.4943391135872291E-2</v>
      </c>
      <c r="M686" s="170">
        <f t="shared" si="123"/>
        <v>150.93037152464214</v>
      </c>
      <c r="N686" s="139" t="e" cm="1">
        <f t="array" ref="N686">[1]!BSMCall(M686,$G$4,$G$7,W686,$G$11,AE686)/'EUR GBP'!H686</f>
        <v>#VALUE!</v>
      </c>
      <c r="O686" s="139" t="e">
        <f>$B$5*(N686-($G$10/'EUR GBP'!$F$3))</f>
        <v>#VALUE!</v>
      </c>
      <c r="P686" s="139" t="e">
        <f>(M686/'EUR GBP'!H686)-(Barclays!$K$3/'EUR GBP'!$F$3)</f>
        <v>#DIV/0!</v>
      </c>
      <c r="Q686" s="139" t="e">
        <f t="shared" si="124"/>
        <v>#DIV/0!</v>
      </c>
      <c r="R686" s="139" t="e">
        <f t="shared" si="125"/>
        <v>#DIV/0!</v>
      </c>
      <c r="S686" s="139" t="e">
        <f t="shared" si="126"/>
        <v>#DIV/0!</v>
      </c>
    </row>
    <row r="687" spans="10:19" ht="15" x14ac:dyDescent="0.2">
      <c r="J687" s="49">
        <v>44098</v>
      </c>
      <c r="K687" s="50">
        <v>93.040001392364502</v>
      </c>
      <c r="L687" s="139">
        <f t="shared" si="122"/>
        <v>-6.0008491002011815E-3</v>
      </c>
      <c r="M687" s="170">
        <f t="shared" si="123"/>
        <v>152.30054779641492</v>
      </c>
      <c r="N687" s="139" t="e" cm="1">
        <f t="array" ref="N687">[1]!BSMCall(M687,$G$4,$G$7,W687,$G$11,AE687)/'EUR GBP'!H687</f>
        <v>#VALUE!</v>
      </c>
      <c r="O687" s="139" t="e">
        <f>$B$5*(N687-($G$10/'EUR GBP'!$F$3))</f>
        <v>#VALUE!</v>
      </c>
      <c r="P687" s="139" t="e">
        <f>(M687/'EUR GBP'!H687)-(Barclays!$K$3/'EUR GBP'!$F$3)</f>
        <v>#DIV/0!</v>
      </c>
      <c r="Q687" s="139" t="e">
        <f t="shared" si="124"/>
        <v>#DIV/0!</v>
      </c>
      <c r="R687" s="139" t="e">
        <f t="shared" si="125"/>
        <v>#DIV/0!</v>
      </c>
      <c r="S687" s="139" t="e">
        <f t="shared" si="126"/>
        <v>#DIV/0!</v>
      </c>
    </row>
    <row r="688" spans="10:19" ht="15" x14ac:dyDescent="0.2">
      <c r="J688" s="49">
        <v>44097</v>
      </c>
      <c r="K688" s="50">
        <v>93.599998950958195</v>
      </c>
      <c r="L688" s="139">
        <f t="shared" si="122"/>
        <v>1.3986189954315099E-2</v>
      </c>
      <c r="M688" s="170">
        <f t="shared" si="123"/>
        <v>155.36296187803217</v>
      </c>
      <c r="N688" s="139" t="e" cm="1">
        <f t="array" ref="N688">[1]!BSMCall(M688,$G$4,$G$7,W688,$G$11,AE688)/'EUR GBP'!H688</f>
        <v>#VALUE!</v>
      </c>
      <c r="O688" s="139" t="e">
        <f>$B$5*(N688-($G$10/'EUR GBP'!$F$3))</f>
        <v>#VALUE!</v>
      </c>
      <c r="P688" s="139" t="e">
        <f>(M688/'EUR GBP'!H688)-(Barclays!$K$3/'EUR GBP'!$F$3)</f>
        <v>#DIV/0!</v>
      </c>
      <c r="Q688" s="139" t="e">
        <f t="shared" si="124"/>
        <v>#DIV/0!</v>
      </c>
      <c r="R688" s="139" t="e">
        <f t="shared" si="125"/>
        <v>#DIV/0!</v>
      </c>
      <c r="S688" s="139" t="e">
        <f t="shared" si="126"/>
        <v>#DIV/0!</v>
      </c>
    </row>
    <row r="689" spans="10:19" ht="15" x14ac:dyDescent="0.2">
      <c r="J689" s="49">
        <v>44096</v>
      </c>
      <c r="K689" s="50">
        <v>92.300003767013507</v>
      </c>
      <c r="L689" s="139">
        <f t="shared" si="122"/>
        <v>-3.0289807854972303E-3</v>
      </c>
      <c r="M689" s="170">
        <f t="shared" si="123"/>
        <v>152.75589745330194</v>
      </c>
      <c r="N689" s="139" t="e" cm="1">
        <f t="array" ref="N689">[1]!BSMCall(M689,$G$4,$G$7,W689,$G$11,AE689)/'EUR GBP'!H689</f>
        <v>#VALUE!</v>
      </c>
      <c r="O689" s="139" t="e">
        <f>$B$5*(N689-($G$10/'EUR GBP'!$F$3))</f>
        <v>#VALUE!</v>
      </c>
      <c r="P689" s="139" t="e">
        <f>(M689/'EUR GBP'!H689)-(Barclays!$K$3/'EUR GBP'!$F$3)</f>
        <v>#DIV/0!</v>
      </c>
      <c r="Q689" s="139" t="e">
        <f t="shared" si="124"/>
        <v>#DIV/0!</v>
      </c>
      <c r="R689" s="139" t="e">
        <f t="shared" si="125"/>
        <v>#DIV/0!</v>
      </c>
      <c r="S689" s="139" t="e">
        <f t="shared" si="126"/>
        <v>#DIV/0!</v>
      </c>
    </row>
    <row r="690" spans="10:19" ht="15" x14ac:dyDescent="0.2">
      <c r="J690" s="49">
        <v>44095</v>
      </c>
      <c r="K690" s="50">
        <v>92.580002546310396</v>
      </c>
      <c r="L690" s="139">
        <f t="shared" si="122"/>
        <v>-5.587341906283743E-2</v>
      </c>
      <c r="M690" s="170">
        <f t="shared" si="123"/>
        <v>144.65907273232784</v>
      </c>
      <c r="N690" s="139" t="e" cm="1">
        <f t="array" ref="N690">[1]!BSMCall(M690,$G$4,$G$7,W690,$G$11,AE690)/'EUR GBP'!H690</f>
        <v>#VALUE!</v>
      </c>
      <c r="O690" s="139" t="e">
        <f>$B$5*(N690-($G$10/'EUR GBP'!$F$3))</f>
        <v>#VALUE!</v>
      </c>
      <c r="P690" s="139" t="e">
        <f>(M690/'EUR GBP'!H690)-(Barclays!$K$3/'EUR GBP'!$F$3)</f>
        <v>#DIV/0!</v>
      </c>
      <c r="Q690" s="139" t="e">
        <f t="shared" si="124"/>
        <v>#DIV/0!</v>
      </c>
      <c r="R690" s="139" t="e">
        <f t="shared" si="125"/>
        <v>#DIV/0!</v>
      </c>
      <c r="S690" s="139" t="e">
        <f t="shared" si="126"/>
        <v>#DIV/0!</v>
      </c>
    </row>
    <row r="691" spans="10:19" ht="15" x14ac:dyDescent="0.2">
      <c r="J691" s="49">
        <v>44092</v>
      </c>
      <c r="K691" s="50">
        <v>97.900003194808903</v>
      </c>
      <c r="L691" s="139">
        <f t="shared" si="122"/>
        <v>-2.6807957834024749E-2</v>
      </c>
      <c r="M691" s="170">
        <f t="shared" si="123"/>
        <v>149.11248264027037</v>
      </c>
      <c r="N691" s="139" t="e" cm="1">
        <f t="array" ref="N691">[1]!BSMCall(M691,$G$4,$G$7,W691,$G$11,AE691)/'EUR GBP'!H691</f>
        <v>#VALUE!</v>
      </c>
      <c r="O691" s="139" t="e">
        <f>$B$5*(N691-($G$10/'EUR GBP'!$F$3))</f>
        <v>#VALUE!</v>
      </c>
      <c r="P691" s="139" t="e">
        <f>(M691/'EUR GBP'!H691)-(Barclays!$K$3/'EUR GBP'!$F$3)</f>
        <v>#DIV/0!</v>
      </c>
      <c r="Q691" s="139" t="e">
        <f t="shared" si="124"/>
        <v>#DIV/0!</v>
      </c>
      <c r="R691" s="139" t="e">
        <f t="shared" si="125"/>
        <v>#DIV/0!</v>
      </c>
      <c r="S691" s="139" t="e">
        <f t="shared" si="126"/>
        <v>#DIV/0!</v>
      </c>
    </row>
    <row r="692" spans="10:19" ht="15" x14ac:dyDescent="0.2">
      <c r="J692" s="49">
        <v>44091</v>
      </c>
      <c r="K692" s="50">
        <v>100.559997558593</v>
      </c>
      <c r="L692" s="139">
        <f t="shared" si="122"/>
        <v>-1.5002274173987924E-2</v>
      </c>
      <c r="M692" s="170">
        <f t="shared" si="123"/>
        <v>150.92134946566674</v>
      </c>
      <c r="N692" s="139" t="e" cm="1">
        <f t="array" ref="N692">[1]!BSMCall(M692,$G$4,$G$7,W692,$G$11,AE692)/'EUR GBP'!H692</f>
        <v>#VALUE!</v>
      </c>
      <c r="O692" s="139" t="e">
        <f>$B$5*(N692-($G$10/'EUR GBP'!$F$3))</f>
        <v>#VALUE!</v>
      </c>
      <c r="P692" s="139" t="e">
        <f>(M692/'EUR GBP'!H692)-(Barclays!$K$3/'EUR GBP'!$F$3)</f>
        <v>#DIV/0!</v>
      </c>
      <c r="Q692" s="139" t="e">
        <f t="shared" si="124"/>
        <v>#DIV/0!</v>
      </c>
      <c r="R692" s="139" t="e">
        <f t="shared" si="125"/>
        <v>#DIV/0!</v>
      </c>
      <c r="S692" s="139" t="e">
        <f t="shared" si="126"/>
        <v>#DIV/0!</v>
      </c>
    </row>
    <row r="693" spans="10:19" ht="15" x14ac:dyDescent="0.2">
      <c r="J693" s="49">
        <v>44090</v>
      </c>
      <c r="K693" s="50">
        <v>102.07999944686802</v>
      </c>
      <c r="L693" s="139">
        <f t="shared" si="122"/>
        <v>-8.9721462748460958E-3</v>
      </c>
      <c r="M693" s="170">
        <f t="shared" si="123"/>
        <v>151.84528564960652</v>
      </c>
      <c r="N693" s="139" t="e" cm="1">
        <f t="array" ref="N693">[1]!BSMCall(M693,$G$4,$G$7,W693,$G$11,AE693)/'EUR GBP'!H693</f>
        <v>#VALUE!</v>
      </c>
      <c r="O693" s="139" t="e">
        <f>$B$5*(N693-($G$10/'EUR GBP'!$F$3))</f>
        <v>#VALUE!</v>
      </c>
      <c r="P693" s="139" t="e">
        <f>(M693/'EUR GBP'!H693)-(Barclays!$K$3/'EUR GBP'!$F$3)</f>
        <v>#DIV/0!</v>
      </c>
      <c r="Q693" s="139" t="e">
        <f t="shared" si="124"/>
        <v>#DIV/0!</v>
      </c>
      <c r="R693" s="139" t="e">
        <f t="shared" si="125"/>
        <v>#DIV/0!</v>
      </c>
      <c r="S693" s="139" t="e">
        <f t="shared" si="126"/>
        <v>#DIV/0!</v>
      </c>
    </row>
    <row r="694" spans="10:19" ht="15" x14ac:dyDescent="0.2">
      <c r="J694" s="49">
        <v>44089</v>
      </c>
      <c r="K694" s="50">
        <v>102.99999713897701</v>
      </c>
      <c r="L694" s="139">
        <f t="shared" si="122"/>
        <v>-5.8083822601597982E-3</v>
      </c>
      <c r="M694" s="170">
        <f t="shared" si="123"/>
        <v>152.33003756523857</v>
      </c>
      <c r="N694" s="139" t="e" cm="1">
        <f t="array" ref="N694">[1]!BSMCall(M694,$G$4,$G$7,W694,$G$11,AE694)/'EUR GBP'!H694</f>
        <v>#VALUE!</v>
      </c>
      <c r="O694" s="139" t="e">
        <f>$B$5*(N694-($G$10/'EUR GBP'!$F$3))</f>
        <v>#VALUE!</v>
      </c>
      <c r="P694" s="139" t="e">
        <f>(M694/'EUR GBP'!H694)-(Barclays!$K$3/'EUR GBP'!$F$3)</f>
        <v>#DIV/0!</v>
      </c>
      <c r="Q694" s="139" t="e">
        <f t="shared" si="124"/>
        <v>#DIV/0!</v>
      </c>
      <c r="R694" s="139" t="e">
        <f t="shared" si="125"/>
        <v>#DIV/0!</v>
      </c>
      <c r="S694" s="139" t="e">
        <f t="shared" si="126"/>
        <v>#DIV/0!</v>
      </c>
    </row>
    <row r="695" spans="10:19" ht="15" x14ac:dyDescent="0.2">
      <c r="J695" s="49">
        <v>44088</v>
      </c>
      <c r="K695" s="50">
        <v>103.600001335144</v>
      </c>
      <c r="L695" s="139">
        <f t="shared" si="122"/>
        <v>7.5574265904359388E-3</v>
      </c>
      <c r="M695" s="170">
        <f t="shared" si="123"/>
        <v>154.37794676902931</v>
      </c>
      <c r="N695" s="139" t="e" cm="1">
        <f t="array" ref="N695">[1]!BSMCall(M695,$G$4,$G$7,W695,$G$11,AE695)/'EUR GBP'!H695</f>
        <v>#VALUE!</v>
      </c>
      <c r="O695" s="139" t="e">
        <f>$B$5*(N695-($G$10/'EUR GBP'!$F$3))</f>
        <v>#VALUE!</v>
      </c>
      <c r="P695" s="139" t="e">
        <f>(M695/'EUR GBP'!H695)-(Barclays!$K$3/'EUR GBP'!$F$3)</f>
        <v>#DIV/0!</v>
      </c>
      <c r="Q695" s="139" t="e">
        <f t="shared" si="124"/>
        <v>#DIV/0!</v>
      </c>
      <c r="R695" s="139" t="e">
        <f t="shared" si="125"/>
        <v>#DIV/0!</v>
      </c>
      <c r="S695" s="139" t="e">
        <f t="shared" si="126"/>
        <v>#DIV/0!</v>
      </c>
    </row>
    <row r="696" spans="10:19" ht="15" x14ac:dyDescent="0.2">
      <c r="J696" s="49">
        <v>44085</v>
      </c>
      <c r="K696" s="50">
        <v>102.820003032684</v>
      </c>
      <c r="L696" s="139">
        <f t="shared" si="122"/>
        <v>-1.7163639155316584E-2</v>
      </c>
      <c r="M696" s="170">
        <f t="shared" si="123"/>
        <v>150.59018512780349</v>
      </c>
      <c r="N696" s="139" t="e" cm="1">
        <f t="array" ref="N696">[1]!BSMCall(M696,$G$4,$G$7,W696,$G$11,AE696)/'EUR GBP'!H696</f>
        <v>#VALUE!</v>
      </c>
      <c r="O696" s="139" t="e">
        <f>$B$5*(N696-($G$10/'EUR GBP'!$F$3))</f>
        <v>#VALUE!</v>
      </c>
      <c r="P696" s="139" t="e">
        <f>(M696/'EUR GBP'!H696)-(Barclays!$K$3/'EUR GBP'!$F$3)</f>
        <v>#DIV/0!</v>
      </c>
      <c r="Q696" s="139" t="e">
        <f t="shared" si="124"/>
        <v>#DIV/0!</v>
      </c>
      <c r="R696" s="139" t="e">
        <f t="shared" si="125"/>
        <v>#DIV/0!</v>
      </c>
      <c r="S696" s="139" t="e">
        <f t="shared" si="126"/>
        <v>#DIV/0!</v>
      </c>
    </row>
    <row r="697" spans="10:19" ht="15" x14ac:dyDescent="0.2">
      <c r="J697" s="49">
        <v>44084</v>
      </c>
      <c r="K697" s="50">
        <v>104.60000038146899</v>
      </c>
      <c r="L697" s="139">
        <f t="shared" si="122"/>
        <v>7.0997477141326272E-3</v>
      </c>
      <c r="M697" s="170">
        <f t="shared" si="123"/>
        <v>154.3078212125711</v>
      </c>
      <c r="N697" s="139" t="e" cm="1">
        <f t="array" ref="N697">[1]!BSMCall(M697,$G$4,$G$7,W697,$G$11,AE697)/'EUR GBP'!H697</f>
        <v>#VALUE!</v>
      </c>
      <c r="O697" s="139" t="e">
        <f>$B$5*(N697-($G$10/'EUR GBP'!$F$3))</f>
        <v>#VALUE!</v>
      </c>
      <c r="P697" s="139" t="e">
        <f>(M697/'EUR GBP'!H697)-(Barclays!$K$3/'EUR GBP'!$F$3)</f>
        <v>#DIV/0!</v>
      </c>
      <c r="Q697" s="139" t="e">
        <f t="shared" si="124"/>
        <v>#DIV/0!</v>
      </c>
      <c r="R697" s="139" t="e">
        <f t="shared" si="125"/>
        <v>#DIV/0!</v>
      </c>
      <c r="S697" s="139" t="e">
        <f t="shared" si="126"/>
        <v>#DIV/0!</v>
      </c>
    </row>
    <row r="698" spans="10:19" ht="15" x14ac:dyDescent="0.2">
      <c r="J698" s="49">
        <v>44083</v>
      </c>
      <c r="K698" s="50">
        <v>103.85999679565401</v>
      </c>
      <c r="L698" s="139">
        <f t="shared" si="122"/>
        <v>3.8515713939855695E-4</v>
      </c>
      <c r="M698" s="170">
        <f t="shared" si="123"/>
        <v>153.27901165892618</v>
      </c>
      <c r="N698" s="139" t="e" cm="1">
        <f t="array" ref="N698">[1]!BSMCall(M698,$G$4,$G$7,W698,$G$11,AE698)/'EUR GBP'!H698</f>
        <v>#VALUE!</v>
      </c>
      <c r="O698" s="139" t="e">
        <f>$B$5*(N698-($G$10/'EUR GBP'!$F$3))</f>
        <v>#VALUE!</v>
      </c>
      <c r="P698" s="139" t="e">
        <f>(M698/'EUR GBP'!H698)-(Barclays!$K$3/'EUR GBP'!$F$3)</f>
        <v>#DIV/0!</v>
      </c>
      <c r="Q698" s="139" t="e">
        <f t="shared" si="124"/>
        <v>#DIV/0!</v>
      </c>
      <c r="R698" s="139" t="e">
        <f t="shared" si="125"/>
        <v>#DIV/0!</v>
      </c>
      <c r="S698" s="139" t="e">
        <f t="shared" si="126"/>
        <v>#DIV/0!</v>
      </c>
    </row>
    <row r="699" spans="10:19" ht="15" x14ac:dyDescent="0.2">
      <c r="J699" s="49">
        <v>44082</v>
      </c>
      <c r="K699" s="50">
        <v>103.82000207901001</v>
      </c>
      <c r="L699" s="139">
        <f t="shared" si="122"/>
        <v>-3.1664468474308496E-2</v>
      </c>
      <c r="M699" s="170">
        <f t="shared" si="123"/>
        <v>148.36836809024808</v>
      </c>
      <c r="N699" s="139" t="e" cm="1">
        <f t="array" ref="N699">[1]!BSMCall(M699,$G$4,$G$7,W699,$G$11,AE699)/'EUR GBP'!H699</f>
        <v>#VALUE!</v>
      </c>
      <c r="O699" s="139" t="e">
        <f>$B$5*(N699-($G$10/'EUR GBP'!$F$3))</f>
        <v>#VALUE!</v>
      </c>
      <c r="P699" s="139" t="e">
        <f>(M699/'EUR GBP'!H699)-(Barclays!$K$3/'EUR GBP'!$F$3)</f>
        <v>#DIV/0!</v>
      </c>
      <c r="Q699" s="139" t="e">
        <f t="shared" si="124"/>
        <v>#DIV/0!</v>
      </c>
      <c r="R699" s="139" t="e">
        <f t="shared" si="125"/>
        <v>#DIV/0!</v>
      </c>
      <c r="S699" s="139" t="e">
        <f t="shared" si="126"/>
        <v>#DIV/0!</v>
      </c>
    </row>
    <row r="700" spans="10:19" ht="15" x14ac:dyDescent="0.2">
      <c r="J700" s="49">
        <v>44081</v>
      </c>
      <c r="K700" s="50">
        <v>107.160007953643</v>
      </c>
      <c r="L700" s="139">
        <f t="shared" si="122"/>
        <v>6.5537997536567584E-3</v>
      </c>
      <c r="M700" s="170">
        <f t="shared" si="123"/>
        <v>154.22417106722284</v>
      </c>
      <c r="N700" s="139" t="e" cm="1">
        <f t="array" ref="N700">[1]!BSMCall(M700,$G$4,$G$7,W700,$G$11,AE700)/'EUR GBP'!H700</f>
        <v>#VALUE!</v>
      </c>
      <c r="O700" s="139" t="e">
        <f>$B$5*(N700-($G$10/'EUR GBP'!$F$3))</f>
        <v>#VALUE!</v>
      </c>
      <c r="P700" s="139" t="e">
        <f>(M700/'EUR GBP'!H700)-(Barclays!$K$3/'EUR GBP'!$F$3)</f>
        <v>#DIV/0!</v>
      </c>
      <c r="Q700" s="139" t="e">
        <f t="shared" si="124"/>
        <v>#DIV/0!</v>
      </c>
      <c r="R700" s="139" t="e">
        <f t="shared" si="125"/>
        <v>#DIV/0!</v>
      </c>
      <c r="S700" s="139" t="e">
        <f t="shared" si="126"/>
        <v>#DIV/0!</v>
      </c>
    </row>
    <row r="701" spans="10:19" ht="15" x14ac:dyDescent="0.2">
      <c r="J701" s="49">
        <v>44078</v>
      </c>
      <c r="K701" s="50">
        <v>106.45999908447199</v>
      </c>
      <c r="L701" s="139">
        <f t="shared" si="122"/>
        <v>-5.6201364633552678E-3</v>
      </c>
      <c r="M701" s="170">
        <f t="shared" si="123"/>
        <v>152.3588805858264</v>
      </c>
      <c r="N701" s="139" t="e" cm="1">
        <f t="array" ref="N701">[1]!BSMCall(M701,$G$4,$G$7,W701,$G$11,AE701)/'EUR GBP'!H701</f>
        <v>#VALUE!</v>
      </c>
      <c r="O701" s="139" t="e">
        <f>$B$5*(N701-($G$10/'EUR GBP'!$F$3))</f>
        <v>#VALUE!</v>
      </c>
      <c r="P701" s="139" t="e">
        <f>(M701/'EUR GBP'!H701)-(Barclays!$K$3/'EUR GBP'!$F$3)</f>
        <v>#DIV/0!</v>
      </c>
      <c r="Q701" s="139" t="e">
        <f t="shared" si="124"/>
        <v>#DIV/0!</v>
      </c>
      <c r="R701" s="139" t="e">
        <f t="shared" si="125"/>
        <v>#DIV/0!</v>
      </c>
      <c r="S701" s="139" t="e">
        <f t="shared" si="126"/>
        <v>#DIV/0!</v>
      </c>
    </row>
    <row r="702" spans="10:19" ht="15" x14ac:dyDescent="0.2">
      <c r="J702" s="49">
        <v>44077</v>
      </c>
      <c r="K702" s="50">
        <v>107.06000328063901</v>
      </c>
      <c r="L702" s="139">
        <f t="shared" si="122"/>
        <v>3.3817875152670852E-2</v>
      </c>
      <c r="M702" s="170">
        <f t="shared" si="123"/>
        <v>158.40157264213744</v>
      </c>
      <c r="N702" s="139" t="e" cm="1">
        <f t="array" ref="N702">[1]!BSMCall(M702,$G$4,$G$7,W702,$G$11,AE702)/'EUR GBP'!H702</f>
        <v>#VALUE!</v>
      </c>
      <c r="O702" s="139" t="e">
        <f>$B$5*(N702-($G$10/'EUR GBP'!$F$3))</f>
        <v>#VALUE!</v>
      </c>
      <c r="P702" s="139" t="e">
        <f>(M702/'EUR GBP'!H702)-(Barclays!$K$3/'EUR GBP'!$F$3)</f>
        <v>#DIV/0!</v>
      </c>
      <c r="Q702" s="139" t="e">
        <f t="shared" si="124"/>
        <v>#DIV/0!</v>
      </c>
      <c r="R702" s="139" t="e">
        <f t="shared" si="125"/>
        <v>#DIV/0!</v>
      </c>
      <c r="S702" s="139" t="e">
        <f t="shared" si="126"/>
        <v>#DIV/0!</v>
      </c>
    </row>
    <row r="703" spans="10:19" ht="15" x14ac:dyDescent="0.2">
      <c r="J703" s="49">
        <v>44076</v>
      </c>
      <c r="K703" s="50">
        <v>103.49999666213901</v>
      </c>
      <c r="L703" s="139">
        <f t="shared" si="122"/>
        <v>-2.5752450226410595E-2</v>
      </c>
      <c r="M703" s="170">
        <f t="shared" si="123"/>
        <v>149.27420751367433</v>
      </c>
      <c r="N703" s="139" t="e" cm="1">
        <f t="array" ref="N703">[1]!BSMCall(M703,$G$4,$G$7,W703,$G$11,AE703)/'EUR GBP'!H703</f>
        <v>#VALUE!</v>
      </c>
      <c r="O703" s="139" t="e">
        <f>$B$5*(N703-($G$10/'EUR GBP'!$F$3))</f>
        <v>#VALUE!</v>
      </c>
      <c r="P703" s="139" t="e">
        <f>(M703/'EUR GBP'!H703)-(Barclays!$K$3/'EUR GBP'!$F$3)</f>
        <v>#DIV/0!</v>
      </c>
      <c r="Q703" s="139" t="e">
        <f t="shared" si="124"/>
        <v>#DIV/0!</v>
      </c>
      <c r="R703" s="139" t="e">
        <f t="shared" si="125"/>
        <v>#DIV/0!</v>
      </c>
      <c r="S703" s="139" t="e">
        <f t="shared" si="126"/>
        <v>#DIV/0!</v>
      </c>
    </row>
    <row r="704" spans="10:19" ht="15" x14ac:dyDescent="0.2">
      <c r="J704" s="49">
        <v>44075</v>
      </c>
      <c r="K704" s="50">
        <v>106.19999170303301</v>
      </c>
      <c r="L704" s="139">
        <f t="shared" si="122"/>
        <v>-5.281757893904955E-2</v>
      </c>
      <c r="M704" s="170">
        <f t="shared" si="123"/>
        <v>145.12728854962492</v>
      </c>
      <c r="N704" s="139" t="e" cm="1">
        <f t="array" ref="N704">[1]!BSMCall(M704,$G$4,$G$7,W704,$G$11,AE704)/'EUR GBP'!H704</f>
        <v>#VALUE!</v>
      </c>
      <c r="O704" s="139" t="e">
        <f>$B$5*(N704-($G$10/'EUR GBP'!$F$3))</f>
        <v>#VALUE!</v>
      </c>
      <c r="P704" s="139" t="e">
        <f>(M704/'EUR GBP'!H704)-(Barclays!$K$3/'EUR GBP'!$F$3)</f>
        <v>#DIV/0!</v>
      </c>
      <c r="Q704" s="139" t="e">
        <f t="shared" si="124"/>
        <v>#DIV/0!</v>
      </c>
      <c r="R704" s="139" t="e">
        <f t="shared" si="125"/>
        <v>#DIV/0!</v>
      </c>
      <c r="S704" s="139" t="e">
        <f t="shared" si="126"/>
        <v>#DIV/0!</v>
      </c>
    </row>
    <row r="705" spans="10:19" ht="15" x14ac:dyDescent="0.2">
      <c r="J705" s="49">
        <v>44074</v>
      </c>
      <c r="K705" s="50">
        <v>111.95999383926301</v>
      </c>
      <c r="L705" s="139">
        <f t="shared" si="122"/>
        <v>2.6830369418409401E-3</v>
      </c>
      <c r="M705" s="170">
        <f t="shared" si="123"/>
        <v>153.63109279739143</v>
      </c>
      <c r="N705" s="139" t="e" cm="1">
        <f t="array" ref="N705">[1]!BSMCall(M705,$G$4,$G$7,W705,$G$11,AE705)/'EUR GBP'!H705</f>
        <v>#VALUE!</v>
      </c>
      <c r="O705" s="139" t="e">
        <f>$B$5*(N705-($G$10/'EUR GBP'!$F$3))</f>
        <v>#VALUE!</v>
      </c>
      <c r="P705" s="139" t="e">
        <f>(M705/'EUR GBP'!H705)-(Barclays!$K$3/'EUR GBP'!$F$3)</f>
        <v>#DIV/0!</v>
      </c>
      <c r="Q705" s="139" t="e">
        <f t="shared" si="124"/>
        <v>#DIV/0!</v>
      </c>
      <c r="R705" s="139" t="e">
        <f t="shared" si="125"/>
        <v>#DIV/0!</v>
      </c>
      <c r="S705" s="139" t="e">
        <f t="shared" si="126"/>
        <v>#DIV/0!</v>
      </c>
    </row>
    <row r="706" spans="10:19" ht="15" x14ac:dyDescent="0.2">
      <c r="J706" s="49">
        <v>44071</v>
      </c>
      <c r="K706" s="50">
        <v>111.66000366210899</v>
      </c>
      <c r="L706" s="139">
        <f t="shared" si="122"/>
        <v>5.9283584793571372E-3</v>
      </c>
      <c r="M706" s="170">
        <f t="shared" si="123"/>
        <v>154.12834095649885</v>
      </c>
      <c r="N706" s="139" t="e" cm="1">
        <f t="array" ref="N706">[1]!BSMCall(M706,$G$4,$G$7,W706,$G$11,AE706)/'EUR GBP'!H706</f>
        <v>#VALUE!</v>
      </c>
      <c r="O706" s="139" t="e">
        <f>$B$5*(N706-($G$10/'EUR GBP'!$F$3))</f>
        <v>#VALUE!</v>
      </c>
      <c r="P706" s="139" t="e">
        <f>(M706/'EUR GBP'!H706)-(Barclays!$K$3/'EUR GBP'!$F$3)</f>
        <v>#DIV/0!</v>
      </c>
      <c r="Q706" s="139" t="e">
        <f t="shared" si="124"/>
        <v>#DIV/0!</v>
      </c>
      <c r="R706" s="139" t="e">
        <f t="shared" si="125"/>
        <v>#DIV/0!</v>
      </c>
      <c r="S706" s="139" t="e">
        <f t="shared" si="126"/>
        <v>#DIV/0!</v>
      </c>
    </row>
    <row r="707" spans="10:19" ht="15" x14ac:dyDescent="0.2">
      <c r="J707" s="49">
        <v>44070</v>
      </c>
      <c r="K707" s="50">
        <v>111.00000143051101</v>
      </c>
      <c r="L707" s="139">
        <f t="shared" si="122"/>
        <v>7.9595479551360822E-3</v>
      </c>
      <c r="M707" s="170">
        <f t="shared" si="123"/>
        <v>154.4395598036773</v>
      </c>
      <c r="N707" s="139" t="e" cm="1">
        <f t="array" ref="N707">[1]!BSMCall(M707,$G$4,$G$7,W707,$G$11,AE707)/'EUR GBP'!H707</f>
        <v>#VALUE!</v>
      </c>
      <c r="O707" s="139" t="e">
        <f>$B$5*(N707-($G$10/'EUR GBP'!$F$3))</f>
        <v>#VALUE!</v>
      </c>
      <c r="P707" s="139" t="e">
        <f>(M707/'EUR GBP'!H707)-(Barclays!$K$3/'EUR GBP'!$F$3)</f>
        <v>#DIV/0!</v>
      </c>
      <c r="Q707" s="139" t="e">
        <f t="shared" si="124"/>
        <v>#DIV/0!</v>
      </c>
      <c r="R707" s="139" t="e">
        <f t="shared" si="125"/>
        <v>#DIV/0!</v>
      </c>
      <c r="S707" s="139" t="e">
        <f t="shared" si="126"/>
        <v>#DIV/0!</v>
      </c>
    </row>
    <row r="708" spans="10:19" ht="15" x14ac:dyDescent="0.2">
      <c r="J708" s="49">
        <v>44069</v>
      </c>
      <c r="K708" s="50">
        <v>110.11999845504701</v>
      </c>
      <c r="L708" s="139">
        <f t="shared" ref="L708:L771" si="127">LN(K708/K709)</f>
        <v>5.4635376852374944E-3</v>
      </c>
      <c r="M708" s="170">
        <f t="shared" ref="M708:M771" si="128">$K$3*(1+L708)</f>
        <v>154.05712111540791</v>
      </c>
      <c r="N708" s="139" t="e" cm="1">
        <f t="array" ref="N708">[1]!BSMCall(M708,$G$4,$G$7,W708,$G$11,AE708)/'EUR GBP'!H708</f>
        <v>#VALUE!</v>
      </c>
      <c r="O708" s="139" t="e">
        <f>$B$5*(N708-($G$10/'EUR GBP'!$F$3))</f>
        <v>#VALUE!</v>
      </c>
      <c r="P708" s="139" t="e">
        <f>(M708/'EUR GBP'!H708)-(Barclays!$K$3/'EUR GBP'!$F$3)</f>
        <v>#DIV/0!</v>
      </c>
      <c r="Q708" s="139" t="e">
        <f t="shared" ref="Q708:Q771" si="129">$G$15*P708</f>
        <v>#DIV/0!</v>
      </c>
      <c r="R708" s="139" t="e">
        <f t="shared" ref="R708:R771" si="130">0.5*$G$16*P708^2</f>
        <v>#DIV/0!</v>
      </c>
      <c r="S708" s="139" t="e">
        <f t="shared" ref="S708:S771" si="131">Q708+R708+Y708+AG708</f>
        <v>#DIV/0!</v>
      </c>
    </row>
    <row r="709" spans="10:19" ht="15" x14ac:dyDescent="0.2">
      <c r="J709" s="49">
        <v>44068</v>
      </c>
      <c r="K709" s="50">
        <v>109.51999425887999</v>
      </c>
      <c r="L709" s="139">
        <f t="shared" si="127"/>
        <v>5.4797734532905946E-4</v>
      </c>
      <c r="M709" s="170">
        <f t="shared" si="128"/>
        <v>153.30395897053413</v>
      </c>
      <c r="N709" s="139" t="e" cm="1">
        <f t="array" ref="N709">[1]!BSMCall(M709,$G$4,$G$7,W709,$G$11,AE709)/'EUR GBP'!H709</f>
        <v>#VALUE!</v>
      </c>
      <c r="O709" s="139" t="e">
        <f>$B$5*(N709-($G$10/'EUR GBP'!$F$3))</f>
        <v>#VALUE!</v>
      </c>
      <c r="P709" s="139" t="e">
        <f>(M709/'EUR GBP'!H709)-(Barclays!$K$3/'EUR GBP'!$F$3)</f>
        <v>#DIV/0!</v>
      </c>
      <c r="Q709" s="139" t="e">
        <f t="shared" si="129"/>
        <v>#DIV/0!</v>
      </c>
      <c r="R709" s="139" t="e">
        <f t="shared" si="130"/>
        <v>#DIV/0!</v>
      </c>
      <c r="S709" s="139" t="e">
        <f t="shared" si="131"/>
        <v>#DIV/0!</v>
      </c>
    </row>
    <row r="710" spans="10:19" ht="15" x14ac:dyDescent="0.2">
      <c r="J710" s="49">
        <v>44067</v>
      </c>
      <c r="K710" s="50">
        <v>109.459996223449</v>
      </c>
      <c r="L710" s="139">
        <f t="shared" si="127"/>
        <v>1.1023412135661116E-2</v>
      </c>
      <c r="M710" s="170">
        <f t="shared" si="128"/>
        <v>154.90900506693069</v>
      </c>
      <c r="N710" s="139" t="e" cm="1">
        <f t="array" ref="N710">[1]!BSMCall(M710,$G$4,$G$7,W710,$G$11,AE710)/'EUR GBP'!H710</f>
        <v>#VALUE!</v>
      </c>
      <c r="O710" s="139" t="e">
        <f>$B$5*(N710-($G$10/'EUR GBP'!$F$3))</f>
        <v>#VALUE!</v>
      </c>
      <c r="P710" s="139" t="e">
        <f>(M710/'EUR GBP'!H710)-(Barclays!$K$3/'EUR GBP'!$F$3)</f>
        <v>#DIV/0!</v>
      </c>
      <c r="Q710" s="139" t="e">
        <f t="shared" si="129"/>
        <v>#DIV/0!</v>
      </c>
      <c r="R710" s="139" t="e">
        <f t="shared" si="130"/>
        <v>#DIV/0!</v>
      </c>
      <c r="S710" s="139" t="e">
        <f t="shared" si="131"/>
        <v>#DIV/0!</v>
      </c>
    </row>
    <row r="711" spans="10:19" ht="15" x14ac:dyDescent="0.2">
      <c r="J711" s="49">
        <v>44064</v>
      </c>
      <c r="K711" s="50">
        <v>108.259999752044</v>
      </c>
      <c r="L711" s="139">
        <f t="shared" si="127"/>
        <v>7.2309418441547854E-3</v>
      </c>
      <c r="M711" s="170">
        <f t="shared" si="128"/>
        <v>154.32792277689535</v>
      </c>
      <c r="N711" s="139" t="e" cm="1">
        <f t="array" ref="N711">[1]!BSMCall(M711,$G$4,$G$7,W711,$G$11,AE711)/'EUR GBP'!H711</f>
        <v>#VALUE!</v>
      </c>
      <c r="O711" s="139" t="e">
        <f>$B$5*(N711-($G$10/'EUR GBP'!$F$3))</f>
        <v>#VALUE!</v>
      </c>
      <c r="P711" s="139" t="e">
        <f>(M711/'EUR GBP'!H711)-(Barclays!$K$3/'EUR GBP'!$F$3)</f>
        <v>#DIV/0!</v>
      </c>
      <c r="Q711" s="139" t="e">
        <f t="shared" si="129"/>
        <v>#DIV/0!</v>
      </c>
      <c r="R711" s="139" t="e">
        <f t="shared" si="130"/>
        <v>#DIV/0!</v>
      </c>
      <c r="S711" s="139" t="e">
        <f t="shared" si="131"/>
        <v>#DIV/0!</v>
      </c>
    </row>
    <row r="712" spans="10:19" ht="15" x14ac:dyDescent="0.2">
      <c r="J712" s="49">
        <v>44063</v>
      </c>
      <c r="K712" s="50">
        <v>107.48000144958401</v>
      </c>
      <c r="L712" s="139">
        <f t="shared" si="127"/>
        <v>-2.1173580829315669E-2</v>
      </c>
      <c r="M712" s="170">
        <f t="shared" si="128"/>
        <v>149.97578187300303</v>
      </c>
      <c r="N712" s="139" t="e" cm="1">
        <f t="array" ref="N712">[1]!BSMCall(M712,$G$4,$G$7,W712,$G$11,AE712)/'EUR GBP'!H712</f>
        <v>#VALUE!</v>
      </c>
      <c r="O712" s="139" t="e">
        <f>$B$5*(N712-($G$10/'EUR GBP'!$F$3))</f>
        <v>#VALUE!</v>
      </c>
      <c r="P712" s="139" t="e">
        <f>(M712/'EUR GBP'!H712)-(Barclays!$K$3/'EUR GBP'!$F$3)</f>
        <v>#DIV/0!</v>
      </c>
      <c r="Q712" s="139" t="e">
        <f t="shared" si="129"/>
        <v>#DIV/0!</v>
      </c>
      <c r="R712" s="139" t="e">
        <f t="shared" si="130"/>
        <v>#DIV/0!</v>
      </c>
      <c r="S712" s="139" t="e">
        <f t="shared" si="131"/>
        <v>#DIV/0!</v>
      </c>
    </row>
    <row r="713" spans="10:19" ht="15" x14ac:dyDescent="0.2">
      <c r="J713" s="49">
        <v>44062</v>
      </c>
      <c r="K713" s="50">
        <v>109.780001640319</v>
      </c>
      <c r="L713" s="139">
        <f t="shared" si="127"/>
        <v>1.6347111202972827E-2</v>
      </c>
      <c r="M713" s="170">
        <f t="shared" si="128"/>
        <v>155.72470222675307</v>
      </c>
      <c r="N713" s="139" t="e" cm="1">
        <f t="array" ref="N713">[1]!BSMCall(M713,$G$4,$G$7,W713,$G$11,AE713)/'EUR GBP'!H713</f>
        <v>#VALUE!</v>
      </c>
      <c r="O713" s="139" t="e">
        <f>$B$5*(N713-($G$10/'EUR GBP'!$F$3))</f>
        <v>#VALUE!</v>
      </c>
      <c r="P713" s="139" t="e">
        <f>(M713/'EUR GBP'!H713)-(Barclays!$K$3/'EUR GBP'!$F$3)</f>
        <v>#DIV/0!</v>
      </c>
      <c r="Q713" s="139" t="e">
        <f t="shared" si="129"/>
        <v>#DIV/0!</v>
      </c>
      <c r="R713" s="139" t="e">
        <f t="shared" si="130"/>
        <v>#DIV/0!</v>
      </c>
      <c r="S713" s="139" t="e">
        <f t="shared" si="131"/>
        <v>#DIV/0!</v>
      </c>
    </row>
    <row r="714" spans="10:19" ht="15" x14ac:dyDescent="0.2">
      <c r="J714" s="49">
        <v>44061</v>
      </c>
      <c r="K714" s="50">
        <v>108.000004291534</v>
      </c>
      <c r="L714" s="139">
        <f t="shared" si="127"/>
        <v>-8.2987508179852964E-3</v>
      </c>
      <c r="M714" s="170">
        <f t="shared" si="128"/>
        <v>151.94846330008104</v>
      </c>
      <c r="N714" s="139" t="e" cm="1">
        <f t="array" ref="N714">[1]!BSMCall(M714,$G$4,$G$7,W714,$G$11,AE714)/'EUR GBP'!H714</f>
        <v>#VALUE!</v>
      </c>
      <c r="O714" s="139" t="e">
        <f>$B$5*(N714-($G$10/'EUR GBP'!$F$3))</f>
        <v>#VALUE!</v>
      </c>
      <c r="P714" s="139" t="e">
        <f>(M714/'EUR GBP'!H714)-(Barclays!$K$3/'EUR GBP'!$F$3)</f>
        <v>#DIV/0!</v>
      </c>
      <c r="Q714" s="139" t="e">
        <f t="shared" si="129"/>
        <v>#DIV/0!</v>
      </c>
      <c r="R714" s="139" t="e">
        <f t="shared" si="130"/>
        <v>#DIV/0!</v>
      </c>
      <c r="S714" s="139" t="e">
        <f t="shared" si="131"/>
        <v>#DIV/0!</v>
      </c>
    </row>
    <row r="715" spans="10:19" ht="15" x14ac:dyDescent="0.2">
      <c r="J715" s="49">
        <v>44060</v>
      </c>
      <c r="K715" s="50">
        <v>108.899998664855</v>
      </c>
      <c r="L715" s="139">
        <f t="shared" si="127"/>
        <v>9.1862891138483186E-4</v>
      </c>
      <c r="M715" s="170">
        <f t="shared" si="128"/>
        <v>153.36075020270047</v>
      </c>
      <c r="N715" s="139" t="e" cm="1">
        <f t="array" ref="N715">[1]!BSMCall(M715,$G$4,$G$7,W715,$G$11,AE715)/'EUR GBP'!H715</f>
        <v>#VALUE!</v>
      </c>
      <c r="O715" s="139" t="e">
        <f>$B$5*(N715-($G$10/'EUR GBP'!$F$3))</f>
        <v>#VALUE!</v>
      </c>
      <c r="P715" s="139" t="e">
        <f>(M715/'EUR GBP'!H715)-(Barclays!$K$3/'EUR GBP'!$F$3)</f>
        <v>#DIV/0!</v>
      </c>
      <c r="Q715" s="139" t="e">
        <f t="shared" si="129"/>
        <v>#DIV/0!</v>
      </c>
      <c r="R715" s="139" t="e">
        <f t="shared" si="130"/>
        <v>#DIV/0!</v>
      </c>
      <c r="S715" s="139" t="e">
        <f t="shared" si="131"/>
        <v>#DIV/0!</v>
      </c>
    </row>
    <row r="716" spans="10:19" ht="15" x14ac:dyDescent="0.2">
      <c r="J716" s="49">
        <v>44057</v>
      </c>
      <c r="K716" s="50">
        <v>108.80000591278001</v>
      </c>
      <c r="L716" s="139">
        <f t="shared" si="127"/>
        <v>2.3926336630259522E-3</v>
      </c>
      <c r="M716" s="170">
        <f t="shared" si="128"/>
        <v>153.58659720762626</v>
      </c>
      <c r="N716" s="139" t="e" cm="1">
        <f t="array" ref="N716">[1]!BSMCall(M716,$G$4,$G$7,W716,$G$11,AE716)/'EUR GBP'!H716</f>
        <v>#VALUE!</v>
      </c>
      <c r="O716" s="139" t="e">
        <f>$B$5*(N716-($G$10/'EUR GBP'!$F$3))</f>
        <v>#VALUE!</v>
      </c>
      <c r="P716" s="139" t="e">
        <f>(M716/'EUR GBP'!H716)-(Barclays!$K$3/'EUR GBP'!$F$3)</f>
        <v>#DIV/0!</v>
      </c>
      <c r="Q716" s="139" t="e">
        <f t="shared" si="129"/>
        <v>#DIV/0!</v>
      </c>
      <c r="R716" s="139" t="e">
        <f t="shared" si="130"/>
        <v>#DIV/0!</v>
      </c>
      <c r="S716" s="139" t="e">
        <f t="shared" si="131"/>
        <v>#DIV/0!</v>
      </c>
    </row>
    <row r="717" spans="10:19" ht="15" x14ac:dyDescent="0.2">
      <c r="J717" s="49">
        <v>44056</v>
      </c>
      <c r="K717" s="50">
        <v>108.539998531341</v>
      </c>
      <c r="L717" s="139">
        <f t="shared" si="127"/>
        <v>-3.2451046724179332E-2</v>
      </c>
      <c r="M717" s="170">
        <f t="shared" si="128"/>
        <v>148.2478485724682</v>
      </c>
      <c r="N717" s="139" t="e" cm="1">
        <f t="array" ref="N717">[1]!BSMCall(M717,$G$4,$G$7,W717,$G$11,AE717)/'EUR GBP'!H717</f>
        <v>#VALUE!</v>
      </c>
      <c r="O717" s="139" t="e">
        <f>$B$5*(N717-($G$10/'EUR GBP'!$F$3))</f>
        <v>#VALUE!</v>
      </c>
      <c r="P717" s="139" t="e">
        <f>(M717/'EUR GBP'!H717)-(Barclays!$K$3/'EUR GBP'!$F$3)</f>
        <v>#DIV/0!</v>
      </c>
      <c r="Q717" s="139" t="e">
        <f t="shared" si="129"/>
        <v>#DIV/0!</v>
      </c>
      <c r="R717" s="139" t="e">
        <f t="shared" si="130"/>
        <v>#DIV/0!</v>
      </c>
      <c r="S717" s="139" t="e">
        <f t="shared" si="131"/>
        <v>#DIV/0!</v>
      </c>
    </row>
    <row r="718" spans="10:19" ht="15" x14ac:dyDescent="0.2">
      <c r="J718" s="49">
        <v>44055</v>
      </c>
      <c r="K718" s="50">
        <v>112.12000846862699</v>
      </c>
      <c r="L718" s="139">
        <f t="shared" si="127"/>
        <v>7.3405118434499714E-3</v>
      </c>
      <c r="M718" s="170">
        <f t="shared" si="128"/>
        <v>154.34471109195539</v>
      </c>
      <c r="N718" s="139" t="e" cm="1">
        <f t="array" ref="N718">[1]!BSMCall(M718,$G$4,$G$7,W718,$G$11,AE718)/'EUR GBP'!H718</f>
        <v>#VALUE!</v>
      </c>
      <c r="O718" s="139" t="e">
        <f>$B$5*(N718-($G$10/'EUR GBP'!$F$3))</f>
        <v>#VALUE!</v>
      </c>
      <c r="P718" s="139" t="e">
        <f>(M718/'EUR GBP'!H718)-(Barclays!$K$3/'EUR GBP'!$F$3)</f>
        <v>#DIV/0!</v>
      </c>
      <c r="Q718" s="139" t="e">
        <f t="shared" si="129"/>
        <v>#DIV/0!</v>
      </c>
      <c r="R718" s="139" t="e">
        <f t="shared" si="130"/>
        <v>#DIV/0!</v>
      </c>
      <c r="S718" s="139" t="e">
        <f t="shared" si="131"/>
        <v>#DIV/0!</v>
      </c>
    </row>
    <row r="719" spans="10:19" ht="15" x14ac:dyDescent="0.2">
      <c r="J719" s="49">
        <v>44054</v>
      </c>
      <c r="K719" s="50">
        <v>111.30000352859399</v>
      </c>
      <c r="L719" s="139">
        <f t="shared" si="127"/>
        <v>4.3333346722404013E-2</v>
      </c>
      <c r="M719" s="170">
        <f t="shared" si="128"/>
        <v>159.85953317590622</v>
      </c>
      <c r="N719" s="139" t="e" cm="1">
        <f t="array" ref="N719">[1]!BSMCall(M719,$G$4,$G$7,W719,$G$11,AE719)/'EUR GBP'!H719</f>
        <v>#VALUE!</v>
      </c>
      <c r="O719" s="139" t="e">
        <f>$B$5*(N719-($G$10/'EUR GBP'!$F$3))</f>
        <v>#VALUE!</v>
      </c>
      <c r="P719" s="139" t="e">
        <f>(M719/'EUR GBP'!H719)-(Barclays!$K$3/'EUR GBP'!$F$3)</f>
        <v>#DIV/0!</v>
      </c>
      <c r="Q719" s="139" t="e">
        <f t="shared" si="129"/>
        <v>#DIV/0!</v>
      </c>
      <c r="R719" s="139" t="e">
        <f t="shared" si="130"/>
        <v>#DIV/0!</v>
      </c>
      <c r="S719" s="139" t="e">
        <f t="shared" si="131"/>
        <v>#DIV/0!</v>
      </c>
    </row>
    <row r="720" spans="10:19" ht="15" x14ac:dyDescent="0.2">
      <c r="J720" s="49">
        <v>44053</v>
      </c>
      <c r="K720" s="50">
        <v>106.580007076263</v>
      </c>
      <c r="L720" s="139">
        <f t="shared" si="127"/>
        <v>2.6815364283857994E-2</v>
      </c>
      <c r="M720" s="170">
        <f t="shared" si="128"/>
        <v>157.32864794164337</v>
      </c>
      <c r="N720" s="139" t="e" cm="1">
        <f t="array" ref="N720">[1]!BSMCall(M720,$G$4,$G$7,W720,$G$11,AE720)/'EUR GBP'!H720</f>
        <v>#VALUE!</v>
      </c>
      <c r="O720" s="139" t="e">
        <f>$B$5*(N720-($G$10/'EUR GBP'!$F$3))</f>
        <v>#VALUE!</v>
      </c>
      <c r="P720" s="139" t="e">
        <f>(M720/'EUR GBP'!H720)-(Barclays!$K$3/'EUR GBP'!$F$3)</f>
        <v>#DIV/0!</v>
      </c>
      <c r="Q720" s="139" t="e">
        <f t="shared" si="129"/>
        <v>#DIV/0!</v>
      </c>
      <c r="R720" s="139" t="e">
        <f t="shared" si="130"/>
        <v>#DIV/0!</v>
      </c>
      <c r="S720" s="139" t="e">
        <f t="shared" si="131"/>
        <v>#DIV/0!</v>
      </c>
    </row>
    <row r="721" spans="10:19" ht="15" x14ac:dyDescent="0.2">
      <c r="J721" s="49">
        <v>44050</v>
      </c>
      <c r="K721" s="50">
        <v>103.76000404357899</v>
      </c>
      <c r="L721" s="139">
        <f t="shared" si="127"/>
        <v>-2.0225781446817328E-2</v>
      </c>
      <c r="M721" s="170">
        <f t="shared" si="128"/>
        <v>150.1210036923828</v>
      </c>
      <c r="N721" s="139" t="e" cm="1">
        <f t="array" ref="N721">[1]!BSMCall(M721,$G$4,$G$7,W721,$G$11,AE721)/'EUR GBP'!H721</f>
        <v>#VALUE!</v>
      </c>
      <c r="O721" s="139" t="e">
        <f>$B$5*(N721-($G$10/'EUR GBP'!$F$3))</f>
        <v>#VALUE!</v>
      </c>
      <c r="P721" s="139" t="e">
        <f>(M721/'EUR GBP'!H721)-(Barclays!$K$3/'EUR GBP'!$F$3)</f>
        <v>#DIV/0!</v>
      </c>
      <c r="Q721" s="139" t="e">
        <f t="shared" si="129"/>
        <v>#DIV/0!</v>
      </c>
      <c r="R721" s="139" t="e">
        <f t="shared" si="130"/>
        <v>#DIV/0!</v>
      </c>
      <c r="S721" s="139" t="e">
        <f t="shared" si="131"/>
        <v>#DIV/0!</v>
      </c>
    </row>
    <row r="722" spans="10:19" ht="15" x14ac:dyDescent="0.2">
      <c r="J722" s="49">
        <v>44049</v>
      </c>
      <c r="K722" s="50">
        <v>105.879998207092</v>
      </c>
      <c r="L722" s="139">
        <f t="shared" si="127"/>
        <v>-7.9022823294294109E-3</v>
      </c>
      <c r="M722" s="170">
        <f t="shared" si="128"/>
        <v>152.00921020105818</v>
      </c>
      <c r="N722" s="139" t="e" cm="1">
        <f t="array" ref="N722">[1]!BSMCall(M722,$G$4,$G$7,W722,$G$11,AE722)/'EUR GBP'!H722</f>
        <v>#VALUE!</v>
      </c>
      <c r="O722" s="139" t="e">
        <f>$B$5*(N722-($G$10/'EUR GBP'!$F$3))</f>
        <v>#VALUE!</v>
      </c>
      <c r="P722" s="139" t="e">
        <f>(M722/'EUR GBP'!H722)-(Barclays!$K$3/'EUR GBP'!$F$3)</f>
        <v>#DIV/0!</v>
      </c>
      <c r="Q722" s="139" t="e">
        <f t="shared" si="129"/>
        <v>#DIV/0!</v>
      </c>
      <c r="R722" s="139" t="e">
        <f t="shared" si="130"/>
        <v>#DIV/0!</v>
      </c>
      <c r="S722" s="139" t="e">
        <f t="shared" si="131"/>
        <v>#DIV/0!</v>
      </c>
    </row>
    <row r="723" spans="10:19" ht="15" x14ac:dyDescent="0.2">
      <c r="J723" s="49">
        <v>44048</v>
      </c>
      <c r="K723" s="50">
        <v>106.720006465911</v>
      </c>
      <c r="L723" s="139">
        <f t="shared" si="127"/>
        <v>1.4725662481851485E-2</v>
      </c>
      <c r="M723" s="170">
        <f t="shared" si="128"/>
        <v>155.47626385713573</v>
      </c>
      <c r="N723" s="139" t="e" cm="1">
        <f t="array" ref="N723">[1]!BSMCall(M723,$G$4,$G$7,W723,$G$11,AE723)/'EUR GBP'!H723</f>
        <v>#VALUE!</v>
      </c>
      <c r="O723" s="139" t="e">
        <f>$B$5*(N723-($G$10/'EUR GBP'!$F$3))</f>
        <v>#VALUE!</v>
      </c>
      <c r="P723" s="139" t="e">
        <f>(M723/'EUR GBP'!H723)-(Barclays!$K$3/'EUR GBP'!$F$3)</f>
        <v>#DIV/0!</v>
      </c>
      <c r="Q723" s="139" t="e">
        <f t="shared" si="129"/>
        <v>#DIV/0!</v>
      </c>
      <c r="R723" s="139" t="e">
        <f t="shared" si="130"/>
        <v>#DIV/0!</v>
      </c>
      <c r="S723" s="139" t="e">
        <f t="shared" si="131"/>
        <v>#DIV/0!</v>
      </c>
    </row>
    <row r="724" spans="10:19" ht="15" x14ac:dyDescent="0.2">
      <c r="J724" s="49">
        <v>44047</v>
      </c>
      <c r="K724" s="50">
        <v>105.15999794006301</v>
      </c>
      <c r="L724" s="139">
        <f t="shared" si="127"/>
        <v>1.5718149704745919E-2</v>
      </c>
      <c r="M724" s="170">
        <f t="shared" si="128"/>
        <v>155.62833274732637</v>
      </c>
      <c r="N724" s="139" t="e" cm="1">
        <f t="array" ref="N724">[1]!BSMCall(M724,$G$4,$G$7,W724,$G$11,AE724)/'EUR GBP'!H724</f>
        <v>#VALUE!</v>
      </c>
      <c r="O724" s="139" t="e">
        <f>$B$5*(N724-($G$10/'EUR GBP'!$F$3))</f>
        <v>#VALUE!</v>
      </c>
      <c r="P724" s="139" t="e">
        <f>(M724/'EUR GBP'!H724)-(Barclays!$K$3/'EUR GBP'!$F$3)</f>
        <v>#DIV/0!</v>
      </c>
      <c r="Q724" s="139" t="e">
        <f t="shared" si="129"/>
        <v>#DIV/0!</v>
      </c>
      <c r="R724" s="139" t="e">
        <f t="shared" si="130"/>
        <v>#DIV/0!</v>
      </c>
      <c r="S724" s="139" t="e">
        <f t="shared" si="131"/>
        <v>#DIV/0!</v>
      </c>
    </row>
    <row r="725" spans="10:19" ht="15" x14ac:dyDescent="0.2">
      <c r="J725" s="49">
        <v>44046</v>
      </c>
      <c r="K725" s="50">
        <v>103.519999980926</v>
      </c>
      <c r="L725" s="139">
        <f t="shared" si="127"/>
        <v>2.0888972877990009E-2</v>
      </c>
      <c r="M725" s="170">
        <f t="shared" si="128"/>
        <v>156.42060626298337</v>
      </c>
      <c r="N725" s="139" t="e" cm="1">
        <f t="array" ref="N725">[1]!BSMCall(M725,$G$4,$G$7,W725,$G$11,AE725)/'EUR GBP'!H725</f>
        <v>#VALUE!</v>
      </c>
      <c r="O725" s="139" t="e">
        <f>$B$5*(N725-($G$10/'EUR GBP'!$F$3))</f>
        <v>#VALUE!</v>
      </c>
      <c r="P725" s="139" t="e">
        <f>(M725/'EUR GBP'!H725)-(Barclays!$K$3/'EUR GBP'!$F$3)</f>
        <v>#DIV/0!</v>
      </c>
      <c r="Q725" s="139" t="e">
        <f t="shared" si="129"/>
        <v>#DIV/0!</v>
      </c>
      <c r="R725" s="139" t="e">
        <f t="shared" si="130"/>
        <v>#DIV/0!</v>
      </c>
      <c r="S725" s="139" t="e">
        <f t="shared" si="131"/>
        <v>#DIV/0!</v>
      </c>
    </row>
    <row r="726" spans="10:19" ht="15" x14ac:dyDescent="0.2">
      <c r="J726" s="49">
        <v>44043</v>
      </c>
      <c r="K726" s="50">
        <v>101.380002498626</v>
      </c>
      <c r="L726" s="139">
        <f t="shared" si="127"/>
        <v>1.6108537294790375E-2</v>
      </c>
      <c r="M726" s="170">
        <f t="shared" si="128"/>
        <v>155.68814793304648</v>
      </c>
      <c r="N726" s="139" t="e" cm="1">
        <f t="array" ref="N726">[1]!BSMCall(M726,$G$4,$G$7,W726,$G$11,AE726)/'EUR GBP'!H726</f>
        <v>#VALUE!</v>
      </c>
      <c r="O726" s="139" t="e">
        <f>$B$5*(N726-($G$10/'EUR GBP'!$F$3))</f>
        <v>#VALUE!</v>
      </c>
      <c r="P726" s="139" t="e">
        <f>(M726/'EUR GBP'!H726)-(Barclays!$K$3/'EUR GBP'!$F$3)</f>
        <v>#DIV/0!</v>
      </c>
      <c r="Q726" s="139" t="e">
        <f t="shared" si="129"/>
        <v>#DIV/0!</v>
      </c>
      <c r="R726" s="139" t="e">
        <f t="shared" si="130"/>
        <v>#DIV/0!</v>
      </c>
      <c r="S726" s="139" t="e">
        <f t="shared" si="131"/>
        <v>#DIV/0!</v>
      </c>
    </row>
    <row r="727" spans="10:19" ht="15" x14ac:dyDescent="0.2">
      <c r="J727" s="49">
        <v>44042</v>
      </c>
      <c r="K727" s="50">
        <v>99.760001897811804</v>
      </c>
      <c r="L727" s="139">
        <f t="shared" si="127"/>
        <v>-5.5184988430222279E-2</v>
      </c>
      <c r="M727" s="170">
        <f t="shared" si="128"/>
        <v>144.76455407239962</v>
      </c>
      <c r="N727" s="139" t="e" cm="1">
        <f t="array" ref="N727">[1]!BSMCall(M727,$G$4,$G$7,W727,$G$11,AE727)/'EUR GBP'!H727</f>
        <v>#VALUE!</v>
      </c>
      <c r="O727" s="139" t="e">
        <f>$B$5*(N727-($G$10/'EUR GBP'!$F$3))</f>
        <v>#VALUE!</v>
      </c>
      <c r="P727" s="139" t="e">
        <f>(M727/'EUR GBP'!H727)-(Barclays!$K$3/'EUR GBP'!$F$3)</f>
        <v>#DIV/0!</v>
      </c>
      <c r="Q727" s="139" t="e">
        <f t="shared" si="129"/>
        <v>#DIV/0!</v>
      </c>
      <c r="R727" s="139" t="e">
        <f t="shared" si="130"/>
        <v>#DIV/0!</v>
      </c>
      <c r="S727" s="139" t="e">
        <f t="shared" si="131"/>
        <v>#DIV/0!</v>
      </c>
    </row>
    <row r="728" spans="10:19" ht="15" x14ac:dyDescent="0.2">
      <c r="J728" s="49">
        <v>44041</v>
      </c>
      <c r="K728" s="50">
        <v>105.41999340057299</v>
      </c>
      <c r="L728" s="139">
        <f t="shared" si="127"/>
        <v>-5.7506263853399547E-2</v>
      </c>
      <c r="M728" s="170">
        <f t="shared" si="128"/>
        <v>144.4088882569749</v>
      </c>
      <c r="N728" s="139" t="e" cm="1">
        <f t="array" ref="N728">[1]!BSMCall(M728,$G$4,$G$7,W728,$G$11,AE728)/'EUR GBP'!H728</f>
        <v>#VALUE!</v>
      </c>
      <c r="O728" s="139" t="e">
        <f>$B$5*(N728-($G$10/'EUR GBP'!$F$3))</f>
        <v>#VALUE!</v>
      </c>
      <c r="P728" s="139" t="e">
        <f>(M728/'EUR GBP'!H728)-(Barclays!$K$3/'EUR GBP'!$F$3)</f>
        <v>#DIV/0!</v>
      </c>
      <c r="Q728" s="139" t="e">
        <f t="shared" si="129"/>
        <v>#DIV/0!</v>
      </c>
      <c r="R728" s="139" t="e">
        <f t="shared" si="130"/>
        <v>#DIV/0!</v>
      </c>
      <c r="S728" s="139" t="e">
        <f t="shared" si="131"/>
        <v>#DIV/0!</v>
      </c>
    </row>
    <row r="729" spans="10:19" ht="15" x14ac:dyDescent="0.2">
      <c r="J729" s="49">
        <v>44040</v>
      </c>
      <c r="K729" s="50">
        <v>111.66000366210899</v>
      </c>
      <c r="L729" s="139">
        <f t="shared" si="127"/>
        <v>0</v>
      </c>
      <c r="M729" s="170">
        <f t="shared" si="128"/>
        <v>153.21999788284299</v>
      </c>
      <c r="N729" s="139" t="e" cm="1">
        <f t="array" ref="N729">[1]!BSMCall(M729,$G$4,$G$7,W729,$G$11,AE729)/'EUR GBP'!H729</f>
        <v>#VALUE!</v>
      </c>
      <c r="O729" s="139" t="e">
        <f>$B$5*(N729-($G$10/'EUR GBP'!$F$3))</f>
        <v>#VALUE!</v>
      </c>
      <c r="P729" s="139" t="e">
        <f>(M729/'EUR GBP'!H729)-(Barclays!$K$3/'EUR GBP'!$F$3)</f>
        <v>#DIV/0!</v>
      </c>
      <c r="Q729" s="139" t="e">
        <f t="shared" si="129"/>
        <v>#DIV/0!</v>
      </c>
      <c r="R729" s="139" t="e">
        <f t="shared" si="130"/>
        <v>#DIV/0!</v>
      </c>
      <c r="S729" s="139" t="e">
        <f t="shared" si="131"/>
        <v>#DIV/0!</v>
      </c>
    </row>
    <row r="730" spans="10:19" ht="15" x14ac:dyDescent="0.2">
      <c r="J730" s="49">
        <v>44039</v>
      </c>
      <c r="K730" s="50">
        <v>111.66000366210899</v>
      </c>
      <c r="L730" s="139">
        <f t="shared" si="127"/>
        <v>-2.424255294987529E-2</v>
      </c>
      <c r="M730" s="170">
        <f t="shared" si="128"/>
        <v>149.50555397118839</v>
      </c>
      <c r="N730" s="139" t="e" cm="1">
        <f t="array" ref="N730">[1]!BSMCall(M730,$G$4,$G$7,W730,$G$11,AE730)/'EUR GBP'!H730</f>
        <v>#VALUE!</v>
      </c>
      <c r="O730" s="139" t="e">
        <f>$B$5*(N730-($G$10/'EUR GBP'!$F$3))</f>
        <v>#VALUE!</v>
      </c>
      <c r="P730" s="139" t="e">
        <f>(M730/'EUR GBP'!H730)-(Barclays!$K$3/'EUR GBP'!$F$3)</f>
        <v>#DIV/0!</v>
      </c>
      <c r="Q730" s="139" t="e">
        <f t="shared" si="129"/>
        <v>#DIV/0!</v>
      </c>
      <c r="R730" s="139" t="e">
        <f t="shared" si="130"/>
        <v>#DIV/0!</v>
      </c>
      <c r="S730" s="139" t="e">
        <f t="shared" si="131"/>
        <v>#DIV/0!</v>
      </c>
    </row>
    <row r="731" spans="10:19" ht="15" x14ac:dyDescent="0.2">
      <c r="J731" s="49">
        <v>44036</v>
      </c>
      <c r="K731" s="50">
        <v>114.400005340576</v>
      </c>
      <c r="L731" s="139">
        <f t="shared" si="127"/>
        <v>-2.0248116270585332E-2</v>
      </c>
      <c r="M731" s="170">
        <f t="shared" si="128"/>
        <v>150.11758155073235</v>
      </c>
      <c r="N731" s="139" t="e" cm="1">
        <f t="array" ref="N731">[1]!BSMCall(M731,$G$4,$G$7,W731,$G$11,AE731)/'EUR GBP'!H731</f>
        <v>#VALUE!</v>
      </c>
      <c r="O731" s="139" t="e">
        <f>$B$5*(N731-($G$10/'EUR GBP'!$F$3))</f>
        <v>#VALUE!</v>
      </c>
      <c r="P731" s="139" t="e">
        <f>(M731/'EUR GBP'!H731)-(Barclays!$K$3/'EUR GBP'!$F$3)</f>
        <v>#DIV/0!</v>
      </c>
      <c r="Q731" s="139" t="e">
        <f t="shared" si="129"/>
        <v>#DIV/0!</v>
      </c>
      <c r="R731" s="139" t="e">
        <f t="shared" si="130"/>
        <v>#DIV/0!</v>
      </c>
      <c r="S731" s="139" t="e">
        <f t="shared" si="131"/>
        <v>#DIV/0!</v>
      </c>
    </row>
    <row r="732" spans="10:19" ht="15" x14ac:dyDescent="0.2">
      <c r="J732" s="49">
        <v>44035</v>
      </c>
      <c r="K732" s="50">
        <v>116.740000247955</v>
      </c>
      <c r="L732" s="139">
        <f t="shared" si="127"/>
        <v>-1.2259650635016578E-2</v>
      </c>
      <c r="M732" s="170">
        <f t="shared" si="128"/>
        <v>151.34157423850135</v>
      </c>
      <c r="N732" s="139" t="e" cm="1">
        <f t="array" ref="N732">[1]!BSMCall(M732,$G$4,$G$7,W732,$G$11,AE732)/'EUR GBP'!H732</f>
        <v>#VALUE!</v>
      </c>
      <c r="O732" s="139" t="e">
        <f>$B$5*(N732-($G$10/'EUR GBP'!$F$3))</f>
        <v>#VALUE!</v>
      </c>
      <c r="P732" s="139" t="e">
        <f>(M732/'EUR GBP'!H732)-(Barclays!$K$3/'EUR GBP'!$F$3)</f>
        <v>#DIV/0!</v>
      </c>
      <c r="Q732" s="139" t="e">
        <f t="shared" si="129"/>
        <v>#DIV/0!</v>
      </c>
      <c r="R732" s="139" t="e">
        <f t="shared" si="130"/>
        <v>#DIV/0!</v>
      </c>
      <c r="S732" s="139" t="e">
        <f t="shared" si="131"/>
        <v>#DIV/0!</v>
      </c>
    </row>
    <row r="733" spans="10:19" ht="15" x14ac:dyDescent="0.2">
      <c r="J733" s="49">
        <v>44034</v>
      </c>
      <c r="K733" s="50">
        <v>118.180000782012</v>
      </c>
      <c r="L733" s="139">
        <f t="shared" si="127"/>
        <v>1.7240346876781231E-2</v>
      </c>
      <c r="M733" s="170">
        <f t="shared" si="128"/>
        <v>155.86156379480289</v>
      </c>
      <c r="N733" s="139" t="e" cm="1">
        <f t="array" ref="N733">[1]!BSMCall(M733,$G$4,$G$7,W733,$G$11,AE733)/'EUR GBP'!H733</f>
        <v>#VALUE!</v>
      </c>
      <c r="O733" s="139" t="e">
        <f>$B$5*(N733-($G$10/'EUR GBP'!$F$3))</f>
        <v>#VALUE!</v>
      </c>
      <c r="P733" s="139" t="e">
        <f>(M733/'EUR GBP'!H733)-(Barclays!$K$3/'EUR GBP'!$F$3)</f>
        <v>#DIV/0!</v>
      </c>
      <c r="Q733" s="139" t="e">
        <f t="shared" si="129"/>
        <v>#DIV/0!</v>
      </c>
      <c r="R733" s="139" t="e">
        <f t="shared" si="130"/>
        <v>#DIV/0!</v>
      </c>
      <c r="S733" s="139" t="e">
        <f t="shared" si="131"/>
        <v>#DIV/0!</v>
      </c>
    </row>
    <row r="734" spans="10:19" ht="15" x14ac:dyDescent="0.2">
      <c r="J734" s="49">
        <v>44033</v>
      </c>
      <c r="K734" s="50">
        <v>116.159999370574</v>
      </c>
      <c r="L734" s="139">
        <f t="shared" si="127"/>
        <v>3.4436642281979928E-4</v>
      </c>
      <c r="M734" s="170">
        <f t="shared" si="128"/>
        <v>153.27276170541836</v>
      </c>
      <c r="N734" s="139" t="e" cm="1">
        <f t="array" ref="N734">[1]!BSMCall(M734,$G$4,$G$7,W734,$G$11,AE734)/'EUR GBP'!H734</f>
        <v>#VALUE!</v>
      </c>
      <c r="O734" s="139" t="e">
        <f>$B$5*(N734-($G$10/'EUR GBP'!$F$3))</f>
        <v>#VALUE!</v>
      </c>
      <c r="P734" s="139" t="e">
        <f>(M734/'EUR GBP'!H734)-(Barclays!$K$3/'EUR GBP'!$F$3)</f>
        <v>#DIV/0!</v>
      </c>
      <c r="Q734" s="139" t="e">
        <f t="shared" si="129"/>
        <v>#DIV/0!</v>
      </c>
      <c r="R734" s="139" t="e">
        <f t="shared" si="130"/>
        <v>#DIV/0!</v>
      </c>
      <c r="S734" s="139" t="e">
        <f t="shared" si="131"/>
        <v>#DIV/0!</v>
      </c>
    </row>
    <row r="735" spans="10:19" ht="15" x14ac:dyDescent="0.2">
      <c r="J735" s="49">
        <v>44032</v>
      </c>
      <c r="K735" s="50">
        <v>116.12000465393</v>
      </c>
      <c r="L735" s="139">
        <f t="shared" si="127"/>
        <v>1.5513751683177742E-3</v>
      </c>
      <c r="M735" s="170">
        <f t="shared" si="128"/>
        <v>153.45769958284814</v>
      </c>
      <c r="N735" s="139" t="e" cm="1">
        <f t="array" ref="N735">[1]!BSMCall(M735,$G$4,$G$7,W735,$G$11,AE735)/'EUR GBP'!H735</f>
        <v>#VALUE!</v>
      </c>
      <c r="O735" s="139" t="e">
        <f>$B$5*(N735-($G$10/'EUR GBP'!$F$3))</f>
        <v>#VALUE!</v>
      </c>
      <c r="P735" s="139" t="e">
        <f>(M735/'EUR GBP'!H735)-(Barclays!$K$3/'EUR GBP'!$F$3)</f>
        <v>#DIV/0!</v>
      </c>
      <c r="Q735" s="139" t="e">
        <f t="shared" si="129"/>
        <v>#DIV/0!</v>
      </c>
      <c r="R735" s="139" t="e">
        <f t="shared" si="130"/>
        <v>#DIV/0!</v>
      </c>
      <c r="S735" s="139" t="e">
        <f t="shared" si="131"/>
        <v>#DIV/0!</v>
      </c>
    </row>
    <row r="736" spans="10:19" ht="15" x14ac:dyDescent="0.2">
      <c r="J736" s="49">
        <v>44029</v>
      </c>
      <c r="K736" s="50">
        <v>115.939998626708</v>
      </c>
      <c r="L736" s="139">
        <f t="shared" si="127"/>
        <v>-2.3189531829644144E-2</v>
      </c>
      <c r="M736" s="170">
        <f t="shared" si="128"/>
        <v>149.66689786500081</v>
      </c>
      <c r="N736" s="139" t="e" cm="1">
        <f t="array" ref="N736">[1]!BSMCall(M736,$G$4,$G$7,W736,$G$11,AE736)/'EUR GBP'!H736</f>
        <v>#VALUE!</v>
      </c>
      <c r="O736" s="139" t="e">
        <f>$B$5*(N736-($G$10/'EUR GBP'!$F$3))</f>
        <v>#VALUE!</v>
      </c>
      <c r="P736" s="139" t="e">
        <f>(M736/'EUR GBP'!H736)-(Barclays!$K$3/'EUR GBP'!$F$3)</f>
        <v>#DIV/0!</v>
      </c>
      <c r="Q736" s="139" t="e">
        <f t="shared" si="129"/>
        <v>#DIV/0!</v>
      </c>
      <c r="R736" s="139" t="e">
        <f t="shared" si="130"/>
        <v>#DIV/0!</v>
      </c>
      <c r="S736" s="139" t="e">
        <f t="shared" si="131"/>
        <v>#DIV/0!</v>
      </c>
    </row>
    <row r="737" spans="10:19" ht="15" x14ac:dyDescent="0.2">
      <c r="J737" s="49">
        <v>44028</v>
      </c>
      <c r="K737" s="50">
        <v>118.660008907318</v>
      </c>
      <c r="L737" s="139">
        <f t="shared" si="127"/>
        <v>-2.0023969849896867E-2</v>
      </c>
      <c r="M737" s="170">
        <f t="shared" si="128"/>
        <v>150.15192526483568</v>
      </c>
      <c r="N737" s="139" t="e" cm="1">
        <f t="array" ref="N737">[1]!BSMCall(M737,$G$4,$G$7,W737,$G$11,AE737)/'EUR GBP'!H737</f>
        <v>#VALUE!</v>
      </c>
      <c r="O737" s="139" t="e">
        <f>$B$5*(N737-($G$10/'EUR GBP'!$F$3))</f>
        <v>#VALUE!</v>
      </c>
      <c r="P737" s="139" t="e">
        <f>(M737/'EUR GBP'!H737)-(Barclays!$K$3/'EUR GBP'!$F$3)</f>
        <v>#DIV/0!</v>
      </c>
      <c r="Q737" s="139" t="e">
        <f t="shared" si="129"/>
        <v>#DIV/0!</v>
      </c>
      <c r="R737" s="139" t="e">
        <f t="shared" si="130"/>
        <v>#DIV/0!</v>
      </c>
      <c r="S737" s="139" t="e">
        <f t="shared" si="131"/>
        <v>#DIV/0!</v>
      </c>
    </row>
    <row r="738" spans="10:19" ht="15" x14ac:dyDescent="0.2">
      <c r="J738" s="49">
        <v>44027</v>
      </c>
      <c r="K738" s="50">
        <v>121.060001850128</v>
      </c>
      <c r="L738" s="139">
        <f t="shared" si="127"/>
        <v>1.363958204502465E-2</v>
      </c>
      <c r="M738" s="170">
        <f t="shared" si="128"/>
        <v>155.30985461490451</v>
      </c>
      <c r="N738" s="139" t="e" cm="1">
        <f t="array" ref="N738">[1]!BSMCall(M738,$G$4,$G$7,W738,$G$11,AE738)/'EUR GBP'!H738</f>
        <v>#VALUE!</v>
      </c>
      <c r="O738" s="139" t="e">
        <f>$B$5*(N738-($G$10/'EUR GBP'!$F$3))</f>
        <v>#VALUE!</v>
      </c>
      <c r="P738" s="139" t="e">
        <f>(M738/'EUR GBP'!H738)-(Barclays!$K$3/'EUR GBP'!$F$3)</f>
        <v>#DIV/0!</v>
      </c>
      <c r="Q738" s="139" t="e">
        <f t="shared" si="129"/>
        <v>#DIV/0!</v>
      </c>
      <c r="R738" s="139" t="e">
        <f t="shared" si="130"/>
        <v>#DIV/0!</v>
      </c>
      <c r="S738" s="139" t="e">
        <f t="shared" si="131"/>
        <v>#DIV/0!</v>
      </c>
    </row>
    <row r="739" spans="10:19" ht="15" x14ac:dyDescent="0.2">
      <c r="J739" s="49">
        <v>44026</v>
      </c>
      <c r="K739" s="50">
        <v>119.42000389099098</v>
      </c>
      <c r="L739" s="139">
        <f t="shared" si="127"/>
        <v>-5.5115146115361346E-3</v>
      </c>
      <c r="M739" s="170">
        <f t="shared" si="128"/>
        <v>152.37552362573217</v>
      </c>
      <c r="N739" s="139" t="e" cm="1">
        <f t="array" ref="N739">[1]!BSMCall(M739,$G$4,$G$7,W739,$G$11,AE739)/'EUR GBP'!H739</f>
        <v>#VALUE!</v>
      </c>
      <c r="O739" s="139" t="e">
        <f>$B$5*(N739-($G$10/'EUR GBP'!$F$3))</f>
        <v>#VALUE!</v>
      </c>
      <c r="P739" s="139" t="e">
        <f>(M739/'EUR GBP'!H739)-(Barclays!$K$3/'EUR GBP'!$F$3)</f>
        <v>#DIV/0!</v>
      </c>
      <c r="Q739" s="139" t="e">
        <f t="shared" si="129"/>
        <v>#DIV/0!</v>
      </c>
      <c r="R739" s="139" t="e">
        <f t="shared" si="130"/>
        <v>#DIV/0!</v>
      </c>
      <c r="S739" s="139" t="e">
        <f t="shared" si="131"/>
        <v>#DIV/0!</v>
      </c>
    </row>
    <row r="740" spans="10:19" ht="15" x14ac:dyDescent="0.2">
      <c r="J740" s="49">
        <v>44025</v>
      </c>
      <c r="K740" s="50">
        <v>120.080006122589</v>
      </c>
      <c r="L740" s="139">
        <f t="shared" si="127"/>
        <v>2.1039314375548568E-2</v>
      </c>
      <c r="M740" s="170">
        <f t="shared" si="128"/>
        <v>156.44364158692099</v>
      </c>
      <c r="N740" s="139" t="e" cm="1">
        <f t="array" ref="N740">[1]!BSMCall(M740,$G$4,$G$7,W740,$G$11,AE740)/'EUR GBP'!H740</f>
        <v>#VALUE!</v>
      </c>
      <c r="O740" s="139" t="e">
        <f>$B$5*(N740-($G$10/'EUR GBP'!$F$3))</f>
        <v>#VALUE!</v>
      </c>
      <c r="P740" s="139" t="e">
        <f>(M740/'EUR GBP'!H740)-(Barclays!$K$3/'EUR GBP'!$F$3)</f>
        <v>#DIV/0!</v>
      </c>
      <c r="Q740" s="139" t="e">
        <f t="shared" si="129"/>
        <v>#DIV/0!</v>
      </c>
      <c r="R740" s="139" t="e">
        <f t="shared" si="130"/>
        <v>#DIV/0!</v>
      </c>
      <c r="S740" s="139" t="e">
        <f t="shared" si="131"/>
        <v>#DIV/0!</v>
      </c>
    </row>
    <row r="741" spans="10:19" ht="15" x14ac:dyDescent="0.2">
      <c r="J741" s="49">
        <v>44022</v>
      </c>
      <c r="K741" s="50">
        <v>117.579996585845</v>
      </c>
      <c r="L741" s="139">
        <f t="shared" si="127"/>
        <v>4.52330093671875E-2</v>
      </c>
      <c r="M741" s="170">
        <f t="shared" si="128"/>
        <v>160.15059948231809</v>
      </c>
      <c r="N741" s="139" t="e" cm="1">
        <f t="array" ref="N741">[1]!BSMCall(M741,$G$4,$G$7,W741,$G$11,AE741)/'EUR GBP'!H741</f>
        <v>#VALUE!</v>
      </c>
      <c r="O741" s="139" t="e">
        <f>$B$5*(N741-($G$10/'EUR GBP'!$F$3))</f>
        <v>#VALUE!</v>
      </c>
      <c r="P741" s="139" t="e">
        <f>(M741/'EUR GBP'!H741)-(Barclays!$K$3/'EUR GBP'!$F$3)</f>
        <v>#DIV/0!</v>
      </c>
      <c r="Q741" s="139" t="e">
        <f t="shared" si="129"/>
        <v>#DIV/0!</v>
      </c>
      <c r="R741" s="139" t="e">
        <f t="shared" si="130"/>
        <v>#DIV/0!</v>
      </c>
      <c r="S741" s="139" t="e">
        <f t="shared" si="131"/>
        <v>#DIV/0!</v>
      </c>
    </row>
    <row r="742" spans="10:19" ht="15" x14ac:dyDescent="0.2">
      <c r="J742" s="49">
        <v>44021</v>
      </c>
      <c r="K742" s="50">
        <v>112.379992008209</v>
      </c>
      <c r="L742" s="139">
        <f t="shared" si="127"/>
        <v>-2.0782803387906262E-2</v>
      </c>
      <c r="M742" s="170">
        <f t="shared" si="128"/>
        <v>150.03565679174844</v>
      </c>
      <c r="N742" s="139" t="e" cm="1">
        <f t="array" ref="N742">[1]!BSMCall(M742,$G$4,$G$7,W742,$G$11,AE742)/'EUR GBP'!H742</f>
        <v>#VALUE!</v>
      </c>
      <c r="O742" s="139" t="e">
        <f>$B$5*(N742-($G$10/'EUR GBP'!$F$3))</f>
        <v>#VALUE!</v>
      </c>
      <c r="P742" s="139" t="e">
        <f>(M742/'EUR GBP'!H742)-(Barclays!$K$3/'EUR GBP'!$F$3)</f>
        <v>#DIV/0!</v>
      </c>
      <c r="Q742" s="139" t="e">
        <f t="shared" si="129"/>
        <v>#DIV/0!</v>
      </c>
      <c r="R742" s="139" t="e">
        <f t="shared" si="130"/>
        <v>#DIV/0!</v>
      </c>
      <c r="S742" s="139" t="e">
        <f t="shared" si="131"/>
        <v>#DIV/0!</v>
      </c>
    </row>
    <row r="743" spans="10:19" ht="15" x14ac:dyDescent="0.2">
      <c r="J743" s="49">
        <v>44020</v>
      </c>
      <c r="K743" s="50">
        <v>114.740002155303</v>
      </c>
      <c r="L743" s="139">
        <f t="shared" si="127"/>
        <v>-4.0009872560273054E-3</v>
      </c>
      <c r="M743" s="170">
        <f t="shared" si="128"/>
        <v>152.6069666239452</v>
      </c>
      <c r="N743" s="139" t="e" cm="1">
        <f t="array" ref="N743">[1]!BSMCall(M743,$G$4,$G$7,W743,$G$11,AE743)/'EUR GBP'!H743</f>
        <v>#VALUE!</v>
      </c>
      <c r="O743" s="139" t="e">
        <f>$B$5*(N743-($G$10/'EUR GBP'!$F$3))</f>
        <v>#VALUE!</v>
      </c>
      <c r="P743" s="139" t="e">
        <f>(M743/'EUR GBP'!H743)-(Barclays!$K$3/'EUR GBP'!$F$3)</f>
        <v>#DIV/0!</v>
      </c>
      <c r="Q743" s="139" t="e">
        <f t="shared" si="129"/>
        <v>#DIV/0!</v>
      </c>
      <c r="R743" s="139" t="e">
        <f t="shared" si="130"/>
        <v>#DIV/0!</v>
      </c>
      <c r="S743" s="139" t="e">
        <f t="shared" si="131"/>
        <v>#DIV/0!</v>
      </c>
    </row>
    <row r="744" spans="10:19" ht="15" x14ac:dyDescent="0.2">
      <c r="J744" s="49">
        <v>44019</v>
      </c>
      <c r="K744" s="50">
        <v>115.199995040893</v>
      </c>
      <c r="L744" s="139">
        <f t="shared" si="127"/>
        <v>-1.550419290398298E-2</v>
      </c>
      <c r="M744" s="170">
        <f t="shared" si="128"/>
        <v>150.84444547891954</v>
      </c>
      <c r="N744" s="139" t="e" cm="1">
        <f t="array" ref="N744">[1]!BSMCall(M744,$G$4,$G$7,W744,$G$11,AE744)/'EUR GBP'!H744</f>
        <v>#VALUE!</v>
      </c>
      <c r="O744" s="139" t="e">
        <f>$B$5*(N744-($G$10/'EUR GBP'!$F$3))</f>
        <v>#VALUE!</v>
      </c>
      <c r="P744" s="139" t="e">
        <f>(M744/'EUR GBP'!H744)-(Barclays!$K$3/'EUR GBP'!$F$3)</f>
        <v>#DIV/0!</v>
      </c>
      <c r="Q744" s="139" t="e">
        <f t="shared" si="129"/>
        <v>#DIV/0!</v>
      </c>
      <c r="R744" s="139" t="e">
        <f t="shared" si="130"/>
        <v>#DIV/0!</v>
      </c>
      <c r="S744" s="139" t="e">
        <f t="shared" si="131"/>
        <v>#DIV/0!</v>
      </c>
    </row>
    <row r="745" spans="10:19" ht="15" x14ac:dyDescent="0.2">
      <c r="J745" s="49">
        <v>44018</v>
      </c>
      <c r="K745" s="50">
        <v>116.99999570846499</v>
      </c>
      <c r="L745" s="139">
        <f t="shared" si="127"/>
        <v>1.2903392926882988E-2</v>
      </c>
      <c r="M745" s="170">
        <f t="shared" si="128"/>
        <v>155.19705571978147</v>
      </c>
      <c r="N745" s="139" t="e" cm="1">
        <f t="array" ref="N745">[1]!BSMCall(M745,$G$4,$G$7,W745,$G$11,AE745)/'EUR GBP'!H745</f>
        <v>#VALUE!</v>
      </c>
      <c r="O745" s="139" t="e">
        <f>$B$5*(N745-($G$10/'EUR GBP'!$F$3))</f>
        <v>#VALUE!</v>
      </c>
      <c r="P745" s="139" t="e">
        <f>(M745/'EUR GBP'!H745)-(Barclays!$K$3/'EUR GBP'!$F$3)</f>
        <v>#DIV/0!</v>
      </c>
      <c r="Q745" s="139" t="e">
        <f t="shared" si="129"/>
        <v>#DIV/0!</v>
      </c>
      <c r="R745" s="139" t="e">
        <f t="shared" si="130"/>
        <v>#DIV/0!</v>
      </c>
      <c r="S745" s="139" t="e">
        <f t="shared" si="131"/>
        <v>#DIV/0!</v>
      </c>
    </row>
    <row r="746" spans="10:19" ht="15" x14ac:dyDescent="0.2">
      <c r="J746" s="49">
        <v>44015</v>
      </c>
      <c r="K746" s="50">
        <v>115.49999713897701</v>
      </c>
      <c r="L746" s="139">
        <f t="shared" si="127"/>
        <v>-1.9717743358411883E-2</v>
      </c>
      <c r="M746" s="170">
        <f t="shared" si="128"/>
        <v>150.19884528721266</v>
      </c>
      <c r="N746" s="139" t="e" cm="1">
        <f t="array" ref="N746">[1]!BSMCall(M746,$G$4,$G$7,W746,$G$11,AE746)/'EUR GBP'!H746</f>
        <v>#VALUE!</v>
      </c>
      <c r="O746" s="139" t="e">
        <f>$B$5*(N746-($G$10/'EUR GBP'!$F$3))</f>
        <v>#VALUE!</v>
      </c>
      <c r="P746" s="139" t="e">
        <f>(M746/'EUR GBP'!H746)-(Barclays!$K$3/'EUR GBP'!$F$3)</f>
        <v>#DIV/0!</v>
      </c>
      <c r="Q746" s="139" t="e">
        <f t="shared" si="129"/>
        <v>#DIV/0!</v>
      </c>
      <c r="R746" s="139" t="e">
        <f t="shared" si="130"/>
        <v>#DIV/0!</v>
      </c>
      <c r="S746" s="139" t="e">
        <f t="shared" si="131"/>
        <v>#DIV/0!</v>
      </c>
    </row>
    <row r="747" spans="10:19" ht="15" x14ac:dyDescent="0.2">
      <c r="J747" s="49">
        <v>44014</v>
      </c>
      <c r="K747" s="50">
        <v>117.799997329711</v>
      </c>
      <c r="L747" s="139">
        <f t="shared" si="127"/>
        <v>2.8937579867588607E-2</v>
      </c>
      <c r="M747" s="170">
        <f t="shared" si="128"/>
        <v>157.65381380888951</v>
      </c>
      <c r="N747" s="139" t="e" cm="1">
        <f t="array" ref="N747">[1]!BSMCall(M747,$G$4,$G$7,W747,$G$11,AE747)/'EUR GBP'!H747</f>
        <v>#VALUE!</v>
      </c>
      <c r="O747" s="139" t="e">
        <f>$B$5*(N747-($G$10/'EUR GBP'!$F$3))</f>
        <v>#VALUE!</v>
      </c>
      <c r="P747" s="139" t="e">
        <f>(M747/'EUR GBP'!H747)-(Barclays!$K$3/'EUR GBP'!$F$3)</f>
        <v>#DIV/0!</v>
      </c>
      <c r="Q747" s="139" t="e">
        <f t="shared" si="129"/>
        <v>#DIV/0!</v>
      </c>
      <c r="R747" s="139" t="e">
        <f t="shared" si="130"/>
        <v>#DIV/0!</v>
      </c>
      <c r="S747" s="139" t="e">
        <f t="shared" si="131"/>
        <v>#DIV/0!</v>
      </c>
    </row>
    <row r="748" spans="10:19" ht="15" x14ac:dyDescent="0.2">
      <c r="J748" s="49">
        <v>44013</v>
      </c>
      <c r="K748" s="50">
        <v>114.44000005721999</v>
      </c>
      <c r="L748" s="139">
        <f t="shared" si="127"/>
        <v>1.924261456801592E-3</v>
      </c>
      <c r="M748" s="170">
        <f t="shared" si="128"/>
        <v>153.51483321918016</v>
      </c>
      <c r="N748" s="139" t="e" cm="1">
        <f t="array" ref="N748">[1]!BSMCall(M748,$G$4,$G$7,W748,$G$11,AE748)/'EUR GBP'!H748</f>
        <v>#VALUE!</v>
      </c>
      <c r="O748" s="139" t="e">
        <f>$B$5*(N748-($G$10/'EUR GBP'!$F$3))</f>
        <v>#VALUE!</v>
      </c>
      <c r="P748" s="139" t="e">
        <f>(M748/'EUR GBP'!H748)-(Barclays!$K$3/'EUR GBP'!$F$3)</f>
        <v>#DIV/0!</v>
      </c>
      <c r="Q748" s="139" t="e">
        <f t="shared" si="129"/>
        <v>#DIV/0!</v>
      </c>
      <c r="R748" s="139" t="e">
        <f t="shared" si="130"/>
        <v>#DIV/0!</v>
      </c>
      <c r="S748" s="139" t="e">
        <f t="shared" si="131"/>
        <v>#DIV/0!</v>
      </c>
    </row>
    <row r="749" spans="10:19" ht="15" x14ac:dyDescent="0.2">
      <c r="J749" s="49">
        <v>44012</v>
      </c>
      <c r="K749" s="50">
        <v>114.21999931335401</v>
      </c>
      <c r="L749" s="139">
        <f t="shared" si="127"/>
        <v>-4.8908182025208255E-3</v>
      </c>
      <c r="M749" s="170">
        <f t="shared" si="128"/>
        <v>152.47062672820738</v>
      </c>
      <c r="N749" s="139" t="e" cm="1">
        <f t="array" ref="N749">[1]!BSMCall(M749,$G$4,$G$7,W749,$G$11,AE749)/'EUR GBP'!H749</f>
        <v>#VALUE!</v>
      </c>
      <c r="O749" s="139" t="e">
        <f>$B$5*(N749-($G$10/'EUR GBP'!$F$3))</f>
        <v>#VALUE!</v>
      </c>
      <c r="P749" s="139" t="e">
        <f>(M749/'EUR GBP'!H749)-(Barclays!$K$3/'EUR GBP'!$F$3)</f>
        <v>#DIV/0!</v>
      </c>
      <c r="Q749" s="139" t="e">
        <f t="shared" si="129"/>
        <v>#DIV/0!</v>
      </c>
      <c r="R749" s="139" t="e">
        <f t="shared" si="130"/>
        <v>#DIV/0!</v>
      </c>
      <c r="S749" s="139" t="e">
        <f t="shared" si="131"/>
        <v>#DIV/0!</v>
      </c>
    </row>
    <row r="750" spans="10:19" ht="15" x14ac:dyDescent="0.2">
      <c r="J750" s="49">
        <v>44011</v>
      </c>
      <c r="K750" s="50">
        <v>114.779996871948</v>
      </c>
      <c r="L750" s="139">
        <f t="shared" si="127"/>
        <v>2.84546717297871E-2</v>
      </c>
      <c r="M750" s="170">
        <f t="shared" si="128"/>
        <v>157.57982262503796</v>
      </c>
      <c r="N750" s="139" t="e" cm="1">
        <f t="array" ref="N750">[1]!BSMCall(M750,$G$4,$G$7,W750,$G$11,AE750)/'EUR GBP'!H750</f>
        <v>#VALUE!</v>
      </c>
      <c r="O750" s="139" t="e">
        <f>$B$5*(N750-($G$10/'EUR GBP'!$F$3))</f>
        <v>#VALUE!</v>
      </c>
      <c r="P750" s="139" t="e">
        <f>(M750/'EUR GBP'!H750)-(Barclays!$K$3/'EUR GBP'!$F$3)</f>
        <v>#DIV/0!</v>
      </c>
      <c r="Q750" s="139" t="e">
        <f t="shared" si="129"/>
        <v>#DIV/0!</v>
      </c>
      <c r="R750" s="139" t="e">
        <f t="shared" si="130"/>
        <v>#DIV/0!</v>
      </c>
      <c r="S750" s="139" t="e">
        <f t="shared" si="131"/>
        <v>#DIV/0!</v>
      </c>
    </row>
    <row r="751" spans="10:19" ht="15" x14ac:dyDescent="0.2">
      <c r="J751" s="49">
        <v>44008</v>
      </c>
      <c r="K751" s="50">
        <v>111.559998989105</v>
      </c>
      <c r="L751" s="139">
        <f t="shared" si="127"/>
        <v>-7.3233608722111012E-3</v>
      </c>
      <c r="M751" s="170">
        <f t="shared" si="128"/>
        <v>152.09791254550751</v>
      </c>
      <c r="N751" s="139" t="e" cm="1">
        <f t="array" ref="N751">[1]!BSMCall(M751,$G$4,$G$7,W751,$G$11,AE751)/'EUR GBP'!H751</f>
        <v>#VALUE!</v>
      </c>
      <c r="O751" s="139" t="e">
        <f>$B$5*(N751-($G$10/'EUR GBP'!$F$3))</f>
        <v>#VALUE!</v>
      </c>
      <c r="P751" s="139" t="e">
        <f>(M751/'EUR GBP'!H751)-(Barclays!$K$3/'EUR GBP'!$F$3)</f>
        <v>#DIV/0!</v>
      </c>
      <c r="Q751" s="139" t="e">
        <f t="shared" si="129"/>
        <v>#DIV/0!</v>
      </c>
      <c r="R751" s="139" t="e">
        <f t="shared" si="130"/>
        <v>#DIV/0!</v>
      </c>
      <c r="S751" s="139" t="e">
        <f t="shared" si="131"/>
        <v>#DIV/0!</v>
      </c>
    </row>
    <row r="752" spans="10:19" ht="15" x14ac:dyDescent="0.2">
      <c r="J752" s="49">
        <v>44007</v>
      </c>
      <c r="K752" s="50">
        <v>112.379992008209</v>
      </c>
      <c r="L752" s="139">
        <f t="shared" si="127"/>
        <v>-3.1982983807219896E-3</v>
      </c>
      <c r="M752" s="170">
        <f t="shared" si="128"/>
        <v>152.72995461172007</v>
      </c>
      <c r="N752" s="139" t="e" cm="1">
        <f t="array" ref="N752">[1]!BSMCall(M752,$G$4,$G$7,W752,$G$11,AE752)/'EUR GBP'!H752</f>
        <v>#VALUE!</v>
      </c>
      <c r="O752" s="139" t="e">
        <f>$B$5*(N752-($G$10/'EUR GBP'!$F$3))</f>
        <v>#VALUE!</v>
      </c>
      <c r="P752" s="139" t="e">
        <f>(M752/'EUR GBP'!H752)-(Barclays!$K$3/'EUR GBP'!$F$3)</f>
        <v>#DIV/0!</v>
      </c>
      <c r="Q752" s="139" t="e">
        <f t="shared" si="129"/>
        <v>#DIV/0!</v>
      </c>
      <c r="R752" s="139" t="e">
        <f t="shared" si="130"/>
        <v>#DIV/0!</v>
      </c>
      <c r="S752" s="139" t="e">
        <f t="shared" si="131"/>
        <v>#DIV/0!</v>
      </c>
    </row>
    <row r="753" spans="10:19" ht="15" x14ac:dyDescent="0.2">
      <c r="J753" s="49">
        <v>44006</v>
      </c>
      <c r="K753" s="50">
        <v>112.73999214172301</v>
      </c>
      <c r="L753" s="139">
        <f t="shared" si="127"/>
        <v>-3.2291890037529018E-2</v>
      </c>
      <c r="M753" s="170">
        <f t="shared" si="128"/>
        <v>148.27223455965981</v>
      </c>
      <c r="N753" s="139" t="e" cm="1">
        <f t="array" ref="N753">[1]!BSMCall(M753,$G$4,$G$7,W753,$G$11,AE753)/'EUR GBP'!H753</f>
        <v>#VALUE!</v>
      </c>
      <c r="O753" s="139" t="e">
        <f>$B$5*(N753-($G$10/'EUR GBP'!$F$3))</f>
        <v>#VALUE!</v>
      </c>
      <c r="P753" s="139" t="e">
        <f>(M753/'EUR GBP'!H753)-(Barclays!$K$3/'EUR GBP'!$F$3)</f>
        <v>#DIV/0!</v>
      </c>
      <c r="Q753" s="139" t="e">
        <f t="shared" si="129"/>
        <v>#DIV/0!</v>
      </c>
      <c r="R753" s="139" t="e">
        <f t="shared" si="130"/>
        <v>#DIV/0!</v>
      </c>
      <c r="S753" s="139" t="e">
        <f t="shared" si="131"/>
        <v>#DIV/0!</v>
      </c>
    </row>
    <row r="754" spans="10:19" ht="15" x14ac:dyDescent="0.2">
      <c r="J754" s="49">
        <v>44005</v>
      </c>
      <c r="K754" s="50">
        <v>116.439998149871</v>
      </c>
      <c r="L754" s="139">
        <f t="shared" si="127"/>
        <v>1.4881736278930217E-2</v>
      </c>
      <c r="M754" s="170">
        <f t="shared" si="128"/>
        <v>155.5001774839937</v>
      </c>
      <c r="N754" s="139" t="e" cm="1">
        <f t="array" ref="N754">[1]!BSMCall(M754,$G$4,$G$7,W754,$G$11,AE754)/'EUR GBP'!H754</f>
        <v>#VALUE!</v>
      </c>
      <c r="O754" s="139" t="e">
        <f>$B$5*(N754-($G$10/'EUR GBP'!$F$3))</f>
        <v>#VALUE!</v>
      </c>
      <c r="P754" s="139" t="e">
        <f>(M754/'EUR GBP'!H754)-(Barclays!$K$3/'EUR GBP'!$F$3)</f>
        <v>#DIV/0!</v>
      </c>
      <c r="Q754" s="139" t="e">
        <f t="shared" si="129"/>
        <v>#DIV/0!</v>
      </c>
      <c r="R754" s="139" t="e">
        <f t="shared" si="130"/>
        <v>#DIV/0!</v>
      </c>
      <c r="S754" s="139" t="e">
        <f t="shared" si="131"/>
        <v>#DIV/0!</v>
      </c>
    </row>
    <row r="755" spans="10:19" ht="15" x14ac:dyDescent="0.2">
      <c r="J755" s="49">
        <v>44004</v>
      </c>
      <c r="K755" s="50">
        <v>114.71999883651701</v>
      </c>
      <c r="L755" s="139">
        <f t="shared" si="127"/>
        <v>-2.3943926292950082E-2</v>
      </c>
      <c r="M755" s="170">
        <f t="shared" si="128"/>
        <v>149.55130954693024</v>
      </c>
      <c r="N755" s="139" t="e" cm="1">
        <f t="array" ref="N755">[1]!BSMCall(M755,$G$4,$G$7,W755,$G$11,AE755)/'EUR GBP'!H755</f>
        <v>#VALUE!</v>
      </c>
      <c r="O755" s="139" t="e">
        <f>$B$5*(N755-($G$10/'EUR GBP'!$F$3))</f>
        <v>#VALUE!</v>
      </c>
      <c r="P755" s="139" t="e">
        <f>(M755/'EUR GBP'!H755)-(Barclays!$K$3/'EUR GBP'!$F$3)</f>
        <v>#DIV/0!</v>
      </c>
      <c r="Q755" s="139" t="e">
        <f t="shared" si="129"/>
        <v>#DIV/0!</v>
      </c>
      <c r="R755" s="139" t="e">
        <f t="shared" si="130"/>
        <v>#DIV/0!</v>
      </c>
      <c r="S755" s="139" t="e">
        <f t="shared" si="131"/>
        <v>#DIV/0!</v>
      </c>
    </row>
    <row r="756" spans="10:19" ht="15" x14ac:dyDescent="0.2">
      <c r="J756" s="49">
        <v>44001</v>
      </c>
      <c r="K756" s="50">
        <v>117.49999523162799</v>
      </c>
      <c r="L756" s="139">
        <f t="shared" si="127"/>
        <v>-1.2853229015953574E-2</v>
      </c>
      <c r="M756" s="170">
        <f t="shared" si="128"/>
        <v>151.25062616023089</v>
      </c>
      <c r="N756" s="139" t="e" cm="1">
        <f t="array" ref="N756">[1]!BSMCall(M756,$G$4,$G$7,W756,$G$11,AE756)/'EUR GBP'!H756</f>
        <v>#VALUE!</v>
      </c>
      <c r="O756" s="139" t="e">
        <f>$B$5*(N756-($G$10/'EUR GBP'!$F$3))</f>
        <v>#VALUE!</v>
      </c>
      <c r="P756" s="139" t="e">
        <f>(M756/'EUR GBP'!H756)-(Barclays!$K$3/'EUR GBP'!$F$3)</f>
        <v>#DIV/0!</v>
      </c>
      <c r="Q756" s="139" t="e">
        <f t="shared" si="129"/>
        <v>#DIV/0!</v>
      </c>
      <c r="R756" s="139" t="e">
        <f t="shared" si="130"/>
        <v>#DIV/0!</v>
      </c>
      <c r="S756" s="139" t="e">
        <f t="shared" si="131"/>
        <v>#DIV/0!</v>
      </c>
    </row>
    <row r="757" spans="10:19" ht="15" x14ac:dyDescent="0.2">
      <c r="J757" s="49">
        <v>44000</v>
      </c>
      <c r="K757" s="50">
        <v>119.01999711990301</v>
      </c>
      <c r="L757" s="139">
        <f t="shared" si="127"/>
        <v>-1.0031921443985682E-2</v>
      </c>
      <c r="M757" s="170">
        <f t="shared" si="128"/>
        <v>151.68290690043466</v>
      </c>
      <c r="N757" s="139" t="e" cm="1">
        <f t="array" ref="N757">[1]!BSMCall(M757,$G$4,$G$7,W757,$G$11,AE757)/'EUR GBP'!H757</f>
        <v>#VALUE!</v>
      </c>
      <c r="O757" s="139" t="e">
        <f>$B$5*(N757-($G$10/'EUR GBP'!$F$3))</f>
        <v>#VALUE!</v>
      </c>
      <c r="P757" s="139" t="e">
        <f>(M757/'EUR GBP'!H757)-(Barclays!$K$3/'EUR GBP'!$F$3)</f>
        <v>#DIV/0!</v>
      </c>
      <c r="Q757" s="139" t="e">
        <f t="shared" si="129"/>
        <v>#DIV/0!</v>
      </c>
      <c r="R757" s="139" t="e">
        <f t="shared" si="130"/>
        <v>#DIV/0!</v>
      </c>
      <c r="S757" s="139" t="e">
        <f t="shared" si="131"/>
        <v>#DIV/0!</v>
      </c>
    </row>
    <row r="758" spans="10:19" ht="15" x14ac:dyDescent="0.2">
      <c r="J758" s="49">
        <v>43999</v>
      </c>
      <c r="K758" s="50">
        <v>120.22000551223699</v>
      </c>
      <c r="L758" s="139">
        <f t="shared" si="127"/>
        <v>-1.0755371504952612E-2</v>
      </c>
      <c r="M758" s="170">
        <f t="shared" si="128"/>
        <v>151.57205988362495</v>
      </c>
      <c r="N758" s="139" t="e" cm="1">
        <f t="array" ref="N758">[1]!BSMCall(M758,$G$4,$G$7,W758,$G$11,AE758)/'EUR GBP'!H758</f>
        <v>#VALUE!</v>
      </c>
      <c r="O758" s="139" t="e">
        <f>$B$5*(N758-($G$10/'EUR GBP'!$F$3))</f>
        <v>#VALUE!</v>
      </c>
      <c r="P758" s="139" t="e">
        <f>(M758/'EUR GBP'!H758)-(Barclays!$K$3/'EUR GBP'!$F$3)</f>
        <v>#DIV/0!</v>
      </c>
      <c r="Q758" s="139" t="e">
        <f t="shared" si="129"/>
        <v>#DIV/0!</v>
      </c>
      <c r="R758" s="139" t="e">
        <f t="shared" si="130"/>
        <v>#DIV/0!</v>
      </c>
      <c r="S758" s="139" t="e">
        <f t="shared" si="131"/>
        <v>#DIV/0!</v>
      </c>
    </row>
    <row r="759" spans="10:19" ht="15" x14ac:dyDescent="0.2">
      <c r="J759" s="49">
        <v>43998</v>
      </c>
      <c r="K759" s="50">
        <v>121.51999473571699</v>
      </c>
      <c r="L759" s="139">
        <f t="shared" si="127"/>
        <v>4.786893852504525E-2</v>
      </c>
      <c r="M759" s="170">
        <f t="shared" si="128"/>
        <v>160.55447654230437</v>
      </c>
      <c r="N759" s="139" t="e" cm="1">
        <f t="array" ref="N759">[1]!BSMCall(M759,$G$4,$G$7,W759,$G$11,AE759)/'EUR GBP'!H759</f>
        <v>#VALUE!</v>
      </c>
      <c r="O759" s="139" t="e">
        <f>$B$5*(N759-($G$10/'EUR GBP'!$F$3))</f>
        <v>#VALUE!</v>
      </c>
      <c r="P759" s="139" t="e">
        <f>(M759/'EUR GBP'!H759)-(Barclays!$K$3/'EUR GBP'!$F$3)</f>
        <v>#DIV/0!</v>
      </c>
      <c r="Q759" s="139" t="e">
        <f t="shared" si="129"/>
        <v>#DIV/0!</v>
      </c>
      <c r="R759" s="139" t="e">
        <f t="shared" si="130"/>
        <v>#DIV/0!</v>
      </c>
      <c r="S759" s="139" t="e">
        <f t="shared" si="131"/>
        <v>#DIV/0!</v>
      </c>
    </row>
    <row r="760" spans="10:19" ht="15" x14ac:dyDescent="0.2">
      <c r="J760" s="49">
        <v>43997</v>
      </c>
      <c r="K760" s="50">
        <v>115.839993953704</v>
      </c>
      <c r="L760" s="139">
        <f t="shared" si="127"/>
        <v>-1.11598823730763E-2</v>
      </c>
      <c r="M760" s="170">
        <f t="shared" si="128"/>
        <v>151.51008072926746</v>
      </c>
      <c r="N760" s="139" t="e" cm="1">
        <f t="array" ref="N760">[1]!BSMCall(M760,$G$4,$G$7,W760,$G$11,AE760)/'EUR GBP'!H760</f>
        <v>#VALUE!</v>
      </c>
      <c r="O760" s="139" t="e">
        <f>$B$5*(N760-($G$10/'EUR GBP'!$F$3))</f>
        <v>#VALUE!</v>
      </c>
      <c r="P760" s="139" t="e">
        <f>(M760/'EUR GBP'!H760)-(Barclays!$K$3/'EUR GBP'!$F$3)</f>
        <v>#DIV/0!</v>
      </c>
      <c r="Q760" s="139" t="e">
        <f t="shared" si="129"/>
        <v>#DIV/0!</v>
      </c>
      <c r="R760" s="139" t="e">
        <f t="shared" si="130"/>
        <v>#DIV/0!</v>
      </c>
      <c r="S760" s="139" t="e">
        <f t="shared" si="131"/>
        <v>#DIV/0!</v>
      </c>
    </row>
    <row r="761" spans="10:19" ht="15" x14ac:dyDescent="0.2">
      <c r="J761" s="49">
        <v>43994</v>
      </c>
      <c r="K761" s="50">
        <v>117.13999509811399</v>
      </c>
      <c r="L761" s="139">
        <f t="shared" si="127"/>
        <v>1.3579924975545842E-2</v>
      </c>
      <c r="M761" s="170">
        <f t="shared" si="128"/>
        <v>155.30071395884531</v>
      </c>
      <c r="N761" s="139" t="e" cm="1">
        <f t="array" ref="N761">[1]!BSMCall(M761,$G$4,$G$7,W761,$G$11,AE761)/'EUR GBP'!H761</f>
        <v>#VALUE!</v>
      </c>
      <c r="O761" s="139" t="e">
        <f>$B$5*(N761-($G$10/'EUR GBP'!$F$3))</f>
        <v>#VALUE!</v>
      </c>
      <c r="P761" s="139" t="e">
        <f>(M761/'EUR GBP'!H761)-(Barclays!$K$3/'EUR GBP'!$F$3)</f>
        <v>#DIV/0!</v>
      </c>
      <c r="Q761" s="139" t="e">
        <f t="shared" si="129"/>
        <v>#DIV/0!</v>
      </c>
      <c r="R761" s="139" t="e">
        <f t="shared" si="130"/>
        <v>#DIV/0!</v>
      </c>
      <c r="S761" s="139" t="e">
        <f t="shared" si="131"/>
        <v>#DIV/0!</v>
      </c>
    </row>
    <row r="762" spans="10:19" ht="15" x14ac:dyDescent="0.2">
      <c r="J762" s="49">
        <v>43993</v>
      </c>
      <c r="K762" s="50">
        <v>115.55999517440701</v>
      </c>
      <c r="L762" s="139">
        <f t="shared" si="127"/>
        <v>-7.0007767239871621E-2</v>
      </c>
      <c r="M762" s="170">
        <f t="shared" si="128"/>
        <v>142.4934079345673</v>
      </c>
      <c r="N762" s="139" t="e" cm="1">
        <f t="array" ref="N762">[1]!BSMCall(M762,$G$4,$G$7,W762,$G$11,AE762)/'EUR GBP'!H762</f>
        <v>#VALUE!</v>
      </c>
      <c r="O762" s="139" t="e">
        <f>$B$5*(N762-($G$10/'EUR GBP'!$F$3))</f>
        <v>#VALUE!</v>
      </c>
      <c r="P762" s="139" t="e">
        <f>(M762/'EUR GBP'!H762)-(Barclays!$K$3/'EUR GBP'!$F$3)</f>
        <v>#DIV/0!</v>
      </c>
      <c r="Q762" s="139" t="e">
        <f t="shared" si="129"/>
        <v>#DIV/0!</v>
      </c>
      <c r="R762" s="139" t="e">
        <f t="shared" si="130"/>
        <v>#DIV/0!</v>
      </c>
      <c r="S762" s="139" t="e">
        <f t="shared" si="131"/>
        <v>#DIV/0!</v>
      </c>
    </row>
    <row r="763" spans="10:19" ht="15" x14ac:dyDescent="0.2">
      <c r="J763" s="49">
        <v>43992</v>
      </c>
      <c r="K763" s="50">
        <v>123.94000291824301</v>
      </c>
      <c r="L763" s="139">
        <f t="shared" si="127"/>
        <v>-1.2826880883701259E-2</v>
      </c>
      <c r="M763" s="170">
        <f t="shared" si="128"/>
        <v>151.25466322099882</v>
      </c>
      <c r="N763" s="139" t="e" cm="1">
        <f t="array" ref="N763">[1]!BSMCall(M763,$G$4,$G$7,W763,$G$11,AE763)/'EUR GBP'!H763</f>
        <v>#VALUE!</v>
      </c>
      <c r="O763" s="139" t="e">
        <f>$B$5*(N763-($G$10/'EUR GBP'!$F$3))</f>
        <v>#VALUE!</v>
      </c>
      <c r="P763" s="139" t="e">
        <f>(M763/'EUR GBP'!H763)-(Barclays!$K$3/'EUR GBP'!$F$3)</f>
        <v>#DIV/0!</v>
      </c>
      <c r="Q763" s="139" t="e">
        <f t="shared" si="129"/>
        <v>#DIV/0!</v>
      </c>
      <c r="R763" s="139" t="e">
        <f t="shared" si="130"/>
        <v>#DIV/0!</v>
      </c>
      <c r="S763" s="139" t="e">
        <f t="shared" si="131"/>
        <v>#DIV/0!</v>
      </c>
    </row>
    <row r="764" spans="10:19" ht="15" x14ac:dyDescent="0.2">
      <c r="J764" s="49">
        <v>43991</v>
      </c>
      <c r="K764" s="50">
        <v>125.540006160736</v>
      </c>
      <c r="L764" s="139">
        <f t="shared" si="127"/>
        <v>-4.6078224588880848E-2</v>
      </c>
      <c r="M764" s="170">
        <f t="shared" si="128"/>
        <v>146.1598924088895</v>
      </c>
      <c r="N764" s="139" t="e" cm="1">
        <f t="array" ref="N764">[1]!BSMCall(M764,$G$4,$G$7,W764,$G$11,AE764)/'EUR GBP'!H764</f>
        <v>#VALUE!</v>
      </c>
      <c r="O764" s="139" t="e">
        <f>$B$5*(N764-($G$10/'EUR GBP'!$F$3))</f>
        <v>#VALUE!</v>
      </c>
      <c r="P764" s="139" t="e">
        <f>(M764/'EUR GBP'!H764)-(Barclays!$K$3/'EUR GBP'!$F$3)</f>
        <v>#DIV/0!</v>
      </c>
      <c r="Q764" s="139" t="e">
        <f t="shared" si="129"/>
        <v>#DIV/0!</v>
      </c>
      <c r="R764" s="139" t="e">
        <f t="shared" si="130"/>
        <v>#DIV/0!</v>
      </c>
      <c r="S764" s="139" t="e">
        <f t="shared" si="131"/>
        <v>#DIV/0!</v>
      </c>
    </row>
    <row r="765" spans="10:19" ht="15" x14ac:dyDescent="0.2">
      <c r="J765" s="49">
        <v>43990</v>
      </c>
      <c r="K765" s="50">
        <v>131.46001100540099</v>
      </c>
      <c r="L765" s="139">
        <f t="shared" si="127"/>
        <v>3.3526506055550683E-3</v>
      </c>
      <c r="M765" s="170">
        <f t="shared" si="128"/>
        <v>153.73369100152803</v>
      </c>
      <c r="N765" s="139" t="e" cm="1">
        <f t="array" ref="N765">[1]!BSMCall(M765,$G$4,$G$7,W765,$G$11,AE765)/'EUR GBP'!H765</f>
        <v>#VALUE!</v>
      </c>
      <c r="O765" s="139" t="e">
        <f>$B$5*(N765-($G$10/'EUR GBP'!$F$3))</f>
        <v>#VALUE!</v>
      </c>
      <c r="P765" s="139" t="e">
        <f>(M765/'EUR GBP'!H765)-(Barclays!$K$3/'EUR GBP'!$F$3)</f>
        <v>#DIV/0!</v>
      </c>
      <c r="Q765" s="139" t="e">
        <f t="shared" si="129"/>
        <v>#DIV/0!</v>
      </c>
      <c r="R765" s="139" t="e">
        <f t="shared" si="130"/>
        <v>#DIV/0!</v>
      </c>
      <c r="S765" s="139" t="e">
        <f t="shared" si="131"/>
        <v>#DIV/0!</v>
      </c>
    </row>
    <row r="766" spans="10:19" ht="15" x14ac:dyDescent="0.2">
      <c r="J766" s="49">
        <v>43987</v>
      </c>
      <c r="K766" s="50">
        <v>131.020009517669</v>
      </c>
      <c r="L766" s="139">
        <f t="shared" si="127"/>
        <v>4.767653437240317E-2</v>
      </c>
      <c r="M766" s="170">
        <f t="shared" si="128"/>
        <v>160.52499637844392</v>
      </c>
      <c r="N766" s="139" t="e" cm="1">
        <f t="array" ref="N766">[1]!BSMCall(M766,$G$4,$G$7,W766,$G$11,AE766)/'EUR GBP'!H766</f>
        <v>#VALUE!</v>
      </c>
      <c r="O766" s="139" t="e">
        <f>$B$5*(N766-($G$10/'EUR GBP'!$F$3))</f>
        <v>#VALUE!</v>
      </c>
      <c r="P766" s="139" t="e">
        <f>(M766/'EUR GBP'!H766)-(Barclays!$K$3/'EUR GBP'!$F$3)</f>
        <v>#DIV/0!</v>
      </c>
      <c r="Q766" s="139" t="e">
        <f t="shared" si="129"/>
        <v>#DIV/0!</v>
      </c>
      <c r="R766" s="139" t="e">
        <f t="shared" si="130"/>
        <v>#DIV/0!</v>
      </c>
      <c r="S766" s="139" t="e">
        <f t="shared" si="131"/>
        <v>#DIV/0!</v>
      </c>
    </row>
    <row r="767" spans="10:19" ht="15" x14ac:dyDescent="0.2">
      <c r="J767" s="49">
        <v>43986</v>
      </c>
      <c r="K767" s="50">
        <v>124.919998645782</v>
      </c>
      <c r="L767" s="139">
        <f t="shared" si="127"/>
        <v>9.1677235679730896E-3</v>
      </c>
      <c r="M767" s="170">
        <f t="shared" si="128"/>
        <v>154.62467646851832</v>
      </c>
      <c r="N767" s="139" t="e" cm="1">
        <f t="array" ref="N767">[1]!BSMCall(M767,$G$4,$G$7,W767,$G$11,AE767)/'EUR GBP'!H767</f>
        <v>#VALUE!</v>
      </c>
      <c r="O767" s="139" t="e">
        <f>$B$5*(N767-($G$10/'EUR GBP'!$F$3))</f>
        <v>#VALUE!</v>
      </c>
      <c r="P767" s="139" t="e">
        <f>(M767/'EUR GBP'!H767)-(Barclays!$K$3/'EUR GBP'!$F$3)</f>
        <v>#DIV/0!</v>
      </c>
      <c r="Q767" s="139" t="e">
        <f t="shared" si="129"/>
        <v>#DIV/0!</v>
      </c>
      <c r="R767" s="139" t="e">
        <f t="shared" si="130"/>
        <v>#DIV/0!</v>
      </c>
      <c r="S767" s="139" t="e">
        <f t="shared" si="131"/>
        <v>#DIV/0!</v>
      </c>
    </row>
    <row r="768" spans="10:19" ht="15" x14ac:dyDescent="0.2">
      <c r="J768" s="49">
        <v>43985</v>
      </c>
      <c r="K768" s="50">
        <v>123.78000020980799</v>
      </c>
      <c r="L768" s="139">
        <f t="shared" si="127"/>
        <v>2.9348757656779516E-2</v>
      </c>
      <c r="M768" s="170">
        <f t="shared" si="128"/>
        <v>157.71681446887882</v>
      </c>
      <c r="N768" s="139" t="e" cm="1">
        <f t="array" ref="N768">[1]!BSMCall(M768,$G$4,$G$7,W768,$G$11,AE768)/'EUR GBP'!H768</f>
        <v>#VALUE!</v>
      </c>
      <c r="O768" s="139" t="e">
        <f>$B$5*(N768-($G$10/'EUR GBP'!$F$3))</f>
        <v>#VALUE!</v>
      </c>
      <c r="P768" s="139" t="e">
        <f>(M768/'EUR GBP'!H768)-(Barclays!$K$3/'EUR GBP'!$F$3)</f>
        <v>#DIV/0!</v>
      </c>
      <c r="Q768" s="139" t="e">
        <f t="shared" si="129"/>
        <v>#DIV/0!</v>
      </c>
      <c r="R768" s="139" t="e">
        <f t="shared" si="130"/>
        <v>#DIV/0!</v>
      </c>
      <c r="S768" s="139" t="e">
        <f t="shared" si="131"/>
        <v>#DIV/0!</v>
      </c>
    </row>
    <row r="769" spans="10:19" ht="15" x14ac:dyDescent="0.2">
      <c r="J769" s="49">
        <v>43984</v>
      </c>
      <c r="K769" s="50">
        <v>120.20000219344999</v>
      </c>
      <c r="L769" s="139">
        <f t="shared" si="127"/>
        <v>1.6652578309729481E-3</v>
      </c>
      <c r="M769" s="170">
        <f t="shared" si="128"/>
        <v>153.47514868417906</v>
      </c>
      <c r="N769" s="139" t="e" cm="1">
        <f t="array" ref="N769">[1]!BSMCall(M769,$G$4,$G$7,W769,$G$11,AE769)/'EUR GBP'!H769</f>
        <v>#VALUE!</v>
      </c>
      <c r="O769" s="139" t="e">
        <f>$B$5*(N769-($G$10/'EUR GBP'!$F$3))</f>
        <v>#VALUE!</v>
      </c>
      <c r="P769" s="139" t="e">
        <f>(M769/'EUR GBP'!H769)-(Barclays!$K$3/'EUR GBP'!$F$3)</f>
        <v>#DIV/0!</v>
      </c>
      <c r="Q769" s="139" t="e">
        <f t="shared" si="129"/>
        <v>#DIV/0!</v>
      </c>
      <c r="R769" s="139" t="e">
        <f t="shared" si="130"/>
        <v>#DIV/0!</v>
      </c>
      <c r="S769" s="139" t="e">
        <f t="shared" si="131"/>
        <v>#DIV/0!</v>
      </c>
    </row>
    <row r="770" spans="10:19" ht="15" x14ac:dyDescent="0.2">
      <c r="J770" s="49">
        <v>43983</v>
      </c>
      <c r="K770" s="50">
        <v>120.000004768371</v>
      </c>
      <c r="L770" s="139">
        <f t="shared" si="127"/>
        <v>4.0127862097927583E-2</v>
      </c>
      <c r="M770" s="170">
        <f t="shared" si="128"/>
        <v>159.36838882853047</v>
      </c>
      <c r="N770" s="139" t="e" cm="1">
        <f t="array" ref="N770">[1]!BSMCall(M770,$G$4,$G$7,W770,$G$11,AE770)/'EUR GBP'!H770</f>
        <v>#VALUE!</v>
      </c>
      <c r="O770" s="139" t="e">
        <f>$B$5*(N770-($G$10/'EUR GBP'!$F$3))</f>
        <v>#VALUE!</v>
      </c>
      <c r="P770" s="139" t="e">
        <f>(M770/'EUR GBP'!H770)-(Barclays!$K$3/'EUR GBP'!$F$3)</f>
        <v>#DIV/0!</v>
      </c>
      <c r="Q770" s="139" t="e">
        <f t="shared" si="129"/>
        <v>#DIV/0!</v>
      </c>
      <c r="R770" s="139" t="e">
        <f t="shared" si="130"/>
        <v>#DIV/0!</v>
      </c>
      <c r="S770" s="139" t="e">
        <f t="shared" si="131"/>
        <v>#DIV/0!</v>
      </c>
    </row>
    <row r="771" spans="10:19" ht="15" x14ac:dyDescent="0.2">
      <c r="J771" s="49">
        <v>43980</v>
      </c>
      <c r="K771" s="50">
        <v>115.279996395111</v>
      </c>
      <c r="L771" s="139">
        <f t="shared" si="127"/>
        <v>-5.8458808541300825E-2</v>
      </c>
      <c r="M771" s="170">
        <f t="shared" si="128"/>
        <v>144.26293936191135</v>
      </c>
      <c r="N771" s="139" t="e" cm="1">
        <f t="array" ref="N771">[1]!BSMCall(M771,$G$4,$G$7,W771,$G$11,AE771)/'EUR GBP'!H771</f>
        <v>#VALUE!</v>
      </c>
      <c r="O771" s="139" t="e">
        <f>$B$5*(N771-($G$10/'EUR GBP'!$F$3))</f>
        <v>#VALUE!</v>
      </c>
      <c r="P771" s="139" t="e">
        <f>(M771/'EUR GBP'!H771)-(Barclays!$K$3/'EUR GBP'!$F$3)</f>
        <v>#DIV/0!</v>
      </c>
      <c r="Q771" s="139" t="e">
        <f t="shared" si="129"/>
        <v>#DIV/0!</v>
      </c>
      <c r="R771" s="139" t="e">
        <f t="shared" si="130"/>
        <v>#DIV/0!</v>
      </c>
      <c r="S771" s="139" t="e">
        <f t="shared" si="131"/>
        <v>#DIV/0!</v>
      </c>
    </row>
    <row r="772" spans="10:19" ht="15" x14ac:dyDescent="0.2">
      <c r="J772" s="49">
        <v>43979</v>
      </c>
      <c r="K772" s="50">
        <v>122.22000360488801</v>
      </c>
      <c r="L772" s="139">
        <f t="shared" ref="L772:L835" si="132">LN(K772/K773)</f>
        <v>2.7371794346084305E-2</v>
      </c>
      <c r="M772" s="170">
        <f t="shared" ref="M772:M835" si="133">$K$3*(1+L772)</f>
        <v>157.41390415459963</v>
      </c>
      <c r="N772" s="139" t="e" cm="1">
        <f t="array" ref="N772">[1]!BSMCall(M772,$G$4,$G$7,W772,$G$11,AE772)/'EUR GBP'!H772</f>
        <v>#VALUE!</v>
      </c>
      <c r="O772" s="139" t="e">
        <f>$B$5*(N772-($G$10/'EUR GBP'!$F$3))</f>
        <v>#VALUE!</v>
      </c>
      <c r="P772" s="139" t="e">
        <f>(M772/'EUR GBP'!H772)-(Barclays!$K$3/'EUR GBP'!$F$3)</f>
        <v>#DIV/0!</v>
      </c>
      <c r="Q772" s="139" t="e">
        <f t="shared" ref="Q772:Q835" si="134">$G$15*P772</f>
        <v>#DIV/0!</v>
      </c>
      <c r="R772" s="139" t="e">
        <f t="shared" ref="R772:R835" si="135">0.5*$G$16*P772^2</f>
        <v>#DIV/0!</v>
      </c>
      <c r="S772" s="139" t="e">
        <f t="shared" ref="S772:S835" si="136">Q772+R772+Y772+AG772</f>
        <v>#DIV/0!</v>
      </c>
    </row>
    <row r="773" spans="10:19" ht="15" x14ac:dyDescent="0.2">
      <c r="J773" s="49">
        <v>43978</v>
      </c>
      <c r="K773" s="50">
        <v>118.91999244689899</v>
      </c>
      <c r="L773" s="139">
        <f t="shared" si="132"/>
        <v>7.8516132627542659E-2</v>
      </c>
      <c r="M773" s="170">
        <f t="shared" si="133"/>
        <v>165.25023955780412</v>
      </c>
      <c r="N773" s="139" t="e" cm="1">
        <f t="array" ref="N773">[1]!BSMCall(M773,$G$4,$G$7,W773,$G$11,AE773)/'EUR GBP'!H773</f>
        <v>#VALUE!</v>
      </c>
      <c r="O773" s="139" t="e">
        <f>$B$5*(N773-($G$10/'EUR GBP'!$F$3))</f>
        <v>#VALUE!</v>
      </c>
      <c r="P773" s="139" t="e">
        <f>(M773/'EUR GBP'!H773)-(Barclays!$K$3/'EUR GBP'!$F$3)</f>
        <v>#DIV/0!</v>
      </c>
      <c r="Q773" s="139" t="e">
        <f t="shared" si="134"/>
        <v>#DIV/0!</v>
      </c>
      <c r="R773" s="139" t="e">
        <f t="shared" si="135"/>
        <v>#DIV/0!</v>
      </c>
      <c r="S773" s="139" t="e">
        <f t="shared" si="136"/>
        <v>#DIV/0!</v>
      </c>
    </row>
    <row r="774" spans="10:19" ht="15" x14ac:dyDescent="0.2">
      <c r="J774" s="49">
        <v>43977</v>
      </c>
      <c r="K774" s="50">
        <v>109.940004348754</v>
      </c>
      <c r="L774" s="139">
        <f t="shared" si="132"/>
        <v>6.3847547022326853E-2</v>
      </c>
      <c r="M774" s="170">
        <f t="shared" si="133"/>
        <v>163.00271890242863</v>
      </c>
      <c r="N774" s="139" t="e" cm="1">
        <f t="array" ref="N774">[1]!BSMCall(M774,$G$4,$G$7,W774,$G$11,AE774)/'EUR GBP'!H774</f>
        <v>#VALUE!</v>
      </c>
      <c r="O774" s="139" t="e">
        <f>$B$5*(N774-($G$10/'EUR GBP'!$F$3))</f>
        <v>#VALUE!</v>
      </c>
      <c r="P774" s="139" t="e">
        <f>(M774/'EUR GBP'!H774)-(Barclays!$K$3/'EUR GBP'!$F$3)</f>
        <v>#DIV/0!</v>
      </c>
      <c r="Q774" s="139" t="e">
        <f t="shared" si="134"/>
        <v>#DIV/0!</v>
      </c>
      <c r="R774" s="139" t="e">
        <f t="shared" si="135"/>
        <v>#DIV/0!</v>
      </c>
      <c r="S774" s="139" t="e">
        <f t="shared" si="136"/>
        <v>#DIV/0!</v>
      </c>
    </row>
    <row r="775" spans="10:19" ht="15" x14ac:dyDescent="0.2">
      <c r="J775" s="49">
        <v>43976</v>
      </c>
      <c r="K775" s="50">
        <v>103.13999652862501</v>
      </c>
      <c r="L775" s="139">
        <f t="shared" si="132"/>
        <v>-3.0978284137996451E-3</v>
      </c>
      <c r="M775" s="170">
        <f t="shared" si="133"/>
        <v>152.74534861983918</v>
      </c>
      <c r="N775" s="139" t="e" cm="1">
        <f t="array" ref="N775">[1]!BSMCall(M775,$G$4,$G$7,W775,$G$11,AE775)/'EUR GBP'!H775</f>
        <v>#VALUE!</v>
      </c>
      <c r="O775" s="139" t="e">
        <f>$B$5*(N775-($G$10/'EUR GBP'!$F$3))</f>
        <v>#VALUE!</v>
      </c>
      <c r="P775" s="139" t="e">
        <f>(M775/'EUR GBP'!H775)-(Barclays!$K$3/'EUR GBP'!$F$3)</f>
        <v>#DIV/0!</v>
      </c>
      <c r="Q775" s="139" t="e">
        <f t="shared" si="134"/>
        <v>#DIV/0!</v>
      </c>
      <c r="R775" s="139" t="e">
        <f t="shared" si="135"/>
        <v>#DIV/0!</v>
      </c>
      <c r="S775" s="139" t="e">
        <f t="shared" si="136"/>
        <v>#DIV/0!</v>
      </c>
    </row>
    <row r="776" spans="10:19" ht="15" x14ac:dyDescent="0.2">
      <c r="J776" s="49">
        <v>43973</v>
      </c>
      <c r="K776" s="50">
        <v>103.46000194549501</v>
      </c>
      <c r="L776" s="139">
        <f t="shared" si="132"/>
        <v>-1.3250223759155388E-2</v>
      </c>
      <c r="M776" s="170">
        <f t="shared" si="133"/>
        <v>151.18979862651801</v>
      </c>
      <c r="N776" s="139" t="e" cm="1">
        <f t="array" ref="N776">[1]!BSMCall(M776,$G$4,$G$7,W776,$G$11,AE776)/'EUR GBP'!H776</f>
        <v>#VALUE!</v>
      </c>
      <c r="O776" s="139" t="e">
        <f>$B$5*(N776-($G$10/'EUR GBP'!$F$3))</f>
        <v>#VALUE!</v>
      </c>
      <c r="P776" s="139" t="e">
        <f>(M776/'EUR GBP'!H776)-(Barclays!$K$3/'EUR GBP'!$F$3)</f>
        <v>#DIV/0!</v>
      </c>
      <c r="Q776" s="139" t="e">
        <f t="shared" si="134"/>
        <v>#DIV/0!</v>
      </c>
      <c r="R776" s="139" t="e">
        <f t="shared" si="135"/>
        <v>#DIV/0!</v>
      </c>
      <c r="S776" s="139" t="e">
        <f t="shared" si="136"/>
        <v>#DIV/0!</v>
      </c>
    </row>
    <row r="777" spans="10:19" ht="15" x14ac:dyDescent="0.2">
      <c r="J777" s="49">
        <v>43972</v>
      </c>
      <c r="K777" s="50">
        <v>104.839992523193</v>
      </c>
      <c r="L777" s="139">
        <f t="shared" si="132"/>
        <v>-1.0248718242222541E-2</v>
      </c>
      <c r="M777" s="170">
        <f t="shared" si="133"/>
        <v>151.64968929546779</v>
      </c>
      <c r="N777" s="139" t="e" cm="1">
        <f t="array" ref="N777">[1]!BSMCall(M777,$G$4,$G$7,W777,$G$11,AE777)/'EUR GBP'!H777</f>
        <v>#VALUE!</v>
      </c>
      <c r="O777" s="139" t="e">
        <f>$B$5*(N777-($G$10/'EUR GBP'!$F$3))</f>
        <v>#VALUE!</v>
      </c>
      <c r="P777" s="139" t="e">
        <f>(M777/'EUR GBP'!H777)-(Barclays!$K$3/'EUR GBP'!$F$3)</f>
        <v>#DIV/0!</v>
      </c>
      <c r="Q777" s="139" t="e">
        <f t="shared" si="134"/>
        <v>#DIV/0!</v>
      </c>
      <c r="R777" s="139" t="e">
        <f t="shared" si="135"/>
        <v>#DIV/0!</v>
      </c>
      <c r="S777" s="139" t="e">
        <f t="shared" si="136"/>
        <v>#DIV/0!</v>
      </c>
    </row>
    <row r="778" spans="10:19" ht="15" x14ac:dyDescent="0.2">
      <c r="J778" s="49">
        <v>43971</v>
      </c>
      <c r="K778" s="50">
        <v>105.91999292373599</v>
      </c>
      <c r="L778" s="139">
        <f t="shared" si="132"/>
        <v>1.9255094232315372E-2</v>
      </c>
      <c r="M778" s="170">
        <f t="shared" si="133"/>
        <v>156.17026338035228</v>
      </c>
      <c r="N778" s="139" t="e" cm="1">
        <f t="array" ref="N778">[1]!BSMCall(M778,$G$4,$G$7,W778,$G$11,AE778)/'EUR GBP'!H778</f>
        <v>#VALUE!</v>
      </c>
      <c r="O778" s="139" t="e">
        <f>$B$5*(N778-($G$10/'EUR GBP'!$F$3))</f>
        <v>#VALUE!</v>
      </c>
      <c r="P778" s="139" t="e">
        <f>(M778/'EUR GBP'!H778)-(Barclays!$K$3/'EUR GBP'!$F$3)</f>
        <v>#DIV/0!</v>
      </c>
      <c r="Q778" s="139" t="e">
        <f t="shared" si="134"/>
        <v>#DIV/0!</v>
      </c>
      <c r="R778" s="139" t="e">
        <f t="shared" si="135"/>
        <v>#DIV/0!</v>
      </c>
      <c r="S778" s="139" t="e">
        <f t="shared" si="136"/>
        <v>#DIV/0!</v>
      </c>
    </row>
    <row r="779" spans="10:19" ht="15" x14ac:dyDescent="0.2">
      <c r="J779" s="49">
        <v>43970</v>
      </c>
      <c r="K779" s="50">
        <v>103.900003433227</v>
      </c>
      <c r="L779" s="139">
        <f t="shared" si="132"/>
        <v>3.470887806028449E-3</v>
      </c>
      <c r="M779" s="170">
        <f t="shared" si="133"/>
        <v>153.75180730513426</v>
      </c>
      <c r="N779" s="139" t="e" cm="1">
        <f t="array" ref="N779">[1]!BSMCall(M779,$G$4,$G$7,W779,$G$11,AE779)/'EUR GBP'!H779</f>
        <v>#VALUE!</v>
      </c>
      <c r="O779" s="139" t="e">
        <f>$B$5*(N779-($G$10/'EUR GBP'!$F$3))</f>
        <v>#VALUE!</v>
      </c>
      <c r="P779" s="139" t="e">
        <f>(M779/'EUR GBP'!H779)-(Barclays!$K$3/'EUR GBP'!$F$3)</f>
        <v>#DIV/0!</v>
      </c>
      <c r="Q779" s="139" t="e">
        <f t="shared" si="134"/>
        <v>#DIV/0!</v>
      </c>
      <c r="R779" s="139" t="e">
        <f t="shared" si="135"/>
        <v>#DIV/0!</v>
      </c>
      <c r="S779" s="139" t="e">
        <f t="shared" si="136"/>
        <v>#DIV/0!</v>
      </c>
    </row>
    <row r="780" spans="10:19" ht="15" x14ac:dyDescent="0.2">
      <c r="J780" s="49">
        <v>43969</v>
      </c>
      <c r="K780" s="50">
        <v>103.54000329971301</v>
      </c>
      <c r="L780" s="139">
        <f t="shared" si="132"/>
        <v>5.4786511352949041E-2</v>
      </c>
      <c r="M780" s="170">
        <f t="shared" si="133"/>
        <v>161.61438703635019</v>
      </c>
      <c r="N780" s="139" t="e" cm="1">
        <f t="array" ref="N780">[1]!BSMCall(M780,$G$4,$G$7,W780,$G$11,AE780)/'EUR GBP'!H780</f>
        <v>#VALUE!</v>
      </c>
      <c r="O780" s="139" t="e">
        <f>$B$5*(N780-($G$10/'EUR GBP'!$F$3))</f>
        <v>#VALUE!</v>
      </c>
      <c r="P780" s="139" t="e">
        <f>(M780/'EUR GBP'!H780)-(Barclays!$K$3/'EUR GBP'!$F$3)</f>
        <v>#DIV/0!</v>
      </c>
      <c r="Q780" s="139" t="e">
        <f t="shared" si="134"/>
        <v>#DIV/0!</v>
      </c>
      <c r="R780" s="139" t="e">
        <f t="shared" si="135"/>
        <v>#DIV/0!</v>
      </c>
      <c r="S780" s="139" t="e">
        <f t="shared" si="136"/>
        <v>#DIV/0!</v>
      </c>
    </row>
    <row r="781" spans="10:19" ht="15" x14ac:dyDescent="0.2">
      <c r="J781" s="49">
        <v>43966</v>
      </c>
      <c r="K781" s="50">
        <v>98.019999265670705</v>
      </c>
      <c r="L781" s="139">
        <f t="shared" si="132"/>
        <v>1.4903428328647295E-2</v>
      </c>
      <c r="M781" s="170">
        <f t="shared" si="133"/>
        <v>155.50350113980542</v>
      </c>
      <c r="N781" s="139" t="e" cm="1">
        <f t="array" ref="N781">[1]!BSMCall(M781,$G$4,$G$7,W781,$G$11,AE781)/'EUR GBP'!H781</f>
        <v>#VALUE!</v>
      </c>
      <c r="O781" s="139" t="e">
        <f>$B$5*(N781-($G$10/'EUR GBP'!$F$3))</f>
        <v>#VALUE!</v>
      </c>
      <c r="P781" s="139" t="e">
        <f>(M781/'EUR GBP'!H781)-(Barclays!$K$3/'EUR GBP'!$F$3)</f>
        <v>#DIV/0!</v>
      </c>
      <c r="Q781" s="139" t="e">
        <f t="shared" si="134"/>
        <v>#DIV/0!</v>
      </c>
      <c r="R781" s="139" t="e">
        <f t="shared" si="135"/>
        <v>#DIV/0!</v>
      </c>
      <c r="S781" s="139" t="e">
        <f t="shared" si="136"/>
        <v>#DIV/0!</v>
      </c>
    </row>
    <row r="782" spans="10:19" ht="15" x14ac:dyDescent="0.2">
      <c r="J782" s="49">
        <v>43965</v>
      </c>
      <c r="K782" s="50">
        <v>96.569997072219806</v>
      </c>
      <c r="L782" s="139">
        <f t="shared" si="132"/>
        <v>-2.0600325864521894E-2</v>
      </c>
      <c r="M782" s="170">
        <f t="shared" si="133"/>
        <v>150.06361599749508</v>
      </c>
      <c r="N782" s="139" t="e" cm="1">
        <f t="array" ref="N782">[1]!BSMCall(M782,$G$4,$G$7,W782,$G$11,AE782)/'EUR GBP'!H782</f>
        <v>#VALUE!</v>
      </c>
      <c r="O782" s="139" t="e">
        <f>$B$5*(N782-($G$10/'EUR GBP'!$F$3))</f>
        <v>#VALUE!</v>
      </c>
      <c r="P782" s="139" t="e">
        <f>(M782/'EUR GBP'!H782)-(Barclays!$K$3/'EUR GBP'!$F$3)</f>
        <v>#DIV/0!</v>
      </c>
      <c r="Q782" s="139" t="e">
        <f t="shared" si="134"/>
        <v>#DIV/0!</v>
      </c>
      <c r="R782" s="139" t="e">
        <f t="shared" si="135"/>
        <v>#DIV/0!</v>
      </c>
      <c r="S782" s="139" t="e">
        <f t="shared" si="136"/>
        <v>#DIV/0!</v>
      </c>
    </row>
    <row r="783" spans="10:19" ht="15" x14ac:dyDescent="0.2">
      <c r="J783" s="49">
        <v>43964</v>
      </c>
      <c r="K783" s="50">
        <v>98.580002784729004</v>
      </c>
      <c r="L783" s="139">
        <f t="shared" si="132"/>
        <v>-3.1945165586550479E-2</v>
      </c>
      <c r="M783" s="170">
        <f t="shared" si="133"/>
        <v>148.32535967930465</v>
      </c>
      <c r="N783" s="139" t="e" cm="1">
        <f t="array" ref="N783">[1]!BSMCall(M783,$G$4,$G$7,W783,$G$11,AE783)/'EUR GBP'!H783</f>
        <v>#VALUE!</v>
      </c>
      <c r="O783" s="139" t="e">
        <f>$B$5*(N783-($G$10/'EUR GBP'!$F$3))</f>
        <v>#VALUE!</v>
      </c>
      <c r="P783" s="139" t="e">
        <f>(M783/'EUR GBP'!H783)-(Barclays!$K$3/'EUR GBP'!$F$3)</f>
        <v>#DIV/0!</v>
      </c>
      <c r="Q783" s="139" t="e">
        <f t="shared" si="134"/>
        <v>#DIV/0!</v>
      </c>
      <c r="R783" s="139" t="e">
        <f t="shared" si="135"/>
        <v>#DIV/0!</v>
      </c>
      <c r="S783" s="139" t="e">
        <f t="shared" si="136"/>
        <v>#DIV/0!</v>
      </c>
    </row>
    <row r="784" spans="10:19" ht="15" x14ac:dyDescent="0.2">
      <c r="J784" s="49">
        <v>43963</v>
      </c>
      <c r="K784" s="50">
        <v>101.779997348785</v>
      </c>
      <c r="L784" s="139">
        <f t="shared" si="132"/>
        <v>-6.2683744214816753E-3</v>
      </c>
      <c r="M784" s="170">
        <f t="shared" si="133"/>
        <v>152.25955756725472</v>
      </c>
      <c r="N784" s="139" t="e" cm="1">
        <f t="array" ref="N784">[1]!BSMCall(M784,$G$4,$G$7,W784,$G$11,AE784)/'EUR GBP'!H784</f>
        <v>#VALUE!</v>
      </c>
      <c r="O784" s="139" t="e">
        <f>$B$5*(N784-($G$10/'EUR GBP'!$F$3))</f>
        <v>#VALUE!</v>
      </c>
      <c r="P784" s="139" t="e">
        <f>(M784/'EUR GBP'!H784)-(Barclays!$K$3/'EUR GBP'!$F$3)</f>
        <v>#DIV/0!</v>
      </c>
      <c r="Q784" s="139" t="e">
        <f t="shared" si="134"/>
        <v>#DIV/0!</v>
      </c>
      <c r="R784" s="139" t="e">
        <f t="shared" si="135"/>
        <v>#DIV/0!</v>
      </c>
      <c r="S784" s="139" t="e">
        <f t="shared" si="136"/>
        <v>#DIV/0!</v>
      </c>
    </row>
    <row r="785" spans="10:19" ht="15" x14ac:dyDescent="0.2">
      <c r="J785" s="49">
        <v>43962</v>
      </c>
      <c r="K785" s="50">
        <v>102.419996261596</v>
      </c>
      <c r="L785" s="139">
        <f t="shared" si="132"/>
        <v>-2.8870339292097175E-2</v>
      </c>
      <c r="M785" s="170">
        <f t="shared" si="133"/>
        <v>148.79648455763092</v>
      </c>
      <c r="N785" s="139" t="e" cm="1">
        <f t="array" ref="N785">[1]!BSMCall(M785,$G$4,$G$7,W785,$G$11,AE785)/'EUR GBP'!H785</f>
        <v>#VALUE!</v>
      </c>
      <c r="O785" s="139" t="e">
        <f>$B$5*(N785-($G$10/'EUR GBP'!$F$3))</f>
        <v>#VALUE!</v>
      </c>
      <c r="P785" s="139" t="e">
        <f>(M785/'EUR GBP'!H785)-(Barclays!$K$3/'EUR GBP'!$F$3)</f>
        <v>#DIV/0!</v>
      </c>
      <c r="Q785" s="139" t="e">
        <f t="shared" si="134"/>
        <v>#DIV/0!</v>
      </c>
      <c r="R785" s="139" t="e">
        <f t="shared" si="135"/>
        <v>#DIV/0!</v>
      </c>
      <c r="S785" s="139" t="e">
        <f t="shared" si="136"/>
        <v>#DIV/0!</v>
      </c>
    </row>
    <row r="786" spans="10:19" ht="15" x14ac:dyDescent="0.2">
      <c r="J786" s="49">
        <v>43959</v>
      </c>
      <c r="K786" s="50">
        <v>105.41999340057299</v>
      </c>
      <c r="L786" s="139">
        <f t="shared" si="132"/>
        <v>4.3729787235205798E-3</v>
      </c>
      <c r="M786" s="170">
        <f t="shared" si="133"/>
        <v>153.89002567360251</v>
      </c>
      <c r="N786" s="139" t="e" cm="1">
        <f t="array" ref="N786">[1]!BSMCall(M786,$G$4,$G$7,W786,$G$11,AE786)/'EUR GBP'!H786</f>
        <v>#VALUE!</v>
      </c>
      <c r="O786" s="139" t="e">
        <f>$B$5*(N786-($G$10/'EUR GBP'!$F$3))</f>
        <v>#VALUE!</v>
      </c>
      <c r="P786" s="139" t="e">
        <f>(M786/'EUR GBP'!H786)-(Barclays!$K$3/'EUR GBP'!$F$3)</f>
        <v>#DIV/0!</v>
      </c>
      <c r="Q786" s="139" t="e">
        <f t="shared" si="134"/>
        <v>#DIV/0!</v>
      </c>
      <c r="R786" s="139" t="e">
        <f t="shared" si="135"/>
        <v>#DIV/0!</v>
      </c>
      <c r="S786" s="139" t="e">
        <f t="shared" si="136"/>
        <v>#DIV/0!</v>
      </c>
    </row>
    <row r="787" spans="10:19" ht="15" x14ac:dyDescent="0.2">
      <c r="J787" s="49">
        <v>43958</v>
      </c>
      <c r="K787" s="50">
        <v>104.960000514984</v>
      </c>
      <c r="L787" s="139">
        <f t="shared" si="132"/>
        <v>3.3323488096095998E-2</v>
      </c>
      <c r="M787" s="170">
        <f t="shared" si="133"/>
        <v>158.32582265837576</v>
      </c>
      <c r="N787" s="139" t="e" cm="1">
        <f t="array" ref="N787">[1]!BSMCall(M787,$G$4,$G$7,W787,$G$11,AE787)/'EUR GBP'!H787</f>
        <v>#VALUE!</v>
      </c>
      <c r="O787" s="139" t="e">
        <f>$B$5*(N787-($G$10/'EUR GBP'!$F$3))</f>
        <v>#VALUE!</v>
      </c>
      <c r="P787" s="139" t="e">
        <f>(M787/'EUR GBP'!H787)-(Barclays!$K$3/'EUR GBP'!$F$3)</f>
        <v>#DIV/0!</v>
      </c>
      <c r="Q787" s="139" t="e">
        <f t="shared" si="134"/>
        <v>#DIV/0!</v>
      </c>
      <c r="R787" s="139" t="e">
        <f t="shared" si="135"/>
        <v>#DIV/0!</v>
      </c>
      <c r="S787" s="139" t="e">
        <f t="shared" si="136"/>
        <v>#DIV/0!</v>
      </c>
    </row>
    <row r="788" spans="10:19" ht="15" x14ac:dyDescent="0.2">
      <c r="J788" s="49">
        <v>43957</v>
      </c>
      <c r="K788" s="50">
        <v>101.52000188827499</v>
      </c>
      <c r="L788" s="139">
        <f t="shared" si="132"/>
        <v>-1.5249529160171874E-2</v>
      </c>
      <c r="M788" s="170">
        <f t="shared" si="133"/>
        <v>150.8834650572071</v>
      </c>
      <c r="N788" s="139" t="e" cm="1">
        <f t="array" ref="N788">[1]!BSMCall(M788,$G$4,$G$7,W788,$G$11,AE788)/'EUR GBP'!H788</f>
        <v>#VALUE!</v>
      </c>
      <c r="O788" s="139" t="e">
        <f>$B$5*(N788-($G$10/'EUR GBP'!$F$3))</f>
        <v>#VALUE!</v>
      </c>
      <c r="P788" s="139" t="e">
        <f>(M788/'EUR GBP'!H788)-(Barclays!$K$3/'EUR GBP'!$F$3)</f>
        <v>#DIV/0!</v>
      </c>
      <c r="Q788" s="139" t="e">
        <f t="shared" si="134"/>
        <v>#DIV/0!</v>
      </c>
      <c r="R788" s="139" t="e">
        <f t="shared" si="135"/>
        <v>#DIV/0!</v>
      </c>
      <c r="S788" s="139" t="e">
        <f t="shared" si="136"/>
        <v>#DIV/0!</v>
      </c>
    </row>
    <row r="789" spans="10:19" ht="15" x14ac:dyDescent="0.2">
      <c r="J789" s="49">
        <v>43956</v>
      </c>
      <c r="K789" s="50">
        <v>103.079998493194</v>
      </c>
      <c r="L789" s="139">
        <f t="shared" si="132"/>
        <v>2.6542471305239613E-2</v>
      </c>
      <c r="M789" s="170">
        <f t="shared" si="133"/>
        <v>157.28683528003722</v>
      </c>
      <c r="N789" s="139" t="e" cm="1">
        <f t="array" ref="N789">[1]!BSMCall(M789,$G$4,$G$7,W789,$G$11,AE789)/'EUR GBP'!H789</f>
        <v>#VALUE!</v>
      </c>
      <c r="O789" s="139" t="e">
        <f>$B$5*(N789-($G$10/'EUR GBP'!$F$3))</f>
        <v>#VALUE!</v>
      </c>
      <c r="P789" s="139" t="e">
        <f>(M789/'EUR GBP'!H789)-(Barclays!$K$3/'EUR GBP'!$F$3)</f>
        <v>#DIV/0!</v>
      </c>
      <c r="Q789" s="139" t="e">
        <f t="shared" si="134"/>
        <v>#DIV/0!</v>
      </c>
      <c r="R789" s="139" t="e">
        <f t="shared" si="135"/>
        <v>#DIV/0!</v>
      </c>
      <c r="S789" s="139" t="e">
        <f t="shared" si="136"/>
        <v>#DIV/0!</v>
      </c>
    </row>
    <row r="790" spans="10:19" ht="15" x14ac:dyDescent="0.2">
      <c r="J790" s="49">
        <v>43955</v>
      </c>
      <c r="K790" s="50">
        <v>100.379991531372</v>
      </c>
      <c r="L790" s="139">
        <f t="shared" si="132"/>
        <v>-3.5620283716374587E-2</v>
      </c>
      <c r="M790" s="170">
        <f t="shared" si="133"/>
        <v>147.76225808723382</v>
      </c>
      <c r="N790" s="139" t="e" cm="1">
        <f t="array" ref="N790">[1]!BSMCall(M790,$G$4,$G$7,W790,$G$11,AE790)/'EUR GBP'!H790</f>
        <v>#VALUE!</v>
      </c>
      <c r="O790" s="139" t="e">
        <f>$B$5*(N790-($G$10/'EUR GBP'!$F$3))</f>
        <v>#VALUE!</v>
      </c>
      <c r="P790" s="139" t="e">
        <f>(M790/'EUR GBP'!H790)-(Barclays!$K$3/'EUR GBP'!$F$3)</f>
        <v>#DIV/0!</v>
      </c>
      <c r="Q790" s="139" t="e">
        <f t="shared" si="134"/>
        <v>#DIV/0!</v>
      </c>
      <c r="R790" s="139" t="e">
        <f t="shared" si="135"/>
        <v>#DIV/0!</v>
      </c>
      <c r="S790" s="139" t="e">
        <f t="shared" si="136"/>
        <v>#DIV/0!</v>
      </c>
    </row>
    <row r="791" spans="10:19" ht="15" x14ac:dyDescent="0.2">
      <c r="J791" s="49">
        <v>43952</v>
      </c>
      <c r="K791" s="50">
        <v>104.019999504089</v>
      </c>
      <c r="L791" s="139">
        <f t="shared" si="132"/>
        <v>-2.7123500513046912E-2</v>
      </c>
      <c r="M791" s="170">
        <f t="shared" si="133"/>
        <v>149.06413519165866</v>
      </c>
      <c r="N791" s="139" t="e" cm="1">
        <f t="array" ref="N791">[1]!BSMCall(M791,$G$4,$G$7,W791,$G$11,AE791)/'EUR GBP'!H791</f>
        <v>#VALUE!</v>
      </c>
      <c r="O791" s="139" t="e">
        <f>$B$5*(N791-($G$10/'EUR GBP'!$F$3))</f>
        <v>#VALUE!</v>
      </c>
      <c r="P791" s="139" t="e">
        <f>(M791/'EUR GBP'!H791)-(Barclays!$K$3/'EUR GBP'!$F$3)</f>
        <v>#DIV/0!</v>
      </c>
      <c r="Q791" s="139" t="e">
        <f t="shared" si="134"/>
        <v>#DIV/0!</v>
      </c>
      <c r="R791" s="139" t="e">
        <f t="shared" si="135"/>
        <v>#DIV/0!</v>
      </c>
      <c r="S791" s="139" t="e">
        <f t="shared" si="136"/>
        <v>#DIV/0!</v>
      </c>
    </row>
    <row r="792" spans="10:19" ht="15" x14ac:dyDescent="0.2">
      <c r="J792" s="49">
        <v>43951</v>
      </c>
      <c r="K792" s="50">
        <v>106.87999725341699</v>
      </c>
      <c r="L792" s="139">
        <f t="shared" si="132"/>
        <v>-3.2584597774720316E-2</v>
      </c>
      <c r="M792" s="170">
        <f t="shared" si="133"/>
        <v>148.22738588078704</v>
      </c>
      <c r="N792" s="139" t="e" cm="1">
        <f t="array" ref="N792">[1]!BSMCall(M792,$G$4,$G$7,W792,$G$11,AE792)/'EUR GBP'!H792</f>
        <v>#VALUE!</v>
      </c>
      <c r="O792" s="139" t="e">
        <f>$B$5*(N792-($G$10/'EUR GBP'!$F$3))</f>
        <v>#VALUE!</v>
      </c>
      <c r="P792" s="139" t="e">
        <f>(M792/'EUR GBP'!H792)-(Barclays!$K$3/'EUR GBP'!$F$3)</f>
        <v>#DIV/0!</v>
      </c>
      <c r="Q792" s="139" t="e">
        <f t="shared" si="134"/>
        <v>#DIV/0!</v>
      </c>
      <c r="R792" s="139" t="e">
        <f t="shared" si="135"/>
        <v>#DIV/0!</v>
      </c>
      <c r="S792" s="139" t="e">
        <f t="shared" si="136"/>
        <v>#DIV/0!</v>
      </c>
    </row>
    <row r="793" spans="10:19" ht="15" x14ac:dyDescent="0.2">
      <c r="J793" s="49">
        <v>43950</v>
      </c>
      <c r="K793" s="50">
        <v>110.42000055313099</v>
      </c>
      <c r="L793" s="139">
        <f t="shared" si="132"/>
        <v>0.13869387218757268</v>
      </c>
      <c r="M793" s="170">
        <f t="shared" si="133"/>
        <v>174.47067268578618</v>
      </c>
      <c r="N793" s="139" t="e" cm="1">
        <f t="array" ref="N793">[1]!BSMCall(M793,$G$4,$G$7,W793,$G$11,AE793)/'EUR GBP'!H793</f>
        <v>#VALUE!</v>
      </c>
      <c r="O793" s="139" t="e">
        <f>$B$5*(N793-($G$10/'EUR GBP'!$F$3))</f>
        <v>#VALUE!</v>
      </c>
      <c r="P793" s="139" t="e">
        <f>(M793/'EUR GBP'!H793)-(Barclays!$K$3/'EUR GBP'!$F$3)</f>
        <v>#DIV/0!</v>
      </c>
      <c r="Q793" s="139" t="e">
        <f t="shared" si="134"/>
        <v>#DIV/0!</v>
      </c>
      <c r="R793" s="139" t="e">
        <f t="shared" si="135"/>
        <v>#DIV/0!</v>
      </c>
      <c r="S793" s="139" t="e">
        <f t="shared" si="136"/>
        <v>#DIV/0!</v>
      </c>
    </row>
    <row r="794" spans="10:19" ht="15" x14ac:dyDescent="0.2">
      <c r="J794" s="49">
        <v>43949</v>
      </c>
      <c r="K794" s="50">
        <v>96.119999885559011</v>
      </c>
      <c r="L794" s="139">
        <f t="shared" si="132"/>
        <v>6.3346295878746461E-2</v>
      </c>
      <c r="M794" s="170">
        <f t="shared" si="133"/>
        <v>162.92591720327047</v>
      </c>
      <c r="N794" s="139" t="e" cm="1">
        <f t="array" ref="N794">[1]!BSMCall(M794,$G$4,$G$7,W794,$G$11,AE794)/'EUR GBP'!H794</f>
        <v>#VALUE!</v>
      </c>
      <c r="O794" s="139" t="e">
        <f>$B$5*(N794-($G$10/'EUR GBP'!$F$3))</f>
        <v>#VALUE!</v>
      </c>
      <c r="P794" s="139" t="e">
        <f>(M794/'EUR GBP'!H794)-(Barclays!$K$3/'EUR GBP'!$F$3)</f>
        <v>#DIV/0!</v>
      </c>
      <c r="Q794" s="139" t="e">
        <f t="shared" si="134"/>
        <v>#DIV/0!</v>
      </c>
      <c r="R794" s="139" t="e">
        <f t="shared" si="135"/>
        <v>#DIV/0!</v>
      </c>
      <c r="S794" s="139" t="e">
        <f t="shared" si="136"/>
        <v>#DIV/0!</v>
      </c>
    </row>
    <row r="795" spans="10:19" ht="15" x14ac:dyDescent="0.2">
      <c r="J795" s="49">
        <v>43948</v>
      </c>
      <c r="K795" s="50">
        <v>90.219998359680105</v>
      </c>
      <c r="L795" s="139">
        <f t="shared" si="132"/>
        <v>1.3390095955866637E-2</v>
      </c>
      <c r="M795" s="170">
        <f t="shared" si="133"/>
        <v>155.27162835685192</v>
      </c>
      <c r="N795" s="139" t="e" cm="1">
        <f t="array" ref="N795">[1]!BSMCall(M795,$G$4,$G$7,W795,$G$11,AE795)/'EUR GBP'!H795</f>
        <v>#VALUE!</v>
      </c>
      <c r="O795" s="139" t="e">
        <f>$B$5*(N795-($G$10/'EUR GBP'!$F$3))</f>
        <v>#VALUE!</v>
      </c>
      <c r="P795" s="139" t="e">
        <f>(M795/'EUR GBP'!H795)-(Barclays!$K$3/'EUR GBP'!$F$3)</f>
        <v>#DIV/0!</v>
      </c>
      <c r="Q795" s="139" t="e">
        <f t="shared" si="134"/>
        <v>#DIV/0!</v>
      </c>
      <c r="R795" s="139" t="e">
        <f t="shared" si="135"/>
        <v>#DIV/0!</v>
      </c>
      <c r="S795" s="139" t="e">
        <f t="shared" si="136"/>
        <v>#DIV/0!</v>
      </c>
    </row>
    <row r="796" spans="10:19" ht="15" x14ac:dyDescent="0.2">
      <c r="J796" s="49">
        <v>43945</v>
      </c>
      <c r="K796" s="50">
        <v>89.019995927810598</v>
      </c>
      <c r="L796" s="139">
        <f t="shared" si="132"/>
        <v>-1.759314941688388E-2</v>
      </c>
      <c r="M796" s="170">
        <f t="shared" si="133"/>
        <v>150.52437556643551</v>
      </c>
      <c r="N796" s="139" t="e" cm="1">
        <f t="array" ref="N796">[1]!BSMCall(M796,$G$4,$G$7,W796,$G$11,AE796)/'EUR GBP'!H796</f>
        <v>#VALUE!</v>
      </c>
      <c r="O796" s="139" t="e">
        <f>$B$5*(N796-($G$10/'EUR GBP'!$F$3))</f>
        <v>#VALUE!</v>
      </c>
      <c r="P796" s="139" t="e">
        <f>(M796/'EUR GBP'!H796)-(Barclays!$K$3/'EUR GBP'!$F$3)</f>
        <v>#DIV/0!</v>
      </c>
      <c r="Q796" s="139" t="e">
        <f t="shared" si="134"/>
        <v>#DIV/0!</v>
      </c>
      <c r="R796" s="139" t="e">
        <f t="shared" si="135"/>
        <v>#DIV/0!</v>
      </c>
      <c r="S796" s="139" t="e">
        <f t="shared" si="136"/>
        <v>#DIV/0!</v>
      </c>
    </row>
    <row r="797" spans="10:19" ht="15" x14ac:dyDescent="0.2">
      <c r="J797" s="49">
        <v>43944</v>
      </c>
      <c r="K797" s="50">
        <v>90.599995851516695</v>
      </c>
      <c r="L797" s="139">
        <f t="shared" si="132"/>
        <v>3.9282469685474386E-2</v>
      </c>
      <c r="M797" s="170">
        <f t="shared" si="133"/>
        <v>159.23885780488422</v>
      </c>
      <c r="N797" s="139" t="e" cm="1">
        <f t="array" ref="N797">[1]!BSMCall(M797,$G$4,$G$7,W797,$G$11,AE797)/'EUR GBP'!H797</f>
        <v>#VALUE!</v>
      </c>
      <c r="O797" s="139" t="e">
        <f>$B$5*(N797-($G$10/'EUR GBP'!$F$3))</f>
        <v>#VALUE!</v>
      </c>
      <c r="P797" s="139" t="e">
        <f>(M797/'EUR GBP'!H797)-(Barclays!$K$3/'EUR GBP'!$F$3)</f>
        <v>#DIV/0!</v>
      </c>
      <c r="Q797" s="139" t="e">
        <f t="shared" si="134"/>
        <v>#DIV/0!</v>
      </c>
      <c r="R797" s="139" t="e">
        <f t="shared" si="135"/>
        <v>#DIV/0!</v>
      </c>
      <c r="S797" s="139" t="e">
        <f t="shared" si="136"/>
        <v>#DIV/0!</v>
      </c>
    </row>
    <row r="798" spans="10:19" ht="15" x14ac:dyDescent="0.2">
      <c r="J798" s="49">
        <v>43943</v>
      </c>
      <c r="K798" s="50">
        <v>87.110000848770099</v>
      </c>
      <c r="L798" s="139">
        <f t="shared" si="132"/>
        <v>1.9534439323067435E-3</v>
      </c>
      <c r="M798" s="170">
        <f t="shared" si="133"/>
        <v>153.51930455801528</v>
      </c>
      <c r="N798" s="139" t="e" cm="1">
        <f t="array" ref="N798">[1]!BSMCall(M798,$G$4,$G$7,W798,$G$11,AE798)/'EUR GBP'!H798</f>
        <v>#VALUE!</v>
      </c>
      <c r="O798" s="139" t="e">
        <f>$B$5*(N798-($G$10/'EUR GBP'!$F$3))</f>
        <v>#VALUE!</v>
      </c>
      <c r="P798" s="139" t="e">
        <f>(M798/'EUR GBP'!H798)-(Barclays!$K$3/'EUR GBP'!$F$3)</f>
        <v>#DIV/0!</v>
      </c>
      <c r="Q798" s="139" t="e">
        <f t="shared" si="134"/>
        <v>#DIV/0!</v>
      </c>
      <c r="R798" s="139" t="e">
        <f t="shared" si="135"/>
        <v>#DIV/0!</v>
      </c>
      <c r="S798" s="139" t="e">
        <f t="shared" si="136"/>
        <v>#DIV/0!</v>
      </c>
    </row>
    <row r="799" spans="10:19" ht="15" x14ac:dyDescent="0.2">
      <c r="J799" s="49">
        <v>43942</v>
      </c>
      <c r="K799" s="50">
        <v>86.940002441406193</v>
      </c>
      <c r="L799" s="139">
        <f t="shared" si="132"/>
        <v>-4.5531301805536793E-2</v>
      </c>
      <c r="M799" s="170">
        <f t="shared" si="133"/>
        <v>146.24369191659557</v>
      </c>
      <c r="N799" s="139" t="e" cm="1">
        <f t="array" ref="N799">[1]!BSMCall(M799,$G$4,$G$7,W799,$G$11,AE799)/'EUR GBP'!H799</f>
        <v>#VALUE!</v>
      </c>
      <c r="O799" s="139" t="e">
        <f>$B$5*(N799-($G$10/'EUR GBP'!$F$3))</f>
        <v>#VALUE!</v>
      </c>
      <c r="P799" s="139" t="e">
        <f>(M799/'EUR GBP'!H799)-(Barclays!$K$3/'EUR GBP'!$F$3)</f>
        <v>#DIV/0!</v>
      </c>
      <c r="Q799" s="139" t="e">
        <f t="shared" si="134"/>
        <v>#DIV/0!</v>
      </c>
      <c r="R799" s="139" t="e">
        <f t="shared" si="135"/>
        <v>#DIV/0!</v>
      </c>
      <c r="S799" s="139" t="e">
        <f t="shared" si="136"/>
        <v>#DIV/0!</v>
      </c>
    </row>
    <row r="800" spans="10:19" ht="15" x14ac:dyDescent="0.2">
      <c r="J800" s="49">
        <v>43941</v>
      </c>
      <c r="K800" s="50">
        <v>90.989995002746511</v>
      </c>
      <c r="L800" s="139">
        <f t="shared" si="132"/>
        <v>7.390668021918562E-3</v>
      </c>
      <c r="M800" s="170">
        <f t="shared" si="133"/>
        <v>154.35239602151412</v>
      </c>
      <c r="N800" s="139" t="e" cm="1">
        <f t="array" ref="N800">[1]!BSMCall(M800,$G$4,$G$7,W800,$G$11,AE800)/'EUR GBP'!H800</f>
        <v>#VALUE!</v>
      </c>
      <c r="O800" s="139" t="e">
        <f>$B$5*(N800-($G$10/'EUR GBP'!$F$3))</f>
        <v>#VALUE!</v>
      </c>
      <c r="P800" s="139" t="e">
        <f>(M800/'EUR GBP'!H800)-(Barclays!$K$3/'EUR GBP'!$F$3)</f>
        <v>#DIV/0!</v>
      </c>
      <c r="Q800" s="139" t="e">
        <f t="shared" si="134"/>
        <v>#DIV/0!</v>
      </c>
      <c r="R800" s="139" t="e">
        <f t="shared" si="135"/>
        <v>#DIV/0!</v>
      </c>
      <c r="S800" s="139" t="e">
        <f t="shared" si="136"/>
        <v>#DIV/0!</v>
      </c>
    </row>
    <row r="801" spans="10:19" ht="15" x14ac:dyDescent="0.2">
      <c r="J801" s="49">
        <v>43938</v>
      </c>
      <c r="K801" s="50">
        <v>90.319997072219806</v>
      </c>
      <c r="L801" s="139">
        <f t="shared" si="132"/>
        <v>3.561334080423758E-2</v>
      </c>
      <c r="M801" s="170">
        <f t="shared" si="133"/>
        <v>158.67667388546926</v>
      </c>
      <c r="N801" s="139" t="e" cm="1">
        <f t="array" ref="N801">[1]!BSMCall(M801,$G$4,$G$7,W801,$G$11,AE801)/'EUR GBP'!H801</f>
        <v>#VALUE!</v>
      </c>
      <c r="O801" s="139" t="e">
        <f>$B$5*(N801-($G$10/'EUR GBP'!$F$3))</f>
        <v>#VALUE!</v>
      </c>
      <c r="P801" s="139" t="e">
        <f>(M801/'EUR GBP'!H801)-(Barclays!$K$3/'EUR GBP'!$F$3)</f>
        <v>#DIV/0!</v>
      </c>
      <c r="Q801" s="139" t="e">
        <f t="shared" si="134"/>
        <v>#DIV/0!</v>
      </c>
      <c r="R801" s="139" t="e">
        <f t="shared" si="135"/>
        <v>#DIV/0!</v>
      </c>
      <c r="S801" s="139" t="e">
        <f t="shared" si="136"/>
        <v>#DIV/0!</v>
      </c>
    </row>
    <row r="802" spans="10:19" ht="15" x14ac:dyDescent="0.2">
      <c r="J802" s="49">
        <v>43937</v>
      </c>
      <c r="K802" s="50">
        <v>87.160003185272188</v>
      </c>
      <c r="L802" s="139">
        <f t="shared" si="132"/>
        <v>-9.8184793317922497E-3</v>
      </c>
      <c r="M802" s="170">
        <f t="shared" si="133"/>
        <v>151.71561050041305</v>
      </c>
      <c r="N802" s="139" t="e" cm="1">
        <f t="array" ref="N802">[1]!BSMCall(M802,$G$4,$G$7,W802,$G$11,AE802)/'EUR GBP'!H802</f>
        <v>#VALUE!</v>
      </c>
      <c r="O802" s="139" t="e">
        <f>$B$5*(N802-($G$10/'EUR GBP'!$F$3))</f>
        <v>#VALUE!</v>
      </c>
      <c r="P802" s="139" t="e">
        <f>(M802/'EUR GBP'!H802)-(Barclays!$K$3/'EUR GBP'!$F$3)</f>
        <v>#DIV/0!</v>
      </c>
      <c r="Q802" s="139" t="e">
        <f t="shared" si="134"/>
        <v>#DIV/0!</v>
      </c>
      <c r="R802" s="139" t="e">
        <f t="shared" si="135"/>
        <v>#DIV/0!</v>
      </c>
      <c r="S802" s="139" t="e">
        <f t="shared" si="136"/>
        <v>#DIV/0!</v>
      </c>
    </row>
    <row r="803" spans="10:19" ht="15" x14ac:dyDescent="0.2">
      <c r="J803" s="49">
        <v>43936</v>
      </c>
      <c r="K803" s="50">
        <v>88.0199968814849</v>
      </c>
      <c r="L803" s="139">
        <f t="shared" si="132"/>
        <v>-6.721900100362882E-2</v>
      </c>
      <c r="M803" s="170">
        <f t="shared" si="133"/>
        <v>142.92070269138014</v>
      </c>
      <c r="N803" s="139" t="e" cm="1">
        <f t="array" ref="N803">[1]!BSMCall(M803,$G$4,$G$7,W803,$G$11,AE803)/'EUR GBP'!H803</f>
        <v>#VALUE!</v>
      </c>
      <c r="O803" s="139" t="e">
        <f>$B$5*(N803-($G$10/'EUR GBP'!$F$3))</f>
        <v>#VALUE!</v>
      </c>
      <c r="P803" s="139" t="e">
        <f>(M803/'EUR GBP'!H803)-(Barclays!$K$3/'EUR GBP'!$F$3)</f>
        <v>#DIV/0!</v>
      </c>
      <c r="Q803" s="139" t="e">
        <f t="shared" si="134"/>
        <v>#DIV/0!</v>
      </c>
      <c r="R803" s="139" t="e">
        <f t="shared" si="135"/>
        <v>#DIV/0!</v>
      </c>
      <c r="S803" s="139" t="e">
        <f t="shared" si="136"/>
        <v>#DIV/0!</v>
      </c>
    </row>
    <row r="804" spans="10:19" ht="15" x14ac:dyDescent="0.2">
      <c r="J804" s="49">
        <v>43935</v>
      </c>
      <c r="K804" s="50">
        <v>94.139999151229802</v>
      </c>
      <c r="L804" s="139">
        <f t="shared" si="132"/>
        <v>-3.588956574189929E-2</v>
      </c>
      <c r="M804" s="170">
        <f t="shared" si="133"/>
        <v>147.72099869585304</v>
      </c>
      <c r="N804" s="139" t="e" cm="1">
        <f t="array" ref="N804">[1]!BSMCall(M804,$G$4,$G$7,W804,$G$11,AE804)/'EUR GBP'!H804</f>
        <v>#VALUE!</v>
      </c>
      <c r="O804" s="139" t="e">
        <f>$B$5*(N804-($G$10/'EUR GBP'!$F$3))</f>
        <v>#VALUE!</v>
      </c>
      <c r="P804" s="139" t="e">
        <f>(M804/'EUR GBP'!H804)-(Barclays!$K$3/'EUR GBP'!$F$3)</f>
        <v>#DIV/0!</v>
      </c>
      <c r="Q804" s="139" t="e">
        <f t="shared" si="134"/>
        <v>#DIV/0!</v>
      </c>
      <c r="R804" s="139" t="e">
        <f t="shared" si="135"/>
        <v>#DIV/0!</v>
      </c>
      <c r="S804" s="139" t="e">
        <f t="shared" si="136"/>
        <v>#DIV/0!</v>
      </c>
    </row>
    <row r="805" spans="10:19" ht="15" x14ac:dyDescent="0.2">
      <c r="J805" s="49">
        <v>43934</v>
      </c>
      <c r="K805" s="50">
        <v>97.580003738403292</v>
      </c>
      <c r="L805" s="139">
        <f t="shared" si="132"/>
        <v>0</v>
      </c>
      <c r="M805" s="170">
        <f t="shared" si="133"/>
        <v>153.21999788284299</v>
      </c>
      <c r="N805" s="139" t="e" cm="1">
        <f t="array" ref="N805">[1]!BSMCall(M805,$G$4,$G$7,W805,$G$11,AE805)/'EUR GBP'!H805</f>
        <v>#VALUE!</v>
      </c>
      <c r="O805" s="139" t="e">
        <f>$B$5*(N805-($G$10/'EUR GBP'!$F$3))</f>
        <v>#VALUE!</v>
      </c>
      <c r="P805" s="139" t="e">
        <f>(M805/'EUR GBP'!H805)-(Barclays!$K$3/'EUR GBP'!$F$3)</f>
        <v>#DIV/0!</v>
      </c>
      <c r="Q805" s="139" t="e">
        <f t="shared" si="134"/>
        <v>#DIV/0!</v>
      </c>
      <c r="R805" s="139" t="e">
        <f t="shared" si="135"/>
        <v>#DIV/0!</v>
      </c>
      <c r="S805" s="139" t="e">
        <f t="shared" si="136"/>
        <v>#DIV/0!</v>
      </c>
    </row>
    <row r="806" spans="10:19" ht="15" x14ac:dyDescent="0.2">
      <c r="J806" s="49">
        <v>43931</v>
      </c>
      <c r="K806" s="50">
        <v>97.580003738403292</v>
      </c>
      <c r="L806" s="139">
        <f t="shared" si="132"/>
        <v>7.7156830807953722E-3</v>
      </c>
      <c r="M806" s="170">
        <f t="shared" si="133"/>
        <v>154.40219482814715</v>
      </c>
      <c r="N806" s="139" t="e" cm="1">
        <f t="array" ref="N806">[1]!BSMCall(M806,$G$4,$G$7,W806,$G$11,AE806)/'EUR GBP'!H806</f>
        <v>#VALUE!</v>
      </c>
      <c r="O806" s="139" t="e">
        <f>$B$5*(N806-($G$10/'EUR GBP'!$F$3))</f>
        <v>#VALUE!</v>
      </c>
      <c r="P806" s="139" t="e">
        <f>(M806/'EUR GBP'!H806)-(Barclays!$K$3/'EUR GBP'!$F$3)</f>
        <v>#DIV/0!</v>
      </c>
      <c r="Q806" s="139" t="e">
        <f t="shared" si="134"/>
        <v>#DIV/0!</v>
      </c>
      <c r="R806" s="139" t="e">
        <f t="shared" si="135"/>
        <v>#DIV/0!</v>
      </c>
      <c r="S806" s="139" t="e">
        <f t="shared" si="136"/>
        <v>#DIV/0!</v>
      </c>
    </row>
    <row r="807" spans="10:19" ht="15" x14ac:dyDescent="0.2">
      <c r="J807" s="49">
        <v>43930</v>
      </c>
      <c r="K807" s="50">
        <v>96.830004453659001</v>
      </c>
      <c r="L807" s="139">
        <f t="shared" si="132"/>
        <v>4.488374651104117E-2</v>
      </c>
      <c r="M807" s="170">
        <f t="shared" si="133"/>
        <v>160.09708542823878</v>
      </c>
      <c r="N807" s="139" t="e" cm="1">
        <f t="array" ref="N807">[1]!BSMCall(M807,$G$4,$G$7,W807,$G$11,AE807)/'EUR GBP'!H807</f>
        <v>#VALUE!</v>
      </c>
      <c r="O807" s="139" t="e">
        <f>$B$5*(N807-($G$10/'EUR GBP'!$F$3))</f>
        <v>#VALUE!</v>
      </c>
      <c r="P807" s="139" t="e">
        <f>(M807/'EUR GBP'!H807)-(Barclays!$K$3/'EUR GBP'!$F$3)</f>
        <v>#DIV/0!</v>
      </c>
      <c r="Q807" s="139" t="e">
        <f t="shared" si="134"/>
        <v>#DIV/0!</v>
      </c>
      <c r="R807" s="139" t="e">
        <f t="shared" si="135"/>
        <v>#DIV/0!</v>
      </c>
      <c r="S807" s="139" t="e">
        <f t="shared" si="136"/>
        <v>#DIV/0!</v>
      </c>
    </row>
    <row r="808" spans="10:19" ht="15" x14ac:dyDescent="0.2">
      <c r="J808" s="49">
        <v>43929</v>
      </c>
      <c r="K808" s="50">
        <v>92.580002546310396</v>
      </c>
      <c r="L808" s="139">
        <f t="shared" si="132"/>
        <v>-9.1393355160460706E-3</v>
      </c>
      <c r="M808" s="170">
        <f t="shared" si="133"/>
        <v>151.81966891442383</v>
      </c>
      <c r="N808" s="139" t="e" cm="1">
        <f t="array" ref="N808">[1]!BSMCall(M808,$G$4,$G$7,W808,$G$11,AE808)/'EUR GBP'!H808</f>
        <v>#VALUE!</v>
      </c>
      <c r="O808" s="139" t="e">
        <f>$B$5*(N808-($G$10/'EUR GBP'!$F$3))</f>
        <v>#VALUE!</v>
      </c>
      <c r="P808" s="139" t="e">
        <f>(M808/'EUR GBP'!H808)-(Barclays!$K$3/'EUR GBP'!$F$3)</f>
        <v>#DIV/0!</v>
      </c>
      <c r="Q808" s="139" t="e">
        <f t="shared" si="134"/>
        <v>#DIV/0!</v>
      </c>
      <c r="R808" s="139" t="e">
        <f t="shared" si="135"/>
        <v>#DIV/0!</v>
      </c>
      <c r="S808" s="139" t="e">
        <f t="shared" si="136"/>
        <v>#DIV/0!</v>
      </c>
    </row>
    <row r="809" spans="10:19" ht="15" x14ac:dyDescent="0.2">
      <c r="J809" s="49">
        <v>43928</v>
      </c>
      <c r="K809" s="50">
        <v>93.430000543594304</v>
      </c>
      <c r="L809" s="139">
        <f t="shared" si="132"/>
        <v>8.0310304085130083E-2</v>
      </c>
      <c r="M809" s="170">
        <f t="shared" si="133"/>
        <v>165.52514250473709</v>
      </c>
      <c r="N809" s="139" t="e" cm="1">
        <f t="array" ref="N809">[1]!BSMCall(M809,$G$4,$G$7,W809,$G$11,AE809)/'EUR GBP'!H809</f>
        <v>#VALUE!</v>
      </c>
      <c r="O809" s="139" t="e">
        <f>$B$5*(N809-($G$10/'EUR GBP'!$F$3))</f>
        <v>#VALUE!</v>
      </c>
      <c r="P809" s="139" t="e">
        <f>(M809/'EUR GBP'!H809)-(Barclays!$K$3/'EUR GBP'!$F$3)</f>
        <v>#DIV/0!</v>
      </c>
      <c r="Q809" s="139" t="e">
        <f t="shared" si="134"/>
        <v>#DIV/0!</v>
      </c>
      <c r="R809" s="139" t="e">
        <f t="shared" si="135"/>
        <v>#DIV/0!</v>
      </c>
      <c r="S809" s="139" t="e">
        <f t="shared" si="136"/>
        <v>#DIV/0!</v>
      </c>
    </row>
    <row r="810" spans="10:19" ht="15" x14ac:dyDescent="0.2">
      <c r="J810" s="49">
        <v>43927</v>
      </c>
      <c r="K810" s="50">
        <v>86.220002174377399</v>
      </c>
      <c r="L810" s="139">
        <f t="shared" si="132"/>
        <v>6.7527649892267588E-2</v>
      </c>
      <c r="M810" s="170">
        <f t="shared" si="133"/>
        <v>163.56658425636959</v>
      </c>
      <c r="N810" s="139" t="e" cm="1">
        <f t="array" ref="N810">[1]!BSMCall(M810,$G$4,$G$7,W810,$G$11,AE810)/'EUR GBP'!H810</f>
        <v>#VALUE!</v>
      </c>
      <c r="O810" s="139" t="e">
        <f>$B$5*(N810-($G$10/'EUR GBP'!$F$3))</f>
        <v>#VALUE!</v>
      </c>
      <c r="P810" s="139" t="e">
        <f>(M810/'EUR GBP'!H810)-(Barclays!$K$3/'EUR GBP'!$F$3)</f>
        <v>#DIV/0!</v>
      </c>
      <c r="Q810" s="139" t="e">
        <f t="shared" si="134"/>
        <v>#DIV/0!</v>
      </c>
      <c r="R810" s="139" t="e">
        <f t="shared" si="135"/>
        <v>#DIV/0!</v>
      </c>
      <c r="S810" s="139" t="e">
        <f t="shared" si="136"/>
        <v>#DIV/0!</v>
      </c>
    </row>
    <row r="811" spans="10:19" ht="15" x14ac:dyDescent="0.2">
      <c r="J811" s="49">
        <v>43924</v>
      </c>
      <c r="K811" s="50">
        <v>80.5899977684021</v>
      </c>
      <c r="L811" s="139">
        <f t="shared" si="132"/>
        <v>-2.5724137546961214E-2</v>
      </c>
      <c r="M811" s="170">
        <f t="shared" si="133"/>
        <v>149.27854558235964</v>
      </c>
      <c r="N811" s="139" t="e" cm="1">
        <f t="array" ref="N811">[1]!BSMCall(M811,$G$4,$G$7,W811,$G$11,AE811)/'EUR GBP'!H811</f>
        <v>#VALUE!</v>
      </c>
      <c r="O811" s="139" t="e">
        <f>$B$5*(N811-($G$10/'EUR GBP'!$F$3))</f>
        <v>#VALUE!</v>
      </c>
      <c r="P811" s="139" t="e">
        <f>(M811/'EUR GBP'!H811)-(Barclays!$K$3/'EUR GBP'!$F$3)</f>
        <v>#DIV/0!</v>
      </c>
      <c r="Q811" s="139" t="e">
        <f t="shared" si="134"/>
        <v>#DIV/0!</v>
      </c>
      <c r="R811" s="139" t="e">
        <f t="shared" si="135"/>
        <v>#DIV/0!</v>
      </c>
      <c r="S811" s="139" t="e">
        <f t="shared" si="136"/>
        <v>#DIV/0!</v>
      </c>
    </row>
    <row r="812" spans="10:19" ht="15" x14ac:dyDescent="0.2">
      <c r="J812" s="49">
        <v>43923</v>
      </c>
      <c r="K812" s="50">
        <v>82.690000534057589</v>
      </c>
      <c r="L812" s="139">
        <f t="shared" si="132"/>
        <v>-3.8317949455892578E-2</v>
      </c>
      <c r="M812" s="170">
        <f t="shared" si="133"/>
        <v>147.34892174833624</v>
      </c>
      <c r="N812" s="139" t="e" cm="1">
        <f t="array" ref="N812">[1]!BSMCall(M812,$G$4,$G$7,W812,$G$11,AE812)/'EUR GBP'!H812</f>
        <v>#VALUE!</v>
      </c>
      <c r="O812" s="139" t="e">
        <f>$B$5*(N812-($G$10/'EUR GBP'!$F$3))</f>
        <v>#VALUE!</v>
      </c>
      <c r="P812" s="139" t="e">
        <f>(M812/'EUR GBP'!H812)-(Barclays!$K$3/'EUR GBP'!$F$3)</f>
        <v>#DIV/0!</v>
      </c>
      <c r="Q812" s="139" t="e">
        <f t="shared" si="134"/>
        <v>#DIV/0!</v>
      </c>
      <c r="R812" s="139" t="e">
        <f t="shared" si="135"/>
        <v>#DIV/0!</v>
      </c>
      <c r="S812" s="139" t="e">
        <f t="shared" si="136"/>
        <v>#DIV/0!</v>
      </c>
    </row>
    <row r="813" spans="10:19" ht="15" x14ac:dyDescent="0.2">
      <c r="J813" s="49">
        <v>43922</v>
      </c>
      <c r="K813" s="50">
        <v>85.920000076293903</v>
      </c>
      <c r="L813" s="139">
        <f t="shared" si="132"/>
        <v>-8.1331070089539312E-2</v>
      </c>
      <c r="M813" s="170">
        <f t="shared" si="133"/>
        <v>140.75845149591441</v>
      </c>
      <c r="N813" s="139" t="e" cm="1">
        <f t="array" ref="N813">[1]!BSMCall(M813,$G$4,$G$7,W813,$G$11,AE813)/'EUR GBP'!H813</f>
        <v>#VALUE!</v>
      </c>
      <c r="O813" s="139" t="e">
        <f>$B$5*(N813-($G$10/'EUR GBP'!$F$3))</f>
        <v>#VALUE!</v>
      </c>
      <c r="P813" s="139" t="e">
        <f>(M813/'EUR GBP'!H813)-(Barclays!$K$3/'EUR GBP'!$F$3)</f>
        <v>#DIV/0!</v>
      </c>
      <c r="Q813" s="139" t="e">
        <f t="shared" si="134"/>
        <v>#DIV/0!</v>
      </c>
      <c r="R813" s="139" t="e">
        <f t="shared" si="135"/>
        <v>#DIV/0!</v>
      </c>
      <c r="S813" s="139" t="e">
        <f t="shared" si="136"/>
        <v>#DIV/0!</v>
      </c>
    </row>
    <row r="814" spans="10:19" ht="15" x14ac:dyDescent="0.2">
      <c r="J814" s="49">
        <v>43921</v>
      </c>
      <c r="K814" s="50">
        <v>93.199998140335012</v>
      </c>
      <c r="L814" s="139">
        <f t="shared" si="132"/>
        <v>1.93319865187091E-3</v>
      </c>
      <c r="M814" s="170">
        <f t="shared" si="133"/>
        <v>153.51620257618976</v>
      </c>
      <c r="N814" s="139" t="e" cm="1">
        <f t="array" ref="N814">[1]!BSMCall(M814,$G$4,$G$7,W814,$G$11,AE814)/'EUR GBP'!H814</f>
        <v>#VALUE!</v>
      </c>
      <c r="O814" s="139" t="e">
        <f>$B$5*(N814-($G$10/'EUR GBP'!$F$3))</f>
        <v>#VALUE!</v>
      </c>
      <c r="P814" s="139" t="e">
        <f>(M814/'EUR GBP'!H814)-(Barclays!$K$3/'EUR GBP'!$F$3)</f>
        <v>#DIV/0!</v>
      </c>
      <c r="Q814" s="139" t="e">
        <f t="shared" si="134"/>
        <v>#DIV/0!</v>
      </c>
      <c r="R814" s="139" t="e">
        <f t="shared" si="135"/>
        <v>#DIV/0!</v>
      </c>
      <c r="S814" s="139" t="e">
        <f t="shared" si="136"/>
        <v>#DIV/0!</v>
      </c>
    </row>
    <row r="815" spans="10:19" ht="15" x14ac:dyDescent="0.2">
      <c r="J815" s="49">
        <v>43920</v>
      </c>
      <c r="K815" s="50">
        <v>93.01999807357781</v>
      </c>
      <c r="L815" s="139">
        <f t="shared" si="132"/>
        <v>-5.2561081934978694E-2</v>
      </c>
      <c r="M815" s="170">
        <f t="shared" si="133"/>
        <v>145.16658902004562</v>
      </c>
      <c r="N815" s="139" t="e" cm="1">
        <f t="array" ref="N815">[1]!BSMCall(M815,$G$4,$G$7,W815,$G$11,AE815)/'EUR GBP'!H815</f>
        <v>#VALUE!</v>
      </c>
      <c r="O815" s="139" t="e">
        <f>$B$5*(N815-($G$10/'EUR GBP'!$F$3))</f>
        <v>#VALUE!</v>
      </c>
      <c r="P815" s="139" t="e">
        <f>(M815/'EUR GBP'!H815)-(Barclays!$K$3/'EUR GBP'!$F$3)</f>
        <v>#DIV/0!</v>
      </c>
      <c r="Q815" s="139" t="e">
        <f t="shared" si="134"/>
        <v>#DIV/0!</v>
      </c>
      <c r="R815" s="139" t="e">
        <f t="shared" si="135"/>
        <v>#DIV/0!</v>
      </c>
      <c r="S815" s="139" t="e">
        <f t="shared" si="136"/>
        <v>#DIV/0!</v>
      </c>
    </row>
    <row r="816" spans="10:19" ht="15" x14ac:dyDescent="0.2">
      <c r="J816" s="49">
        <v>43917</v>
      </c>
      <c r="K816" s="50">
        <v>98.040002584457397</v>
      </c>
      <c r="L816" s="139">
        <f t="shared" si="132"/>
        <v>-7.9571888907435814E-2</v>
      </c>
      <c r="M816" s="170">
        <f t="shared" si="133"/>
        <v>141.02799323291185</v>
      </c>
      <c r="N816" s="139" t="e" cm="1">
        <f t="array" ref="N816">[1]!BSMCall(M816,$G$4,$G$7,W816,$G$11,AE816)/'EUR GBP'!H816</f>
        <v>#VALUE!</v>
      </c>
      <c r="O816" s="139" t="e">
        <f>$B$5*(N816-($G$10/'EUR GBP'!$F$3))</f>
        <v>#VALUE!</v>
      </c>
      <c r="P816" s="139" t="e">
        <f>(M816/'EUR GBP'!H816)-(Barclays!$K$3/'EUR GBP'!$F$3)</f>
        <v>#DIV/0!</v>
      </c>
      <c r="Q816" s="139" t="e">
        <f t="shared" si="134"/>
        <v>#DIV/0!</v>
      </c>
      <c r="R816" s="139" t="e">
        <f t="shared" si="135"/>
        <v>#DIV/0!</v>
      </c>
      <c r="S816" s="139" t="e">
        <f t="shared" si="136"/>
        <v>#DIV/0!</v>
      </c>
    </row>
    <row r="817" spans="10:19" ht="15" x14ac:dyDescent="0.2">
      <c r="J817" s="49">
        <v>43916</v>
      </c>
      <c r="K817" s="50">
        <v>106.160008907318</v>
      </c>
      <c r="L817" s="139">
        <f t="shared" si="132"/>
        <v>5.8577927542918344E-2</v>
      </c>
      <c r="M817" s="170">
        <f t="shared" si="133"/>
        <v>162.19530781695028</v>
      </c>
      <c r="N817" s="139" t="e" cm="1">
        <f t="array" ref="N817">[1]!BSMCall(M817,$G$4,$G$7,W817,$G$11,AE817)/'EUR GBP'!H817</f>
        <v>#VALUE!</v>
      </c>
      <c r="O817" s="139" t="e">
        <f>$B$5*(N817-($G$10/'EUR GBP'!$F$3))</f>
        <v>#VALUE!</v>
      </c>
      <c r="P817" s="139" t="e">
        <f>(M817/'EUR GBP'!H817)-(Barclays!$K$3/'EUR GBP'!$F$3)</f>
        <v>#DIV/0!</v>
      </c>
      <c r="Q817" s="139" t="e">
        <f t="shared" si="134"/>
        <v>#DIV/0!</v>
      </c>
      <c r="R817" s="139" t="e">
        <f t="shared" si="135"/>
        <v>#DIV/0!</v>
      </c>
      <c r="S817" s="139" t="e">
        <f t="shared" si="136"/>
        <v>#DIV/0!</v>
      </c>
    </row>
    <row r="818" spans="10:19" ht="15" x14ac:dyDescent="0.2">
      <c r="J818" s="49">
        <v>43915</v>
      </c>
      <c r="K818" s="50">
        <v>100.12000799178999</v>
      </c>
      <c r="L818" s="139">
        <f t="shared" si="132"/>
        <v>8.7302038662463541E-2</v>
      </c>
      <c r="M818" s="170">
        <f t="shared" si="133"/>
        <v>166.59641606187353</v>
      </c>
      <c r="N818" s="139" t="e" cm="1">
        <f t="array" ref="N818">[1]!BSMCall(M818,$G$4,$G$7,W818,$G$11,AE818)/'EUR GBP'!H818</f>
        <v>#VALUE!</v>
      </c>
      <c r="O818" s="139" t="e">
        <f>$B$5*(N818-($G$10/'EUR GBP'!$F$3))</f>
        <v>#VALUE!</v>
      </c>
      <c r="P818" s="139" t="e">
        <f>(M818/'EUR GBP'!H818)-(Barclays!$K$3/'EUR GBP'!$F$3)</f>
        <v>#DIV/0!</v>
      </c>
      <c r="Q818" s="139" t="e">
        <f t="shared" si="134"/>
        <v>#DIV/0!</v>
      </c>
      <c r="R818" s="139" t="e">
        <f t="shared" si="135"/>
        <v>#DIV/0!</v>
      </c>
      <c r="S818" s="139" t="e">
        <f t="shared" si="136"/>
        <v>#DIV/0!</v>
      </c>
    </row>
    <row r="819" spans="10:19" ht="15" x14ac:dyDescent="0.2">
      <c r="J819" s="49">
        <v>43914</v>
      </c>
      <c r="K819" s="50">
        <v>91.750001907348604</v>
      </c>
      <c r="L819" s="139">
        <f t="shared" si="132"/>
        <v>8.753673271648052E-2</v>
      </c>
      <c r="M819" s="170">
        <f t="shared" si="133"/>
        <v>166.6323758843331</v>
      </c>
      <c r="N819" s="139" t="e" cm="1">
        <f t="array" ref="N819">[1]!BSMCall(M819,$G$4,$G$7,W819,$G$11,AE819)/'EUR GBP'!H819</f>
        <v>#VALUE!</v>
      </c>
      <c r="O819" s="139" t="e">
        <f>$B$5*(N819-($G$10/'EUR GBP'!$F$3))</f>
        <v>#VALUE!</v>
      </c>
      <c r="P819" s="139" t="e">
        <f>(M819/'EUR GBP'!H819)-(Barclays!$K$3/'EUR GBP'!$F$3)</f>
        <v>#DIV/0!</v>
      </c>
      <c r="Q819" s="139" t="e">
        <f t="shared" si="134"/>
        <v>#DIV/0!</v>
      </c>
      <c r="R819" s="139" t="e">
        <f t="shared" si="135"/>
        <v>#DIV/0!</v>
      </c>
      <c r="S819" s="139" t="e">
        <f t="shared" si="136"/>
        <v>#DIV/0!</v>
      </c>
    </row>
    <row r="820" spans="10:19" ht="15" x14ac:dyDescent="0.2">
      <c r="J820" s="49">
        <v>43913</v>
      </c>
      <c r="K820" s="50">
        <v>84.05999541282651</v>
      </c>
      <c r="L820" s="139">
        <f t="shared" si="132"/>
        <v>-6.3154664066523147E-2</v>
      </c>
      <c r="M820" s="170">
        <f t="shared" si="133"/>
        <v>143.54344038827864</v>
      </c>
      <c r="N820" s="139" t="e" cm="1">
        <f t="array" ref="N820">[1]!BSMCall(M820,$G$4,$G$7,W820,$G$11,AE820)/'EUR GBP'!H820</f>
        <v>#VALUE!</v>
      </c>
      <c r="O820" s="139" t="e">
        <f>$B$5*(N820-($G$10/'EUR GBP'!$F$3))</f>
        <v>#VALUE!</v>
      </c>
      <c r="P820" s="139" t="e">
        <f>(M820/'EUR GBP'!H820)-(Barclays!$K$3/'EUR GBP'!$F$3)</f>
        <v>#DIV/0!</v>
      </c>
      <c r="Q820" s="139" t="e">
        <f t="shared" si="134"/>
        <v>#DIV/0!</v>
      </c>
      <c r="R820" s="139" t="e">
        <f t="shared" si="135"/>
        <v>#DIV/0!</v>
      </c>
      <c r="S820" s="139" t="e">
        <f t="shared" si="136"/>
        <v>#DIV/0!</v>
      </c>
    </row>
    <row r="821" spans="10:19" ht="15" x14ac:dyDescent="0.2">
      <c r="J821" s="49">
        <v>43910</v>
      </c>
      <c r="K821" s="50">
        <v>89.539998769760103</v>
      </c>
      <c r="L821" s="139">
        <f t="shared" si="132"/>
        <v>8.3585563977071536E-2</v>
      </c>
      <c r="M821" s="170">
        <f t="shared" si="133"/>
        <v>166.02697781844611</v>
      </c>
      <c r="N821" s="139" t="e" cm="1">
        <f t="array" ref="N821">[1]!BSMCall(M821,$G$4,$G$7,W821,$G$11,AE821)/'EUR GBP'!H821</f>
        <v>#VALUE!</v>
      </c>
      <c r="O821" s="139" t="e">
        <f>$B$5*(N821-($G$10/'EUR GBP'!$F$3))</f>
        <v>#VALUE!</v>
      </c>
      <c r="P821" s="139" t="e">
        <f>(M821/'EUR GBP'!H821)-(Barclays!$K$3/'EUR GBP'!$F$3)</f>
        <v>#DIV/0!</v>
      </c>
      <c r="Q821" s="139" t="e">
        <f t="shared" si="134"/>
        <v>#DIV/0!</v>
      </c>
      <c r="R821" s="139" t="e">
        <f t="shared" si="135"/>
        <v>#DIV/0!</v>
      </c>
      <c r="S821" s="139" t="e">
        <f t="shared" si="136"/>
        <v>#DIV/0!</v>
      </c>
    </row>
    <row r="822" spans="10:19" ht="15" x14ac:dyDescent="0.2">
      <c r="J822" s="49">
        <v>43909</v>
      </c>
      <c r="K822" s="50">
        <v>82.359999418258596</v>
      </c>
      <c r="L822" s="139">
        <f t="shared" si="132"/>
        <v>-1.7452405126364E-2</v>
      </c>
      <c r="M822" s="170">
        <f t="shared" si="133"/>
        <v>150.54594040633097</v>
      </c>
      <c r="N822" s="139" t="e" cm="1">
        <f t="array" ref="N822">[1]!BSMCall(M822,$G$4,$G$7,W822,$G$11,AE822)/'EUR GBP'!H822</f>
        <v>#VALUE!</v>
      </c>
      <c r="O822" s="139" t="e">
        <f>$B$5*(N822-($G$10/'EUR GBP'!$F$3))</f>
        <v>#VALUE!</v>
      </c>
      <c r="P822" s="139" t="e">
        <f>(M822/'EUR GBP'!H822)-(Barclays!$K$3/'EUR GBP'!$F$3)</f>
        <v>#DIV/0!</v>
      </c>
      <c r="Q822" s="139" t="e">
        <f t="shared" si="134"/>
        <v>#DIV/0!</v>
      </c>
      <c r="R822" s="139" t="e">
        <f t="shared" si="135"/>
        <v>#DIV/0!</v>
      </c>
      <c r="S822" s="139" t="e">
        <f t="shared" si="136"/>
        <v>#DIV/0!</v>
      </c>
    </row>
    <row r="823" spans="10:19" ht="15" x14ac:dyDescent="0.2">
      <c r="J823" s="49">
        <v>43908</v>
      </c>
      <c r="K823" s="50">
        <v>83.809995651245089</v>
      </c>
      <c r="L823" s="139">
        <f t="shared" si="132"/>
        <v>-2.3000455909675678E-2</v>
      </c>
      <c r="M823" s="170">
        <f t="shared" si="133"/>
        <v>149.69586807705807</v>
      </c>
      <c r="N823" s="139" t="e" cm="1">
        <f t="array" ref="N823">[1]!BSMCall(M823,$G$4,$G$7,W823,$G$11,AE823)/'EUR GBP'!H823</f>
        <v>#VALUE!</v>
      </c>
      <c r="O823" s="139" t="e">
        <f>$B$5*(N823-($G$10/'EUR GBP'!$F$3))</f>
        <v>#VALUE!</v>
      </c>
      <c r="P823" s="139" t="e">
        <f>(M823/'EUR GBP'!H823)-(Barclays!$K$3/'EUR GBP'!$F$3)</f>
        <v>#DIV/0!</v>
      </c>
      <c r="Q823" s="139" t="e">
        <f t="shared" si="134"/>
        <v>#DIV/0!</v>
      </c>
      <c r="R823" s="139" t="e">
        <f t="shared" si="135"/>
        <v>#DIV/0!</v>
      </c>
      <c r="S823" s="139" t="e">
        <f t="shared" si="136"/>
        <v>#DIV/0!</v>
      </c>
    </row>
    <row r="824" spans="10:19" ht="15" x14ac:dyDescent="0.2">
      <c r="J824" s="49">
        <v>43907</v>
      </c>
      <c r="K824" s="50">
        <v>85.760003328323293</v>
      </c>
      <c r="L824" s="139">
        <f t="shared" si="132"/>
        <v>-4.6032241299918342E-2</v>
      </c>
      <c r="M824" s="170">
        <f t="shared" si="133"/>
        <v>146.16693796832698</v>
      </c>
      <c r="N824" s="139" t="e" cm="1">
        <f t="array" ref="N824">[1]!BSMCall(M824,$G$4,$G$7,W824,$G$11,AE824)/'EUR GBP'!H824</f>
        <v>#VALUE!</v>
      </c>
      <c r="O824" s="139" t="e">
        <f>$B$5*(N824-($G$10/'EUR GBP'!$F$3))</f>
        <v>#VALUE!</v>
      </c>
      <c r="P824" s="139" t="e">
        <f>(M824/'EUR GBP'!H824)-(Barclays!$K$3/'EUR GBP'!$F$3)</f>
        <v>#DIV/0!</v>
      </c>
      <c r="Q824" s="139" t="e">
        <f t="shared" si="134"/>
        <v>#DIV/0!</v>
      </c>
      <c r="R824" s="139" t="e">
        <f t="shared" si="135"/>
        <v>#DIV/0!</v>
      </c>
      <c r="S824" s="139" t="e">
        <f t="shared" si="136"/>
        <v>#DIV/0!</v>
      </c>
    </row>
    <row r="825" spans="10:19" ht="15" x14ac:dyDescent="0.2">
      <c r="J825" s="49">
        <v>43906</v>
      </c>
      <c r="K825" s="50">
        <v>89.800000190734792</v>
      </c>
      <c r="L825" s="139">
        <f t="shared" si="132"/>
        <v>-0.1236554533002422</v>
      </c>
      <c r="M825" s="170">
        <f t="shared" si="133"/>
        <v>134.27350958997789</v>
      </c>
      <c r="N825" s="139" t="e" cm="1">
        <f t="array" ref="N825">[1]!BSMCall(M825,$G$4,$G$7,W825,$G$11,AE825)/'EUR GBP'!H825</f>
        <v>#VALUE!</v>
      </c>
      <c r="O825" s="139" t="e">
        <f>$B$5*(N825-($G$10/'EUR GBP'!$F$3))</f>
        <v>#VALUE!</v>
      </c>
      <c r="P825" s="139" t="e">
        <f>(M825/'EUR GBP'!H825)-(Barclays!$K$3/'EUR GBP'!$F$3)</f>
        <v>#DIV/0!</v>
      </c>
      <c r="Q825" s="139" t="e">
        <f t="shared" si="134"/>
        <v>#DIV/0!</v>
      </c>
      <c r="R825" s="139" t="e">
        <f t="shared" si="135"/>
        <v>#DIV/0!</v>
      </c>
      <c r="S825" s="139" t="e">
        <f t="shared" si="136"/>
        <v>#DIV/0!</v>
      </c>
    </row>
    <row r="826" spans="10:19" ht="15" x14ac:dyDescent="0.2">
      <c r="J826" s="49">
        <v>43903</v>
      </c>
      <c r="K826" s="50">
        <v>101.62000656127901</v>
      </c>
      <c r="L826" s="139">
        <f t="shared" si="132"/>
        <v>3.9645973168679016E-2</v>
      </c>
      <c r="M826" s="170">
        <f t="shared" si="133"/>
        <v>159.29455380781127</v>
      </c>
      <c r="N826" s="139" t="e" cm="1">
        <f t="array" ref="N826">[1]!BSMCall(M826,$G$4,$G$7,W826,$G$11,AE826)/'EUR GBP'!H826</f>
        <v>#VALUE!</v>
      </c>
      <c r="O826" s="139" t="e">
        <f>$B$5*(N826-($G$10/'EUR GBP'!$F$3))</f>
        <v>#VALUE!</v>
      </c>
      <c r="P826" s="139" t="e">
        <f>(M826/'EUR GBP'!H826)-(Barclays!$K$3/'EUR GBP'!$F$3)</f>
        <v>#DIV/0!</v>
      </c>
      <c r="Q826" s="139" t="e">
        <f t="shared" si="134"/>
        <v>#DIV/0!</v>
      </c>
      <c r="R826" s="139" t="e">
        <f t="shared" si="135"/>
        <v>#DIV/0!</v>
      </c>
      <c r="S826" s="139" t="e">
        <f t="shared" si="136"/>
        <v>#DIV/0!</v>
      </c>
    </row>
    <row r="827" spans="10:19" ht="15" x14ac:dyDescent="0.2">
      <c r="J827" s="49">
        <v>43902</v>
      </c>
      <c r="K827" s="50">
        <v>97.670000791549612</v>
      </c>
      <c r="L827" s="139">
        <f t="shared" si="132"/>
        <v>-0.18925962774245797</v>
      </c>
      <c r="M827" s="170">
        <f t="shared" si="133"/>
        <v>124.22163812083593</v>
      </c>
      <c r="N827" s="139" t="e" cm="1">
        <f t="array" ref="N827">[1]!BSMCall(M827,$G$4,$G$7,W827,$G$11,AE827)/'EUR GBP'!H827</f>
        <v>#VALUE!</v>
      </c>
      <c r="O827" s="139" t="e">
        <f>$B$5*(N827-($G$10/'EUR GBP'!$F$3))</f>
        <v>#VALUE!</v>
      </c>
      <c r="P827" s="139" t="e">
        <f>(M827/'EUR GBP'!H827)-(Barclays!$K$3/'EUR GBP'!$F$3)</f>
        <v>#DIV/0!</v>
      </c>
      <c r="Q827" s="139" t="e">
        <f t="shared" si="134"/>
        <v>#DIV/0!</v>
      </c>
      <c r="R827" s="139" t="e">
        <f t="shared" si="135"/>
        <v>#DIV/0!</v>
      </c>
      <c r="S827" s="139" t="e">
        <f t="shared" si="136"/>
        <v>#DIV/0!</v>
      </c>
    </row>
    <row r="828" spans="10:19" ht="15" x14ac:dyDescent="0.2">
      <c r="J828" s="49">
        <v>43901</v>
      </c>
      <c r="K828" s="50">
        <v>118.019998073577</v>
      </c>
      <c r="L828" s="139">
        <f t="shared" si="132"/>
        <v>1.3477982317866954E-2</v>
      </c>
      <c r="M828" s="170">
        <f t="shared" si="133"/>
        <v>155.28509430505156</v>
      </c>
      <c r="N828" s="139" t="e" cm="1">
        <f t="array" ref="N828">[1]!BSMCall(M828,$G$4,$G$7,W828,$G$11,AE828)/'EUR GBP'!H828</f>
        <v>#VALUE!</v>
      </c>
      <c r="O828" s="139" t="e">
        <f>$B$5*(N828-($G$10/'EUR GBP'!$F$3))</f>
        <v>#VALUE!</v>
      </c>
      <c r="P828" s="139" t="e">
        <f>(M828/'EUR GBP'!H828)-(Barclays!$K$3/'EUR GBP'!$F$3)</f>
        <v>#DIV/0!</v>
      </c>
      <c r="Q828" s="139" t="e">
        <f t="shared" si="134"/>
        <v>#DIV/0!</v>
      </c>
      <c r="R828" s="139" t="e">
        <f t="shared" si="135"/>
        <v>#DIV/0!</v>
      </c>
      <c r="S828" s="139" t="e">
        <f t="shared" si="136"/>
        <v>#DIV/0!</v>
      </c>
    </row>
    <row r="829" spans="10:19" ht="15" x14ac:dyDescent="0.2">
      <c r="J829" s="49">
        <v>43900</v>
      </c>
      <c r="K829" s="50">
        <v>116.439998149871</v>
      </c>
      <c r="L829" s="139">
        <f t="shared" si="132"/>
        <v>-2.8781433969657658E-2</v>
      </c>
      <c r="M829" s="170">
        <f t="shared" si="133"/>
        <v>148.81010663094685</v>
      </c>
      <c r="N829" s="139" t="e" cm="1">
        <f t="array" ref="N829">[1]!BSMCall(M829,$G$4,$G$7,W829,$G$11,AE829)/'EUR GBP'!H829</f>
        <v>#VALUE!</v>
      </c>
      <c r="O829" s="139" t="e">
        <f>$B$5*(N829-($G$10/'EUR GBP'!$F$3))</f>
        <v>#VALUE!</v>
      </c>
      <c r="P829" s="139" t="e">
        <f>(M829/'EUR GBP'!H829)-(Barclays!$K$3/'EUR GBP'!$F$3)</f>
        <v>#DIV/0!</v>
      </c>
      <c r="Q829" s="139" t="e">
        <f t="shared" si="134"/>
        <v>#DIV/0!</v>
      </c>
      <c r="R829" s="139" t="e">
        <f t="shared" si="135"/>
        <v>#DIV/0!</v>
      </c>
      <c r="S829" s="139" t="e">
        <f t="shared" si="136"/>
        <v>#DIV/0!</v>
      </c>
    </row>
    <row r="830" spans="10:19" ht="15" x14ac:dyDescent="0.2">
      <c r="J830" s="49">
        <v>43899</v>
      </c>
      <c r="K830" s="50">
        <v>119.84000205993598</v>
      </c>
      <c r="L830" s="139">
        <f t="shared" si="132"/>
        <v>-0.10072685587448586</v>
      </c>
      <c r="M830" s="170">
        <f t="shared" si="133"/>
        <v>137.78662923900885</v>
      </c>
      <c r="N830" s="139" t="e" cm="1">
        <f t="array" ref="N830">[1]!BSMCall(M830,$G$4,$G$7,W830,$G$11,AE830)/'EUR GBP'!H830</f>
        <v>#VALUE!</v>
      </c>
      <c r="O830" s="139" t="e">
        <f>$B$5*(N830-($G$10/'EUR GBP'!$F$3))</f>
        <v>#VALUE!</v>
      </c>
      <c r="P830" s="139" t="e">
        <f>(M830/'EUR GBP'!H830)-(Barclays!$K$3/'EUR GBP'!$F$3)</f>
        <v>#DIV/0!</v>
      </c>
      <c r="Q830" s="139" t="e">
        <f t="shared" si="134"/>
        <v>#DIV/0!</v>
      </c>
      <c r="R830" s="139" t="e">
        <f t="shared" si="135"/>
        <v>#DIV/0!</v>
      </c>
      <c r="S830" s="139" t="e">
        <f t="shared" si="136"/>
        <v>#DIV/0!</v>
      </c>
    </row>
    <row r="831" spans="10:19" ht="15" x14ac:dyDescent="0.2">
      <c r="J831" s="49">
        <v>43896</v>
      </c>
      <c r="K831" s="50">
        <v>132.539987564086</v>
      </c>
      <c r="L831" s="139">
        <f t="shared" si="132"/>
        <v>-1.2297770254389025E-2</v>
      </c>
      <c r="M831" s="170">
        <f t="shared" si="133"/>
        <v>151.3357335505018</v>
      </c>
      <c r="N831" s="139" t="e" cm="1">
        <f t="array" ref="N831">[1]!BSMCall(M831,$G$4,$G$7,W831,$G$11,AE831)/'EUR GBP'!H831</f>
        <v>#VALUE!</v>
      </c>
      <c r="O831" s="139" t="e">
        <f>$B$5*(N831-($G$10/'EUR GBP'!$F$3))</f>
        <v>#VALUE!</v>
      </c>
      <c r="P831" s="139" t="e">
        <f>(M831/'EUR GBP'!H831)-(Barclays!$K$3/'EUR GBP'!$F$3)</f>
        <v>#DIV/0!</v>
      </c>
      <c r="Q831" s="139" t="e">
        <f t="shared" si="134"/>
        <v>#DIV/0!</v>
      </c>
      <c r="R831" s="139" t="e">
        <f t="shared" si="135"/>
        <v>#DIV/0!</v>
      </c>
      <c r="S831" s="139" t="e">
        <f t="shared" si="136"/>
        <v>#DIV/0!</v>
      </c>
    </row>
    <row r="832" spans="10:19" ht="15" x14ac:dyDescent="0.2">
      <c r="J832" s="49">
        <v>43895</v>
      </c>
      <c r="K832" s="50">
        <v>134.17999744415201</v>
      </c>
      <c r="L832" s="139">
        <f t="shared" si="132"/>
        <v>-2.4878008195679459E-2</v>
      </c>
      <c r="M832" s="170">
        <f t="shared" si="133"/>
        <v>149.40818951977164</v>
      </c>
      <c r="N832" s="139" t="e" cm="1">
        <f t="array" ref="N832">[1]!BSMCall(M832,$G$4,$G$7,W832,$G$11,AE832)/'EUR GBP'!H832</f>
        <v>#VALUE!</v>
      </c>
      <c r="O832" s="139" t="e">
        <f>$B$5*(N832-($G$10/'EUR GBP'!$F$3))</f>
        <v>#VALUE!</v>
      </c>
      <c r="P832" s="139" t="e">
        <f>(M832/'EUR GBP'!H832)-(Barclays!$K$3/'EUR GBP'!$F$3)</f>
        <v>#DIV/0!</v>
      </c>
      <c r="Q832" s="139" t="e">
        <f t="shared" si="134"/>
        <v>#DIV/0!</v>
      </c>
      <c r="R832" s="139" t="e">
        <f t="shared" si="135"/>
        <v>#DIV/0!</v>
      </c>
      <c r="S832" s="139" t="e">
        <f t="shared" si="136"/>
        <v>#DIV/0!</v>
      </c>
    </row>
    <row r="833" spans="10:19" ht="15" x14ac:dyDescent="0.2">
      <c r="J833" s="49">
        <v>43894</v>
      </c>
      <c r="K833" s="50">
        <v>137.55999803543</v>
      </c>
      <c r="L833" s="139">
        <f t="shared" si="132"/>
        <v>-2.696666591979327E-2</v>
      </c>
      <c r="M833" s="170">
        <f t="shared" si="133"/>
        <v>149.08816538770495</v>
      </c>
      <c r="N833" s="139" t="e" cm="1">
        <f t="array" ref="N833">[1]!BSMCall(M833,$G$4,$G$7,W833,$G$11,AE833)/'EUR GBP'!H833</f>
        <v>#VALUE!</v>
      </c>
      <c r="O833" s="139" t="e">
        <f>$B$5*(N833-($G$10/'EUR GBP'!$F$3))</f>
        <v>#VALUE!</v>
      </c>
      <c r="P833" s="139" t="e">
        <f>(M833/'EUR GBP'!H833)-(Barclays!$K$3/'EUR GBP'!$F$3)</f>
        <v>#DIV/0!</v>
      </c>
      <c r="Q833" s="139" t="e">
        <f t="shared" si="134"/>
        <v>#DIV/0!</v>
      </c>
      <c r="R833" s="139" t="e">
        <f t="shared" si="135"/>
        <v>#DIV/0!</v>
      </c>
      <c r="S833" s="139" t="e">
        <f t="shared" si="136"/>
        <v>#DIV/0!</v>
      </c>
    </row>
    <row r="834" spans="10:19" ht="15" x14ac:dyDescent="0.2">
      <c r="J834" s="49">
        <v>43893</v>
      </c>
      <c r="K834" s="50">
        <v>141.32000207901001</v>
      </c>
      <c r="L834" s="139">
        <f t="shared" si="132"/>
        <v>-1.5029493533882459E-2</v>
      </c>
      <c r="M834" s="170">
        <f t="shared" si="133"/>
        <v>150.91717891540131</v>
      </c>
      <c r="N834" s="139" t="e" cm="1">
        <f t="array" ref="N834">[1]!BSMCall(M834,$G$4,$G$7,W834,$G$11,AE834)/'EUR GBP'!H834</f>
        <v>#VALUE!</v>
      </c>
      <c r="O834" s="139" t="e">
        <f>$B$5*(N834-($G$10/'EUR GBP'!$F$3))</f>
        <v>#VALUE!</v>
      </c>
      <c r="P834" s="139" t="e">
        <f>(M834/'EUR GBP'!H834)-(Barclays!$K$3/'EUR GBP'!$F$3)</f>
        <v>#DIV/0!</v>
      </c>
      <c r="Q834" s="139" t="e">
        <f t="shared" si="134"/>
        <v>#DIV/0!</v>
      </c>
      <c r="R834" s="139" t="e">
        <f t="shared" si="135"/>
        <v>#DIV/0!</v>
      </c>
      <c r="S834" s="139" t="e">
        <f t="shared" si="136"/>
        <v>#DIV/0!</v>
      </c>
    </row>
    <row r="835" spans="10:19" ht="15" x14ac:dyDescent="0.2">
      <c r="J835" s="49">
        <v>43892</v>
      </c>
      <c r="K835" s="50">
        <v>143.460011482238</v>
      </c>
      <c r="L835" s="139">
        <f t="shared" si="132"/>
        <v>-3.7755722136566423E-2</v>
      </c>
      <c r="M835" s="170">
        <f t="shared" si="133"/>
        <v>147.43506621701309</v>
      </c>
      <c r="N835" s="139" t="e" cm="1">
        <f t="array" ref="N835">[1]!BSMCall(M835,$G$4,$G$7,W835,$G$11,AE835)/'EUR GBP'!H835</f>
        <v>#VALUE!</v>
      </c>
      <c r="O835" s="139" t="e">
        <f>$B$5*(N835-($G$10/'EUR GBP'!$F$3))</f>
        <v>#VALUE!</v>
      </c>
      <c r="P835" s="139" t="e">
        <f>(M835/'EUR GBP'!H835)-(Barclays!$K$3/'EUR GBP'!$F$3)</f>
        <v>#DIV/0!</v>
      </c>
      <c r="Q835" s="139" t="e">
        <f t="shared" si="134"/>
        <v>#DIV/0!</v>
      </c>
      <c r="R835" s="139" t="e">
        <f t="shared" si="135"/>
        <v>#DIV/0!</v>
      </c>
      <c r="S835" s="139" t="e">
        <f t="shared" si="136"/>
        <v>#DIV/0!</v>
      </c>
    </row>
    <row r="836" spans="10:19" ht="15" x14ac:dyDescent="0.2">
      <c r="J836" s="49">
        <v>43889</v>
      </c>
      <c r="K836" s="50">
        <v>148.97999763488701</v>
      </c>
      <c r="L836" s="139">
        <f t="shared" ref="L836:L899" si="137">LN(K836/K837)</f>
        <v>-4.1160325872270122E-2</v>
      </c>
      <c r="M836" s="170">
        <f t="shared" ref="M836:M899" si="138">$K$3*(1+L836)</f>
        <v>146.91341283983664</v>
      </c>
      <c r="N836" s="139" t="e" cm="1">
        <f t="array" ref="N836">[1]!BSMCall(M836,$G$4,$G$7,W836,$G$11,AE836)/'EUR GBP'!H836</f>
        <v>#VALUE!</v>
      </c>
      <c r="O836" s="139" t="e">
        <f>$B$5*(N836-($G$10/'EUR GBP'!$F$3))</f>
        <v>#VALUE!</v>
      </c>
      <c r="P836" s="139" t="e">
        <f>(M836/'EUR GBP'!H836)-(Barclays!$K$3/'EUR GBP'!$F$3)</f>
        <v>#DIV/0!</v>
      </c>
      <c r="Q836" s="139" t="e">
        <f t="shared" ref="Q836:Q899" si="139">$G$15*P836</f>
        <v>#DIV/0!</v>
      </c>
      <c r="R836" s="139" t="e">
        <f t="shared" ref="R836:R899" si="140">0.5*$G$16*P836^2</f>
        <v>#DIV/0!</v>
      </c>
      <c r="S836" s="139" t="e">
        <f t="shared" ref="S836:S899" si="141">Q836+R836+Y836+AG836</f>
        <v>#DIV/0!</v>
      </c>
    </row>
    <row r="837" spans="10:19" ht="15" x14ac:dyDescent="0.2">
      <c r="J837" s="49">
        <v>43888</v>
      </c>
      <c r="K837" s="50">
        <v>155.24001121520899</v>
      </c>
      <c r="L837" s="139">
        <f t="shared" si="137"/>
        <v>-6.2910629242829696E-2</v>
      </c>
      <c r="M837" s="170">
        <f t="shared" si="138"/>
        <v>143.58083140344831</v>
      </c>
      <c r="N837" s="139" t="e" cm="1">
        <f t="array" ref="N837">[1]!BSMCall(M837,$G$4,$G$7,W837,$G$11,AE837)/'EUR GBP'!H837</f>
        <v>#VALUE!</v>
      </c>
      <c r="O837" s="139" t="e">
        <f>$B$5*(N837-($G$10/'EUR GBP'!$F$3))</f>
        <v>#VALUE!</v>
      </c>
      <c r="P837" s="139" t="e">
        <f>(M837/'EUR GBP'!H837)-(Barclays!$K$3/'EUR GBP'!$F$3)</f>
        <v>#DIV/0!</v>
      </c>
      <c r="Q837" s="139" t="e">
        <f t="shared" si="139"/>
        <v>#DIV/0!</v>
      </c>
      <c r="R837" s="139" t="e">
        <f t="shared" si="140"/>
        <v>#DIV/0!</v>
      </c>
      <c r="S837" s="139" t="e">
        <f t="shared" si="141"/>
        <v>#DIV/0!</v>
      </c>
    </row>
    <row r="838" spans="10:19" ht="15" x14ac:dyDescent="0.2">
      <c r="J838" s="49">
        <v>43887</v>
      </c>
      <c r="K838" s="50">
        <v>165.32000303268399</v>
      </c>
      <c r="L838" s="139">
        <f t="shared" si="137"/>
        <v>-4.3456632744544674E-3</v>
      </c>
      <c r="M838" s="170">
        <f t="shared" si="138"/>
        <v>152.55415536513152</v>
      </c>
      <c r="N838" s="139" t="e" cm="1">
        <f t="array" ref="N838">[1]!BSMCall(M838,$G$4,$G$7,W838,$G$11,AE838)/'EUR GBP'!H838</f>
        <v>#VALUE!</v>
      </c>
      <c r="O838" s="139" t="e">
        <f>$B$5*(N838-($G$10/'EUR GBP'!$F$3))</f>
        <v>#VALUE!</v>
      </c>
      <c r="P838" s="139" t="e">
        <f>(M838/'EUR GBP'!H838)-(Barclays!$K$3/'EUR GBP'!$F$3)</f>
        <v>#DIV/0!</v>
      </c>
      <c r="Q838" s="139" t="e">
        <f t="shared" si="139"/>
        <v>#DIV/0!</v>
      </c>
      <c r="R838" s="139" t="e">
        <f t="shared" si="140"/>
        <v>#DIV/0!</v>
      </c>
      <c r="S838" s="139" t="e">
        <f t="shared" si="141"/>
        <v>#DIV/0!</v>
      </c>
    </row>
    <row r="839" spans="10:19" ht="15" x14ac:dyDescent="0.2">
      <c r="J839" s="49">
        <v>43886</v>
      </c>
      <c r="K839" s="50">
        <v>166.03999137878401</v>
      </c>
      <c r="L839" s="139">
        <f t="shared" si="137"/>
        <v>-2.5567777744382479E-2</v>
      </c>
      <c r="M839" s="170">
        <f t="shared" si="138"/>
        <v>149.30250303097972</v>
      </c>
      <c r="N839" s="139" t="e" cm="1">
        <f t="array" ref="N839">[1]!BSMCall(M839,$G$4,$G$7,W839,$G$11,AE839)/'EUR GBP'!H839</f>
        <v>#VALUE!</v>
      </c>
      <c r="O839" s="139" t="e">
        <f>$B$5*(N839-($G$10/'EUR GBP'!$F$3))</f>
        <v>#VALUE!</v>
      </c>
      <c r="P839" s="139" t="e">
        <f>(M839/'EUR GBP'!H839)-(Barclays!$K$3/'EUR GBP'!$F$3)</f>
        <v>#DIV/0!</v>
      </c>
      <c r="Q839" s="139" t="e">
        <f t="shared" si="139"/>
        <v>#DIV/0!</v>
      </c>
      <c r="R839" s="139" t="e">
        <f t="shared" si="140"/>
        <v>#DIV/0!</v>
      </c>
      <c r="S839" s="139" t="e">
        <f t="shared" si="141"/>
        <v>#DIV/0!</v>
      </c>
    </row>
    <row r="840" spans="10:19" ht="15" x14ac:dyDescent="0.2">
      <c r="J840" s="49">
        <v>43885</v>
      </c>
      <c r="K840" s="50">
        <v>170.34000158309902</v>
      </c>
      <c r="L840" s="139">
        <f t="shared" si="137"/>
        <v>-4.7128200490742678E-2</v>
      </c>
      <c r="M840" s="170">
        <f t="shared" si="138"/>
        <v>145.9990151034292</v>
      </c>
      <c r="N840" s="139" t="e" cm="1">
        <f t="array" ref="N840">[1]!BSMCall(M840,$G$4,$G$7,W840,$G$11,AE840)/'EUR GBP'!H840</f>
        <v>#VALUE!</v>
      </c>
      <c r="O840" s="139" t="e">
        <f>$B$5*(N840-($G$10/'EUR GBP'!$F$3))</f>
        <v>#VALUE!</v>
      </c>
      <c r="P840" s="139" t="e">
        <f>(M840/'EUR GBP'!H840)-(Barclays!$K$3/'EUR GBP'!$F$3)</f>
        <v>#DIV/0!</v>
      </c>
      <c r="Q840" s="139" t="e">
        <f t="shared" si="139"/>
        <v>#DIV/0!</v>
      </c>
      <c r="R840" s="139" t="e">
        <f t="shared" si="140"/>
        <v>#DIV/0!</v>
      </c>
      <c r="S840" s="139" t="e">
        <f t="shared" si="141"/>
        <v>#DIV/0!</v>
      </c>
    </row>
    <row r="841" spans="10:19" ht="15" x14ac:dyDescent="0.2">
      <c r="J841" s="49">
        <v>43882</v>
      </c>
      <c r="K841" s="50">
        <v>178.55999469757</v>
      </c>
      <c r="L841" s="139">
        <f t="shared" si="137"/>
        <v>-2.5872165112605976E-2</v>
      </c>
      <c r="M841" s="170">
        <f t="shared" si="138"/>
        <v>149.25586479906494</v>
      </c>
      <c r="N841" s="139" t="e" cm="1">
        <f t="array" ref="N841">[1]!BSMCall(M841,$G$4,$G$7,W841,$G$11,AE841)/'EUR GBP'!H841</f>
        <v>#VALUE!</v>
      </c>
      <c r="O841" s="139" t="e">
        <f>$B$5*(N841-($G$10/'EUR GBP'!$F$3))</f>
        <v>#VALUE!</v>
      </c>
      <c r="P841" s="139" t="e">
        <f>(M841/'EUR GBP'!H841)-(Barclays!$K$3/'EUR GBP'!$F$3)</f>
        <v>#DIV/0!</v>
      </c>
      <c r="Q841" s="139" t="e">
        <f t="shared" si="139"/>
        <v>#DIV/0!</v>
      </c>
      <c r="R841" s="139" t="e">
        <f t="shared" si="140"/>
        <v>#DIV/0!</v>
      </c>
      <c r="S841" s="139" t="e">
        <f t="shared" si="141"/>
        <v>#DIV/0!</v>
      </c>
    </row>
    <row r="842" spans="10:19" ht="15" x14ac:dyDescent="0.2">
      <c r="J842" s="49">
        <v>43881</v>
      </c>
      <c r="K842" s="50">
        <v>183.24000835418698</v>
      </c>
      <c r="L842" s="139">
        <f t="shared" si="137"/>
        <v>3.758928601611037E-2</v>
      </c>
      <c r="M842" s="170">
        <f t="shared" si="138"/>
        <v>158.979428206649</v>
      </c>
      <c r="N842" s="139" t="e" cm="1">
        <f t="array" ref="N842">[1]!BSMCall(M842,$G$4,$G$7,W842,$G$11,AE842)/'EUR GBP'!H842</f>
        <v>#VALUE!</v>
      </c>
      <c r="O842" s="139" t="e">
        <f>$B$5*(N842-($G$10/'EUR GBP'!$F$3))</f>
        <v>#VALUE!</v>
      </c>
      <c r="P842" s="139" t="e">
        <f>(M842/'EUR GBP'!H842)-(Barclays!$K$3/'EUR GBP'!$F$3)</f>
        <v>#DIV/0!</v>
      </c>
      <c r="Q842" s="139" t="e">
        <f t="shared" si="139"/>
        <v>#DIV/0!</v>
      </c>
      <c r="R842" s="139" t="e">
        <f t="shared" si="140"/>
        <v>#DIV/0!</v>
      </c>
      <c r="S842" s="139" t="e">
        <f t="shared" si="141"/>
        <v>#DIV/0!</v>
      </c>
    </row>
    <row r="843" spans="10:19" ht="15" x14ac:dyDescent="0.2">
      <c r="J843" s="49">
        <v>43880</v>
      </c>
      <c r="K843" s="50">
        <v>176.47999525070099</v>
      </c>
      <c r="L843" s="139">
        <f t="shared" si="137"/>
        <v>4.9988234967495845E-3</v>
      </c>
      <c r="M843" s="170">
        <f t="shared" si="138"/>
        <v>153.98591760843166</v>
      </c>
      <c r="N843" s="139" t="e" cm="1">
        <f t="array" ref="N843">[1]!BSMCall(M843,$G$4,$G$7,W843,$G$11,AE843)/'EUR GBP'!H843</f>
        <v>#VALUE!</v>
      </c>
      <c r="O843" s="139" t="e">
        <f>$B$5*(N843-($G$10/'EUR GBP'!$F$3))</f>
        <v>#VALUE!</v>
      </c>
      <c r="P843" s="139" t="e">
        <f>(M843/'EUR GBP'!H843)-(Barclays!$K$3/'EUR GBP'!$F$3)</f>
        <v>#DIV/0!</v>
      </c>
      <c r="Q843" s="139" t="e">
        <f t="shared" si="139"/>
        <v>#DIV/0!</v>
      </c>
      <c r="R843" s="139" t="e">
        <f t="shared" si="140"/>
        <v>#DIV/0!</v>
      </c>
      <c r="S843" s="139" t="e">
        <f t="shared" si="141"/>
        <v>#DIV/0!</v>
      </c>
    </row>
    <row r="844" spans="10:19" ht="15" x14ac:dyDescent="0.2">
      <c r="J844" s="49">
        <v>43879</v>
      </c>
      <c r="K844" s="50">
        <v>175.60000419616699</v>
      </c>
      <c r="L844" s="139">
        <f t="shared" si="137"/>
        <v>-9.2960533944697107E-3</v>
      </c>
      <c r="M844" s="170">
        <f t="shared" si="138"/>
        <v>151.79565660142356</v>
      </c>
      <c r="N844" s="139" t="e" cm="1">
        <f t="array" ref="N844">[1]!BSMCall(M844,$G$4,$G$7,W844,$G$11,AE844)/'EUR GBP'!H844</f>
        <v>#VALUE!</v>
      </c>
      <c r="O844" s="139" t="e">
        <f>$B$5*(N844-($G$10/'EUR GBP'!$F$3))</f>
        <v>#VALUE!</v>
      </c>
      <c r="P844" s="139" t="e">
        <f>(M844/'EUR GBP'!H844)-(Barclays!$K$3/'EUR GBP'!$F$3)</f>
        <v>#DIV/0!</v>
      </c>
      <c r="Q844" s="139" t="e">
        <f t="shared" si="139"/>
        <v>#DIV/0!</v>
      </c>
      <c r="R844" s="139" t="e">
        <f t="shared" si="140"/>
        <v>#DIV/0!</v>
      </c>
      <c r="S844" s="139" t="e">
        <f t="shared" si="141"/>
        <v>#DIV/0!</v>
      </c>
    </row>
    <row r="845" spans="10:19" ht="15" x14ac:dyDescent="0.2">
      <c r="J845" s="49">
        <v>43878</v>
      </c>
      <c r="K845" s="50">
        <v>177.24000215530299</v>
      </c>
      <c r="L845" s="139">
        <f t="shared" si="137"/>
        <v>7.4754253641331949E-3</v>
      </c>
      <c r="M845" s="170">
        <f t="shared" si="138"/>
        <v>154.36538254130883</v>
      </c>
      <c r="N845" s="139" t="e" cm="1">
        <f t="array" ref="N845">[1]!BSMCall(M845,$G$4,$G$7,W845,$G$11,AE845)/'EUR GBP'!H845</f>
        <v>#VALUE!</v>
      </c>
      <c r="O845" s="139" t="e">
        <f>$B$5*(N845-($G$10/'EUR GBP'!$F$3))</f>
        <v>#VALUE!</v>
      </c>
      <c r="P845" s="139" t="e">
        <f>(M845/'EUR GBP'!H845)-(Barclays!$K$3/'EUR GBP'!$F$3)</f>
        <v>#DIV/0!</v>
      </c>
      <c r="Q845" s="139" t="e">
        <f t="shared" si="139"/>
        <v>#DIV/0!</v>
      </c>
      <c r="R845" s="139" t="e">
        <f t="shared" si="140"/>
        <v>#DIV/0!</v>
      </c>
      <c r="S845" s="139" t="e">
        <f t="shared" si="141"/>
        <v>#DIV/0!</v>
      </c>
    </row>
    <row r="846" spans="10:19" ht="15" x14ac:dyDescent="0.2">
      <c r="J846" s="49">
        <v>43875</v>
      </c>
      <c r="K846" s="50">
        <v>175.91999769210801</v>
      </c>
      <c r="L846" s="139">
        <f t="shared" si="137"/>
        <v>6.8233865433861584E-4</v>
      </c>
      <c r="M846" s="170">
        <f t="shared" si="138"/>
        <v>153.32454581001613</v>
      </c>
      <c r="N846" s="139" t="e" cm="1">
        <f t="array" ref="N846">[1]!BSMCall(M846,$G$4,$G$7,W846,$G$11,AE846)/'EUR GBP'!H846</f>
        <v>#VALUE!</v>
      </c>
      <c r="O846" s="139" t="e">
        <f>$B$5*(N846-($G$10/'EUR GBP'!$F$3))</f>
        <v>#VALUE!</v>
      </c>
      <c r="P846" s="139" t="e">
        <f>(M846/'EUR GBP'!H846)-(Barclays!$K$3/'EUR GBP'!$F$3)</f>
        <v>#DIV/0!</v>
      </c>
      <c r="Q846" s="139" t="e">
        <f t="shared" si="139"/>
        <v>#DIV/0!</v>
      </c>
      <c r="R846" s="139" t="e">
        <f t="shared" si="140"/>
        <v>#DIV/0!</v>
      </c>
      <c r="S846" s="139" t="e">
        <f t="shared" si="141"/>
        <v>#DIV/0!</v>
      </c>
    </row>
    <row r="847" spans="10:19" ht="15" x14ac:dyDescent="0.2">
      <c r="J847" s="49">
        <v>43874</v>
      </c>
      <c r="K847" s="50">
        <v>175.800001621246</v>
      </c>
      <c r="L847" s="139">
        <f t="shared" si="137"/>
        <v>-2.2942962763803972E-2</v>
      </c>
      <c r="M847" s="170">
        <f t="shared" si="138"/>
        <v>149.7046771767468</v>
      </c>
      <c r="N847" s="139" t="e" cm="1">
        <f t="array" ref="N847">[1]!BSMCall(M847,$G$4,$G$7,W847,$G$11,AE847)/'EUR GBP'!H847</f>
        <v>#VALUE!</v>
      </c>
      <c r="O847" s="139" t="e">
        <f>$B$5*(N847-($G$10/'EUR GBP'!$F$3))</f>
        <v>#VALUE!</v>
      </c>
      <c r="P847" s="139" t="e">
        <f>(M847/'EUR GBP'!H847)-(Barclays!$K$3/'EUR GBP'!$F$3)</f>
        <v>#DIV/0!</v>
      </c>
      <c r="Q847" s="139" t="e">
        <f t="shared" si="139"/>
        <v>#DIV/0!</v>
      </c>
      <c r="R847" s="139" t="e">
        <f t="shared" si="140"/>
        <v>#DIV/0!</v>
      </c>
      <c r="S847" s="139" t="e">
        <f t="shared" si="141"/>
        <v>#DIV/0!</v>
      </c>
    </row>
    <row r="848" spans="10:19" ht="15" x14ac:dyDescent="0.2">
      <c r="J848" s="49">
        <v>43873</v>
      </c>
      <c r="K848" s="50">
        <v>179.879999160766</v>
      </c>
      <c r="L848" s="139">
        <f t="shared" si="137"/>
        <v>1.1125229323056918E-3</v>
      </c>
      <c r="M848" s="170">
        <f t="shared" si="138"/>
        <v>153.39045864417548</v>
      </c>
      <c r="N848" s="139" t="e" cm="1">
        <f t="array" ref="N848">[1]!BSMCall(M848,$G$4,$G$7,W848,$G$11,AE848)/'EUR GBP'!H848</f>
        <v>#VALUE!</v>
      </c>
      <c r="O848" s="139" t="e">
        <f>$B$5*(N848-($G$10/'EUR GBP'!$F$3))</f>
        <v>#VALUE!</v>
      </c>
      <c r="P848" s="139" t="e">
        <f>(M848/'EUR GBP'!H848)-(Barclays!$K$3/'EUR GBP'!$F$3)</f>
        <v>#DIV/0!</v>
      </c>
      <c r="Q848" s="139" t="e">
        <f t="shared" si="139"/>
        <v>#DIV/0!</v>
      </c>
      <c r="R848" s="139" t="e">
        <f t="shared" si="140"/>
        <v>#DIV/0!</v>
      </c>
      <c r="S848" s="139" t="e">
        <f t="shared" si="141"/>
        <v>#DIV/0!</v>
      </c>
    </row>
    <row r="849" spans="10:19" ht="15" x14ac:dyDescent="0.2">
      <c r="J849" s="49">
        <v>43872</v>
      </c>
      <c r="K849" s="50">
        <v>179.67998981475799</v>
      </c>
      <c r="L849" s="139">
        <f t="shared" si="137"/>
        <v>1.6610879078320189E-2</v>
      </c>
      <c r="M849" s="170">
        <f t="shared" si="138"/>
        <v>155.76511674005536</v>
      </c>
      <c r="N849" s="139" t="e" cm="1">
        <f t="array" ref="N849">[1]!BSMCall(M849,$G$4,$G$7,W849,$G$11,AE849)/'EUR GBP'!H849</f>
        <v>#VALUE!</v>
      </c>
      <c r="O849" s="139" t="e">
        <f>$B$5*(N849-($G$10/'EUR GBP'!$F$3))</f>
        <v>#VALUE!</v>
      </c>
      <c r="P849" s="139" t="e">
        <f>(M849/'EUR GBP'!H849)-(Barclays!$K$3/'EUR GBP'!$F$3)</f>
        <v>#DIV/0!</v>
      </c>
      <c r="Q849" s="139" t="e">
        <f t="shared" si="139"/>
        <v>#DIV/0!</v>
      </c>
      <c r="R849" s="139" t="e">
        <f t="shared" si="140"/>
        <v>#DIV/0!</v>
      </c>
      <c r="S849" s="139" t="e">
        <f t="shared" si="141"/>
        <v>#DIV/0!</v>
      </c>
    </row>
    <row r="850" spans="10:19" ht="15" x14ac:dyDescent="0.2">
      <c r="J850" s="49">
        <v>43871</v>
      </c>
      <c r="K850" s="50">
        <v>176.71999931335401</v>
      </c>
      <c r="L850" s="139">
        <f t="shared" si="137"/>
        <v>1.3590266324264883E-3</v>
      </c>
      <c r="M850" s="170">
        <f t="shared" si="138"/>
        <v>153.42822794058611</v>
      </c>
      <c r="N850" s="139" t="e" cm="1">
        <f t="array" ref="N850">[1]!BSMCall(M850,$G$4,$G$7,W850,$G$11,AE850)/'EUR GBP'!H850</f>
        <v>#VALUE!</v>
      </c>
      <c r="O850" s="139" t="e">
        <f>$B$5*(N850-($G$10/'EUR GBP'!$F$3))</f>
        <v>#VALUE!</v>
      </c>
      <c r="P850" s="139" t="e">
        <f>(M850/'EUR GBP'!H850)-(Barclays!$K$3/'EUR GBP'!$F$3)</f>
        <v>#DIV/0!</v>
      </c>
      <c r="Q850" s="139" t="e">
        <f t="shared" si="139"/>
        <v>#DIV/0!</v>
      </c>
      <c r="R850" s="139" t="e">
        <f t="shared" si="140"/>
        <v>#DIV/0!</v>
      </c>
      <c r="S850" s="139" t="e">
        <f t="shared" si="141"/>
        <v>#DIV/0!</v>
      </c>
    </row>
    <row r="851" spans="10:19" ht="15" x14ac:dyDescent="0.2">
      <c r="J851" s="49">
        <v>43868</v>
      </c>
      <c r="K851" s="50">
        <v>176.47999525070099</v>
      </c>
      <c r="L851" s="139">
        <f t="shared" si="137"/>
        <v>-1.2458280637324102E-3</v>
      </c>
      <c r="M851" s="170">
        <f t="shared" si="138"/>
        <v>153.02911210955551</v>
      </c>
      <c r="N851" s="139" t="e" cm="1">
        <f t="array" ref="N851">[1]!BSMCall(M851,$G$4,$G$7,W851,$G$11,AE851)/'EUR GBP'!H851</f>
        <v>#VALUE!</v>
      </c>
      <c r="O851" s="139" t="e">
        <f>$B$5*(N851-($G$10/'EUR GBP'!$F$3))</f>
        <v>#VALUE!</v>
      </c>
      <c r="P851" s="139" t="e">
        <f>(M851/'EUR GBP'!H851)-(Barclays!$K$3/'EUR GBP'!$F$3)</f>
        <v>#DIV/0!</v>
      </c>
      <c r="Q851" s="139" t="e">
        <f t="shared" si="139"/>
        <v>#DIV/0!</v>
      </c>
      <c r="R851" s="139" t="e">
        <f t="shared" si="140"/>
        <v>#DIV/0!</v>
      </c>
      <c r="S851" s="139" t="e">
        <f t="shared" si="141"/>
        <v>#DIV/0!</v>
      </c>
    </row>
    <row r="852" spans="10:19" ht="15" x14ac:dyDescent="0.2">
      <c r="J852" s="49">
        <v>43867</v>
      </c>
      <c r="K852" s="50">
        <v>176.69999599456702</v>
      </c>
      <c r="L852" s="139">
        <f t="shared" si="137"/>
        <v>2.2550021040877031E-2</v>
      </c>
      <c r="M852" s="170">
        <f t="shared" si="138"/>
        <v>156.67511205898424</v>
      </c>
      <c r="N852" s="139" t="e" cm="1">
        <f t="array" ref="N852">[1]!BSMCall(M852,$G$4,$G$7,W852,$G$11,AE852)/'EUR GBP'!H852</f>
        <v>#VALUE!</v>
      </c>
      <c r="O852" s="139" t="e">
        <f>$B$5*(N852-($G$10/'EUR GBP'!$F$3))</f>
        <v>#VALUE!</v>
      </c>
      <c r="P852" s="139" t="e">
        <f>(M852/'EUR GBP'!H852)-(Barclays!$K$3/'EUR GBP'!$F$3)</f>
        <v>#DIV/0!</v>
      </c>
      <c r="Q852" s="139" t="e">
        <f t="shared" si="139"/>
        <v>#DIV/0!</v>
      </c>
      <c r="R852" s="139" t="e">
        <f t="shared" si="140"/>
        <v>#DIV/0!</v>
      </c>
      <c r="S852" s="139" t="e">
        <f t="shared" si="141"/>
        <v>#DIV/0!</v>
      </c>
    </row>
    <row r="853" spans="10:19" ht="15" x14ac:dyDescent="0.2">
      <c r="J853" s="49">
        <v>43866</v>
      </c>
      <c r="K853" s="50">
        <v>172.75999784469599</v>
      </c>
      <c r="L853" s="139">
        <f t="shared" si="137"/>
        <v>4.9904337688922258E-3</v>
      </c>
      <c r="M853" s="170">
        <f t="shared" si="138"/>
        <v>153.98463213434712</v>
      </c>
      <c r="N853" s="139" t="e" cm="1">
        <f t="array" ref="N853">[1]!BSMCall(M853,$G$4,$G$7,W853,$G$11,AE853)/'EUR GBP'!H853</f>
        <v>#VALUE!</v>
      </c>
      <c r="O853" s="139" t="e">
        <f>$B$5*(N853-($G$10/'EUR GBP'!$F$3))</f>
        <v>#VALUE!</v>
      </c>
      <c r="P853" s="139" t="e">
        <f>(M853/'EUR GBP'!H853)-(Barclays!$K$3/'EUR GBP'!$F$3)</f>
        <v>#DIV/0!</v>
      </c>
      <c r="Q853" s="139" t="e">
        <f t="shared" si="139"/>
        <v>#DIV/0!</v>
      </c>
      <c r="R853" s="139" t="e">
        <f t="shared" si="140"/>
        <v>#DIV/0!</v>
      </c>
      <c r="S853" s="139" t="e">
        <f t="shared" si="141"/>
        <v>#DIV/0!</v>
      </c>
    </row>
    <row r="854" spans="10:19" ht="15" x14ac:dyDescent="0.2">
      <c r="J854" s="49">
        <v>43865</v>
      </c>
      <c r="K854" s="50">
        <v>171.899998188018</v>
      </c>
      <c r="L854" s="139">
        <f t="shared" si="137"/>
        <v>1.1114436748393358E-2</v>
      </c>
      <c r="M854" s="170">
        <f t="shared" si="138"/>
        <v>154.92295185790081</v>
      </c>
      <c r="N854" s="139" t="e" cm="1">
        <f t="array" ref="N854">[1]!BSMCall(M854,$G$4,$G$7,W854,$G$11,AE854)/'EUR GBP'!H854</f>
        <v>#VALUE!</v>
      </c>
      <c r="O854" s="139" t="e">
        <f>$B$5*(N854-($G$10/'EUR GBP'!$F$3))</f>
        <v>#VALUE!</v>
      </c>
      <c r="P854" s="139" t="e">
        <f>(M854/'EUR GBP'!H854)-(Barclays!$K$3/'EUR GBP'!$F$3)</f>
        <v>#DIV/0!</v>
      </c>
      <c r="Q854" s="139" t="e">
        <f t="shared" si="139"/>
        <v>#DIV/0!</v>
      </c>
      <c r="R854" s="139" t="e">
        <f t="shared" si="140"/>
        <v>#DIV/0!</v>
      </c>
      <c r="S854" s="139" t="e">
        <f t="shared" si="141"/>
        <v>#DIV/0!</v>
      </c>
    </row>
    <row r="855" spans="10:19" ht="15" x14ac:dyDescent="0.2">
      <c r="J855" s="49">
        <v>43864</v>
      </c>
      <c r="K855" s="50">
        <v>170.00000476837101</v>
      </c>
      <c r="L855" s="139">
        <f t="shared" si="137"/>
        <v>9.4564250196097314E-3</v>
      </c>
      <c r="M855" s="170">
        <f t="shared" si="138"/>
        <v>154.66891130432685</v>
      </c>
      <c r="N855" s="139" t="e" cm="1">
        <f t="array" ref="N855">[1]!BSMCall(M855,$G$4,$G$7,W855,$G$11,AE855)/'EUR GBP'!H855</f>
        <v>#VALUE!</v>
      </c>
      <c r="O855" s="139" t="e">
        <f>$B$5*(N855-($G$10/'EUR GBP'!$F$3))</f>
        <v>#VALUE!</v>
      </c>
      <c r="P855" s="139" t="e">
        <f>(M855/'EUR GBP'!H855)-(Barclays!$K$3/'EUR GBP'!$F$3)</f>
        <v>#DIV/0!</v>
      </c>
      <c r="Q855" s="139" t="e">
        <f t="shared" si="139"/>
        <v>#DIV/0!</v>
      </c>
      <c r="R855" s="139" t="e">
        <f t="shared" si="140"/>
        <v>#DIV/0!</v>
      </c>
      <c r="S855" s="139" t="e">
        <f t="shared" si="141"/>
        <v>#DIV/0!</v>
      </c>
    </row>
    <row r="856" spans="10:19" ht="15" x14ac:dyDescent="0.2">
      <c r="J856" s="49">
        <v>43861</v>
      </c>
      <c r="K856" s="50">
        <v>168.39998960494898</v>
      </c>
      <c r="L856" s="139">
        <f t="shared" si="137"/>
        <v>-1.0514583679951176E-2</v>
      </c>
      <c r="M856" s="170">
        <f t="shared" si="138"/>
        <v>151.60895339366189</v>
      </c>
      <c r="N856" s="139" t="e" cm="1">
        <f t="array" ref="N856">[1]!BSMCall(M856,$G$4,$G$7,W856,$G$11,AE856)/'EUR GBP'!H856</f>
        <v>#VALUE!</v>
      </c>
      <c r="O856" s="139" t="e">
        <f>$B$5*(N856-($G$10/'EUR GBP'!$F$3))</f>
        <v>#VALUE!</v>
      </c>
      <c r="P856" s="139" t="e">
        <f>(M856/'EUR GBP'!H856)-(Barclays!$K$3/'EUR GBP'!$F$3)</f>
        <v>#DIV/0!</v>
      </c>
      <c r="Q856" s="139" t="e">
        <f t="shared" si="139"/>
        <v>#DIV/0!</v>
      </c>
      <c r="R856" s="139" t="e">
        <f t="shared" si="140"/>
        <v>#DIV/0!</v>
      </c>
      <c r="S856" s="139" t="e">
        <f t="shared" si="141"/>
        <v>#DIV/0!</v>
      </c>
    </row>
    <row r="857" spans="10:19" ht="15" x14ac:dyDescent="0.2">
      <c r="J857" s="49">
        <v>43860</v>
      </c>
      <c r="K857" s="50">
        <v>170.17998695373501</v>
      </c>
      <c r="L857" s="139">
        <f t="shared" si="137"/>
        <v>-9.9399746521914249E-3</v>
      </c>
      <c r="M857" s="170">
        <f t="shared" si="138"/>
        <v>151.69699498767869</v>
      </c>
      <c r="N857" s="139" t="e" cm="1">
        <f t="array" ref="N857">[1]!BSMCall(M857,$G$4,$G$7,W857,$G$11,AE857)/'EUR GBP'!H857</f>
        <v>#VALUE!</v>
      </c>
      <c r="O857" s="139" t="e">
        <f>$B$5*(N857-($G$10/'EUR GBP'!$F$3))</f>
        <v>#VALUE!</v>
      </c>
      <c r="P857" s="139" t="e">
        <f>(M857/'EUR GBP'!H857)-(Barclays!$K$3/'EUR GBP'!$F$3)</f>
        <v>#DIV/0!</v>
      </c>
      <c r="Q857" s="139" t="e">
        <f t="shared" si="139"/>
        <v>#DIV/0!</v>
      </c>
      <c r="R857" s="139" t="e">
        <f t="shared" si="140"/>
        <v>#DIV/0!</v>
      </c>
      <c r="S857" s="139" t="e">
        <f t="shared" si="141"/>
        <v>#DIV/0!</v>
      </c>
    </row>
    <row r="858" spans="10:19" ht="15" x14ac:dyDescent="0.2">
      <c r="J858" s="49">
        <v>43859</v>
      </c>
      <c r="K858" s="50">
        <v>171.88000679016099</v>
      </c>
      <c r="L858" s="139">
        <f t="shared" si="137"/>
        <v>-1.1630343586045469E-4</v>
      </c>
      <c r="M858" s="170">
        <f t="shared" si="138"/>
        <v>153.20217787064669</v>
      </c>
      <c r="N858" s="139" t="e" cm="1">
        <f t="array" ref="N858">[1]!BSMCall(M858,$G$4,$G$7,W858,$G$11,AE858)/'EUR GBP'!H858</f>
        <v>#VALUE!</v>
      </c>
      <c r="O858" s="139" t="e">
        <f>$B$5*(N858-($G$10/'EUR GBP'!$F$3))</f>
        <v>#VALUE!</v>
      </c>
      <c r="P858" s="139" t="e">
        <f>(M858/'EUR GBP'!H858)-(Barclays!$K$3/'EUR GBP'!$F$3)</f>
        <v>#DIV/0!</v>
      </c>
      <c r="Q858" s="139" t="e">
        <f t="shared" si="139"/>
        <v>#DIV/0!</v>
      </c>
      <c r="R858" s="139" t="e">
        <f t="shared" si="140"/>
        <v>#DIV/0!</v>
      </c>
      <c r="S858" s="139" t="e">
        <f t="shared" si="141"/>
        <v>#DIV/0!</v>
      </c>
    </row>
    <row r="859" spans="10:19" ht="15" x14ac:dyDescent="0.2">
      <c r="J859" s="49">
        <v>43858</v>
      </c>
      <c r="K859" s="50">
        <v>171.899998188018</v>
      </c>
      <c r="L859" s="139">
        <f t="shared" si="137"/>
        <v>9.4687400536247555E-3</v>
      </c>
      <c r="M859" s="170">
        <f t="shared" si="138"/>
        <v>154.67079821381259</v>
      </c>
      <c r="N859" s="139" t="e" cm="1">
        <f t="array" ref="N859">[1]!BSMCall(M859,$G$4,$G$7,W859,$G$11,AE859)/'EUR GBP'!H859</f>
        <v>#VALUE!</v>
      </c>
      <c r="O859" s="139" t="e">
        <f>$B$5*(N859-($G$10/'EUR GBP'!$F$3))</f>
        <v>#VALUE!</v>
      </c>
      <c r="P859" s="139" t="e">
        <f>(M859/'EUR GBP'!H859)-(Barclays!$K$3/'EUR GBP'!$F$3)</f>
        <v>#DIV/0!</v>
      </c>
      <c r="Q859" s="139" t="e">
        <f t="shared" si="139"/>
        <v>#DIV/0!</v>
      </c>
      <c r="R859" s="139" t="e">
        <f t="shared" si="140"/>
        <v>#DIV/0!</v>
      </c>
      <c r="S859" s="139" t="e">
        <f t="shared" si="141"/>
        <v>#DIV/0!</v>
      </c>
    </row>
    <row r="860" spans="10:19" ht="15" x14ac:dyDescent="0.2">
      <c r="J860" s="49">
        <v>43857</v>
      </c>
      <c r="K860" s="50">
        <v>170.280003547668</v>
      </c>
      <c r="L860" s="139">
        <f t="shared" si="137"/>
        <v>-2.4709752402684481E-2</v>
      </c>
      <c r="M860" s="170">
        <f t="shared" si="138"/>
        <v>149.43396967201809</v>
      </c>
      <c r="N860" s="139" t="e" cm="1">
        <f t="array" ref="N860">[1]!BSMCall(M860,$G$4,$G$7,W860,$G$11,AE860)/'EUR GBP'!H860</f>
        <v>#VALUE!</v>
      </c>
      <c r="O860" s="139" t="e">
        <f>$B$5*(N860-($G$10/'EUR GBP'!$F$3))</f>
        <v>#VALUE!</v>
      </c>
      <c r="P860" s="139" t="e">
        <f>(M860/'EUR GBP'!H860)-(Barclays!$K$3/'EUR GBP'!$F$3)</f>
        <v>#DIV/0!</v>
      </c>
      <c r="Q860" s="139" t="e">
        <f t="shared" si="139"/>
        <v>#DIV/0!</v>
      </c>
      <c r="R860" s="139" t="e">
        <f t="shared" si="140"/>
        <v>#DIV/0!</v>
      </c>
      <c r="S860" s="139" t="e">
        <f t="shared" si="141"/>
        <v>#DIV/0!</v>
      </c>
    </row>
    <row r="861" spans="10:19" ht="15" x14ac:dyDescent="0.2">
      <c r="J861" s="49">
        <v>43854</v>
      </c>
      <c r="K861" s="50">
        <v>174.53999519348099</v>
      </c>
      <c r="L861" s="139">
        <f t="shared" si="137"/>
        <v>1.5706446034130742E-2</v>
      </c>
      <c r="M861" s="170">
        <f t="shared" si="138"/>
        <v>155.62653951093949</v>
      </c>
      <c r="N861" s="139" t="e" cm="1">
        <f t="array" ref="N861">[1]!BSMCall(M861,$G$4,$G$7,W861,$G$11,AE861)/'EUR GBP'!H861</f>
        <v>#VALUE!</v>
      </c>
      <c r="O861" s="139" t="e">
        <f>$B$5*(N861-($G$10/'EUR GBP'!$F$3))</f>
        <v>#VALUE!</v>
      </c>
      <c r="P861" s="139" t="e">
        <f>(M861/'EUR GBP'!H861)-(Barclays!$K$3/'EUR GBP'!$F$3)</f>
        <v>#DIV/0!</v>
      </c>
      <c r="Q861" s="139" t="e">
        <f t="shared" si="139"/>
        <v>#DIV/0!</v>
      </c>
      <c r="R861" s="139" t="e">
        <f t="shared" si="140"/>
        <v>#DIV/0!</v>
      </c>
      <c r="S861" s="139" t="e">
        <f t="shared" si="141"/>
        <v>#DIV/0!</v>
      </c>
    </row>
    <row r="862" spans="10:19" ht="15" x14ac:dyDescent="0.2">
      <c r="J862" s="49">
        <v>43853</v>
      </c>
      <c r="K862" s="50">
        <v>171.82000875473</v>
      </c>
      <c r="L862" s="139">
        <f t="shared" si="137"/>
        <v>-1.8452803907184224E-2</v>
      </c>
      <c r="M862" s="170">
        <f t="shared" si="138"/>
        <v>150.39265930725171</v>
      </c>
      <c r="N862" s="139" t="e" cm="1">
        <f t="array" ref="N862">[1]!BSMCall(M862,$G$4,$G$7,W862,$G$11,AE862)/'EUR GBP'!H862</f>
        <v>#VALUE!</v>
      </c>
      <c r="O862" s="139" t="e">
        <f>$B$5*(N862-($G$10/'EUR GBP'!$F$3))</f>
        <v>#VALUE!</v>
      </c>
      <c r="P862" s="139" t="e">
        <f>(M862/'EUR GBP'!H862)-(Barclays!$K$3/'EUR GBP'!$F$3)</f>
        <v>#DIV/0!</v>
      </c>
      <c r="Q862" s="139" t="e">
        <f t="shared" si="139"/>
        <v>#DIV/0!</v>
      </c>
      <c r="R862" s="139" t="e">
        <f t="shared" si="140"/>
        <v>#DIV/0!</v>
      </c>
      <c r="S862" s="139" t="e">
        <f t="shared" si="141"/>
        <v>#DIV/0!</v>
      </c>
    </row>
    <row r="863" spans="10:19" ht="15" x14ac:dyDescent="0.2">
      <c r="J863" s="49">
        <v>43852</v>
      </c>
      <c r="K863" s="50">
        <v>175.020003318786</v>
      </c>
      <c r="L863" s="139">
        <f t="shared" si="137"/>
        <v>2.7463578730534018E-3</v>
      </c>
      <c r="M863" s="170">
        <f t="shared" si="138"/>
        <v>153.64079483033774</v>
      </c>
      <c r="N863" s="139" t="e" cm="1">
        <f t="array" ref="N863">[1]!BSMCall(M863,$G$4,$G$7,W863,$G$11,AE863)/'EUR GBP'!H863</f>
        <v>#VALUE!</v>
      </c>
      <c r="O863" s="139" t="e">
        <f>$B$5*(N863-($G$10/'EUR GBP'!$F$3))</f>
        <v>#VALUE!</v>
      </c>
      <c r="P863" s="139" t="e">
        <f>(M863/'EUR GBP'!H863)-(Barclays!$K$3/'EUR GBP'!$F$3)</f>
        <v>#DIV/0!</v>
      </c>
      <c r="Q863" s="139" t="e">
        <f t="shared" si="139"/>
        <v>#DIV/0!</v>
      </c>
      <c r="R863" s="139" t="e">
        <f t="shared" si="140"/>
        <v>#DIV/0!</v>
      </c>
      <c r="S863" s="139" t="e">
        <f t="shared" si="141"/>
        <v>#DIV/0!</v>
      </c>
    </row>
    <row r="864" spans="10:19" ht="15" x14ac:dyDescent="0.2">
      <c r="J864" s="49">
        <v>43851</v>
      </c>
      <c r="K864" s="50">
        <v>174.53999519348099</v>
      </c>
      <c r="L864" s="139">
        <f t="shared" si="137"/>
        <v>-3.089105860585549E-3</v>
      </c>
      <c r="M864" s="170">
        <f t="shared" si="138"/>
        <v>152.7466850894242</v>
      </c>
      <c r="N864" s="139" t="e" cm="1">
        <f t="array" ref="N864">[1]!BSMCall(M864,$G$4,$G$7,W864,$G$11,AE864)/'EUR GBP'!H864</f>
        <v>#VALUE!</v>
      </c>
      <c r="O864" s="139" t="e">
        <f>$B$5*(N864-($G$10/'EUR GBP'!$F$3))</f>
        <v>#VALUE!</v>
      </c>
      <c r="P864" s="139" t="e">
        <f>(M864/'EUR GBP'!H864)-(Barclays!$K$3/'EUR GBP'!$F$3)</f>
        <v>#DIV/0!</v>
      </c>
      <c r="Q864" s="139" t="e">
        <f t="shared" si="139"/>
        <v>#DIV/0!</v>
      </c>
      <c r="R864" s="139" t="e">
        <f t="shared" si="140"/>
        <v>#DIV/0!</v>
      </c>
      <c r="S864" s="139" t="e">
        <f t="shared" si="141"/>
        <v>#DIV/0!</v>
      </c>
    </row>
    <row r="865" spans="10:19" ht="15" x14ac:dyDescent="0.2">
      <c r="J865" s="49">
        <v>43850</v>
      </c>
      <c r="K865" s="50">
        <v>175.08000135421699</v>
      </c>
      <c r="L865" s="139">
        <f t="shared" si="137"/>
        <v>-2.3960201313533991E-3</v>
      </c>
      <c r="M865" s="170">
        <f t="shared" si="138"/>
        <v>152.85287968338977</v>
      </c>
      <c r="N865" s="139" t="e" cm="1">
        <f t="array" ref="N865">[1]!BSMCall(M865,$G$4,$G$7,W865,$G$11,AE865)/'EUR GBP'!H865</f>
        <v>#VALUE!</v>
      </c>
      <c r="O865" s="139" t="e">
        <f>$B$5*(N865-($G$10/'EUR GBP'!$F$3))</f>
        <v>#VALUE!</v>
      </c>
      <c r="P865" s="139" t="e">
        <f>(M865/'EUR GBP'!H865)-(Barclays!$K$3/'EUR GBP'!$F$3)</f>
        <v>#DIV/0!</v>
      </c>
      <c r="Q865" s="139" t="e">
        <f t="shared" si="139"/>
        <v>#DIV/0!</v>
      </c>
      <c r="R865" s="139" t="e">
        <f t="shared" si="140"/>
        <v>#DIV/0!</v>
      </c>
      <c r="S865" s="139" t="e">
        <f t="shared" si="141"/>
        <v>#DIV/0!</v>
      </c>
    </row>
    <row r="866" spans="10:19" ht="15" x14ac:dyDescent="0.2">
      <c r="J866" s="49">
        <v>43847</v>
      </c>
      <c r="K866" s="50">
        <v>175.49999952316199</v>
      </c>
      <c r="L866" s="139">
        <f t="shared" si="137"/>
        <v>-8.6236883251554208E-3</v>
      </c>
      <c r="M866" s="170">
        <f t="shared" si="138"/>
        <v>151.89867637592039</v>
      </c>
      <c r="N866" s="139" t="e" cm="1">
        <f t="array" ref="N866">[1]!BSMCall(M866,$G$4,$G$7,W866,$G$11,AE866)/'EUR GBP'!H866</f>
        <v>#VALUE!</v>
      </c>
      <c r="O866" s="139" t="e">
        <f>$B$5*(N866-($G$10/'EUR GBP'!$F$3))</f>
        <v>#VALUE!</v>
      </c>
      <c r="P866" s="139" t="e">
        <f>(M866/'EUR GBP'!H866)-(Barclays!$K$3/'EUR GBP'!$F$3)</f>
        <v>#DIV/0!</v>
      </c>
      <c r="Q866" s="139" t="e">
        <f t="shared" si="139"/>
        <v>#DIV/0!</v>
      </c>
      <c r="R866" s="139" t="e">
        <f t="shared" si="140"/>
        <v>#DIV/0!</v>
      </c>
      <c r="S866" s="139" t="e">
        <f t="shared" si="141"/>
        <v>#DIV/0!</v>
      </c>
    </row>
    <row r="867" spans="10:19" ht="15" x14ac:dyDescent="0.2">
      <c r="J867" s="49">
        <v>43846</v>
      </c>
      <c r="K867" s="50">
        <v>177.02000141143699</v>
      </c>
      <c r="L867" s="139">
        <f t="shared" si="137"/>
        <v>-5.6331775881486327E-3</v>
      </c>
      <c r="M867" s="170">
        <f t="shared" si="138"/>
        <v>152.35688242471318</v>
      </c>
      <c r="N867" s="139" t="e" cm="1">
        <f t="array" ref="N867">[1]!BSMCall(M867,$G$4,$G$7,W867,$G$11,AE867)/'EUR GBP'!H867</f>
        <v>#VALUE!</v>
      </c>
      <c r="O867" s="139" t="e">
        <f>$B$5*(N867-($G$10/'EUR GBP'!$F$3))</f>
        <v>#VALUE!</v>
      </c>
      <c r="P867" s="139" t="e">
        <f>(M867/'EUR GBP'!H867)-(Barclays!$K$3/'EUR GBP'!$F$3)</f>
        <v>#DIV/0!</v>
      </c>
      <c r="Q867" s="139" t="e">
        <f t="shared" si="139"/>
        <v>#DIV/0!</v>
      </c>
      <c r="R867" s="139" t="e">
        <f t="shared" si="140"/>
        <v>#DIV/0!</v>
      </c>
      <c r="S867" s="139" t="e">
        <f t="shared" si="141"/>
        <v>#DIV/0!</v>
      </c>
    </row>
    <row r="868" spans="10:19" ht="15" x14ac:dyDescent="0.2">
      <c r="J868" s="49">
        <v>43845</v>
      </c>
      <c r="K868" s="50">
        <v>178.02000045776302</v>
      </c>
      <c r="L868" s="139">
        <f t="shared" si="137"/>
        <v>-1.6269623612296381E-2</v>
      </c>
      <c r="M868" s="170">
        <f t="shared" si="138"/>
        <v>150.72716618741228</v>
      </c>
      <c r="N868" s="139" t="e" cm="1">
        <f t="array" ref="N868">[1]!BSMCall(M868,$G$4,$G$7,W868,$G$11,AE868)/'EUR GBP'!H868</f>
        <v>#VALUE!</v>
      </c>
      <c r="O868" s="139" t="e">
        <f>$B$5*(N868-($G$10/'EUR GBP'!$F$3))</f>
        <v>#VALUE!</v>
      </c>
      <c r="P868" s="139" t="e">
        <f>(M868/'EUR GBP'!H868)-(Barclays!$K$3/'EUR GBP'!$F$3)</f>
        <v>#DIV/0!</v>
      </c>
      <c r="Q868" s="139" t="e">
        <f t="shared" si="139"/>
        <v>#DIV/0!</v>
      </c>
      <c r="R868" s="139" t="e">
        <f t="shared" si="140"/>
        <v>#DIV/0!</v>
      </c>
      <c r="S868" s="139" t="e">
        <f t="shared" si="141"/>
        <v>#DIV/0!</v>
      </c>
    </row>
    <row r="869" spans="10:19" ht="15" x14ac:dyDescent="0.2">
      <c r="J869" s="49">
        <v>43844</v>
      </c>
      <c r="K869" s="50">
        <v>180.94000816345201</v>
      </c>
      <c r="L869" s="139">
        <f t="shared" si="137"/>
        <v>3.3164575174278948E-4</v>
      </c>
      <c r="M869" s="170">
        <f t="shared" si="138"/>
        <v>153.27081264422287</v>
      </c>
      <c r="N869" s="139" t="e" cm="1">
        <f t="array" ref="N869">[1]!BSMCall(M869,$G$4,$G$7,W869,$G$11,AE869)/'EUR GBP'!H869</f>
        <v>#VALUE!</v>
      </c>
      <c r="O869" s="139" t="e">
        <f>$B$5*(N869-($G$10/'EUR GBP'!$F$3))</f>
        <v>#VALUE!</v>
      </c>
      <c r="P869" s="139" t="e">
        <f>(M869/'EUR GBP'!H869)-(Barclays!$K$3/'EUR GBP'!$F$3)</f>
        <v>#DIV/0!</v>
      </c>
      <c r="Q869" s="139" t="e">
        <f t="shared" si="139"/>
        <v>#DIV/0!</v>
      </c>
      <c r="R869" s="139" t="e">
        <f t="shared" si="140"/>
        <v>#DIV/0!</v>
      </c>
      <c r="S869" s="139" t="e">
        <f t="shared" si="141"/>
        <v>#DIV/0!</v>
      </c>
    </row>
    <row r="870" spans="10:19" ht="15" x14ac:dyDescent="0.2">
      <c r="J870" s="49">
        <v>43843</v>
      </c>
      <c r="K870" s="50">
        <v>180.88001012802098</v>
      </c>
      <c r="L870" s="139">
        <f t="shared" si="137"/>
        <v>-1.4362940254649781E-3</v>
      </c>
      <c r="M870" s="170">
        <f t="shared" si="138"/>
        <v>152.99992891530212</v>
      </c>
      <c r="N870" s="139" t="e" cm="1">
        <f t="array" ref="N870">[1]!BSMCall(M870,$G$4,$G$7,W870,$G$11,AE870)/'EUR GBP'!H870</f>
        <v>#VALUE!</v>
      </c>
      <c r="O870" s="139" t="e">
        <f>$B$5*(N870-($G$10/'EUR GBP'!$F$3))</f>
        <v>#VALUE!</v>
      </c>
      <c r="P870" s="139" t="e">
        <f>(M870/'EUR GBP'!H870)-(Barclays!$K$3/'EUR GBP'!$F$3)</f>
        <v>#DIV/0!</v>
      </c>
      <c r="Q870" s="139" t="e">
        <f t="shared" si="139"/>
        <v>#DIV/0!</v>
      </c>
      <c r="R870" s="139" t="e">
        <f t="shared" si="140"/>
        <v>#DIV/0!</v>
      </c>
      <c r="S870" s="139" t="e">
        <f t="shared" si="141"/>
        <v>#DIV/0!</v>
      </c>
    </row>
    <row r="871" spans="10:19" ht="15" x14ac:dyDescent="0.2">
      <c r="J871" s="49">
        <v>43840</v>
      </c>
      <c r="K871" s="50">
        <v>181.139993667602</v>
      </c>
      <c r="L871" s="139">
        <f t="shared" si="137"/>
        <v>-7.2608480191402374E-3</v>
      </c>
      <c r="M871" s="170">
        <f t="shared" si="138"/>
        <v>152.10749076472268</v>
      </c>
      <c r="N871" s="139" t="e" cm="1">
        <f t="array" ref="N871">[1]!BSMCall(M871,$G$4,$G$7,W871,$G$11,AE871)/'EUR GBP'!H871</f>
        <v>#VALUE!</v>
      </c>
      <c r="O871" s="139" t="e">
        <f>$B$5*(N871-($G$10/'EUR GBP'!$F$3))</f>
        <v>#VALUE!</v>
      </c>
      <c r="P871" s="139" t="e">
        <f>(M871/'EUR GBP'!H871)-(Barclays!$K$3/'EUR GBP'!$F$3)</f>
        <v>#DIV/0!</v>
      </c>
      <c r="Q871" s="139" t="e">
        <f t="shared" si="139"/>
        <v>#DIV/0!</v>
      </c>
      <c r="R871" s="139" t="e">
        <f t="shared" si="140"/>
        <v>#DIV/0!</v>
      </c>
      <c r="S871" s="139" t="e">
        <f t="shared" si="141"/>
        <v>#DIV/0!</v>
      </c>
    </row>
    <row r="872" spans="10:19" ht="15" x14ac:dyDescent="0.2">
      <c r="J872" s="49">
        <v>43839</v>
      </c>
      <c r="K872" s="50">
        <v>182.46001005172701</v>
      </c>
      <c r="L872" s="139">
        <f t="shared" si="137"/>
        <v>1.2064752337447569E-3</v>
      </c>
      <c r="M872" s="170">
        <f t="shared" si="138"/>
        <v>153.40485401560306</v>
      </c>
      <c r="N872" s="139" t="e" cm="1">
        <f t="array" ref="N872">[1]!BSMCall(M872,$G$4,$G$7,W872,$G$11,AE872)/'EUR GBP'!H872</f>
        <v>#VALUE!</v>
      </c>
      <c r="O872" s="139" t="e">
        <f>$B$5*(N872-($G$10/'EUR GBP'!$F$3))</f>
        <v>#VALUE!</v>
      </c>
      <c r="P872" s="139" t="e">
        <f>(M872/'EUR GBP'!H872)-(Barclays!$K$3/'EUR GBP'!$F$3)</f>
        <v>#DIV/0!</v>
      </c>
      <c r="Q872" s="139" t="e">
        <f t="shared" si="139"/>
        <v>#DIV/0!</v>
      </c>
      <c r="R872" s="139" t="e">
        <f t="shared" si="140"/>
        <v>#DIV/0!</v>
      </c>
      <c r="S872" s="139" t="e">
        <f t="shared" si="141"/>
        <v>#DIV/0!</v>
      </c>
    </row>
    <row r="873" spans="10:19" ht="15" x14ac:dyDescent="0.2">
      <c r="J873" s="49">
        <v>43838</v>
      </c>
      <c r="K873" s="50">
        <v>182.24000930786099</v>
      </c>
      <c r="L873" s="139">
        <f t="shared" si="137"/>
        <v>-5.0355752330635333E-3</v>
      </c>
      <c r="M873" s="170">
        <f t="shared" si="138"/>
        <v>152.4484470562941</v>
      </c>
      <c r="N873" s="139" t="e" cm="1">
        <f t="array" ref="N873">[1]!BSMCall(M873,$G$4,$G$7,W873,$G$11,AE873)/'EUR GBP'!H873</f>
        <v>#VALUE!</v>
      </c>
      <c r="O873" s="139" t="e">
        <f>$B$5*(N873-($G$10/'EUR GBP'!$F$3))</f>
        <v>#VALUE!</v>
      </c>
      <c r="P873" s="139" t="e">
        <f>(M873/'EUR GBP'!H873)-(Barclays!$K$3/'EUR GBP'!$F$3)</f>
        <v>#DIV/0!</v>
      </c>
      <c r="Q873" s="139" t="e">
        <f t="shared" si="139"/>
        <v>#DIV/0!</v>
      </c>
      <c r="R873" s="139" t="e">
        <f t="shared" si="140"/>
        <v>#DIV/0!</v>
      </c>
      <c r="S873" s="139" t="e">
        <f t="shared" si="141"/>
        <v>#DIV/0!</v>
      </c>
    </row>
    <row r="874" spans="10:19" ht="15" x14ac:dyDescent="0.2">
      <c r="J874" s="49">
        <v>43837</v>
      </c>
      <c r="K874" s="50">
        <v>183.160006999969</v>
      </c>
      <c r="L874" s="139">
        <f t="shared" si="137"/>
        <v>1.2194596292181E-2</v>
      </c>
      <c r="M874" s="170">
        <f t="shared" si="138"/>
        <v>155.08845390091309</v>
      </c>
      <c r="N874" s="139" t="e" cm="1">
        <f t="array" ref="N874">[1]!BSMCall(M874,$G$4,$G$7,W874,$G$11,AE874)/'EUR GBP'!H874</f>
        <v>#VALUE!</v>
      </c>
      <c r="O874" s="139" t="e">
        <f>$B$5*(N874-($G$10/'EUR GBP'!$F$3))</f>
        <v>#VALUE!</v>
      </c>
      <c r="P874" s="139" t="e">
        <f>(M874/'EUR GBP'!H874)-(Barclays!$K$3/'EUR GBP'!$F$3)</f>
        <v>#DIV/0!</v>
      </c>
      <c r="Q874" s="139" t="e">
        <f t="shared" si="139"/>
        <v>#DIV/0!</v>
      </c>
      <c r="R874" s="139" t="e">
        <f t="shared" si="140"/>
        <v>#DIV/0!</v>
      </c>
      <c r="S874" s="139" t="e">
        <f t="shared" si="141"/>
        <v>#DIV/0!</v>
      </c>
    </row>
    <row r="875" spans="10:19" ht="15" x14ac:dyDescent="0.2">
      <c r="J875" s="49">
        <v>43836</v>
      </c>
      <c r="K875" s="50">
        <v>180.94000816345201</v>
      </c>
      <c r="L875" s="139">
        <f t="shared" si="137"/>
        <v>-1.2303737513905611E-2</v>
      </c>
      <c r="M875" s="170">
        <f t="shared" si="138"/>
        <v>151.33481924701132</v>
      </c>
      <c r="N875" s="139" t="e" cm="1">
        <f t="array" ref="N875">[1]!BSMCall(M875,$G$4,$G$7,W875,$G$11,AE875)/'EUR GBP'!H875</f>
        <v>#VALUE!</v>
      </c>
      <c r="O875" s="139" t="e">
        <f>$B$5*(N875-($G$10/'EUR GBP'!$F$3))</f>
        <v>#VALUE!</v>
      </c>
      <c r="P875" s="139" t="e">
        <f>(M875/'EUR GBP'!H875)-(Barclays!$K$3/'EUR GBP'!$F$3)</f>
        <v>#DIV/0!</v>
      </c>
      <c r="Q875" s="139" t="e">
        <f t="shared" si="139"/>
        <v>#DIV/0!</v>
      </c>
      <c r="R875" s="139" t="e">
        <f t="shared" si="140"/>
        <v>#DIV/0!</v>
      </c>
      <c r="S875" s="139" t="e">
        <f t="shared" si="141"/>
        <v>#DIV/0!</v>
      </c>
    </row>
    <row r="876" spans="10:19" ht="15" x14ac:dyDescent="0.2">
      <c r="J876" s="49">
        <v>43833</v>
      </c>
      <c r="K876" s="50">
        <v>183.17999839782701</v>
      </c>
      <c r="L876" s="139">
        <f t="shared" si="137"/>
        <v>-1.096705395379159E-2</v>
      </c>
      <c r="M876" s="170">
        <f t="shared" si="138"/>
        <v>151.53962589926201</v>
      </c>
      <c r="N876" s="139" t="e" cm="1">
        <f t="array" ref="N876">[1]!BSMCall(M876,$G$4,$G$7,W876,$G$11,AE876)/'EUR GBP'!H876</f>
        <v>#VALUE!</v>
      </c>
      <c r="O876" s="139" t="e">
        <f>$B$5*(N876-($G$10/'EUR GBP'!$F$3))</f>
        <v>#VALUE!</v>
      </c>
      <c r="P876" s="139" t="e">
        <f>(M876/'EUR GBP'!H876)-(Barclays!$K$3/'EUR GBP'!$F$3)</f>
        <v>#DIV/0!</v>
      </c>
      <c r="Q876" s="139" t="e">
        <f t="shared" si="139"/>
        <v>#DIV/0!</v>
      </c>
      <c r="R876" s="139" t="e">
        <f t="shared" si="140"/>
        <v>#DIV/0!</v>
      </c>
      <c r="S876" s="139" t="e">
        <f t="shared" si="141"/>
        <v>#DIV/0!</v>
      </c>
    </row>
    <row r="877" spans="10:19" ht="15" x14ac:dyDescent="0.2">
      <c r="J877" s="49">
        <v>43832</v>
      </c>
      <c r="K877" s="50">
        <v>185.19999980926499</v>
      </c>
      <c r="L877" s="139">
        <f t="shared" si="137"/>
        <v>3.0481500249930134E-2</v>
      </c>
      <c r="M877" s="170">
        <f t="shared" si="138"/>
        <v>157.89037328660316</v>
      </c>
      <c r="N877" s="139" t="e" cm="1">
        <f t="array" ref="N877">[1]!BSMCall(M877,$G$4,$G$7,W877,$G$11,AE877)/'EUR GBP'!H877</f>
        <v>#VALUE!</v>
      </c>
      <c r="O877" s="139" t="e">
        <f>$B$5*(N877-($G$10/'EUR GBP'!$F$3))</f>
        <v>#VALUE!</v>
      </c>
      <c r="P877" s="139" t="e">
        <f>(M877/'EUR GBP'!H877)-(Barclays!$K$3/'EUR GBP'!$F$3)</f>
        <v>#DIV/0!</v>
      </c>
      <c r="Q877" s="139" t="e">
        <f t="shared" si="139"/>
        <v>#DIV/0!</v>
      </c>
      <c r="R877" s="139" t="e">
        <f t="shared" si="140"/>
        <v>#DIV/0!</v>
      </c>
      <c r="S877" s="139" t="e">
        <f t="shared" si="141"/>
        <v>#DIV/0!</v>
      </c>
    </row>
    <row r="878" spans="10:19" ht="15" x14ac:dyDescent="0.2">
      <c r="J878" s="49">
        <v>43831</v>
      </c>
      <c r="K878" s="50">
        <v>179.63999509811399</v>
      </c>
      <c r="L878" s="139">
        <f t="shared" si="137"/>
        <v>0</v>
      </c>
      <c r="M878" s="170">
        <f t="shared" si="138"/>
        <v>153.21999788284299</v>
      </c>
      <c r="N878" s="139" t="e" cm="1">
        <f t="array" ref="N878">[1]!BSMCall(M878,$G$4,$G$7,W878,$G$11,AE878)/'EUR GBP'!H878</f>
        <v>#VALUE!</v>
      </c>
      <c r="O878" s="139" t="e">
        <f>$B$5*(N878-($G$10/'EUR GBP'!$F$3))</f>
        <v>#VALUE!</v>
      </c>
      <c r="P878" s="139" t="e">
        <f>(M878/'EUR GBP'!H878)-(Barclays!$K$3/'EUR GBP'!$F$3)</f>
        <v>#DIV/0!</v>
      </c>
      <c r="Q878" s="139" t="e">
        <f t="shared" si="139"/>
        <v>#DIV/0!</v>
      </c>
      <c r="R878" s="139" t="e">
        <f t="shared" si="140"/>
        <v>#DIV/0!</v>
      </c>
      <c r="S878" s="139" t="e">
        <f t="shared" si="141"/>
        <v>#DIV/0!</v>
      </c>
    </row>
    <row r="879" spans="10:19" ht="15" x14ac:dyDescent="0.2">
      <c r="J879" s="49">
        <v>43830</v>
      </c>
      <c r="K879" s="50">
        <v>179.63999509811399</v>
      </c>
      <c r="L879" s="139">
        <f t="shared" si="137"/>
        <v>-6.8790630304900631E-3</v>
      </c>
      <c r="M879" s="170">
        <f t="shared" si="138"/>
        <v>152.16598785987537</v>
      </c>
      <c r="N879" s="139" t="e" cm="1">
        <f t="array" ref="N879">[1]!BSMCall(M879,$G$4,$G$7,W879,$G$11,AE879)/'EUR GBP'!H879</f>
        <v>#VALUE!</v>
      </c>
      <c r="O879" s="139" t="e">
        <f>$B$5*(N879-($G$10/'EUR GBP'!$F$3))</f>
        <v>#VALUE!</v>
      </c>
      <c r="P879" s="139" t="e">
        <f>(M879/'EUR GBP'!H879)-(Barclays!$K$3/'EUR GBP'!$F$3)</f>
        <v>#DIV/0!</v>
      </c>
      <c r="Q879" s="139" t="e">
        <f t="shared" si="139"/>
        <v>#DIV/0!</v>
      </c>
      <c r="R879" s="139" t="e">
        <f t="shared" si="140"/>
        <v>#DIV/0!</v>
      </c>
      <c r="S879" s="139" t="e">
        <f t="shared" si="141"/>
        <v>#DIV/0!</v>
      </c>
    </row>
    <row r="880" spans="10:19" ht="15" x14ac:dyDescent="0.2">
      <c r="J880" s="49">
        <v>43829</v>
      </c>
      <c r="K880" s="50">
        <v>180.88001012802098</v>
      </c>
      <c r="L880" s="139">
        <f t="shared" si="137"/>
        <v>-2.5397891357179141E-3</v>
      </c>
      <c r="M880" s="170">
        <f t="shared" si="138"/>
        <v>152.83085139684542</v>
      </c>
      <c r="N880" s="139" t="e" cm="1">
        <f t="array" ref="N880">[1]!BSMCall(M880,$G$4,$G$7,W880,$G$11,AE880)/'EUR GBP'!H880</f>
        <v>#VALUE!</v>
      </c>
      <c r="O880" s="139" t="e">
        <f>$B$5*(N880-($G$10/'EUR GBP'!$F$3))</f>
        <v>#VALUE!</v>
      </c>
      <c r="P880" s="139" t="e">
        <f>(M880/'EUR GBP'!H880)-(Barclays!$K$3/'EUR GBP'!$F$3)</f>
        <v>#DIV/0!</v>
      </c>
      <c r="Q880" s="139" t="e">
        <f t="shared" si="139"/>
        <v>#DIV/0!</v>
      </c>
      <c r="R880" s="139" t="e">
        <f t="shared" si="140"/>
        <v>#DIV/0!</v>
      </c>
      <c r="S880" s="139" t="e">
        <f t="shared" si="141"/>
        <v>#DIV/0!</v>
      </c>
    </row>
    <row r="881" spans="10:19" ht="15" x14ac:dyDescent="0.2">
      <c r="J881" s="49">
        <v>43826</v>
      </c>
      <c r="K881" s="50">
        <v>181.339991092681</v>
      </c>
      <c r="L881" s="139">
        <f t="shared" si="137"/>
        <v>7.4168486992157176E-3</v>
      </c>
      <c r="M881" s="170">
        <f t="shared" si="138"/>
        <v>154.35640742483417</v>
      </c>
      <c r="N881" s="139" t="e" cm="1">
        <f t="array" ref="N881">[1]!BSMCall(M881,$G$4,$G$7,W881,$G$11,AE881)/'EUR GBP'!H881</f>
        <v>#VALUE!</v>
      </c>
      <c r="O881" s="139" t="e">
        <f>$B$5*(N881-($G$10/'EUR GBP'!$F$3))</f>
        <v>#VALUE!</v>
      </c>
      <c r="P881" s="139" t="e">
        <f>(M881/'EUR GBP'!H881)-(Barclays!$K$3/'EUR GBP'!$F$3)</f>
        <v>#DIV/0!</v>
      </c>
      <c r="Q881" s="139" t="e">
        <f t="shared" si="139"/>
        <v>#DIV/0!</v>
      </c>
      <c r="R881" s="139" t="e">
        <f t="shared" si="140"/>
        <v>#DIV/0!</v>
      </c>
      <c r="S881" s="139" t="e">
        <f t="shared" si="141"/>
        <v>#DIV/0!</v>
      </c>
    </row>
    <row r="882" spans="10:19" ht="15" x14ac:dyDescent="0.2">
      <c r="J882" s="49">
        <v>43825</v>
      </c>
      <c r="K882" s="50">
        <v>179.99999523162799</v>
      </c>
      <c r="L882" s="139">
        <f t="shared" si="137"/>
        <v>0</v>
      </c>
      <c r="M882" s="170">
        <f t="shared" si="138"/>
        <v>153.21999788284299</v>
      </c>
      <c r="N882" s="139" t="e" cm="1">
        <f t="array" ref="N882">[1]!BSMCall(M882,$G$4,$G$7,W882,$G$11,AE882)/'EUR GBP'!H882</f>
        <v>#VALUE!</v>
      </c>
      <c r="O882" s="139" t="e">
        <f>$B$5*(N882-($G$10/'EUR GBP'!$F$3))</f>
        <v>#VALUE!</v>
      </c>
      <c r="P882" s="139" t="e">
        <f>(M882/'EUR GBP'!H882)-(Barclays!$K$3/'EUR GBP'!$F$3)</f>
        <v>#DIV/0!</v>
      </c>
      <c r="Q882" s="139" t="e">
        <f t="shared" si="139"/>
        <v>#DIV/0!</v>
      </c>
      <c r="R882" s="139" t="e">
        <f t="shared" si="140"/>
        <v>#DIV/0!</v>
      </c>
      <c r="S882" s="139" t="e">
        <f t="shared" si="141"/>
        <v>#DIV/0!</v>
      </c>
    </row>
    <row r="883" spans="10:19" ht="15" x14ac:dyDescent="0.2">
      <c r="J883" s="49">
        <v>43824</v>
      </c>
      <c r="K883" s="50">
        <v>179.99999523162799</v>
      </c>
      <c r="L883" s="139">
        <f t="shared" si="137"/>
        <v>0</v>
      </c>
      <c r="M883" s="170">
        <f t="shared" si="138"/>
        <v>153.21999788284299</v>
      </c>
      <c r="N883" s="139" t="e" cm="1">
        <f t="array" ref="N883">[1]!BSMCall(M883,$G$4,$G$7,W883,$G$11,AE883)/'EUR GBP'!H883</f>
        <v>#VALUE!</v>
      </c>
      <c r="O883" s="139" t="e">
        <f>$B$5*(N883-($G$10/'EUR GBP'!$F$3))</f>
        <v>#VALUE!</v>
      </c>
      <c r="P883" s="139" t="e">
        <f>(M883/'EUR GBP'!H883)-(Barclays!$K$3/'EUR GBP'!$F$3)</f>
        <v>#DIV/0!</v>
      </c>
      <c r="Q883" s="139" t="e">
        <f t="shared" si="139"/>
        <v>#DIV/0!</v>
      </c>
      <c r="R883" s="139" t="e">
        <f t="shared" si="140"/>
        <v>#DIV/0!</v>
      </c>
      <c r="S883" s="139" t="e">
        <f t="shared" si="141"/>
        <v>#DIV/0!</v>
      </c>
    </row>
    <row r="884" spans="10:19" ht="15" x14ac:dyDescent="0.2">
      <c r="J884" s="49">
        <v>43823</v>
      </c>
      <c r="K884" s="50">
        <v>179.99999523162799</v>
      </c>
      <c r="L884" s="139">
        <f t="shared" si="137"/>
        <v>1.5567599372741513E-3</v>
      </c>
      <c r="M884" s="170">
        <f t="shared" si="138"/>
        <v>153.45852463713624</v>
      </c>
      <c r="N884" s="139" t="e" cm="1">
        <f t="array" ref="N884">[1]!BSMCall(M884,$G$4,$G$7,W884,$G$11,AE884)/'EUR GBP'!H884</f>
        <v>#VALUE!</v>
      </c>
      <c r="O884" s="139" t="e">
        <f>$B$5*(N884-($G$10/'EUR GBP'!$F$3))</f>
        <v>#VALUE!</v>
      </c>
      <c r="P884" s="139" t="e">
        <f>(M884/'EUR GBP'!H884)-(Barclays!$K$3/'EUR GBP'!$F$3)</f>
        <v>#DIV/0!</v>
      </c>
      <c r="Q884" s="139" t="e">
        <f t="shared" si="139"/>
        <v>#DIV/0!</v>
      </c>
      <c r="R884" s="139" t="e">
        <f t="shared" si="140"/>
        <v>#DIV/0!</v>
      </c>
      <c r="S884" s="139" t="e">
        <f t="shared" si="141"/>
        <v>#DIV/0!</v>
      </c>
    </row>
    <row r="885" spans="10:19" ht="15" x14ac:dyDescent="0.2">
      <c r="J885" s="49">
        <v>43822</v>
      </c>
      <c r="K885" s="50">
        <v>179.719996452331</v>
      </c>
      <c r="L885" s="139">
        <f t="shared" si="137"/>
        <v>4.0142799323875274E-3</v>
      </c>
      <c r="M885" s="170">
        <f t="shared" si="138"/>
        <v>153.83506584558452</v>
      </c>
      <c r="N885" s="139" t="e" cm="1">
        <f t="array" ref="N885">[1]!BSMCall(M885,$G$4,$G$7,W885,$G$11,AE885)/'EUR GBP'!H885</f>
        <v>#VALUE!</v>
      </c>
      <c r="O885" s="139" t="e">
        <f>$B$5*(N885-($G$10/'EUR GBP'!$F$3))</f>
        <v>#VALUE!</v>
      </c>
      <c r="P885" s="139" t="e">
        <f>(M885/'EUR GBP'!H885)-(Barclays!$K$3/'EUR GBP'!$F$3)</f>
        <v>#DIV/0!</v>
      </c>
      <c r="Q885" s="139" t="e">
        <f t="shared" si="139"/>
        <v>#DIV/0!</v>
      </c>
      <c r="R885" s="139" t="e">
        <f t="shared" si="140"/>
        <v>#DIV/0!</v>
      </c>
      <c r="S885" s="139" t="e">
        <f t="shared" si="141"/>
        <v>#DIV/0!</v>
      </c>
    </row>
    <row r="886" spans="10:19" ht="15" x14ac:dyDescent="0.2">
      <c r="J886" s="49">
        <v>43819</v>
      </c>
      <c r="K886" s="50">
        <v>178.999996185302</v>
      </c>
      <c r="L886" s="139">
        <f t="shared" si="137"/>
        <v>-2.2646716110663583E-2</v>
      </c>
      <c r="M886" s="170">
        <f t="shared" si="138"/>
        <v>149.75006808831375</v>
      </c>
      <c r="N886" s="139" t="e" cm="1">
        <f t="array" ref="N886">[1]!BSMCall(M886,$G$4,$G$7,W886,$G$11,AE886)/'EUR GBP'!H886</f>
        <v>#VALUE!</v>
      </c>
      <c r="O886" s="139" t="e">
        <f>$B$5*(N886-($G$10/'EUR GBP'!$F$3))</f>
        <v>#VALUE!</v>
      </c>
      <c r="P886" s="139" t="e">
        <f>(M886/'EUR GBP'!H886)-(Barclays!$K$3/'EUR GBP'!$F$3)</f>
        <v>#DIV/0!</v>
      </c>
      <c r="Q886" s="139" t="e">
        <f t="shared" si="139"/>
        <v>#DIV/0!</v>
      </c>
      <c r="R886" s="139" t="e">
        <f t="shared" si="140"/>
        <v>#DIV/0!</v>
      </c>
      <c r="S886" s="139" t="e">
        <f t="shared" si="141"/>
        <v>#DIV/0!</v>
      </c>
    </row>
    <row r="887" spans="10:19" ht="15" x14ac:dyDescent="0.2">
      <c r="J887" s="49">
        <v>43818</v>
      </c>
      <c r="K887" s="50">
        <v>183.10000896453801</v>
      </c>
      <c r="L887" s="139">
        <f t="shared" si="137"/>
        <v>-1.0647598448087183E-2</v>
      </c>
      <c r="M887" s="170">
        <f t="shared" si="138"/>
        <v>151.5885728711697</v>
      </c>
      <c r="N887" s="139" t="e" cm="1">
        <f t="array" ref="N887">[1]!BSMCall(M887,$G$4,$G$7,W887,$G$11,AE887)/'EUR GBP'!H887</f>
        <v>#VALUE!</v>
      </c>
      <c r="O887" s="139" t="e">
        <f>$B$5*(N887-($G$10/'EUR GBP'!$F$3))</f>
        <v>#VALUE!</v>
      </c>
      <c r="P887" s="139" t="e">
        <f>(M887/'EUR GBP'!H887)-(Barclays!$K$3/'EUR GBP'!$F$3)</f>
        <v>#DIV/0!</v>
      </c>
      <c r="Q887" s="139" t="e">
        <f t="shared" si="139"/>
        <v>#DIV/0!</v>
      </c>
      <c r="R887" s="139" t="e">
        <f t="shared" si="140"/>
        <v>#DIV/0!</v>
      </c>
      <c r="S887" s="139" t="e">
        <f t="shared" si="141"/>
        <v>#DIV/0!</v>
      </c>
    </row>
    <row r="888" spans="10:19" ht="15" x14ac:dyDescent="0.2">
      <c r="J888" s="49">
        <v>43817</v>
      </c>
      <c r="K888" s="50">
        <v>185.06000041961602</v>
      </c>
      <c r="L888" s="139">
        <f t="shared" si="137"/>
        <v>-1.1817904727146639E-2</v>
      </c>
      <c r="M888" s="170">
        <f t="shared" si="138"/>
        <v>151.40925854556994</v>
      </c>
      <c r="N888" s="139" t="e" cm="1">
        <f t="array" ref="N888">[1]!BSMCall(M888,$G$4,$G$7,W888,$G$11,AE888)/'EUR GBP'!H888</f>
        <v>#VALUE!</v>
      </c>
      <c r="O888" s="139" t="e">
        <f>$B$5*(N888-($G$10/'EUR GBP'!$F$3))</f>
        <v>#VALUE!</v>
      </c>
      <c r="P888" s="139" t="e">
        <f>(M888/'EUR GBP'!H888)-(Barclays!$K$3/'EUR GBP'!$F$3)</f>
        <v>#DIV/0!</v>
      </c>
      <c r="Q888" s="139" t="e">
        <f t="shared" si="139"/>
        <v>#DIV/0!</v>
      </c>
      <c r="R888" s="139" t="e">
        <f t="shared" si="140"/>
        <v>#DIV/0!</v>
      </c>
      <c r="S888" s="139" t="e">
        <f t="shared" si="141"/>
        <v>#DIV/0!</v>
      </c>
    </row>
    <row r="889" spans="10:19" ht="15" x14ac:dyDescent="0.2">
      <c r="J889" s="49">
        <v>43816</v>
      </c>
      <c r="K889" s="50">
        <v>187.25999593734699</v>
      </c>
      <c r="L889" s="139">
        <f t="shared" si="137"/>
        <v>-2.0717340532814783E-2</v>
      </c>
      <c r="M889" s="170">
        <f t="shared" si="138"/>
        <v>150.04568701026696</v>
      </c>
      <c r="N889" s="139" t="e" cm="1">
        <f t="array" ref="N889">[1]!BSMCall(M889,$G$4,$G$7,W889,$G$11,AE889)/'EUR GBP'!H889</f>
        <v>#VALUE!</v>
      </c>
      <c r="O889" s="139" t="e">
        <f>$B$5*(N889-($G$10/'EUR GBP'!$F$3))</f>
        <v>#VALUE!</v>
      </c>
      <c r="P889" s="139" t="e">
        <f>(M889/'EUR GBP'!H889)-(Barclays!$K$3/'EUR GBP'!$F$3)</f>
        <v>#DIV/0!</v>
      </c>
      <c r="Q889" s="139" t="e">
        <f t="shared" si="139"/>
        <v>#DIV/0!</v>
      </c>
      <c r="R889" s="139" t="e">
        <f t="shared" si="140"/>
        <v>#DIV/0!</v>
      </c>
      <c r="S889" s="139" t="e">
        <f t="shared" si="141"/>
        <v>#DIV/0!</v>
      </c>
    </row>
    <row r="890" spans="10:19" ht="15" x14ac:dyDescent="0.2">
      <c r="J890" s="49">
        <v>43815</v>
      </c>
      <c r="K890" s="50">
        <v>191.17999076843199</v>
      </c>
      <c r="L890" s="139">
        <f t="shared" si="137"/>
        <v>3.7193216385192976E-2</v>
      </c>
      <c r="M890" s="170">
        <f t="shared" si="138"/>
        <v>158.91874241863837</v>
      </c>
      <c r="N890" s="139" t="e" cm="1">
        <f t="array" ref="N890">[1]!BSMCall(M890,$G$4,$G$7,W890,$G$11,AE890)/'EUR GBP'!H890</f>
        <v>#VALUE!</v>
      </c>
      <c r="O890" s="139" t="e">
        <f>$B$5*(N890-($G$10/'EUR GBP'!$F$3))</f>
        <v>#VALUE!</v>
      </c>
      <c r="P890" s="139" t="e">
        <f>(M890/'EUR GBP'!H890)-(Barclays!$K$3/'EUR GBP'!$F$3)</f>
        <v>#DIV/0!</v>
      </c>
      <c r="Q890" s="139" t="e">
        <f t="shared" si="139"/>
        <v>#DIV/0!</v>
      </c>
      <c r="R890" s="139" t="e">
        <f t="shared" si="140"/>
        <v>#DIV/0!</v>
      </c>
      <c r="S890" s="139" t="e">
        <f t="shared" si="141"/>
        <v>#DIV/0!</v>
      </c>
    </row>
    <row r="891" spans="10:19" ht="15" x14ac:dyDescent="0.2">
      <c r="J891" s="49">
        <v>43812</v>
      </c>
      <c r="K891" s="50">
        <v>184.200000762939</v>
      </c>
      <c r="L891" s="139">
        <f t="shared" si="137"/>
        <v>6.7714015667129299E-2</v>
      </c>
      <c r="M891" s="170">
        <f t="shared" si="138"/>
        <v>163.59513921999931</v>
      </c>
      <c r="N891" s="139" t="e" cm="1">
        <f t="array" ref="N891">[1]!BSMCall(M891,$G$4,$G$7,W891,$G$11,AE891)/'EUR GBP'!H891</f>
        <v>#VALUE!</v>
      </c>
      <c r="O891" s="139" t="e">
        <f>$B$5*(N891-($G$10/'EUR GBP'!$F$3))</f>
        <v>#VALUE!</v>
      </c>
      <c r="P891" s="139" t="e">
        <f>(M891/'EUR GBP'!H891)-(Barclays!$K$3/'EUR GBP'!$F$3)</f>
        <v>#DIV/0!</v>
      </c>
      <c r="Q891" s="139" t="e">
        <f t="shared" si="139"/>
        <v>#DIV/0!</v>
      </c>
      <c r="R891" s="139" t="e">
        <f t="shared" si="140"/>
        <v>#DIV/0!</v>
      </c>
      <c r="S891" s="139" t="e">
        <f t="shared" si="141"/>
        <v>#DIV/0!</v>
      </c>
    </row>
    <row r="892" spans="10:19" ht="15" x14ac:dyDescent="0.2">
      <c r="J892" s="49">
        <v>43811</v>
      </c>
      <c r="K892" s="50">
        <v>172.14000225067102</v>
      </c>
      <c r="L892" s="139">
        <f t="shared" si="137"/>
        <v>2.018617192584574E-2</v>
      </c>
      <c r="M892" s="170">
        <f t="shared" si="138"/>
        <v>156.3129231025838</v>
      </c>
      <c r="N892" s="139" t="e" cm="1">
        <f t="array" ref="N892">[1]!BSMCall(M892,$G$4,$G$7,W892,$G$11,AE892)/'EUR GBP'!H892</f>
        <v>#VALUE!</v>
      </c>
      <c r="O892" s="139" t="e">
        <f>$B$5*(N892-($G$10/'EUR GBP'!$F$3))</f>
        <v>#VALUE!</v>
      </c>
      <c r="P892" s="139" t="e">
        <f>(M892/'EUR GBP'!H892)-(Barclays!$K$3/'EUR GBP'!$F$3)</f>
        <v>#DIV/0!</v>
      </c>
      <c r="Q892" s="139" t="e">
        <f t="shared" si="139"/>
        <v>#DIV/0!</v>
      </c>
      <c r="R892" s="139" t="e">
        <f t="shared" si="140"/>
        <v>#DIV/0!</v>
      </c>
      <c r="S892" s="139" t="e">
        <f t="shared" si="141"/>
        <v>#DIV/0!</v>
      </c>
    </row>
    <row r="893" spans="10:19" ht="15" x14ac:dyDescent="0.2">
      <c r="J893" s="49">
        <v>43810</v>
      </c>
      <c r="K893" s="50">
        <v>168.69999170303299</v>
      </c>
      <c r="L893" s="139">
        <f t="shared" si="137"/>
        <v>-5.6745408893455482E-3</v>
      </c>
      <c r="M893" s="170">
        <f t="shared" si="138"/>
        <v>152.35054473979136</v>
      </c>
      <c r="N893" s="139" t="e" cm="1">
        <f t="array" ref="N893">[1]!BSMCall(M893,$G$4,$G$7,W893,$G$11,AE893)/'EUR GBP'!H893</f>
        <v>#VALUE!</v>
      </c>
      <c r="O893" s="139" t="e">
        <f>$B$5*(N893-($G$10/'EUR GBP'!$F$3))</f>
        <v>#VALUE!</v>
      </c>
      <c r="P893" s="139" t="e">
        <f>(M893/'EUR GBP'!H893)-(Barclays!$K$3/'EUR GBP'!$F$3)</f>
        <v>#DIV/0!</v>
      </c>
      <c r="Q893" s="139" t="e">
        <f t="shared" si="139"/>
        <v>#DIV/0!</v>
      </c>
      <c r="R893" s="139" t="e">
        <f t="shared" si="140"/>
        <v>#DIV/0!</v>
      </c>
      <c r="S893" s="139" t="e">
        <f t="shared" si="141"/>
        <v>#DIV/0!</v>
      </c>
    </row>
    <row r="894" spans="10:19" ht="15" x14ac:dyDescent="0.2">
      <c r="J894" s="49">
        <v>43809</v>
      </c>
      <c r="K894" s="50">
        <v>169.660007953643</v>
      </c>
      <c r="L894" s="139">
        <f t="shared" si="137"/>
        <v>-1.3116420588413311E-2</v>
      </c>
      <c r="M894" s="170">
        <f t="shared" si="138"/>
        <v>151.21029994805582</v>
      </c>
      <c r="N894" s="139" t="e" cm="1">
        <f t="array" ref="N894">[1]!BSMCall(M894,$G$4,$G$7,W894,$G$11,AE894)/'EUR GBP'!H894</f>
        <v>#VALUE!</v>
      </c>
      <c r="O894" s="139" t="e">
        <f>$B$5*(N894-($G$10/'EUR GBP'!$F$3))</f>
        <v>#VALUE!</v>
      </c>
      <c r="P894" s="139" t="e">
        <f>(M894/'EUR GBP'!H894)-(Barclays!$K$3/'EUR GBP'!$F$3)</f>
        <v>#DIV/0!</v>
      </c>
      <c r="Q894" s="139" t="e">
        <f t="shared" si="139"/>
        <v>#DIV/0!</v>
      </c>
      <c r="R894" s="139" t="e">
        <f t="shared" si="140"/>
        <v>#DIV/0!</v>
      </c>
      <c r="S894" s="139" t="e">
        <f t="shared" si="141"/>
        <v>#DIV/0!</v>
      </c>
    </row>
    <row r="895" spans="10:19" ht="15" x14ac:dyDescent="0.2">
      <c r="J895" s="49">
        <v>43808</v>
      </c>
      <c r="K895" s="50">
        <v>171.899998188018</v>
      </c>
      <c r="L895" s="139">
        <f t="shared" si="137"/>
        <v>1.4059944082211685E-2</v>
      </c>
      <c r="M895" s="170">
        <f t="shared" si="138"/>
        <v>155.37426248535238</v>
      </c>
      <c r="N895" s="139" t="e" cm="1">
        <f t="array" ref="N895">[1]!BSMCall(M895,$G$4,$G$7,W895,$G$11,AE895)/'EUR GBP'!H895</f>
        <v>#VALUE!</v>
      </c>
      <c r="O895" s="139" t="e">
        <f>$B$5*(N895-($G$10/'EUR GBP'!$F$3))</f>
        <v>#VALUE!</v>
      </c>
      <c r="P895" s="139" t="e">
        <f>(M895/'EUR GBP'!H895)-(Barclays!$K$3/'EUR GBP'!$F$3)</f>
        <v>#DIV/0!</v>
      </c>
      <c r="Q895" s="139" t="e">
        <f t="shared" si="139"/>
        <v>#DIV/0!</v>
      </c>
      <c r="R895" s="139" t="e">
        <f t="shared" si="140"/>
        <v>#DIV/0!</v>
      </c>
      <c r="S895" s="139" t="e">
        <f t="shared" si="141"/>
        <v>#DIV/0!</v>
      </c>
    </row>
    <row r="896" spans="10:19" ht="15" x14ac:dyDescent="0.2">
      <c r="J896" s="49">
        <v>43805</v>
      </c>
      <c r="K896" s="50">
        <v>169.500005245208</v>
      </c>
      <c r="L896" s="139">
        <f t="shared" si="137"/>
        <v>1.0914850842368037E-2</v>
      </c>
      <c r="M896" s="170">
        <f t="shared" si="138"/>
        <v>154.89237130580216</v>
      </c>
      <c r="N896" s="139" t="e" cm="1">
        <f t="array" ref="N896">[1]!BSMCall(M896,$G$4,$G$7,W896,$G$11,AE896)/'EUR GBP'!H896</f>
        <v>#VALUE!</v>
      </c>
      <c r="O896" s="139" t="e">
        <f>$B$5*(N896-($G$10/'EUR GBP'!$F$3))</f>
        <v>#VALUE!</v>
      </c>
      <c r="P896" s="139" t="e">
        <f>(M896/'EUR GBP'!H896)-(Barclays!$K$3/'EUR GBP'!$F$3)</f>
        <v>#DIV/0!</v>
      </c>
      <c r="Q896" s="139" t="e">
        <f t="shared" si="139"/>
        <v>#DIV/0!</v>
      </c>
      <c r="R896" s="139" t="e">
        <f t="shared" si="140"/>
        <v>#DIV/0!</v>
      </c>
      <c r="S896" s="139" t="e">
        <f t="shared" si="141"/>
        <v>#DIV/0!</v>
      </c>
    </row>
    <row r="897" spans="10:19" ht="15" x14ac:dyDescent="0.2">
      <c r="J897" s="49">
        <v>43804</v>
      </c>
      <c r="K897" s="50">
        <v>167.65999794006302</v>
      </c>
      <c r="L897" s="139">
        <f t="shared" si="137"/>
        <v>7.0629676868330521E-3</v>
      </c>
      <c r="M897" s="170">
        <f t="shared" si="138"/>
        <v>154.30218577686614</v>
      </c>
      <c r="N897" s="139" t="e" cm="1">
        <f t="array" ref="N897">[1]!BSMCall(M897,$G$4,$G$7,W897,$G$11,AE897)/'EUR GBP'!H897</f>
        <v>#VALUE!</v>
      </c>
      <c r="O897" s="139" t="e">
        <f>$B$5*(N897-($G$10/'EUR GBP'!$F$3))</f>
        <v>#VALUE!</v>
      </c>
      <c r="P897" s="139" t="e">
        <f>(M897/'EUR GBP'!H897)-(Barclays!$K$3/'EUR GBP'!$F$3)</f>
        <v>#DIV/0!</v>
      </c>
      <c r="Q897" s="139" t="e">
        <f t="shared" si="139"/>
        <v>#DIV/0!</v>
      </c>
      <c r="R897" s="139" t="e">
        <f t="shared" si="140"/>
        <v>#DIV/0!</v>
      </c>
      <c r="S897" s="139" t="e">
        <f t="shared" si="141"/>
        <v>#DIV/0!</v>
      </c>
    </row>
    <row r="898" spans="10:19" ht="15" x14ac:dyDescent="0.2">
      <c r="J898" s="49">
        <v>43803</v>
      </c>
      <c r="K898" s="50">
        <v>166.479992866516</v>
      </c>
      <c r="L898" s="139">
        <f t="shared" si="137"/>
        <v>5.9039617065140184E-3</v>
      </c>
      <c r="M898" s="170">
        <f t="shared" si="138"/>
        <v>154.12460288301546</v>
      </c>
      <c r="N898" s="139" t="e" cm="1">
        <f t="array" ref="N898">[1]!BSMCall(M898,$G$4,$G$7,W898,$G$11,AE898)/'EUR GBP'!H898</f>
        <v>#VALUE!</v>
      </c>
      <c r="O898" s="139" t="e">
        <f>$B$5*(N898-($G$10/'EUR GBP'!$F$3))</f>
        <v>#VALUE!</v>
      </c>
      <c r="P898" s="139" t="e">
        <f>(M898/'EUR GBP'!H898)-(Barclays!$K$3/'EUR GBP'!$F$3)</f>
        <v>#DIV/0!</v>
      </c>
      <c r="Q898" s="139" t="e">
        <f t="shared" si="139"/>
        <v>#DIV/0!</v>
      </c>
      <c r="R898" s="139" t="e">
        <f t="shared" si="140"/>
        <v>#DIV/0!</v>
      </c>
      <c r="S898" s="139" t="e">
        <f t="shared" si="141"/>
        <v>#DIV/0!</v>
      </c>
    </row>
    <row r="899" spans="10:19" ht="15" x14ac:dyDescent="0.2">
      <c r="J899" s="49">
        <v>43802</v>
      </c>
      <c r="K899" s="50">
        <v>165.49999713897699</v>
      </c>
      <c r="L899" s="139">
        <f t="shared" si="137"/>
        <v>-2.2937295268097756E-2</v>
      </c>
      <c r="M899" s="170">
        <f t="shared" si="138"/>
        <v>149.7055455504269</v>
      </c>
      <c r="N899" s="139" t="e" cm="1">
        <f t="array" ref="N899">[1]!BSMCall(M899,$G$4,$G$7,W899,$G$11,AE899)/'EUR GBP'!H899</f>
        <v>#VALUE!</v>
      </c>
      <c r="O899" s="139" t="e">
        <f>$B$5*(N899-($G$10/'EUR GBP'!$F$3))</f>
        <v>#VALUE!</v>
      </c>
      <c r="P899" s="139" t="e">
        <f>(M899/'EUR GBP'!H899)-(Barclays!$K$3/'EUR GBP'!$F$3)</f>
        <v>#DIV/0!</v>
      </c>
      <c r="Q899" s="139" t="e">
        <f t="shared" si="139"/>
        <v>#DIV/0!</v>
      </c>
      <c r="R899" s="139" t="e">
        <f t="shared" si="140"/>
        <v>#DIV/0!</v>
      </c>
      <c r="S899" s="139" t="e">
        <f t="shared" si="141"/>
        <v>#DIV/0!</v>
      </c>
    </row>
    <row r="900" spans="10:19" ht="15" x14ac:dyDescent="0.2">
      <c r="J900" s="49">
        <v>43801</v>
      </c>
      <c r="K900" s="50">
        <v>169.33999061584399</v>
      </c>
      <c r="L900" s="139">
        <f t="shared" ref="L900:L963" si="142">LN(K900/K901)</f>
        <v>-1.4422568393199109E-2</v>
      </c>
      <c r="M900" s="170">
        <f t="shared" ref="M900:M963" si="143">$K$3*(1+L900)</f>
        <v>151.01017198417188</v>
      </c>
      <c r="N900" s="139" t="e" cm="1">
        <f t="array" ref="N900">[1]!BSMCall(M900,$G$4,$G$7,W900,$G$11,AE900)/'EUR GBP'!H900</f>
        <v>#VALUE!</v>
      </c>
      <c r="O900" s="139" t="e">
        <f>$B$5*(N900-($G$10/'EUR GBP'!$F$3))</f>
        <v>#VALUE!</v>
      </c>
      <c r="P900" s="139" t="e">
        <f>(M900/'EUR GBP'!H900)-(Barclays!$K$3/'EUR GBP'!$F$3)</f>
        <v>#DIV/0!</v>
      </c>
      <c r="Q900" s="139" t="e">
        <f t="shared" ref="Q900:Q963" si="144">$G$15*P900</f>
        <v>#DIV/0!</v>
      </c>
      <c r="R900" s="139" t="e">
        <f t="shared" ref="R900:R963" si="145">0.5*$G$16*P900^2</f>
        <v>#DIV/0!</v>
      </c>
      <c r="S900" s="139" t="e">
        <f t="shared" ref="S900:S963" si="146">Q900+R900+Y900+AG900</f>
        <v>#DIV/0!</v>
      </c>
    </row>
    <row r="901" spans="10:19" ht="15" x14ac:dyDescent="0.2">
      <c r="J901" s="49">
        <v>43798</v>
      </c>
      <c r="K901" s="50">
        <v>171.80000543594301</v>
      </c>
      <c r="L901" s="139">
        <f t="shared" si="142"/>
        <v>-1.2149358781219392E-2</v>
      </c>
      <c r="M901" s="170">
        <f t="shared" si="143"/>
        <v>151.35847315610667</v>
      </c>
      <c r="N901" s="139" t="e" cm="1">
        <f t="array" ref="N901">[1]!BSMCall(M901,$G$4,$G$7,W901,$G$11,AE901)/'EUR GBP'!H901</f>
        <v>#VALUE!</v>
      </c>
      <c r="O901" s="139" t="e">
        <f>$B$5*(N901-($G$10/'EUR GBP'!$F$3))</f>
        <v>#VALUE!</v>
      </c>
      <c r="P901" s="139" t="e">
        <f>(M901/'EUR GBP'!H901)-(Barclays!$K$3/'EUR GBP'!$F$3)</f>
        <v>#DIV/0!</v>
      </c>
      <c r="Q901" s="139" t="e">
        <f t="shared" si="144"/>
        <v>#DIV/0!</v>
      </c>
      <c r="R901" s="139" t="e">
        <f t="shared" si="145"/>
        <v>#DIV/0!</v>
      </c>
      <c r="S901" s="139" t="e">
        <f t="shared" si="146"/>
        <v>#DIV/0!</v>
      </c>
    </row>
    <row r="902" spans="10:19" ht="15" x14ac:dyDescent="0.2">
      <c r="J902" s="49">
        <v>43797</v>
      </c>
      <c r="K902" s="50">
        <v>173.89999628067002</v>
      </c>
      <c r="L902" s="139">
        <f t="shared" si="142"/>
        <v>-4.1317646398058181E-3</v>
      </c>
      <c r="M902" s="170">
        <f t="shared" si="143"/>
        <v>152.58692891347954</v>
      </c>
      <c r="N902" s="139" t="e" cm="1">
        <f t="array" ref="N902">[1]!BSMCall(M902,$G$4,$G$7,W902,$G$11,AE902)/'EUR GBP'!H902</f>
        <v>#VALUE!</v>
      </c>
      <c r="O902" s="139" t="e">
        <f>$B$5*(N902-($G$10/'EUR GBP'!$F$3))</f>
        <v>#VALUE!</v>
      </c>
      <c r="P902" s="139" t="e">
        <f>(M902/'EUR GBP'!H902)-(Barclays!$K$3/'EUR GBP'!$F$3)</f>
        <v>#DIV/0!</v>
      </c>
      <c r="Q902" s="139" t="e">
        <f t="shared" si="144"/>
        <v>#DIV/0!</v>
      </c>
      <c r="R902" s="139" t="e">
        <f t="shared" si="145"/>
        <v>#DIV/0!</v>
      </c>
      <c r="S902" s="139" t="e">
        <f t="shared" si="146"/>
        <v>#DIV/0!</v>
      </c>
    </row>
    <row r="903" spans="10:19" ht="15" x14ac:dyDescent="0.2">
      <c r="J903" s="49">
        <v>43796</v>
      </c>
      <c r="K903" s="50">
        <v>174.61999654769801</v>
      </c>
      <c r="L903" s="139">
        <f t="shared" si="142"/>
        <v>1.5815566200255964E-2</v>
      </c>
      <c r="M903" s="170">
        <f t="shared" si="143"/>
        <v>155.64325890256217</v>
      </c>
      <c r="N903" s="139" t="e" cm="1">
        <f t="array" ref="N903">[1]!BSMCall(M903,$G$4,$G$7,W903,$G$11,AE903)/'EUR GBP'!H903</f>
        <v>#VALUE!</v>
      </c>
      <c r="O903" s="139" t="e">
        <f>$B$5*(N903-($G$10/'EUR GBP'!$F$3))</f>
        <v>#VALUE!</v>
      </c>
      <c r="P903" s="139" t="e">
        <f>(M903/'EUR GBP'!H903)-(Barclays!$K$3/'EUR GBP'!$F$3)</f>
        <v>#DIV/0!</v>
      </c>
      <c r="Q903" s="139" t="e">
        <f t="shared" si="144"/>
        <v>#DIV/0!</v>
      </c>
      <c r="R903" s="139" t="e">
        <f t="shared" si="145"/>
        <v>#DIV/0!</v>
      </c>
      <c r="S903" s="139" t="e">
        <f t="shared" si="146"/>
        <v>#DIV/0!</v>
      </c>
    </row>
    <row r="904" spans="10:19" ht="15" x14ac:dyDescent="0.2">
      <c r="J904" s="49">
        <v>43795</v>
      </c>
      <c r="K904" s="50">
        <v>171.88000679016099</v>
      </c>
      <c r="L904" s="139">
        <f t="shared" si="142"/>
        <v>-5.8158990898671964E-4</v>
      </c>
      <c r="M904" s="170">
        <f t="shared" si="143"/>
        <v>153.13088667821935</v>
      </c>
      <c r="N904" s="139" t="e" cm="1">
        <f t="array" ref="N904">[1]!BSMCall(M904,$G$4,$G$7,W904,$G$11,AE904)/'EUR GBP'!H904</f>
        <v>#VALUE!</v>
      </c>
      <c r="O904" s="139" t="e">
        <f>$B$5*(N904-($G$10/'EUR GBP'!$F$3))</f>
        <v>#VALUE!</v>
      </c>
      <c r="P904" s="139" t="e">
        <f>(M904/'EUR GBP'!H904)-(Barclays!$K$3/'EUR GBP'!$F$3)</f>
        <v>#DIV/0!</v>
      </c>
      <c r="Q904" s="139" t="e">
        <f t="shared" si="144"/>
        <v>#DIV/0!</v>
      </c>
      <c r="R904" s="139" t="e">
        <f t="shared" si="145"/>
        <v>#DIV/0!</v>
      </c>
      <c r="S904" s="139" t="e">
        <f t="shared" si="146"/>
        <v>#DIV/0!</v>
      </c>
    </row>
    <row r="905" spans="10:19" ht="15" x14ac:dyDescent="0.2">
      <c r="J905" s="49">
        <v>43794</v>
      </c>
      <c r="K905" s="50">
        <v>171.97999954223599</v>
      </c>
      <c r="L905" s="139">
        <f t="shared" si="142"/>
        <v>1.6296793003534284E-2</v>
      </c>
      <c r="M905" s="170">
        <f t="shared" si="143"/>
        <v>155.71699247234164</v>
      </c>
      <c r="N905" s="139" t="e" cm="1">
        <f t="array" ref="N905">[1]!BSMCall(M905,$G$4,$G$7,W905,$G$11,AE905)/'EUR GBP'!H905</f>
        <v>#VALUE!</v>
      </c>
      <c r="O905" s="139" t="e">
        <f>$B$5*(N905-($G$10/'EUR GBP'!$F$3))</f>
        <v>#VALUE!</v>
      </c>
      <c r="P905" s="139" t="e">
        <f>(M905/'EUR GBP'!H905)-(Barclays!$K$3/'EUR GBP'!$F$3)</f>
        <v>#DIV/0!</v>
      </c>
      <c r="Q905" s="139" t="e">
        <f t="shared" si="144"/>
        <v>#DIV/0!</v>
      </c>
      <c r="R905" s="139" t="e">
        <f t="shared" si="145"/>
        <v>#DIV/0!</v>
      </c>
      <c r="S905" s="139" t="e">
        <f t="shared" si="146"/>
        <v>#DIV/0!</v>
      </c>
    </row>
    <row r="906" spans="10:19" ht="15" x14ac:dyDescent="0.2">
      <c r="J906" s="49">
        <v>43791</v>
      </c>
      <c r="K906" s="50">
        <v>169.199991226196</v>
      </c>
      <c r="L906" s="139">
        <f t="shared" si="142"/>
        <v>1.2249640072222791E-2</v>
      </c>
      <c r="M906" s="170">
        <f t="shared" si="143"/>
        <v>155.09688770877455</v>
      </c>
      <c r="N906" s="139" t="e" cm="1">
        <f t="array" ref="N906">[1]!BSMCall(M906,$G$4,$G$7,W906,$G$11,AE906)/'EUR GBP'!H906</f>
        <v>#VALUE!</v>
      </c>
      <c r="O906" s="139" t="e">
        <f>$B$5*(N906-($G$10/'EUR GBP'!$F$3))</f>
        <v>#VALUE!</v>
      </c>
      <c r="P906" s="139" t="e">
        <f>(M906/'EUR GBP'!H906)-(Barclays!$K$3/'EUR GBP'!$F$3)</f>
        <v>#DIV/0!</v>
      </c>
      <c r="Q906" s="139" t="e">
        <f t="shared" si="144"/>
        <v>#DIV/0!</v>
      </c>
      <c r="R906" s="139" t="e">
        <f t="shared" si="145"/>
        <v>#DIV/0!</v>
      </c>
      <c r="S906" s="139" t="e">
        <f t="shared" si="146"/>
        <v>#DIV/0!</v>
      </c>
    </row>
    <row r="907" spans="10:19" ht="15" x14ac:dyDescent="0.2">
      <c r="J907" s="49">
        <v>43790</v>
      </c>
      <c r="K907" s="50">
        <v>167.13999509811399</v>
      </c>
      <c r="L907" s="139">
        <f t="shared" si="142"/>
        <v>-1.0001372115856706E-2</v>
      </c>
      <c r="M907" s="170">
        <f t="shared" si="143"/>
        <v>151.68758766842589</v>
      </c>
      <c r="N907" s="139" t="e" cm="1">
        <f t="array" ref="N907">[1]!BSMCall(M907,$G$4,$G$7,W907,$G$11,AE907)/'EUR GBP'!H907</f>
        <v>#VALUE!</v>
      </c>
      <c r="O907" s="139" t="e">
        <f>$B$5*(N907-($G$10/'EUR GBP'!$F$3))</f>
        <v>#VALUE!</v>
      </c>
      <c r="P907" s="139" t="e">
        <f>(M907/'EUR GBP'!H907)-(Barclays!$K$3/'EUR GBP'!$F$3)</f>
        <v>#DIV/0!</v>
      </c>
      <c r="Q907" s="139" t="e">
        <f t="shared" si="144"/>
        <v>#DIV/0!</v>
      </c>
      <c r="R907" s="139" t="e">
        <f t="shared" si="145"/>
        <v>#DIV/0!</v>
      </c>
      <c r="S907" s="139" t="e">
        <f t="shared" si="146"/>
        <v>#DIV/0!</v>
      </c>
    </row>
    <row r="908" spans="10:19" ht="15" x14ac:dyDescent="0.2">
      <c r="J908" s="49">
        <v>43789</v>
      </c>
      <c r="K908" s="50">
        <v>168.820011615753</v>
      </c>
      <c r="L908" s="139">
        <f t="shared" si="142"/>
        <v>-7.435823230804336E-3</v>
      </c>
      <c r="M908" s="170">
        <f t="shared" si="143"/>
        <v>152.08068106316193</v>
      </c>
      <c r="N908" s="139" t="e" cm="1">
        <f t="array" ref="N908">[1]!BSMCall(M908,$G$4,$G$7,W908,$G$11,AE908)/'EUR GBP'!H908</f>
        <v>#VALUE!</v>
      </c>
      <c r="O908" s="139" t="e">
        <f>$B$5*(N908-($G$10/'EUR GBP'!$F$3))</f>
        <v>#VALUE!</v>
      </c>
      <c r="P908" s="139" t="e">
        <f>(M908/'EUR GBP'!H908)-(Barclays!$K$3/'EUR GBP'!$F$3)</f>
        <v>#DIV/0!</v>
      </c>
      <c r="Q908" s="139" t="e">
        <f t="shared" si="144"/>
        <v>#DIV/0!</v>
      </c>
      <c r="R908" s="139" t="e">
        <f t="shared" si="145"/>
        <v>#DIV/0!</v>
      </c>
      <c r="S908" s="139" t="e">
        <f t="shared" si="146"/>
        <v>#DIV/0!</v>
      </c>
    </row>
    <row r="909" spans="10:19" ht="15" x14ac:dyDescent="0.2">
      <c r="J909" s="49">
        <v>43788</v>
      </c>
      <c r="K909" s="50">
        <v>170.080006122589</v>
      </c>
      <c r="L909" s="139">
        <f t="shared" si="142"/>
        <v>-2.4663713019323625E-3</v>
      </c>
      <c r="M909" s="170">
        <f t="shared" si="143"/>
        <v>152.84210047718261</v>
      </c>
      <c r="N909" s="139" t="e" cm="1">
        <f t="array" ref="N909">[1]!BSMCall(M909,$G$4,$G$7,W909,$G$11,AE909)/'EUR GBP'!H909</f>
        <v>#VALUE!</v>
      </c>
      <c r="O909" s="139" t="e">
        <f>$B$5*(N909-($G$10/'EUR GBP'!$F$3))</f>
        <v>#VALUE!</v>
      </c>
      <c r="P909" s="139" t="e">
        <f>(M909/'EUR GBP'!H909)-(Barclays!$K$3/'EUR GBP'!$F$3)</f>
        <v>#DIV/0!</v>
      </c>
      <c r="Q909" s="139" t="e">
        <f t="shared" si="144"/>
        <v>#DIV/0!</v>
      </c>
      <c r="R909" s="139" t="e">
        <f t="shared" si="145"/>
        <v>#DIV/0!</v>
      </c>
      <c r="S909" s="139" t="e">
        <f t="shared" si="146"/>
        <v>#DIV/0!</v>
      </c>
    </row>
    <row r="910" spans="10:19" ht="15" x14ac:dyDescent="0.2">
      <c r="J910" s="49">
        <v>43787</v>
      </c>
      <c r="K910" s="50">
        <v>170.500004291534</v>
      </c>
      <c r="L910" s="139">
        <f t="shared" si="142"/>
        <v>3.5195655654474849E-4</v>
      </c>
      <c r="M910" s="170">
        <f t="shared" si="143"/>
        <v>153.27392466569165</v>
      </c>
      <c r="N910" s="139" t="e" cm="1">
        <f t="array" ref="N910">[1]!BSMCall(M910,$G$4,$G$7,W910,$G$11,AE910)/'EUR GBP'!H910</f>
        <v>#VALUE!</v>
      </c>
      <c r="O910" s="139" t="e">
        <f>$B$5*(N910-($G$10/'EUR GBP'!$F$3))</f>
        <v>#VALUE!</v>
      </c>
      <c r="P910" s="139" t="e">
        <f>(M910/'EUR GBP'!H910)-(Barclays!$K$3/'EUR GBP'!$F$3)</f>
        <v>#DIV/0!</v>
      </c>
      <c r="Q910" s="139" t="e">
        <f t="shared" si="144"/>
        <v>#DIV/0!</v>
      </c>
      <c r="R910" s="139" t="e">
        <f t="shared" si="145"/>
        <v>#DIV/0!</v>
      </c>
      <c r="S910" s="139" t="e">
        <f t="shared" si="146"/>
        <v>#DIV/0!</v>
      </c>
    </row>
    <row r="911" spans="10:19" ht="15" x14ac:dyDescent="0.2">
      <c r="J911" s="49">
        <v>43784</v>
      </c>
      <c r="K911" s="50">
        <v>170.440006256103</v>
      </c>
      <c r="L911" s="139">
        <f t="shared" si="142"/>
        <v>2.1144147453877049E-3</v>
      </c>
      <c r="M911" s="170">
        <f t="shared" si="143"/>
        <v>153.54396850565476</v>
      </c>
      <c r="N911" s="139" t="e" cm="1">
        <f t="array" ref="N911">[1]!BSMCall(M911,$G$4,$G$7,W911,$G$11,AE911)/'EUR GBP'!H911</f>
        <v>#VALUE!</v>
      </c>
      <c r="O911" s="139" t="e">
        <f>$B$5*(N911-($G$10/'EUR GBP'!$F$3))</f>
        <v>#VALUE!</v>
      </c>
      <c r="P911" s="139" t="e">
        <f>(M911/'EUR GBP'!H911)-(Barclays!$K$3/'EUR GBP'!$F$3)</f>
        <v>#DIV/0!</v>
      </c>
      <c r="Q911" s="139" t="e">
        <f t="shared" si="144"/>
        <v>#DIV/0!</v>
      </c>
      <c r="R911" s="139" t="e">
        <f t="shared" si="145"/>
        <v>#DIV/0!</v>
      </c>
      <c r="S911" s="139" t="e">
        <f t="shared" si="146"/>
        <v>#DIV/0!</v>
      </c>
    </row>
    <row r="912" spans="10:19" ht="15" x14ac:dyDescent="0.2">
      <c r="J912" s="49">
        <v>43783</v>
      </c>
      <c r="K912" s="50">
        <v>170.080006122589</v>
      </c>
      <c r="L912" s="139">
        <f t="shared" si="142"/>
        <v>-9.403074353182163E-4</v>
      </c>
      <c r="M912" s="170">
        <f t="shared" si="143"/>
        <v>153.07592397959431</v>
      </c>
      <c r="N912" s="139" t="e" cm="1">
        <f t="array" ref="N912">[1]!BSMCall(M912,$G$4,$G$7,W912,$G$11,AE912)/'EUR GBP'!H912</f>
        <v>#VALUE!</v>
      </c>
      <c r="O912" s="139" t="e">
        <f>$B$5*(N912-($G$10/'EUR GBP'!$F$3))</f>
        <v>#VALUE!</v>
      </c>
      <c r="P912" s="139" t="e">
        <f>(M912/'EUR GBP'!H912)-(Barclays!$K$3/'EUR GBP'!$F$3)</f>
        <v>#DIV/0!</v>
      </c>
      <c r="Q912" s="139" t="e">
        <f t="shared" si="144"/>
        <v>#DIV/0!</v>
      </c>
      <c r="R912" s="139" t="e">
        <f t="shared" si="145"/>
        <v>#DIV/0!</v>
      </c>
      <c r="S912" s="139" t="e">
        <f t="shared" si="146"/>
        <v>#DIV/0!</v>
      </c>
    </row>
    <row r="913" spans="10:19" ht="15" x14ac:dyDescent="0.2">
      <c r="J913" s="49">
        <v>43782</v>
      </c>
      <c r="K913" s="50">
        <v>170.240008831024</v>
      </c>
      <c r="L913" s="139">
        <f t="shared" si="142"/>
        <v>-1.2492120816459939E-2</v>
      </c>
      <c r="M913" s="170">
        <f t="shared" si="143"/>
        <v>151.30595515779279</v>
      </c>
      <c r="N913" s="139" t="e" cm="1">
        <f t="array" ref="N913">[1]!BSMCall(M913,$G$4,$G$7,W913,$G$11,AE913)/'EUR GBP'!H913</f>
        <v>#VALUE!</v>
      </c>
      <c r="O913" s="139" t="e">
        <f>$B$5*(N913-($G$10/'EUR GBP'!$F$3))</f>
        <v>#VALUE!</v>
      </c>
      <c r="P913" s="139" t="e">
        <f>(M913/'EUR GBP'!H913)-(Barclays!$K$3/'EUR GBP'!$F$3)</f>
        <v>#DIV/0!</v>
      </c>
      <c r="Q913" s="139" t="e">
        <f t="shared" si="144"/>
        <v>#DIV/0!</v>
      </c>
      <c r="R913" s="139" t="e">
        <f t="shared" si="145"/>
        <v>#DIV/0!</v>
      </c>
      <c r="S913" s="139" t="e">
        <f t="shared" si="146"/>
        <v>#DIV/0!</v>
      </c>
    </row>
    <row r="914" spans="10:19" ht="15" x14ac:dyDescent="0.2">
      <c r="J914" s="49">
        <v>43781</v>
      </c>
      <c r="K914" s="50">
        <v>172.38000631332301</v>
      </c>
      <c r="L914" s="139">
        <f t="shared" si="142"/>
        <v>6.1681722116009178E-3</v>
      </c>
      <c r="M914" s="170">
        <f t="shared" si="143"/>
        <v>154.1650852160455</v>
      </c>
      <c r="N914" s="139" t="e" cm="1">
        <f t="array" ref="N914">[1]!BSMCall(M914,$G$4,$G$7,W914,$G$11,AE914)/'EUR GBP'!H914</f>
        <v>#VALUE!</v>
      </c>
      <c r="O914" s="139" t="e">
        <f>$B$5*(N914-($G$10/'EUR GBP'!$F$3))</f>
        <v>#VALUE!</v>
      </c>
      <c r="P914" s="139" t="e">
        <f>(M914/'EUR GBP'!H914)-(Barclays!$K$3/'EUR GBP'!$F$3)</f>
        <v>#DIV/0!</v>
      </c>
      <c r="Q914" s="139" t="e">
        <f t="shared" si="144"/>
        <v>#DIV/0!</v>
      </c>
      <c r="R914" s="139" t="e">
        <f t="shared" si="145"/>
        <v>#DIV/0!</v>
      </c>
      <c r="S914" s="139" t="e">
        <f t="shared" si="146"/>
        <v>#DIV/0!</v>
      </c>
    </row>
    <row r="915" spans="10:19" ht="15" x14ac:dyDescent="0.2">
      <c r="J915" s="49">
        <v>43780</v>
      </c>
      <c r="K915" s="50">
        <v>171.32000923156701</v>
      </c>
      <c r="L915" s="139">
        <f t="shared" si="142"/>
        <v>2.2908145239479986E-2</v>
      </c>
      <c r="M915" s="170">
        <f t="shared" si="143"/>
        <v>156.72998384793596</v>
      </c>
      <c r="N915" s="139" t="e" cm="1">
        <f t="array" ref="N915">[1]!BSMCall(M915,$G$4,$G$7,W915,$G$11,AE915)/'EUR GBP'!H915</f>
        <v>#VALUE!</v>
      </c>
      <c r="O915" s="139" t="e">
        <f>$B$5*(N915-($G$10/'EUR GBP'!$F$3))</f>
        <v>#VALUE!</v>
      </c>
      <c r="P915" s="139" t="e">
        <f>(M915/'EUR GBP'!H915)-(Barclays!$K$3/'EUR GBP'!$F$3)</f>
        <v>#DIV/0!</v>
      </c>
      <c r="Q915" s="139" t="e">
        <f t="shared" si="144"/>
        <v>#DIV/0!</v>
      </c>
      <c r="R915" s="139" t="e">
        <f t="shared" si="145"/>
        <v>#DIV/0!</v>
      </c>
      <c r="S915" s="139" t="e">
        <f t="shared" si="146"/>
        <v>#DIV/0!</v>
      </c>
    </row>
    <row r="916" spans="10:19" ht="15" x14ac:dyDescent="0.2">
      <c r="J916" s="49">
        <v>43777</v>
      </c>
      <c r="K916" s="50">
        <v>167.439997196197</v>
      </c>
      <c r="L916" s="139">
        <f t="shared" si="142"/>
        <v>-1.7054018993215365E-2</v>
      </c>
      <c r="M916" s="170">
        <f t="shared" si="143"/>
        <v>150.60698112880857</v>
      </c>
      <c r="N916" s="139" t="e" cm="1">
        <f t="array" ref="N916">[1]!BSMCall(M916,$G$4,$G$7,W916,$G$11,AE916)/'EUR GBP'!H916</f>
        <v>#VALUE!</v>
      </c>
      <c r="O916" s="139" t="e">
        <f>$B$5*(N916-($G$10/'EUR GBP'!$F$3))</f>
        <v>#VALUE!</v>
      </c>
      <c r="P916" s="139" t="e">
        <f>(M916/'EUR GBP'!H916)-(Barclays!$K$3/'EUR GBP'!$F$3)</f>
        <v>#DIV/0!</v>
      </c>
      <c r="Q916" s="139" t="e">
        <f t="shared" si="144"/>
        <v>#DIV/0!</v>
      </c>
      <c r="R916" s="139" t="e">
        <f t="shared" si="145"/>
        <v>#DIV/0!</v>
      </c>
      <c r="S916" s="139" t="e">
        <f t="shared" si="146"/>
        <v>#DIV/0!</v>
      </c>
    </row>
    <row r="917" spans="10:19" ht="15" x14ac:dyDescent="0.2">
      <c r="J917" s="49">
        <v>43776</v>
      </c>
      <c r="K917" s="50">
        <v>170.32001018524102</v>
      </c>
      <c r="L917" s="139">
        <f t="shared" si="142"/>
        <v>1.1337040305945836E-2</v>
      </c>
      <c r="M917" s="170">
        <f t="shared" si="143"/>
        <v>154.95705917451772</v>
      </c>
      <c r="N917" s="139" t="e" cm="1">
        <f t="array" ref="N917">[1]!BSMCall(M917,$G$4,$G$7,W917,$G$11,AE917)/'EUR GBP'!H917</f>
        <v>#VALUE!</v>
      </c>
      <c r="O917" s="139" t="e">
        <f>$B$5*(N917-($G$10/'EUR GBP'!$F$3))</f>
        <v>#VALUE!</v>
      </c>
      <c r="P917" s="139" t="e">
        <f>(M917/'EUR GBP'!H917)-(Barclays!$K$3/'EUR GBP'!$F$3)</f>
        <v>#DIV/0!</v>
      </c>
      <c r="Q917" s="139" t="e">
        <f t="shared" si="144"/>
        <v>#DIV/0!</v>
      </c>
      <c r="R917" s="139" t="e">
        <f t="shared" si="145"/>
        <v>#DIV/0!</v>
      </c>
      <c r="S917" s="139" t="e">
        <f t="shared" si="146"/>
        <v>#DIV/0!</v>
      </c>
    </row>
    <row r="918" spans="10:19" ht="15" x14ac:dyDescent="0.2">
      <c r="J918" s="49">
        <v>43775</v>
      </c>
      <c r="K918" s="50">
        <v>168.39998960494898</v>
      </c>
      <c r="L918" s="139">
        <f t="shared" si="142"/>
        <v>-3.5567087014344422E-3</v>
      </c>
      <c r="M918" s="170">
        <f t="shared" si="143"/>
        <v>152.67503898313933</v>
      </c>
      <c r="N918" s="139" t="e" cm="1">
        <f t="array" ref="N918">[1]!BSMCall(M918,$G$4,$G$7,W918,$G$11,AE918)/'EUR GBP'!H918</f>
        <v>#VALUE!</v>
      </c>
      <c r="O918" s="139" t="e">
        <f>$B$5*(N918-($G$10/'EUR GBP'!$F$3))</f>
        <v>#VALUE!</v>
      </c>
      <c r="P918" s="139" t="e">
        <f>(M918/'EUR GBP'!H918)-(Barclays!$K$3/'EUR GBP'!$F$3)</f>
        <v>#DIV/0!</v>
      </c>
      <c r="Q918" s="139" t="e">
        <f t="shared" si="144"/>
        <v>#DIV/0!</v>
      </c>
      <c r="R918" s="139" t="e">
        <f t="shared" si="145"/>
        <v>#DIV/0!</v>
      </c>
      <c r="S918" s="139" t="e">
        <f t="shared" si="146"/>
        <v>#DIV/0!</v>
      </c>
    </row>
    <row r="919" spans="10:19" ht="15" x14ac:dyDescent="0.2">
      <c r="J919" s="49">
        <v>43774</v>
      </c>
      <c r="K919" s="50">
        <v>169.00000572204502</v>
      </c>
      <c r="L919" s="139">
        <f t="shared" si="142"/>
        <v>1.1841174668298163E-3</v>
      </c>
      <c r="M919" s="170">
        <f t="shared" si="143"/>
        <v>153.40142835860371</v>
      </c>
      <c r="N919" s="139" t="e" cm="1">
        <f t="array" ref="N919">[1]!BSMCall(M919,$G$4,$G$7,W919,$G$11,AE919)/'EUR GBP'!H919</f>
        <v>#VALUE!</v>
      </c>
      <c r="O919" s="139" t="e">
        <f>$B$5*(N919-($G$10/'EUR GBP'!$F$3))</f>
        <v>#VALUE!</v>
      </c>
      <c r="P919" s="139" t="e">
        <f>(M919/'EUR GBP'!H919)-(Barclays!$K$3/'EUR GBP'!$F$3)</f>
        <v>#DIV/0!</v>
      </c>
      <c r="Q919" s="139" t="e">
        <f t="shared" si="144"/>
        <v>#DIV/0!</v>
      </c>
      <c r="R919" s="139" t="e">
        <f t="shared" si="145"/>
        <v>#DIV/0!</v>
      </c>
      <c r="S919" s="139" t="e">
        <f t="shared" si="146"/>
        <v>#DIV/0!</v>
      </c>
    </row>
    <row r="920" spans="10:19" ht="15" x14ac:dyDescent="0.2">
      <c r="J920" s="49">
        <v>43773</v>
      </c>
      <c r="K920" s="50">
        <v>168.80000829696598</v>
      </c>
      <c r="L920" s="139">
        <f t="shared" si="142"/>
        <v>9.6436159672960708E-3</v>
      </c>
      <c r="M920" s="170">
        <f t="shared" si="143"/>
        <v>154.69759270093505</v>
      </c>
      <c r="N920" s="139" t="e" cm="1">
        <f t="array" ref="N920">[1]!BSMCall(M920,$G$4,$G$7,W920,$G$11,AE920)/'EUR GBP'!H920</f>
        <v>#VALUE!</v>
      </c>
      <c r="O920" s="139" t="e">
        <f>$B$5*(N920-($G$10/'EUR GBP'!$F$3))</f>
        <v>#VALUE!</v>
      </c>
      <c r="P920" s="139" t="e">
        <f>(M920/'EUR GBP'!H920)-(Barclays!$K$3/'EUR GBP'!$F$3)</f>
        <v>#DIV/0!</v>
      </c>
      <c r="Q920" s="139" t="e">
        <f t="shared" si="144"/>
        <v>#DIV/0!</v>
      </c>
      <c r="R920" s="139" t="e">
        <f t="shared" si="145"/>
        <v>#DIV/0!</v>
      </c>
      <c r="S920" s="139" t="e">
        <f t="shared" si="146"/>
        <v>#DIV/0!</v>
      </c>
    </row>
    <row r="921" spans="10:19" ht="15" x14ac:dyDescent="0.2">
      <c r="J921" s="49">
        <v>43770</v>
      </c>
      <c r="K921" s="50">
        <v>167.17998981475799</v>
      </c>
      <c r="L921" s="139">
        <f t="shared" si="142"/>
        <v>-3.4633157632593856E-3</v>
      </c>
      <c r="M921" s="170">
        <f t="shared" si="143"/>
        <v>152.68934864892876</v>
      </c>
      <c r="N921" s="139" t="e" cm="1">
        <f t="array" ref="N921">[1]!BSMCall(M921,$G$4,$G$7,W921,$G$11,AE921)/'EUR GBP'!H921</f>
        <v>#VALUE!</v>
      </c>
      <c r="O921" s="139" t="e">
        <f>$B$5*(N921-($G$10/'EUR GBP'!$F$3))</f>
        <v>#VALUE!</v>
      </c>
      <c r="P921" s="139" t="e">
        <f>(M921/'EUR GBP'!H921)-(Barclays!$K$3/'EUR GBP'!$F$3)</f>
        <v>#DIV/0!</v>
      </c>
      <c r="Q921" s="139" t="e">
        <f t="shared" si="144"/>
        <v>#DIV/0!</v>
      </c>
      <c r="R921" s="139" t="e">
        <f t="shared" si="145"/>
        <v>#DIV/0!</v>
      </c>
      <c r="S921" s="139" t="e">
        <f t="shared" si="146"/>
        <v>#DIV/0!</v>
      </c>
    </row>
    <row r="922" spans="10:19" ht="15" x14ac:dyDescent="0.2">
      <c r="J922" s="49">
        <v>43769</v>
      </c>
      <c r="K922" s="50">
        <v>167.75999069213802</v>
      </c>
      <c r="L922" s="139">
        <f t="shared" si="142"/>
        <v>4.7699356365743078E-4</v>
      </c>
      <c r="M922" s="170">
        <f t="shared" si="143"/>
        <v>153.29308283565672</v>
      </c>
      <c r="N922" s="139" t="e" cm="1">
        <f t="array" ref="N922">[1]!BSMCall(M922,$G$4,$G$7,W922,$G$11,AE922)/'EUR GBP'!H922</f>
        <v>#VALUE!</v>
      </c>
      <c r="O922" s="139" t="e">
        <f>$B$5*(N922-($G$10/'EUR GBP'!$F$3))</f>
        <v>#VALUE!</v>
      </c>
      <c r="P922" s="139" t="e">
        <f>(M922/'EUR GBP'!H922)-(Barclays!$K$3/'EUR GBP'!$F$3)</f>
        <v>#DIV/0!</v>
      </c>
      <c r="Q922" s="139" t="e">
        <f t="shared" si="144"/>
        <v>#DIV/0!</v>
      </c>
      <c r="R922" s="139" t="e">
        <f t="shared" si="145"/>
        <v>#DIV/0!</v>
      </c>
      <c r="S922" s="139" t="e">
        <f t="shared" si="146"/>
        <v>#DIV/0!</v>
      </c>
    </row>
    <row r="923" spans="10:19" ht="15" x14ac:dyDescent="0.2">
      <c r="J923" s="49">
        <v>43768</v>
      </c>
      <c r="K923" s="50">
        <v>167.679989337921</v>
      </c>
      <c r="L923" s="139">
        <f t="shared" si="142"/>
        <v>-2.0658284761491296E-2</v>
      </c>
      <c r="M923" s="170">
        <f t="shared" si="143"/>
        <v>150.05473553542413</v>
      </c>
      <c r="N923" s="139" t="e" cm="1">
        <f t="array" ref="N923">[1]!BSMCall(M923,$G$4,$G$7,W923,$G$11,AE923)/'EUR GBP'!H923</f>
        <v>#VALUE!</v>
      </c>
      <c r="O923" s="139" t="e">
        <f>$B$5*(N923-($G$10/'EUR GBP'!$F$3))</f>
        <v>#VALUE!</v>
      </c>
      <c r="P923" s="139" t="e">
        <f>(M923/'EUR GBP'!H923)-(Barclays!$K$3/'EUR GBP'!$F$3)</f>
        <v>#DIV/0!</v>
      </c>
      <c r="Q923" s="139" t="e">
        <f t="shared" si="144"/>
        <v>#DIV/0!</v>
      </c>
      <c r="R923" s="139" t="e">
        <f t="shared" si="145"/>
        <v>#DIV/0!</v>
      </c>
      <c r="S923" s="139" t="e">
        <f t="shared" si="146"/>
        <v>#DIV/0!</v>
      </c>
    </row>
    <row r="924" spans="10:19" ht="15" x14ac:dyDescent="0.2">
      <c r="J924" s="49">
        <v>43767</v>
      </c>
      <c r="K924" s="50">
        <v>171.17999792098999</v>
      </c>
      <c r="L924" s="139">
        <f t="shared" si="142"/>
        <v>2.1051949561772692E-3</v>
      </c>
      <c r="M924" s="170">
        <f t="shared" si="143"/>
        <v>153.54255584957144</v>
      </c>
      <c r="N924" s="139" t="e" cm="1">
        <f t="array" ref="N924">[1]!BSMCall(M924,$G$4,$G$7,W924,$G$11,AE924)/'EUR GBP'!H924</f>
        <v>#VALUE!</v>
      </c>
      <c r="O924" s="139" t="e">
        <f>$B$5*(N924-($G$10/'EUR GBP'!$F$3))</f>
        <v>#VALUE!</v>
      </c>
      <c r="P924" s="139" t="e">
        <f>(M924/'EUR GBP'!H924)-(Barclays!$K$3/'EUR GBP'!$F$3)</f>
        <v>#DIV/0!</v>
      </c>
      <c r="Q924" s="139" t="e">
        <f t="shared" si="144"/>
        <v>#DIV/0!</v>
      </c>
      <c r="R924" s="139" t="e">
        <f t="shared" si="145"/>
        <v>#DIV/0!</v>
      </c>
      <c r="S924" s="139" t="e">
        <f t="shared" si="146"/>
        <v>#DIV/0!</v>
      </c>
    </row>
    <row r="925" spans="10:19" ht="15" x14ac:dyDescent="0.2">
      <c r="J925" s="49">
        <v>43766</v>
      </c>
      <c r="K925" s="50">
        <v>170.820009708404</v>
      </c>
      <c r="L925" s="139">
        <f t="shared" si="142"/>
        <v>9.1744965532234903E-3</v>
      </c>
      <c r="M925" s="170">
        <f t="shared" si="143"/>
        <v>154.62571422530402</v>
      </c>
      <c r="N925" s="139" t="e" cm="1">
        <f t="array" ref="N925">[1]!BSMCall(M925,$G$4,$G$7,W925,$G$11,AE925)/'EUR GBP'!H925</f>
        <v>#VALUE!</v>
      </c>
      <c r="O925" s="139" t="e">
        <f>$B$5*(N925-($G$10/'EUR GBP'!$F$3))</f>
        <v>#VALUE!</v>
      </c>
      <c r="P925" s="139" t="e">
        <f>(M925/'EUR GBP'!H925)-(Barclays!$K$3/'EUR GBP'!$F$3)</f>
        <v>#DIV/0!</v>
      </c>
      <c r="Q925" s="139" t="e">
        <f t="shared" si="144"/>
        <v>#DIV/0!</v>
      </c>
      <c r="R925" s="139" t="e">
        <f t="shared" si="145"/>
        <v>#DIV/0!</v>
      </c>
      <c r="S925" s="139" t="e">
        <f t="shared" si="146"/>
        <v>#DIV/0!</v>
      </c>
    </row>
    <row r="926" spans="10:19" ht="15" x14ac:dyDescent="0.2">
      <c r="J926" s="49">
        <v>43763</v>
      </c>
      <c r="K926" s="50">
        <v>169.259989261627</v>
      </c>
      <c r="L926" s="139">
        <f t="shared" si="142"/>
        <v>2.3673927702726253E-2</v>
      </c>
      <c r="M926" s="170">
        <f t="shared" si="143"/>
        <v>156.84731703533328</v>
      </c>
      <c r="N926" s="139" t="e" cm="1">
        <f t="array" ref="N926">[1]!BSMCall(M926,$G$4,$G$7,W926,$G$11,AE926)/'EUR GBP'!H926</f>
        <v>#VALUE!</v>
      </c>
      <c r="O926" s="139" t="e">
        <f>$B$5*(N926-($G$10/'EUR GBP'!$F$3))</f>
        <v>#VALUE!</v>
      </c>
      <c r="P926" s="139" t="e">
        <f>(M926/'EUR GBP'!H926)-(Barclays!$K$3/'EUR GBP'!$F$3)</f>
        <v>#DIV/0!</v>
      </c>
      <c r="Q926" s="139" t="e">
        <f t="shared" si="144"/>
        <v>#DIV/0!</v>
      </c>
      <c r="R926" s="139" t="e">
        <f t="shared" si="145"/>
        <v>#DIV/0!</v>
      </c>
      <c r="S926" s="139" t="e">
        <f t="shared" si="146"/>
        <v>#DIV/0!</v>
      </c>
    </row>
    <row r="927" spans="10:19" ht="15" x14ac:dyDescent="0.2">
      <c r="J927" s="49">
        <v>43762</v>
      </c>
      <c r="K927" s="50">
        <v>165.29999971389699</v>
      </c>
      <c r="L927" s="139">
        <f t="shared" si="142"/>
        <v>-2.7789113289974354E-3</v>
      </c>
      <c r="M927" s="170">
        <f t="shared" si="143"/>
        <v>152.7942130948974</v>
      </c>
      <c r="N927" s="139" t="e" cm="1">
        <f t="array" ref="N927">[1]!BSMCall(M927,$G$4,$G$7,W927,$G$11,AE927)/'EUR GBP'!H927</f>
        <v>#VALUE!</v>
      </c>
      <c r="O927" s="139" t="e">
        <f>$B$5*(N927-($G$10/'EUR GBP'!$F$3))</f>
        <v>#VALUE!</v>
      </c>
      <c r="P927" s="139" t="e">
        <f>(M927/'EUR GBP'!H927)-(Barclays!$K$3/'EUR GBP'!$F$3)</f>
        <v>#DIV/0!</v>
      </c>
      <c r="Q927" s="139" t="e">
        <f t="shared" si="144"/>
        <v>#DIV/0!</v>
      </c>
      <c r="R927" s="139" t="e">
        <f t="shared" si="145"/>
        <v>#DIV/0!</v>
      </c>
      <c r="S927" s="139" t="e">
        <f t="shared" si="146"/>
        <v>#DIV/0!</v>
      </c>
    </row>
    <row r="928" spans="10:19" ht="15" x14ac:dyDescent="0.2">
      <c r="J928" s="49">
        <v>43761</v>
      </c>
      <c r="K928" s="50">
        <v>165.75999259948699</v>
      </c>
      <c r="L928" s="139">
        <f t="shared" si="142"/>
        <v>2.7789113289975061E-3</v>
      </c>
      <c r="M928" s="170">
        <f t="shared" si="143"/>
        <v>153.64578267078861</v>
      </c>
      <c r="N928" s="139" t="e" cm="1">
        <f t="array" ref="N928">[1]!BSMCall(M928,$G$4,$G$7,W928,$G$11,AE928)/'EUR GBP'!H928</f>
        <v>#VALUE!</v>
      </c>
      <c r="O928" s="139" t="e">
        <f>$B$5*(N928-($G$10/'EUR GBP'!$F$3))</f>
        <v>#VALUE!</v>
      </c>
      <c r="P928" s="139" t="e">
        <f>(M928/'EUR GBP'!H928)-(Barclays!$K$3/'EUR GBP'!$F$3)</f>
        <v>#DIV/0!</v>
      </c>
      <c r="Q928" s="139" t="e">
        <f t="shared" si="144"/>
        <v>#DIV/0!</v>
      </c>
      <c r="R928" s="139" t="e">
        <f t="shared" si="145"/>
        <v>#DIV/0!</v>
      </c>
      <c r="S928" s="139" t="e">
        <f t="shared" si="146"/>
        <v>#DIV/0!</v>
      </c>
    </row>
    <row r="929" spans="10:19" ht="15" x14ac:dyDescent="0.2">
      <c r="J929" s="49">
        <v>43760</v>
      </c>
      <c r="K929" s="50">
        <v>165.29999971389699</v>
      </c>
      <c r="L929" s="139">
        <f t="shared" si="142"/>
        <v>-2.2961611499536503E-3</v>
      </c>
      <c r="M929" s="170">
        <f t="shared" si="143"/>
        <v>152.86818007630842</v>
      </c>
      <c r="N929" s="139" t="e" cm="1">
        <f t="array" ref="N929">[1]!BSMCall(M929,$G$4,$G$7,W929,$G$11,AE929)/'EUR GBP'!H929</f>
        <v>#VALUE!</v>
      </c>
      <c r="O929" s="139" t="e">
        <f>$B$5*(N929-($G$10/'EUR GBP'!$F$3))</f>
        <v>#VALUE!</v>
      </c>
      <c r="P929" s="139" t="e">
        <f>(M929/'EUR GBP'!H929)-(Barclays!$K$3/'EUR GBP'!$F$3)</f>
        <v>#DIV/0!</v>
      </c>
      <c r="Q929" s="139" t="e">
        <f t="shared" si="144"/>
        <v>#DIV/0!</v>
      </c>
      <c r="R929" s="139" t="e">
        <f t="shared" si="145"/>
        <v>#DIV/0!</v>
      </c>
      <c r="S929" s="139" t="e">
        <f t="shared" si="146"/>
        <v>#DIV/0!</v>
      </c>
    </row>
    <row r="930" spans="10:19" ht="15" x14ac:dyDescent="0.2">
      <c r="J930" s="49">
        <v>43759</v>
      </c>
      <c r="K930" s="50">
        <v>165.67999124526901</v>
      </c>
      <c r="L930" s="139">
        <f t="shared" si="142"/>
        <v>4.1127047951528975E-3</v>
      </c>
      <c r="M930" s="170">
        <f t="shared" si="143"/>
        <v>153.85014650284907</v>
      </c>
      <c r="N930" s="139" t="e" cm="1">
        <f t="array" ref="N930">[1]!BSMCall(M930,$G$4,$G$7,W930,$G$11,AE930)/'EUR GBP'!H930</f>
        <v>#VALUE!</v>
      </c>
      <c r="O930" s="139" t="e">
        <f>$B$5*(N930-($G$10/'EUR GBP'!$F$3))</f>
        <v>#VALUE!</v>
      </c>
      <c r="P930" s="139" t="e">
        <f>(M930/'EUR GBP'!H930)-(Barclays!$K$3/'EUR GBP'!$F$3)</f>
        <v>#DIV/0!</v>
      </c>
      <c r="Q930" s="139" t="e">
        <f t="shared" si="144"/>
        <v>#DIV/0!</v>
      </c>
      <c r="R930" s="139" t="e">
        <f t="shared" si="145"/>
        <v>#DIV/0!</v>
      </c>
      <c r="S930" s="139" t="e">
        <f t="shared" si="146"/>
        <v>#DIV/0!</v>
      </c>
    </row>
    <row r="931" spans="10:19" ht="15" x14ac:dyDescent="0.2">
      <c r="J931" s="49">
        <v>43756</v>
      </c>
      <c r="K931" s="50">
        <v>164.99999761581401</v>
      </c>
      <c r="L931" s="139">
        <f t="shared" si="142"/>
        <v>-3.7505071561426354E-3</v>
      </c>
      <c r="M931" s="170">
        <f t="shared" si="143"/>
        <v>152.64534518431921</v>
      </c>
      <c r="N931" s="139" t="e" cm="1">
        <f t="array" ref="N931">[1]!BSMCall(M931,$G$4,$G$7,W931,$G$11,AE931)/'EUR GBP'!H931</f>
        <v>#VALUE!</v>
      </c>
      <c r="O931" s="139" t="e">
        <f>$B$5*(N931-($G$10/'EUR GBP'!$F$3))</f>
        <v>#VALUE!</v>
      </c>
      <c r="P931" s="139" t="e">
        <f>(M931/'EUR GBP'!H931)-(Barclays!$K$3/'EUR GBP'!$F$3)</f>
        <v>#DIV/0!</v>
      </c>
      <c r="Q931" s="139" t="e">
        <f t="shared" si="144"/>
        <v>#DIV/0!</v>
      </c>
      <c r="R931" s="139" t="e">
        <f t="shared" si="145"/>
        <v>#DIV/0!</v>
      </c>
      <c r="S931" s="139" t="e">
        <f t="shared" si="146"/>
        <v>#DIV/0!</v>
      </c>
    </row>
    <row r="932" spans="10:19" ht="15" x14ac:dyDescent="0.2">
      <c r="J932" s="49">
        <v>43755</v>
      </c>
      <c r="K932" s="50">
        <v>165.61999320983801</v>
      </c>
      <c r="L932" s="139">
        <f t="shared" si="142"/>
        <v>6.663814665766649E-3</v>
      </c>
      <c r="M932" s="170">
        <f t="shared" si="143"/>
        <v>154.24102755182344</v>
      </c>
      <c r="N932" s="139" t="e" cm="1">
        <f t="array" ref="N932">[1]!BSMCall(M932,$G$4,$G$7,W932,$G$11,AE932)/'EUR GBP'!H932</f>
        <v>#VALUE!</v>
      </c>
      <c r="O932" s="139" t="e">
        <f>$B$5*(N932-($G$10/'EUR GBP'!$F$3))</f>
        <v>#VALUE!</v>
      </c>
      <c r="P932" s="139" t="e">
        <f>(M932/'EUR GBP'!H932)-(Barclays!$K$3/'EUR GBP'!$F$3)</f>
        <v>#DIV/0!</v>
      </c>
      <c r="Q932" s="139" t="e">
        <f t="shared" si="144"/>
        <v>#DIV/0!</v>
      </c>
      <c r="R932" s="139" t="e">
        <f t="shared" si="145"/>
        <v>#DIV/0!</v>
      </c>
      <c r="S932" s="139" t="e">
        <f t="shared" si="146"/>
        <v>#DIV/0!</v>
      </c>
    </row>
    <row r="933" spans="10:19" ht="15" x14ac:dyDescent="0.2">
      <c r="J933" s="49">
        <v>43754</v>
      </c>
      <c r="K933" s="50">
        <v>164.52000141143699</v>
      </c>
      <c r="L933" s="139">
        <f t="shared" si="142"/>
        <v>-1.7592909451279108E-2</v>
      </c>
      <c r="M933" s="170">
        <f t="shared" si="143"/>
        <v>150.52441233396496</v>
      </c>
      <c r="N933" s="139" t="e" cm="1">
        <f t="array" ref="N933">[1]!BSMCall(M933,$G$4,$G$7,W933,$G$11,AE933)/'EUR GBP'!H933</f>
        <v>#VALUE!</v>
      </c>
      <c r="O933" s="139" t="e">
        <f>$B$5*(N933-($G$10/'EUR GBP'!$F$3))</f>
        <v>#VALUE!</v>
      </c>
      <c r="P933" s="139" t="e">
        <f>(M933/'EUR GBP'!H933)-(Barclays!$K$3/'EUR GBP'!$F$3)</f>
        <v>#DIV/0!</v>
      </c>
      <c r="Q933" s="139" t="e">
        <f t="shared" si="144"/>
        <v>#DIV/0!</v>
      </c>
      <c r="R933" s="139" t="e">
        <f t="shared" si="145"/>
        <v>#DIV/0!</v>
      </c>
      <c r="S933" s="139" t="e">
        <f t="shared" si="146"/>
        <v>#DIV/0!</v>
      </c>
    </row>
    <row r="934" spans="10:19" ht="15" x14ac:dyDescent="0.2">
      <c r="J934" s="49">
        <v>43753</v>
      </c>
      <c r="K934" s="50">
        <v>167.439997196197</v>
      </c>
      <c r="L934" s="139">
        <f t="shared" si="142"/>
        <v>5.8409807712558735E-2</v>
      </c>
      <c r="M934" s="170">
        <f t="shared" si="143"/>
        <v>162.1695484968985</v>
      </c>
      <c r="N934" s="139" t="e" cm="1">
        <f t="array" ref="N934">[1]!BSMCall(M934,$G$4,$G$7,W934,$G$11,AE934)/'EUR GBP'!H934</f>
        <v>#VALUE!</v>
      </c>
      <c r="O934" s="139" t="e">
        <f>$B$5*(N934-($G$10/'EUR GBP'!$F$3))</f>
        <v>#VALUE!</v>
      </c>
      <c r="P934" s="139" t="e">
        <f>(M934/'EUR GBP'!H934)-(Barclays!$K$3/'EUR GBP'!$F$3)</f>
        <v>#DIV/0!</v>
      </c>
      <c r="Q934" s="139" t="e">
        <f t="shared" si="144"/>
        <v>#DIV/0!</v>
      </c>
      <c r="R934" s="139" t="e">
        <f t="shared" si="145"/>
        <v>#DIV/0!</v>
      </c>
      <c r="S934" s="139" t="e">
        <f t="shared" si="146"/>
        <v>#DIV/0!</v>
      </c>
    </row>
    <row r="935" spans="10:19" ht="15" x14ac:dyDescent="0.2">
      <c r="J935" s="49">
        <v>43752</v>
      </c>
      <c r="K935" s="50">
        <v>157.940006256103</v>
      </c>
      <c r="L935" s="139">
        <f t="shared" si="142"/>
        <v>-1.1958059191587505E-2</v>
      </c>
      <c r="M935" s="170">
        <f t="shared" si="143"/>
        <v>151.38778407882504</v>
      </c>
      <c r="N935" s="139" t="e" cm="1">
        <f t="array" ref="N935">[1]!BSMCall(M935,$G$4,$G$7,W935,$G$11,AE935)/'EUR GBP'!H935</f>
        <v>#VALUE!</v>
      </c>
      <c r="O935" s="139" t="e">
        <f>$B$5*(N935-($G$10/'EUR GBP'!$F$3))</f>
        <v>#VALUE!</v>
      </c>
      <c r="P935" s="139" t="e">
        <f>(M935/'EUR GBP'!H935)-(Barclays!$K$3/'EUR GBP'!$F$3)</f>
        <v>#DIV/0!</v>
      </c>
      <c r="Q935" s="139" t="e">
        <f t="shared" si="144"/>
        <v>#DIV/0!</v>
      </c>
      <c r="R935" s="139" t="e">
        <f t="shared" si="145"/>
        <v>#DIV/0!</v>
      </c>
      <c r="S935" s="139" t="e">
        <f t="shared" si="146"/>
        <v>#DIV/0!</v>
      </c>
    </row>
    <row r="936" spans="10:19" ht="15" x14ac:dyDescent="0.2">
      <c r="J936" s="49">
        <v>43749</v>
      </c>
      <c r="K936" s="50">
        <v>159.83999967574999</v>
      </c>
      <c r="L936" s="139">
        <f t="shared" si="142"/>
        <v>7.0495457472394024E-2</v>
      </c>
      <c r="M936" s="170">
        <f t="shared" si="143"/>
        <v>164.02131172751325</v>
      </c>
      <c r="N936" s="139" t="e" cm="1">
        <f t="array" ref="N936">[1]!BSMCall(M936,$G$4,$G$7,W936,$G$11,AE936)/'EUR GBP'!H936</f>
        <v>#VALUE!</v>
      </c>
      <c r="O936" s="139" t="e">
        <f>$B$5*(N936-($G$10/'EUR GBP'!$F$3))</f>
        <v>#VALUE!</v>
      </c>
      <c r="P936" s="139" t="e">
        <f>(M936/'EUR GBP'!H936)-(Barclays!$K$3/'EUR GBP'!$F$3)</f>
        <v>#DIV/0!</v>
      </c>
      <c r="Q936" s="139" t="e">
        <f t="shared" si="144"/>
        <v>#DIV/0!</v>
      </c>
      <c r="R936" s="139" t="e">
        <f t="shared" si="145"/>
        <v>#DIV/0!</v>
      </c>
      <c r="S936" s="139" t="e">
        <f t="shared" si="146"/>
        <v>#DIV/0!</v>
      </c>
    </row>
    <row r="937" spans="10:19" ht="15" x14ac:dyDescent="0.2">
      <c r="J937" s="49">
        <v>43748</v>
      </c>
      <c r="K937" s="50">
        <v>148.96000623703</v>
      </c>
      <c r="L937" s="139">
        <f t="shared" si="142"/>
        <v>2.4051727978502867E-2</v>
      </c>
      <c r="M937" s="170">
        <f t="shared" si="143"/>
        <v>156.9052035927879</v>
      </c>
      <c r="N937" s="139" t="e" cm="1">
        <f t="array" ref="N937">[1]!BSMCall(M937,$G$4,$G$7,W937,$G$11,AE937)/'EUR GBP'!H937</f>
        <v>#VALUE!</v>
      </c>
      <c r="O937" s="139" t="e">
        <f>$B$5*(N937-($G$10/'EUR GBP'!$F$3))</f>
        <v>#VALUE!</v>
      </c>
      <c r="P937" s="139" t="e">
        <f>(M937/'EUR GBP'!H937)-(Barclays!$K$3/'EUR GBP'!$F$3)</f>
        <v>#DIV/0!</v>
      </c>
      <c r="Q937" s="139" t="e">
        <f t="shared" si="144"/>
        <v>#DIV/0!</v>
      </c>
      <c r="R937" s="139" t="e">
        <f t="shared" si="145"/>
        <v>#DIV/0!</v>
      </c>
      <c r="S937" s="139" t="e">
        <f t="shared" si="146"/>
        <v>#DIV/0!</v>
      </c>
    </row>
    <row r="938" spans="10:19" ht="15" x14ac:dyDescent="0.2">
      <c r="J938" s="49">
        <v>43747</v>
      </c>
      <c r="K938" s="50">
        <v>145.42000293731601</v>
      </c>
      <c r="L938" s="139">
        <f t="shared" si="142"/>
        <v>9.2573774396258468E-3</v>
      </c>
      <c r="M938" s="170">
        <f t="shared" si="143"/>
        <v>154.63841323454315</v>
      </c>
      <c r="N938" s="139" t="e" cm="1">
        <f t="array" ref="N938">[1]!BSMCall(M938,$G$4,$G$7,W938,$G$11,AE938)/'EUR GBP'!H938</f>
        <v>#VALUE!</v>
      </c>
      <c r="O938" s="139" t="e">
        <f>$B$5*(N938-($G$10/'EUR GBP'!$F$3))</f>
        <v>#VALUE!</v>
      </c>
      <c r="P938" s="139" t="e">
        <f>(M938/'EUR GBP'!H938)-(Barclays!$K$3/'EUR GBP'!$F$3)</f>
        <v>#DIV/0!</v>
      </c>
      <c r="Q938" s="139" t="e">
        <f t="shared" si="144"/>
        <v>#DIV/0!</v>
      </c>
      <c r="R938" s="139" t="e">
        <f t="shared" si="145"/>
        <v>#DIV/0!</v>
      </c>
      <c r="S938" s="139" t="e">
        <f t="shared" si="146"/>
        <v>#DIV/0!</v>
      </c>
    </row>
    <row r="939" spans="10:19" ht="15" x14ac:dyDescent="0.2">
      <c r="J939" s="49">
        <v>43746</v>
      </c>
      <c r="K939" s="50">
        <v>144.080007076263</v>
      </c>
      <c r="L939" s="139">
        <f t="shared" si="142"/>
        <v>4.1650838557376937E-4</v>
      </c>
      <c r="M939" s="170">
        <f t="shared" si="143"/>
        <v>153.28381529679879</v>
      </c>
      <c r="N939" s="139" t="e" cm="1">
        <f t="array" ref="N939">[1]!BSMCall(M939,$G$4,$G$7,W939,$G$11,AE939)/'EUR GBP'!H939</f>
        <v>#VALUE!</v>
      </c>
      <c r="O939" s="139" t="e">
        <f>$B$5*(N939-($G$10/'EUR GBP'!$F$3))</f>
        <v>#VALUE!</v>
      </c>
      <c r="P939" s="139" t="e">
        <f>(M939/'EUR GBP'!H939)-(Barclays!$K$3/'EUR GBP'!$F$3)</f>
        <v>#DIV/0!</v>
      </c>
      <c r="Q939" s="139" t="e">
        <f t="shared" si="144"/>
        <v>#DIV/0!</v>
      </c>
      <c r="R939" s="139" t="e">
        <f t="shared" si="145"/>
        <v>#DIV/0!</v>
      </c>
      <c r="S939" s="139" t="e">
        <f t="shared" si="146"/>
        <v>#DIV/0!</v>
      </c>
    </row>
    <row r="940" spans="10:19" ht="15" x14ac:dyDescent="0.2">
      <c r="J940" s="49">
        <v>43745</v>
      </c>
      <c r="K940" s="50">
        <v>144.02000904083201</v>
      </c>
      <c r="L940" s="139">
        <f t="shared" si="142"/>
        <v>1.3280528285912856E-2</v>
      </c>
      <c r="M940" s="170">
        <f t="shared" si="143"/>
        <v>155.25484039869357</v>
      </c>
      <c r="N940" s="139" t="e" cm="1">
        <f t="array" ref="N940">[1]!BSMCall(M940,$G$4,$G$7,W940,$G$11,AE940)/'EUR GBP'!H940</f>
        <v>#VALUE!</v>
      </c>
      <c r="O940" s="139" t="e">
        <f>$B$5*(N940-($G$10/'EUR GBP'!$F$3))</f>
        <v>#VALUE!</v>
      </c>
      <c r="P940" s="139" t="e">
        <f>(M940/'EUR GBP'!H940)-(Barclays!$K$3/'EUR GBP'!$F$3)</f>
        <v>#DIV/0!</v>
      </c>
      <c r="Q940" s="139" t="e">
        <f t="shared" si="144"/>
        <v>#DIV/0!</v>
      </c>
      <c r="R940" s="139" t="e">
        <f t="shared" si="145"/>
        <v>#DIV/0!</v>
      </c>
      <c r="S940" s="139" t="e">
        <f t="shared" si="146"/>
        <v>#DIV/0!</v>
      </c>
    </row>
    <row r="941" spans="10:19" ht="15" x14ac:dyDescent="0.2">
      <c r="J941" s="49">
        <v>43742</v>
      </c>
      <c r="K941" s="50">
        <v>142.11999177932699</v>
      </c>
      <c r="L941" s="139">
        <f t="shared" si="142"/>
        <v>8.479393132646609E-3</v>
      </c>
      <c r="M941" s="170">
        <f t="shared" si="143"/>
        <v>154.5192104806749</v>
      </c>
      <c r="N941" s="139" t="e" cm="1">
        <f t="array" ref="N941">[1]!BSMCall(M941,$G$4,$G$7,W941,$G$11,AE941)/'EUR GBP'!H941</f>
        <v>#VALUE!</v>
      </c>
      <c r="O941" s="139" t="e">
        <f>$B$5*(N941-($G$10/'EUR GBP'!$F$3))</f>
        <v>#VALUE!</v>
      </c>
      <c r="P941" s="139" t="e">
        <f>(M941/'EUR GBP'!H941)-(Barclays!$K$3/'EUR GBP'!$F$3)</f>
        <v>#DIV/0!</v>
      </c>
      <c r="Q941" s="139" t="e">
        <f t="shared" si="144"/>
        <v>#DIV/0!</v>
      </c>
      <c r="R941" s="139" t="e">
        <f t="shared" si="145"/>
        <v>#DIV/0!</v>
      </c>
      <c r="S941" s="139" t="e">
        <f t="shared" si="146"/>
        <v>#DIV/0!</v>
      </c>
    </row>
    <row r="942" spans="10:19" ht="15" x14ac:dyDescent="0.2">
      <c r="J942" s="49">
        <v>43741</v>
      </c>
      <c r="K942" s="50">
        <v>140.91999530792202</v>
      </c>
      <c r="L942" s="139">
        <f t="shared" si="142"/>
        <v>-2.4948700315963981E-2</v>
      </c>
      <c r="M942" s="170">
        <f t="shared" si="143"/>
        <v>149.3973580732513</v>
      </c>
      <c r="N942" s="139" t="e" cm="1">
        <f t="array" ref="N942">[1]!BSMCall(M942,$G$4,$G$7,W942,$G$11,AE942)/'EUR GBP'!H942</f>
        <v>#VALUE!</v>
      </c>
      <c r="O942" s="139" t="e">
        <f>$B$5*(N942-($G$10/'EUR GBP'!$F$3))</f>
        <v>#VALUE!</v>
      </c>
      <c r="P942" s="139" t="e">
        <f>(M942/'EUR GBP'!H942)-(Barclays!$K$3/'EUR GBP'!$F$3)</f>
        <v>#DIV/0!</v>
      </c>
      <c r="Q942" s="139" t="e">
        <f t="shared" si="144"/>
        <v>#DIV/0!</v>
      </c>
      <c r="R942" s="139" t="e">
        <f t="shared" si="145"/>
        <v>#DIV/0!</v>
      </c>
      <c r="S942" s="139" t="e">
        <f t="shared" si="146"/>
        <v>#DIV/0!</v>
      </c>
    </row>
    <row r="943" spans="10:19" ht="15" x14ac:dyDescent="0.2">
      <c r="J943" s="49">
        <v>43740</v>
      </c>
      <c r="K943" s="50">
        <v>144.47999000549302</v>
      </c>
      <c r="L943" s="139">
        <f t="shared" si="142"/>
        <v>-4.0290348732347742E-2</v>
      </c>
      <c r="M943" s="170">
        <f t="shared" si="143"/>
        <v>147.04671073537367</v>
      </c>
      <c r="N943" s="139" t="e" cm="1">
        <f t="array" ref="N943">[1]!BSMCall(M943,$G$4,$G$7,W943,$G$11,AE943)/'EUR GBP'!H943</f>
        <v>#VALUE!</v>
      </c>
      <c r="O943" s="139" t="e">
        <f>$B$5*(N943-($G$10/'EUR GBP'!$F$3))</f>
        <v>#VALUE!</v>
      </c>
      <c r="P943" s="139" t="e">
        <f>(M943/'EUR GBP'!H943)-(Barclays!$K$3/'EUR GBP'!$F$3)</f>
        <v>#DIV/0!</v>
      </c>
      <c r="Q943" s="139" t="e">
        <f t="shared" si="144"/>
        <v>#DIV/0!</v>
      </c>
      <c r="R943" s="139" t="e">
        <f t="shared" si="145"/>
        <v>#DIV/0!</v>
      </c>
      <c r="S943" s="139" t="e">
        <f t="shared" si="146"/>
        <v>#DIV/0!</v>
      </c>
    </row>
    <row r="944" spans="10:19" ht="15" x14ac:dyDescent="0.2">
      <c r="J944" s="49">
        <v>43739</v>
      </c>
      <c r="K944" s="50">
        <v>150.419998168945</v>
      </c>
      <c r="L944" s="139">
        <f t="shared" si="142"/>
        <v>-4.1132918779795778E-3</v>
      </c>
      <c r="M944" s="170">
        <f t="shared" si="143"/>
        <v>152.58975931000745</v>
      </c>
      <c r="N944" s="139" t="e" cm="1">
        <f t="array" ref="N944">[1]!BSMCall(M944,$G$4,$G$7,W944,$G$11,AE944)/'EUR GBP'!H944</f>
        <v>#VALUE!</v>
      </c>
      <c r="O944" s="139" t="e">
        <f>$B$5*(N944-($G$10/'EUR GBP'!$F$3))</f>
        <v>#VALUE!</v>
      </c>
      <c r="P944" s="139" t="e">
        <f>(M944/'EUR GBP'!H944)-(Barclays!$K$3/'EUR GBP'!$F$3)</f>
        <v>#DIV/0!</v>
      </c>
      <c r="Q944" s="139" t="e">
        <f t="shared" si="144"/>
        <v>#DIV/0!</v>
      </c>
      <c r="R944" s="139" t="e">
        <f t="shared" si="145"/>
        <v>#DIV/0!</v>
      </c>
      <c r="S944" s="139" t="e">
        <f t="shared" si="146"/>
        <v>#DIV/0!</v>
      </c>
    </row>
    <row r="945" spans="10:19" ht="15" x14ac:dyDescent="0.2">
      <c r="J945" s="49">
        <v>43738</v>
      </c>
      <c r="K945" s="50">
        <v>151.039993762969</v>
      </c>
      <c r="L945" s="139">
        <f t="shared" si="142"/>
        <v>4.3792141962249983E-3</v>
      </c>
      <c r="M945" s="170">
        <f t="shared" si="143"/>
        <v>153.8909810727171</v>
      </c>
      <c r="N945" s="139" t="e" cm="1">
        <f t="array" ref="N945">[1]!BSMCall(M945,$G$4,$G$7,W945,$G$11,AE945)/'EUR GBP'!H945</f>
        <v>#VALUE!</v>
      </c>
      <c r="O945" s="139" t="e">
        <f>$B$5*(N945-($G$10/'EUR GBP'!$F$3))</f>
        <v>#VALUE!</v>
      </c>
      <c r="P945" s="139" t="e">
        <f>(M945/'EUR GBP'!H945)-(Barclays!$K$3/'EUR GBP'!$F$3)</f>
        <v>#DIV/0!</v>
      </c>
      <c r="Q945" s="139" t="e">
        <f t="shared" si="144"/>
        <v>#DIV/0!</v>
      </c>
      <c r="R945" s="139" t="e">
        <f t="shared" si="145"/>
        <v>#DIV/0!</v>
      </c>
      <c r="S945" s="139" t="e">
        <f t="shared" si="146"/>
        <v>#DIV/0!</v>
      </c>
    </row>
    <row r="946" spans="10:19" ht="15" x14ac:dyDescent="0.2">
      <c r="J946" s="49">
        <v>43735</v>
      </c>
      <c r="K946" s="50">
        <v>150.380003452301</v>
      </c>
      <c r="L946" s="139">
        <f t="shared" si="142"/>
        <v>6.5382022951396323E-3</v>
      </c>
      <c r="M946" s="170">
        <f t="shared" si="143"/>
        <v>154.2217812246619</v>
      </c>
      <c r="N946" s="139" t="e" cm="1">
        <f t="array" ref="N946">[1]!BSMCall(M946,$G$4,$G$7,W946,$G$11,AE946)/'EUR GBP'!H946</f>
        <v>#VALUE!</v>
      </c>
      <c r="O946" s="139" t="e">
        <f>$B$5*(N946-($G$10/'EUR GBP'!$F$3))</f>
        <v>#VALUE!</v>
      </c>
      <c r="P946" s="139" t="e">
        <f>(M946/'EUR GBP'!H946)-(Barclays!$K$3/'EUR GBP'!$F$3)</f>
        <v>#DIV/0!</v>
      </c>
      <c r="Q946" s="139" t="e">
        <f t="shared" si="144"/>
        <v>#DIV/0!</v>
      </c>
      <c r="R946" s="139" t="e">
        <f t="shared" si="145"/>
        <v>#DIV/0!</v>
      </c>
      <c r="S946" s="139" t="e">
        <f t="shared" si="146"/>
        <v>#DIV/0!</v>
      </c>
    </row>
    <row r="947" spans="10:19" ht="15" x14ac:dyDescent="0.2">
      <c r="J947" s="49">
        <v>43734</v>
      </c>
      <c r="K947" s="50">
        <v>149.39999580383301</v>
      </c>
      <c r="L947" s="139">
        <f t="shared" si="142"/>
        <v>1.714746895115786E-2</v>
      </c>
      <c r="M947" s="170">
        <f t="shared" si="143"/>
        <v>155.84733303923554</v>
      </c>
      <c r="N947" s="139" t="e" cm="1">
        <f t="array" ref="N947">[1]!BSMCall(M947,$G$4,$G$7,W947,$G$11,AE947)/'EUR GBP'!H947</f>
        <v>#VALUE!</v>
      </c>
      <c r="O947" s="139" t="e">
        <f>$B$5*(N947-($G$10/'EUR GBP'!$F$3))</f>
        <v>#VALUE!</v>
      </c>
      <c r="P947" s="139" t="e">
        <f>(M947/'EUR GBP'!H947)-(Barclays!$K$3/'EUR GBP'!$F$3)</f>
        <v>#DIV/0!</v>
      </c>
      <c r="Q947" s="139" t="e">
        <f t="shared" si="144"/>
        <v>#DIV/0!</v>
      </c>
      <c r="R947" s="139" t="e">
        <f t="shared" si="145"/>
        <v>#DIV/0!</v>
      </c>
      <c r="S947" s="139" t="e">
        <f t="shared" si="146"/>
        <v>#DIV/0!</v>
      </c>
    </row>
    <row r="948" spans="10:19" ht="15" x14ac:dyDescent="0.2">
      <c r="J948" s="49">
        <v>43733</v>
      </c>
      <c r="K948" s="50">
        <v>146.860003471374</v>
      </c>
      <c r="L948" s="139">
        <f t="shared" si="142"/>
        <v>-6.8072066511572389E-4</v>
      </c>
      <c r="M948" s="170">
        <f t="shared" si="143"/>
        <v>153.11569786397516</v>
      </c>
      <c r="N948" s="139" t="e" cm="1">
        <f t="array" ref="N948">[1]!BSMCall(M948,$G$4,$G$7,W948,$G$11,AE948)/'EUR GBP'!H948</f>
        <v>#VALUE!</v>
      </c>
      <c r="O948" s="139" t="e">
        <f>$B$5*(N948-($G$10/'EUR GBP'!$F$3))</f>
        <v>#VALUE!</v>
      </c>
      <c r="P948" s="139" t="e">
        <f>(M948/'EUR GBP'!H948)-(Barclays!$K$3/'EUR GBP'!$F$3)</f>
        <v>#DIV/0!</v>
      </c>
      <c r="Q948" s="139" t="e">
        <f t="shared" si="144"/>
        <v>#DIV/0!</v>
      </c>
      <c r="R948" s="139" t="e">
        <f t="shared" si="145"/>
        <v>#DIV/0!</v>
      </c>
      <c r="S948" s="139" t="e">
        <f t="shared" si="146"/>
        <v>#DIV/0!</v>
      </c>
    </row>
    <row r="949" spans="10:19" ht="15" x14ac:dyDescent="0.2">
      <c r="J949" s="49">
        <v>43732</v>
      </c>
      <c r="K949" s="50">
        <v>146.96000814437801</v>
      </c>
      <c r="L949" s="139">
        <f t="shared" si="142"/>
        <v>-1.1904861707916832E-2</v>
      </c>
      <c r="M949" s="170">
        <f t="shared" si="143"/>
        <v>151.39593499716042</v>
      </c>
      <c r="N949" s="139" t="e" cm="1">
        <f t="array" ref="N949">[1]!BSMCall(M949,$G$4,$G$7,W949,$G$11,AE949)/'EUR GBP'!H949</f>
        <v>#VALUE!</v>
      </c>
      <c r="O949" s="139" t="e">
        <f>$B$5*(N949-($G$10/'EUR GBP'!$F$3))</f>
        <v>#VALUE!</v>
      </c>
      <c r="P949" s="139" t="e">
        <f>(M949/'EUR GBP'!H949)-(Barclays!$K$3/'EUR GBP'!$F$3)</f>
        <v>#DIV/0!</v>
      </c>
      <c r="Q949" s="139" t="e">
        <f t="shared" si="144"/>
        <v>#DIV/0!</v>
      </c>
      <c r="R949" s="139" t="e">
        <f t="shared" si="145"/>
        <v>#DIV/0!</v>
      </c>
      <c r="S949" s="139" t="e">
        <f t="shared" si="146"/>
        <v>#DIV/0!</v>
      </c>
    </row>
    <row r="950" spans="10:19" ht="15" x14ac:dyDescent="0.2">
      <c r="J950" s="49">
        <v>43731</v>
      </c>
      <c r="K950" s="50">
        <v>148.72000217437699</v>
      </c>
      <c r="L950" s="139">
        <f t="shared" si="142"/>
        <v>-1.2827519097965792E-2</v>
      </c>
      <c r="M950" s="170">
        <f t="shared" si="143"/>
        <v>151.25456543381054</v>
      </c>
      <c r="N950" s="139" t="e" cm="1">
        <f t="array" ref="N950">[1]!BSMCall(M950,$G$4,$G$7,W950,$G$11,AE950)/'EUR GBP'!H950</f>
        <v>#VALUE!</v>
      </c>
      <c r="O950" s="139" t="e">
        <f>$B$5*(N950-($G$10/'EUR GBP'!$F$3))</f>
        <v>#VALUE!</v>
      </c>
      <c r="P950" s="139" t="e">
        <f>(M950/'EUR GBP'!H950)-(Barclays!$K$3/'EUR GBP'!$F$3)</f>
        <v>#DIV/0!</v>
      </c>
      <c r="Q950" s="139" t="e">
        <f t="shared" si="144"/>
        <v>#DIV/0!</v>
      </c>
      <c r="R950" s="139" t="e">
        <f t="shared" si="145"/>
        <v>#DIV/0!</v>
      </c>
      <c r="S950" s="139" t="e">
        <f t="shared" si="146"/>
        <v>#DIV/0!</v>
      </c>
    </row>
    <row r="951" spans="10:19" ht="15" x14ac:dyDescent="0.2">
      <c r="J951" s="49">
        <v>43728</v>
      </c>
      <c r="K951" s="50">
        <v>150.639998912811</v>
      </c>
      <c r="L951" s="139">
        <f t="shared" si="142"/>
        <v>3.1914668165162171E-3</v>
      </c>
      <c r="M951" s="170">
        <f t="shared" si="143"/>
        <v>153.70899442171279</v>
      </c>
      <c r="N951" s="139" t="e" cm="1">
        <f t="array" ref="N951">[1]!BSMCall(M951,$G$4,$G$7,W951,$G$11,AE951)/'EUR GBP'!H951</f>
        <v>#VALUE!</v>
      </c>
      <c r="O951" s="139" t="e">
        <f>$B$5*(N951-($G$10/'EUR GBP'!$F$3))</f>
        <v>#VALUE!</v>
      </c>
      <c r="P951" s="139" t="e">
        <f>(M951/'EUR GBP'!H951)-(Barclays!$K$3/'EUR GBP'!$F$3)</f>
        <v>#DIV/0!</v>
      </c>
      <c r="Q951" s="139" t="e">
        <f t="shared" si="144"/>
        <v>#DIV/0!</v>
      </c>
      <c r="R951" s="139" t="e">
        <f t="shared" si="145"/>
        <v>#DIV/0!</v>
      </c>
      <c r="S951" s="139" t="e">
        <f t="shared" si="146"/>
        <v>#DIV/0!</v>
      </c>
    </row>
    <row r="952" spans="10:19" ht="15" x14ac:dyDescent="0.2">
      <c r="J952" s="49">
        <v>43727</v>
      </c>
      <c r="K952" s="50">
        <v>150.160002708435</v>
      </c>
      <c r="L952" s="139">
        <f t="shared" si="142"/>
        <v>1.0577857849300057E-2</v>
      </c>
      <c r="M952" s="170">
        <f t="shared" si="143"/>
        <v>154.84073724011776</v>
      </c>
      <c r="N952" s="139" t="e" cm="1">
        <f t="array" ref="N952">[1]!BSMCall(M952,$G$4,$G$7,W952,$G$11,AE952)/'EUR GBP'!H952</f>
        <v>#VALUE!</v>
      </c>
      <c r="O952" s="139" t="e">
        <f>$B$5*(N952-($G$10/'EUR GBP'!$F$3))</f>
        <v>#VALUE!</v>
      </c>
      <c r="P952" s="139" t="e">
        <f>(M952/'EUR GBP'!H952)-(Barclays!$K$3/'EUR GBP'!$F$3)</f>
        <v>#DIV/0!</v>
      </c>
      <c r="Q952" s="139" t="e">
        <f t="shared" si="144"/>
        <v>#DIV/0!</v>
      </c>
      <c r="R952" s="139" t="e">
        <f t="shared" si="145"/>
        <v>#DIV/0!</v>
      </c>
      <c r="S952" s="139" t="e">
        <f t="shared" si="146"/>
        <v>#DIV/0!</v>
      </c>
    </row>
    <row r="953" spans="10:19" ht="15" x14ac:dyDescent="0.2">
      <c r="J953" s="49">
        <v>43726</v>
      </c>
      <c r="K953" s="50">
        <v>148.580002784729</v>
      </c>
      <c r="L953" s="139">
        <f t="shared" si="142"/>
        <v>-6.4403309637930013E-3</v>
      </c>
      <c r="M953" s="170">
        <f t="shared" si="143"/>
        <v>152.2332103862058</v>
      </c>
      <c r="N953" s="139" t="e" cm="1">
        <f t="array" ref="N953">[1]!BSMCall(M953,$G$4,$G$7,W953,$G$11,AE953)/'EUR GBP'!H953</f>
        <v>#VALUE!</v>
      </c>
      <c r="O953" s="139" t="e">
        <f>$B$5*(N953-($G$10/'EUR GBP'!$F$3))</f>
        <v>#VALUE!</v>
      </c>
      <c r="P953" s="139" t="e">
        <f>(M953/'EUR GBP'!H953)-(Barclays!$K$3/'EUR GBP'!$F$3)</f>
        <v>#DIV/0!</v>
      </c>
      <c r="Q953" s="139" t="e">
        <f t="shared" si="144"/>
        <v>#DIV/0!</v>
      </c>
      <c r="R953" s="139" t="e">
        <f t="shared" si="145"/>
        <v>#DIV/0!</v>
      </c>
      <c r="S953" s="139" t="e">
        <f t="shared" si="146"/>
        <v>#DIV/0!</v>
      </c>
    </row>
    <row r="954" spans="10:19" ht="15" x14ac:dyDescent="0.2">
      <c r="J954" s="49">
        <v>43725</v>
      </c>
      <c r="K954" s="50">
        <v>149.53999519348099</v>
      </c>
      <c r="L954" s="139">
        <f t="shared" si="142"/>
        <v>-3.0945949040087375E-2</v>
      </c>
      <c r="M954" s="170">
        <f t="shared" si="143"/>
        <v>148.47845963643823</v>
      </c>
      <c r="N954" s="139" t="e" cm="1">
        <f t="array" ref="N954">[1]!BSMCall(M954,$G$4,$G$7,W954,$G$11,AE954)/'EUR GBP'!H954</f>
        <v>#VALUE!</v>
      </c>
      <c r="O954" s="139" t="e">
        <f>$B$5*(N954-($G$10/'EUR GBP'!$F$3))</f>
        <v>#VALUE!</v>
      </c>
      <c r="P954" s="139" t="e">
        <f>(M954/'EUR GBP'!H954)-(Barclays!$K$3/'EUR GBP'!$F$3)</f>
        <v>#DIV/0!</v>
      </c>
      <c r="Q954" s="139" t="e">
        <f t="shared" si="144"/>
        <v>#DIV/0!</v>
      </c>
      <c r="R954" s="139" t="e">
        <f t="shared" si="145"/>
        <v>#DIV/0!</v>
      </c>
      <c r="S954" s="139" t="e">
        <f t="shared" si="146"/>
        <v>#DIV/0!</v>
      </c>
    </row>
    <row r="955" spans="10:19" ht="15" x14ac:dyDescent="0.2">
      <c r="J955" s="49">
        <v>43724</v>
      </c>
      <c r="K955" s="50">
        <v>154.24000024795498</v>
      </c>
      <c r="L955" s="139">
        <f t="shared" si="142"/>
        <v>-1.4674022633895563E-2</v>
      </c>
      <c r="M955" s="170">
        <f t="shared" si="143"/>
        <v>150.97164416594472</v>
      </c>
      <c r="N955" s="139" t="e" cm="1">
        <f t="array" ref="N955">[1]!BSMCall(M955,$G$4,$G$7,W955,$G$11,AE955)/'EUR GBP'!H955</f>
        <v>#VALUE!</v>
      </c>
      <c r="O955" s="139" t="e">
        <f>$B$5*(N955-($G$10/'EUR GBP'!$F$3))</f>
        <v>#VALUE!</v>
      </c>
      <c r="P955" s="139" t="e">
        <f>(M955/'EUR GBP'!H955)-(Barclays!$K$3/'EUR GBP'!$F$3)</f>
        <v>#DIV/0!</v>
      </c>
      <c r="Q955" s="139" t="e">
        <f t="shared" si="144"/>
        <v>#DIV/0!</v>
      </c>
      <c r="R955" s="139" t="e">
        <f t="shared" si="145"/>
        <v>#DIV/0!</v>
      </c>
      <c r="S955" s="139" t="e">
        <f t="shared" si="146"/>
        <v>#DIV/0!</v>
      </c>
    </row>
    <row r="956" spans="10:19" ht="15" x14ac:dyDescent="0.2">
      <c r="J956" s="49">
        <v>43721</v>
      </c>
      <c r="K956" s="50">
        <v>156.52000904083201</v>
      </c>
      <c r="L956" s="139">
        <f t="shared" si="142"/>
        <v>5.5161112707987091E-2</v>
      </c>
      <c r="M956" s="170">
        <f t="shared" si="143"/>
        <v>161.67178345517604</v>
      </c>
      <c r="N956" s="139" t="e" cm="1">
        <f t="array" ref="N956">[1]!BSMCall(M956,$G$4,$G$7,W956,$G$11,AE956)/'EUR GBP'!H956</f>
        <v>#VALUE!</v>
      </c>
      <c r="O956" s="139" t="e">
        <f>$B$5*(N956-($G$10/'EUR GBP'!$F$3))</f>
        <v>#VALUE!</v>
      </c>
      <c r="P956" s="139" t="e">
        <f>(M956/'EUR GBP'!H956)-(Barclays!$K$3/'EUR GBP'!$F$3)</f>
        <v>#DIV/0!</v>
      </c>
      <c r="Q956" s="139" t="e">
        <f t="shared" si="144"/>
        <v>#DIV/0!</v>
      </c>
      <c r="R956" s="139" t="e">
        <f t="shared" si="145"/>
        <v>#DIV/0!</v>
      </c>
      <c r="S956" s="139" t="e">
        <f t="shared" si="146"/>
        <v>#DIV/0!</v>
      </c>
    </row>
    <row r="957" spans="10:19" ht="15" x14ac:dyDescent="0.2">
      <c r="J957" s="49">
        <v>43720</v>
      </c>
      <c r="K957" s="50">
        <v>148.11999797820999</v>
      </c>
      <c r="L957" s="139">
        <f t="shared" si="142"/>
        <v>-3.5045381875468246E-3</v>
      </c>
      <c r="M957" s="170">
        <f t="shared" si="143"/>
        <v>152.68303254916671</v>
      </c>
      <c r="N957" s="139" t="e" cm="1">
        <f t="array" ref="N957">[1]!BSMCall(M957,$G$4,$G$7,W957,$G$11,AE957)/'EUR GBP'!H957</f>
        <v>#VALUE!</v>
      </c>
      <c r="O957" s="139" t="e">
        <f>$B$5*(N957-($G$10/'EUR GBP'!$F$3))</f>
        <v>#VALUE!</v>
      </c>
      <c r="P957" s="139" t="e">
        <f>(M957/'EUR GBP'!H957)-(Barclays!$K$3/'EUR GBP'!$F$3)</f>
        <v>#DIV/0!</v>
      </c>
      <c r="Q957" s="139" t="e">
        <f t="shared" si="144"/>
        <v>#DIV/0!</v>
      </c>
      <c r="R957" s="139" t="e">
        <f t="shared" si="145"/>
        <v>#DIV/0!</v>
      </c>
      <c r="S957" s="139" t="e">
        <f t="shared" si="146"/>
        <v>#DIV/0!</v>
      </c>
    </row>
    <row r="958" spans="10:19" ht="15" x14ac:dyDescent="0.2">
      <c r="J958" s="49">
        <v>43719</v>
      </c>
      <c r="K958" s="50">
        <v>148.640000820159</v>
      </c>
      <c r="L958" s="139">
        <f t="shared" si="142"/>
        <v>7.6990886394421405E-3</v>
      </c>
      <c r="M958" s="170">
        <f t="shared" si="143"/>
        <v>154.39965222787814</v>
      </c>
      <c r="N958" s="139" t="e" cm="1">
        <f t="array" ref="N958">[1]!BSMCall(M958,$G$4,$G$7,W958,$G$11,AE958)/'EUR GBP'!H958</f>
        <v>#VALUE!</v>
      </c>
      <c r="O958" s="139" t="e">
        <f>$B$5*(N958-($G$10/'EUR GBP'!$F$3))</f>
        <v>#VALUE!</v>
      </c>
      <c r="P958" s="139" t="e">
        <f>(M958/'EUR GBP'!H958)-(Barclays!$K$3/'EUR GBP'!$F$3)</f>
        <v>#DIV/0!</v>
      </c>
      <c r="Q958" s="139" t="e">
        <f t="shared" si="144"/>
        <v>#DIV/0!</v>
      </c>
      <c r="R958" s="139" t="e">
        <f t="shared" si="145"/>
        <v>#DIV/0!</v>
      </c>
      <c r="S958" s="139" t="e">
        <f t="shared" si="146"/>
        <v>#DIV/0!</v>
      </c>
    </row>
    <row r="959" spans="10:19" ht="15" x14ac:dyDescent="0.2">
      <c r="J959" s="49">
        <v>43718</v>
      </c>
      <c r="K959" s="50">
        <v>147.500002384185</v>
      </c>
      <c r="L959" s="139">
        <f t="shared" si="142"/>
        <v>5.1757320765698063E-2</v>
      </c>
      <c r="M959" s="170">
        <f t="shared" si="143"/>
        <v>161.15025446098488</v>
      </c>
      <c r="N959" s="139" t="e" cm="1">
        <f t="array" ref="N959">[1]!BSMCall(M959,$G$4,$G$7,W959,$G$11,AE959)/'EUR GBP'!H959</f>
        <v>#VALUE!</v>
      </c>
      <c r="O959" s="139" t="e">
        <f>$B$5*(N959-($G$10/'EUR GBP'!$F$3))</f>
        <v>#VALUE!</v>
      </c>
      <c r="P959" s="139" t="e">
        <f>(M959/'EUR GBP'!H959)-(Barclays!$K$3/'EUR GBP'!$F$3)</f>
        <v>#DIV/0!</v>
      </c>
      <c r="Q959" s="139" t="e">
        <f t="shared" si="144"/>
        <v>#DIV/0!</v>
      </c>
      <c r="R959" s="139" t="e">
        <f t="shared" si="145"/>
        <v>#DIV/0!</v>
      </c>
      <c r="S959" s="139" t="e">
        <f t="shared" si="146"/>
        <v>#DIV/0!</v>
      </c>
    </row>
    <row r="960" spans="10:19" ht="15" x14ac:dyDescent="0.2">
      <c r="J960" s="49">
        <v>43717</v>
      </c>
      <c r="K960" s="50">
        <v>140.059995651245</v>
      </c>
      <c r="L960" s="139">
        <f t="shared" si="142"/>
        <v>-8.5638084214417765E-4</v>
      </c>
      <c r="M960" s="170">
        <f t="shared" si="143"/>
        <v>153.08878321202275</v>
      </c>
      <c r="N960" s="139" t="e" cm="1">
        <f t="array" ref="N960">[1]!BSMCall(M960,$G$4,$G$7,W960,$G$11,AE960)/'EUR GBP'!H960</f>
        <v>#VALUE!</v>
      </c>
      <c r="O960" s="139" t="e">
        <f>$B$5*(N960-($G$10/'EUR GBP'!$F$3))</f>
        <v>#VALUE!</v>
      </c>
      <c r="P960" s="139" t="e">
        <f>(M960/'EUR GBP'!H960)-(Barclays!$K$3/'EUR GBP'!$F$3)</f>
        <v>#DIV/0!</v>
      </c>
      <c r="Q960" s="139" t="e">
        <f t="shared" si="144"/>
        <v>#DIV/0!</v>
      </c>
      <c r="R960" s="139" t="e">
        <f t="shared" si="145"/>
        <v>#DIV/0!</v>
      </c>
      <c r="S960" s="139" t="e">
        <f t="shared" si="146"/>
        <v>#DIV/0!</v>
      </c>
    </row>
    <row r="961" spans="10:19" ht="15" x14ac:dyDescent="0.2">
      <c r="J961" s="49">
        <v>43714</v>
      </c>
      <c r="K961" s="50">
        <v>140.179991722106</v>
      </c>
      <c r="L961" s="139">
        <f t="shared" si="142"/>
        <v>6.5846053753539054E-3</v>
      </c>
      <c r="M961" s="170">
        <f t="shared" si="143"/>
        <v>154.22889110451408</v>
      </c>
      <c r="N961" s="139" t="e" cm="1">
        <f t="array" ref="N961">[1]!BSMCall(M961,$G$4,$G$7,W961,$G$11,AE961)/'EUR GBP'!H961</f>
        <v>#VALUE!</v>
      </c>
      <c r="O961" s="139" t="e">
        <f>$B$5*(N961-($G$10/'EUR GBP'!$F$3))</f>
        <v>#VALUE!</v>
      </c>
      <c r="P961" s="139" t="e">
        <f>(M961/'EUR GBP'!H961)-(Barclays!$K$3/'EUR GBP'!$F$3)</f>
        <v>#DIV/0!</v>
      </c>
      <c r="Q961" s="139" t="e">
        <f t="shared" si="144"/>
        <v>#DIV/0!</v>
      </c>
      <c r="R961" s="139" t="e">
        <f t="shared" si="145"/>
        <v>#DIV/0!</v>
      </c>
      <c r="S961" s="139" t="e">
        <f t="shared" si="146"/>
        <v>#DIV/0!</v>
      </c>
    </row>
    <row r="962" spans="10:19" ht="15" x14ac:dyDescent="0.2">
      <c r="J962" s="49">
        <v>43713</v>
      </c>
      <c r="K962" s="50">
        <v>139.25999402999801</v>
      </c>
      <c r="L962" s="139">
        <f t="shared" si="142"/>
        <v>1.7676406750585075E-2</v>
      </c>
      <c r="M962" s="170">
        <f t="shared" si="143"/>
        <v>155.92837688774389</v>
      </c>
      <c r="N962" s="139" t="e" cm="1">
        <f t="array" ref="N962">[1]!BSMCall(M962,$G$4,$G$7,W962,$G$11,AE962)/'EUR GBP'!H962</f>
        <v>#VALUE!</v>
      </c>
      <c r="O962" s="139" t="e">
        <f>$B$5*(N962-($G$10/'EUR GBP'!$F$3))</f>
        <v>#VALUE!</v>
      </c>
      <c r="P962" s="139" t="e">
        <f>(M962/'EUR GBP'!H962)-(Barclays!$K$3/'EUR GBP'!$F$3)</f>
        <v>#DIV/0!</v>
      </c>
      <c r="Q962" s="139" t="e">
        <f t="shared" si="144"/>
        <v>#DIV/0!</v>
      </c>
      <c r="R962" s="139" t="e">
        <f t="shared" si="145"/>
        <v>#DIV/0!</v>
      </c>
      <c r="S962" s="139" t="e">
        <f t="shared" si="146"/>
        <v>#DIV/0!</v>
      </c>
    </row>
    <row r="963" spans="10:19" ht="15" x14ac:dyDescent="0.2">
      <c r="J963" s="49">
        <v>43712</v>
      </c>
      <c r="K963" s="50">
        <v>136.82000637054398</v>
      </c>
      <c r="L963" s="139">
        <f t="shared" si="142"/>
        <v>-3.6477716146521258E-3</v>
      </c>
      <c r="M963" s="170">
        <f t="shared" si="143"/>
        <v>152.6610863237689</v>
      </c>
      <c r="N963" s="139" t="e" cm="1">
        <f t="array" ref="N963">[1]!BSMCall(M963,$G$4,$G$7,W963,$G$11,AE963)/'EUR GBP'!H963</f>
        <v>#VALUE!</v>
      </c>
      <c r="O963" s="139" t="e">
        <f>$B$5*(N963-($G$10/'EUR GBP'!$F$3))</f>
        <v>#VALUE!</v>
      </c>
      <c r="P963" s="139" t="e">
        <f>(M963/'EUR GBP'!H963)-(Barclays!$K$3/'EUR GBP'!$F$3)</f>
        <v>#DIV/0!</v>
      </c>
      <c r="Q963" s="139" t="e">
        <f t="shared" si="144"/>
        <v>#DIV/0!</v>
      </c>
      <c r="R963" s="139" t="e">
        <f t="shared" si="145"/>
        <v>#DIV/0!</v>
      </c>
      <c r="S963" s="139" t="e">
        <f t="shared" si="146"/>
        <v>#DIV/0!</v>
      </c>
    </row>
    <row r="964" spans="10:19" ht="15" x14ac:dyDescent="0.2">
      <c r="J964" s="49">
        <v>43711</v>
      </c>
      <c r="K964" s="50">
        <v>137.32000589370702</v>
      </c>
      <c r="L964" s="139">
        <f t="shared" ref="L964:L1027" si="147">LN(K964/K965)</f>
        <v>-3.7795576021934824E-3</v>
      </c>
      <c r="M964" s="170">
        <f t="shared" ref="M964:M1027" si="148">$K$3*(1+L964)</f>
        <v>152.64089407503681</v>
      </c>
      <c r="N964" s="139" t="e" cm="1">
        <f t="array" ref="N964">[1]!BSMCall(M964,$G$4,$G$7,W964,$G$11,AE964)/'EUR GBP'!H964</f>
        <v>#VALUE!</v>
      </c>
      <c r="O964" s="139" t="e">
        <f>$B$5*(N964-($G$10/'EUR GBP'!$F$3))</f>
        <v>#VALUE!</v>
      </c>
      <c r="P964" s="139" t="e">
        <f>(M964/'EUR GBP'!H964)-(Barclays!$K$3/'EUR GBP'!$F$3)</f>
        <v>#DIV/0!</v>
      </c>
      <c r="Q964" s="139" t="e">
        <f t="shared" ref="Q964:Q1027" si="149">$G$15*P964</f>
        <v>#DIV/0!</v>
      </c>
      <c r="R964" s="139" t="e">
        <f t="shared" ref="R964:R1027" si="150">0.5*$G$16*P964^2</f>
        <v>#DIV/0!</v>
      </c>
      <c r="S964" s="139" t="e">
        <f t="shared" ref="S964:S1027" si="151">Q964+R964+Y964+AG964</f>
        <v>#DIV/0!</v>
      </c>
    </row>
    <row r="965" spans="10:19" ht="15" x14ac:dyDescent="0.2">
      <c r="J965" s="49">
        <v>43710</v>
      </c>
      <c r="K965" s="50">
        <v>137.83999681472702</v>
      </c>
      <c r="L965" s="139">
        <f t="shared" si="147"/>
        <v>6.550677589986737E-3</v>
      </c>
      <c r="M965" s="170">
        <f t="shared" si="148"/>
        <v>154.22369268931195</v>
      </c>
      <c r="N965" s="139" t="e" cm="1">
        <f t="array" ref="N965">[1]!BSMCall(M965,$G$4,$G$7,W965,$G$11,AE965)/'EUR GBP'!H965</f>
        <v>#VALUE!</v>
      </c>
      <c r="O965" s="139" t="e">
        <f>$B$5*(N965-($G$10/'EUR GBP'!$F$3))</f>
        <v>#VALUE!</v>
      </c>
      <c r="P965" s="139" t="e">
        <f>(M965/'EUR GBP'!H965)-(Barclays!$K$3/'EUR GBP'!$F$3)</f>
        <v>#DIV/0!</v>
      </c>
      <c r="Q965" s="139" t="e">
        <f t="shared" si="149"/>
        <v>#DIV/0!</v>
      </c>
      <c r="R965" s="139" t="e">
        <f t="shared" si="150"/>
        <v>#DIV/0!</v>
      </c>
      <c r="S965" s="139" t="e">
        <f t="shared" si="151"/>
        <v>#DIV/0!</v>
      </c>
    </row>
    <row r="966" spans="10:19" ht="15" x14ac:dyDescent="0.2">
      <c r="J966" s="49">
        <v>43707</v>
      </c>
      <c r="K966" s="50">
        <v>136.94000244140599</v>
      </c>
      <c r="L966" s="139">
        <f t="shared" si="147"/>
        <v>-4.5172797613090435E-3</v>
      </c>
      <c r="M966" s="170">
        <f t="shared" si="148"/>
        <v>152.52786028737901</v>
      </c>
      <c r="N966" s="139" t="e" cm="1">
        <f t="array" ref="N966">[1]!BSMCall(M966,$G$4,$G$7,W966,$G$11,AE966)/'EUR GBP'!H966</f>
        <v>#VALUE!</v>
      </c>
      <c r="O966" s="139" t="e">
        <f>$B$5*(N966-($G$10/'EUR GBP'!$F$3))</f>
        <v>#VALUE!</v>
      </c>
      <c r="P966" s="139" t="e">
        <f>(M966/'EUR GBP'!H966)-(Barclays!$K$3/'EUR GBP'!$F$3)</f>
        <v>#DIV/0!</v>
      </c>
      <c r="Q966" s="139" t="e">
        <f t="shared" si="149"/>
        <v>#DIV/0!</v>
      </c>
      <c r="R966" s="139" t="e">
        <f t="shared" si="150"/>
        <v>#DIV/0!</v>
      </c>
      <c r="S966" s="139" t="e">
        <f t="shared" si="151"/>
        <v>#DIV/0!</v>
      </c>
    </row>
    <row r="967" spans="10:19" ht="15" x14ac:dyDescent="0.2">
      <c r="J967" s="49">
        <v>43706</v>
      </c>
      <c r="K967" s="50">
        <v>137.55999803543</v>
      </c>
      <c r="L967" s="139">
        <f t="shared" si="147"/>
        <v>1.4350747248551725E-2</v>
      </c>
      <c r="M967" s="170">
        <f t="shared" si="148"/>
        <v>155.41881934588332</v>
      </c>
      <c r="N967" s="139" t="e" cm="1">
        <f t="array" ref="N967">[1]!BSMCall(M967,$G$4,$G$7,W967,$G$11,AE967)/'EUR GBP'!H967</f>
        <v>#VALUE!</v>
      </c>
      <c r="O967" s="139" t="e">
        <f>$B$5*(N967-($G$10/'EUR GBP'!$F$3))</f>
        <v>#VALUE!</v>
      </c>
      <c r="P967" s="139" t="e">
        <f>(M967/'EUR GBP'!H967)-(Barclays!$K$3/'EUR GBP'!$F$3)</f>
        <v>#DIV/0!</v>
      </c>
      <c r="Q967" s="139" t="e">
        <f t="shared" si="149"/>
        <v>#DIV/0!</v>
      </c>
      <c r="R967" s="139" t="e">
        <f t="shared" si="150"/>
        <v>#DIV/0!</v>
      </c>
      <c r="S967" s="139" t="e">
        <f t="shared" si="151"/>
        <v>#DIV/0!</v>
      </c>
    </row>
    <row r="968" spans="10:19" ht="15" x14ac:dyDescent="0.2">
      <c r="J968" s="49">
        <v>43705</v>
      </c>
      <c r="K968" s="50">
        <v>135.60000658035202</v>
      </c>
      <c r="L968" s="139">
        <f t="shared" si="147"/>
        <v>-1.0125484988605783E-2</v>
      </c>
      <c r="M968" s="170">
        <f t="shared" si="148"/>
        <v>151.66857109432604</v>
      </c>
      <c r="N968" s="139" t="e" cm="1">
        <f t="array" ref="N968">[1]!BSMCall(M968,$G$4,$G$7,W968,$G$11,AE968)/'EUR GBP'!H968</f>
        <v>#VALUE!</v>
      </c>
      <c r="O968" s="139" t="e">
        <f>$B$5*(N968-($G$10/'EUR GBP'!$F$3))</f>
        <v>#VALUE!</v>
      </c>
      <c r="P968" s="139" t="e">
        <f>(M968/'EUR GBP'!H968)-(Barclays!$K$3/'EUR GBP'!$F$3)</f>
        <v>#DIV/0!</v>
      </c>
      <c r="Q968" s="139" t="e">
        <f t="shared" si="149"/>
        <v>#DIV/0!</v>
      </c>
      <c r="R968" s="139" t="e">
        <f t="shared" si="150"/>
        <v>#DIV/0!</v>
      </c>
      <c r="S968" s="139" t="e">
        <f t="shared" si="151"/>
        <v>#DIV/0!</v>
      </c>
    </row>
    <row r="969" spans="10:19" ht="15" x14ac:dyDescent="0.2">
      <c r="J969" s="49">
        <v>43704</v>
      </c>
      <c r="K969" s="50">
        <v>136.97999715805</v>
      </c>
      <c r="L969" s="139">
        <f t="shared" si="147"/>
        <v>-7.7085474787983634E-3</v>
      </c>
      <c r="M969" s="170">
        <f t="shared" si="148"/>
        <v>152.03889425446172</v>
      </c>
      <c r="N969" s="139" t="e" cm="1">
        <f t="array" ref="N969">[1]!BSMCall(M969,$G$4,$G$7,W969,$G$11,AE969)/'EUR GBP'!H969</f>
        <v>#VALUE!</v>
      </c>
      <c r="O969" s="139" t="e">
        <f>$B$5*(N969-($G$10/'EUR GBP'!$F$3))</f>
        <v>#VALUE!</v>
      </c>
      <c r="P969" s="139" t="e">
        <f>(M969/'EUR GBP'!H969)-(Barclays!$K$3/'EUR GBP'!$F$3)</f>
        <v>#DIV/0!</v>
      </c>
      <c r="Q969" s="139" t="e">
        <f t="shared" si="149"/>
        <v>#DIV/0!</v>
      </c>
      <c r="R969" s="139" t="e">
        <f t="shared" si="150"/>
        <v>#DIV/0!</v>
      </c>
      <c r="S969" s="139" t="e">
        <f t="shared" si="151"/>
        <v>#DIV/0!</v>
      </c>
    </row>
    <row r="970" spans="10:19" ht="15" x14ac:dyDescent="0.2">
      <c r="J970" s="49">
        <v>43703</v>
      </c>
      <c r="K970" s="50">
        <v>138.03999423980699</v>
      </c>
      <c r="L970" s="139">
        <f t="shared" si="147"/>
        <v>-8.7991901435647644E-3</v>
      </c>
      <c r="M970" s="170">
        <f t="shared" si="148"/>
        <v>151.87178598767525</v>
      </c>
      <c r="N970" s="139" t="e" cm="1">
        <f t="array" ref="N970">[1]!BSMCall(M970,$G$4,$G$7,W970,$G$11,AE970)/'EUR GBP'!H970</f>
        <v>#VALUE!</v>
      </c>
      <c r="O970" s="139" t="e">
        <f>$B$5*(N970-($G$10/'EUR GBP'!$F$3))</f>
        <v>#VALUE!</v>
      </c>
      <c r="P970" s="139" t="e">
        <f>(M970/'EUR GBP'!H970)-(Barclays!$K$3/'EUR GBP'!$F$3)</f>
        <v>#DIV/0!</v>
      </c>
      <c r="Q970" s="139" t="e">
        <f t="shared" si="149"/>
        <v>#DIV/0!</v>
      </c>
      <c r="R970" s="139" t="e">
        <f t="shared" si="150"/>
        <v>#DIV/0!</v>
      </c>
      <c r="S970" s="139" t="e">
        <f t="shared" si="151"/>
        <v>#DIV/0!</v>
      </c>
    </row>
    <row r="971" spans="10:19" ht="15" x14ac:dyDescent="0.2">
      <c r="J971" s="49">
        <v>43700</v>
      </c>
      <c r="K971" s="50">
        <v>139.25999402999801</v>
      </c>
      <c r="L971" s="139">
        <f t="shared" si="147"/>
        <v>3.0204854622593921E-3</v>
      </c>
      <c r="M971" s="170">
        <f t="shared" si="148"/>
        <v>153.68279665897552</v>
      </c>
      <c r="N971" s="139" t="e" cm="1">
        <f t="array" ref="N971">[1]!BSMCall(M971,$G$4,$G$7,W971,$G$11,AE971)/'EUR GBP'!H971</f>
        <v>#VALUE!</v>
      </c>
      <c r="O971" s="139" t="e">
        <f>$B$5*(N971-($G$10/'EUR GBP'!$F$3))</f>
        <v>#VALUE!</v>
      </c>
      <c r="P971" s="139" t="e">
        <f>(M971/'EUR GBP'!H971)-(Barclays!$K$3/'EUR GBP'!$F$3)</f>
        <v>#DIV/0!</v>
      </c>
      <c r="Q971" s="139" t="e">
        <f t="shared" si="149"/>
        <v>#DIV/0!</v>
      </c>
      <c r="R971" s="139" t="e">
        <f t="shared" si="150"/>
        <v>#DIV/0!</v>
      </c>
      <c r="S971" s="139" t="e">
        <f t="shared" si="151"/>
        <v>#DIV/0!</v>
      </c>
    </row>
    <row r="972" spans="10:19" ht="15" x14ac:dyDescent="0.2">
      <c r="J972" s="49">
        <v>43699</v>
      </c>
      <c r="K972" s="50">
        <v>138.83999586105301</v>
      </c>
      <c r="L972" s="139">
        <f t="shared" si="147"/>
        <v>-4.4556848178992983E-3</v>
      </c>
      <c r="M972" s="170">
        <f t="shared" si="148"/>
        <v>152.53729786447784</v>
      </c>
      <c r="N972" s="139" t="e" cm="1">
        <f t="array" ref="N972">[1]!BSMCall(M972,$G$4,$G$7,W972,$G$11,AE972)/'EUR GBP'!H972</f>
        <v>#VALUE!</v>
      </c>
      <c r="O972" s="139" t="e">
        <f>$B$5*(N972-($G$10/'EUR GBP'!$F$3))</f>
        <v>#VALUE!</v>
      </c>
      <c r="P972" s="139" t="e">
        <f>(M972/'EUR GBP'!H972)-(Barclays!$K$3/'EUR GBP'!$F$3)</f>
        <v>#DIV/0!</v>
      </c>
      <c r="Q972" s="139" t="e">
        <f t="shared" si="149"/>
        <v>#DIV/0!</v>
      </c>
      <c r="R972" s="139" t="e">
        <f t="shared" si="150"/>
        <v>#DIV/0!</v>
      </c>
      <c r="S972" s="139" t="e">
        <f t="shared" si="151"/>
        <v>#DIV/0!</v>
      </c>
    </row>
    <row r="973" spans="10:19" ht="15" x14ac:dyDescent="0.2">
      <c r="J973" s="49">
        <v>43698</v>
      </c>
      <c r="K973" s="50">
        <v>139.46000337600699</v>
      </c>
      <c r="L973" s="139">
        <f t="shared" si="147"/>
        <v>8.497243223262646E-3</v>
      </c>
      <c r="M973" s="170">
        <f t="shared" si="148"/>
        <v>154.52194547152129</v>
      </c>
      <c r="N973" s="139" t="e" cm="1">
        <f t="array" ref="N973">[1]!BSMCall(M973,$G$4,$G$7,W973,$G$11,AE973)/'EUR GBP'!H973</f>
        <v>#VALUE!</v>
      </c>
      <c r="O973" s="139" t="e">
        <f>$B$5*(N973-($G$10/'EUR GBP'!$F$3))</f>
        <v>#VALUE!</v>
      </c>
      <c r="P973" s="139" t="e">
        <f>(M973/'EUR GBP'!H973)-(Barclays!$K$3/'EUR GBP'!$F$3)</f>
        <v>#DIV/0!</v>
      </c>
      <c r="Q973" s="139" t="e">
        <f t="shared" si="149"/>
        <v>#DIV/0!</v>
      </c>
      <c r="R973" s="139" t="e">
        <f t="shared" si="150"/>
        <v>#DIV/0!</v>
      </c>
      <c r="S973" s="139" t="e">
        <f t="shared" si="151"/>
        <v>#DIV/0!</v>
      </c>
    </row>
    <row r="974" spans="10:19" ht="15" x14ac:dyDescent="0.2">
      <c r="J974" s="49">
        <v>43697</v>
      </c>
      <c r="K974" s="50">
        <v>138.27999830245901</v>
      </c>
      <c r="L974" s="139">
        <f t="shared" si="147"/>
        <v>-1.8911717399686088E-2</v>
      </c>
      <c r="M974" s="170">
        <f t="shared" si="148"/>
        <v>150.32234458290216</v>
      </c>
      <c r="N974" s="139" t="e" cm="1">
        <f t="array" ref="N974">[1]!BSMCall(M974,$G$4,$G$7,W974,$G$11,AE974)/'EUR GBP'!H974</f>
        <v>#VALUE!</v>
      </c>
      <c r="O974" s="139" t="e">
        <f>$B$5*(N974-($G$10/'EUR GBP'!$F$3))</f>
        <v>#VALUE!</v>
      </c>
      <c r="P974" s="139" t="e">
        <f>(M974/'EUR GBP'!H974)-(Barclays!$K$3/'EUR GBP'!$F$3)</f>
        <v>#DIV/0!</v>
      </c>
      <c r="Q974" s="139" t="e">
        <f t="shared" si="149"/>
        <v>#DIV/0!</v>
      </c>
      <c r="R974" s="139" t="e">
        <f t="shared" si="150"/>
        <v>#DIV/0!</v>
      </c>
      <c r="S974" s="139" t="e">
        <f t="shared" si="151"/>
        <v>#DIV/0!</v>
      </c>
    </row>
    <row r="975" spans="10:19" ht="15" x14ac:dyDescent="0.2">
      <c r="J975" s="49">
        <v>43696</v>
      </c>
      <c r="K975" s="50">
        <v>140.91999530792202</v>
      </c>
      <c r="L975" s="139">
        <f t="shared" si="147"/>
        <v>7.693444687255681E-3</v>
      </c>
      <c r="M975" s="170">
        <f t="shared" si="148"/>
        <v>154.39878746153607</v>
      </c>
      <c r="N975" s="139" t="e" cm="1">
        <f t="array" ref="N975">[1]!BSMCall(M975,$G$4,$G$7,W975,$G$11,AE975)/'EUR GBP'!H975</f>
        <v>#VALUE!</v>
      </c>
      <c r="O975" s="139" t="e">
        <f>$B$5*(N975-($G$10/'EUR GBP'!$F$3))</f>
        <v>#VALUE!</v>
      </c>
      <c r="P975" s="139" t="e">
        <f>(M975/'EUR GBP'!H975)-(Barclays!$K$3/'EUR GBP'!$F$3)</f>
        <v>#DIV/0!</v>
      </c>
      <c r="Q975" s="139" t="e">
        <f t="shared" si="149"/>
        <v>#DIV/0!</v>
      </c>
      <c r="R975" s="139" t="e">
        <f t="shared" si="150"/>
        <v>#DIV/0!</v>
      </c>
      <c r="S975" s="139" t="e">
        <f t="shared" si="151"/>
        <v>#DIV/0!</v>
      </c>
    </row>
    <row r="976" spans="10:19" ht="15" x14ac:dyDescent="0.2">
      <c r="J976" s="49">
        <v>43693</v>
      </c>
      <c r="K976" s="50">
        <v>139.83999490737901</v>
      </c>
      <c r="L976" s="139">
        <f t="shared" si="147"/>
        <v>1.8621967607482113E-2</v>
      </c>
      <c r="M976" s="170">
        <f t="shared" si="148"/>
        <v>156.07325572023578</v>
      </c>
      <c r="N976" s="139" t="e" cm="1">
        <f t="array" ref="N976">[1]!BSMCall(M976,$G$4,$G$7,W976,$G$11,AE976)/'EUR GBP'!H976</f>
        <v>#VALUE!</v>
      </c>
      <c r="O976" s="139" t="e">
        <f>$B$5*(N976-($G$10/'EUR GBP'!$F$3))</f>
        <v>#VALUE!</v>
      </c>
      <c r="P976" s="139" t="e">
        <f>(M976/'EUR GBP'!H976)-(Barclays!$K$3/'EUR GBP'!$F$3)</f>
        <v>#DIV/0!</v>
      </c>
      <c r="Q976" s="139" t="e">
        <f t="shared" si="149"/>
        <v>#DIV/0!</v>
      </c>
      <c r="R976" s="139" t="e">
        <f t="shared" si="150"/>
        <v>#DIV/0!</v>
      </c>
      <c r="S976" s="139" t="e">
        <f t="shared" si="151"/>
        <v>#DIV/0!</v>
      </c>
    </row>
    <row r="977" spans="10:19" ht="15" x14ac:dyDescent="0.2">
      <c r="J977" s="49">
        <v>43692</v>
      </c>
      <c r="K977" s="50">
        <v>137.25999593734699</v>
      </c>
      <c r="L977" s="139">
        <f t="shared" si="147"/>
        <v>-8.7045986378861684E-3</v>
      </c>
      <c r="M977" s="170">
        <f t="shared" si="148"/>
        <v>151.88627929797508</v>
      </c>
      <c r="N977" s="139" t="e" cm="1">
        <f t="array" ref="N977">[1]!BSMCall(M977,$G$4,$G$7,W977,$G$11,AE977)/'EUR GBP'!H977</f>
        <v>#VALUE!</v>
      </c>
      <c r="O977" s="139" t="e">
        <f>$B$5*(N977-($G$10/'EUR GBP'!$F$3))</f>
        <v>#VALUE!</v>
      </c>
      <c r="P977" s="139" t="e">
        <f>(M977/'EUR GBP'!H977)-(Barclays!$K$3/'EUR GBP'!$F$3)</f>
        <v>#DIV/0!</v>
      </c>
      <c r="Q977" s="139" t="e">
        <f t="shared" si="149"/>
        <v>#DIV/0!</v>
      </c>
      <c r="R977" s="139" t="e">
        <f t="shared" si="150"/>
        <v>#DIV/0!</v>
      </c>
      <c r="S977" s="139" t="e">
        <f t="shared" si="151"/>
        <v>#DIV/0!</v>
      </c>
    </row>
    <row r="978" spans="10:19" ht="15" x14ac:dyDescent="0.2">
      <c r="J978" s="49">
        <v>43691</v>
      </c>
      <c r="K978" s="50">
        <v>138.460004329681</v>
      </c>
      <c r="L978" s="139">
        <f t="shared" si="147"/>
        <v>-2.1435495469842532E-2</v>
      </c>
      <c r="M978" s="170">
        <f t="shared" si="148"/>
        <v>149.93565131233601</v>
      </c>
      <c r="N978" s="139" t="e" cm="1">
        <f t="array" ref="N978">[1]!BSMCall(M978,$G$4,$G$7,W978,$G$11,AE978)/'EUR GBP'!H978</f>
        <v>#VALUE!</v>
      </c>
      <c r="O978" s="139" t="e">
        <f>$B$5*(N978-($G$10/'EUR GBP'!$F$3))</f>
        <v>#VALUE!</v>
      </c>
      <c r="P978" s="139" t="e">
        <f>(M978/'EUR GBP'!H978)-(Barclays!$K$3/'EUR GBP'!$F$3)</f>
        <v>#DIV/0!</v>
      </c>
      <c r="Q978" s="139" t="e">
        <f t="shared" si="149"/>
        <v>#DIV/0!</v>
      </c>
      <c r="R978" s="139" t="e">
        <f t="shared" si="150"/>
        <v>#DIV/0!</v>
      </c>
      <c r="S978" s="139" t="e">
        <f t="shared" si="151"/>
        <v>#DIV/0!</v>
      </c>
    </row>
    <row r="979" spans="10:19" ht="15" x14ac:dyDescent="0.2">
      <c r="J979" s="49">
        <v>43690</v>
      </c>
      <c r="K979" s="50">
        <v>141.46000146865799</v>
      </c>
      <c r="L979" s="139">
        <f t="shared" si="147"/>
        <v>-5.0767868750974015E-3</v>
      </c>
      <c r="M979" s="170">
        <f t="shared" si="148"/>
        <v>152.44213260858893</v>
      </c>
      <c r="N979" s="139" t="e" cm="1">
        <f t="array" ref="N979">[1]!BSMCall(M979,$G$4,$G$7,W979,$G$11,AE979)/'EUR GBP'!H979</f>
        <v>#VALUE!</v>
      </c>
      <c r="O979" s="139" t="e">
        <f>$B$5*(N979-($G$10/'EUR GBP'!$F$3))</f>
        <v>#VALUE!</v>
      </c>
      <c r="P979" s="139" t="e">
        <f>(M979/'EUR GBP'!H979)-(Barclays!$K$3/'EUR GBP'!$F$3)</f>
        <v>#DIV/0!</v>
      </c>
      <c r="Q979" s="139" t="e">
        <f t="shared" si="149"/>
        <v>#DIV/0!</v>
      </c>
      <c r="R979" s="139" t="e">
        <f t="shared" si="150"/>
        <v>#DIV/0!</v>
      </c>
      <c r="S979" s="139" t="e">
        <f t="shared" si="151"/>
        <v>#DIV/0!</v>
      </c>
    </row>
    <row r="980" spans="10:19" ht="15" x14ac:dyDescent="0.2">
      <c r="J980" s="49">
        <v>43689</v>
      </c>
      <c r="K980" s="50">
        <v>142.17998981475799</v>
      </c>
      <c r="L980" s="139">
        <f t="shared" si="147"/>
        <v>-1.2858452730471037E-2</v>
      </c>
      <c r="M980" s="170">
        <f t="shared" si="148"/>
        <v>151.24982578270357</v>
      </c>
      <c r="N980" s="139" t="e" cm="1">
        <f t="array" ref="N980">[1]!BSMCall(M980,$G$4,$G$7,W980,$G$11,AE980)/'EUR GBP'!H980</f>
        <v>#VALUE!</v>
      </c>
      <c r="O980" s="139" t="e">
        <f>$B$5*(N980-($G$10/'EUR GBP'!$F$3))</f>
        <v>#VALUE!</v>
      </c>
      <c r="P980" s="139" t="e">
        <f>(M980/'EUR GBP'!H980)-(Barclays!$K$3/'EUR GBP'!$F$3)</f>
        <v>#DIV/0!</v>
      </c>
      <c r="Q980" s="139" t="e">
        <f t="shared" si="149"/>
        <v>#DIV/0!</v>
      </c>
      <c r="R980" s="139" t="e">
        <f t="shared" si="150"/>
        <v>#DIV/0!</v>
      </c>
      <c r="S980" s="139" t="e">
        <f t="shared" si="151"/>
        <v>#DIV/0!</v>
      </c>
    </row>
    <row r="981" spans="10:19" ht="15" x14ac:dyDescent="0.2">
      <c r="J981" s="49">
        <v>43686</v>
      </c>
      <c r="K981" s="50">
        <v>144.02000904083201</v>
      </c>
      <c r="L981" s="139">
        <f t="shared" si="147"/>
        <v>-9.5363208802734037E-3</v>
      </c>
      <c r="M981" s="170">
        <f t="shared" si="148"/>
        <v>151.75884281775737</v>
      </c>
      <c r="N981" s="139" t="e" cm="1">
        <f t="array" ref="N981">[1]!BSMCall(M981,$G$4,$G$7,W981,$G$11,AE981)/'EUR GBP'!H981</f>
        <v>#VALUE!</v>
      </c>
      <c r="O981" s="139" t="e">
        <f>$B$5*(N981-($G$10/'EUR GBP'!$F$3))</f>
        <v>#VALUE!</v>
      </c>
      <c r="P981" s="139" t="e">
        <f>(M981/'EUR GBP'!H981)-(Barclays!$K$3/'EUR GBP'!$F$3)</f>
        <v>#DIV/0!</v>
      </c>
      <c r="Q981" s="139" t="e">
        <f t="shared" si="149"/>
        <v>#DIV/0!</v>
      </c>
      <c r="R981" s="139" t="e">
        <f t="shared" si="150"/>
        <v>#DIV/0!</v>
      </c>
      <c r="S981" s="139" t="e">
        <f t="shared" si="151"/>
        <v>#DIV/0!</v>
      </c>
    </row>
    <row r="982" spans="10:19" ht="15" x14ac:dyDescent="0.2">
      <c r="J982" s="49">
        <v>43685</v>
      </c>
      <c r="K982" s="50">
        <v>145.39999961853002</v>
      </c>
      <c r="L982" s="139">
        <f t="shared" si="147"/>
        <v>-1.4204004552977474E-2</v>
      </c>
      <c r="M982" s="170">
        <f t="shared" si="148"/>
        <v>151.04366033530789</v>
      </c>
      <c r="N982" s="139" t="e" cm="1">
        <f t="array" ref="N982">[1]!BSMCall(M982,$G$4,$G$7,W982,$G$11,AE982)/'EUR GBP'!H982</f>
        <v>#VALUE!</v>
      </c>
      <c r="O982" s="139" t="e">
        <f>$B$5*(N982-($G$10/'EUR GBP'!$F$3))</f>
        <v>#VALUE!</v>
      </c>
      <c r="P982" s="139" t="e">
        <f>(M982/'EUR GBP'!H982)-(Barclays!$K$3/'EUR GBP'!$F$3)</f>
        <v>#DIV/0!</v>
      </c>
      <c r="Q982" s="139" t="e">
        <f t="shared" si="149"/>
        <v>#DIV/0!</v>
      </c>
      <c r="R982" s="139" t="e">
        <f t="shared" si="150"/>
        <v>#DIV/0!</v>
      </c>
      <c r="S982" s="139" t="e">
        <f t="shared" si="151"/>
        <v>#DIV/0!</v>
      </c>
    </row>
    <row r="983" spans="10:19" ht="15" x14ac:dyDescent="0.2">
      <c r="J983" s="49">
        <v>43684</v>
      </c>
      <c r="K983" s="50">
        <v>147.479999065399</v>
      </c>
      <c r="L983" s="139">
        <f t="shared" si="147"/>
        <v>-1.0843231475808188E-3</v>
      </c>
      <c r="M983" s="170">
        <f t="shared" si="148"/>
        <v>153.05385789246634</v>
      </c>
      <c r="N983" s="139" t="e" cm="1">
        <f t="array" ref="N983">[1]!BSMCall(M983,$G$4,$G$7,W983,$G$11,AE983)/'EUR GBP'!H983</f>
        <v>#VALUE!</v>
      </c>
      <c r="O983" s="139" t="e">
        <f>$B$5*(N983-($G$10/'EUR GBP'!$F$3))</f>
        <v>#VALUE!</v>
      </c>
      <c r="P983" s="139" t="e">
        <f>(M983/'EUR GBP'!H983)-(Barclays!$K$3/'EUR GBP'!$F$3)</f>
        <v>#DIV/0!</v>
      </c>
      <c r="Q983" s="139" t="e">
        <f t="shared" si="149"/>
        <v>#DIV/0!</v>
      </c>
      <c r="R983" s="139" t="e">
        <f t="shared" si="150"/>
        <v>#DIV/0!</v>
      </c>
      <c r="S983" s="139" t="e">
        <f t="shared" si="151"/>
        <v>#DIV/0!</v>
      </c>
    </row>
    <row r="984" spans="10:19" ht="15" x14ac:dyDescent="0.2">
      <c r="J984" s="49">
        <v>43683</v>
      </c>
      <c r="K984" s="50">
        <v>147.640001773834</v>
      </c>
      <c r="L984" s="139">
        <f t="shared" si="147"/>
        <v>4.2082161966484882E-3</v>
      </c>
      <c r="M984" s="170">
        <f t="shared" si="148"/>
        <v>153.86478075958402</v>
      </c>
      <c r="N984" s="139" t="e" cm="1">
        <f t="array" ref="N984">[1]!BSMCall(M984,$G$4,$G$7,W984,$G$11,AE984)/'EUR GBP'!H984</f>
        <v>#VALUE!</v>
      </c>
      <c r="O984" s="139" t="e">
        <f>$B$5*(N984-($G$10/'EUR GBP'!$F$3))</f>
        <v>#VALUE!</v>
      </c>
      <c r="P984" s="139" t="e">
        <f>(M984/'EUR GBP'!H984)-(Barclays!$K$3/'EUR GBP'!$F$3)</f>
        <v>#DIV/0!</v>
      </c>
      <c r="Q984" s="139" t="e">
        <f t="shared" si="149"/>
        <v>#DIV/0!</v>
      </c>
      <c r="R984" s="139" t="e">
        <f t="shared" si="150"/>
        <v>#DIV/0!</v>
      </c>
      <c r="S984" s="139" t="e">
        <f t="shared" si="151"/>
        <v>#DIV/0!</v>
      </c>
    </row>
    <row r="985" spans="10:19" ht="15" x14ac:dyDescent="0.2">
      <c r="J985" s="49">
        <v>43682</v>
      </c>
      <c r="K985" s="50">
        <v>147.020006179809</v>
      </c>
      <c r="L985" s="139">
        <f t="shared" si="147"/>
        <v>-3.528358717373456E-2</v>
      </c>
      <c r="M985" s="170">
        <f t="shared" si="148"/>
        <v>147.81384673078426</v>
      </c>
      <c r="N985" s="139" t="e" cm="1">
        <f t="array" ref="N985">[1]!BSMCall(M985,$G$4,$G$7,W985,$G$11,AE985)/'EUR GBP'!H985</f>
        <v>#VALUE!</v>
      </c>
      <c r="O985" s="139" t="e">
        <f>$B$5*(N985-($G$10/'EUR GBP'!$F$3))</f>
        <v>#VALUE!</v>
      </c>
      <c r="P985" s="139" t="e">
        <f>(M985/'EUR GBP'!H985)-(Barclays!$K$3/'EUR GBP'!$F$3)</f>
        <v>#DIV/0!</v>
      </c>
      <c r="Q985" s="139" t="e">
        <f t="shared" si="149"/>
        <v>#DIV/0!</v>
      </c>
      <c r="R985" s="139" t="e">
        <f t="shared" si="150"/>
        <v>#DIV/0!</v>
      </c>
      <c r="S985" s="139" t="e">
        <f t="shared" si="151"/>
        <v>#DIV/0!</v>
      </c>
    </row>
    <row r="986" spans="10:19" ht="15" x14ac:dyDescent="0.2">
      <c r="J986" s="49">
        <v>43679</v>
      </c>
      <c r="K986" s="50">
        <v>152.30000019073401</v>
      </c>
      <c r="L986" s="139">
        <f t="shared" si="147"/>
        <v>-2.1307782615564329E-2</v>
      </c>
      <c r="M986" s="170">
        <f t="shared" si="148"/>
        <v>149.95521947559814</v>
      </c>
      <c r="N986" s="139" t="e" cm="1">
        <f t="array" ref="N986">[1]!BSMCall(M986,$G$4,$G$7,W986,$G$11,AE986)/'EUR GBP'!H986</f>
        <v>#VALUE!</v>
      </c>
      <c r="O986" s="139" t="e">
        <f>$B$5*(N986-($G$10/'EUR GBP'!$F$3))</f>
        <v>#VALUE!</v>
      </c>
      <c r="P986" s="139" t="e">
        <f>(M986/'EUR GBP'!H986)-(Barclays!$K$3/'EUR GBP'!$F$3)</f>
        <v>#DIV/0!</v>
      </c>
      <c r="Q986" s="139" t="e">
        <f t="shared" si="149"/>
        <v>#DIV/0!</v>
      </c>
      <c r="R986" s="139" t="e">
        <f t="shared" si="150"/>
        <v>#DIV/0!</v>
      </c>
      <c r="S986" s="139" t="e">
        <f t="shared" si="151"/>
        <v>#DIV/0!</v>
      </c>
    </row>
    <row r="987" spans="10:19" ht="15" x14ac:dyDescent="0.2">
      <c r="J987" s="49">
        <v>43678</v>
      </c>
      <c r="K987" s="50">
        <v>155.57999610900799</v>
      </c>
      <c r="L987" s="139">
        <f t="shared" si="147"/>
        <v>1.3720084341980477E-2</v>
      </c>
      <c r="M987" s="170">
        <f t="shared" si="148"/>
        <v>155.32218917667367</v>
      </c>
      <c r="N987" s="139" t="e" cm="1">
        <f t="array" ref="N987">[1]!BSMCall(M987,$G$4,$G$7,W987,$G$11,AE987)/'EUR GBP'!H987</f>
        <v>#VALUE!</v>
      </c>
      <c r="O987" s="139" t="e">
        <f>$B$5*(N987-($G$10/'EUR GBP'!$F$3))</f>
        <v>#VALUE!</v>
      </c>
      <c r="P987" s="139" t="e">
        <f>(M987/'EUR GBP'!H987)-(Barclays!$K$3/'EUR GBP'!$F$3)</f>
        <v>#DIV/0!</v>
      </c>
      <c r="Q987" s="139" t="e">
        <f t="shared" si="149"/>
        <v>#DIV/0!</v>
      </c>
      <c r="R987" s="139" t="e">
        <f t="shared" si="150"/>
        <v>#DIV/0!</v>
      </c>
      <c r="S987" s="139" t="e">
        <f t="shared" si="151"/>
        <v>#DIV/0!</v>
      </c>
    </row>
    <row r="988" spans="10:19" ht="15" x14ac:dyDescent="0.2">
      <c r="J988" s="49">
        <v>43677</v>
      </c>
      <c r="K988" s="50">
        <v>153.46000194549501</v>
      </c>
      <c r="L988" s="139">
        <f t="shared" si="147"/>
        <v>-2.9408199840367046E-2</v>
      </c>
      <c r="M988" s="170">
        <f t="shared" si="148"/>
        <v>148.71407356556372</v>
      </c>
      <c r="N988" s="139" t="e" cm="1">
        <f t="array" ref="N988">[1]!BSMCall(M988,$G$4,$G$7,W988,$G$11,AE988)/'EUR GBP'!H988</f>
        <v>#VALUE!</v>
      </c>
      <c r="O988" s="139" t="e">
        <f>$B$5*(N988-($G$10/'EUR GBP'!$F$3))</f>
        <v>#VALUE!</v>
      </c>
      <c r="P988" s="139" t="e">
        <f>(M988/'EUR GBP'!H988)-(Barclays!$K$3/'EUR GBP'!$F$3)</f>
        <v>#DIV/0!</v>
      </c>
      <c r="Q988" s="139" t="e">
        <f t="shared" si="149"/>
        <v>#DIV/0!</v>
      </c>
      <c r="R988" s="139" t="e">
        <f t="shared" si="150"/>
        <v>#DIV/0!</v>
      </c>
      <c r="S988" s="139" t="e">
        <f t="shared" si="151"/>
        <v>#DIV/0!</v>
      </c>
    </row>
    <row r="989" spans="10:19" ht="15" x14ac:dyDescent="0.2">
      <c r="J989" s="49">
        <v>43676</v>
      </c>
      <c r="K989" s="50">
        <v>158.039999008178</v>
      </c>
      <c r="L989" s="139">
        <f t="shared" si="147"/>
        <v>-1.8307769355349588E-2</v>
      </c>
      <c r="M989" s="170">
        <f t="shared" si="148"/>
        <v>150.41488150097675</v>
      </c>
      <c r="N989" s="139" t="e" cm="1">
        <f t="array" ref="N989">[1]!BSMCall(M989,$G$4,$G$7,W989,$G$11,AE989)/'EUR GBP'!H989</f>
        <v>#VALUE!</v>
      </c>
      <c r="O989" s="139" t="e">
        <f>$B$5*(N989-($G$10/'EUR GBP'!$F$3))</f>
        <v>#VALUE!</v>
      </c>
      <c r="P989" s="139" t="e">
        <f>(M989/'EUR GBP'!H989)-(Barclays!$K$3/'EUR GBP'!$F$3)</f>
        <v>#DIV/0!</v>
      </c>
      <c r="Q989" s="139" t="e">
        <f t="shared" si="149"/>
        <v>#DIV/0!</v>
      </c>
      <c r="R989" s="139" t="e">
        <f t="shared" si="150"/>
        <v>#DIV/0!</v>
      </c>
      <c r="S989" s="139" t="e">
        <f t="shared" si="151"/>
        <v>#DIV/0!</v>
      </c>
    </row>
    <row r="990" spans="10:19" ht="15" x14ac:dyDescent="0.2">
      <c r="J990" s="49">
        <v>43675</v>
      </c>
      <c r="K990" s="50">
        <v>160.96000671386702</v>
      </c>
      <c r="L990" s="139">
        <f t="shared" si="147"/>
        <v>6.1071270440846417E-3</v>
      </c>
      <c r="M990" s="170">
        <f t="shared" si="148"/>
        <v>154.1557318756079</v>
      </c>
      <c r="N990" s="139" t="e" cm="1">
        <f t="array" ref="N990">[1]!BSMCall(M990,$G$4,$G$7,W990,$G$11,AE990)/'EUR GBP'!H990</f>
        <v>#VALUE!</v>
      </c>
      <c r="O990" s="139" t="e">
        <f>$B$5*(N990-($G$10/'EUR GBP'!$F$3))</f>
        <v>#VALUE!</v>
      </c>
      <c r="P990" s="139" t="e">
        <f>(M990/'EUR GBP'!H990)-(Barclays!$K$3/'EUR GBP'!$F$3)</f>
        <v>#DIV/0!</v>
      </c>
      <c r="Q990" s="139" t="e">
        <f t="shared" si="149"/>
        <v>#DIV/0!</v>
      </c>
      <c r="R990" s="139" t="e">
        <f t="shared" si="150"/>
        <v>#DIV/0!</v>
      </c>
      <c r="S990" s="139" t="e">
        <f t="shared" si="151"/>
        <v>#DIV/0!</v>
      </c>
    </row>
    <row r="991" spans="10:19" ht="15" x14ac:dyDescent="0.2">
      <c r="J991" s="49">
        <v>43672</v>
      </c>
      <c r="K991" s="50">
        <v>159.979999065399</v>
      </c>
      <c r="L991" s="139">
        <f t="shared" si="147"/>
        <v>2.3780693572989773E-3</v>
      </c>
      <c r="M991" s="170">
        <f t="shared" si="148"/>
        <v>153.58436566473361</v>
      </c>
      <c r="N991" s="139" t="e" cm="1">
        <f t="array" ref="N991">[1]!BSMCall(M991,$G$4,$G$7,W991,$G$11,AE991)/'EUR GBP'!H991</f>
        <v>#VALUE!</v>
      </c>
      <c r="O991" s="139" t="e">
        <f>$B$5*(N991-($G$10/'EUR GBP'!$F$3))</f>
        <v>#VALUE!</v>
      </c>
      <c r="P991" s="139" t="e">
        <f>(M991/'EUR GBP'!H991)-(Barclays!$K$3/'EUR GBP'!$F$3)</f>
        <v>#DIV/0!</v>
      </c>
      <c r="Q991" s="139" t="e">
        <f t="shared" si="149"/>
        <v>#DIV/0!</v>
      </c>
      <c r="R991" s="139" t="e">
        <f t="shared" si="150"/>
        <v>#DIV/0!</v>
      </c>
      <c r="S991" s="139" t="e">
        <f t="shared" si="151"/>
        <v>#DIV/0!</v>
      </c>
    </row>
    <row r="992" spans="10:19" ht="15" x14ac:dyDescent="0.2">
      <c r="J992" s="49">
        <v>43671</v>
      </c>
      <c r="K992" s="50">
        <v>159.60000753402701</v>
      </c>
      <c r="L992" s="139">
        <f t="shared" si="147"/>
        <v>-1.7528411096163383E-3</v>
      </c>
      <c r="M992" s="170">
        <f t="shared" si="148"/>
        <v>152.95142757173861</v>
      </c>
      <c r="N992" s="139" t="e" cm="1">
        <f t="array" ref="N992">[1]!BSMCall(M992,$G$4,$G$7,W992,$G$11,AE992)/'EUR GBP'!H992</f>
        <v>#VALUE!</v>
      </c>
      <c r="O992" s="139" t="e">
        <f>$B$5*(N992-($G$10/'EUR GBP'!$F$3))</f>
        <v>#VALUE!</v>
      </c>
      <c r="P992" s="139" t="e">
        <f>(M992/'EUR GBP'!H992)-(Barclays!$K$3/'EUR GBP'!$F$3)</f>
        <v>#DIV/0!</v>
      </c>
      <c r="Q992" s="139" t="e">
        <f t="shared" si="149"/>
        <v>#DIV/0!</v>
      </c>
      <c r="R992" s="139" t="e">
        <f t="shared" si="150"/>
        <v>#DIV/0!</v>
      </c>
      <c r="S992" s="139" t="e">
        <f t="shared" si="151"/>
        <v>#DIV/0!</v>
      </c>
    </row>
    <row r="993" spans="10:19" ht="15" x14ac:dyDescent="0.2">
      <c r="J993" s="49">
        <v>43670</v>
      </c>
      <c r="K993" s="50">
        <v>159.88000631332301</v>
      </c>
      <c r="L993" s="139">
        <f t="shared" si="147"/>
        <v>-3.6211618075646778E-3</v>
      </c>
      <c r="M993" s="170">
        <f t="shared" si="148"/>
        <v>152.66516347835449</v>
      </c>
      <c r="N993" s="139" t="e" cm="1">
        <f t="array" ref="N993">[1]!BSMCall(M993,$G$4,$G$7,W993,$G$11,AE993)/'EUR GBP'!H993</f>
        <v>#VALUE!</v>
      </c>
      <c r="O993" s="139" t="e">
        <f>$B$5*(N993-($G$10/'EUR GBP'!$F$3))</f>
        <v>#VALUE!</v>
      </c>
      <c r="P993" s="139" t="e">
        <f>(M993/'EUR GBP'!H993)-(Barclays!$K$3/'EUR GBP'!$F$3)</f>
        <v>#DIV/0!</v>
      </c>
      <c r="Q993" s="139" t="e">
        <f t="shared" si="149"/>
        <v>#DIV/0!</v>
      </c>
      <c r="R993" s="139" t="e">
        <f t="shared" si="150"/>
        <v>#DIV/0!</v>
      </c>
      <c r="S993" s="139" t="e">
        <f t="shared" si="151"/>
        <v>#DIV/0!</v>
      </c>
    </row>
    <row r="994" spans="10:19" ht="15" x14ac:dyDescent="0.2">
      <c r="J994" s="49">
        <v>43669</v>
      </c>
      <c r="K994" s="50">
        <v>160.460007190704</v>
      </c>
      <c r="L994" s="139">
        <f t="shared" si="147"/>
        <v>2.5500086252417151E-2</v>
      </c>
      <c r="M994" s="170">
        <f t="shared" si="148"/>
        <v>157.12712104445063</v>
      </c>
      <c r="N994" s="139" t="e" cm="1">
        <f t="array" ref="N994">[1]!BSMCall(M994,$G$4,$G$7,W994,$G$11,AE994)/'EUR GBP'!H994</f>
        <v>#VALUE!</v>
      </c>
      <c r="O994" s="139" t="e">
        <f>$B$5*(N994-($G$10/'EUR GBP'!$F$3))</f>
        <v>#VALUE!</v>
      </c>
      <c r="P994" s="139" t="e">
        <f>(M994/'EUR GBP'!H994)-(Barclays!$K$3/'EUR GBP'!$F$3)</f>
        <v>#DIV/0!</v>
      </c>
      <c r="Q994" s="139" t="e">
        <f t="shared" si="149"/>
        <v>#DIV/0!</v>
      </c>
      <c r="R994" s="139" t="e">
        <f t="shared" si="150"/>
        <v>#DIV/0!</v>
      </c>
      <c r="S994" s="139" t="e">
        <f t="shared" si="151"/>
        <v>#DIV/0!</v>
      </c>
    </row>
    <row r="995" spans="10:19" ht="15" x14ac:dyDescent="0.2">
      <c r="J995" s="49">
        <v>43668</v>
      </c>
      <c r="K995" s="50">
        <v>156.41999244689899</v>
      </c>
      <c r="L995" s="139">
        <f t="shared" si="147"/>
        <v>6.9284370961735647E-3</v>
      </c>
      <c r="M995" s="170">
        <f t="shared" si="148"/>
        <v>154.28157300005012</v>
      </c>
      <c r="N995" s="139" t="e" cm="1">
        <f t="array" ref="N995">[1]!BSMCall(M995,$G$4,$G$7,W995,$G$11,AE995)/'EUR GBP'!H995</f>
        <v>#VALUE!</v>
      </c>
      <c r="O995" s="139" t="e">
        <f>$B$5*(N995-($G$10/'EUR GBP'!$F$3))</f>
        <v>#VALUE!</v>
      </c>
      <c r="P995" s="139" t="e">
        <f>(M995/'EUR GBP'!H995)-(Barclays!$K$3/'EUR GBP'!$F$3)</f>
        <v>#DIV/0!</v>
      </c>
      <c r="Q995" s="139" t="e">
        <f t="shared" si="149"/>
        <v>#DIV/0!</v>
      </c>
      <c r="R995" s="139" t="e">
        <f t="shared" si="150"/>
        <v>#DIV/0!</v>
      </c>
      <c r="S995" s="139" t="e">
        <f t="shared" si="151"/>
        <v>#DIV/0!</v>
      </c>
    </row>
    <row r="996" spans="10:19" ht="15" x14ac:dyDescent="0.2">
      <c r="J996" s="49">
        <v>43665</v>
      </c>
      <c r="K996" s="50">
        <v>155.339992046356</v>
      </c>
      <c r="L996" s="139">
        <f t="shared" si="147"/>
        <v>-6.5448696336022081E-3</v>
      </c>
      <c r="M996" s="170">
        <f t="shared" si="148"/>
        <v>152.21719297143898</v>
      </c>
      <c r="N996" s="139" t="e" cm="1">
        <f t="array" ref="N996">[1]!BSMCall(M996,$G$4,$G$7,W996,$G$11,AE996)/'EUR GBP'!H996</f>
        <v>#VALUE!</v>
      </c>
      <c r="O996" s="139" t="e">
        <f>$B$5*(N996-($G$10/'EUR GBP'!$F$3))</f>
        <v>#VALUE!</v>
      </c>
      <c r="P996" s="139" t="e">
        <f>(M996/'EUR GBP'!H996)-(Barclays!$K$3/'EUR GBP'!$F$3)</f>
        <v>#DIV/0!</v>
      </c>
      <c r="Q996" s="139" t="e">
        <f t="shared" si="149"/>
        <v>#DIV/0!</v>
      </c>
      <c r="R996" s="139" t="e">
        <f t="shared" si="150"/>
        <v>#DIV/0!</v>
      </c>
      <c r="S996" s="139" t="e">
        <f t="shared" si="151"/>
        <v>#DIV/0!</v>
      </c>
    </row>
    <row r="997" spans="10:19" ht="15" x14ac:dyDescent="0.2">
      <c r="J997" s="49">
        <v>43664</v>
      </c>
      <c r="K997" s="50">
        <v>156.36000633239701</v>
      </c>
      <c r="L997" s="139">
        <f t="shared" si="147"/>
        <v>5.9012974599054044E-3</v>
      </c>
      <c r="M997" s="170">
        <f t="shared" si="148"/>
        <v>154.12419466715571</v>
      </c>
      <c r="N997" s="139" t="e" cm="1">
        <f t="array" ref="N997">[1]!BSMCall(M997,$G$4,$G$7,W997,$G$11,AE997)/'EUR GBP'!H997</f>
        <v>#VALUE!</v>
      </c>
      <c r="O997" s="139" t="e">
        <f>$B$5*(N997-($G$10/'EUR GBP'!$F$3))</f>
        <v>#VALUE!</v>
      </c>
      <c r="P997" s="139" t="e">
        <f>(M997/'EUR GBP'!H997)-(Barclays!$K$3/'EUR GBP'!$F$3)</f>
        <v>#DIV/0!</v>
      </c>
      <c r="Q997" s="139" t="e">
        <f t="shared" si="149"/>
        <v>#DIV/0!</v>
      </c>
      <c r="R997" s="139" t="e">
        <f t="shared" si="150"/>
        <v>#DIV/0!</v>
      </c>
      <c r="S997" s="139" t="e">
        <f t="shared" si="151"/>
        <v>#DIV/0!</v>
      </c>
    </row>
    <row r="998" spans="10:19" ht="15" x14ac:dyDescent="0.2">
      <c r="J998" s="49">
        <v>43663</v>
      </c>
      <c r="K998" s="50">
        <v>155.43999671936001</v>
      </c>
      <c r="L998" s="139">
        <f t="shared" si="147"/>
        <v>-1.7600282220779827E-2</v>
      </c>
      <c r="M998" s="170">
        <f t="shared" si="148"/>
        <v>150.52328267823768</v>
      </c>
      <c r="N998" s="139" t="e" cm="1">
        <f t="array" ref="N998">[1]!BSMCall(M998,$G$4,$G$7,W998,$G$11,AE998)/'EUR GBP'!H998</f>
        <v>#VALUE!</v>
      </c>
      <c r="O998" s="139" t="e">
        <f>$B$5*(N998-($G$10/'EUR GBP'!$F$3))</f>
        <v>#VALUE!</v>
      </c>
      <c r="P998" s="139" t="e">
        <f>(M998/'EUR GBP'!H998)-(Barclays!$K$3/'EUR GBP'!$F$3)</f>
        <v>#DIV/0!</v>
      </c>
      <c r="Q998" s="139" t="e">
        <f t="shared" si="149"/>
        <v>#DIV/0!</v>
      </c>
      <c r="R998" s="139" t="e">
        <f t="shared" si="150"/>
        <v>#DIV/0!</v>
      </c>
      <c r="S998" s="139" t="e">
        <f t="shared" si="151"/>
        <v>#DIV/0!</v>
      </c>
    </row>
    <row r="999" spans="10:19" ht="15" x14ac:dyDescent="0.2">
      <c r="J999" s="49">
        <v>43662</v>
      </c>
      <c r="K999" s="50">
        <v>158.200001716613</v>
      </c>
      <c r="L999" s="139">
        <f t="shared" si="147"/>
        <v>6.086706435550291E-3</v>
      </c>
      <c r="M999" s="170">
        <f t="shared" si="148"/>
        <v>154.15260303001151</v>
      </c>
      <c r="N999" s="139" t="e" cm="1">
        <f t="array" ref="N999">[1]!BSMCall(M999,$G$4,$G$7,W999,$G$11,AE999)/'EUR GBP'!H999</f>
        <v>#VALUE!</v>
      </c>
      <c r="O999" s="139" t="e">
        <f>$B$5*(N999-($G$10/'EUR GBP'!$F$3))</f>
        <v>#VALUE!</v>
      </c>
      <c r="P999" s="139" t="e">
        <f>(M999/'EUR GBP'!H999)-(Barclays!$K$3/'EUR GBP'!$F$3)</f>
        <v>#DIV/0!</v>
      </c>
      <c r="Q999" s="139" t="e">
        <f t="shared" si="149"/>
        <v>#DIV/0!</v>
      </c>
      <c r="R999" s="139" t="e">
        <f t="shared" si="150"/>
        <v>#DIV/0!</v>
      </c>
      <c r="S999" s="139" t="e">
        <f t="shared" si="151"/>
        <v>#DIV/0!</v>
      </c>
    </row>
    <row r="1000" spans="10:19" ht="15" x14ac:dyDescent="0.2">
      <c r="J1000" s="49">
        <v>43661</v>
      </c>
      <c r="K1000" s="50">
        <v>157.24000930786099</v>
      </c>
      <c r="L1000" s="139">
        <f t="shared" si="147"/>
        <v>-7.6284851290137773E-4</v>
      </c>
      <c r="M1000" s="170">
        <f t="shared" si="148"/>
        <v>153.1031142353113</v>
      </c>
      <c r="N1000" s="139" t="e" cm="1">
        <f t="array" ref="N1000">[1]!BSMCall(M1000,$G$4,$G$7,W1000,$G$11,AE1000)/'EUR GBP'!H1000</f>
        <v>#VALUE!</v>
      </c>
      <c r="O1000" s="139" t="e">
        <f>$B$5*(N1000-($G$10/'EUR GBP'!$F$3))</f>
        <v>#VALUE!</v>
      </c>
      <c r="P1000" s="139" t="e">
        <f>(M1000/'EUR GBP'!H1000)-(Barclays!$K$3/'EUR GBP'!$F$3)</f>
        <v>#DIV/0!</v>
      </c>
      <c r="Q1000" s="139" t="e">
        <f t="shared" si="149"/>
        <v>#DIV/0!</v>
      </c>
      <c r="R1000" s="139" t="e">
        <f t="shared" si="150"/>
        <v>#DIV/0!</v>
      </c>
      <c r="S1000" s="139" t="e">
        <f t="shared" si="151"/>
        <v>#DIV/0!</v>
      </c>
    </row>
    <row r="1001" spans="10:19" ht="15" x14ac:dyDescent="0.2">
      <c r="J1001" s="49">
        <v>43658</v>
      </c>
      <c r="K1001" s="50">
        <v>157.360005378723</v>
      </c>
      <c r="L1001" s="139">
        <f t="shared" si="147"/>
        <v>-2.1582996161885661E-3</v>
      </c>
      <c r="M1001" s="170">
        <f t="shared" si="148"/>
        <v>152.88930322022006</v>
      </c>
      <c r="N1001" s="139" t="e" cm="1">
        <f t="array" ref="N1001">[1]!BSMCall(M1001,$G$4,$G$7,W1001,$G$11,AE1001)/'EUR GBP'!H1001</f>
        <v>#VALUE!</v>
      </c>
      <c r="O1001" s="139" t="e">
        <f>$B$5*(N1001-($G$10/'EUR GBP'!$F$3))</f>
        <v>#VALUE!</v>
      </c>
      <c r="P1001" s="139" t="e">
        <f>(M1001/'EUR GBP'!H1001)-(Barclays!$K$3/'EUR GBP'!$F$3)</f>
        <v>#DIV/0!</v>
      </c>
      <c r="Q1001" s="139" t="e">
        <f t="shared" si="149"/>
        <v>#DIV/0!</v>
      </c>
      <c r="R1001" s="139" t="e">
        <f t="shared" si="150"/>
        <v>#DIV/0!</v>
      </c>
      <c r="S1001" s="139" t="e">
        <f t="shared" si="151"/>
        <v>#DIV/0!</v>
      </c>
    </row>
    <row r="1002" spans="10:19" ht="15" x14ac:dyDescent="0.2">
      <c r="J1002" s="49">
        <v>43657</v>
      </c>
      <c r="K1002" s="50">
        <v>157.70000219344999</v>
      </c>
      <c r="L1002" s="139">
        <f t="shared" si="147"/>
        <v>2.9211481290899385E-3</v>
      </c>
      <c r="M1002" s="170">
        <f t="shared" si="148"/>
        <v>153.66757619299761</v>
      </c>
      <c r="N1002" s="139" t="e" cm="1">
        <f t="array" ref="N1002">[1]!BSMCall(M1002,$G$4,$G$7,W1002,$G$11,AE1002)/'EUR GBP'!H1002</f>
        <v>#VALUE!</v>
      </c>
      <c r="O1002" s="139" t="e">
        <f>$B$5*(N1002-($G$10/'EUR GBP'!$F$3))</f>
        <v>#VALUE!</v>
      </c>
      <c r="P1002" s="139" t="e">
        <f>(M1002/'EUR GBP'!H1002)-(Barclays!$K$3/'EUR GBP'!$F$3)</f>
        <v>#DIV/0!</v>
      </c>
      <c r="Q1002" s="139" t="e">
        <f t="shared" si="149"/>
        <v>#DIV/0!</v>
      </c>
      <c r="R1002" s="139" t="e">
        <f t="shared" si="150"/>
        <v>#DIV/0!</v>
      </c>
      <c r="S1002" s="139" t="e">
        <f t="shared" si="151"/>
        <v>#DIV/0!</v>
      </c>
    </row>
    <row r="1003" spans="10:19" ht="15" x14ac:dyDescent="0.2">
      <c r="J1003" s="49">
        <v>43656</v>
      </c>
      <c r="K1003" s="50">
        <v>157.24000930786099</v>
      </c>
      <c r="L1003" s="139">
        <f t="shared" si="147"/>
        <v>4.5895046451840376E-3</v>
      </c>
      <c r="M1003" s="170">
        <f t="shared" si="148"/>
        <v>153.92320177486138</v>
      </c>
      <c r="N1003" s="139" t="e" cm="1">
        <f t="array" ref="N1003">[1]!BSMCall(M1003,$G$4,$G$7,W1003,$G$11,AE1003)/'EUR GBP'!H1003</f>
        <v>#VALUE!</v>
      </c>
      <c r="O1003" s="139" t="e">
        <f>$B$5*(N1003-($G$10/'EUR GBP'!$F$3))</f>
        <v>#VALUE!</v>
      </c>
      <c r="P1003" s="139" t="e">
        <f>(M1003/'EUR GBP'!H1003)-(Barclays!$K$3/'EUR GBP'!$F$3)</f>
        <v>#DIV/0!</v>
      </c>
      <c r="Q1003" s="139" t="e">
        <f t="shared" si="149"/>
        <v>#DIV/0!</v>
      </c>
      <c r="R1003" s="139" t="e">
        <f t="shared" si="150"/>
        <v>#DIV/0!</v>
      </c>
      <c r="S1003" s="139" t="e">
        <f t="shared" si="151"/>
        <v>#DIV/0!</v>
      </c>
    </row>
    <row r="1004" spans="10:19" ht="15" x14ac:dyDescent="0.2">
      <c r="J1004" s="49">
        <v>43655</v>
      </c>
      <c r="K1004" s="50">
        <v>156.52000904083201</v>
      </c>
      <c r="L1004" s="139">
        <f t="shared" si="147"/>
        <v>-1.53204972570868E-3</v>
      </c>
      <c r="M1004" s="170">
        <f t="shared" si="148"/>
        <v>152.98525722711349</v>
      </c>
      <c r="N1004" s="139" t="e" cm="1">
        <f t="array" ref="N1004">[1]!BSMCall(M1004,$G$4,$G$7,W1004,$G$11,AE1004)/'EUR GBP'!H1004</f>
        <v>#VALUE!</v>
      </c>
      <c r="O1004" s="139" t="e">
        <f>$B$5*(N1004-($G$10/'EUR GBP'!$F$3))</f>
        <v>#VALUE!</v>
      </c>
      <c r="P1004" s="139" t="e">
        <f>(M1004/'EUR GBP'!H1004)-(Barclays!$K$3/'EUR GBP'!$F$3)</f>
        <v>#DIV/0!</v>
      </c>
      <c r="Q1004" s="139" t="e">
        <f t="shared" si="149"/>
        <v>#DIV/0!</v>
      </c>
      <c r="R1004" s="139" t="e">
        <f t="shared" si="150"/>
        <v>#DIV/0!</v>
      </c>
      <c r="S1004" s="139" t="e">
        <f t="shared" si="151"/>
        <v>#DIV/0!</v>
      </c>
    </row>
    <row r="1005" spans="10:19" ht="15" x14ac:dyDescent="0.2">
      <c r="J1005" s="49">
        <v>43654</v>
      </c>
      <c r="K1005" s="50">
        <v>156.759989261627</v>
      </c>
      <c r="L1005" s="139">
        <f t="shared" si="147"/>
        <v>-4.0743560232331553E-3</v>
      </c>
      <c r="M1005" s="170">
        <f t="shared" si="148"/>
        <v>152.59572506158926</v>
      </c>
      <c r="N1005" s="139" t="e" cm="1">
        <f t="array" ref="N1005">[1]!BSMCall(M1005,$G$4,$G$7,W1005,$G$11,AE1005)/'EUR GBP'!H1005</f>
        <v>#VALUE!</v>
      </c>
      <c r="O1005" s="139" t="e">
        <f>$B$5*(N1005-($G$10/'EUR GBP'!$F$3))</f>
        <v>#VALUE!</v>
      </c>
      <c r="P1005" s="139" t="e">
        <f>(M1005/'EUR GBP'!H1005)-(Barclays!$K$3/'EUR GBP'!$F$3)</f>
        <v>#DIV/0!</v>
      </c>
      <c r="Q1005" s="139" t="e">
        <f t="shared" si="149"/>
        <v>#DIV/0!</v>
      </c>
      <c r="R1005" s="139" t="e">
        <f t="shared" si="150"/>
        <v>#DIV/0!</v>
      </c>
      <c r="S1005" s="139" t="e">
        <f t="shared" si="151"/>
        <v>#DIV/0!</v>
      </c>
    </row>
    <row r="1006" spans="10:19" ht="15" x14ac:dyDescent="0.2">
      <c r="J1006" s="49">
        <v>43651</v>
      </c>
      <c r="K1006" s="50">
        <v>157.39998817443802</v>
      </c>
      <c r="L1006" s="139">
        <f t="shared" si="147"/>
        <v>9.5755514666206604E-3</v>
      </c>
      <c r="M1006" s="170">
        <f t="shared" si="148"/>
        <v>154.68716385828566</v>
      </c>
      <c r="N1006" s="139" t="e" cm="1">
        <f t="array" ref="N1006">[1]!BSMCall(M1006,$G$4,$G$7,W1006,$G$11,AE1006)/'EUR GBP'!H1006</f>
        <v>#VALUE!</v>
      </c>
      <c r="O1006" s="139" t="e">
        <f>$B$5*(N1006-($G$10/'EUR GBP'!$F$3))</f>
        <v>#VALUE!</v>
      </c>
      <c r="P1006" s="139" t="e">
        <f>(M1006/'EUR GBP'!H1006)-(Barclays!$K$3/'EUR GBP'!$F$3)</f>
        <v>#DIV/0!</v>
      </c>
      <c r="Q1006" s="139" t="e">
        <f t="shared" si="149"/>
        <v>#DIV/0!</v>
      </c>
      <c r="R1006" s="139" t="e">
        <f t="shared" si="150"/>
        <v>#DIV/0!</v>
      </c>
      <c r="S1006" s="139" t="e">
        <f t="shared" si="151"/>
        <v>#DIV/0!</v>
      </c>
    </row>
    <row r="1007" spans="10:19" ht="15" x14ac:dyDescent="0.2">
      <c r="J1007" s="49">
        <v>43650</v>
      </c>
      <c r="K1007" s="50">
        <v>155.89998960494898</v>
      </c>
      <c r="L1007" s="139">
        <f t="shared" si="147"/>
        <v>8.7618088379719412E-3</v>
      </c>
      <c r="M1007" s="170">
        <f t="shared" si="148"/>
        <v>154.56248221444693</v>
      </c>
      <c r="N1007" s="139" t="e" cm="1">
        <f t="array" ref="N1007">[1]!BSMCall(M1007,$G$4,$G$7,W1007,$G$11,AE1007)/'EUR GBP'!H1007</f>
        <v>#VALUE!</v>
      </c>
      <c r="O1007" s="139" t="e">
        <f>$B$5*(N1007-($G$10/'EUR GBP'!$F$3))</f>
        <v>#VALUE!</v>
      </c>
      <c r="P1007" s="139" t="e">
        <f>(M1007/'EUR GBP'!H1007)-(Barclays!$K$3/'EUR GBP'!$F$3)</f>
        <v>#DIV/0!</v>
      </c>
      <c r="Q1007" s="139" t="e">
        <f t="shared" si="149"/>
        <v>#DIV/0!</v>
      </c>
      <c r="R1007" s="139" t="e">
        <f t="shared" si="150"/>
        <v>#DIV/0!</v>
      </c>
      <c r="S1007" s="139" t="e">
        <f t="shared" si="151"/>
        <v>#DIV/0!</v>
      </c>
    </row>
    <row r="1008" spans="10:19" ht="15" x14ac:dyDescent="0.2">
      <c r="J1008" s="49">
        <v>43649</v>
      </c>
      <c r="K1008" s="50">
        <v>154.53999042510901</v>
      </c>
      <c r="L1008" s="139">
        <f t="shared" si="147"/>
        <v>2.7214310356136759E-3</v>
      </c>
      <c r="M1008" s="170">
        <f t="shared" si="148"/>
        <v>153.63697554035801</v>
      </c>
      <c r="N1008" s="139" t="e" cm="1">
        <f t="array" ref="N1008">[1]!BSMCall(M1008,$G$4,$G$7,W1008,$G$11,AE1008)/'EUR GBP'!H1008</f>
        <v>#VALUE!</v>
      </c>
      <c r="O1008" s="139" t="e">
        <f>$B$5*(N1008-($G$10/'EUR GBP'!$F$3))</f>
        <v>#VALUE!</v>
      </c>
      <c r="P1008" s="139" t="e">
        <f>(M1008/'EUR GBP'!H1008)-(Barclays!$K$3/'EUR GBP'!$F$3)</f>
        <v>#DIV/0!</v>
      </c>
      <c r="Q1008" s="139" t="e">
        <f t="shared" si="149"/>
        <v>#DIV/0!</v>
      </c>
      <c r="R1008" s="139" t="e">
        <f t="shared" si="150"/>
        <v>#DIV/0!</v>
      </c>
      <c r="S1008" s="139" t="e">
        <f t="shared" si="151"/>
        <v>#DIV/0!</v>
      </c>
    </row>
    <row r="1009" spans="10:19" ht="15" x14ac:dyDescent="0.2">
      <c r="J1009" s="49">
        <v>43648</v>
      </c>
      <c r="K1009" s="50">
        <v>154.11999225616398</v>
      </c>
      <c r="L1009" s="139">
        <f t="shared" si="147"/>
        <v>1.0173536725506171E-2</v>
      </c>
      <c r="M1009" s="170">
        <f t="shared" si="148"/>
        <v>154.77878715838608</v>
      </c>
      <c r="N1009" s="139" t="e" cm="1">
        <f t="array" ref="N1009">[1]!BSMCall(M1009,$G$4,$G$7,W1009,$G$11,AE1009)/'EUR GBP'!H1009</f>
        <v>#VALUE!</v>
      </c>
      <c r="O1009" s="139" t="e">
        <f>$B$5*(N1009-($G$10/'EUR GBP'!$F$3))</f>
        <v>#VALUE!</v>
      </c>
      <c r="P1009" s="139" t="e">
        <f>(M1009/'EUR GBP'!H1009)-(Barclays!$K$3/'EUR GBP'!$F$3)</f>
        <v>#DIV/0!</v>
      </c>
      <c r="Q1009" s="139" t="e">
        <f t="shared" si="149"/>
        <v>#DIV/0!</v>
      </c>
      <c r="R1009" s="139" t="e">
        <f t="shared" si="150"/>
        <v>#DIV/0!</v>
      </c>
      <c r="S1009" s="139" t="e">
        <f t="shared" si="151"/>
        <v>#DIV/0!</v>
      </c>
    </row>
    <row r="1010" spans="10:19" ht="15" x14ac:dyDescent="0.2">
      <c r="J1010" s="49">
        <v>43647</v>
      </c>
      <c r="K1010" s="50">
        <v>152.559995651245</v>
      </c>
      <c r="L1010" s="139">
        <f t="shared" si="147"/>
        <v>2.0261536766665842E-2</v>
      </c>
      <c r="M1010" s="170">
        <f t="shared" si="148"/>
        <v>156.32447050333468</v>
      </c>
      <c r="N1010" s="139" t="e" cm="1">
        <f t="array" ref="N1010">[1]!BSMCall(M1010,$G$4,$G$7,W1010,$G$11,AE1010)/'EUR GBP'!H1010</f>
        <v>#VALUE!</v>
      </c>
      <c r="O1010" s="139" t="e">
        <f>$B$5*(N1010-($G$10/'EUR GBP'!$F$3))</f>
        <v>#VALUE!</v>
      </c>
      <c r="P1010" s="139" t="e">
        <f>(M1010/'EUR GBP'!H1010)-(Barclays!$K$3/'EUR GBP'!$F$3)</f>
        <v>#DIV/0!</v>
      </c>
      <c r="Q1010" s="139" t="e">
        <f t="shared" si="149"/>
        <v>#DIV/0!</v>
      </c>
      <c r="R1010" s="139" t="e">
        <f t="shared" si="150"/>
        <v>#DIV/0!</v>
      </c>
      <c r="S1010" s="139" t="e">
        <f t="shared" si="151"/>
        <v>#DIV/0!</v>
      </c>
    </row>
    <row r="1011" spans="10:19" ht="15" x14ac:dyDescent="0.2">
      <c r="J1011" s="49">
        <v>43644</v>
      </c>
      <c r="K1011" s="50">
        <v>149.50000047683702</v>
      </c>
      <c r="L1011" s="139">
        <f t="shared" si="147"/>
        <v>-7.8619445249162485E-3</v>
      </c>
      <c r="M1011" s="170">
        <f t="shared" si="148"/>
        <v>152.0153907593803</v>
      </c>
      <c r="N1011" s="139" t="e" cm="1">
        <f t="array" ref="N1011">[1]!BSMCall(M1011,$G$4,$G$7,W1011,$G$11,AE1011)/'EUR GBP'!H1011</f>
        <v>#VALUE!</v>
      </c>
      <c r="O1011" s="139" t="e">
        <f>$B$5*(N1011-($G$10/'EUR GBP'!$F$3))</f>
        <v>#VALUE!</v>
      </c>
      <c r="P1011" s="139" t="e">
        <f>(M1011/'EUR GBP'!H1011)-(Barclays!$K$3/'EUR GBP'!$F$3)</f>
        <v>#DIV/0!</v>
      </c>
      <c r="Q1011" s="139" t="e">
        <f t="shared" si="149"/>
        <v>#DIV/0!</v>
      </c>
      <c r="R1011" s="139" t="e">
        <f t="shared" si="150"/>
        <v>#DIV/0!</v>
      </c>
      <c r="S1011" s="139" t="e">
        <f t="shared" si="151"/>
        <v>#DIV/0!</v>
      </c>
    </row>
    <row r="1012" spans="10:19" ht="15" x14ac:dyDescent="0.2">
      <c r="J1012" s="49">
        <v>43643</v>
      </c>
      <c r="K1012" s="50">
        <v>150.679993629455</v>
      </c>
      <c r="L1012" s="139">
        <f t="shared" si="147"/>
        <v>1.0541081036898093E-2</v>
      </c>
      <c r="M1012" s="170">
        <f t="shared" si="148"/>
        <v>154.83510229699937</v>
      </c>
      <c r="N1012" s="139" t="e" cm="1">
        <f t="array" ref="N1012">[1]!BSMCall(M1012,$G$4,$G$7,W1012,$G$11,AE1012)/'EUR GBP'!H1012</f>
        <v>#VALUE!</v>
      </c>
      <c r="O1012" s="139" t="e">
        <f>$B$5*(N1012-($G$10/'EUR GBP'!$F$3))</f>
        <v>#VALUE!</v>
      </c>
      <c r="P1012" s="139" t="e">
        <f>(M1012/'EUR GBP'!H1012)-(Barclays!$K$3/'EUR GBP'!$F$3)</f>
        <v>#DIV/0!</v>
      </c>
      <c r="Q1012" s="139" t="e">
        <f t="shared" si="149"/>
        <v>#DIV/0!</v>
      </c>
      <c r="R1012" s="139" t="e">
        <f t="shared" si="150"/>
        <v>#DIV/0!</v>
      </c>
      <c r="S1012" s="139" t="e">
        <f t="shared" si="151"/>
        <v>#DIV/0!</v>
      </c>
    </row>
    <row r="1013" spans="10:19" ht="15" x14ac:dyDescent="0.2">
      <c r="J1013" s="49">
        <v>43642</v>
      </c>
      <c r="K1013" s="50">
        <v>149.10000562667801</v>
      </c>
      <c r="L1013" s="139">
        <f t="shared" si="147"/>
        <v>1.5137483847539393E-2</v>
      </c>
      <c r="M1013" s="170">
        <f t="shared" si="148"/>
        <v>155.53936312591455</v>
      </c>
      <c r="N1013" s="139" t="e" cm="1">
        <f t="array" ref="N1013">[1]!BSMCall(M1013,$G$4,$G$7,W1013,$G$11,AE1013)/'EUR GBP'!H1013</f>
        <v>#VALUE!</v>
      </c>
      <c r="O1013" s="139" t="e">
        <f>$B$5*(N1013-($G$10/'EUR GBP'!$F$3))</f>
        <v>#VALUE!</v>
      </c>
      <c r="P1013" s="139" t="e">
        <f>(M1013/'EUR GBP'!H1013)-(Barclays!$K$3/'EUR GBP'!$F$3)</f>
        <v>#DIV/0!</v>
      </c>
      <c r="Q1013" s="139" t="e">
        <f t="shared" si="149"/>
        <v>#DIV/0!</v>
      </c>
      <c r="R1013" s="139" t="e">
        <f t="shared" si="150"/>
        <v>#DIV/0!</v>
      </c>
      <c r="S1013" s="139" t="e">
        <f t="shared" si="151"/>
        <v>#DIV/0!</v>
      </c>
    </row>
    <row r="1014" spans="10:19" ht="15" x14ac:dyDescent="0.2">
      <c r="J1014" s="49">
        <v>43641</v>
      </c>
      <c r="K1014" s="50">
        <v>146.860003471374</v>
      </c>
      <c r="L1014" s="139">
        <f t="shared" si="147"/>
        <v>-1.0970480659749263E-2</v>
      </c>
      <c r="M1014" s="170">
        <f t="shared" si="148"/>
        <v>151.53910085938244</v>
      </c>
      <c r="N1014" s="139" t="e" cm="1">
        <f t="array" ref="N1014">[1]!BSMCall(M1014,$G$4,$G$7,W1014,$G$11,AE1014)/'EUR GBP'!H1014</f>
        <v>#VALUE!</v>
      </c>
      <c r="O1014" s="139" t="e">
        <f>$B$5*(N1014-($G$10/'EUR GBP'!$F$3))</f>
        <v>#VALUE!</v>
      </c>
      <c r="P1014" s="139" t="e">
        <f>(M1014/'EUR GBP'!H1014)-(Barclays!$K$3/'EUR GBP'!$F$3)</f>
        <v>#DIV/0!</v>
      </c>
      <c r="Q1014" s="139" t="e">
        <f t="shared" si="149"/>
        <v>#DIV/0!</v>
      </c>
      <c r="R1014" s="139" t="e">
        <f t="shared" si="150"/>
        <v>#DIV/0!</v>
      </c>
      <c r="S1014" s="139" t="e">
        <f t="shared" si="151"/>
        <v>#DIV/0!</v>
      </c>
    </row>
    <row r="1015" spans="10:19" ht="15" x14ac:dyDescent="0.2">
      <c r="J1015" s="49">
        <v>43640</v>
      </c>
      <c r="K1015" s="50">
        <v>148.479998111724</v>
      </c>
      <c r="L1015" s="139">
        <f t="shared" si="147"/>
        <v>-8.18302108981106E-3</v>
      </c>
      <c r="M1015" s="170">
        <f t="shared" si="148"/>
        <v>151.96619540878689</v>
      </c>
      <c r="N1015" s="139" t="e" cm="1">
        <f t="array" ref="N1015">[1]!BSMCall(M1015,$G$4,$G$7,W1015,$G$11,AE1015)/'EUR GBP'!H1015</f>
        <v>#VALUE!</v>
      </c>
      <c r="O1015" s="139" t="e">
        <f>$B$5*(N1015-($G$10/'EUR GBP'!$F$3))</f>
        <v>#VALUE!</v>
      </c>
      <c r="P1015" s="139" t="e">
        <f>(M1015/'EUR GBP'!H1015)-(Barclays!$K$3/'EUR GBP'!$F$3)</f>
        <v>#DIV/0!</v>
      </c>
      <c r="Q1015" s="139" t="e">
        <f t="shared" si="149"/>
        <v>#DIV/0!</v>
      </c>
      <c r="R1015" s="139" t="e">
        <f t="shared" si="150"/>
        <v>#DIV/0!</v>
      </c>
      <c r="S1015" s="139" t="e">
        <f t="shared" si="151"/>
        <v>#DIV/0!</v>
      </c>
    </row>
    <row r="1016" spans="10:19" ht="15" x14ac:dyDescent="0.2">
      <c r="J1016" s="49">
        <v>43637</v>
      </c>
      <c r="K1016" s="50">
        <v>149.69999790191599</v>
      </c>
      <c r="L1016" s="139">
        <f t="shared" si="147"/>
        <v>-5.4627071957839635E-3</v>
      </c>
      <c r="M1016" s="170">
        <f t="shared" si="148"/>
        <v>152.38300189787037</v>
      </c>
      <c r="N1016" s="139" t="e" cm="1">
        <f t="array" ref="N1016">[1]!BSMCall(M1016,$G$4,$G$7,W1016,$G$11,AE1016)/'EUR GBP'!H1016</f>
        <v>#VALUE!</v>
      </c>
      <c r="O1016" s="139" t="e">
        <f>$B$5*(N1016-($G$10/'EUR GBP'!$F$3))</f>
        <v>#VALUE!</v>
      </c>
      <c r="P1016" s="139" t="e">
        <f>(M1016/'EUR GBP'!H1016)-(Barclays!$K$3/'EUR GBP'!$F$3)</f>
        <v>#DIV/0!</v>
      </c>
      <c r="Q1016" s="139" t="e">
        <f t="shared" si="149"/>
        <v>#DIV/0!</v>
      </c>
      <c r="R1016" s="139" t="e">
        <f t="shared" si="150"/>
        <v>#DIV/0!</v>
      </c>
      <c r="S1016" s="139" t="e">
        <f t="shared" si="151"/>
        <v>#DIV/0!</v>
      </c>
    </row>
    <row r="1017" spans="10:19" ht="15" x14ac:dyDescent="0.2">
      <c r="J1017" s="49">
        <v>43636</v>
      </c>
      <c r="K1017" s="50">
        <v>150.52000284194901</v>
      </c>
      <c r="L1017" s="139">
        <f t="shared" si="147"/>
        <v>-2.1296909384407071E-2</v>
      </c>
      <c r="M1017" s="170">
        <f t="shared" si="148"/>
        <v>149.95688547205305</v>
      </c>
      <c r="N1017" s="139" t="e" cm="1">
        <f t="array" ref="N1017">[1]!BSMCall(M1017,$G$4,$G$7,W1017,$G$11,AE1017)/'EUR GBP'!H1017</f>
        <v>#VALUE!</v>
      </c>
      <c r="O1017" s="139" t="e">
        <f>$B$5*(N1017-($G$10/'EUR GBP'!$F$3))</f>
        <v>#VALUE!</v>
      </c>
      <c r="P1017" s="139" t="e">
        <f>(M1017/'EUR GBP'!H1017)-(Barclays!$K$3/'EUR GBP'!$F$3)</f>
        <v>#DIV/0!</v>
      </c>
      <c r="Q1017" s="139" t="e">
        <f t="shared" si="149"/>
        <v>#DIV/0!</v>
      </c>
      <c r="R1017" s="139" t="e">
        <f t="shared" si="150"/>
        <v>#DIV/0!</v>
      </c>
      <c r="S1017" s="139" t="e">
        <f t="shared" si="151"/>
        <v>#DIV/0!</v>
      </c>
    </row>
    <row r="1018" spans="10:19" ht="15" x14ac:dyDescent="0.2">
      <c r="J1018" s="49">
        <v>43635</v>
      </c>
      <c r="K1018" s="50">
        <v>153.75999212265</v>
      </c>
      <c r="L1018" s="139">
        <f t="shared" si="147"/>
        <v>1.2170527709086526E-2</v>
      </c>
      <c r="M1018" s="170">
        <f t="shared" si="148"/>
        <v>155.08476611266229</v>
      </c>
      <c r="N1018" s="139" t="e" cm="1">
        <f t="array" ref="N1018">[1]!BSMCall(M1018,$G$4,$G$7,W1018,$G$11,AE1018)/'EUR GBP'!H1018</f>
        <v>#VALUE!</v>
      </c>
      <c r="O1018" s="139" t="e">
        <f>$B$5*(N1018-($G$10/'EUR GBP'!$F$3))</f>
        <v>#VALUE!</v>
      </c>
      <c r="P1018" s="139" t="e">
        <f>(M1018/'EUR GBP'!H1018)-(Barclays!$K$3/'EUR GBP'!$F$3)</f>
        <v>#DIV/0!</v>
      </c>
      <c r="Q1018" s="139" t="e">
        <f t="shared" si="149"/>
        <v>#DIV/0!</v>
      </c>
      <c r="R1018" s="139" t="e">
        <f t="shared" si="150"/>
        <v>#DIV/0!</v>
      </c>
      <c r="S1018" s="139" t="e">
        <f t="shared" si="151"/>
        <v>#DIV/0!</v>
      </c>
    </row>
    <row r="1019" spans="10:19" ht="15" x14ac:dyDescent="0.2">
      <c r="J1019" s="49">
        <v>43634</v>
      </c>
      <c r="K1019" s="50">
        <v>151.89999341964699</v>
      </c>
      <c r="L1019" s="139">
        <f t="shared" si="147"/>
        <v>6.4724864774749393E-3</v>
      </c>
      <c r="M1019" s="170">
        <f t="shared" si="148"/>
        <v>154.21171224721843</v>
      </c>
      <c r="N1019" s="139" t="e" cm="1">
        <f t="array" ref="N1019">[1]!BSMCall(M1019,$G$4,$G$7,W1019,$G$11,AE1019)/'EUR GBP'!H1019</f>
        <v>#VALUE!</v>
      </c>
      <c r="O1019" s="139" t="e">
        <f>$B$5*(N1019-($G$10/'EUR GBP'!$F$3))</f>
        <v>#VALUE!</v>
      </c>
      <c r="P1019" s="139" t="e">
        <f>(M1019/'EUR GBP'!H1019)-(Barclays!$K$3/'EUR GBP'!$F$3)</f>
        <v>#DIV/0!</v>
      </c>
      <c r="Q1019" s="139" t="e">
        <f t="shared" si="149"/>
        <v>#DIV/0!</v>
      </c>
      <c r="R1019" s="139" t="e">
        <f t="shared" si="150"/>
        <v>#DIV/0!</v>
      </c>
      <c r="S1019" s="139" t="e">
        <f t="shared" si="151"/>
        <v>#DIV/0!</v>
      </c>
    </row>
    <row r="1020" spans="10:19" ht="15" x14ac:dyDescent="0.2">
      <c r="J1020" s="49">
        <v>43633</v>
      </c>
      <c r="K1020" s="50">
        <v>150.91999769210801</v>
      </c>
      <c r="L1020" s="139">
        <f t="shared" si="147"/>
        <v>1.3340633489097472E-2</v>
      </c>
      <c r="M1020" s="170">
        <f t="shared" si="148"/>
        <v>155.26404971779829</v>
      </c>
      <c r="N1020" s="139" t="e" cm="1">
        <f t="array" ref="N1020">[1]!BSMCall(M1020,$G$4,$G$7,W1020,$G$11,AE1020)/'EUR GBP'!H1020</f>
        <v>#VALUE!</v>
      </c>
      <c r="O1020" s="139" t="e">
        <f>$B$5*(N1020-($G$10/'EUR GBP'!$F$3))</f>
        <v>#VALUE!</v>
      </c>
      <c r="P1020" s="139" t="e">
        <f>(M1020/'EUR GBP'!H1020)-(Barclays!$K$3/'EUR GBP'!$F$3)</f>
        <v>#DIV/0!</v>
      </c>
      <c r="Q1020" s="139" t="e">
        <f t="shared" si="149"/>
        <v>#DIV/0!</v>
      </c>
      <c r="R1020" s="139" t="e">
        <f t="shared" si="150"/>
        <v>#DIV/0!</v>
      </c>
      <c r="S1020" s="139" t="e">
        <f t="shared" si="151"/>
        <v>#DIV/0!</v>
      </c>
    </row>
    <row r="1021" spans="10:19" ht="15" x14ac:dyDescent="0.2">
      <c r="J1021" s="49">
        <v>43630</v>
      </c>
      <c r="K1021" s="50">
        <v>148.91999959945602</v>
      </c>
      <c r="L1021" s="139">
        <f t="shared" si="147"/>
        <v>-2.5484786707224236E-3</v>
      </c>
      <c r="M1021" s="170">
        <f t="shared" si="148"/>
        <v>152.82951998631043</v>
      </c>
      <c r="N1021" s="139" t="e" cm="1">
        <f t="array" ref="N1021">[1]!BSMCall(M1021,$G$4,$G$7,W1021,$G$11,AE1021)/'EUR GBP'!H1021</f>
        <v>#VALUE!</v>
      </c>
      <c r="O1021" s="139" t="e">
        <f>$B$5*(N1021-($G$10/'EUR GBP'!$F$3))</f>
        <v>#VALUE!</v>
      </c>
      <c r="P1021" s="139" t="e">
        <f>(M1021/'EUR GBP'!H1021)-(Barclays!$K$3/'EUR GBP'!$F$3)</f>
        <v>#DIV/0!</v>
      </c>
      <c r="Q1021" s="139" t="e">
        <f t="shared" si="149"/>
        <v>#DIV/0!</v>
      </c>
      <c r="R1021" s="139" t="e">
        <f t="shared" si="150"/>
        <v>#DIV/0!</v>
      </c>
      <c r="S1021" s="139" t="e">
        <f t="shared" si="151"/>
        <v>#DIV/0!</v>
      </c>
    </row>
    <row r="1022" spans="10:19" ht="15" x14ac:dyDescent="0.2">
      <c r="J1022" s="49">
        <v>43629</v>
      </c>
      <c r="K1022" s="50">
        <v>149.30000305175699</v>
      </c>
      <c r="L1022" s="139">
        <f t="shared" si="147"/>
        <v>-9.4660876141557937E-3</v>
      </c>
      <c r="M1022" s="170">
        <f t="shared" si="148"/>
        <v>151.76960395864324</v>
      </c>
      <c r="N1022" s="139" t="e" cm="1">
        <f t="array" ref="N1022">[1]!BSMCall(M1022,$G$4,$G$7,W1022,$G$11,AE1022)/'EUR GBP'!H1022</f>
        <v>#VALUE!</v>
      </c>
      <c r="O1022" s="139" t="e">
        <f>$B$5*(N1022-($G$10/'EUR GBP'!$F$3))</f>
        <v>#VALUE!</v>
      </c>
      <c r="P1022" s="139" t="e">
        <f>(M1022/'EUR GBP'!H1022)-(Barclays!$K$3/'EUR GBP'!$F$3)</f>
        <v>#DIV/0!</v>
      </c>
      <c r="Q1022" s="139" t="e">
        <f t="shared" si="149"/>
        <v>#DIV/0!</v>
      </c>
      <c r="R1022" s="139" t="e">
        <f t="shared" si="150"/>
        <v>#DIV/0!</v>
      </c>
      <c r="S1022" s="139" t="e">
        <f t="shared" si="151"/>
        <v>#DIV/0!</v>
      </c>
    </row>
    <row r="1023" spans="10:19" ht="15" x14ac:dyDescent="0.2">
      <c r="J1023" s="49">
        <v>43628</v>
      </c>
      <c r="K1023" s="50">
        <v>150.72000026702801</v>
      </c>
      <c r="L1023" s="139">
        <f t="shared" si="147"/>
        <v>-5.6897252808224223E-3</v>
      </c>
      <c r="M1023" s="170">
        <f t="shared" si="148"/>
        <v>152.34821818736143</v>
      </c>
      <c r="N1023" s="139" t="e" cm="1">
        <f t="array" ref="N1023">[1]!BSMCall(M1023,$G$4,$G$7,W1023,$G$11,AE1023)/'EUR GBP'!H1023</f>
        <v>#VALUE!</v>
      </c>
      <c r="O1023" s="139" t="e">
        <f>$B$5*(N1023-($G$10/'EUR GBP'!$F$3))</f>
        <v>#VALUE!</v>
      </c>
      <c r="P1023" s="139" t="e">
        <f>(M1023/'EUR GBP'!H1023)-(Barclays!$K$3/'EUR GBP'!$F$3)</f>
        <v>#DIV/0!</v>
      </c>
      <c r="Q1023" s="139" t="e">
        <f t="shared" si="149"/>
        <v>#DIV/0!</v>
      </c>
      <c r="R1023" s="139" t="e">
        <f t="shared" si="150"/>
        <v>#DIV/0!</v>
      </c>
      <c r="S1023" s="139" t="e">
        <f t="shared" si="151"/>
        <v>#DIV/0!</v>
      </c>
    </row>
    <row r="1024" spans="10:19" ht="15" x14ac:dyDescent="0.2">
      <c r="J1024" s="49">
        <v>43627</v>
      </c>
      <c r="K1024" s="50">
        <v>151.579999923706</v>
      </c>
      <c r="L1024" s="139">
        <f t="shared" si="147"/>
        <v>-1.115274971277086E-2</v>
      </c>
      <c r="M1024" s="170">
        <f t="shared" si="148"/>
        <v>151.51117359546436</v>
      </c>
      <c r="N1024" s="139" t="e" cm="1">
        <f t="array" ref="N1024">[1]!BSMCall(M1024,$G$4,$G$7,W1024,$G$11,AE1024)/'EUR GBP'!H1024</f>
        <v>#VALUE!</v>
      </c>
      <c r="O1024" s="139" t="e">
        <f>$B$5*(N1024-($G$10/'EUR GBP'!$F$3))</f>
        <v>#VALUE!</v>
      </c>
      <c r="P1024" s="139" t="e">
        <f>(M1024/'EUR GBP'!H1024)-(Barclays!$K$3/'EUR GBP'!$F$3)</f>
        <v>#DIV/0!</v>
      </c>
      <c r="Q1024" s="139" t="e">
        <f t="shared" si="149"/>
        <v>#DIV/0!</v>
      </c>
      <c r="R1024" s="139" t="e">
        <f t="shared" si="150"/>
        <v>#DIV/0!</v>
      </c>
      <c r="S1024" s="139" t="e">
        <f t="shared" si="151"/>
        <v>#DIV/0!</v>
      </c>
    </row>
    <row r="1025" spans="10:19" ht="15" x14ac:dyDescent="0.2">
      <c r="J1025" s="49">
        <v>43626</v>
      </c>
      <c r="K1025" s="50">
        <v>153.27999591827299</v>
      </c>
      <c r="L1025" s="139">
        <f t="shared" si="147"/>
        <v>9.3072523489894643E-3</v>
      </c>
      <c r="M1025" s="170">
        <f t="shared" si="148"/>
        <v>154.64605506805023</v>
      </c>
      <c r="N1025" s="139" t="e" cm="1">
        <f t="array" ref="N1025">[1]!BSMCall(M1025,$G$4,$G$7,W1025,$G$11,AE1025)/'EUR GBP'!H1025</f>
        <v>#VALUE!</v>
      </c>
      <c r="O1025" s="139" t="e">
        <f>$B$5*(N1025-($G$10/'EUR GBP'!$F$3))</f>
        <v>#VALUE!</v>
      </c>
      <c r="P1025" s="139" t="e">
        <f>(M1025/'EUR GBP'!H1025)-(Barclays!$K$3/'EUR GBP'!$F$3)</f>
        <v>#DIV/0!</v>
      </c>
      <c r="Q1025" s="139" t="e">
        <f t="shared" si="149"/>
        <v>#DIV/0!</v>
      </c>
      <c r="R1025" s="139" t="e">
        <f t="shared" si="150"/>
        <v>#DIV/0!</v>
      </c>
      <c r="S1025" s="139" t="e">
        <f t="shared" si="151"/>
        <v>#DIV/0!</v>
      </c>
    </row>
    <row r="1026" spans="10:19" ht="15" x14ac:dyDescent="0.2">
      <c r="J1026" s="49">
        <v>43623</v>
      </c>
      <c r="K1026" s="50">
        <v>151.85999870300199</v>
      </c>
      <c r="L1026" s="139">
        <f t="shared" si="147"/>
        <v>7.4025130409371897E-3</v>
      </c>
      <c r="M1026" s="170">
        <f t="shared" si="148"/>
        <v>154.3542109153031</v>
      </c>
      <c r="N1026" s="139" t="e" cm="1">
        <f t="array" ref="N1026">[1]!BSMCall(M1026,$G$4,$G$7,W1026,$G$11,AE1026)/'EUR GBP'!H1026</f>
        <v>#VALUE!</v>
      </c>
      <c r="O1026" s="139" t="e">
        <f>$B$5*(N1026-($G$10/'EUR GBP'!$F$3))</f>
        <v>#VALUE!</v>
      </c>
      <c r="P1026" s="139" t="e">
        <f>(M1026/'EUR GBP'!H1026)-(Barclays!$K$3/'EUR GBP'!$F$3)</f>
        <v>#DIV/0!</v>
      </c>
      <c r="Q1026" s="139" t="e">
        <f t="shared" si="149"/>
        <v>#DIV/0!</v>
      </c>
      <c r="R1026" s="139" t="e">
        <f t="shared" si="150"/>
        <v>#DIV/0!</v>
      </c>
      <c r="S1026" s="139" t="e">
        <f t="shared" si="151"/>
        <v>#DIV/0!</v>
      </c>
    </row>
    <row r="1027" spans="10:19" ht="15" x14ac:dyDescent="0.2">
      <c r="J1027" s="49">
        <v>43622</v>
      </c>
      <c r="K1027" s="50">
        <v>150.740003585815</v>
      </c>
      <c r="L1027" s="139">
        <f t="shared" si="147"/>
        <v>-5.6889723933384482E-3</v>
      </c>
      <c r="M1027" s="170">
        <f t="shared" si="148"/>
        <v>152.34833354478013</v>
      </c>
      <c r="N1027" s="139" t="e" cm="1">
        <f t="array" ref="N1027">[1]!BSMCall(M1027,$G$4,$G$7,W1027,$G$11,AE1027)/'EUR GBP'!H1027</f>
        <v>#VALUE!</v>
      </c>
      <c r="O1027" s="139" t="e">
        <f>$B$5*(N1027-($G$10/'EUR GBP'!$F$3))</f>
        <v>#VALUE!</v>
      </c>
      <c r="P1027" s="139" t="e">
        <f>(M1027/'EUR GBP'!H1027)-(Barclays!$K$3/'EUR GBP'!$F$3)</f>
        <v>#DIV/0!</v>
      </c>
      <c r="Q1027" s="139" t="e">
        <f t="shared" si="149"/>
        <v>#DIV/0!</v>
      </c>
      <c r="R1027" s="139" t="e">
        <f t="shared" si="150"/>
        <v>#DIV/0!</v>
      </c>
      <c r="S1027" s="139" t="e">
        <f t="shared" si="151"/>
        <v>#DIV/0!</v>
      </c>
    </row>
    <row r="1028" spans="10:19" ht="15" x14ac:dyDescent="0.2">
      <c r="J1028" s="49">
        <v>43621</v>
      </c>
      <c r="K1028" s="50">
        <v>151.60000324249202</v>
      </c>
      <c r="L1028" s="139">
        <f t="shared" ref="L1028:L1091" si="152">LN(K1028/K1029)</f>
        <v>-1.3757117478185844E-2</v>
      </c>
      <c r="M1028" s="170">
        <f t="shared" ref="M1028:M1091" si="153">$K$3*(1+L1028)</f>
        <v>151.11213237196134</v>
      </c>
      <c r="N1028" s="139" t="e" cm="1">
        <f t="array" ref="N1028">[1]!BSMCall(M1028,$G$4,$G$7,W1028,$G$11,AE1028)/'EUR GBP'!H1028</f>
        <v>#VALUE!</v>
      </c>
      <c r="O1028" s="139" t="e">
        <f>$B$5*(N1028-($G$10/'EUR GBP'!$F$3))</f>
        <v>#VALUE!</v>
      </c>
      <c r="P1028" s="139" t="e">
        <f>(M1028/'EUR GBP'!H1028)-(Barclays!$K$3/'EUR GBP'!$F$3)</f>
        <v>#DIV/0!</v>
      </c>
      <c r="Q1028" s="139" t="e">
        <f t="shared" ref="Q1028:Q1091" si="154">$G$15*P1028</f>
        <v>#DIV/0!</v>
      </c>
      <c r="R1028" s="139" t="e">
        <f t="shared" ref="R1028:R1091" si="155">0.5*$G$16*P1028^2</f>
        <v>#DIV/0!</v>
      </c>
      <c r="S1028" s="139" t="e">
        <f t="shared" ref="S1028:S1091" si="156">Q1028+R1028+Y1028+AG1028</f>
        <v>#DIV/0!</v>
      </c>
    </row>
    <row r="1029" spans="10:19" ht="15" x14ac:dyDescent="0.2">
      <c r="J1029" s="49">
        <v>43620</v>
      </c>
      <c r="K1029" s="50">
        <v>153.69999408721898</v>
      </c>
      <c r="L1029" s="139">
        <f t="shared" si="152"/>
        <v>2.4233971411146308E-2</v>
      </c>
      <c r="M1029" s="170">
        <f t="shared" si="153"/>
        <v>156.93312693115172</v>
      </c>
      <c r="N1029" s="139" t="e" cm="1">
        <f t="array" ref="N1029">[1]!BSMCall(M1029,$G$4,$G$7,W1029,$G$11,AE1029)/'EUR GBP'!H1029</f>
        <v>#VALUE!</v>
      </c>
      <c r="O1029" s="139" t="e">
        <f>$B$5*(N1029-($G$10/'EUR GBP'!$F$3))</f>
        <v>#VALUE!</v>
      </c>
      <c r="P1029" s="139" t="e">
        <f>(M1029/'EUR GBP'!H1029)-(Barclays!$K$3/'EUR GBP'!$F$3)</f>
        <v>#DIV/0!</v>
      </c>
      <c r="Q1029" s="139" t="e">
        <f t="shared" si="154"/>
        <v>#DIV/0!</v>
      </c>
      <c r="R1029" s="139" t="e">
        <f t="shared" si="155"/>
        <v>#DIV/0!</v>
      </c>
      <c r="S1029" s="139" t="e">
        <f t="shared" si="156"/>
        <v>#DIV/0!</v>
      </c>
    </row>
    <row r="1030" spans="10:19" ht="15" x14ac:dyDescent="0.2">
      <c r="J1030" s="49">
        <v>43619</v>
      </c>
      <c r="K1030" s="50">
        <v>150.020003318786</v>
      </c>
      <c r="L1030" s="139">
        <f t="shared" si="152"/>
        <v>3.6060550587397686E-3</v>
      </c>
      <c r="M1030" s="170">
        <f t="shared" si="153"/>
        <v>153.77251763130852</v>
      </c>
      <c r="N1030" s="139" t="e" cm="1">
        <f t="array" ref="N1030">[1]!BSMCall(M1030,$G$4,$G$7,W1030,$G$11,AE1030)/'EUR GBP'!H1030</f>
        <v>#VALUE!</v>
      </c>
      <c r="O1030" s="139" t="e">
        <f>$B$5*(N1030-($G$10/'EUR GBP'!$F$3))</f>
        <v>#VALUE!</v>
      </c>
      <c r="P1030" s="139" t="e">
        <f>(M1030/'EUR GBP'!H1030)-(Barclays!$K$3/'EUR GBP'!$F$3)</f>
        <v>#DIV/0!</v>
      </c>
      <c r="Q1030" s="139" t="e">
        <f t="shared" si="154"/>
        <v>#DIV/0!</v>
      </c>
      <c r="R1030" s="139" t="e">
        <f t="shared" si="155"/>
        <v>#DIV/0!</v>
      </c>
      <c r="S1030" s="139" t="e">
        <f t="shared" si="156"/>
        <v>#DIV/0!</v>
      </c>
    </row>
    <row r="1031" spans="10:19" ht="15" x14ac:dyDescent="0.2">
      <c r="J1031" s="49">
        <v>43616</v>
      </c>
      <c r="K1031" s="50">
        <v>149.47999715805</v>
      </c>
      <c r="L1031" s="139">
        <f t="shared" si="152"/>
        <v>-1.1176304484874297E-2</v>
      </c>
      <c r="M1031" s="170">
        <f t="shared" si="153"/>
        <v>151.50756453333256</v>
      </c>
      <c r="N1031" s="139" t="e" cm="1">
        <f t="array" ref="N1031">[1]!BSMCall(M1031,$G$4,$G$7,W1031,$G$11,AE1031)/'EUR GBP'!H1031</f>
        <v>#VALUE!</v>
      </c>
      <c r="O1031" s="139" t="e">
        <f>$B$5*(N1031-($G$10/'EUR GBP'!$F$3))</f>
        <v>#VALUE!</v>
      </c>
      <c r="P1031" s="139" t="e">
        <f>(M1031/'EUR GBP'!H1031)-(Barclays!$K$3/'EUR GBP'!$F$3)</f>
        <v>#DIV/0!</v>
      </c>
      <c r="Q1031" s="139" t="e">
        <f t="shared" si="154"/>
        <v>#DIV/0!</v>
      </c>
      <c r="R1031" s="139" t="e">
        <f t="shared" si="155"/>
        <v>#DIV/0!</v>
      </c>
      <c r="S1031" s="139" t="e">
        <f t="shared" si="156"/>
        <v>#DIV/0!</v>
      </c>
    </row>
    <row r="1032" spans="10:19" ht="15" x14ac:dyDescent="0.2">
      <c r="J1032" s="49">
        <v>43615</v>
      </c>
      <c r="K1032" s="50">
        <v>151.16000175476</v>
      </c>
      <c r="L1032" s="139">
        <f t="shared" si="152"/>
        <v>3.7115468611274272E-3</v>
      </c>
      <c r="M1032" s="170">
        <f t="shared" si="153"/>
        <v>153.78868108504702</v>
      </c>
      <c r="N1032" s="139" t="e" cm="1">
        <f t="array" ref="N1032">[1]!BSMCall(M1032,$G$4,$G$7,W1032,$G$11,AE1032)/'EUR GBP'!H1032</f>
        <v>#VALUE!</v>
      </c>
      <c r="O1032" s="139" t="e">
        <f>$B$5*(N1032-($G$10/'EUR GBP'!$F$3))</f>
        <v>#VALUE!</v>
      </c>
      <c r="P1032" s="139" t="e">
        <f>(M1032/'EUR GBP'!H1032)-(Barclays!$K$3/'EUR GBP'!$F$3)</f>
        <v>#DIV/0!</v>
      </c>
      <c r="Q1032" s="139" t="e">
        <f t="shared" si="154"/>
        <v>#DIV/0!</v>
      </c>
      <c r="R1032" s="139" t="e">
        <f t="shared" si="155"/>
        <v>#DIV/0!</v>
      </c>
      <c r="S1032" s="139" t="e">
        <f t="shared" si="156"/>
        <v>#DIV/0!</v>
      </c>
    </row>
    <row r="1033" spans="10:19" ht="15" x14ac:dyDescent="0.2">
      <c r="J1033" s="49">
        <v>43614</v>
      </c>
      <c r="K1033" s="50">
        <v>150.60000419616699</v>
      </c>
      <c r="L1033" s="139">
        <f t="shared" si="152"/>
        <v>5.8604520393199071E-3</v>
      </c>
      <c r="M1033" s="170">
        <f t="shared" si="153"/>
        <v>154.1179363319001</v>
      </c>
      <c r="N1033" s="139" t="e" cm="1">
        <f t="array" ref="N1033">[1]!BSMCall(M1033,$G$4,$G$7,W1033,$G$11,AE1033)/'EUR GBP'!H1033</f>
        <v>#VALUE!</v>
      </c>
      <c r="O1033" s="139" t="e">
        <f>$B$5*(N1033-($G$10/'EUR GBP'!$F$3))</f>
        <v>#VALUE!</v>
      </c>
      <c r="P1033" s="139" t="e">
        <f>(M1033/'EUR GBP'!H1033)-(Barclays!$K$3/'EUR GBP'!$F$3)</f>
        <v>#DIV/0!</v>
      </c>
      <c r="Q1033" s="139" t="e">
        <f t="shared" si="154"/>
        <v>#DIV/0!</v>
      </c>
      <c r="R1033" s="139" t="e">
        <f t="shared" si="155"/>
        <v>#DIV/0!</v>
      </c>
      <c r="S1033" s="139" t="e">
        <f t="shared" si="156"/>
        <v>#DIV/0!</v>
      </c>
    </row>
    <row r="1034" spans="10:19" ht="15" x14ac:dyDescent="0.2">
      <c r="J1034" s="49">
        <v>43613</v>
      </c>
      <c r="K1034" s="50">
        <v>149.72000122070298</v>
      </c>
      <c r="L1034" s="139">
        <f t="shared" si="152"/>
        <v>3.0771635101845803E-3</v>
      </c>
      <c r="M1034" s="170">
        <f t="shared" si="153"/>
        <v>153.69148086935863</v>
      </c>
      <c r="N1034" s="139" t="e" cm="1">
        <f t="array" ref="N1034">[1]!BSMCall(M1034,$G$4,$G$7,W1034,$G$11,AE1034)/'EUR GBP'!H1034</f>
        <v>#VALUE!</v>
      </c>
      <c r="O1034" s="139" t="e">
        <f>$B$5*(N1034-($G$10/'EUR GBP'!$F$3))</f>
        <v>#VALUE!</v>
      </c>
      <c r="P1034" s="139" t="e">
        <f>(M1034/'EUR GBP'!H1034)-(Barclays!$K$3/'EUR GBP'!$F$3)</f>
        <v>#DIV/0!</v>
      </c>
      <c r="Q1034" s="139" t="e">
        <f t="shared" si="154"/>
        <v>#DIV/0!</v>
      </c>
      <c r="R1034" s="139" t="e">
        <f t="shared" si="155"/>
        <v>#DIV/0!</v>
      </c>
      <c r="S1034" s="139" t="e">
        <f t="shared" si="156"/>
        <v>#DIV/0!</v>
      </c>
    </row>
    <row r="1035" spans="10:19" ht="15" x14ac:dyDescent="0.2">
      <c r="J1035" s="49">
        <v>43612</v>
      </c>
      <c r="K1035" s="50">
        <v>149.259996414184</v>
      </c>
      <c r="L1035" s="139">
        <f t="shared" si="152"/>
        <v>1.6091738833220581E-3</v>
      </c>
      <c r="M1035" s="170">
        <f t="shared" si="153"/>
        <v>153.46655550183874</v>
      </c>
      <c r="N1035" s="139" t="e" cm="1">
        <f t="array" ref="N1035">[1]!BSMCall(M1035,$G$4,$G$7,W1035,$G$11,AE1035)/'EUR GBP'!H1035</f>
        <v>#VALUE!</v>
      </c>
      <c r="O1035" s="139" t="e">
        <f>$B$5*(N1035-($G$10/'EUR GBP'!$F$3))</f>
        <v>#VALUE!</v>
      </c>
      <c r="P1035" s="139" t="e">
        <f>(M1035/'EUR GBP'!H1035)-(Barclays!$K$3/'EUR GBP'!$F$3)</f>
        <v>#DIV/0!</v>
      </c>
      <c r="Q1035" s="139" t="e">
        <f t="shared" si="154"/>
        <v>#DIV/0!</v>
      </c>
      <c r="R1035" s="139" t="e">
        <f t="shared" si="155"/>
        <v>#DIV/0!</v>
      </c>
      <c r="S1035" s="139" t="e">
        <f t="shared" si="156"/>
        <v>#DIV/0!</v>
      </c>
    </row>
    <row r="1036" spans="10:19" ht="15" x14ac:dyDescent="0.2">
      <c r="J1036" s="49">
        <v>43609</v>
      </c>
      <c r="K1036" s="50">
        <v>149.02000427246</v>
      </c>
      <c r="L1036" s="139">
        <f t="shared" si="152"/>
        <v>-2.412870628038986E-3</v>
      </c>
      <c r="M1036" s="170">
        <f t="shared" si="153"/>
        <v>152.85029785032327</v>
      </c>
      <c r="N1036" s="139" t="e" cm="1">
        <f t="array" ref="N1036">[1]!BSMCall(M1036,$G$4,$G$7,W1036,$G$11,AE1036)/'EUR GBP'!H1036</f>
        <v>#VALUE!</v>
      </c>
      <c r="O1036" s="139" t="e">
        <f>$B$5*(N1036-($G$10/'EUR GBP'!$F$3))</f>
        <v>#VALUE!</v>
      </c>
      <c r="P1036" s="139" t="e">
        <f>(M1036/'EUR GBP'!H1036)-(Barclays!$K$3/'EUR GBP'!$F$3)</f>
        <v>#DIV/0!</v>
      </c>
      <c r="Q1036" s="139" t="e">
        <f t="shared" si="154"/>
        <v>#DIV/0!</v>
      </c>
      <c r="R1036" s="139" t="e">
        <f t="shared" si="155"/>
        <v>#DIV/0!</v>
      </c>
      <c r="S1036" s="139" t="e">
        <f t="shared" si="156"/>
        <v>#DIV/0!</v>
      </c>
    </row>
    <row r="1037" spans="10:19" ht="15" x14ac:dyDescent="0.2">
      <c r="J1037" s="49">
        <v>43608</v>
      </c>
      <c r="K1037" s="50">
        <v>149.380004405975</v>
      </c>
      <c r="L1037" s="139">
        <f t="shared" si="152"/>
        <v>-2.3421456839203998E-2</v>
      </c>
      <c r="M1037" s="170">
        <f t="shared" si="153"/>
        <v>149.63136231552704</v>
      </c>
      <c r="N1037" s="139" t="e" cm="1">
        <f t="array" ref="N1037">[1]!BSMCall(M1037,$G$4,$G$7,W1037,$G$11,AE1037)/'EUR GBP'!H1037</f>
        <v>#VALUE!</v>
      </c>
      <c r="O1037" s="139" t="e">
        <f>$B$5*(N1037-($G$10/'EUR GBP'!$F$3))</f>
        <v>#VALUE!</v>
      </c>
      <c r="P1037" s="139" t="e">
        <f>(M1037/'EUR GBP'!H1037)-(Barclays!$K$3/'EUR GBP'!$F$3)</f>
        <v>#DIV/0!</v>
      </c>
      <c r="Q1037" s="139" t="e">
        <f t="shared" si="154"/>
        <v>#DIV/0!</v>
      </c>
      <c r="R1037" s="139" t="e">
        <f t="shared" si="155"/>
        <v>#DIV/0!</v>
      </c>
      <c r="S1037" s="139" t="e">
        <f t="shared" si="156"/>
        <v>#DIV/0!</v>
      </c>
    </row>
    <row r="1038" spans="10:19" ht="15" x14ac:dyDescent="0.2">
      <c r="J1038" s="49">
        <v>43607</v>
      </c>
      <c r="K1038" s="50">
        <v>152.91999578475901</v>
      </c>
      <c r="L1038" s="139">
        <f t="shared" si="152"/>
        <v>-2.6967727131482284E-2</v>
      </c>
      <c r="M1038" s="170">
        <f t="shared" si="153"/>
        <v>149.08800278885218</v>
      </c>
      <c r="N1038" s="139" t="e" cm="1">
        <f t="array" ref="N1038">[1]!BSMCall(M1038,$G$4,$G$7,W1038,$G$11,AE1038)/'EUR GBP'!H1038</f>
        <v>#VALUE!</v>
      </c>
      <c r="O1038" s="139" t="e">
        <f>$B$5*(N1038-($G$10/'EUR GBP'!$F$3))</f>
        <v>#VALUE!</v>
      </c>
      <c r="P1038" s="139" t="e">
        <f>(M1038/'EUR GBP'!H1038)-(Barclays!$K$3/'EUR GBP'!$F$3)</f>
        <v>#DIV/0!</v>
      </c>
      <c r="Q1038" s="139" t="e">
        <f t="shared" si="154"/>
        <v>#DIV/0!</v>
      </c>
      <c r="R1038" s="139" t="e">
        <f t="shared" si="155"/>
        <v>#DIV/0!</v>
      </c>
      <c r="S1038" s="139" t="e">
        <f t="shared" si="156"/>
        <v>#DIV/0!</v>
      </c>
    </row>
    <row r="1039" spans="10:19" ht="15" x14ac:dyDescent="0.2">
      <c r="J1039" s="49">
        <v>43606</v>
      </c>
      <c r="K1039" s="50">
        <v>157.10000991821201</v>
      </c>
      <c r="L1039" s="139">
        <f t="shared" si="152"/>
        <v>4.4658497968283898E-3</v>
      </c>
      <c r="M1039" s="170">
        <f t="shared" si="153"/>
        <v>153.90425537925813</v>
      </c>
      <c r="N1039" s="139" t="e" cm="1">
        <f t="array" ref="N1039">[1]!BSMCall(M1039,$G$4,$G$7,W1039,$G$11,AE1039)/'EUR GBP'!H1039</f>
        <v>#VALUE!</v>
      </c>
      <c r="O1039" s="139" t="e">
        <f>$B$5*(N1039-($G$10/'EUR GBP'!$F$3))</f>
        <v>#VALUE!</v>
      </c>
      <c r="P1039" s="139" t="e">
        <f>(M1039/'EUR GBP'!H1039)-(Barclays!$K$3/'EUR GBP'!$F$3)</f>
        <v>#DIV/0!</v>
      </c>
      <c r="Q1039" s="139" t="e">
        <f t="shared" si="154"/>
        <v>#DIV/0!</v>
      </c>
      <c r="R1039" s="139" t="e">
        <f t="shared" si="155"/>
        <v>#DIV/0!</v>
      </c>
      <c r="S1039" s="139" t="e">
        <f t="shared" si="156"/>
        <v>#DIV/0!</v>
      </c>
    </row>
    <row r="1040" spans="10:19" ht="15" x14ac:dyDescent="0.2">
      <c r="J1040" s="49">
        <v>43605</v>
      </c>
      <c r="K1040" s="50">
        <v>156.399989128112</v>
      </c>
      <c r="L1040" s="139">
        <f t="shared" si="152"/>
        <v>-1.4724913659489428E-2</v>
      </c>
      <c r="M1040" s="170">
        <f t="shared" si="153"/>
        <v>150.96384664311097</v>
      </c>
      <c r="N1040" s="139" t="e" cm="1">
        <f t="array" ref="N1040">[1]!BSMCall(M1040,$G$4,$G$7,W1040,$G$11,AE1040)/'EUR GBP'!H1040</f>
        <v>#VALUE!</v>
      </c>
      <c r="O1040" s="139" t="e">
        <f>$B$5*(N1040-($G$10/'EUR GBP'!$F$3))</f>
        <v>#VALUE!</v>
      </c>
      <c r="P1040" s="139" t="e">
        <f>(M1040/'EUR GBP'!H1040)-(Barclays!$K$3/'EUR GBP'!$F$3)</f>
        <v>#DIV/0!</v>
      </c>
      <c r="Q1040" s="139" t="e">
        <f t="shared" si="154"/>
        <v>#DIV/0!</v>
      </c>
      <c r="R1040" s="139" t="e">
        <f t="shared" si="155"/>
        <v>#DIV/0!</v>
      </c>
      <c r="S1040" s="139" t="e">
        <f t="shared" si="156"/>
        <v>#DIV/0!</v>
      </c>
    </row>
    <row r="1041" spans="10:19" ht="15" x14ac:dyDescent="0.2">
      <c r="J1041" s="49">
        <v>43602</v>
      </c>
      <c r="K1041" s="50">
        <v>158.72000455856301</v>
      </c>
      <c r="L1041" s="139">
        <f t="shared" si="152"/>
        <v>-1.2148687218450721E-2</v>
      </c>
      <c r="M1041" s="170">
        <f t="shared" si="153"/>
        <v>151.35857605295266</v>
      </c>
      <c r="N1041" s="139" t="e" cm="1">
        <f t="array" ref="N1041">[1]!BSMCall(M1041,$G$4,$G$7,W1041,$G$11,AE1041)/'EUR GBP'!H1041</f>
        <v>#VALUE!</v>
      </c>
      <c r="O1041" s="139" t="e">
        <f>$B$5*(N1041-($G$10/'EUR GBP'!$F$3))</f>
        <v>#VALUE!</v>
      </c>
      <c r="P1041" s="139" t="e">
        <f>(M1041/'EUR GBP'!H1041)-(Barclays!$K$3/'EUR GBP'!$F$3)</f>
        <v>#DIV/0!</v>
      </c>
      <c r="Q1041" s="139" t="e">
        <f t="shared" si="154"/>
        <v>#DIV/0!</v>
      </c>
      <c r="R1041" s="139" t="e">
        <f t="shared" si="155"/>
        <v>#DIV/0!</v>
      </c>
      <c r="S1041" s="139" t="e">
        <f t="shared" si="156"/>
        <v>#DIV/0!</v>
      </c>
    </row>
    <row r="1042" spans="10:19" ht="15" x14ac:dyDescent="0.2">
      <c r="J1042" s="49">
        <v>43601</v>
      </c>
      <c r="K1042" s="50">
        <v>160.66000461578301</v>
      </c>
      <c r="L1042" s="139">
        <f t="shared" si="152"/>
        <v>4.4915873821459278E-3</v>
      </c>
      <c r="M1042" s="170">
        <f t="shared" si="153"/>
        <v>153.90819889202598</v>
      </c>
      <c r="N1042" s="139" t="e" cm="1">
        <f t="array" ref="N1042">[1]!BSMCall(M1042,$G$4,$G$7,W1042,$G$11,AE1042)/'EUR GBP'!H1042</f>
        <v>#VALUE!</v>
      </c>
      <c r="O1042" s="139" t="e">
        <f>$B$5*(N1042-($G$10/'EUR GBP'!$F$3))</f>
        <v>#VALUE!</v>
      </c>
      <c r="P1042" s="139" t="e">
        <f>(M1042/'EUR GBP'!H1042)-(Barclays!$K$3/'EUR GBP'!$F$3)</f>
        <v>#DIV/0!</v>
      </c>
      <c r="Q1042" s="139" t="e">
        <f t="shared" si="154"/>
        <v>#DIV/0!</v>
      </c>
      <c r="R1042" s="139" t="e">
        <f t="shared" si="155"/>
        <v>#DIV/0!</v>
      </c>
      <c r="S1042" s="139" t="e">
        <f t="shared" si="156"/>
        <v>#DIV/0!</v>
      </c>
    </row>
    <row r="1043" spans="10:19" ht="15" x14ac:dyDescent="0.2">
      <c r="J1043" s="49">
        <v>43600</v>
      </c>
      <c r="K1043" s="50">
        <v>159.940004348754</v>
      </c>
      <c r="L1043" s="139">
        <f t="shared" si="152"/>
        <v>1.7534326794823488E-2</v>
      </c>
      <c r="M1043" s="170">
        <f t="shared" si="153"/>
        <v>155.90660739722293</v>
      </c>
      <c r="N1043" s="139" t="e" cm="1">
        <f t="array" ref="N1043">[1]!BSMCall(M1043,$G$4,$G$7,W1043,$G$11,AE1043)/'EUR GBP'!H1043</f>
        <v>#VALUE!</v>
      </c>
      <c r="O1043" s="139" t="e">
        <f>$B$5*(N1043-($G$10/'EUR GBP'!$F$3))</f>
        <v>#VALUE!</v>
      </c>
      <c r="P1043" s="139" t="e">
        <f>(M1043/'EUR GBP'!H1043)-(Barclays!$K$3/'EUR GBP'!$F$3)</f>
        <v>#DIV/0!</v>
      </c>
      <c r="Q1043" s="139" t="e">
        <f t="shared" si="154"/>
        <v>#DIV/0!</v>
      </c>
      <c r="R1043" s="139" t="e">
        <f t="shared" si="155"/>
        <v>#DIV/0!</v>
      </c>
      <c r="S1043" s="139" t="e">
        <f t="shared" si="156"/>
        <v>#DIV/0!</v>
      </c>
    </row>
    <row r="1044" spans="10:19" ht="15" x14ac:dyDescent="0.2">
      <c r="J1044" s="49">
        <v>43599</v>
      </c>
      <c r="K1044" s="50">
        <v>157.160007953643</v>
      </c>
      <c r="L1044" s="139">
        <f t="shared" si="152"/>
        <v>1.2034545007594145E-2</v>
      </c>
      <c r="M1044" s="170">
        <f t="shared" si="153"/>
        <v>155.06393084342753</v>
      </c>
      <c r="N1044" s="139" t="e" cm="1">
        <f t="array" ref="N1044">[1]!BSMCall(M1044,$G$4,$G$7,W1044,$G$11,AE1044)/'EUR GBP'!H1044</f>
        <v>#VALUE!</v>
      </c>
      <c r="O1044" s="139" t="e">
        <f>$B$5*(N1044-($G$10/'EUR GBP'!$F$3))</f>
        <v>#VALUE!</v>
      </c>
      <c r="P1044" s="139" t="e">
        <f>(M1044/'EUR GBP'!H1044)-(Barclays!$K$3/'EUR GBP'!$F$3)</f>
        <v>#DIV/0!</v>
      </c>
      <c r="Q1044" s="139" t="e">
        <f t="shared" si="154"/>
        <v>#DIV/0!</v>
      </c>
      <c r="R1044" s="139" t="e">
        <f t="shared" si="155"/>
        <v>#DIV/0!</v>
      </c>
      <c r="S1044" s="139" t="e">
        <f t="shared" si="156"/>
        <v>#DIV/0!</v>
      </c>
    </row>
    <row r="1045" spans="10:19" ht="15" x14ac:dyDescent="0.2">
      <c r="J1045" s="49">
        <v>43598</v>
      </c>
      <c r="K1045" s="50">
        <v>155.27999401092501</v>
      </c>
      <c r="L1045" s="139">
        <f t="shared" si="152"/>
        <v>-1.2034545007594032E-2</v>
      </c>
      <c r="M1045" s="170">
        <f t="shared" si="153"/>
        <v>151.37606492225845</v>
      </c>
      <c r="N1045" s="139" t="e" cm="1">
        <f t="array" ref="N1045">[1]!BSMCall(M1045,$G$4,$G$7,W1045,$G$11,AE1045)/'EUR GBP'!H1045</f>
        <v>#VALUE!</v>
      </c>
      <c r="O1045" s="139" t="e">
        <f>$B$5*(N1045-($G$10/'EUR GBP'!$F$3))</f>
        <v>#VALUE!</v>
      </c>
      <c r="P1045" s="139" t="e">
        <f>(M1045/'EUR GBP'!H1045)-(Barclays!$K$3/'EUR GBP'!$F$3)</f>
        <v>#DIV/0!</v>
      </c>
      <c r="Q1045" s="139" t="e">
        <f t="shared" si="154"/>
        <v>#DIV/0!</v>
      </c>
      <c r="R1045" s="139" t="e">
        <f t="shared" si="155"/>
        <v>#DIV/0!</v>
      </c>
      <c r="S1045" s="139" t="e">
        <f t="shared" si="156"/>
        <v>#DIV/0!</v>
      </c>
    </row>
    <row r="1046" spans="10:19" ht="15" x14ac:dyDescent="0.2">
      <c r="J1046" s="49">
        <v>43595</v>
      </c>
      <c r="K1046" s="50">
        <v>157.160007953643</v>
      </c>
      <c r="L1046" s="139">
        <f t="shared" si="152"/>
        <v>3.4420206422504694E-3</v>
      </c>
      <c r="M1046" s="170">
        <f t="shared" si="153"/>
        <v>153.74738427836132</v>
      </c>
      <c r="N1046" s="139" t="e" cm="1">
        <f t="array" ref="N1046">[1]!BSMCall(M1046,$G$4,$G$7,W1046,$G$11,AE1046)/'EUR GBP'!H1046</f>
        <v>#VALUE!</v>
      </c>
      <c r="O1046" s="139" t="e">
        <f>$B$5*(N1046-($G$10/'EUR GBP'!$F$3))</f>
        <v>#VALUE!</v>
      </c>
      <c r="P1046" s="139" t="e">
        <f>(M1046/'EUR GBP'!H1046)-(Barclays!$K$3/'EUR GBP'!$F$3)</f>
        <v>#DIV/0!</v>
      </c>
      <c r="Q1046" s="139" t="e">
        <f t="shared" si="154"/>
        <v>#DIV/0!</v>
      </c>
      <c r="R1046" s="139" t="e">
        <f t="shared" si="155"/>
        <v>#DIV/0!</v>
      </c>
      <c r="S1046" s="139" t="e">
        <f t="shared" si="156"/>
        <v>#DIV/0!</v>
      </c>
    </row>
    <row r="1047" spans="10:19" ht="15" x14ac:dyDescent="0.2">
      <c r="J1047" s="49">
        <v>43594</v>
      </c>
      <c r="K1047" s="50">
        <v>156.61998987197799</v>
      </c>
      <c r="L1047" s="139">
        <f t="shared" si="152"/>
        <v>-1.6966826383360042E-2</v>
      </c>
      <c r="M1047" s="170">
        <f t="shared" si="153"/>
        <v>150.62034078030601</v>
      </c>
      <c r="N1047" s="139" t="e" cm="1">
        <f t="array" ref="N1047">[1]!BSMCall(M1047,$G$4,$G$7,W1047,$G$11,AE1047)/'EUR GBP'!H1047</f>
        <v>#VALUE!</v>
      </c>
      <c r="O1047" s="139" t="e">
        <f>$B$5*(N1047-($G$10/'EUR GBP'!$F$3))</f>
        <v>#VALUE!</v>
      </c>
      <c r="P1047" s="139" t="e">
        <f>(M1047/'EUR GBP'!H1047)-(Barclays!$K$3/'EUR GBP'!$F$3)</f>
        <v>#DIV/0!</v>
      </c>
      <c r="Q1047" s="139" t="e">
        <f t="shared" si="154"/>
        <v>#DIV/0!</v>
      </c>
      <c r="R1047" s="139" t="e">
        <f t="shared" si="155"/>
        <v>#DIV/0!</v>
      </c>
      <c r="S1047" s="139" t="e">
        <f t="shared" si="156"/>
        <v>#DIV/0!</v>
      </c>
    </row>
    <row r="1048" spans="10:19" ht="15" x14ac:dyDescent="0.2">
      <c r="J1048" s="49">
        <v>43593</v>
      </c>
      <c r="K1048" s="50">
        <v>159.30000543594301</v>
      </c>
      <c r="L1048" s="139">
        <f t="shared" si="152"/>
        <v>-2.5078059725250753E-3</v>
      </c>
      <c r="M1048" s="170">
        <f t="shared" si="153"/>
        <v>152.83575185704211</v>
      </c>
      <c r="N1048" s="139" t="e" cm="1">
        <f t="array" ref="N1048">[1]!BSMCall(M1048,$G$4,$G$7,W1048,$G$11,AE1048)/'EUR GBP'!H1048</f>
        <v>#VALUE!</v>
      </c>
      <c r="O1048" s="139" t="e">
        <f>$B$5*(N1048-($G$10/'EUR GBP'!$F$3))</f>
        <v>#VALUE!</v>
      </c>
      <c r="P1048" s="139" t="e">
        <f>(M1048/'EUR GBP'!H1048)-(Barclays!$K$3/'EUR GBP'!$F$3)</f>
        <v>#DIV/0!</v>
      </c>
      <c r="Q1048" s="139" t="e">
        <f t="shared" si="154"/>
        <v>#DIV/0!</v>
      </c>
      <c r="R1048" s="139" t="e">
        <f t="shared" si="155"/>
        <v>#DIV/0!</v>
      </c>
      <c r="S1048" s="139" t="e">
        <f t="shared" si="156"/>
        <v>#DIV/0!</v>
      </c>
    </row>
    <row r="1049" spans="10:19" ht="15" x14ac:dyDescent="0.2">
      <c r="J1049" s="49">
        <v>43592</v>
      </c>
      <c r="K1049" s="50">
        <v>159.70000028610201</v>
      </c>
      <c r="L1049" s="139">
        <f t="shared" si="152"/>
        <v>-2.4616203356895721E-2</v>
      </c>
      <c r="M1049" s="170">
        <f t="shared" si="153"/>
        <v>149.44830325661579</v>
      </c>
      <c r="N1049" s="139" t="e" cm="1">
        <f t="array" ref="N1049">[1]!BSMCall(M1049,$G$4,$G$7,W1049,$G$11,AE1049)/'EUR GBP'!H1049</f>
        <v>#VALUE!</v>
      </c>
      <c r="O1049" s="139" t="e">
        <f>$B$5*(N1049-($G$10/'EUR GBP'!$F$3))</f>
        <v>#VALUE!</v>
      </c>
      <c r="P1049" s="139" t="e">
        <f>(M1049/'EUR GBP'!H1049)-(Barclays!$K$3/'EUR GBP'!$F$3)</f>
        <v>#DIV/0!</v>
      </c>
      <c r="Q1049" s="139" t="e">
        <f t="shared" si="154"/>
        <v>#DIV/0!</v>
      </c>
      <c r="R1049" s="139" t="e">
        <f t="shared" si="155"/>
        <v>#DIV/0!</v>
      </c>
      <c r="S1049" s="139" t="e">
        <f t="shared" si="156"/>
        <v>#DIV/0!</v>
      </c>
    </row>
    <row r="1050" spans="10:19" ht="15" x14ac:dyDescent="0.2">
      <c r="J1050" s="49">
        <v>43591</v>
      </c>
      <c r="K1050" s="50">
        <v>163.67999315261801</v>
      </c>
      <c r="L1050" s="139">
        <f t="shared" si="152"/>
        <v>7.3338271495726937E-4</v>
      </c>
      <c r="M1050" s="170">
        <f t="shared" si="153"/>
        <v>153.33236678087607</v>
      </c>
      <c r="N1050" s="139" t="e" cm="1">
        <f t="array" ref="N1050">[1]!BSMCall(M1050,$G$4,$G$7,W1050,$G$11,AE1050)/'EUR GBP'!H1050</f>
        <v>#VALUE!</v>
      </c>
      <c r="O1050" s="139" t="e">
        <f>$B$5*(N1050-($G$10/'EUR GBP'!$F$3))</f>
        <v>#VALUE!</v>
      </c>
      <c r="P1050" s="139" t="e">
        <f>(M1050/'EUR GBP'!H1050)-(Barclays!$K$3/'EUR GBP'!$F$3)</f>
        <v>#DIV/0!</v>
      </c>
      <c r="Q1050" s="139" t="e">
        <f t="shared" si="154"/>
        <v>#DIV/0!</v>
      </c>
      <c r="R1050" s="139" t="e">
        <f t="shared" si="155"/>
        <v>#DIV/0!</v>
      </c>
      <c r="S1050" s="139" t="e">
        <f t="shared" si="156"/>
        <v>#DIV/0!</v>
      </c>
    </row>
    <row r="1051" spans="10:19" ht="15" x14ac:dyDescent="0.2">
      <c r="J1051" s="49">
        <v>43588</v>
      </c>
      <c r="K1051" s="50">
        <v>163.55999708175599</v>
      </c>
      <c r="L1051" s="139">
        <f t="shared" si="152"/>
        <v>-6.2168931622951455E-3</v>
      </c>
      <c r="M1051" s="170">
        <f t="shared" si="153"/>
        <v>152.26744552567828</v>
      </c>
      <c r="N1051" s="139" t="e" cm="1">
        <f t="array" ref="N1051">[1]!BSMCall(M1051,$G$4,$G$7,W1051,$G$11,AE1051)/'EUR GBP'!H1051</f>
        <v>#VALUE!</v>
      </c>
      <c r="O1051" s="139" t="e">
        <f>$B$5*(N1051-($G$10/'EUR GBP'!$F$3))</f>
        <v>#VALUE!</v>
      </c>
      <c r="P1051" s="139" t="e">
        <f>(M1051/'EUR GBP'!H1051)-(Barclays!$K$3/'EUR GBP'!$F$3)</f>
        <v>#DIV/0!</v>
      </c>
      <c r="Q1051" s="139" t="e">
        <f t="shared" si="154"/>
        <v>#DIV/0!</v>
      </c>
      <c r="R1051" s="139" t="e">
        <f t="shared" si="155"/>
        <v>#DIV/0!</v>
      </c>
      <c r="S1051" s="139" t="e">
        <f t="shared" si="156"/>
        <v>#DIV/0!</v>
      </c>
    </row>
    <row r="1052" spans="10:19" ht="15" x14ac:dyDescent="0.2">
      <c r="J1052" s="49">
        <v>43587</v>
      </c>
      <c r="K1052" s="50">
        <v>164.57999944686802</v>
      </c>
      <c r="L1052" s="139">
        <f t="shared" si="152"/>
        <v>2.189782717310997E-3</v>
      </c>
      <c r="M1052" s="170">
        <f t="shared" si="153"/>
        <v>153.55551638615327</v>
      </c>
      <c r="N1052" s="139" t="e" cm="1">
        <f t="array" ref="N1052">[1]!BSMCall(M1052,$G$4,$G$7,W1052,$G$11,AE1052)/'EUR GBP'!H1052</f>
        <v>#VALUE!</v>
      </c>
      <c r="O1052" s="139" t="e">
        <f>$B$5*(N1052-($G$10/'EUR GBP'!$F$3))</f>
        <v>#VALUE!</v>
      </c>
      <c r="P1052" s="139" t="e">
        <f>(M1052/'EUR GBP'!H1052)-(Barclays!$K$3/'EUR GBP'!$F$3)</f>
        <v>#DIV/0!</v>
      </c>
      <c r="Q1052" s="139" t="e">
        <f t="shared" si="154"/>
        <v>#DIV/0!</v>
      </c>
      <c r="R1052" s="139" t="e">
        <f t="shared" si="155"/>
        <v>#DIV/0!</v>
      </c>
      <c r="S1052" s="139" t="e">
        <f t="shared" si="156"/>
        <v>#DIV/0!</v>
      </c>
    </row>
    <row r="1053" spans="10:19" ht="15" x14ac:dyDescent="0.2">
      <c r="J1053" s="49">
        <v>43586</v>
      </c>
      <c r="K1053" s="50">
        <v>164.21999931335401</v>
      </c>
      <c r="L1053" s="139">
        <f t="shared" si="152"/>
        <v>2.3166715103709488E-3</v>
      </c>
      <c r="M1053" s="170">
        <f t="shared" si="153"/>
        <v>153.57495828675727</v>
      </c>
      <c r="N1053" s="139" t="e" cm="1">
        <f t="array" ref="N1053">[1]!BSMCall(M1053,$G$4,$G$7,W1053,$G$11,AE1053)/'EUR GBP'!H1053</f>
        <v>#VALUE!</v>
      </c>
      <c r="O1053" s="139" t="e">
        <f>$B$5*(N1053-($G$10/'EUR GBP'!$F$3))</f>
        <v>#VALUE!</v>
      </c>
      <c r="P1053" s="139" t="e">
        <f>(M1053/'EUR GBP'!H1053)-(Barclays!$K$3/'EUR GBP'!$F$3)</f>
        <v>#DIV/0!</v>
      </c>
      <c r="Q1053" s="139" t="e">
        <f t="shared" si="154"/>
        <v>#DIV/0!</v>
      </c>
      <c r="R1053" s="139" t="e">
        <f t="shared" si="155"/>
        <v>#DIV/0!</v>
      </c>
      <c r="S1053" s="139" t="e">
        <f t="shared" si="156"/>
        <v>#DIV/0!</v>
      </c>
    </row>
    <row r="1054" spans="10:19" ht="15" x14ac:dyDescent="0.2">
      <c r="J1054" s="49">
        <v>43585</v>
      </c>
      <c r="K1054" s="50">
        <v>163.83999586105301</v>
      </c>
      <c r="L1054" s="139">
        <f t="shared" si="152"/>
        <v>-3.0471078272307117E-3</v>
      </c>
      <c r="M1054" s="170">
        <f t="shared" si="153"/>
        <v>152.7531200280059</v>
      </c>
      <c r="N1054" s="139" t="e" cm="1">
        <f t="array" ref="N1054">[1]!BSMCall(M1054,$G$4,$G$7,W1054,$G$11,AE1054)/'EUR GBP'!H1054</f>
        <v>#VALUE!</v>
      </c>
      <c r="O1054" s="139" t="e">
        <f>$B$5*(N1054-($G$10/'EUR GBP'!$F$3))</f>
        <v>#VALUE!</v>
      </c>
      <c r="P1054" s="139" t="e">
        <f>(M1054/'EUR GBP'!H1054)-(Barclays!$K$3/'EUR GBP'!$F$3)</f>
        <v>#DIV/0!</v>
      </c>
      <c r="Q1054" s="139" t="e">
        <f t="shared" si="154"/>
        <v>#DIV/0!</v>
      </c>
      <c r="R1054" s="139" t="e">
        <f t="shared" si="155"/>
        <v>#DIV/0!</v>
      </c>
      <c r="S1054" s="139" t="e">
        <f t="shared" si="156"/>
        <v>#DIV/0!</v>
      </c>
    </row>
    <row r="1055" spans="10:19" ht="15" x14ac:dyDescent="0.2">
      <c r="J1055" s="49">
        <v>43584</v>
      </c>
      <c r="K1055" s="50">
        <v>164.339995384216</v>
      </c>
      <c r="L1055" s="139">
        <f t="shared" si="152"/>
        <v>2.0408814049330086E-2</v>
      </c>
      <c r="M1055" s="170">
        <f t="shared" si="153"/>
        <v>156.34703632827268</v>
      </c>
      <c r="N1055" s="139" t="e" cm="1">
        <f t="array" ref="N1055">[1]!BSMCall(M1055,$G$4,$G$7,W1055,$G$11,AE1055)/'EUR GBP'!H1055</f>
        <v>#VALUE!</v>
      </c>
      <c r="O1055" s="139" t="e">
        <f>$B$5*(N1055-($G$10/'EUR GBP'!$F$3))</f>
        <v>#VALUE!</v>
      </c>
      <c r="P1055" s="139" t="e">
        <f>(M1055/'EUR GBP'!H1055)-(Barclays!$K$3/'EUR GBP'!$F$3)</f>
        <v>#DIV/0!</v>
      </c>
      <c r="Q1055" s="139" t="e">
        <f t="shared" si="154"/>
        <v>#DIV/0!</v>
      </c>
      <c r="R1055" s="139" t="e">
        <f t="shared" si="155"/>
        <v>#DIV/0!</v>
      </c>
      <c r="S1055" s="139" t="e">
        <f t="shared" si="156"/>
        <v>#DIV/0!</v>
      </c>
    </row>
    <row r="1056" spans="10:19" ht="15" x14ac:dyDescent="0.2">
      <c r="J1056" s="49">
        <v>43581</v>
      </c>
      <c r="K1056" s="50">
        <v>161.02000474929801</v>
      </c>
      <c r="L1056" s="139">
        <f t="shared" si="152"/>
        <v>5.1055769232624323E-3</v>
      </c>
      <c r="M1056" s="170">
        <f t="shared" si="153"/>
        <v>154.00227436821595</v>
      </c>
      <c r="N1056" s="139" t="e" cm="1">
        <f t="array" ref="N1056">[1]!BSMCall(M1056,$G$4,$G$7,W1056,$G$11,AE1056)/'EUR GBP'!H1056</f>
        <v>#VALUE!</v>
      </c>
      <c r="O1056" s="139" t="e">
        <f>$B$5*(N1056-($G$10/'EUR GBP'!$F$3))</f>
        <v>#VALUE!</v>
      </c>
      <c r="P1056" s="139" t="e">
        <f>(M1056/'EUR GBP'!H1056)-(Barclays!$K$3/'EUR GBP'!$F$3)</f>
        <v>#DIV/0!</v>
      </c>
      <c r="Q1056" s="139" t="e">
        <f t="shared" si="154"/>
        <v>#DIV/0!</v>
      </c>
      <c r="R1056" s="139" t="e">
        <f t="shared" si="155"/>
        <v>#DIV/0!</v>
      </c>
      <c r="S1056" s="139" t="e">
        <f t="shared" si="156"/>
        <v>#DIV/0!</v>
      </c>
    </row>
    <row r="1057" spans="10:19" ht="15" x14ac:dyDescent="0.2">
      <c r="J1057" s="49">
        <v>43580</v>
      </c>
      <c r="K1057" s="50">
        <v>160.19999980926499</v>
      </c>
      <c r="L1057" s="139">
        <f t="shared" si="152"/>
        <v>-2.9158735417497521E-2</v>
      </c>
      <c r="M1057" s="170">
        <f t="shared" si="153"/>
        <v>148.75229650390764</v>
      </c>
      <c r="N1057" s="139" t="e" cm="1">
        <f t="array" ref="N1057">[1]!BSMCall(M1057,$G$4,$G$7,W1057,$G$11,AE1057)/'EUR GBP'!H1057</f>
        <v>#VALUE!</v>
      </c>
      <c r="O1057" s="139" t="e">
        <f>$B$5*(N1057-($G$10/'EUR GBP'!$F$3))</f>
        <v>#VALUE!</v>
      </c>
      <c r="P1057" s="139" t="e">
        <f>(M1057/'EUR GBP'!H1057)-(Barclays!$K$3/'EUR GBP'!$F$3)</f>
        <v>#DIV/0!</v>
      </c>
      <c r="Q1057" s="139" t="e">
        <f t="shared" si="154"/>
        <v>#DIV/0!</v>
      </c>
      <c r="R1057" s="139" t="e">
        <f t="shared" si="155"/>
        <v>#DIV/0!</v>
      </c>
      <c r="S1057" s="139" t="e">
        <f t="shared" si="156"/>
        <v>#DIV/0!</v>
      </c>
    </row>
    <row r="1058" spans="10:19" ht="15" x14ac:dyDescent="0.2">
      <c r="J1058" s="49">
        <v>43579</v>
      </c>
      <c r="K1058" s="50">
        <v>164.93999958038299</v>
      </c>
      <c r="L1058" s="139">
        <f t="shared" si="152"/>
        <v>-7.1286061559218128E-3</v>
      </c>
      <c r="M1058" s="170">
        <f t="shared" si="153"/>
        <v>152.12775286272503</v>
      </c>
      <c r="N1058" s="139" t="e" cm="1">
        <f t="array" ref="N1058">[1]!BSMCall(M1058,$G$4,$G$7,W1058,$G$11,AE1058)/'EUR GBP'!H1058</f>
        <v>#VALUE!</v>
      </c>
      <c r="O1058" s="139" t="e">
        <f>$B$5*(N1058-($G$10/'EUR GBP'!$F$3))</f>
        <v>#VALUE!</v>
      </c>
      <c r="P1058" s="139" t="e">
        <f>(M1058/'EUR GBP'!H1058)-(Barclays!$K$3/'EUR GBP'!$F$3)</f>
        <v>#DIV/0!</v>
      </c>
      <c r="Q1058" s="139" t="e">
        <f t="shared" si="154"/>
        <v>#DIV/0!</v>
      </c>
      <c r="R1058" s="139" t="e">
        <f t="shared" si="155"/>
        <v>#DIV/0!</v>
      </c>
      <c r="S1058" s="139" t="e">
        <f t="shared" si="156"/>
        <v>#DIV/0!</v>
      </c>
    </row>
    <row r="1059" spans="10:19" ht="15" x14ac:dyDescent="0.2">
      <c r="J1059" s="49">
        <v>43578</v>
      </c>
      <c r="K1059" s="50">
        <v>166.119992733001</v>
      </c>
      <c r="L1059" s="139">
        <f t="shared" si="152"/>
        <v>-1.9552340207224902E-2</v>
      </c>
      <c r="M1059" s="170">
        <f t="shared" si="153"/>
        <v>150.22418835768738</v>
      </c>
      <c r="N1059" s="139" t="e" cm="1">
        <f t="array" ref="N1059">[1]!BSMCall(M1059,$G$4,$G$7,W1059,$G$11,AE1059)/'EUR GBP'!H1059</f>
        <v>#VALUE!</v>
      </c>
      <c r="O1059" s="139" t="e">
        <f>$B$5*(N1059-($G$10/'EUR GBP'!$F$3))</f>
        <v>#VALUE!</v>
      </c>
      <c r="P1059" s="139" t="e">
        <f>(M1059/'EUR GBP'!H1059)-(Barclays!$K$3/'EUR GBP'!$F$3)</f>
        <v>#DIV/0!</v>
      </c>
      <c r="Q1059" s="139" t="e">
        <f t="shared" si="154"/>
        <v>#DIV/0!</v>
      </c>
      <c r="R1059" s="139" t="e">
        <f t="shared" si="155"/>
        <v>#DIV/0!</v>
      </c>
      <c r="S1059" s="139" t="e">
        <f t="shared" si="156"/>
        <v>#DIV/0!</v>
      </c>
    </row>
    <row r="1060" spans="10:19" ht="15" x14ac:dyDescent="0.2">
      <c r="J1060" s="49">
        <v>43577</v>
      </c>
      <c r="K1060" s="50">
        <v>169.39998865127498</v>
      </c>
      <c r="L1060" s="139">
        <f t="shared" si="152"/>
        <v>0</v>
      </c>
      <c r="M1060" s="170">
        <f t="shared" si="153"/>
        <v>153.21999788284299</v>
      </c>
      <c r="N1060" s="139" t="e" cm="1">
        <f t="array" ref="N1060">[1]!BSMCall(M1060,$G$4,$G$7,W1060,$G$11,AE1060)/'EUR GBP'!H1060</f>
        <v>#VALUE!</v>
      </c>
      <c r="O1060" s="139" t="e">
        <f>$B$5*(N1060-($G$10/'EUR GBP'!$F$3))</f>
        <v>#VALUE!</v>
      </c>
      <c r="P1060" s="139" t="e">
        <f>(M1060/'EUR GBP'!H1060)-(Barclays!$K$3/'EUR GBP'!$F$3)</f>
        <v>#DIV/0!</v>
      </c>
      <c r="Q1060" s="139" t="e">
        <f t="shared" si="154"/>
        <v>#DIV/0!</v>
      </c>
      <c r="R1060" s="139" t="e">
        <f t="shared" si="155"/>
        <v>#DIV/0!</v>
      </c>
      <c r="S1060" s="139" t="e">
        <f t="shared" si="156"/>
        <v>#DIV/0!</v>
      </c>
    </row>
    <row r="1061" spans="10:19" ht="15" x14ac:dyDescent="0.2">
      <c r="J1061" s="49">
        <v>43574</v>
      </c>
      <c r="K1061" s="50">
        <v>169.39998865127498</v>
      </c>
      <c r="L1061" s="139">
        <f t="shared" si="152"/>
        <v>-3.542576761023144E-4</v>
      </c>
      <c r="M1061" s="170">
        <f t="shared" si="153"/>
        <v>153.16571852246062</v>
      </c>
      <c r="N1061" s="139" t="e" cm="1">
        <f t="array" ref="N1061">[1]!BSMCall(M1061,$G$4,$G$7,W1061,$G$11,AE1061)/'EUR GBP'!H1061</f>
        <v>#VALUE!</v>
      </c>
      <c r="O1061" s="139" t="e">
        <f>$B$5*(N1061-($G$10/'EUR GBP'!$F$3))</f>
        <v>#VALUE!</v>
      </c>
      <c r="P1061" s="139" t="e">
        <f>(M1061/'EUR GBP'!H1061)-(Barclays!$K$3/'EUR GBP'!$F$3)</f>
        <v>#DIV/0!</v>
      </c>
      <c r="Q1061" s="139" t="e">
        <f t="shared" si="154"/>
        <v>#DIV/0!</v>
      </c>
      <c r="R1061" s="139" t="e">
        <f t="shared" si="155"/>
        <v>#DIV/0!</v>
      </c>
      <c r="S1061" s="139" t="e">
        <f t="shared" si="156"/>
        <v>#DIV/0!</v>
      </c>
    </row>
    <row r="1062" spans="10:19" ht="15" x14ac:dyDescent="0.2">
      <c r="J1062" s="49">
        <v>43573</v>
      </c>
      <c r="K1062" s="50">
        <v>169.460010528564</v>
      </c>
      <c r="L1062" s="139">
        <f t="shared" si="152"/>
        <v>3.5425767610240352E-4</v>
      </c>
      <c r="M1062" s="170">
        <f t="shared" si="153"/>
        <v>153.27427724322538</v>
      </c>
      <c r="N1062" s="139" t="e" cm="1">
        <f t="array" ref="N1062">[1]!BSMCall(M1062,$G$4,$G$7,W1062,$G$11,AE1062)/'EUR GBP'!H1062</f>
        <v>#VALUE!</v>
      </c>
      <c r="O1062" s="139" t="e">
        <f>$B$5*(N1062-($G$10/'EUR GBP'!$F$3))</f>
        <v>#VALUE!</v>
      </c>
      <c r="P1062" s="139" t="e">
        <f>(M1062/'EUR GBP'!H1062)-(Barclays!$K$3/'EUR GBP'!$F$3)</f>
        <v>#DIV/0!</v>
      </c>
      <c r="Q1062" s="139" t="e">
        <f t="shared" si="154"/>
        <v>#DIV/0!</v>
      </c>
      <c r="R1062" s="139" t="e">
        <f t="shared" si="155"/>
        <v>#DIV/0!</v>
      </c>
      <c r="S1062" s="139" t="e">
        <f t="shared" si="156"/>
        <v>#DIV/0!</v>
      </c>
    </row>
    <row r="1063" spans="10:19" ht="15" x14ac:dyDescent="0.2">
      <c r="J1063" s="49">
        <v>43572</v>
      </c>
      <c r="K1063" s="50">
        <v>169.39998865127498</v>
      </c>
      <c r="L1063" s="139">
        <f t="shared" si="152"/>
        <v>1.2474120342403914E-2</v>
      </c>
      <c r="M1063" s="170">
        <f t="shared" si="153"/>
        <v>155.13128257529644</v>
      </c>
      <c r="N1063" s="139" t="e" cm="1">
        <f t="array" ref="N1063">[1]!BSMCall(M1063,$G$4,$G$7,W1063,$G$11,AE1063)/'EUR GBP'!H1063</f>
        <v>#VALUE!</v>
      </c>
      <c r="O1063" s="139" t="e">
        <f>$B$5*(N1063-($G$10/'EUR GBP'!$F$3))</f>
        <v>#VALUE!</v>
      </c>
      <c r="P1063" s="139" t="e">
        <f>(M1063/'EUR GBP'!H1063)-(Barclays!$K$3/'EUR GBP'!$F$3)</f>
        <v>#DIV/0!</v>
      </c>
      <c r="Q1063" s="139" t="e">
        <f t="shared" si="154"/>
        <v>#DIV/0!</v>
      </c>
      <c r="R1063" s="139" t="e">
        <f t="shared" si="155"/>
        <v>#DIV/0!</v>
      </c>
      <c r="S1063" s="139" t="e">
        <f t="shared" si="156"/>
        <v>#DIV/0!</v>
      </c>
    </row>
    <row r="1064" spans="10:19" ht="15" x14ac:dyDescent="0.2">
      <c r="J1064" s="49">
        <v>43571</v>
      </c>
      <c r="K1064" s="50">
        <v>167.29999780654902</v>
      </c>
      <c r="L1064" s="139">
        <f t="shared" si="152"/>
        <v>-1.19472791533453E-3</v>
      </c>
      <c r="M1064" s="170">
        <f t="shared" si="153"/>
        <v>153.03694167418487</v>
      </c>
      <c r="N1064" s="139" t="e" cm="1">
        <f t="array" ref="N1064">[1]!BSMCall(M1064,$G$4,$G$7,W1064,$G$11,AE1064)/'EUR GBP'!H1064</f>
        <v>#VALUE!</v>
      </c>
      <c r="O1064" s="139" t="e">
        <f>$B$5*(N1064-($G$10/'EUR GBP'!$F$3))</f>
        <v>#VALUE!</v>
      </c>
      <c r="P1064" s="139" t="e">
        <f>(M1064/'EUR GBP'!H1064)-(Barclays!$K$3/'EUR GBP'!$F$3)</f>
        <v>#DIV/0!</v>
      </c>
      <c r="Q1064" s="139" t="e">
        <f t="shared" si="154"/>
        <v>#DIV/0!</v>
      </c>
      <c r="R1064" s="139" t="e">
        <f t="shared" si="155"/>
        <v>#DIV/0!</v>
      </c>
      <c r="S1064" s="139" t="e">
        <f t="shared" si="156"/>
        <v>#DIV/0!</v>
      </c>
    </row>
    <row r="1065" spans="10:19" ht="15" x14ac:dyDescent="0.2">
      <c r="J1065" s="49">
        <v>43570</v>
      </c>
      <c r="K1065" s="50">
        <v>167.49999523162799</v>
      </c>
      <c r="L1065" s="139">
        <f t="shared" si="152"/>
        <v>7.189944053409259E-3</v>
      </c>
      <c r="M1065" s="170">
        <f t="shared" si="153"/>
        <v>154.32164109548413</v>
      </c>
      <c r="N1065" s="139" t="e" cm="1">
        <f t="array" ref="N1065">[1]!BSMCall(M1065,$G$4,$G$7,W1065,$G$11,AE1065)/'EUR GBP'!H1065</f>
        <v>#VALUE!</v>
      </c>
      <c r="O1065" s="139" t="e">
        <f>$B$5*(N1065-($G$10/'EUR GBP'!$F$3))</f>
        <v>#VALUE!</v>
      </c>
      <c r="P1065" s="139" t="e">
        <f>(M1065/'EUR GBP'!H1065)-(Barclays!$K$3/'EUR GBP'!$F$3)</f>
        <v>#DIV/0!</v>
      </c>
      <c r="Q1065" s="139" t="e">
        <f t="shared" si="154"/>
        <v>#DIV/0!</v>
      </c>
      <c r="R1065" s="139" t="e">
        <f t="shared" si="155"/>
        <v>#DIV/0!</v>
      </c>
      <c r="S1065" s="139" t="e">
        <f t="shared" si="156"/>
        <v>#DIV/0!</v>
      </c>
    </row>
    <row r="1066" spans="10:19" ht="15" x14ac:dyDescent="0.2">
      <c r="J1066" s="49">
        <v>43567</v>
      </c>
      <c r="K1066" s="50">
        <v>166.29999876022299</v>
      </c>
      <c r="L1066" s="139">
        <f t="shared" si="152"/>
        <v>9.4248921476581399E-3</v>
      </c>
      <c r="M1066" s="170">
        <f t="shared" si="153"/>
        <v>154.66407983775318</v>
      </c>
      <c r="N1066" s="139" t="e" cm="1">
        <f t="array" ref="N1066">[1]!BSMCall(M1066,$G$4,$G$7,W1066,$G$11,AE1066)/'EUR GBP'!H1066</f>
        <v>#VALUE!</v>
      </c>
      <c r="O1066" s="139" t="e">
        <f>$B$5*(N1066-($G$10/'EUR GBP'!$F$3))</f>
        <v>#VALUE!</v>
      </c>
      <c r="P1066" s="139" t="e">
        <f>(M1066/'EUR GBP'!H1066)-(Barclays!$K$3/'EUR GBP'!$F$3)</f>
        <v>#DIV/0!</v>
      </c>
      <c r="Q1066" s="139" t="e">
        <f t="shared" si="154"/>
        <v>#DIV/0!</v>
      </c>
      <c r="R1066" s="139" t="e">
        <f t="shared" si="155"/>
        <v>#DIV/0!</v>
      </c>
      <c r="S1066" s="139" t="e">
        <f t="shared" si="156"/>
        <v>#DIV/0!</v>
      </c>
    </row>
    <row r="1067" spans="10:19" ht="15" x14ac:dyDescent="0.2">
      <c r="J1067" s="49">
        <v>43566</v>
      </c>
      <c r="K1067" s="50">
        <v>164.74000215530299</v>
      </c>
      <c r="L1067" s="139">
        <f t="shared" si="152"/>
        <v>2.6199171177637523E-2</v>
      </c>
      <c r="M1067" s="170">
        <f t="shared" si="153"/>
        <v>157.23423483521285</v>
      </c>
      <c r="N1067" s="139" t="e" cm="1">
        <f t="array" ref="N1067">[1]!BSMCall(M1067,$G$4,$G$7,W1067,$G$11,AE1067)/'EUR GBP'!H1067</f>
        <v>#VALUE!</v>
      </c>
      <c r="O1067" s="139" t="e">
        <f>$B$5*(N1067-($G$10/'EUR GBP'!$F$3))</f>
        <v>#VALUE!</v>
      </c>
      <c r="P1067" s="139" t="e">
        <f>(M1067/'EUR GBP'!H1067)-(Barclays!$K$3/'EUR GBP'!$F$3)</f>
        <v>#DIV/0!</v>
      </c>
      <c r="Q1067" s="139" t="e">
        <f t="shared" si="154"/>
        <v>#DIV/0!</v>
      </c>
      <c r="R1067" s="139" t="e">
        <f t="shared" si="155"/>
        <v>#DIV/0!</v>
      </c>
      <c r="S1067" s="139" t="e">
        <f t="shared" si="156"/>
        <v>#DIV/0!</v>
      </c>
    </row>
    <row r="1068" spans="10:19" ht="15" x14ac:dyDescent="0.2">
      <c r="J1068" s="49">
        <v>43565</v>
      </c>
      <c r="K1068" s="50">
        <v>160.47999858856198</v>
      </c>
      <c r="L1068" s="139">
        <f t="shared" si="152"/>
        <v>-3.7318378525933757E-3</v>
      </c>
      <c r="M1068" s="170">
        <f t="shared" si="153"/>
        <v>152.64820569496953</v>
      </c>
      <c r="N1068" s="139" t="e" cm="1">
        <f t="array" ref="N1068">[1]!BSMCall(M1068,$G$4,$G$7,W1068,$G$11,AE1068)/'EUR GBP'!H1068</f>
        <v>#VALUE!</v>
      </c>
      <c r="O1068" s="139" t="e">
        <f>$B$5*(N1068-($G$10/'EUR GBP'!$F$3))</f>
        <v>#VALUE!</v>
      </c>
      <c r="P1068" s="139" t="e">
        <f>(M1068/'EUR GBP'!H1068)-(Barclays!$K$3/'EUR GBP'!$F$3)</f>
        <v>#DIV/0!</v>
      </c>
      <c r="Q1068" s="139" t="e">
        <f t="shared" si="154"/>
        <v>#DIV/0!</v>
      </c>
      <c r="R1068" s="139" t="e">
        <f t="shared" si="155"/>
        <v>#DIV/0!</v>
      </c>
      <c r="S1068" s="139" t="e">
        <f t="shared" si="156"/>
        <v>#DIV/0!</v>
      </c>
    </row>
    <row r="1069" spans="10:19" ht="15" x14ac:dyDescent="0.2">
      <c r="J1069" s="49">
        <v>43564</v>
      </c>
      <c r="K1069" s="50">
        <v>161.080002784729</v>
      </c>
      <c r="L1069" s="139">
        <f t="shared" si="152"/>
        <v>-1.1112601286405881E-2</v>
      </c>
      <c r="M1069" s="170">
        <f t="shared" si="153"/>
        <v>151.51732513726699</v>
      </c>
      <c r="N1069" s="139" t="e" cm="1">
        <f t="array" ref="N1069">[1]!BSMCall(M1069,$G$4,$G$7,W1069,$G$11,AE1069)/'EUR GBP'!H1069</f>
        <v>#VALUE!</v>
      </c>
      <c r="O1069" s="139" t="e">
        <f>$B$5*(N1069-($G$10/'EUR GBP'!$F$3))</f>
        <v>#VALUE!</v>
      </c>
      <c r="P1069" s="139" t="e">
        <f>(M1069/'EUR GBP'!H1069)-(Barclays!$K$3/'EUR GBP'!$F$3)</f>
        <v>#DIV/0!</v>
      </c>
      <c r="Q1069" s="139" t="e">
        <f t="shared" si="154"/>
        <v>#DIV/0!</v>
      </c>
      <c r="R1069" s="139" t="e">
        <f t="shared" si="155"/>
        <v>#DIV/0!</v>
      </c>
      <c r="S1069" s="139" t="e">
        <f t="shared" si="156"/>
        <v>#DIV/0!</v>
      </c>
    </row>
    <row r="1070" spans="10:19" ht="15" x14ac:dyDescent="0.2">
      <c r="J1070" s="49">
        <v>43563</v>
      </c>
      <c r="K1070" s="50">
        <v>162.880003452301</v>
      </c>
      <c r="L1070" s="139">
        <f t="shared" si="152"/>
        <v>1.2287097473413036E-3</v>
      </c>
      <c r="M1070" s="170">
        <f t="shared" si="153"/>
        <v>153.40826078772926</v>
      </c>
      <c r="N1070" s="139" t="e" cm="1">
        <f t="array" ref="N1070">[1]!BSMCall(M1070,$G$4,$G$7,W1070,$G$11,AE1070)/'EUR GBP'!H1070</f>
        <v>#VALUE!</v>
      </c>
      <c r="O1070" s="139" t="e">
        <f>$B$5*(N1070-($G$10/'EUR GBP'!$F$3))</f>
        <v>#VALUE!</v>
      </c>
      <c r="P1070" s="139" t="e">
        <f>(M1070/'EUR GBP'!H1070)-(Barclays!$K$3/'EUR GBP'!$F$3)</f>
        <v>#DIV/0!</v>
      </c>
      <c r="Q1070" s="139" t="e">
        <f t="shared" si="154"/>
        <v>#DIV/0!</v>
      </c>
      <c r="R1070" s="139" t="e">
        <f t="shared" si="155"/>
        <v>#DIV/0!</v>
      </c>
      <c r="S1070" s="139" t="e">
        <f t="shared" si="156"/>
        <v>#DIV/0!</v>
      </c>
    </row>
    <row r="1071" spans="10:19" ht="15" x14ac:dyDescent="0.2">
      <c r="J1071" s="49">
        <v>43560</v>
      </c>
      <c r="K1071" s="50">
        <v>162.67999410629199</v>
      </c>
      <c r="L1071" s="139">
        <f t="shared" si="152"/>
        <v>-1.3068945818109126E-2</v>
      </c>
      <c r="M1071" s="170">
        <f t="shared" si="153"/>
        <v>151.21757403226133</v>
      </c>
      <c r="N1071" s="139" t="e" cm="1">
        <f t="array" ref="N1071">[1]!BSMCall(M1071,$G$4,$G$7,W1071,$G$11,AE1071)/'EUR GBP'!H1071</f>
        <v>#VALUE!</v>
      </c>
      <c r="O1071" s="139" t="e">
        <f>$B$5*(N1071-($G$10/'EUR GBP'!$F$3))</f>
        <v>#VALUE!</v>
      </c>
      <c r="P1071" s="139" t="e">
        <f>(M1071/'EUR GBP'!H1071)-(Barclays!$K$3/'EUR GBP'!$F$3)</f>
        <v>#DIV/0!</v>
      </c>
      <c r="Q1071" s="139" t="e">
        <f t="shared" si="154"/>
        <v>#DIV/0!</v>
      </c>
      <c r="R1071" s="139" t="e">
        <f t="shared" si="155"/>
        <v>#DIV/0!</v>
      </c>
      <c r="S1071" s="139" t="e">
        <f t="shared" si="156"/>
        <v>#DIV/0!</v>
      </c>
    </row>
    <row r="1072" spans="10:19" ht="15" x14ac:dyDescent="0.2">
      <c r="J1072" s="49">
        <v>43559</v>
      </c>
      <c r="K1072" s="50">
        <v>164.820003509521</v>
      </c>
      <c r="L1072" s="139">
        <f t="shared" si="152"/>
        <v>5.5975421177747956E-3</v>
      </c>
      <c r="M1072" s="170">
        <f t="shared" si="153"/>
        <v>154.07765327427757</v>
      </c>
      <c r="N1072" s="139" t="e" cm="1">
        <f t="array" ref="N1072">[1]!BSMCall(M1072,$G$4,$G$7,W1072,$G$11,AE1072)/'EUR GBP'!H1072</f>
        <v>#VALUE!</v>
      </c>
      <c r="O1072" s="139" t="e">
        <f>$B$5*(N1072-($G$10/'EUR GBP'!$F$3))</f>
        <v>#VALUE!</v>
      </c>
      <c r="P1072" s="139" t="e">
        <f>(M1072/'EUR GBP'!H1072)-(Barclays!$K$3/'EUR GBP'!$F$3)</f>
        <v>#DIV/0!</v>
      </c>
      <c r="Q1072" s="139" t="e">
        <f t="shared" si="154"/>
        <v>#DIV/0!</v>
      </c>
      <c r="R1072" s="139" t="e">
        <f t="shared" si="155"/>
        <v>#DIV/0!</v>
      </c>
      <c r="S1072" s="139" t="e">
        <f t="shared" si="156"/>
        <v>#DIV/0!</v>
      </c>
    </row>
    <row r="1073" spans="10:19" ht="15" x14ac:dyDescent="0.2">
      <c r="J1073" s="49">
        <v>43558</v>
      </c>
      <c r="K1073" s="50">
        <v>163.89999389648401</v>
      </c>
      <c r="L1073" s="139">
        <f t="shared" si="152"/>
        <v>2.3707700949998408E-2</v>
      </c>
      <c r="M1073" s="170">
        <f t="shared" si="153"/>
        <v>156.85249177220882</v>
      </c>
      <c r="N1073" s="139" t="e" cm="1">
        <f t="array" ref="N1073">[1]!BSMCall(M1073,$G$4,$G$7,W1073,$G$11,AE1073)/'EUR GBP'!H1073</f>
        <v>#VALUE!</v>
      </c>
      <c r="O1073" s="139" t="e">
        <f>$B$5*(N1073-($G$10/'EUR GBP'!$F$3))</f>
        <v>#VALUE!</v>
      </c>
      <c r="P1073" s="139" t="e">
        <f>(M1073/'EUR GBP'!H1073)-(Barclays!$K$3/'EUR GBP'!$F$3)</f>
        <v>#DIV/0!</v>
      </c>
      <c r="Q1073" s="139" t="e">
        <f t="shared" si="154"/>
        <v>#DIV/0!</v>
      </c>
      <c r="R1073" s="139" t="e">
        <f t="shared" si="155"/>
        <v>#DIV/0!</v>
      </c>
      <c r="S1073" s="139" t="e">
        <f t="shared" si="156"/>
        <v>#DIV/0!</v>
      </c>
    </row>
    <row r="1074" spans="10:19" ht="15" x14ac:dyDescent="0.2">
      <c r="J1074" s="49">
        <v>43557</v>
      </c>
      <c r="K1074" s="50">
        <v>160.06000041961602</v>
      </c>
      <c r="L1074" s="139">
        <f t="shared" si="152"/>
        <v>1.1435826891709385E-2</v>
      </c>
      <c r="M1074" s="170">
        <f t="shared" si="153"/>
        <v>154.97219525497925</v>
      </c>
      <c r="N1074" s="139" t="e" cm="1">
        <f t="array" ref="N1074">[1]!BSMCall(M1074,$G$4,$G$7,W1074,$G$11,AE1074)/'EUR GBP'!H1074</f>
        <v>#VALUE!</v>
      </c>
      <c r="O1074" s="139" t="e">
        <f>$B$5*(N1074-($G$10/'EUR GBP'!$F$3))</f>
        <v>#VALUE!</v>
      </c>
      <c r="P1074" s="139" t="e">
        <f>(M1074/'EUR GBP'!H1074)-(Barclays!$K$3/'EUR GBP'!$F$3)</f>
        <v>#DIV/0!</v>
      </c>
      <c r="Q1074" s="139" t="e">
        <f t="shared" si="154"/>
        <v>#DIV/0!</v>
      </c>
      <c r="R1074" s="139" t="e">
        <f t="shared" si="155"/>
        <v>#DIV/0!</v>
      </c>
      <c r="S1074" s="139" t="e">
        <f t="shared" si="156"/>
        <v>#DIV/0!</v>
      </c>
    </row>
    <row r="1075" spans="10:19" ht="15" x14ac:dyDescent="0.2">
      <c r="J1075" s="49">
        <v>43556</v>
      </c>
      <c r="K1075" s="50">
        <v>158.24000835418698</v>
      </c>
      <c r="L1075" s="139">
        <f t="shared" si="152"/>
        <v>2.5862500976790798E-2</v>
      </c>
      <c r="M1075" s="170">
        <f t="shared" si="153"/>
        <v>157.18265022775191</v>
      </c>
      <c r="N1075" s="139" t="e" cm="1">
        <f t="array" ref="N1075">[1]!BSMCall(M1075,$G$4,$G$7,W1075,$G$11,AE1075)/'EUR GBP'!H1075</f>
        <v>#VALUE!</v>
      </c>
      <c r="O1075" s="139" t="e">
        <f>$B$5*(N1075-($G$10/'EUR GBP'!$F$3))</f>
        <v>#VALUE!</v>
      </c>
      <c r="P1075" s="139" t="e">
        <f>(M1075/'EUR GBP'!H1075)-(Barclays!$K$3/'EUR GBP'!$F$3)</f>
        <v>#DIV/0!</v>
      </c>
      <c r="Q1075" s="139" t="e">
        <f t="shared" si="154"/>
        <v>#DIV/0!</v>
      </c>
      <c r="R1075" s="139" t="e">
        <f t="shared" si="155"/>
        <v>#DIV/0!</v>
      </c>
      <c r="S1075" s="139" t="e">
        <f t="shared" si="156"/>
        <v>#DIV/0!</v>
      </c>
    </row>
    <row r="1076" spans="10:19" ht="15" x14ac:dyDescent="0.2">
      <c r="J1076" s="49">
        <v>43553</v>
      </c>
      <c r="K1076" s="50">
        <v>154.19999361038199</v>
      </c>
      <c r="L1076" s="139">
        <f t="shared" si="152"/>
        <v>3.8985902861014372E-3</v>
      </c>
      <c r="M1076" s="170">
        <f t="shared" si="153"/>
        <v>153.81733987822554</v>
      </c>
      <c r="N1076" s="139" t="e" cm="1">
        <f t="array" ref="N1076">[1]!BSMCall(M1076,$G$4,$G$7,W1076,$G$11,AE1076)/'EUR GBP'!H1076</f>
        <v>#VALUE!</v>
      </c>
      <c r="O1076" s="139" t="e">
        <f>$B$5*(N1076-($G$10/'EUR GBP'!$F$3))</f>
        <v>#VALUE!</v>
      </c>
      <c r="P1076" s="139" t="e">
        <f>(M1076/'EUR GBP'!H1076)-(Barclays!$K$3/'EUR GBP'!$F$3)</f>
        <v>#DIV/0!</v>
      </c>
      <c r="Q1076" s="139" t="e">
        <f t="shared" si="154"/>
        <v>#DIV/0!</v>
      </c>
      <c r="R1076" s="139" t="e">
        <f t="shared" si="155"/>
        <v>#DIV/0!</v>
      </c>
      <c r="S1076" s="139" t="e">
        <f t="shared" si="156"/>
        <v>#DIV/0!</v>
      </c>
    </row>
    <row r="1077" spans="10:19" ht="15" x14ac:dyDescent="0.2">
      <c r="J1077" s="49">
        <v>43552</v>
      </c>
      <c r="K1077" s="50">
        <v>153.60000133514399</v>
      </c>
      <c r="L1077" s="139">
        <f t="shared" si="152"/>
        <v>-1.2936855273617544E-2</v>
      </c>
      <c r="M1077" s="170">
        <f t="shared" si="153"/>
        <v>151.23781294520867</v>
      </c>
      <c r="N1077" s="139" t="e" cm="1">
        <f t="array" ref="N1077">[1]!BSMCall(M1077,$G$4,$G$7,W1077,$G$11,AE1077)/'EUR GBP'!H1077</f>
        <v>#VALUE!</v>
      </c>
      <c r="O1077" s="139" t="e">
        <f>$B$5*(N1077-($G$10/'EUR GBP'!$F$3))</f>
        <v>#VALUE!</v>
      </c>
      <c r="P1077" s="139" t="e">
        <f>(M1077/'EUR GBP'!H1077)-(Barclays!$K$3/'EUR GBP'!$F$3)</f>
        <v>#DIV/0!</v>
      </c>
      <c r="Q1077" s="139" t="e">
        <f t="shared" si="154"/>
        <v>#DIV/0!</v>
      </c>
      <c r="R1077" s="139" t="e">
        <f t="shared" si="155"/>
        <v>#DIV/0!</v>
      </c>
      <c r="S1077" s="139" t="e">
        <f t="shared" si="156"/>
        <v>#DIV/0!</v>
      </c>
    </row>
    <row r="1078" spans="10:19" ht="15" x14ac:dyDescent="0.2">
      <c r="J1078" s="49">
        <v>43551</v>
      </c>
      <c r="K1078" s="50">
        <v>155.60001134872402</v>
      </c>
      <c r="L1078" s="139">
        <f t="shared" si="152"/>
        <v>1.0985698985461116E-2</v>
      </c>
      <c r="M1078" s="170">
        <f t="shared" si="153"/>
        <v>154.9032266581369</v>
      </c>
      <c r="N1078" s="139" t="e" cm="1">
        <f t="array" ref="N1078">[1]!BSMCall(M1078,$G$4,$G$7,W1078,$G$11,AE1078)/'EUR GBP'!H1078</f>
        <v>#VALUE!</v>
      </c>
      <c r="O1078" s="139" t="e">
        <f>$B$5*(N1078-($G$10/'EUR GBP'!$F$3))</f>
        <v>#VALUE!</v>
      </c>
      <c r="P1078" s="139" t="e">
        <f>(M1078/'EUR GBP'!H1078)-(Barclays!$K$3/'EUR GBP'!$F$3)</f>
        <v>#DIV/0!</v>
      </c>
      <c r="Q1078" s="139" t="e">
        <f t="shared" si="154"/>
        <v>#DIV/0!</v>
      </c>
      <c r="R1078" s="139" t="e">
        <f t="shared" si="155"/>
        <v>#DIV/0!</v>
      </c>
      <c r="S1078" s="139" t="e">
        <f t="shared" si="156"/>
        <v>#DIV/0!</v>
      </c>
    </row>
    <row r="1079" spans="10:19" ht="15" x14ac:dyDescent="0.2">
      <c r="J1079" s="49">
        <v>43550</v>
      </c>
      <c r="K1079" s="50">
        <v>153.89999151229802</v>
      </c>
      <c r="L1079" s="139">
        <f t="shared" si="152"/>
        <v>-9.0557272661778224E-3</v>
      </c>
      <c r="M1079" s="170">
        <f t="shared" si="153"/>
        <v>151.83247937029162</v>
      </c>
      <c r="N1079" s="139" t="e" cm="1">
        <f t="array" ref="N1079">[1]!BSMCall(M1079,$G$4,$G$7,W1079,$G$11,AE1079)/'EUR GBP'!H1079</f>
        <v>#VALUE!</v>
      </c>
      <c r="O1079" s="139" t="e">
        <f>$B$5*(N1079-($G$10/'EUR GBP'!$F$3))</f>
        <v>#VALUE!</v>
      </c>
      <c r="P1079" s="139" t="e">
        <f>(M1079/'EUR GBP'!H1079)-(Barclays!$K$3/'EUR GBP'!$F$3)</f>
        <v>#DIV/0!</v>
      </c>
      <c r="Q1079" s="139" t="e">
        <f t="shared" si="154"/>
        <v>#DIV/0!</v>
      </c>
      <c r="R1079" s="139" t="e">
        <f t="shared" si="155"/>
        <v>#DIV/0!</v>
      </c>
      <c r="S1079" s="139" t="e">
        <f t="shared" si="156"/>
        <v>#DIV/0!</v>
      </c>
    </row>
    <row r="1080" spans="10:19" ht="15" x14ac:dyDescent="0.2">
      <c r="J1080" s="49">
        <v>43549</v>
      </c>
      <c r="K1080" s="50">
        <v>155.299997329711</v>
      </c>
      <c r="L1080" s="139">
        <f t="shared" si="152"/>
        <v>9.0188366469505553E-4</v>
      </c>
      <c r="M1080" s="170">
        <f t="shared" si="153"/>
        <v>153.35818449603812</v>
      </c>
      <c r="N1080" s="139" t="e" cm="1">
        <f t="array" ref="N1080">[1]!BSMCall(M1080,$G$4,$G$7,W1080,$G$11,AE1080)/'EUR GBP'!H1080</f>
        <v>#VALUE!</v>
      </c>
      <c r="O1080" s="139" t="e">
        <f>$B$5*(N1080-($G$10/'EUR GBP'!$F$3))</f>
        <v>#VALUE!</v>
      </c>
      <c r="P1080" s="139" t="e">
        <f>(M1080/'EUR GBP'!H1080)-(Barclays!$K$3/'EUR GBP'!$F$3)</f>
        <v>#DIV/0!</v>
      </c>
      <c r="Q1080" s="139" t="e">
        <f t="shared" si="154"/>
        <v>#DIV/0!</v>
      </c>
      <c r="R1080" s="139" t="e">
        <f t="shared" si="155"/>
        <v>#DIV/0!</v>
      </c>
      <c r="S1080" s="139" t="e">
        <f t="shared" si="156"/>
        <v>#DIV/0!</v>
      </c>
    </row>
    <row r="1081" spans="10:19" ht="15" x14ac:dyDescent="0.2">
      <c r="J1081" s="49">
        <v>43546</v>
      </c>
      <c r="K1081" s="50">
        <v>155.15999794006302</v>
      </c>
      <c r="L1081" s="139">
        <f t="shared" si="152"/>
        <v>-4.0048319272258569E-2</v>
      </c>
      <c r="M1081" s="170">
        <f t="shared" si="153"/>
        <v>147.08379448873612</v>
      </c>
      <c r="N1081" s="139" t="e" cm="1">
        <f t="array" ref="N1081">[1]!BSMCall(M1081,$G$4,$G$7,W1081,$G$11,AE1081)/'EUR GBP'!H1081</f>
        <v>#VALUE!</v>
      </c>
      <c r="O1081" s="139" t="e">
        <f>$B$5*(N1081-($G$10/'EUR GBP'!$F$3))</f>
        <v>#VALUE!</v>
      </c>
      <c r="P1081" s="139" t="e">
        <f>(M1081/'EUR GBP'!H1081)-(Barclays!$K$3/'EUR GBP'!$F$3)</f>
        <v>#DIV/0!</v>
      </c>
      <c r="Q1081" s="139" t="e">
        <f t="shared" si="154"/>
        <v>#DIV/0!</v>
      </c>
      <c r="R1081" s="139" t="e">
        <f t="shared" si="155"/>
        <v>#DIV/0!</v>
      </c>
      <c r="S1081" s="139" t="e">
        <f t="shared" si="156"/>
        <v>#DIV/0!</v>
      </c>
    </row>
    <row r="1082" spans="10:19" ht="15" x14ac:dyDescent="0.2">
      <c r="J1082" s="49">
        <v>43545</v>
      </c>
      <c r="K1082" s="50">
        <v>161.500000953674</v>
      </c>
      <c r="L1082" s="139">
        <f t="shared" si="152"/>
        <v>-2.0834038200952983E-2</v>
      </c>
      <c r="M1082" s="170">
        <f t="shared" si="153"/>
        <v>150.0278065938019</v>
      </c>
      <c r="N1082" s="139" t="e" cm="1">
        <f t="array" ref="N1082">[1]!BSMCall(M1082,$G$4,$G$7,W1082,$G$11,AE1082)/'EUR GBP'!H1082</f>
        <v>#VALUE!</v>
      </c>
      <c r="O1082" s="139" t="e">
        <f>$B$5*(N1082-($G$10/'EUR GBP'!$F$3))</f>
        <v>#VALUE!</v>
      </c>
      <c r="P1082" s="139" t="e">
        <f>(M1082/'EUR GBP'!H1082)-(Barclays!$K$3/'EUR GBP'!$F$3)</f>
        <v>#DIV/0!</v>
      </c>
      <c r="Q1082" s="139" t="e">
        <f t="shared" si="154"/>
        <v>#DIV/0!</v>
      </c>
      <c r="R1082" s="139" t="e">
        <f t="shared" si="155"/>
        <v>#DIV/0!</v>
      </c>
      <c r="S1082" s="139" t="e">
        <f t="shared" si="156"/>
        <v>#DIV/0!</v>
      </c>
    </row>
    <row r="1083" spans="10:19" ht="15" x14ac:dyDescent="0.2">
      <c r="J1083" s="49">
        <v>43544</v>
      </c>
      <c r="K1083" s="50">
        <v>164.89999294281</v>
      </c>
      <c r="L1083" s="139">
        <f t="shared" si="152"/>
        <v>-2.1121630817498821E-2</v>
      </c>
      <c r="M1083" s="170">
        <f t="shared" si="153"/>
        <v>149.98374165370362</v>
      </c>
      <c r="N1083" s="139" t="e" cm="1">
        <f t="array" ref="N1083">[1]!BSMCall(M1083,$G$4,$G$7,W1083,$G$11,AE1083)/'EUR GBP'!H1083</f>
        <v>#VALUE!</v>
      </c>
      <c r="O1083" s="139" t="e">
        <f>$B$5*(N1083-($G$10/'EUR GBP'!$F$3))</f>
        <v>#VALUE!</v>
      </c>
      <c r="P1083" s="139" t="e">
        <f>(M1083/'EUR GBP'!H1083)-(Barclays!$K$3/'EUR GBP'!$F$3)</f>
        <v>#DIV/0!</v>
      </c>
      <c r="Q1083" s="139" t="e">
        <f t="shared" si="154"/>
        <v>#DIV/0!</v>
      </c>
      <c r="R1083" s="139" t="e">
        <f t="shared" si="155"/>
        <v>#DIV/0!</v>
      </c>
      <c r="S1083" s="139" t="e">
        <f t="shared" si="156"/>
        <v>#DIV/0!</v>
      </c>
    </row>
    <row r="1084" spans="10:19" ht="15" x14ac:dyDescent="0.2">
      <c r="J1084" s="49">
        <v>43543</v>
      </c>
      <c r="K1084" s="50">
        <v>168.419992923736</v>
      </c>
      <c r="L1084" s="139">
        <f t="shared" si="152"/>
        <v>1.6402653340143836E-2</v>
      </c>
      <c r="M1084" s="170">
        <f t="shared" si="153"/>
        <v>155.73321239289282</v>
      </c>
      <c r="N1084" s="139" t="e" cm="1">
        <f t="array" ref="N1084">[1]!BSMCall(M1084,$G$4,$G$7,W1084,$G$11,AE1084)/'EUR GBP'!H1084</f>
        <v>#VALUE!</v>
      </c>
      <c r="O1084" s="139" t="e">
        <f>$B$5*(N1084-($G$10/'EUR GBP'!$F$3))</f>
        <v>#VALUE!</v>
      </c>
      <c r="P1084" s="139" t="e">
        <f>(M1084/'EUR GBP'!H1084)-(Barclays!$K$3/'EUR GBP'!$F$3)</f>
        <v>#DIV/0!</v>
      </c>
      <c r="Q1084" s="139" t="e">
        <f t="shared" si="154"/>
        <v>#DIV/0!</v>
      </c>
      <c r="R1084" s="139" t="e">
        <f t="shared" si="155"/>
        <v>#DIV/0!</v>
      </c>
      <c r="S1084" s="139" t="e">
        <f t="shared" si="156"/>
        <v>#DIV/0!</v>
      </c>
    </row>
    <row r="1085" spans="10:19" ht="15" x14ac:dyDescent="0.2">
      <c r="J1085" s="49">
        <v>43542</v>
      </c>
      <c r="K1085" s="50">
        <v>165.67999124526901</v>
      </c>
      <c r="L1085" s="139">
        <f t="shared" si="152"/>
        <v>2.4142652610231326E-4</v>
      </c>
      <c r="M1085" s="170">
        <f t="shared" si="153"/>
        <v>153.25698925466125</v>
      </c>
      <c r="N1085" s="139" t="e" cm="1">
        <f t="array" ref="N1085">[1]!BSMCall(M1085,$G$4,$G$7,W1085,$G$11,AE1085)/'EUR GBP'!H1085</f>
        <v>#VALUE!</v>
      </c>
      <c r="O1085" s="139" t="e">
        <f>$B$5*(N1085-($G$10/'EUR GBP'!$F$3))</f>
        <v>#VALUE!</v>
      </c>
      <c r="P1085" s="139" t="e">
        <f>(M1085/'EUR GBP'!H1085)-(Barclays!$K$3/'EUR GBP'!$F$3)</f>
        <v>#DIV/0!</v>
      </c>
      <c r="Q1085" s="139" t="e">
        <f t="shared" si="154"/>
        <v>#DIV/0!</v>
      </c>
      <c r="R1085" s="139" t="e">
        <f t="shared" si="155"/>
        <v>#DIV/0!</v>
      </c>
      <c r="S1085" s="139" t="e">
        <f t="shared" si="156"/>
        <v>#DIV/0!</v>
      </c>
    </row>
    <row r="1086" spans="10:19" ht="15" x14ac:dyDescent="0.2">
      <c r="J1086" s="49">
        <v>43539</v>
      </c>
      <c r="K1086" s="50">
        <v>165.63999652862501</v>
      </c>
      <c r="L1086" s="139">
        <f t="shared" si="152"/>
        <v>3.6289154157125828E-3</v>
      </c>
      <c r="M1086" s="170">
        <f t="shared" si="153"/>
        <v>153.77602029515549</v>
      </c>
      <c r="N1086" s="139" t="e" cm="1">
        <f t="array" ref="N1086">[1]!BSMCall(M1086,$G$4,$G$7,W1086,$G$11,AE1086)/'EUR GBP'!H1086</f>
        <v>#VALUE!</v>
      </c>
      <c r="O1086" s="139" t="e">
        <f>$B$5*(N1086-($G$10/'EUR GBP'!$F$3))</f>
        <v>#VALUE!</v>
      </c>
      <c r="P1086" s="139" t="e">
        <f>(M1086/'EUR GBP'!H1086)-(Barclays!$K$3/'EUR GBP'!$F$3)</f>
        <v>#DIV/0!</v>
      </c>
      <c r="Q1086" s="139" t="e">
        <f t="shared" si="154"/>
        <v>#DIV/0!</v>
      </c>
      <c r="R1086" s="139" t="e">
        <f t="shared" si="155"/>
        <v>#DIV/0!</v>
      </c>
      <c r="S1086" s="139" t="e">
        <f t="shared" si="156"/>
        <v>#DIV/0!</v>
      </c>
    </row>
    <row r="1087" spans="10:19" ht="15" x14ac:dyDescent="0.2">
      <c r="J1087" s="49">
        <v>43538</v>
      </c>
      <c r="K1087" s="50">
        <v>165.03999233245801</v>
      </c>
      <c r="L1087" s="139">
        <f t="shared" si="152"/>
        <v>3.8853797087059195E-3</v>
      </c>
      <c r="M1087" s="170">
        <f t="shared" si="153"/>
        <v>153.81531575358497</v>
      </c>
      <c r="N1087" s="139" t="e" cm="1">
        <f t="array" ref="N1087">[1]!BSMCall(M1087,$G$4,$G$7,W1087,$G$11,AE1087)/'EUR GBP'!H1087</f>
        <v>#VALUE!</v>
      </c>
      <c r="O1087" s="139" t="e">
        <f>$B$5*(N1087-($G$10/'EUR GBP'!$F$3))</f>
        <v>#VALUE!</v>
      </c>
      <c r="P1087" s="139" t="e">
        <f>(M1087/'EUR GBP'!H1087)-(Barclays!$K$3/'EUR GBP'!$F$3)</f>
        <v>#DIV/0!</v>
      </c>
      <c r="Q1087" s="139" t="e">
        <f t="shared" si="154"/>
        <v>#DIV/0!</v>
      </c>
      <c r="R1087" s="139" t="e">
        <f t="shared" si="155"/>
        <v>#DIV/0!</v>
      </c>
      <c r="S1087" s="139" t="e">
        <f t="shared" si="156"/>
        <v>#DIV/0!</v>
      </c>
    </row>
    <row r="1088" spans="10:19" ht="15" x14ac:dyDescent="0.2">
      <c r="J1088" s="49">
        <v>43537</v>
      </c>
      <c r="K1088" s="50">
        <v>164.39999341964699</v>
      </c>
      <c r="L1088" s="139">
        <f t="shared" si="152"/>
        <v>8.4295324961583245E-3</v>
      </c>
      <c r="M1088" s="170">
        <f t="shared" si="153"/>
        <v>154.51157083405772</v>
      </c>
      <c r="N1088" s="139" t="e" cm="1">
        <f t="array" ref="N1088">[1]!BSMCall(M1088,$G$4,$G$7,W1088,$G$11,AE1088)/'EUR GBP'!H1088</f>
        <v>#VALUE!</v>
      </c>
      <c r="O1088" s="139" t="e">
        <f>$B$5*(N1088-($G$10/'EUR GBP'!$F$3))</f>
        <v>#VALUE!</v>
      </c>
      <c r="P1088" s="139" t="e">
        <f>(M1088/'EUR GBP'!H1088)-(Barclays!$K$3/'EUR GBP'!$F$3)</f>
        <v>#DIV/0!</v>
      </c>
      <c r="Q1088" s="139" t="e">
        <f t="shared" si="154"/>
        <v>#DIV/0!</v>
      </c>
      <c r="R1088" s="139" t="e">
        <f t="shared" si="155"/>
        <v>#DIV/0!</v>
      </c>
      <c r="S1088" s="139" t="e">
        <f t="shared" si="156"/>
        <v>#DIV/0!</v>
      </c>
    </row>
    <row r="1089" spans="10:19" ht="15" x14ac:dyDescent="0.2">
      <c r="J1089" s="49">
        <v>43536</v>
      </c>
      <c r="K1089" s="50">
        <v>163.02000284194901</v>
      </c>
      <c r="L1089" s="139">
        <f t="shared" si="152"/>
        <v>1.5329798425088354E-2</v>
      </c>
      <c r="M1089" s="170">
        <f t="shared" si="153"/>
        <v>155.56882956507945</v>
      </c>
      <c r="N1089" s="139" t="e" cm="1">
        <f t="array" ref="N1089">[1]!BSMCall(M1089,$G$4,$G$7,W1089,$G$11,AE1089)/'EUR GBP'!H1089</f>
        <v>#VALUE!</v>
      </c>
      <c r="O1089" s="139" t="e">
        <f>$B$5*(N1089-($G$10/'EUR GBP'!$F$3))</f>
        <v>#VALUE!</v>
      </c>
      <c r="P1089" s="139" t="e">
        <f>(M1089/'EUR GBP'!H1089)-(Barclays!$K$3/'EUR GBP'!$F$3)</f>
        <v>#DIV/0!</v>
      </c>
      <c r="Q1089" s="139" t="e">
        <f t="shared" si="154"/>
        <v>#DIV/0!</v>
      </c>
      <c r="R1089" s="139" t="e">
        <f t="shared" si="155"/>
        <v>#DIV/0!</v>
      </c>
      <c r="S1089" s="139" t="e">
        <f t="shared" si="156"/>
        <v>#DIV/0!</v>
      </c>
    </row>
    <row r="1090" spans="10:19" ht="15" x14ac:dyDescent="0.2">
      <c r="J1090" s="49">
        <v>43535</v>
      </c>
      <c r="K1090" s="50">
        <v>160.53999662399201</v>
      </c>
      <c r="L1090" s="139">
        <f t="shared" si="152"/>
        <v>9.1358618397865809E-3</v>
      </c>
      <c r="M1090" s="170">
        <f t="shared" si="153"/>
        <v>154.61979461459302</v>
      </c>
      <c r="N1090" s="139" t="e" cm="1">
        <f t="array" ref="N1090">[1]!BSMCall(M1090,$G$4,$G$7,W1090,$G$11,AE1090)/'EUR GBP'!H1090</f>
        <v>#VALUE!</v>
      </c>
      <c r="O1090" s="139" t="e">
        <f>$B$5*(N1090-($G$10/'EUR GBP'!$F$3))</f>
        <v>#VALUE!</v>
      </c>
      <c r="P1090" s="139" t="e">
        <f>(M1090/'EUR GBP'!H1090)-(Barclays!$K$3/'EUR GBP'!$F$3)</f>
        <v>#DIV/0!</v>
      </c>
      <c r="Q1090" s="139" t="e">
        <f t="shared" si="154"/>
        <v>#DIV/0!</v>
      </c>
      <c r="R1090" s="139" t="e">
        <f t="shared" si="155"/>
        <v>#DIV/0!</v>
      </c>
      <c r="S1090" s="139" t="e">
        <f t="shared" si="156"/>
        <v>#DIV/0!</v>
      </c>
    </row>
    <row r="1091" spans="10:19" ht="15" x14ac:dyDescent="0.2">
      <c r="J1091" s="49">
        <v>43532</v>
      </c>
      <c r="K1091" s="50">
        <v>159.08000469207698</v>
      </c>
      <c r="L1091" s="139">
        <f t="shared" si="152"/>
        <v>-1.4726324847063248E-2</v>
      </c>
      <c r="M1091" s="170">
        <f t="shared" si="153"/>
        <v>150.9636304209539</v>
      </c>
      <c r="N1091" s="139" t="e" cm="1">
        <f t="array" ref="N1091">[1]!BSMCall(M1091,$G$4,$G$7,W1091,$G$11,AE1091)/'EUR GBP'!H1091</f>
        <v>#VALUE!</v>
      </c>
      <c r="O1091" s="139" t="e">
        <f>$B$5*(N1091-($G$10/'EUR GBP'!$F$3))</f>
        <v>#VALUE!</v>
      </c>
      <c r="P1091" s="139" t="e">
        <f>(M1091/'EUR GBP'!H1091)-(Barclays!$K$3/'EUR GBP'!$F$3)</f>
        <v>#DIV/0!</v>
      </c>
      <c r="Q1091" s="139" t="e">
        <f t="shared" si="154"/>
        <v>#DIV/0!</v>
      </c>
      <c r="R1091" s="139" t="e">
        <f t="shared" si="155"/>
        <v>#DIV/0!</v>
      </c>
      <c r="S1091" s="139" t="e">
        <f t="shared" si="156"/>
        <v>#DIV/0!</v>
      </c>
    </row>
    <row r="1092" spans="10:19" ht="15" x14ac:dyDescent="0.2">
      <c r="J1092" s="49">
        <v>43531</v>
      </c>
      <c r="K1092" s="50">
        <v>161.44000291824301</v>
      </c>
      <c r="L1092" s="139">
        <f t="shared" ref="L1092:L1155" si="157">LN(K1092/K1093)</f>
        <v>-2.2296623963539312E-2</v>
      </c>
      <c r="M1092" s="170">
        <f t="shared" ref="M1092:M1155" si="158">$K$3*(1+L1092)</f>
        <v>149.80370920635497</v>
      </c>
      <c r="N1092" s="139" t="e" cm="1">
        <f t="array" ref="N1092">[1]!BSMCall(M1092,$G$4,$G$7,W1092,$G$11,AE1092)/'EUR GBP'!H1092</f>
        <v>#VALUE!</v>
      </c>
      <c r="O1092" s="139" t="e">
        <f>$B$5*(N1092-($G$10/'EUR GBP'!$F$3))</f>
        <v>#VALUE!</v>
      </c>
      <c r="P1092" s="139" t="e">
        <f>(M1092/'EUR GBP'!H1092)-(Barclays!$K$3/'EUR GBP'!$F$3)</f>
        <v>#DIV/0!</v>
      </c>
      <c r="Q1092" s="139" t="e">
        <f t="shared" ref="Q1092:Q1155" si="159">$G$15*P1092</f>
        <v>#DIV/0!</v>
      </c>
      <c r="R1092" s="139" t="e">
        <f t="shared" ref="R1092:R1155" si="160">0.5*$G$16*P1092^2</f>
        <v>#DIV/0!</v>
      </c>
      <c r="S1092" s="139" t="e">
        <f t="shared" ref="S1092:S1155" si="161">Q1092+R1092+Y1092+AG1092</f>
        <v>#DIV/0!</v>
      </c>
    </row>
    <row r="1093" spans="10:19" ht="15" x14ac:dyDescent="0.2">
      <c r="J1093" s="49">
        <v>43530</v>
      </c>
      <c r="K1093" s="50">
        <v>165.079998970031</v>
      </c>
      <c r="L1093" s="139">
        <f t="shared" si="157"/>
        <v>6.9296881626482671E-3</v>
      </c>
      <c r="M1093" s="170">
        <f t="shared" si="158"/>
        <v>154.28176468845271</v>
      </c>
      <c r="N1093" s="139" t="e" cm="1">
        <f t="array" ref="N1093">[1]!BSMCall(M1093,$G$4,$G$7,W1093,$G$11,AE1093)/'EUR GBP'!H1093</f>
        <v>#VALUE!</v>
      </c>
      <c r="O1093" s="139" t="e">
        <f>$B$5*(N1093-($G$10/'EUR GBP'!$F$3))</f>
        <v>#VALUE!</v>
      </c>
      <c r="P1093" s="139" t="e">
        <f>(M1093/'EUR GBP'!H1093)-(Barclays!$K$3/'EUR GBP'!$F$3)</f>
        <v>#DIV/0!</v>
      </c>
      <c r="Q1093" s="139" t="e">
        <f t="shared" si="159"/>
        <v>#DIV/0!</v>
      </c>
      <c r="R1093" s="139" t="e">
        <f t="shared" si="160"/>
        <v>#DIV/0!</v>
      </c>
      <c r="S1093" s="139" t="e">
        <f t="shared" si="161"/>
        <v>#DIV/0!</v>
      </c>
    </row>
    <row r="1094" spans="10:19" ht="15" x14ac:dyDescent="0.2">
      <c r="J1094" s="49">
        <v>43529</v>
      </c>
      <c r="K1094" s="50">
        <v>163.94000053405699</v>
      </c>
      <c r="L1094" s="139">
        <f t="shared" si="157"/>
        <v>-2.3152599574512013E-3</v>
      </c>
      <c r="M1094" s="170">
        <f t="shared" si="158"/>
        <v>152.8652537570641</v>
      </c>
      <c r="N1094" s="139" t="e" cm="1">
        <f t="array" ref="N1094">[1]!BSMCall(M1094,$G$4,$G$7,W1094,$G$11,AE1094)/'EUR GBP'!H1094</f>
        <v>#VALUE!</v>
      </c>
      <c r="O1094" s="139" t="e">
        <f>$B$5*(N1094-($G$10/'EUR GBP'!$F$3))</f>
        <v>#VALUE!</v>
      </c>
      <c r="P1094" s="139" t="e">
        <f>(M1094/'EUR GBP'!H1094)-(Barclays!$K$3/'EUR GBP'!$F$3)</f>
        <v>#DIV/0!</v>
      </c>
      <c r="Q1094" s="139" t="e">
        <f t="shared" si="159"/>
        <v>#DIV/0!</v>
      </c>
      <c r="R1094" s="139" t="e">
        <f t="shared" si="160"/>
        <v>#DIV/0!</v>
      </c>
      <c r="S1094" s="139" t="e">
        <f t="shared" si="161"/>
        <v>#DIV/0!</v>
      </c>
    </row>
    <row r="1095" spans="10:19" ht="15" x14ac:dyDescent="0.2">
      <c r="J1095" s="49">
        <v>43528</v>
      </c>
      <c r="K1095" s="50">
        <v>164.32000398635799</v>
      </c>
      <c r="L1095" s="139">
        <f t="shared" si="157"/>
        <v>6.9619234793059231E-3</v>
      </c>
      <c r="M1095" s="170">
        <f t="shared" si="158"/>
        <v>154.28670378360275</v>
      </c>
      <c r="N1095" s="139" t="e" cm="1">
        <f t="array" ref="N1095">[1]!BSMCall(M1095,$G$4,$G$7,W1095,$G$11,AE1095)/'EUR GBP'!H1095</f>
        <v>#VALUE!</v>
      </c>
      <c r="O1095" s="139" t="e">
        <f>$B$5*(N1095-($G$10/'EUR GBP'!$F$3))</f>
        <v>#VALUE!</v>
      </c>
      <c r="P1095" s="139" t="e">
        <f>(M1095/'EUR GBP'!H1095)-(Barclays!$K$3/'EUR GBP'!$F$3)</f>
        <v>#DIV/0!</v>
      </c>
      <c r="Q1095" s="139" t="e">
        <f t="shared" si="159"/>
        <v>#DIV/0!</v>
      </c>
      <c r="R1095" s="139" t="e">
        <f t="shared" si="160"/>
        <v>#DIV/0!</v>
      </c>
      <c r="S1095" s="139" t="e">
        <f t="shared" si="161"/>
        <v>#DIV/0!</v>
      </c>
    </row>
    <row r="1096" spans="10:19" ht="15" x14ac:dyDescent="0.2">
      <c r="J1096" s="49">
        <v>43525</v>
      </c>
      <c r="K1096" s="50">
        <v>163.179993629455</v>
      </c>
      <c r="L1096" s="139">
        <f t="shared" si="157"/>
        <v>-1.1576351684502896E-2</v>
      </c>
      <c r="M1096" s="170">
        <f t="shared" si="158"/>
        <v>151.4462693022524</v>
      </c>
      <c r="N1096" s="139" t="e" cm="1">
        <f t="array" ref="N1096">[1]!BSMCall(M1096,$G$4,$G$7,W1096,$G$11,AE1096)/'EUR GBP'!H1096</f>
        <v>#VALUE!</v>
      </c>
      <c r="O1096" s="139" t="e">
        <f>$B$5*(N1096-($G$10/'EUR GBP'!$F$3))</f>
        <v>#VALUE!</v>
      </c>
      <c r="P1096" s="139" t="e">
        <f>(M1096/'EUR GBP'!H1096)-(Barclays!$K$3/'EUR GBP'!$F$3)</f>
        <v>#DIV/0!</v>
      </c>
      <c r="Q1096" s="139" t="e">
        <f t="shared" si="159"/>
        <v>#DIV/0!</v>
      </c>
      <c r="R1096" s="139" t="e">
        <f t="shared" si="160"/>
        <v>#DIV/0!</v>
      </c>
      <c r="S1096" s="139" t="e">
        <f t="shared" si="161"/>
        <v>#DIV/0!</v>
      </c>
    </row>
    <row r="1097" spans="10:19" ht="15" x14ac:dyDescent="0.2">
      <c r="J1097" s="49">
        <v>43524</v>
      </c>
      <c r="K1097" s="50">
        <v>165.079998970031</v>
      </c>
      <c r="L1097" s="139">
        <f t="shared" si="157"/>
        <v>-1.3119236510020149E-2</v>
      </c>
      <c r="M1097" s="170">
        <f t="shared" si="158"/>
        <v>151.2098684925532</v>
      </c>
      <c r="N1097" s="139" t="e" cm="1">
        <f t="array" ref="N1097">[1]!BSMCall(M1097,$G$4,$G$7,W1097,$G$11,AE1097)/'EUR GBP'!H1097</f>
        <v>#VALUE!</v>
      </c>
      <c r="O1097" s="139" t="e">
        <f>$B$5*(N1097-($G$10/'EUR GBP'!$F$3))</f>
        <v>#VALUE!</v>
      </c>
      <c r="P1097" s="139" t="e">
        <f>(M1097/'EUR GBP'!H1097)-(Barclays!$K$3/'EUR GBP'!$F$3)</f>
        <v>#DIV/0!</v>
      </c>
      <c r="Q1097" s="139" t="e">
        <f t="shared" si="159"/>
        <v>#DIV/0!</v>
      </c>
      <c r="R1097" s="139" t="e">
        <f t="shared" si="160"/>
        <v>#DIV/0!</v>
      </c>
      <c r="S1097" s="139" t="e">
        <f t="shared" si="161"/>
        <v>#DIV/0!</v>
      </c>
    </row>
    <row r="1098" spans="10:19" ht="15" x14ac:dyDescent="0.2">
      <c r="J1098" s="49">
        <v>43523</v>
      </c>
      <c r="K1098" s="50">
        <v>167.25999116897501</v>
      </c>
      <c r="L1098" s="139">
        <f t="shared" si="157"/>
        <v>1.9561052034456856E-2</v>
      </c>
      <c r="M1098" s="170">
        <f t="shared" si="158"/>
        <v>156.21714223414867</v>
      </c>
      <c r="N1098" s="139" t="e" cm="1">
        <f t="array" ref="N1098">[1]!BSMCall(M1098,$G$4,$G$7,W1098,$G$11,AE1098)/'EUR GBP'!H1098</f>
        <v>#VALUE!</v>
      </c>
      <c r="O1098" s="139" t="e">
        <f>$B$5*(N1098-($G$10/'EUR GBP'!$F$3))</f>
        <v>#VALUE!</v>
      </c>
      <c r="P1098" s="139" t="e">
        <f>(M1098/'EUR GBP'!H1098)-(Barclays!$K$3/'EUR GBP'!$F$3)</f>
        <v>#DIV/0!</v>
      </c>
      <c r="Q1098" s="139" t="e">
        <f t="shared" si="159"/>
        <v>#DIV/0!</v>
      </c>
      <c r="R1098" s="139" t="e">
        <f t="shared" si="160"/>
        <v>#DIV/0!</v>
      </c>
      <c r="S1098" s="139" t="e">
        <f t="shared" si="161"/>
        <v>#DIV/0!</v>
      </c>
    </row>
    <row r="1099" spans="10:19" ht="15" x14ac:dyDescent="0.2">
      <c r="J1099" s="49">
        <v>43522</v>
      </c>
      <c r="K1099" s="50">
        <v>164.020001888275</v>
      </c>
      <c r="L1099" s="139">
        <f t="shared" si="157"/>
        <v>2.9450303836517793E-2</v>
      </c>
      <c r="M1099" s="170">
        <f t="shared" si="158"/>
        <v>157.73237337432332</v>
      </c>
      <c r="N1099" s="139" t="e" cm="1">
        <f t="array" ref="N1099">[1]!BSMCall(M1099,$G$4,$G$7,W1099,$G$11,AE1099)/'EUR GBP'!H1099</f>
        <v>#VALUE!</v>
      </c>
      <c r="O1099" s="139" t="e">
        <f>$B$5*(N1099-($G$10/'EUR GBP'!$F$3))</f>
        <v>#VALUE!</v>
      </c>
      <c r="P1099" s="139" t="e">
        <f>(M1099/'EUR GBP'!H1099)-(Barclays!$K$3/'EUR GBP'!$F$3)</f>
        <v>#DIV/0!</v>
      </c>
      <c r="Q1099" s="139" t="e">
        <f t="shared" si="159"/>
        <v>#DIV/0!</v>
      </c>
      <c r="R1099" s="139" t="e">
        <f t="shared" si="160"/>
        <v>#DIV/0!</v>
      </c>
      <c r="S1099" s="139" t="e">
        <f t="shared" si="161"/>
        <v>#DIV/0!</v>
      </c>
    </row>
    <row r="1100" spans="10:19" ht="15" x14ac:dyDescent="0.2">
      <c r="J1100" s="49">
        <v>43521</v>
      </c>
      <c r="K1100" s="50">
        <v>159.25999879837002</v>
      </c>
      <c r="L1100" s="139">
        <f t="shared" si="157"/>
        <v>1.6970972611811901E-2</v>
      </c>
      <c r="M1100" s="170">
        <f t="shared" si="158"/>
        <v>155.82029027049461</v>
      </c>
      <c r="N1100" s="139" t="e" cm="1">
        <f t="array" ref="N1100">[1]!BSMCall(M1100,$G$4,$G$7,W1100,$G$11,AE1100)/'EUR GBP'!H1100</f>
        <v>#VALUE!</v>
      </c>
      <c r="O1100" s="139" t="e">
        <f>$B$5*(N1100-($G$10/'EUR GBP'!$F$3))</f>
        <v>#VALUE!</v>
      </c>
      <c r="P1100" s="139" t="e">
        <f>(M1100/'EUR GBP'!H1100)-(Barclays!$K$3/'EUR GBP'!$F$3)</f>
        <v>#DIV/0!</v>
      </c>
      <c r="Q1100" s="139" t="e">
        <f t="shared" si="159"/>
        <v>#DIV/0!</v>
      </c>
      <c r="R1100" s="139" t="e">
        <f t="shared" si="160"/>
        <v>#DIV/0!</v>
      </c>
      <c r="S1100" s="139" t="e">
        <f t="shared" si="161"/>
        <v>#DIV/0!</v>
      </c>
    </row>
    <row r="1101" spans="10:19" ht="15" x14ac:dyDescent="0.2">
      <c r="J1101" s="49">
        <v>43518</v>
      </c>
      <c r="K1101" s="50">
        <v>156.580007076263</v>
      </c>
      <c r="L1101" s="139">
        <f t="shared" si="157"/>
        <v>-2.3604759883370501E-2</v>
      </c>
      <c r="M1101" s="170">
        <f t="shared" si="158"/>
        <v>149.60327662348794</v>
      </c>
      <c r="N1101" s="139" t="e" cm="1">
        <f t="array" ref="N1101">[1]!BSMCall(M1101,$G$4,$G$7,W1101,$G$11,AE1101)/'EUR GBP'!H1101</f>
        <v>#VALUE!</v>
      </c>
      <c r="O1101" s="139" t="e">
        <f>$B$5*(N1101-($G$10/'EUR GBP'!$F$3))</f>
        <v>#VALUE!</v>
      </c>
      <c r="P1101" s="139" t="e">
        <f>(M1101/'EUR GBP'!H1101)-(Barclays!$K$3/'EUR GBP'!$F$3)</f>
        <v>#DIV/0!</v>
      </c>
      <c r="Q1101" s="139" t="e">
        <f t="shared" si="159"/>
        <v>#DIV/0!</v>
      </c>
      <c r="R1101" s="139" t="e">
        <f t="shared" si="160"/>
        <v>#DIV/0!</v>
      </c>
      <c r="S1101" s="139" t="e">
        <f t="shared" si="161"/>
        <v>#DIV/0!</v>
      </c>
    </row>
    <row r="1102" spans="10:19" ht="15" x14ac:dyDescent="0.2">
      <c r="J1102" s="49">
        <v>43517</v>
      </c>
      <c r="K1102" s="50">
        <v>160.320007801055</v>
      </c>
      <c r="L1102" s="139">
        <f t="shared" si="157"/>
        <v>2.4957352877088017E-4</v>
      </c>
      <c r="M1102" s="170">
        <f t="shared" si="158"/>
        <v>153.25823753839288</v>
      </c>
      <c r="N1102" s="139" t="e" cm="1">
        <f t="array" ref="N1102">[1]!BSMCall(M1102,$G$4,$G$7,W1102,$G$11,AE1102)/'EUR GBP'!H1102</f>
        <v>#VALUE!</v>
      </c>
      <c r="O1102" s="139" t="e">
        <f>$B$5*(N1102-($G$10/'EUR GBP'!$F$3))</f>
        <v>#VALUE!</v>
      </c>
      <c r="P1102" s="139" t="e">
        <f>(M1102/'EUR GBP'!H1102)-(Barclays!$K$3/'EUR GBP'!$F$3)</f>
        <v>#DIV/0!</v>
      </c>
      <c r="Q1102" s="139" t="e">
        <f t="shared" si="159"/>
        <v>#DIV/0!</v>
      </c>
      <c r="R1102" s="139" t="e">
        <f t="shared" si="160"/>
        <v>#DIV/0!</v>
      </c>
      <c r="S1102" s="139" t="e">
        <f t="shared" si="161"/>
        <v>#DIV/0!</v>
      </c>
    </row>
    <row r="1103" spans="10:19" ht="15" x14ac:dyDescent="0.2">
      <c r="J1103" s="49">
        <v>43516</v>
      </c>
      <c r="K1103" s="50">
        <v>160.28000116348201</v>
      </c>
      <c r="L1103" s="139">
        <f t="shared" si="157"/>
        <v>1.4074133759578583E-2</v>
      </c>
      <c r="M1103" s="170">
        <f t="shared" si="158"/>
        <v>155.37643662768849</v>
      </c>
      <c r="N1103" s="139" t="e" cm="1">
        <f t="array" ref="N1103">[1]!BSMCall(M1103,$G$4,$G$7,W1103,$G$11,AE1103)/'EUR GBP'!H1103</f>
        <v>#VALUE!</v>
      </c>
      <c r="O1103" s="139" t="e">
        <f>$B$5*(N1103-($G$10/'EUR GBP'!$F$3))</f>
        <v>#VALUE!</v>
      </c>
      <c r="P1103" s="139" t="e">
        <f>(M1103/'EUR GBP'!H1103)-(Barclays!$K$3/'EUR GBP'!$F$3)</f>
        <v>#DIV/0!</v>
      </c>
      <c r="Q1103" s="139" t="e">
        <f t="shared" si="159"/>
        <v>#DIV/0!</v>
      </c>
      <c r="R1103" s="139" t="e">
        <f t="shared" si="160"/>
        <v>#DIV/0!</v>
      </c>
      <c r="S1103" s="139" t="e">
        <f t="shared" si="161"/>
        <v>#DIV/0!</v>
      </c>
    </row>
    <row r="1104" spans="10:19" ht="15" x14ac:dyDescent="0.2">
      <c r="J1104" s="49">
        <v>43515</v>
      </c>
      <c r="K1104" s="50">
        <v>158.039999008178</v>
      </c>
      <c r="L1104" s="139">
        <f t="shared" si="157"/>
        <v>-2.6540936851186152E-3</v>
      </c>
      <c r="M1104" s="170">
        <f t="shared" si="158"/>
        <v>152.81333765402826</v>
      </c>
      <c r="N1104" s="139" t="e" cm="1">
        <f t="array" ref="N1104">[1]!BSMCall(M1104,$G$4,$G$7,W1104,$G$11,AE1104)/'EUR GBP'!H1104</f>
        <v>#VALUE!</v>
      </c>
      <c r="O1104" s="139" t="e">
        <f>$B$5*(N1104-($G$10/'EUR GBP'!$F$3))</f>
        <v>#VALUE!</v>
      </c>
      <c r="P1104" s="139" t="e">
        <f>(M1104/'EUR GBP'!H1104)-(Barclays!$K$3/'EUR GBP'!$F$3)</f>
        <v>#DIV/0!</v>
      </c>
      <c r="Q1104" s="139" t="e">
        <f t="shared" si="159"/>
        <v>#DIV/0!</v>
      </c>
      <c r="R1104" s="139" t="e">
        <f t="shared" si="160"/>
        <v>#DIV/0!</v>
      </c>
      <c r="S1104" s="139" t="e">
        <f t="shared" si="161"/>
        <v>#DIV/0!</v>
      </c>
    </row>
    <row r="1105" spans="10:19" ht="15" x14ac:dyDescent="0.2">
      <c r="J1105" s="49">
        <v>43514</v>
      </c>
      <c r="K1105" s="50">
        <v>158.46000909805201</v>
      </c>
      <c r="L1105" s="139">
        <f t="shared" si="157"/>
        <v>-6.7924063472072031E-3</v>
      </c>
      <c r="M1105" s="170">
        <f t="shared" si="158"/>
        <v>152.17926539670449</v>
      </c>
      <c r="N1105" s="139" t="e" cm="1">
        <f t="array" ref="N1105">[1]!BSMCall(M1105,$G$4,$G$7,W1105,$G$11,AE1105)/'EUR GBP'!H1105</f>
        <v>#VALUE!</v>
      </c>
      <c r="O1105" s="139" t="e">
        <f>$B$5*(N1105-($G$10/'EUR GBP'!$F$3))</f>
        <v>#VALUE!</v>
      </c>
      <c r="P1105" s="139" t="e">
        <f>(M1105/'EUR GBP'!H1105)-(Barclays!$K$3/'EUR GBP'!$F$3)</f>
        <v>#DIV/0!</v>
      </c>
      <c r="Q1105" s="139" t="e">
        <f t="shared" si="159"/>
        <v>#DIV/0!</v>
      </c>
      <c r="R1105" s="139" t="e">
        <f t="shared" si="160"/>
        <v>#DIV/0!</v>
      </c>
      <c r="S1105" s="139" t="e">
        <f t="shared" si="161"/>
        <v>#DIV/0!</v>
      </c>
    </row>
    <row r="1106" spans="10:19" ht="15" x14ac:dyDescent="0.2">
      <c r="J1106" s="49">
        <v>43511</v>
      </c>
      <c r="K1106" s="50">
        <v>159.53999757766698</v>
      </c>
      <c r="L1106" s="139">
        <f t="shared" si="157"/>
        <v>1.2742173628365791E-2</v>
      </c>
      <c r="M1106" s="170">
        <f t="shared" si="158"/>
        <v>155.172353699204</v>
      </c>
      <c r="N1106" s="139" t="e" cm="1">
        <f t="array" ref="N1106">[1]!BSMCall(M1106,$G$4,$G$7,W1106,$G$11,AE1106)/'EUR GBP'!H1106</f>
        <v>#VALUE!</v>
      </c>
      <c r="O1106" s="139" t="e">
        <f>$B$5*(N1106-($G$10/'EUR GBP'!$F$3))</f>
        <v>#VALUE!</v>
      </c>
      <c r="P1106" s="139" t="e">
        <f>(M1106/'EUR GBP'!H1106)-(Barclays!$K$3/'EUR GBP'!$F$3)</f>
        <v>#DIV/0!</v>
      </c>
      <c r="Q1106" s="139" t="e">
        <f t="shared" si="159"/>
        <v>#DIV/0!</v>
      </c>
      <c r="R1106" s="139" t="e">
        <f t="shared" si="160"/>
        <v>#DIV/0!</v>
      </c>
      <c r="S1106" s="139" t="e">
        <f t="shared" si="161"/>
        <v>#DIV/0!</v>
      </c>
    </row>
    <row r="1107" spans="10:19" ht="15" x14ac:dyDescent="0.2">
      <c r="J1107" s="49">
        <v>43510</v>
      </c>
      <c r="K1107" s="50">
        <v>157.520008087158</v>
      </c>
      <c r="L1107" s="139">
        <f t="shared" si="157"/>
        <v>-4.3075805130730564E-3</v>
      </c>
      <c r="M1107" s="170">
        <f t="shared" si="158"/>
        <v>152.55999040574977</v>
      </c>
      <c r="N1107" s="139" t="e" cm="1">
        <f t="array" ref="N1107">[1]!BSMCall(M1107,$G$4,$G$7,W1107,$G$11,AE1107)/'EUR GBP'!H1107</f>
        <v>#VALUE!</v>
      </c>
      <c r="O1107" s="139" t="e">
        <f>$B$5*(N1107-($G$10/'EUR GBP'!$F$3))</f>
        <v>#VALUE!</v>
      </c>
      <c r="P1107" s="139" t="e">
        <f>(M1107/'EUR GBP'!H1107)-(Barclays!$K$3/'EUR GBP'!$F$3)</f>
        <v>#DIV/0!</v>
      </c>
      <c r="Q1107" s="139" t="e">
        <f t="shared" si="159"/>
        <v>#DIV/0!</v>
      </c>
      <c r="R1107" s="139" t="e">
        <f t="shared" si="160"/>
        <v>#DIV/0!</v>
      </c>
      <c r="S1107" s="139" t="e">
        <f t="shared" si="161"/>
        <v>#DIV/0!</v>
      </c>
    </row>
    <row r="1108" spans="10:19" ht="15" x14ac:dyDescent="0.2">
      <c r="J1108" s="49">
        <v>43509</v>
      </c>
      <c r="K1108" s="50">
        <v>158.200001716613</v>
      </c>
      <c r="L1108" s="139">
        <f t="shared" si="157"/>
        <v>1.011906917033075E-3</v>
      </c>
      <c r="M1108" s="170">
        <f t="shared" si="158"/>
        <v>153.37504225852845</v>
      </c>
      <c r="N1108" s="139" t="e" cm="1">
        <f t="array" ref="N1108">[1]!BSMCall(M1108,$G$4,$G$7,W1108,$G$11,AE1108)/'EUR GBP'!H1108</f>
        <v>#VALUE!</v>
      </c>
      <c r="O1108" s="139" t="e">
        <f>$B$5*(N1108-($G$10/'EUR GBP'!$F$3))</f>
        <v>#VALUE!</v>
      </c>
      <c r="P1108" s="139" t="e">
        <f>(M1108/'EUR GBP'!H1108)-(Barclays!$K$3/'EUR GBP'!$F$3)</f>
        <v>#DIV/0!</v>
      </c>
      <c r="Q1108" s="139" t="e">
        <f t="shared" si="159"/>
        <v>#DIV/0!</v>
      </c>
      <c r="R1108" s="139" t="e">
        <f t="shared" si="160"/>
        <v>#DIV/0!</v>
      </c>
      <c r="S1108" s="139" t="e">
        <f t="shared" si="161"/>
        <v>#DIV/0!</v>
      </c>
    </row>
    <row r="1109" spans="10:19" ht="15" x14ac:dyDescent="0.2">
      <c r="J1109" s="49">
        <v>43508</v>
      </c>
      <c r="K1109" s="50">
        <v>158.039999008178</v>
      </c>
      <c r="L1109" s="139">
        <f t="shared" si="157"/>
        <v>9.9200138044748826E-3</v>
      </c>
      <c r="M1109" s="170">
        <f t="shared" si="158"/>
        <v>154.7399423769624</v>
      </c>
      <c r="N1109" s="139" t="e" cm="1">
        <f t="array" ref="N1109">[1]!BSMCall(M1109,$G$4,$G$7,W1109,$G$11,AE1109)/'EUR GBP'!H1109</f>
        <v>#VALUE!</v>
      </c>
      <c r="O1109" s="139" t="e">
        <f>$B$5*(N1109-($G$10/'EUR GBP'!$F$3))</f>
        <v>#VALUE!</v>
      </c>
      <c r="P1109" s="139" t="e">
        <f>(M1109/'EUR GBP'!H1109)-(Barclays!$K$3/'EUR GBP'!$F$3)</f>
        <v>#DIV/0!</v>
      </c>
      <c r="Q1109" s="139" t="e">
        <f t="shared" si="159"/>
        <v>#DIV/0!</v>
      </c>
      <c r="R1109" s="139" t="e">
        <f t="shared" si="160"/>
        <v>#DIV/0!</v>
      </c>
      <c r="S1109" s="139" t="e">
        <f t="shared" si="161"/>
        <v>#DIV/0!</v>
      </c>
    </row>
    <row r="1110" spans="10:19" ht="15" x14ac:dyDescent="0.2">
      <c r="J1110" s="49">
        <v>43507</v>
      </c>
      <c r="K1110" s="50">
        <v>156.47999048232998</v>
      </c>
      <c r="L1110" s="139">
        <f t="shared" si="157"/>
        <v>8.3424807049652886E-3</v>
      </c>
      <c r="M1110" s="170">
        <f t="shared" si="158"/>
        <v>154.49823275879541</v>
      </c>
      <c r="N1110" s="139" t="e" cm="1">
        <f t="array" ref="N1110">[1]!BSMCall(M1110,$G$4,$G$7,W1110,$G$11,AE1110)/'EUR GBP'!H1110</f>
        <v>#VALUE!</v>
      </c>
      <c r="O1110" s="139" t="e">
        <f>$B$5*(N1110-($G$10/'EUR GBP'!$F$3))</f>
        <v>#VALUE!</v>
      </c>
      <c r="P1110" s="139" t="e">
        <f>(M1110/'EUR GBP'!H1110)-(Barclays!$K$3/'EUR GBP'!$F$3)</f>
        <v>#DIV/0!</v>
      </c>
      <c r="Q1110" s="139" t="e">
        <f t="shared" si="159"/>
        <v>#DIV/0!</v>
      </c>
      <c r="R1110" s="139" t="e">
        <f t="shared" si="160"/>
        <v>#DIV/0!</v>
      </c>
      <c r="S1110" s="139" t="e">
        <f t="shared" si="161"/>
        <v>#DIV/0!</v>
      </c>
    </row>
    <row r="1111" spans="10:19" ht="15" x14ac:dyDescent="0.2">
      <c r="J1111" s="49">
        <v>43504</v>
      </c>
      <c r="K1111" s="50">
        <v>155.179989337921</v>
      </c>
      <c r="L1111" s="139">
        <f t="shared" si="157"/>
        <v>-2.116895262683989E-2</v>
      </c>
      <c r="M1111" s="170">
        <f t="shared" si="158"/>
        <v>149.97649100617656</v>
      </c>
      <c r="N1111" s="139" t="e" cm="1">
        <f t="array" ref="N1111">[1]!BSMCall(M1111,$G$4,$G$7,W1111,$G$11,AE1111)/'EUR GBP'!H1111</f>
        <v>#VALUE!</v>
      </c>
      <c r="O1111" s="139" t="e">
        <f>$B$5*(N1111-($G$10/'EUR GBP'!$F$3))</f>
        <v>#VALUE!</v>
      </c>
      <c r="P1111" s="139" t="e">
        <f>(M1111/'EUR GBP'!H1111)-(Barclays!$K$3/'EUR GBP'!$F$3)</f>
        <v>#DIV/0!</v>
      </c>
      <c r="Q1111" s="139" t="e">
        <f t="shared" si="159"/>
        <v>#DIV/0!</v>
      </c>
      <c r="R1111" s="139" t="e">
        <f t="shared" si="160"/>
        <v>#DIV/0!</v>
      </c>
      <c r="S1111" s="139" t="e">
        <f t="shared" si="161"/>
        <v>#DIV/0!</v>
      </c>
    </row>
    <row r="1112" spans="10:19" ht="15" x14ac:dyDescent="0.2">
      <c r="J1112" s="49">
        <v>43503</v>
      </c>
      <c r="K1112" s="50">
        <v>158.50000381469701</v>
      </c>
      <c r="L1112" s="139">
        <f t="shared" si="157"/>
        <v>-1.8378957296806418E-2</v>
      </c>
      <c r="M1112" s="170">
        <f t="shared" si="158"/>
        <v>150.40397408473746</v>
      </c>
      <c r="N1112" s="139" t="e" cm="1">
        <f t="array" ref="N1112">[1]!BSMCall(M1112,$G$4,$G$7,W1112,$G$11,AE1112)/'EUR GBP'!H1112</f>
        <v>#VALUE!</v>
      </c>
      <c r="O1112" s="139" t="e">
        <f>$B$5*(N1112-($G$10/'EUR GBP'!$F$3))</f>
        <v>#VALUE!</v>
      </c>
      <c r="P1112" s="139" t="e">
        <f>(M1112/'EUR GBP'!H1112)-(Barclays!$K$3/'EUR GBP'!$F$3)</f>
        <v>#DIV/0!</v>
      </c>
      <c r="Q1112" s="139" t="e">
        <f t="shared" si="159"/>
        <v>#DIV/0!</v>
      </c>
      <c r="R1112" s="139" t="e">
        <f t="shared" si="160"/>
        <v>#DIV/0!</v>
      </c>
      <c r="S1112" s="139" t="e">
        <f t="shared" si="161"/>
        <v>#DIV/0!</v>
      </c>
    </row>
    <row r="1113" spans="10:19" ht="15" x14ac:dyDescent="0.2">
      <c r="J1113" s="49">
        <v>43502</v>
      </c>
      <c r="K1113" s="50">
        <v>161.44000291824301</v>
      </c>
      <c r="L1113" s="139">
        <f t="shared" si="157"/>
        <v>5.2167321954207776E-3</v>
      </c>
      <c r="M1113" s="170">
        <f t="shared" si="158"/>
        <v>154.01930557878072</v>
      </c>
      <c r="N1113" s="139" t="e" cm="1">
        <f t="array" ref="N1113">[1]!BSMCall(M1113,$G$4,$G$7,W1113,$G$11,AE1113)/'EUR GBP'!H1113</f>
        <v>#VALUE!</v>
      </c>
      <c r="O1113" s="139" t="e">
        <f>$B$5*(N1113-($G$10/'EUR GBP'!$F$3))</f>
        <v>#VALUE!</v>
      </c>
      <c r="P1113" s="139" t="e">
        <f>(M1113/'EUR GBP'!H1113)-(Barclays!$K$3/'EUR GBP'!$F$3)</f>
        <v>#DIV/0!</v>
      </c>
      <c r="Q1113" s="139" t="e">
        <f t="shared" si="159"/>
        <v>#DIV/0!</v>
      </c>
      <c r="R1113" s="139" t="e">
        <f t="shared" si="160"/>
        <v>#DIV/0!</v>
      </c>
      <c r="S1113" s="139" t="e">
        <f t="shared" si="161"/>
        <v>#DIV/0!</v>
      </c>
    </row>
    <row r="1114" spans="10:19" ht="15" x14ac:dyDescent="0.2">
      <c r="J1114" s="49">
        <v>43501</v>
      </c>
      <c r="K1114" s="50">
        <v>160.60000658035202</v>
      </c>
      <c r="L1114" s="139">
        <f t="shared" si="157"/>
        <v>1.4803921817402118E-2</v>
      </c>
      <c r="M1114" s="170">
        <f t="shared" si="158"/>
        <v>155.4882547523631</v>
      </c>
      <c r="N1114" s="139" t="e" cm="1">
        <f t="array" ref="N1114">[1]!BSMCall(M1114,$G$4,$G$7,W1114,$G$11,AE1114)/'EUR GBP'!H1114</f>
        <v>#VALUE!</v>
      </c>
      <c r="O1114" s="139" t="e">
        <f>$B$5*(N1114-($G$10/'EUR GBP'!$F$3))</f>
        <v>#VALUE!</v>
      </c>
      <c r="P1114" s="139" t="e">
        <f>(M1114/'EUR GBP'!H1114)-(Barclays!$K$3/'EUR GBP'!$F$3)</f>
        <v>#DIV/0!</v>
      </c>
      <c r="Q1114" s="139" t="e">
        <f t="shared" si="159"/>
        <v>#DIV/0!</v>
      </c>
      <c r="R1114" s="139" t="e">
        <f t="shared" si="160"/>
        <v>#DIV/0!</v>
      </c>
      <c r="S1114" s="139" t="e">
        <f t="shared" si="161"/>
        <v>#DIV/0!</v>
      </c>
    </row>
    <row r="1115" spans="10:19" ht="15" x14ac:dyDescent="0.2">
      <c r="J1115" s="49">
        <v>43500</v>
      </c>
      <c r="K1115" s="50">
        <v>158.24000835418698</v>
      </c>
      <c r="L1115" s="139">
        <f t="shared" si="157"/>
        <v>1.7710236344454992E-3</v>
      </c>
      <c r="M1115" s="170">
        <f t="shared" si="158"/>
        <v>153.49135412036318</v>
      </c>
      <c r="N1115" s="139" t="e" cm="1">
        <f t="array" ref="N1115">[1]!BSMCall(M1115,$G$4,$G$7,W1115,$G$11,AE1115)/'EUR GBP'!H1115</f>
        <v>#VALUE!</v>
      </c>
      <c r="O1115" s="139" t="e">
        <f>$B$5*(N1115-($G$10/'EUR GBP'!$F$3))</f>
        <v>#VALUE!</v>
      </c>
      <c r="P1115" s="139" t="e">
        <f>(M1115/'EUR GBP'!H1115)-(Barclays!$K$3/'EUR GBP'!$F$3)</f>
        <v>#DIV/0!</v>
      </c>
      <c r="Q1115" s="139" t="e">
        <f t="shared" si="159"/>
        <v>#DIV/0!</v>
      </c>
      <c r="R1115" s="139" t="e">
        <f t="shared" si="160"/>
        <v>#DIV/0!</v>
      </c>
      <c r="S1115" s="139" t="e">
        <f t="shared" si="161"/>
        <v>#DIV/0!</v>
      </c>
    </row>
    <row r="1116" spans="10:19" ht="15" x14ac:dyDescent="0.2">
      <c r="J1116" s="49">
        <v>43497</v>
      </c>
      <c r="K1116" s="50">
        <v>157.96000957488999</v>
      </c>
      <c r="L1116" s="139">
        <f t="shared" si="157"/>
        <v>5.5866253114015265E-3</v>
      </c>
      <c r="M1116" s="170">
        <f t="shared" si="158"/>
        <v>154.07598060122814</v>
      </c>
      <c r="N1116" s="139" t="e" cm="1">
        <f t="array" ref="N1116">[1]!BSMCall(M1116,$G$4,$G$7,W1116,$G$11,AE1116)/'EUR GBP'!H1116</f>
        <v>#VALUE!</v>
      </c>
      <c r="O1116" s="139" t="e">
        <f>$B$5*(N1116-($G$10/'EUR GBP'!$F$3))</f>
        <v>#VALUE!</v>
      </c>
      <c r="P1116" s="139" t="e">
        <f>(M1116/'EUR GBP'!H1116)-(Barclays!$K$3/'EUR GBP'!$F$3)</f>
        <v>#DIV/0!</v>
      </c>
      <c r="Q1116" s="139" t="e">
        <f t="shared" si="159"/>
        <v>#DIV/0!</v>
      </c>
      <c r="R1116" s="139" t="e">
        <f t="shared" si="160"/>
        <v>#DIV/0!</v>
      </c>
      <c r="S1116" s="139" t="e">
        <f t="shared" si="161"/>
        <v>#DIV/0!</v>
      </c>
    </row>
    <row r="1117" spans="10:19" ht="15" x14ac:dyDescent="0.2">
      <c r="J1117" s="49">
        <v>43496</v>
      </c>
      <c r="K1117" s="50">
        <v>157.08000659942601</v>
      </c>
      <c r="L1117" s="139">
        <f t="shared" si="157"/>
        <v>-2.6634740728157982E-2</v>
      </c>
      <c r="M1117" s="170">
        <f t="shared" si="158"/>
        <v>149.13902296486455</v>
      </c>
      <c r="N1117" s="139" t="e" cm="1">
        <f t="array" ref="N1117">[1]!BSMCall(M1117,$G$4,$G$7,W1117,$G$11,AE1117)/'EUR GBP'!H1117</f>
        <v>#VALUE!</v>
      </c>
      <c r="O1117" s="139" t="e">
        <f>$B$5*(N1117-($G$10/'EUR GBP'!$F$3))</f>
        <v>#VALUE!</v>
      </c>
      <c r="P1117" s="139" t="e">
        <f>(M1117/'EUR GBP'!H1117)-(Barclays!$K$3/'EUR GBP'!$F$3)</f>
        <v>#DIV/0!</v>
      </c>
      <c r="Q1117" s="139" t="e">
        <f t="shared" si="159"/>
        <v>#DIV/0!</v>
      </c>
      <c r="R1117" s="139" t="e">
        <f t="shared" si="160"/>
        <v>#DIV/0!</v>
      </c>
      <c r="S1117" s="139" t="e">
        <f t="shared" si="161"/>
        <v>#DIV/0!</v>
      </c>
    </row>
    <row r="1118" spans="10:19" ht="15" x14ac:dyDescent="0.2">
      <c r="J1118" s="49">
        <v>43495</v>
      </c>
      <c r="K1118" s="50">
        <v>161.32000684738099</v>
      </c>
      <c r="L1118" s="139">
        <f t="shared" si="157"/>
        <v>-2.8473734881192228E-3</v>
      </c>
      <c r="M1118" s="170">
        <f t="shared" si="158"/>
        <v>152.78372332302169</v>
      </c>
      <c r="N1118" s="139" t="e" cm="1">
        <f t="array" ref="N1118">[1]!BSMCall(M1118,$G$4,$G$7,W1118,$G$11,AE1118)/'EUR GBP'!H1118</f>
        <v>#VALUE!</v>
      </c>
      <c r="O1118" s="139" t="e">
        <f>$B$5*(N1118-($G$10/'EUR GBP'!$F$3))</f>
        <v>#VALUE!</v>
      </c>
      <c r="P1118" s="139" t="e">
        <f>(M1118/'EUR GBP'!H1118)-(Barclays!$K$3/'EUR GBP'!$F$3)</f>
        <v>#DIV/0!</v>
      </c>
      <c r="Q1118" s="139" t="e">
        <f t="shared" si="159"/>
        <v>#DIV/0!</v>
      </c>
      <c r="R1118" s="139" t="e">
        <f t="shared" si="160"/>
        <v>#DIV/0!</v>
      </c>
      <c r="S1118" s="139" t="e">
        <f t="shared" si="161"/>
        <v>#DIV/0!</v>
      </c>
    </row>
    <row r="1119" spans="10:19" ht="15" x14ac:dyDescent="0.2">
      <c r="J1119" s="49">
        <v>43494</v>
      </c>
      <c r="K1119" s="50">
        <v>161.77999973297099</v>
      </c>
      <c r="L1119" s="139">
        <f t="shared" si="157"/>
        <v>1.2314321573860176E-2</v>
      </c>
      <c r="M1119" s="170">
        <f t="shared" si="158"/>
        <v>155.10679820831848</v>
      </c>
      <c r="N1119" s="139" t="e" cm="1">
        <f t="array" ref="N1119">[1]!BSMCall(M1119,$G$4,$G$7,W1119,$G$11,AE1119)/'EUR GBP'!H1119</f>
        <v>#VALUE!</v>
      </c>
      <c r="O1119" s="139" t="e">
        <f>$B$5*(N1119-($G$10/'EUR GBP'!$F$3))</f>
        <v>#VALUE!</v>
      </c>
      <c r="P1119" s="139" t="e">
        <f>(M1119/'EUR GBP'!H1119)-(Barclays!$K$3/'EUR GBP'!$F$3)</f>
        <v>#DIV/0!</v>
      </c>
      <c r="Q1119" s="139" t="e">
        <f t="shared" si="159"/>
        <v>#DIV/0!</v>
      </c>
      <c r="R1119" s="139" t="e">
        <f t="shared" si="160"/>
        <v>#DIV/0!</v>
      </c>
      <c r="S1119" s="139" t="e">
        <f t="shared" si="161"/>
        <v>#DIV/0!</v>
      </c>
    </row>
    <row r="1120" spans="10:19" ht="15" x14ac:dyDescent="0.2">
      <c r="J1120" s="49">
        <v>43493</v>
      </c>
      <c r="K1120" s="50">
        <v>159.80000495910599</v>
      </c>
      <c r="L1120" s="139">
        <f t="shared" si="157"/>
        <v>-2.6552953489911796E-2</v>
      </c>
      <c r="M1120" s="170">
        <f t="shared" si="158"/>
        <v>149.15155440533547</v>
      </c>
      <c r="N1120" s="139" t="e" cm="1">
        <f t="array" ref="N1120">[1]!BSMCall(M1120,$G$4,$G$7,W1120,$G$11,AE1120)/'EUR GBP'!H1120</f>
        <v>#VALUE!</v>
      </c>
      <c r="O1120" s="139" t="e">
        <f>$B$5*(N1120-($G$10/'EUR GBP'!$F$3))</f>
        <v>#VALUE!</v>
      </c>
      <c r="P1120" s="139" t="e">
        <f>(M1120/'EUR GBP'!H1120)-(Barclays!$K$3/'EUR GBP'!$F$3)</f>
        <v>#DIV/0!</v>
      </c>
      <c r="Q1120" s="139" t="e">
        <f t="shared" si="159"/>
        <v>#DIV/0!</v>
      </c>
      <c r="R1120" s="139" t="e">
        <f t="shared" si="160"/>
        <v>#DIV/0!</v>
      </c>
      <c r="S1120" s="139" t="e">
        <f t="shared" si="161"/>
        <v>#DIV/0!</v>
      </c>
    </row>
    <row r="1121" spans="10:19" ht="15" x14ac:dyDescent="0.2">
      <c r="J1121" s="49">
        <v>43490</v>
      </c>
      <c r="K1121" s="50">
        <v>164.10000324249202</v>
      </c>
      <c r="L1121" s="139">
        <f t="shared" si="157"/>
        <v>8.8138684657629012E-3</v>
      </c>
      <c r="M1121" s="170">
        <f t="shared" si="158"/>
        <v>154.57045879050682</v>
      </c>
      <c r="N1121" s="139" t="e" cm="1">
        <f t="array" ref="N1121">[1]!BSMCall(M1121,$G$4,$G$7,W1121,$G$11,AE1121)/'EUR GBP'!H1121</f>
        <v>#VALUE!</v>
      </c>
      <c r="O1121" s="139" t="e">
        <f>$B$5*(N1121-($G$10/'EUR GBP'!$F$3))</f>
        <v>#VALUE!</v>
      </c>
      <c r="P1121" s="139" t="e">
        <f>(M1121/'EUR GBP'!H1121)-(Barclays!$K$3/'EUR GBP'!$F$3)</f>
        <v>#DIV/0!</v>
      </c>
      <c r="Q1121" s="139" t="e">
        <f t="shared" si="159"/>
        <v>#DIV/0!</v>
      </c>
      <c r="R1121" s="139" t="e">
        <f t="shared" si="160"/>
        <v>#DIV/0!</v>
      </c>
      <c r="S1121" s="139" t="e">
        <f t="shared" si="161"/>
        <v>#DIV/0!</v>
      </c>
    </row>
    <row r="1122" spans="10:19" ht="15" x14ac:dyDescent="0.2">
      <c r="J1122" s="49">
        <v>43489</v>
      </c>
      <c r="K1122" s="50">
        <v>162.660002708435</v>
      </c>
      <c r="L1122" s="139">
        <f t="shared" si="157"/>
        <v>3.5720975919298881E-3</v>
      </c>
      <c r="M1122" s="170">
        <f t="shared" si="158"/>
        <v>153.76731466831578</v>
      </c>
      <c r="N1122" s="139" t="e" cm="1">
        <f t="array" ref="N1122">[1]!BSMCall(M1122,$G$4,$G$7,W1122,$G$11,AE1122)/'EUR GBP'!H1122</f>
        <v>#VALUE!</v>
      </c>
      <c r="O1122" s="139" t="e">
        <f>$B$5*(N1122-($G$10/'EUR GBP'!$F$3))</f>
        <v>#VALUE!</v>
      </c>
      <c r="P1122" s="139" t="e">
        <f>(M1122/'EUR GBP'!H1122)-(Barclays!$K$3/'EUR GBP'!$F$3)</f>
        <v>#DIV/0!</v>
      </c>
      <c r="Q1122" s="139" t="e">
        <f t="shared" si="159"/>
        <v>#DIV/0!</v>
      </c>
      <c r="R1122" s="139" t="e">
        <f t="shared" si="160"/>
        <v>#DIV/0!</v>
      </c>
      <c r="S1122" s="139" t="e">
        <f t="shared" si="161"/>
        <v>#DIV/0!</v>
      </c>
    </row>
    <row r="1123" spans="10:19" ht="15" x14ac:dyDescent="0.2">
      <c r="J1123" s="49">
        <v>43488</v>
      </c>
      <c r="K1123" s="50">
        <v>162.08000183105401</v>
      </c>
      <c r="L1123" s="139">
        <f t="shared" si="157"/>
        <v>-5.6601460837789278E-3</v>
      </c>
      <c r="M1123" s="170">
        <f t="shared" si="158"/>
        <v>152.35275031186978</v>
      </c>
      <c r="N1123" s="139" t="e" cm="1">
        <f t="array" ref="N1123">[1]!BSMCall(M1123,$G$4,$G$7,W1123,$G$11,AE1123)/'EUR GBP'!H1123</f>
        <v>#VALUE!</v>
      </c>
      <c r="O1123" s="139" t="e">
        <f>$B$5*(N1123-($G$10/'EUR GBP'!$F$3))</f>
        <v>#VALUE!</v>
      </c>
      <c r="P1123" s="139" t="e">
        <f>(M1123/'EUR GBP'!H1123)-(Barclays!$K$3/'EUR GBP'!$F$3)</f>
        <v>#DIV/0!</v>
      </c>
      <c r="Q1123" s="139" t="e">
        <f t="shared" si="159"/>
        <v>#DIV/0!</v>
      </c>
      <c r="R1123" s="139" t="e">
        <f t="shared" si="160"/>
        <v>#DIV/0!</v>
      </c>
      <c r="S1123" s="139" t="e">
        <f t="shared" si="161"/>
        <v>#DIV/0!</v>
      </c>
    </row>
    <row r="1124" spans="10:19" ht="15" x14ac:dyDescent="0.2">
      <c r="J1124" s="49">
        <v>43487</v>
      </c>
      <c r="K1124" s="50">
        <v>162.99999952316199</v>
      </c>
      <c r="L1124" s="139">
        <f t="shared" si="157"/>
        <v>-8.4306351384608787E-3</v>
      </c>
      <c r="M1124" s="170">
        <f t="shared" si="158"/>
        <v>151.928255984777</v>
      </c>
      <c r="N1124" s="139" t="e" cm="1">
        <f t="array" ref="N1124">[1]!BSMCall(M1124,$G$4,$G$7,W1124,$G$11,AE1124)/'EUR GBP'!H1124</f>
        <v>#VALUE!</v>
      </c>
      <c r="O1124" s="139" t="e">
        <f>$B$5*(N1124-($G$10/'EUR GBP'!$F$3))</f>
        <v>#VALUE!</v>
      </c>
      <c r="P1124" s="139" t="e">
        <f>(M1124/'EUR GBP'!H1124)-(Barclays!$K$3/'EUR GBP'!$F$3)</f>
        <v>#DIV/0!</v>
      </c>
      <c r="Q1124" s="139" t="e">
        <f t="shared" si="159"/>
        <v>#DIV/0!</v>
      </c>
      <c r="R1124" s="139" t="e">
        <f t="shared" si="160"/>
        <v>#DIV/0!</v>
      </c>
      <c r="S1124" s="139" t="e">
        <f t="shared" si="161"/>
        <v>#DIV/0!</v>
      </c>
    </row>
    <row r="1125" spans="10:19" ht="15" x14ac:dyDescent="0.2">
      <c r="J1125" s="49">
        <v>43486</v>
      </c>
      <c r="K1125" s="50">
        <v>164.38000202178898</v>
      </c>
      <c r="L1125" s="139">
        <f t="shared" si="157"/>
        <v>-8.4807505221955216E-3</v>
      </c>
      <c r="M1125" s="170">
        <f t="shared" si="158"/>
        <v>151.92057730578728</v>
      </c>
      <c r="N1125" s="139" t="e" cm="1">
        <f t="array" ref="N1125">[1]!BSMCall(M1125,$G$4,$G$7,W1125,$G$11,AE1125)/'EUR GBP'!H1125</f>
        <v>#VALUE!</v>
      </c>
      <c r="O1125" s="139" t="e">
        <f>$B$5*(N1125-($G$10/'EUR GBP'!$F$3))</f>
        <v>#VALUE!</v>
      </c>
      <c r="P1125" s="139" t="e">
        <f>(M1125/'EUR GBP'!H1125)-(Barclays!$K$3/'EUR GBP'!$F$3)</f>
        <v>#DIV/0!</v>
      </c>
      <c r="Q1125" s="139" t="e">
        <f t="shared" si="159"/>
        <v>#DIV/0!</v>
      </c>
      <c r="R1125" s="139" t="e">
        <f t="shared" si="160"/>
        <v>#DIV/0!</v>
      </c>
      <c r="S1125" s="139" t="e">
        <f t="shared" si="161"/>
        <v>#DIV/0!</v>
      </c>
    </row>
    <row r="1126" spans="10:19" ht="15" x14ac:dyDescent="0.2">
      <c r="J1126" s="49">
        <v>43483</v>
      </c>
      <c r="K1126" s="50">
        <v>165.77999591827299</v>
      </c>
      <c r="L1126" s="139">
        <f t="shared" si="157"/>
        <v>3.236762908817345E-2</v>
      </c>
      <c r="M1126" s="170">
        <f t="shared" si="158"/>
        <v>158.17936594320557</v>
      </c>
      <c r="N1126" s="139" t="e" cm="1">
        <f t="array" ref="N1126">[1]!BSMCall(M1126,$G$4,$G$7,W1126,$G$11,AE1126)/'EUR GBP'!H1126</f>
        <v>#VALUE!</v>
      </c>
      <c r="O1126" s="139" t="e">
        <f>$B$5*(N1126-($G$10/'EUR GBP'!$F$3))</f>
        <v>#VALUE!</v>
      </c>
      <c r="P1126" s="139" t="e">
        <f>(M1126/'EUR GBP'!H1126)-(Barclays!$K$3/'EUR GBP'!$F$3)</f>
        <v>#DIV/0!</v>
      </c>
      <c r="Q1126" s="139" t="e">
        <f t="shared" si="159"/>
        <v>#DIV/0!</v>
      </c>
      <c r="R1126" s="139" t="e">
        <f t="shared" si="160"/>
        <v>#DIV/0!</v>
      </c>
      <c r="S1126" s="139" t="e">
        <f t="shared" si="161"/>
        <v>#DIV/0!</v>
      </c>
    </row>
    <row r="1127" spans="10:19" ht="15" x14ac:dyDescent="0.2">
      <c r="J1127" s="49">
        <v>43482</v>
      </c>
      <c r="K1127" s="50">
        <v>160.50000190734801</v>
      </c>
      <c r="L1127" s="139">
        <f t="shared" si="157"/>
        <v>-7.0776878804057683E-3</v>
      </c>
      <c r="M1127" s="170">
        <f t="shared" si="158"/>
        <v>152.1355545607918</v>
      </c>
      <c r="N1127" s="139" t="e" cm="1">
        <f t="array" ref="N1127">[1]!BSMCall(M1127,$G$4,$G$7,W1127,$G$11,AE1127)/'EUR GBP'!H1127</f>
        <v>#VALUE!</v>
      </c>
      <c r="O1127" s="139" t="e">
        <f>$B$5*(N1127-($G$10/'EUR GBP'!$F$3))</f>
        <v>#VALUE!</v>
      </c>
      <c r="P1127" s="139" t="e">
        <f>(M1127/'EUR GBP'!H1127)-(Barclays!$K$3/'EUR GBP'!$F$3)</f>
        <v>#DIV/0!</v>
      </c>
      <c r="Q1127" s="139" t="e">
        <f t="shared" si="159"/>
        <v>#DIV/0!</v>
      </c>
      <c r="R1127" s="139" t="e">
        <f t="shared" si="160"/>
        <v>#DIV/0!</v>
      </c>
      <c r="S1127" s="139" t="e">
        <f t="shared" si="161"/>
        <v>#DIV/0!</v>
      </c>
    </row>
    <row r="1128" spans="10:19" ht="15" x14ac:dyDescent="0.2">
      <c r="J1128" s="49">
        <v>43481</v>
      </c>
      <c r="K1128" s="50">
        <v>161.64000034332199</v>
      </c>
      <c r="L1128" s="139">
        <f t="shared" si="157"/>
        <v>1.5713011504479187E-2</v>
      </c>
      <c r="M1128" s="170">
        <f t="shared" si="158"/>
        <v>155.62754547229238</v>
      </c>
      <c r="N1128" s="139" t="e" cm="1">
        <f t="array" ref="N1128">[1]!BSMCall(M1128,$G$4,$G$7,W1128,$G$11,AE1128)/'EUR GBP'!H1128</f>
        <v>#VALUE!</v>
      </c>
      <c r="O1128" s="139" t="e">
        <f>$B$5*(N1128-($G$10/'EUR GBP'!$F$3))</f>
        <v>#VALUE!</v>
      </c>
      <c r="P1128" s="139" t="e">
        <f>(M1128/'EUR GBP'!H1128)-(Barclays!$K$3/'EUR GBP'!$F$3)</f>
        <v>#DIV/0!</v>
      </c>
      <c r="Q1128" s="139" t="e">
        <f t="shared" si="159"/>
        <v>#DIV/0!</v>
      </c>
      <c r="R1128" s="139" t="e">
        <f t="shared" si="160"/>
        <v>#DIV/0!</v>
      </c>
      <c r="S1128" s="139" t="e">
        <f t="shared" si="161"/>
        <v>#DIV/0!</v>
      </c>
    </row>
    <row r="1129" spans="10:19" ht="15" x14ac:dyDescent="0.2">
      <c r="J1129" s="49">
        <v>43480</v>
      </c>
      <c r="K1129" s="50">
        <v>159.11999940872099</v>
      </c>
      <c r="L1129" s="139">
        <f t="shared" si="157"/>
        <v>5.0290015426800692E-4</v>
      </c>
      <c r="M1129" s="170">
        <f t="shared" si="158"/>
        <v>153.29705224341521</v>
      </c>
      <c r="N1129" s="139" t="e" cm="1">
        <f t="array" ref="N1129">[1]!BSMCall(M1129,$G$4,$G$7,W1129,$G$11,AE1129)/'EUR GBP'!H1129</f>
        <v>#VALUE!</v>
      </c>
      <c r="O1129" s="139" t="e">
        <f>$B$5*(N1129-($G$10/'EUR GBP'!$F$3))</f>
        <v>#VALUE!</v>
      </c>
      <c r="P1129" s="139" t="e">
        <f>(M1129/'EUR GBP'!H1129)-(Barclays!$K$3/'EUR GBP'!$F$3)</f>
        <v>#DIV/0!</v>
      </c>
      <c r="Q1129" s="139" t="e">
        <f t="shared" si="159"/>
        <v>#DIV/0!</v>
      </c>
      <c r="R1129" s="139" t="e">
        <f t="shared" si="160"/>
        <v>#DIV/0!</v>
      </c>
      <c r="S1129" s="139" t="e">
        <f t="shared" si="161"/>
        <v>#DIV/0!</v>
      </c>
    </row>
    <row r="1130" spans="10:19" ht="15" x14ac:dyDescent="0.2">
      <c r="J1130" s="49">
        <v>43479</v>
      </c>
      <c r="K1130" s="50">
        <v>159.039998054504</v>
      </c>
      <c r="L1130" s="139">
        <f t="shared" si="157"/>
        <v>1.1382370926610276E-2</v>
      </c>
      <c r="M1130" s="170">
        <f t="shared" si="158"/>
        <v>154.96400473211995</v>
      </c>
      <c r="N1130" s="139" t="e" cm="1">
        <f t="array" ref="N1130">[1]!BSMCall(M1130,$G$4,$G$7,W1130,$G$11,AE1130)/'EUR GBP'!H1130</f>
        <v>#VALUE!</v>
      </c>
      <c r="O1130" s="139" t="e">
        <f>$B$5*(N1130-($G$10/'EUR GBP'!$F$3))</f>
        <v>#VALUE!</v>
      </c>
      <c r="P1130" s="139" t="e">
        <f>(M1130/'EUR GBP'!H1130)-(Barclays!$K$3/'EUR GBP'!$F$3)</f>
        <v>#DIV/0!</v>
      </c>
      <c r="Q1130" s="139" t="e">
        <f t="shared" si="159"/>
        <v>#DIV/0!</v>
      </c>
      <c r="R1130" s="139" t="e">
        <f t="shared" si="160"/>
        <v>#DIV/0!</v>
      </c>
      <c r="S1130" s="139" t="e">
        <f t="shared" si="161"/>
        <v>#DIV/0!</v>
      </c>
    </row>
    <row r="1131" spans="10:19" ht="15" x14ac:dyDescent="0.2">
      <c r="J1131" s="49">
        <v>43476</v>
      </c>
      <c r="K1131" s="50">
        <v>157.24000930786099</v>
      </c>
      <c r="L1131" s="139">
        <f t="shared" si="157"/>
        <v>-1.1382370926610335E-2</v>
      </c>
      <c r="M1131" s="170">
        <f t="shared" si="158"/>
        <v>151.47599103356603</v>
      </c>
      <c r="N1131" s="139" t="e" cm="1">
        <f t="array" ref="N1131">[1]!BSMCall(M1131,$G$4,$G$7,W1131,$G$11,AE1131)/'EUR GBP'!H1131</f>
        <v>#VALUE!</v>
      </c>
      <c r="O1131" s="139" t="e">
        <f>$B$5*(N1131-($G$10/'EUR GBP'!$F$3))</f>
        <v>#VALUE!</v>
      </c>
      <c r="P1131" s="139" t="e">
        <f>(M1131/'EUR GBP'!H1131)-(Barclays!$K$3/'EUR GBP'!$F$3)</f>
        <v>#DIV/0!</v>
      </c>
      <c r="Q1131" s="139" t="e">
        <f t="shared" si="159"/>
        <v>#DIV/0!</v>
      </c>
      <c r="R1131" s="139" t="e">
        <f t="shared" si="160"/>
        <v>#DIV/0!</v>
      </c>
      <c r="S1131" s="139" t="e">
        <f t="shared" si="161"/>
        <v>#DIV/0!</v>
      </c>
    </row>
    <row r="1132" spans="10:19" ht="15" x14ac:dyDescent="0.2">
      <c r="J1132" s="49">
        <v>43475</v>
      </c>
      <c r="K1132" s="50">
        <v>159.039998054504</v>
      </c>
      <c r="L1132" s="139">
        <f t="shared" si="157"/>
        <v>1.6099684132722055E-2</v>
      </c>
      <c r="M1132" s="170">
        <f t="shared" si="158"/>
        <v>155.6867914515731</v>
      </c>
      <c r="N1132" s="139" t="e" cm="1">
        <f t="array" ref="N1132">[1]!BSMCall(M1132,$G$4,$G$7,W1132,$G$11,AE1132)/'EUR GBP'!H1132</f>
        <v>#VALUE!</v>
      </c>
      <c r="O1132" s="139" t="e">
        <f>$B$5*(N1132-($G$10/'EUR GBP'!$F$3))</f>
        <v>#VALUE!</v>
      </c>
      <c r="P1132" s="139" t="e">
        <f>(M1132/'EUR GBP'!H1132)-(Barclays!$K$3/'EUR GBP'!$F$3)</f>
        <v>#DIV/0!</v>
      </c>
      <c r="Q1132" s="139" t="e">
        <f t="shared" si="159"/>
        <v>#DIV/0!</v>
      </c>
      <c r="R1132" s="139" t="e">
        <f t="shared" si="160"/>
        <v>#DIV/0!</v>
      </c>
      <c r="S1132" s="139" t="e">
        <f t="shared" si="161"/>
        <v>#DIV/0!</v>
      </c>
    </row>
    <row r="1133" spans="10:19" ht="15" x14ac:dyDescent="0.2">
      <c r="J1133" s="49">
        <v>43474</v>
      </c>
      <c r="K1133" s="50">
        <v>156.50000572204502</v>
      </c>
      <c r="L1133" s="139">
        <f t="shared" si="157"/>
        <v>-7.63846133520179E-3</v>
      </c>
      <c r="M1133" s="170">
        <f t="shared" si="158"/>
        <v>152.04963285323521</v>
      </c>
      <c r="N1133" s="139" t="e" cm="1">
        <f t="array" ref="N1133">[1]!BSMCall(M1133,$G$4,$G$7,W1133,$G$11,AE1133)/'EUR GBP'!H1133</f>
        <v>#VALUE!</v>
      </c>
      <c r="O1133" s="139" t="e">
        <f>$B$5*(N1133-($G$10/'EUR GBP'!$F$3))</f>
        <v>#VALUE!</v>
      </c>
      <c r="P1133" s="139" t="e">
        <f>(M1133/'EUR GBP'!H1133)-(Barclays!$K$3/'EUR GBP'!$F$3)</f>
        <v>#DIV/0!</v>
      </c>
      <c r="Q1133" s="139" t="e">
        <f t="shared" si="159"/>
        <v>#DIV/0!</v>
      </c>
      <c r="R1133" s="139" t="e">
        <f t="shared" si="160"/>
        <v>#DIV/0!</v>
      </c>
      <c r="S1133" s="139" t="e">
        <f t="shared" si="161"/>
        <v>#DIV/0!</v>
      </c>
    </row>
    <row r="1134" spans="10:19" ht="15" x14ac:dyDescent="0.2">
      <c r="J1134" s="49">
        <v>43473</v>
      </c>
      <c r="K1134" s="50">
        <v>157.70000219344999</v>
      </c>
      <c r="L1134" s="139">
        <f t="shared" si="157"/>
        <v>1.4048809989956194E-2</v>
      </c>
      <c r="M1134" s="170">
        <f t="shared" si="158"/>
        <v>155.37255651976056</v>
      </c>
      <c r="N1134" s="139" t="e" cm="1">
        <f t="array" ref="N1134">[1]!BSMCall(M1134,$G$4,$G$7,W1134,$G$11,AE1134)/'EUR GBP'!H1134</f>
        <v>#VALUE!</v>
      </c>
      <c r="O1134" s="139" t="e">
        <f>$B$5*(N1134-($G$10/'EUR GBP'!$F$3))</f>
        <v>#VALUE!</v>
      </c>
      <c r="P1134" s="139" t="e">
        <f>(M1134/'EUR GBP'!H1134)-(Barclays!$K$3/'EUR GBP'!$F$3)</f>
        <v>#DIV/0!</v>
      </c>
      <c r="Q1134" s="139" t="e">
        <f t="shared" si="159"/>
        <v>#DIV/0!</v>
      </c>
      <c r="R1134" s="139" t="e">
        <f t="shared" si="160"/>
        <v>#DIV/0!</v>
      </c>
      <c r="S1134" s="139" t="e">
        <f t="shared" si="161"/>
        <v>#DIV/0!</v>
      </c>
    </row>
    <row r="1135" spans="10:19" ht="15" x14ac:dyDescent="0.2">
      <c r="J1135" s="49">
        <v>43472</v>
      </c>
      <c r="K1135" s="50">
        <v>155.499994754791</v>
      </c>
      <c r="L1135" s="139">
        <f t="shared" si="157"/>
        <v>1.2864698503359348E-4</v>
      </c>
      <c r="M1135" s="170">
        <f t="shared" si="158"/>
        <v>153.23970917361748</v>
      </c>
      <c r="N1135" s="139" t="e" cm="1">
        <f t="array" ref="N1135">[1]!BSMCall(M1135,$G$4,$G$7,W1135,$G$11,AE1135)/'EUR GBP'!H1135</f>
        <v>#VALUE!</v>
      </c>
      <c r="O1135" s="139" t="e">
        <f>$B$5*(N1135-($G$10/'EUR GBP'!$F$3))</f>
        <v>#VALUE!</v>
      </c>
      <c r="P1135" s="139" t="e">
        <f>(M1135/'EUR GBP'!H1135)-(Barclays!$K$3/'EUR GBP'!$F$3)</f>
        <v>#DIV/0!</v>
      </c>
      <c r="Q1135" s="139" t="e">
        <f t="shared" si="159"/>
        <v>#DIV/0!</v>
      </c>
      <c r="R1135" s="139" t="e">
        <f t="shared" si="160"/>
        <v>#DIV/0!</v>
      </c>
      <c r="S1135" s="139" t="e">
        <f t="shared" si="161"/>
        <v>#DIV/0!</v>
      </c>
    </row>
    <row r="1136" spans="10:19" ht="15" x14ac:dyDescent="0.2">
      <c r="J1136" s="49">
        <v>43469</v>
      </c>
      <c r="K1136" s="50">
        <v>155.47999143600398</v>
      </c>
      <c r="L1136" s="139">
        <f t="shared" si="157"/>
        <v>3.096052869960483E-2</v>
      </c>
      <c r="M1136" s="170">
        <f t="shared" si="158"/>
        <v>157.96377002464814</v>
      </c>
      <c r="N1136" s="139" t="e" cm="1">
        <f t="array" ref="N1136">[1]!BSMCall(M1136,$G$4,$G$7,W1136,$G$11,AE1136)/'EUR GBP'!H1136</f>
        <v>#VALUE!</v>
      </c>
      <c r="O1136" s="139" t="e">
        <f>$B$5*(N1136-($G$10/'EUR GBP'!$F$3))</f>
        <v>#VALUE!</v>
      </c>
      <c r="P1136" s="139" t="e">
        <f>(M1136/'EUR GBP'!H1136)-(Barclays!$K$3/'EUR GBP'!$F$3)</f>
        <v>#DIV/0!</v>
      </c>
      <c r="Q1136" s="139" t="e">
        <f t="shared" si="159"/>
        <v>#DIV/0!</v>
      </c>
      <c r="R1136" s="139" t="e">
        <f t="shared" si="160"/>
        <v>#DIV/0!</v>
      </c>
      <c r="S1136" s="139" t="e">
        <f t="shared" si="161"/>
        <v>#DIV/0!</v>
      </c>
    </row>
    <row r="1137" spans="10:19" ht="15" x14ac:dyDescent="0.2">
      <c r="J1137" s="49">
        <v>43468</v>
      </c>
      <c r="K1137" s="50">
        <v>150.740003585815</v>
      </c>
      <c r="L1137" s="139">
        <f t="shared" si="157"/>
        <v>3.9818165819992642E-4</v>
      </c>
      <c r="M1137" s="170">
        <f t="shared" si="158"/>
        <v>153.28100727566937</v>
      </c>
      <c r="N1137" s="139" t="e" cm="1">
        <f t="array" ref="N1137">[1]!BSMCall(M1137,$G$4,$G$7,W1137,$G$11,AE1137)/'EUR GBP'!H1137</f>
        <v>#VALUE!</v>
      </c>
      <c r="O1137" s="139" t="e">
        <f>$B$5*(N1137-($G$10/'EUR GBP'!$F$3))</f>
        <v>#VALUE!</v>
      </c>
      <c r="P1137" s="139" t="e">
        <f>(M1137/'EUR GBP'!H1137)-(Barclays!$K$3/'EUR GBP'!$F$3)</f>
        <v>#DIV/0!</v>
      </c>
      <c r="Q1137" s="139" t="e">
        <f t="shared" si="159"/>
        <v>#DIV/0!</v>
      </c>
      <c r="R1137" s="139" t="e">
        <f t="shared" si="160"/>
        <v>#DIV/0!</v>
      </c>
      <c r="S1137" s="139" t="e">
        <f t="shared" si="161"/>
        <v>#DIV/0!</v>
      </c>
    </row>
    <row r="1138" spans="10:19" ht="15" x14ac:dyDescent="0.2">
      <c r="J1138" s="49">
        <v>43467</v>
      </c>
      <c r="K1138" s="50">
        <v>150.679993629455</v>
      </c>
      <c r="L1138" s="139">
        <f t="shared" si="157"/>
        <v>1.0623559390932867E-3</v>
      </c>
      <c r="M1138" s="170">
        <f t="shared" si="158"/>
        <v>153.38277205758169</v>
      </c>
      <c r="N1138" s="139" t="e" cm="1">
        <f t="array" ref="N1138">[1]!BSMCall(M1138,$G$4,$G$7,W1138,$G$11,AE1138)/'EUR GBP'!H1138</f>
        <v>#VALUE!</v>
      </c>
      <c r="O1138" s="139" t="e">
        <f>$B$5*(N1138-($G$10/'EUR GBP'!$F$3))</f>
        <v>#VALUE!</v>
      </c>
      <c r="P1138" s="139" t="e">
        <f>(M1138/'EUR GBP'!H1138)-(Barclays!$K$3/'EUR GBP'!$F$3)</f>
        <v>#DIV/0!</v>
      </c>
      <c r="Q1138" s="139" t="e">
        <f t="shared" si="159"/>
        <v>#DIV/0!</v>
      </c>
      <c r="R1138" s="139" t="e">
        <f t="shared" si="160"/>
        <v>#DIV/0!</v>
      </c>
      <c r="S1138" s="139" t="e">
        <f t="shared" si="161"/>
        <v>#DIV/0!</v>
      </c>
    </row>
    <row r="1139" spans="10:19" ht="15" x14ac:dyDescent="0.2">
      <c r="J1139" s="49">
        <v>43466</v>
      </c>
      <c r="K1139" s="50">
        <v>150.52000284194901</v>
      </c>
      <c r="L1139" s="139">
        <f t="shared" si="157"/>
        <v>0</v>
      </c>
      <c r="M1139" s="170">
        <f t="shared" si="158"/>
        <v>153.21999788284299</v>
      </c>
      <c r="N1139" s="139" t="e" cm="1">
        <f t="array" ref="N1139">[1]!BSMCall(M1139,$G$4,$G$7,W1139,$G$11,AE1139)/'EUR GBP'!H1139</f>
        <v>#VALUE!</v>
      </c>
      <c r="O1139" s="139" t="e">
        <f>$B$5*(N1139-($G$10/'EUR GBP'!$F$3))</f>
        <v>#VALUE!</v>
      </c>
      <c r="P1139" s="139" t="e">
        <f>(M1139/'EUR GBP'!H1139)-(Barclays!$K$3/'EUR GBP'!$F$3)</f>
        <v>#DIV/0!</v>
      </c>
      <c r="Q1139" s="139" t="e">
        <f t="shared" si="159"/>
        <v>#DIV/0!</v>
      </c>
      <c r="R1139" s="139" t="e">
        <f t="shared" si="160"/>
        <v>#DIV/0!</v>
      </c>
      <c r="S1139" s="139" t="e">
        <f t="shared" si="161"/>
        <v>#DIV/0!</v>
      </c>
    </row>
    <row r="1140" spans="10:19" ht="15" x14ac:dyDescent="0.2">
      <c r="J1140" s="49">
        <v>43465</v>
      </c>
      <c r="K1140" s="50">
        <v>150.52000284194901</v>
      </c>
      <c r="L1140" s="139">
        <f t="shared" si="157"/>
        <v>7.6025601821094876E-3</v>
      </c>
      <c r="M1140" s="170">
        <f t="shared" si="158"/>
        <v>154.38486213784998</v>
      </c>
      <c r="N1140" s="139" t="e" cm="1">
        <f t="array" ref="N1140">[1]!BSMCall(M1140,$G$4,$G$7,W1140,$G$11,AE1140)/'EUR GBP'!H1140</f>
        <v>#VALUE!</v>
      </c>
      <c r="O1140" s="139" t="e">
        <f>$B$5*(N1140-($G$10/'EUR GBP'!$F$3))</f>
        <v>#VALUE!</v>
      </c>
      <c r="P1140" s="139" t="e">
        <f>(M1140/'EUR GBP'!H1140)-(Barclays!$K$3/'EUR GBP'!$F$3)</f>
        <v>#DIV/0!</v>
      </c>
      <c r="Q1140" s="139" t="e">
        <f t="shared" si="159"/>
        <v>#DIV/0!</v>
      </c>
      <c r="R1140" s="139" t="e">
        <f t="shared" si="160"/>
        <v>#DIV/0!</v>
      </c>
      <c r="S1140" s="139" t="e">
        <f t="shared" si="161"/>
        <v>#DIV/0!</v>
      </c>
    </row>
    <row r="1141" spans="10:19" ht="15" x14ac:dyDescent="0.2">
      <c r="J1141" s="49">
        <v>43462</v>
      </c>
      <c r="K1141" s="50">
        <v>149.380004405975</v>
      </c>
      <c r="L1141" s="139">
        <f t="shared" si="157"/>
        <v>2.8794601925669953E-2</v>
      </c>
      <c r="M1141" s="170">
        <f t="shared" si="158"/>
        <v>157.63190672893145</v>
      </c>
      <c r="N1141" s="139" t="e" cm="1">
        <f t="array" ref="N1141">[1]!BSMCall(M1141,$G$4,$G$7,W1141,$G$11,AE1141)/'EUR GBP'!H1141</f>
        <v>#VALUE!</v>
      </c>
      <c r="O1141" s="139" t="e">
        <f>$B$5*(N1141-($G$10/'EUR GBP'!$F$3))</f>
        <v>#VALUE!</v>
      </c>
      <c r="P1141" s="139" t="e">
        <f>(M1141/'EUR GBP'!H1141)-(Barclays!$K$3/'EUR GBP'!$F$3)</f>
        <v>#DIV/0!</v>
      </c>
      <c r="Q1141" s="139" t="e">
        <f t="shared" si="159"/>
        <v>#DIV/0!</v>
      </c>
      <c r="R1141" s="139" t="e">
        <f t="shared" si="160"/>
        <v>#DIV/0!</v>
      </c>
      <c r="S1141" s="139" t="e">
        <f t="shared" si="161"/>
        <v>#DIV/0!</v>
      </c>
    </row>
    <row r="1142" spans="10:19" ht="15" x14ac:dyDescent="0.2">
      <c r="J1142" s="49">
        <v>43461</v>
      </c>
      <c r="K1142" s="50">
        <v>145.14000415801999</v>
      </c>
      <c r="L1142" s="139">
        <f t="shared" si="157"/>
        <v>-8.3705446287007448E-3</v>
      </c>
      <c r="M1142" s="170">
        <f t="shared" si="158"/>
        <v>151.93746305255522</v>
      </c>
      <c r="N1142" s="139" t="e" cm="1">
        <f t="array" ref="N1142">[1]!BSMCall(M1142,$G$4,$G$7,W1142,$G$11,AE1142)/'EUR GBP'!H1142</f>
        <v>#VALUE!</v>
      </c>
      <c r="O1142" s="139" t="e">
        <f>$B$5*(N1142-($G$10/'EUR GBP'!$F$3))</f>
        <v>#VALUE!</v>
      </c>
      <c r="P1142" s="139" t="e">
        <f>(M1142/'EUR GBP'!H1142)-(Barclays!$K$3/'EUR GBP'!$F$3)</f>
        <v>#DIV/0!</v>
      </c>
      <c r="Q1142" s="139" t="e">
        <f t="shared" si="159"/>
        <v>#DIV/0!</v>
      </c>
      <c r="R1142" s="139" t="e">
        <f t="shared" si="160"/>
        <v>#DIV/0!</v>
      </c>
      <c r="S1142" s="139" t="e">
        <f t="shared" si="161"/>
        <v>#DIV/0!</v>
      </c>
    </row>
    <row r="1143" spans="10:19" ht="15" x14ac:dyDescent="0.2">
      <c r="J1143" s="49">
        <v>43460</v>
      </c>
      <c r="K1143" s="50">
        <v>146.36000394821102</v>
      </c>
      <c r="L1143" s="139">
        <f t="shared" si="157"/>
        <v>0</v>
      </c>
      <c r="M1143" s="170">
        <f t="shared" si="158"/>
        <v>153.21999788284299</v>
      </c>
      <c r="N1143" s="139" t="e" cm="1">
        <f t="array" ref="N1143">[1]!BSMCall(M1143,$G$4,$G$7,W1143,$G$11,AE1143)/'EUR GBP'!H1143</f>
        <v>#VALUE!</v>
      </c>
      <c r="O1143" s="139" t="e">
        <f>$B$5*(N1143-($G$10/'EUR GBP'!$F$3))</f>
        <v>#VALUE!</v>
      </c>
      <c r="P1143" s="139" t="e">
        <f>(M1143/'EUR GBP'!H1143)-(Barclays!$K$3/'EUR GBP'!$F$3)</f>
        <v>#DIV/0!</v>
      </c>
      <c r="Q1143" s="139" t="e">
        <f t="shared" si="159"/>
        <v>#DIV/0!</v>
      </c>
      <c r="R1143" s="139" t="e">
        <f t="shared" si="160"/>
        <v>#DIV/0!</v>
      </c>
      <c r="S1143" s="139" t="e">
        <f t="shared" si="161"/>
        <v>#DIV/0!</v>
      </c>
    </row>
    <row r="1144" spans="10:19" ht="15" x14ac:dyDescent="0.2">
      <c r="J1144" s="49">
        <v>43459</v>
      </c>
      <c r="K1144" s="50">
        <v>146.36000394821102</v>
      </c>
      <c r="L1144" s="139">
        <f t="shared" si="157"/>
        <v>0</v>
      </c>
      <c r="M1144" s="170">
        <f t="shared" si="158"/>
        <v>153.21999788284299</v>
      </c>
      <c r="N1144" s="139" t="e" cm="1">
        <f t="array" ref="N1144">[1]!BSMCall(M1144,$G$4,$G$7,W1144,$G$11,AE1144)/'EUR GBP'!H1144</f>
        <v>#VALUE!</v>
      </c>
      <c r="O1144" s="139" t="e">
        <f>$B$5*(N1144-($G$10/'EUR GBP'!$F$3))</f>
        <v>#VALUE!</v>
      </c>
      <c r="P1144" s="139" t="e">
        <f>(M1144/'EUR GBP'!H1144)-(Barclays!$K$3/'EUR GBP'!$F$3)</f>
        <v>#DIV/0!</v>
      </c>
      <c r="Q1144" s="139" t="e">
        <f t="shared" si="159"/>
        <v>#DIV/0!</v>
      </c>
      <c r="R1144" s="139" t="e">
        <f t="shared" si="160"/>
        <v>#DIV/0!</v>
      </c>
      <c r="S1144" s="139" t="e">
        <f t="shared" si="161"/>
        <v>#DIV/0!</v>
      </c>
    </row>
    <row r="1145" spans="10:19" ht="15" x14ac:dyDescent="0.2">
      <c r="J1145" s="49">
        <v>43458</v>
      </c>
      <c r="K1145" s="50">
        <v>146.36000394821102</v>
      </c>
      <c r="L1145" s="139">
        <f t="shared" si="157"/>
        <v>-2.5929965916362723E-3</v>
      </c>
      <c r="M1145" s="170">
        <f t="shared" si="158"/>
        <v>152.82269895056226</v>
      </c>
      <c r="N1145" s="139" t="e" cm="1">
        <f t="array" ref="N1145">[1]!BSMCall(M1145,$G$4,$G$7,W1145,$G$11,AE1145)/'EUR GBP'!H1145</f>
        <v>#VALUE!</v>
      </c>
      <c r="O1145" s="139" t="e">
        <f>$B$5*(N1145-($G$10/'EUR GBP'!$F$3))</f>
        <v>#VALUE!</v>
      </c>
      <c r="P1145" s="139" t="e">
        <f>(M1145/'EUR GBP'!H1145)-(Barclays!$K$3/'EUR GBP'!$F$3)</f>
        <v>#DIV/0!</v>
      </c>
      <c r="Q1145" s="139" t="e">
        <f t="shared" si="159"/>
        <v>#DIV/0!</v>
      </c>
      <c r="R1145" s="139" t="e">
        <f t="shared" si="160"/>
        <v>#DIV/0!</v>
      </c>
      <c r="S1145" s="139" t="e">
        <f t="shared" si="161"/>
        <v>#DIV/0!</v>
      </c>
    </row>
    <row r="1146" spans="10:19" ht="15" x14ac:dyDescent="0.2">
      <c r="J1146" s="49">
        <v>43455</v>
      </c>
      <c r="K1146" s="50">
        <v>146.74000740051201</v>
      </c>
      <c r="L1146" s="139">
        <f t="shared" si="157"/>
        <v>-1.3402994315130654E-2</v>
      </c>
      <c r="M1146" s="170">
        <f t="shared" si="158"/>
        <v>151.16639112225491</v>
      </c>
      <c r="N1146" s="139" t="e" cm="1">
        <f t="array" ref="N1146">[1]!BSMCall(M1146,$G$4,$G$7,W1146,$G$11,AE1146)/'EUR GBP'!H1146</f>
        <v>#VALUE!</v>
      </c>
      <c r="O1146" s="139" t="e">
        <f>$B$5*(N1146-($G$10/'EUR GBP'!$F$3))</f>
        <v>#VALUE!</v>
      </c>
      <c r="P1146" s="139" t="e">
        <f>(M1146/'EUR GBP'!H1146)-(Barclays!$K$3/'EUR GBP'!$F$3)</f>
        <v>#DIV/0!</v>
      </c>
      <c r="Q1146" s="139" t="e">
        <f t="shared" si="159"/>
        <v>#DIV/0!</v>
      </c>
      <c r="R1146" s="139" t="e">
        <f t="shared" si="160"/>
        <v>#DIV/0!</v>
      </c>
      <c r="S1146" s="139" t="e">
        <f t="shared" si="161"/>
        <v>#DIV/0!</v>
      </c>
    </row>
    <row r="1147" spans="10:19" ht="15" x14ac:dyDescent="0.2">
      <c r="J1147" s="49">
        <v>43454</v>
      </c>
      <c r="K1147" s="50">
        <v>148.72000217437699</v>
      </c>
      <c r="L1147" s="139">
        <f t="shared" si="157"/>
        <v>-1.8388213647148727E-2</v>
      </c>
      <c r="M1147" s="170">
        <f t="shared" si="158"/>
        <v>150.40255582675761</v>
      </c>
      <c r="N1147" s="139" t="e" cm="1">
        <f t="array" ref="N1147">[1]!BSMCall(M1147,$G$4,$G$7,W1147,$G$11,AE1147)/'EUR GBP'!H1147</f>
        <v>#VALUE!</v>
      </c>
      <c r="O1147" s="139" t="e">
        <f>$B$5*(N1147-($G$10/'EUR GBP'!$F$3))</f>
        <v>#VALUE!</v>
      </c>
      <c r="P1147" s="139" t="e">
        <f>(M1147/'EUR GBP'!H1147)-(Barclays!$K$3/'EUR GBP'!$F$3)</f>
        <v>#DIV/0!</v>
      </c>
      <c r="Q1147" s="139" t="e">
        <f t="shared" si="159"/>
        <v>#DIV/0!</v>
      </c>
      <c r="R1147" s="139" t="e">
        <f t="shared" si="160"/>
        <v>#DIV/0!</v>
      </c>
      <c r="S1147" s="139" t="e">
        <f t="shared" si="161"/>
        <v>#DIV/0!</v>
      </c>
    </row>
    <row r="1148" spans="10:19" ht="15" x14ac:dyDescent="0.2">
      <c r="J1148" s="49">
        <v>43453</v>
      </c>
      <c r="K1148" s="50">
        <v>151.47999525070099</v>
      </c>
      <c r="L1148" s="139">
        <f t="shared" si="157"/>
        <v>-1.1943209220044408E-2</v>
      </c>
      <c r="M1148" s="170">
        <f t="shared" si="158"/>
        <v>151.39005939143343</v>
      </c>
      <c r="N1148" s="139" t="e" cm="1">
        <f t="array" ref="N1148">[1]!BSMCall(M1148,$G$4,$G$7,W1148,$G$11,AE1148)/'EUR GBP'!H1148</f>
        <v>#VALUE!</v>
      </c>
      <c r="O1148" s="139" t="e">
        <f>$B$5*(N1148-($G$10/'EUR GBP'!$F$3))</f>
        <v>#VALUE!</v>
      </c>
      <c r="P1148" s="139" t="e">
        <f>(M1148/'EUR GBP'!H1148)-(Barclays!$K$3/'EUR GBP'!$F$3)</f>
        <v>#DIV/0!</v>
      </c>
      <c r="Q1148" s="139" t="e">
        <f t="shared" si="159"/>
        <v>#DIV/0!</v>
      </c>
      <c r="R1148" s="139" t="e">
        <f t="shared" si="160"/>
        <v>#DIV/0!</v>
      </c>
      <c r="S1148" s="139" t="e">
        <f t="shared" si="161"/>
        <v>#DIV/0!</v>
      </c>
    </row>
    <row r="1149" spans="10:19" ht="15" x14ac:dyDescent="0.2">
      <c r="J1149" s="49">
        <v>43452</v>
      </c>
      <c r="K1149" s="50">
        <v>153.29999923705998</v>
      </c>
      <c r="L1149" s="139">
        <f t="shared" si="157"/>
        <v>5.2322004875309872E-3</v>
      </c>
      <c r="M1149" s="170">
        <f t="shared" si="158"/>
        <v>154.0216756304651</v>
      </c>
      <c r="N1149" s="139" t="e" cm="1">
        <f t="array" ref="N1149">[1]!BSMCall(M1149,$G$4,$G$7,W1149,$G$11,AE1149)/'EUR GBP'!H1149</f>
        <v>#VALUE!</v>
      </c>
      <c r="O1149" s="139" t="e">
        <f>$B$5*(N1149-($G$10/'EUR GBP'!$F$3))</f>
        <v>#VALUE!</v>
      </c>
      <c r="P1149" s="139" t="e">
        <f>(M1149/'EUR GBP'!H1149)-(Barclays!$K$3/'EUR GBP'!$F$3)</f>
        <v>#DIV/0!</v>
      </c>
      <c r="Q1149" s="139" t="e">
        <f t="shared" si="159"/>
        <v>#DIV/0!</v>
      </c>
      <c r="R1149" s="139" t="e">
        <f t="shared" si="160"/>
        <v>#DIV/0!</v>
      </c>
      <c r="S1149" s="139" t="e">
        <f t="shared" si="161"/>
        <v>#DIV/0!</v>
      </c>
    </row>
    <row r="1150" spans="10:19" ht="15" x14ac:dyDescent="0.2">
      <c r="J1150" s="49">
        <v>43451</v>
      </c>
      <c r="K1150" s="50">
        <v>152.49999761581401</v>
      </c>
      <c r="L1150" s="139">
        <f t="shared" si="157"/>
        <v>-3.5936689300615228E-2</v>
      </c>
      <c r="M1150" s="170">
        <f t="shared" si="158"/>
        <v>147.71377842428635</v>
      </c>
      <c r="N1150" s="139" t="e" cm="1">
        <f t="array" ref="N1150">[1]!BSMCall(M1150,$G$4,$G$7,W1150,$G$11,AE1150)/'EUR GBP'!H1150</f>
        <v>#VALUE!</v>
      </c>
      <c r="O1150" s="139" t="e">
        <f>$B$5*(N1150-($G$10/'EUR GBP'!$F$3))</f>
        <v>#VALUE!</v>
      </c>
      <c r="P1150" s="139" t="e">
        <f>(M1150/'EUR GBP'!H1150)-(Barclays!$K$3/'EUR GBP'!$F$3)</f>
        <v>#DIV/0!</v>
      </c>
      <c r="Q1150" s="139" t="e">
        <f t="shared" si="159"/>
        <v>#DIV/0!</v>
      </c>
      <c r="R1150" s="139" t="e">
        <f t="shared" si="160"/>
        <v>#DIV/0!</v>
      </c>
      <c r="S1150" s="139" t="e">
        <f t="shared" si="161"/>
        <v>#DIV/0!</v>
      </c>
    </row>
    <row r="1151" spans="10:19" ht="15" x14ac:dyDescent="0.2">
      <c r="J1151" s="49">
        <v>43448</v>
      </c>
      <c r="K1151" s="50">
        <v>158.08000564575099</v>
      </c>
      <c r="L1151" s="139">
        <f t="shared" si="157"/>
        <v>-8.4409687374961268E-3</v>
      </c>
      <c r="M1151" s="170">
        <f t="shared" si="158"/>
        <v>151.9266726707547</v>
      </c>
      <c r="N1151" s="139" t="e" cm="1">
        <f t="array" ref="N1151">[1]!BSMCall(M1151,$G$4,$G$7,W1151,$G$11,AE1151)/'EUR GBP'!H1151</f>
        <v>#VALUE!</v>
      </c>
      <c r="O1151" s="139" t="e">
        <f>$B$5*(N1151-($G$10/'EUR GBP'!$F$3))</f>
        <v>#VALUE!</v>
      </c>
      <c r="P1151" s="139" t="e">
        <f>(M1151/'EUR GBP'!H1151)-(Barclays!$K$3/'EUR GBP'!$F$3)</f>
        <v>#DIV/0!</v>
      </c>
      <c r="Q1151" s="139" t="e">
        <f t="shared" si="159"/>
        <v>#DIV/0!</v>
      </c>
      <c r="R1151" s="139" t="e">
        <f t="shared" si="160"/>
        <v>#DIV/0!</v>
      </c>
      <c r="S1151" s="139" t="e">
        <f t="shared" si="161"/>
        <v>#DIV/0!</v>
      </c>
    </row>
    <row r="1152" spans="10:19" ht="15" x14ac:dyDescent="0.2">
      <c r="J1152" s="49">
        <v>43447</v>
      </c>
      <c r="K1152" s="50">
        <v>159.42000150680499</v>
      </c>
      <c r="L1152" s="139">
        <f t="shared" si="157"/>
        <v>2.6380152385095373E-3</v>
      </c>
      <c r="M1152" s="170">
        <f t="shared" si="158"/>
        <v>153.62419457210231</v>
      </c>
      <c r="N1152" s="139" t="e" cm="1">
        <f t="array" ref="N1152">[1]!BSMCall(M1152,$G$4,$G$7,W1152,$G$11,AE1152)/'EUR GBP'!H1152</f>
        <v>#VALUE!</v>
      </c>
      <c r="O1152" s="139" t="e">
        <f>$B$5*(N1152-($G$10/'EUR GBP'!$F$3))</f>
        <v>#VALUE!</v>
      </c>
      <c r="P1152" s="139" t="e">
        <f>(M1152/'EUR GBP'!H1152)-(Barclays!$K$3/'EUR GBP'!$F$3)</f>
        <v>#DIV/0!</v>
      </c>
      <c r="Q1152" s="139" t="e">
        <f t="shared" si="159"/>
        <v>#DIV/0!</v>
      </c>
      <c r="R1152" s="139" t="e">
        <f t="shared" si="160"/>
        <v>#DIV/0!</v>
      </c>
      <c r="S1152" s="139" t="e">
        <f t="shared" si="161"/>
        <v>#DIV/0!</v>
      </c>
    </row>
    <row r="1153" spans="10:19" ht="15" x14ac:dyDescent="0.2">
      <c r="J1153" s="49">
        <v>43446</v>
      </c>
      <c r="K1153" s="50">
        <v>159.00000333785999</v>
      </c>
      <c r="L1153" s="139">
        <f t="shared" si="157"/>
        <v>3.0135122511101977E-2</v>
      </c>
      <c r="M1153" s="170">
        <f t="shared" si="158"/>
        <v>157.83730129019324</v>
      </c>
      <c r="N1153" s="139" t="e" cm="1">
        <f t="array" ref="N1153">[1]!BSMCall(M1153,$G$4,$G$7,W1153,$G$11,AE1153)/'EUR GBP'!H1153</f>
        <v>#VALUE!</v>
      </c>
      <c r="O1153" s="139" t="e">
        <f>$B$5*(N1153-($G$10/'EUR GBP'!$F$3))</f>
        <v>#VALUE!</v>
      </c>
      <c r="P1153" s="139" t="e">
        <f>(M1153/'EUR GBP'!H1153)-(Barclays!$K$3/'EUR GBP'!$F$3)</f>
        <v>#DIV/0!</v>
      </c>
      <c r="Q1153" s="139" t="e">
        <f t="shared" si="159"/>
        <v>#DIV/0!</v>
      </c>
      <c r="R1153" s="139" t="e">
        <f t="shared" si="160"/>
        <v>#DIV/0!</v>
      </c>
      <c r="S1153" s="139" t="e">
        <f t="shared" si="161"/>
        <v>#DIV/0!</v>
      </c>
    </row>
    <row r="1154" spans="10:19" ht="15" x14ac:dyDescent="0.2">
      <c r="J1154" s="49">
        <v>43445</v>
      </c>
      <c r="K1154" s="50">
        <v>154.27999496459901</v>
      </c>
      <c r="L1154" s="139">
        <f t="shared" si="157"/>
        <v>4.4172712960439189E-3</v>
      </c>
      <c r="M1154" s="170">
        <f t="shared" si="158"/>
        <v>153.89681218147078</v>
      </c>
      <c r="N1154" s="139" t="e" cm="1">
        <f t="array" ref="N1154">[1]!BSMCall(M1154,$G$4,$G$7,W1154,$G$11,AE1154)/'EUR GBP'!H1154</f>
        <v>#VALUE!</v>
      </c>
      <c r="O1154" s="139" t="e">
        <f>$B$5*(N1154-($G$10/'EUR GBP'!$F$3))</f>
        <v>#VALUE!</v>
      </c>
      <c r="P1154" s="139" t="e">
        <f>(M1154/'EUR GBP'!H1154)-(Barclays!$K$3/'EUR GBP'!$F$3)</f>
        <v>#DIV/0!</v>
      </c>
      <c r="Q1154" s="139" t="e">
        <f t="shared" si="159"/>
        <v>#DIV/0!</v>
      </c>
      <c r="R1154" s="139" t="e">
        <f t="shared" si="160"/>
        <v>#DIV/0!</v>
      </c>
      <c r="S1154" s="139" t="e">
        <f t="shared" si="161"/>
        <v>#DIV/0!</v>
      </c>
    </row>
    <row r="1155" spans="10:19" ht="15" x14ac:dyDescent="0.2">
      <c r="J1155" s="49">
        <v>43444</v>
      </c>
      <c r="K1155" s="50">
        <v>153.60000133514399</v>
      </c>
      <c r="L1155" s="139">
        <f t="shared" si="157"/>
        <v>-1.588867002846945E-2</v>
      </c>
      <c r="M1155" s="170">
        <f t="shared" si="158"/>
        <v>150.78553589471971</v>
      </c>
      <c r="N1155" s="139" t="e" cm="1">
        <f t="array" ref="N1155">[1]!BSMCall(M1155,$G$4,$G$7,W1155,$G$11,AE1155)/'EUR GBP'!H1155</f>
        <v>#VALUE!</v>
      </c>
      <c r="O1155" s="139" t="e">
        <f>$B$5*(N1155-($G$10/'EUR GBP'!$F$3))</f>
        <v>#VALUE!</v>
      </c>
      <c r="P1155" s="139" t="e">
        <f>(M1155/'EUR GBP'!H1155)-(Barclays!$K$3/'EUR GBP'!$F$3)</f>
        <v>#DIV/0!</v>
      </c>
      <c r="Q1155" s="139" t="e">
        <f t="shared" si="159"/>
        <v>#DIV/0!</v>
      </c>
      <c r="R1155" s="139" t="e">
        <f t="shared" si="160"/>
        <v>#DIV/0!</v>
      </c>
      <c r="S1155" s="139" t="e">
        <f t="shared" si="161"/>
        <v>#DIV/0!</v>
      </c>
    </row>
    <row r="1156" spans="10:19" ht="15" x14ac:dyDescent="0.2">
      <c r="J1156" s="49">
        <v>43441</v>
      </c>
      <c r="K1156" s="50">
        <v>156.05999231338501</v>
      </c>
      <c r="L1156" s="139">
        <f t="shared" ref="L1156:L1219" si="162">LN(K1156/K1157)</f>
        <v>1.6279436184275849E-2</v>
      </c>
      <c r="M1156" s="170">
        <f t="shared" ref="M1156:M1219" si="163">$K$3*(1+L1156)</f>
        <v>155.7143330605316</v>
      </c>
      <c r="N1156" s="139" t="e" cm="1">
        <f t="array" ref="N1156">[1]!BSMCall(M1156,$G$4,$G$7,W1156,$G$11,AE1156)/'EUR GBP'!H1156</f>
        <v>#VALUE!</v>
      </c>
      <c r="O1156" s="139" t="e">
        <f>$B$5*(N1156-($G$10/'EUR GBP'!$F$3))</f>
        <v>#VALUE!</v>
      </c>
      <c r="P1156" s="139" t="e">
        <f>(M1156/'EUR GBP'!H1156)-(Barclays!$K$3/'EUR GBP'!$F$3)</f>
        <v>#DIV/0!</v>
      </c>
      <c r="Q1156" s="139" t="e">
        <f t="shared" ref="Q1156:Q1219" si="164">$G$15*P1156</f>
        <v>#DIV/0!</v>
      </c>
      <c r="R1156" s="139" t="e">
        <f t="shared" ref="R1156:R1219" si="165">0.5*$G$16*P1156^2</f>
        <v>#DIV/0!</v>
      </c>
      <c r="S1156" s="139" t="e">
        <f t="shared" ref="S1156:S1219" si="166">Q1156+R1156+Y1156+AG1156</f>
        <v>#DIV/0!</v>
      </c>
    </row>
    <row r="1157" spans="10:19" ht="15" x14ac:dyDescent="0.2">
      <c r="J1157" s="49">
        <v>43440</v>
      </c>
      <c r="K1157" s="50">
        <v>153.53999137878401</v>
      </c>
      <c r="L1157" s="139">
        <f t="shared" si="162"/>
        <v>-3.946124151495875E-2</v>
      </c>
      <c r="M1157" s="170">
        <f t="shared" si="163"/>
        <v>147.17374654146664</v>
      </c>
      <c r="N1157" s="139" t="e" cm="1">
        <f t="array" ref="N1157">[1]!BSMCall(M1157,$G$4,$G$7,W1157,$G$11,AE1157)/'EUR GBP'!H1157</f>
        <v>#VALUE!</v>
      </c>
      <c r="O1157" s="139" t="e">
        <f>$B$5*(N1157-($G$10/'EUR GBP'!$F$3))</f>
        <v>#VALUE!</v>
      </c>
      <c r="P1157" s="139" t="e">
        <f>(M1157/'EUR GBP'!H1157)-(Barclays!$K$3/'EUR GBP'!$F$3)</f>
        <v>#DIV/0!</v>
      </c>
      <c r="Q1157" s="139" t="e">
        <f t="shared" si="164"/>
        <v>#DIV/0!</v>
      </c>
      <c r="R1157" s="139" t="e">
        <f t="shared" si="165"/>
        <v>#DIV/0!</v>
      </c>
      <c r="S1157" s="139" t="e">
        <f t="shared" si="166"/>
        <v>#DIV/0!</v>
      </c>
    </row>
    <row r="1158" spans="10:19" ht="15" x14ac:dyDescent="0.2">
      <c r="J1158" s="49">
        <v>43439</v>
      </c>
      <c r="K1158" s="50">
        <v>159.72000360488801</v>
      </c>
      <c r="L1158" s="139">
        <f t="shared" si="162"/>
        <v>-2.6261389561900547E-3</v>
      </c>
      <c r="M1158" s="170">
        <f t="shared" si="163"/>
        <v>152.81762087753549</v>
      </c>
      <c r="N1158" s="139" t="e" cm="1">
        <f t="array" ref="N1158">[1]!BSMCall(M1158,$G$4,$G$7,W1158,$G$11,AE1158)/'EUR GBP'!H1158</f>
        <v>#VALUE!</v>
      </c>
      <c r="O1158" s="139" t="e">
        <f>$B$5*(N1158-($G$10/'EUR GBP'!$F$3))</f>
        <v>#VALUE!</v>
      </c>
      <c r="P1158" s="139" t="e">
        <f>(M1158/'EUR GBP'!H1158)-(Barclays!$K$3/'EUR GBP'!$F$3)</f>
        <v>#DIV/0!</v>
      </c>
      <c r="Q1158" s="139" t="e">
        <f t="shared" si="164"/>
        <v>#DIV/0!</v>
      </c>
      <c r="R1158" s="139" t="e">
        <f t="shared" si="165"/>
        <v>#DIV/0!</v>
      </c>
      <c r="S1158" s="139" t="e">
        <f t="shared" si="166"/>
        <v>#DIV/0!</v>
      </c>
    </row>
    <row r="1159" spans="10:19" ht="15" x14ac:dyDescent="0.2">
      <c r="J1159" s="49">
        <v>43438</v>
      </c>
      <c r="K1159" s="50">
        <v>160.140001773834</v>
      </c>
      <c r="L1159" s="139">
        <f t="shared" si="162"/>
        <v>-1.7701754160117718E-2</v>
      </c>
      <c r="M1159" s="170">
        <f t="shared" si="163"/>
        <v>150.50773514790714</v>
      </c>
      <c r="N1159" s="139" t="e" cm="1">
        <f t="array" ref="N1159">[1]!BSMCall(M1159,$G$4,$G$7,W1159,$G$11,AE1159)/'EUR GBP'!H1159</f>
        <v>#VALUE!</v>
      </c>
      <c r="O1159" s="139" t="e">
        <f>$B$5*(N1159-($G$10/'EUR GBP'!$F$3))</f>
        <v>#VALUE!</v>
      </c>
      <c r="P1159" s="139" t="e">
        <f>(M1159/'EUR GBP'!H1159)-(Barclays!$K$3/'EUR GBP'!$F$3)</f>
        <v>#DIV/0!</v>
      </c>
      <c r="Q1159" s="139" t="e">
        <f t="shared" si="164"/>
        <v>#DIV/0!</v>
      </c>
      <c r="R1159" s="139" t="e">
        <f t="shared" si="165"/>
        <v>#DIV/0!</v>
      </c>
      <c r="S1159" s="139" t="e">
        <f t="shared" si="166"/>
        <v>#DIV/0!</v>
      </c>
    </row>
    <row r="1160" spans="10:19" ht="15" x14ac:dyDescent="0.2">
      <c r="J1160" s="49">
        <v>43437</v>
      </c>
      <c r="K1160" s="50">
        <v>162.99999952316199</v>
      </c>
      <c r="L1160" s="139">
        <f t="shared" si="162"/>
        <v>6.1371388689415111E-4</v>
      </c>
      <c r="M1160" s="170">
        <f t="shared" si="163"/>
        <v>153.3140311232936</v>
      </c>
      <c r="N1160" s="139" t="e" cm="1">
        <f t="array" ref="N1160">[1]!BSMCall(M1160,$G$4,$G$7,W1160,$G$11,AE1160)/'EUR GBP'!H1160</f>
        <v>#VALUE!</v>
      </c>
      <c r="O1160" s="139" t="e">
        <f>$B$5*(N1160-($G$10/'EUR GBP'!$F$3))</f>
        <v>#VALUE!</v>
      </c>
      <c r="P1160" s="139" t="e">
        <f>(M1160/'EUR GBP'!H1160)-(Barclays!$K$3/'EUR GBP'!$F$3)</f>
        <v>#DIV/0!</v>
      </c>
      <c r="Q1160" s="139" t="e">
        <f t="shared" si="164"/>
        <v>#DIV/0!</v>
      </c>
      <c r="R1160" s="139" t="e">
        <f t="shared" si="165"/>
        <v>#DIV/0!</v>
      </c>
      <c r="S1160" s="139" t="e">
        <f t="shared" si="166"/>
        <v>#DIV/0!</v>
      </c>
    </row>
    <row r="1161" spans="10:19" ht="15" x14ac:dyDescent="0.2">
      <c r="J1161" s="49">
        <v>43434</v>
      </c>
      <c r="K1161" s="50">
        <v>162.89999485015801</v>
      </c>
      <c r="L1161" s="139">
        <f t="shared" si="162"/>
        <v>-2.533623805419008E-2</v>
      </c>
      <c r="M1161" s="170">
        <f t="shared" si="163"/>
        <v>149.33797954182077</v>
      </c>
      <c r="N1161" s="139" t="e" cm="1">
        <f t="array" ref="N1161">[1]!BSMCall(M1161,$G$4,$G$7,W1161,$G$11,AE1161)/'EUR GBP'!H1161</f>
        <v>#VALUE!</v>
      </c>
      <c r="O1161" s="139" t="e">
        <f>$B$5*(N1161-($G$10/'EUR GBP'!$F$3))</f>
        <v>#VALUE!</v>
      </c>
      <c r="P1161" s="139" t="e">
        <f>(M1161/'EUR GBP'!H1161)-(Barclays!$K$3/'EUR GBP'!$F$3)</f>
        <v>#DIV/0!</v>
      </c>
      <c r="Q1161" s="139" t="e">
        <f t="shared" si="164"/>
        <v>#DIV/0!</v>
      </c>
      <c r="R1161" s="139" t="e">
        <f t="shared" si="165"/>
        <v>#DIV/0!</v>
      </c>
      <c r="S1161" s="139" t="e">
        <f t="shared" si="166"/>
        <v>#DIV/0!</v>
      </c>
    </row>
    <row r="1162" spans="10:19" ht="15" x14ac:dyDescent="0.2">
      <c r="J1162" s="49">
        <v>43433</v>
      </c>
      <c r="K1162" s="50">
        <v>167.07999706268299</v>
      </c>
      <c r="L1162" s="139">
        <f t="shared" si="162"/>
        <v>-1.1971583555498906E-4</v>
      </c>
      <c r="M1162" s="170">
        <f t="shared" si="163"/>
        <v>153.20165502277271</v>
      </c>
      <c r="N1162" s="139" t="e" cm="1">
        <f t="array" ref="N1162">[1]!BSMCall(M1162,$G$4,$G$7,W1162,$G$11,AE1162)/'EUR GBP'!H1162</f>
        <v>#VALUE!</v>
      </c>
      <c r="O1162" s="139" t="e">
        <f>$B$5*(N1162-($G$10/'EUR GBP'!$F$3))</f>
        <v>#VALUE!</v>
      </c>
      <c r="P1162" s="139" t="e">
        <f>(M1162/'EUR GBP'!H1162)-(Barclays!$K$3/'EUR GBP'!$F$3)</f>
        <v>#DIV/0!</v>
      </c>
      <c r="Q1162" s="139" t="e">
        <f t="shared" si="164"/>
        <v>#DIV/0!</v>
      </c>
      <c r="R1162" s="139" t="e">
        <f t="shared" si="165"/>
        <v>#DIV/0!</v>
      </c>
      <c r="S1162" s="139" t="e">
        <f t="shared" si="166"/>
        <v>#DIV/0!</v>
      </c>
    </row>
    <row r="1163" spans="10:19" ht="15" x14ac:dyDescent="0.2">
      <c r="J1163" s="49">
        <v>43432</v>
      </c>
      <c r="K1163" s="50">
        <v>167.10000038146899</v>
      </c>
      <c r="L1163" s="139">
        <f t="shared" si="162"/>
        <v>-6.3235250493309976E-3</v>
      </c>
      <c r="M1163" s="170">
        <f t="shared" si="163"/>
        <v>152.25110738817239</v>
      </c>
      <c r="N1163" s="139" t="e" cm="1">
        <f t="array" ref="N1163">[1]!BSMCall(M1163,$G$4,$G$7,W1163,$G$11,AE1163)/'EUR GBP'!H1163</f>
        <v>#VALUE!</v>
      </c>
      <c r="O1163" s="139" t="e">
        <f>$B$5*(N1163-($G$10/'EUR GBP'!$F$3))</f>
        <v>#VALUE!</v>
      </c>
      <c r="P1163" s="139" t="e">
        <f>(M1163/'EUR GBP'!H1163)-(Barclays!$K$3/'EUR GBP'!$F$3)</f>
        <v>#DIV/0!</v>
      </c>
      <c r="Q1163" s="139" t="e">
        <f t="shared" si="164"/>
        <v>#DIV/0!</v>
      </c>
      <c r="R1163" s="139" t="e">
        <f t="shared" si="165"/>
        <v>#DIV/0!</v>
      </c>
      <c r="S1163" s="139" t="e">
        <f t="shared" si="166"/>
        <v>#DIV/0!</v>
      </c>
    </row>
    <row r="1164" spans="10:19" ht="15" x14ac:dyDescent="0.2">
      <c r="J1164" s="49">
        <v>43431</v>
      </c>
      <c r="K1164" s="50">
        <v>168.16000938415502</v>
      </c>
      <c r="L1164" s="139">
        <f t="shared" si="162"/>
        <v>-1.7824381136840217E-3</v>
      </c>
      <c r="M1164" s="170">
        <f t="shared" si="163"/>
        <v>152.94689271883803</v>
      </c>
      <c r="N1164" s="139" t="e" cm="1">
        <f t="array" ref="N1164">[1]!BSMCall(M1164,$G$4,$G$7,W1164,$G$11,AE1164)/'EUR GBP'!H1164</f>
        <v>#VALUE!</v>
      </c>
      <c r="O1164" s="139" t="e">
        <f>$B$5*(N1164-($G$10/'EUR GBP'!$F$3))</f>
        <v>#VALUE!</v>
      </c>
      <c r="P1164" s="139" t="e">
        <f>(M1164/'EUR GBP'!H1164)-(Barclays!$K$3/'EUR GBP'!$F$3)</f>
        <v>#DIV/0!</v>
      </c>
      <c r="Q1164" s="139" t="e">
        <f t="shared" si="164"/>
        <v>#DIV/0!</v>
      </c>
      <c r="R1164" s="139" t="e">
        <f t="shared" si="165"/>
        <v>#DIV/0!</v>
      </c>
      <c r="S1164" s="139" t="e">
        <f t="shared" si="166"/>
        <v>#DIV/0!</v>
      </c>
    </row>
    <row r="1165" spans="10:19" ht="15" x14ac:dyDescent="0.2">
      <c r="J1165" s="49">
        <v>43430</v>
      </c>
      <c r="K1165" s="50">
        <v>168.460011482238</v>
      </c>
      <c r="L1165" s="139">
        <f t="shared" si="162"/>
        <v>2.7686001338821282E-2</v>
      </c>
      <c r="M1165" s="170">
        <f t="shared" si="163"/>
        <v>157.46204694936159</v>
      </c>
      <c r="N1165" s="139" t="e" cm="1">
        <f t="array" ref="N1165">[1]!BSMCall(M1165,$G$4,$G$7,W1165,$G$11,AE1165)/'EUR GBP'!H1165</f>
        <v>#VALUE!</v>
      </c>
      <c r="O1165" s="139" t="e">
        <f>$B$5*(N1165-($G$10/'EUR GBP'!$F$3))</f>
        <v>#VALUE!</v>
      </c>
      <c r="P1165" s="139" t="e">
        <f>(M1165/'EUR GBP'!H1165)-(Barclays!$K$3/'EUR GBP'!$F$3)</f>
        <v>#DIV/0!</v>
      </c>
      <c r="Q1165" s="139" t="e">
        <f t="shared" si="164"/>
        <v>#DIV/0!</v>
      </c>
      <c r="R1165" s="139" t="e">
        <f t="shared" si="165"/>
        <v>#DIV/0!</v>
      </c>
      <c r="S1165" s="139" t="e">
        <f t="shared" si="166"/>
        <v>#DIV/0!</v>
      </c>
    </row>
    <row r="1166" spans="10:19" ht="15" x14ac:dyDescent="0.2">
      <c r="J1166" s="49">
        <v>43427</v>
      </c>
      <c r="K1166" s="50">
        <v>163.85999917984</v>
      </c>
      <c r="L1166" s="139">
        <f t="shared" si="162"/>
        <v>-1.1528514716744978E-2</v>
      </c>
      <c r="M1166" s="170">
        <f t="shared" si="163"/>
        <v>151.453598882351</v>
      </c>
      <c r="N1166" s="139" t="e" cm="1">
        <f t="array" ref="N1166">[1]!BSMCall(M1166,$G$4,$G$7,W1166,$G$11,AE1166)/'EUR GBP'!H1166</f>
        <v>#VALUE!</v>
      </c>
      <c r="O1166" s="139" t="e">
        <f>$B$5*(N1166-($G$10/'EUR GBP'!$F$3))</f>
        <v>#VALUE!</v>
      </c>
      <c r="P1166" s="139" t="e">
        <f>(M1166/'EUR GBP'!H1166)-(Barclays!$K$3/'EUR GBP'!$F$3)</f>
        <v>#DIV/0!</v>
      </c>
      <c r="Q1166" s="139" t="e">
        <f t="shared" si="164"/>
        <v>#DIV/0!</v>
      </c>
      <c r="R1166" s="139" t="e">
        <f t="shared" si="165"/>
        <v>#DIV/0!</v>
      </c>
      <c r="S1166" s="139" t="e">
        <f t="shared" si="166"/>
        <v>#DIV/0!</v>
      </c>
    </row>
    <row r="1167" spans="10:19" ht="15" x14ac:dyDescent="0.2">
      <c r="J1167" s="49">
        <v>43426</v>
      </c>
      <c r="K1167" s="50">
        <v>165.75999259948699</v>
      </c>
      <c r="L1167" s="139">
        <f t="shared" si="162"/>
        <v>2.5369882855159087E-3</v>
      </c>
      <c r="M1167" s="170">
        <f t="shared" si="163"/>
        <v>153.60871522257855</v>
      </c>
      <c r="N1167" s="139" t="e" cm="1">
        <f t="array" ref="N1167">[1]!BSMCall(M1167,$G$4,$G$7,W1167,$G$11,AE1167)/'EUR GBP'!H1167</f>
        <v>#VALUE!</v>
      </c>
      <c r="O1167" s="139" t="e">
        <f>$B$5*(N1167-($G$10/'EUR GBP'!$F$3))</f>
        <v>#VALUE!</v>
      </c>
      <c r="P1167" s="139" t="e">
        <f>(M1167/'EUR GBP'!H1167)-(Barclays!$K$3/'EUR GBP'!$F$3)</f>
        <v>#DIV/0!</v>
      </c>
      <c r="Q1167" s="139" t="e">
        <f t="shared" si="164"/>
        <v>#DIV/0!</v>
      </c>
      <c r="R1167" s="139" t="e">
        <f t="shared" si="165"/>
        <v>#DIV/0!</v>
      </c>
      <c r="S1167" s="139" t="e">
        <f t="shared" si="166"/>
        <v>#DIV/0!</v>
      </c>
    </row>
    <row r="1168" spans="10:19" ht="15" x14ac:dyDescent="0.2">
      <c r="J1168" s="49">
        <v>43425</v>
      </c>
      <c r="K1168" s="50">
        <v>165.33999443054199</v>
      </c>
      <c r="L1168" s="139">
        <f t="shared" si="162"/>
        <v>1.5972989267957746E-2</v>
      </c>
      <c r="M1168" s="170">
        <f t="shared" si="163"/>
        <v>155.66737926466215</v>
      </c>
      <c r="N1168" s="139" t="e" cm="1">
        <f t="array" ref="N1168">[1]!BSMCall(M1168,$G$4,$G$7,W1168,$G$11,AE1168)/'EUR GBP'!H1168</f>
        <v>#VALUE!</v>
      </c>
      <c r="O1168" s="139" t="e">
        <f>$B$5*(N1168-($G$10/'EUR GBP'!$F$3))</f>
        <v>#VALUE!</v>
      </c>
      <c r="P1168" s="139" t="e">
        <f>(M1168/'EUR GBP'!H1168)-(Barclays!$K$3/'EUR GBP'!$F$3)</f>
        <v>#DIV/0!</v>
      </c>
      <c r="Q1168" s="139" t="e">
        <f t="shared" si="164"/>
        <v>#DIV/0!</v>
      </c>
      <c r="R1168" s="139" t="e">
        <f t="shared" si="165"/>
        <v>#DIV/0!</v>
      </c>
      <c r="S1168" s="139" t="e">
        <f t="shared" si="166"/>
        <v>#DIV/0!</v>
      </c>
    </row>
    <row r="1169" spans="10:19" ht="15" x14ac:dyDescent="0.2">
      <c r="J1169" s="49">
        <v>43424</v>
      </c>
      <c r="K1169" s="50">
        <v>162.720000743865</v>
      </c>
      <c r="L1169" s="139">
        <f t="shared" si="162"/>
        <v>-2.5723331837724486E-2</v>
      </c>
      <c r="M1169" s="170">
        <f t="shared" si="163"/>
        <v>149.27866903312719</v>
      </c>
      <c r="N1169" s="139" t="e" cm="1">
        <f t="array" ref="N1169">[1]!BSMCall(M1169,$G$4,$G$7,W1169,$G$11,AE1169)/'EUR GBP'!H1169</f>
        <v>#VALUE!</v>
      </c>
      <c r="O1169" s="139" t="e">
        <f>$B$5*(N1169-($G$10/'EUR GBP'!$F$3))</f>
        <v>#VALUE!</v>
      </c>
      <c r="P1169" s="139" t="e">
        <f>(M1169/'EUR GBP'!H1169)-(Barclays!$K$3/'EUR GBP'!$F$3)</f>
        <v>#DIV/0!</v>
      </c>
      <c r="Q1169" s="139" t="e">
        <f t="shared" si="164"/>
        <v>#DIV/0!</v>
      </c>
      <c r="R1169" s="139" t="e">
        <f t="shared" si="165"/>
        <v>#DIV/0!</v>
      </c>
      <c r="S1169" s="139" t="e">
        <f t="shared" si="166"/>
        <v>#DIV/0!</v>
      </c>
    </row>
    <row r="1170" spans="10:19" ht="15" x14ac:dyDescent="0.2">
      <c r="J1170" s="49">
        <v>43423</v>
      </c>
      <c r="K1170" s="50">
        <v>166.960000991821</v>
      </c>
      <c r="L1170" s="139">
        <f t="shared" si="162"/>
        <v>1.5938498269443512E-2</v>
      </c>
      <c r="M1170" s="170">
        <f t="shared" si="163"/>
        <v>155.66209455394281</v>
      </c>
      <c r="N1170" s="139" t="e" cm="1">
        <f t="array" ref="N1170">[1]!BSMCall(M1170,$G$4,$G$7,W1170,$G$11,AE1170)/'EUR GBP'!H1170</f>
        <v>#VALUE!</v>
      </c>
      <c r="O1170" s="139" t="e">
        <f>$B$5*(N1170-($G$10/'EUR GBP'!$F$3))</f>
        <v>#VALUE!</v>
      </c>
      <c r="P1170" s="139" t="e">
        <f>(M1170/'EUR GBP'!H1170)-(Barclays!$K$3/'EUR GBP'!$F$3)</f>
        <v>#DIV/0!</v>
      </c>
      <c r="Q1170" s="139" t="e">
        <f t="shared" si="164"/>
        <v>#DIV/0!</v>
      </c>
      <c r="R1170" s="139" t="e">
        <f t="shared" si="165"/>
        <v>#DIV/0!</v>
      </c>
      <c r="S1170" s="139" t="e">
        <f t="shared" si="166"/>
        <v>#DIV/0!</v>
      </c>
    </row>
    <row r="1171" spans="10:19" ht="15" x14ac:dyDescent="0.2">
      <c r="J1171" s="49">
        <v>43420</v>
      </c>
      <c r="K1171" s="50">
        <v>164.32000398635799</v>
      </c>
      <c r="L1171" s="139">
        <f t="shared" si="162"/>
        <v>-7.7594824531008119E-3</v>
      </c>
      <c r="M1171" s="170">
        <f t="shared" si="163"/>
        <v>152.03108999780693</v>
      </c>
      <c r="N1171" s="139" t="e" cm="1">
        <f t="array" ref="N1171">[1]!BSMCall(M1171,$G$4,$G$7,W1171,$G$11,AE1171)/'EUR GBP'!H1171</f>
        <v>#VALUE!</v>
      </c>
      <c r="O1171" s="139" t="e">
        <f>$B$5*(N1171-($G$10/'EUR GBP'!$F$3))</f>
        <v>#VALUE!</v>
      </c>
      <c r="P1171" s="139" t="e">
        <f>(M1171/'EUR GBP'!H1171)-(Barclays!$K$3/'EUR GBP'!$F$3)</f>
        <v>#DIV/0!</v>
      </c>
      <c r="Q1171" s="139" t="e">
        <f t="shared" si="164"/>
        <v>#DIV/0!</v>
      </c>
      <c r="R1171" s="139" t="e">
        <f t="shared" si="165"/>
        <v>#DIV/0!</v>
      </c>
      <c r="S1171" s="139" t="e">
        <f t="shared" si="166"/>
        <v>#DIV/0!</v>
      </c>
    </row>
    <row r="1172" spans="10:19" ht="15" x14ac:dyDescent="0.2">
      <c r="J1172" s="49">
        <v>43419</v>
      </c>
      <c r="K1172" s="50">
        <v>165.600001811981</v>
      </c>
      <c r="L1172" s="139">
        <f t="shared" si="162"/>
        <v>-5.2005604077169684E-2</v>
      </c>
      <c r="M1172" s="170">
        <f t="shared" si="163"/>
        <v>145.25169933624306</v>
      </c>
      <c r="N1172" s="139" t="e" cm="1">
        <f t="array" ref="N1172">[1]!BSMCall(M1172,$G$4,$G$7,W1172,$G$11,AE1172)/'EUR GBP'!H1172</f>
        <v>#VALUE!</v>
      </c>
      <c r="O1172" s="139" t="e">
        <f>$B$5*(N1172-($G$10/'EUR GBP'!$F$3))</f>
        <v>#VALUE!</v>
      </c>
      <c r="P1172" s="139" t="e">
        <f>(M1172/'EUR GBP'!H1172)-(Barclays!$K$3/'EUR GBP'!$F$3)</f>
        <v>#DIV/0!</v>
      </c>
      <c r="Q1172" s="139" t="e">
        <f t="shared" si="164"/>
        <v>#DIV/0!</v>
      </c>
      <c r="R1172" s="139" t="e">
        <f t="shared" si="165"/>
        <v>#DIV/0!</v>
      </c>
      <c r="S1172" s="139" t="e">
        <f t="shared" si="166"/>
        <v>#DIV/0!</v>
      </c>
    </row>
    <row r="1173" spans="10:19" ht="15" x14ac:dyDescent="0.2">
      <c r="J1173" s="49">
        <v>43418</v>
      </c>
      <c r="K1173" s="50">
        <v>174.44000244140599</v>
      </c>
      <c r="L1173" s="139">
        <f t="shared" si="162"/>
        <v>2.0658800450194985E-3</v>
      </c>
      <c r="M1173" s="170">
        <f t="shared" si="163"/>
        <v>153.53653201896708</v>
      </c>
      <c r="N1173" s="139" t="e" cm="1">
        <f t="array" ref="N1173">[1]!BSMCall(M1173,$G$4,$G$7,W1173,$G$11,AE1173)/'EUR GBP'!H1173</f>
        <v>#VALUE!</v>
      </c>
      <c r="O1173" s="139" t="e">
        <f>$B$5*(N1173-($G$10/'EUR GBP'!$F$3))</f>
        <v>#VALUE!</v>
      </c>
      <c r="P1173" s="139" t="e">
        <f>(M1173/'EUR GBP'!H1173)-(Barclays!$K$3/'EUR GBP'!$F$3)</f>
        <v>#DIV/0!</v>
      </c>
      <c r="Q1173" s="139" t="e">
        <f t="shared" si="164"/>
        <v>#DIV/0!</v>
      </c>
      <c r="R1173" s="139" t="e">
        <f t="shared" si="165"/>
        <v>#DIV/0!</v>
      </c>
      <c r="S1173" s="139" t="e">
        <f t="shared" si="166"/>
        <v>#DIV/0!</v>
      </c>
    </row>
    <row r="1174" spans="10:19" ht="15" x14ac:dyDescent="0.2">
      <c r="J1174" s="49">
        <v>43417</v>
      </c>
      <c r="K1174" s="50">
        <v>174.08000230789099</v>
      </c>
      <c r="L1174" s="139">
        <f t="shared" si="162"/>
        <v>1.7617538235129172E-2</v>
      </c>
      <c r="M1174" s="170">
        <f t="shared" si="163"/>
        <v>155.91935705393038</v>
      </c>
      <c r="N1174" s="139" t="e" cm="1">
        <f t="array" ref="N1174">[1]!BSMCall(M1174,$G$4,$G$7,W1174,$G$11,AE1174)/'EUR GBP'!H1174</f>
        <v>#VALUE!</v>
      </c>
      <c r="O1174" s="139" t="e">
        <f>$B$5*(N1174-($G$10/'EUR GBP'!$F$3))</f>
        <v>#VALUE!</v>
      </c>
      <c r="P1174" s="139" t="e">
        <f>(M1174/'EUR GBP'!H1174)-(Barclays!$K$3/'EUR GBP'!$F$3)</f>
        <v>#DIV/0!</v>
      </c>
      <c r="Q1174" s="139" t="e">
        <f t="shared" si="164"/>
        <v>#DIV/0!</v>
      </c>
      <c r="R1174" s="139" t="e">
        <f t="shared" si="165"/>
        <v>#DIV/0!</v>
      </c>
      <c r="S1174" s="139" t="e">
        <f t="shared" si="166"/>
        <v>#DIV/0!</v>
      </c>
    </row>
    <row r="1175" spans="10:19" ht="15" x14ac:dyDescent="0.2">
      <c r="J1175" s="49">
        <v>43416</v>
      </c>
      <c r="K1175" s="50">
        <v>171.03999853134098</v>
      </c>
      <c r="L1175" s="139">
        <f t="shared" si="162"/>
        <v>-3.6622343331418443E-2</v>
      </c>
      <c r="M1175" s="170">
        <f t="shared" si="163"/>
        <v>147.60872251513831</v>
      </c>
      <c r="N1175" s="139" t="e" cm="1">
        <f t="array" ref="N1175">[1]!BSMCall(M1175,$G$4,$G$7,W1175,$G$11,AE1175)/'EUR GBP'!H1175</f>
        <v>#VALUE!</v>
      </c>
      <c r="O1175" s="139" t="e">
        <f>$B$5*(N1175-($G$10/'EUR GBP'!$F$3))</f>
        <v>#VALUE!</v>
      </c>
      <c r="P1175" s="139" t="e">
        <f>(M1175/'EUR GBP'!H1175)-(Barclays!$K$3/'EUR GBP'!$F$3)</f>
        <v>#DIV/0!</v>
      </c>
      <c r="Q1175" s="139" t="e">
        <f t="shared" si="164"/>
        <v>#DIV/0!</v>
      </c>
      <c r="R1175" s="139" t="e">
        <f t="shared" si="165"/>
        <v>#DIV/0!</v>
      </c>
      <c r="S1175" s="139" t="e">
        <f t="shared" si="166"/>
        <v>#DIV/0!</v>
      </c>
    </row>
    <row r="1176" spans="10:19" ht="15" x14ac:dyDescent="0.2">
      <c r="J1176" s="49">
        <v>43413</v>
      </c>
      <c r="K1176" s="50">
        <v>177.419996261596</v>
      </c>
      <c r="L1176" s="139">
        <f t="shared" si="162"/>
        <v>-7.7480737840249954E-3</v>
      </c>
      <c r="M1176" s="170">
        <f t="shared" si="163"/>
        <v>152.03283803405856</v>
      </c>
      <c r="N1176" s="139" t="e" cm="1">
        <f t="array" ref="N1176">[1]!BSMCall(M1176,$G$4,$G$7,W1176,$G$11,AE1176)/'EUR GBP'!H1176</f>
        <v>#VALUE!</v>
      </c>
      <c r="O1176" s="139" t="e">
        <f>$B$5*(N1176-($G$10/'EUR GBP'!$F$3))</f>
        <v>#VALUE!</v>
      </c>
      <c r="P1176" s="139" t="e">
        <f>(M1176/'EUR GBP'!H1176)-(Barclays!$K$3/'EUR GBP'!$F$3)</f>
        <v>#DIV/0!</v>
      </c>
      <c r="Q1176" s="139" t="e">
        <f t="shared" si="164"/>
        <v>#DIV/0!</v>
      </c>
      <c r="R1176" s="139" t="e">
        <f t="shared" si="165"/>
        <v>#DIV/0!</v>
      </c>
      <c r="S1176" s="139" t="e">
        <f t="shared" si="166"/>
        <v>#DIV/0!</v>
      </c>
    </row>
    <row r="1177" spans="10:19" ht="15" x14ac:dyDescent="0.2">
      <c r="J1177" s="49">
        <v>43412</v>
      </c>
      <c r="K1177" s="50">
        <v>178.79999876022299</v>
      </c>
      <c r="L1177" s="139">
        <f t="shared" si="162"/>
        <v>2.1824786583870274E-2</v>
      </c>
      <c r="M1177" s="170">
        <f t="shared" si="163"/>
        <v>156.5639916370171</v>
      </c>
      <c r="N1177" s="139" t="e" cm="1">
        <f t="array" ref="N1177">[1]!BSMCall(M1177,$G$4,$G$7,W1177,$G$11,AE1177)/'EUR GBP'!H1177</f>
        <v>#VALUE!</v>
      </c>
      <c r="O1177" s="139" t="e">
        <f>$B$5*(N1177-($G$10/'EUR GBP'!$F$3))</f>
        <v>#VALUE!</v>
      </c>
      <c r="P1177" s="139" t="e">
        <f>(M1177/'EUR GBP'!H1177)-(Barclays!$K$3/'EUR GBP'!$F$3)</f>
        <v>#DIV/0!</v>
      </c>
      <c r="Q1177" s="139" t="e">
        <f t="shared" si="164"/>
        <v>#DIV/0!</v>
      </c>
      <c r="R1177" s="139" t="e">
        <f t="shared" si="165"/>
        <v>#DIV/0!</v>
      </c>
      <c r="S1177" s="139" t="e">
        <f t="shared" si="166"/>
        <v>#DIV/0!</v>
      </c>
    </row>
    <row r="1178" spans="10:19" ht="15" x14ac:dyDescent="0.2">
      <c r="J1178" s="49">
        <v>43411</v>
      </c>
      <c r="K1178" s="50">
        <v>174.94000196456901</v>
      </c>
      <c r="L1178" s="139">
        <f t="shared" si="162"/>
        <v>1.1845323262706958E-2</v>
      </c>
      <c r="M1178" s="170">
        <f t="shared" si="163"/>
        <v>155.03493828807655</v>
      </c>
      <c r="N1178" s="139" t="e" cm="1">
        <f t="array" ref="N1178">[1]!BSMCall(M1178,$G$4,$G$7,W1178,$G$11,AE1178)/'EUR GBP'!H1178</f>
        <v>#VALUE!</v>
      </c>
      <c r="O1178" s="139" t="e">
        <f>$B$5*(N1178-($G$10/'EUR GBP'!$F$3))</f>
        <v>#VALUE!</v>
      </c>
      <c r="P1178" s="139" t="e">
        <f>(M1178/'EUR GBP'!H1178)-(Barclays!$K$3/'EUR GBP'!$F$3)</f>
        <v>#DIV/0!</v>
      </c>
      <c r="Q1178" s="139" t="e">
        <f t="shared" si="164"/>
        <v>#DIV/0!</v>
      </c>
      <c r="R1178" s="139" t="e">
        <f t="shared" si="165"/>
        <v>#DIV/0!</v>
      </c>
      <c r="S1178" s="139" t="e">
        <f t="shared" si="166"/>
        <v>#DIV/0!</v>
      </c>
    </row>
    <row r="1179" spans="10:19" ht="15" x14ac:dyDescent="0.2">
      <c r="J1179" s="49">
        <v>43410</v>
      </c>
      <c r="K1179" s="50">
        <v>172.88000583648599</v>
      </c>
      <c r="L1179" s="139">
        <f t="shared" si="162"/>
        <v>-1.5724798884766328E-2</v>
      </c>
      <c r="M1179" s="170">
        <f t="shared" si="163"/>
        <v>150.81064423101097</v>
      </c>
      <c r="N1179" s="139" t="e" cm="1">
        <f t="array" ref="N1179">[1]!BSMCall(M1179,$G$4,$G$7,W1179,$G$11,AE1179)/'EUR GBP'!H1179</f>
        <v>#VALUE!</v>
      </c>
      <c r="O1179" s="139" t="e">
        <f>$B$5*(N1179-($G$10/'EUR GBP'!$F$3))</f>
        <v>#VALUE!</v>
      </c>
      <c r="P1179" s="139" t="e">
        <f>(M1179/'EUR GBP'!H1179)-(Barclays!$K$3/'EUR GBP'!$F$3)</f>
        <v>#DIV/0!</v>
      </c>
      <c r="Q1179" s="139" t="e">
        <f t="shared" si="164"/>
        <v>#DIV/0!</v>
      </c>
      <c r="R1179" s="139" t="e">
        <f t="shared" si="165"/>
        <v>#DIV/0!</v>
      </c>
      <c r="S1179" s="139" t="e">
        <f t="shared" si="166"/>
        <v>#DIV/0!</v>
      </c>
    </row>
    <row r="1180" spans="10:19" ht="15" x14ac:dyDescent="0.2">
      <c r="J1180" s="49">
        <v>43409</v>
      </c>
      <c r="K1180" s="50">
        <v>175.619995594024</v>
      </c>
      <c r="L1180" s="139">
        <f t="shared" si="162"/>
        <v>-5.5647616867893889E-3</v>
      </c>
      <c r="M1180" s="170">
        <f t="shared" si="163"/>
        <v>152.36736510897458</v>
      </c>
      <c r="N1180" s="139" t="e" cm="1">
        <f t="array" ref="N1180">[1]!BSMCall(M1180,$G$4,$G$7,W1180,$G$11,AE1180)/'EUR GBP'!H1180</f>
        <v>#VALUE!</v>
      </c>
      <c r="O1180" s="139" t="e">
        <f>$B$5*(N1180-($G$10/'EUR GBP'!$F$3))</f>
        <v>#VALUE!</v>
      </c>
      <c r="P1180" s="139" t="e">
        <f>(M1180/'EUR GBP'!H1180)-(Barclays!$K$3/'EUR GBP'!$F$3)</f>
        <v>#DIV/0!</v>
      </c>
      <c r="Q1180" s="139" t="e">
        <f t="shared" si="164"/>
        <v>#DIV/0!</v>
      </c>
      <c r="R1180" s="139" t="e">
        <f t="shared" si="165"/>
        <v>#DIV/0!</v>
      </c>
      <c r="S1180" s="139" t="e">
        <f t="shared" si="166"/>
        <v>#DIV/0!</v>
      </c>
    </row>
    <row r="1181" spans="10:19" ht="15" x14ac:dyDescent="0.2">
      <c r="J1181" s="49">
        <v>43406</v>
      </c>
      <c r="K1181" s="50">
        <v>176.60000324249202</v>
      </c>
      <c r="L1181" s="139">
        <f t="shared" si="162"/>
        <v>6.3622518624555533E-3</v>
      </c>
      <c r="M1181" s="170">
        <f t="shared" si="163"/>
        <v>154.19482209973853</v>
      </c>
      <c r="N1181" s="139" t="e" cm="1">
        <f t="array" ref="N1181">[1]!BSMCall(M1181,$G$4,$G$7,W1181,$G$11,AE1181)/'EUR GBP'!H1181</f>
        <v>#VALUE!</v>
      </c>
      <c r="O1181" s="139" t="e">
        <f>$B$5*(N1181-($G$10/'EUR GBP'!$F$3))</f>
        <v>#VALUE!</v>
      </c>
      <c r="P1181" s="139" t="e">
        <f>(M1181/'EUR GBP'!H1181)-(Barclays!$K$3/'EUR GBP'!$F$3)</f>
        <v>#DIV/0!</v>
      </c>
      <c r="Q1181" s="139" t="e">
        <f t="shared" si="164"/>
        <v>#DIV/0!</v>
      </c>
      <c r="R1181" s="139" t="e">
        <f t="shared" si="165"/>
        <v>#DIV/0!</v>
      </c>
      <c r="S1181" s="139" t="e">
        <f t="shared" si="166"/>
        <v>#DIV/0!</v>
      </c>
    </row>
    <row r="1182" spans="10:19" ht="15" x14ac:dyDescent="0.2">
      <c r="J1182" s="49">
        <v>43405</v>
      </c>
      <c r="K1182" s="50">
        <v>175.47999620437599</v>
      </c>
      <c r="L1182" s="139">
        <f t="shared" si="162"/>
        <v>1.2039306314837636E-2</v>
      </c>
      <c r="M1182" s="170">
        <f t="shared" si="163"/>
        <v>155.06466037091332</v>
      </c>
      <c r="N1182" s="139" t="e" cm="1">
        <f t="array" ref="N1182">[1]!BSMCall(M1182,$G$4,$G$7,W1182,$G$11,AE1182)/'EUR GBP'!H1182</f>
        <v>#VALUE!</v>
      </c>
      <c r="O1182" s="139" t="e">
        <f>$B$5*(N1182-($G$10/'EUR GBP'!$F$3))</f>
        <v>#VALUE!</v>
      </c>
      <c r="P1182" s="139" t="e">
        <f>(M1182/'EUR GBP'!H1182)-(Barclays!$K$3/'EUR GBP'!$F$3)</f>
        <v>#DIV/0!</v>
      </c>
      <c r="Q1182" s="139" t="e">
        <f t="shared" si="164"/>
        <v>#DIV/0!</v>
      </c>
      <c r="R1182" s="139" t="e">
        <f t="shared" si="165"/>
        <v>#DIV/0!</v>
      </c>
      <c r="S1182" s="139" t="e">
        <f t="shared" si="166"/>
        <v>#DIV/0!</v>
      </c>
    </row>
    <row r="1183" spans="10:19" ht="15" x14ac:dyDescent="0.2">
      <c r="J1183" s="49">
        <v>43404</v>
      </c>
      <c r="K1183" s="50">
        <v>173.380005359649</v>
      </c>
      <c r="L1183" s="139">
        <f t="shared" si="162"/>
        <v>2.4286066646781432E-2</v>
      </c>
      <c r="M1183" s="170">
        <f t="shared" si="163"/>
        <v>156.94110896304542</v>
      </c>
      <c r="N1183" s="139" t="e" cm="1">
        <f t="array" ref="N1183">[1]!BSMCall(M1183,$G$4,$G$7,W1183,$G$11,AE1183)/'EUR GBP'!H1183</f>
        <v>#VALUE!</v>
      </c>
      <c r="O1183" s="139" t="e">
        <f>$B$5*(N1183-($G$10/'EUR GBP'!$F$3))</f>
        <v>#VALUE!</v>
      </c>
      <c r="P1183" s="139" t="e">
        <f>(M1183/'EUR GBP'!H1183)-(Barclays!$K$3/'EUR GBP'!$F$3)</f>
        <v>#DIV/0!</v>
      </c>
      <c r="Q1183" s="139" t="e">
        <f t="shared" si="164"/>
        <v>#DIV/0!</v>
      </c>
      <c r="R1183" s="139" t="e">
        <f t="shared" si="165"/>
        <v>#DIV/0!</v>
      </c>
      <c r="S1183" s="139" t="e">
        <f t="shared" si="166"/>
        <v>#DIV/0!</v>
      </c>
    </row>
    <row r="1184" spans="10:19" ht="15" x14ac:dyDescent="0.2">
      <c r="J1184" s="49">
        <v>43403</v>
      </c>
      <c r="K1184" s="50">
        <v>169.22000646591101</v>
      </c>
      <c r="L1184" s="139">
        <f t="shared" si="162"/>
        <v>-2.5899706759674557E-2</v>
      </c>
      <c r="M1184" s="170">
        <f t="shared" si="163"/>
        <v>149.25164486795939</v>
      </c>
      <c r="N1184" s="139" t="e" cm="1">
        <f t="array" ref="N1184">[1]!BSMCall(M1184,$G$4,$G$7,W1184,$G$11,AE1184)/'EUR GBP'!H1184</f>
        <v>#VALUE!</v>
      </c>
      <c r="O1184" s="139" t="e">
        <f>$B$5*(N1184-($G$10/'EUR GBP'!$F$3))</f>
        <v>#VALUE!</v>
      </c>
      <c r="P1184" s="139" t="e">
        <f>(M1184/'EUR GBP'!H1184)-(Barclays!$K$3/'EUR GBP'!$F$3)</f>
        <v>#DIV/0!</v>
      </c>
      <c r="Q1184" s="139" t="e">
        <f t="shared" si="164"/>
        <v>#DIV/0!</v>
      </c>
      <c r="R1184" s="139" t="e">
        <f t="shared" si="165"/>
        <v>#DIV/0!</v>
      </c>
      <c r="S1184" s="139" t="e">
        <f t="shared" si="166"/>
        <v>#DIV/0!</v>
      </c>
    </row>
    <row r="1185" spans="10:19" ht="15" x14ac:dyDescent="0.2">
      <c r="J1185" s="49">
        <v>43402</v>
      </c>
      <c r="K1185" s="50">
        <v>173.66000413894599</v>
      </c>
      <c r="L1185" s="139">
        <f t="shared" si="162"/>
        <v>4.0303908832920593E-2</v>
      </c>
      <c r="M1185" s="170">
        <f t="shared" si="163"/>
        <v>159.3953627088934</v>
      </c>
      <c r="N1185" s="139" t="e" cm="1">
        <f t="array" ref="N1185">[1]!BSMCall(M1185,$G$4,$G$7,W1185,$G$11,AE1185)/'EUR GBP'!H1185</f>
        <v>#VALUE!</v>
      </c>
      <c r="O1185" s="139" t="e">
        <f>$B$5*(N1185-($G$10/'EUR GBP'!$F$3))</f>
        <v>#VALUE!</v>
      </c>
      <c r="P1185" s="139" t="e">
        <f>(M1185/'EUR GBP'!H1185)-(Barclays!$K$3/'EUR GBP'!$F$3)</f>
        <v>#DIV/0!</v>
      </c>
      <c r="Q1185" s="139" t="e">
        <f t="shared" si="164"/>
        <v>#DIV/0!</v>
      </c>
      <c r="R1185" s="139" t="e">
        <f t="shared" si="165"/>
        <v>#DIV/0!</v>
      </c>
      <c r="S1185" s="139" t="e">
        <f t="shared" si="166"/>
        <v>#DIV/0!</v>
      </c>
    </row>
    <row r="1186" spans="10:19" ht="15" x14ac:dyDescent="0.2">
      <c r="J1186" s="49">
        <v>43399</v>
      </c>
      <c r="K1186" s="50">
        <v>166.799998283386</v>
      </c>
      <c r="L1186" s="139">
        <f t="shared" si="162"/>
        <v>-3.0233781465630206E-2</v>
      </c>
      <c r="M1186" s="170">
        <f t="shared" si="163"/>
        <v>148.5875779506888</v>
      </c>
      <c r="N1186" s="139" t="e" cm="1">
        <f t="array" ref="N1186">[1]!BSMCall(M1186,$G$4,$G$7,W1186,$G$11,AE1186)/'EUR GBP'!H1186</f>
        <v>#VALUE!</v>
      </c>
      <c r="O1186" s="139" t="e">
        <f>$B$5*(N1186-($G$10/'EUR GBP'!$F$3))</f>
        <v>#VALUE!</v>
      </c>
      <c r="P1186" s="139" t="e">
        <f>(M1186/'EUR GBP'!H1186)-(Barclays!$K$3/'EUR GBP'!$F$3)</f>
        <v>#DIV/0!</v>
      </c>
      <c r="Q1186" s="139" t="e">
        <f t="shared" si="164"/>
        <v>#DIV/0!</v>
      </c>
      <c r="R1186" s="139" t="e">
        <f t="shared" si="165"/>
        <v>#DIV/0!</v>
      </c>
      <c r="S1186" s="139" t="e">
        <f t="shared" si="166"/>
        <v>#DIV/0!</v>
      </c>
    </row>
    <row r="1187" spans="10:19" ht="15" x14ac:dyDescent="0.2">
      <c r="J1187" s="49">
        <v>43398</v>
      </c>
      <c r="K1187" s="50">
        <v>171.92000150680499</v>
      </c>
      <c r="L1187" s="139">
        <f t="shared" si="162"/>
        <v>8.4112676025336966E-3</v>
      </c>
      <c r="M1187" s="170">
        <f t="shared" si="163"/>
        <v>154.50877228709521</v>
      </c>
      <c r="N1187" s="139" t="e" cm="1">
        <f t="array" ref="N1187">[1]!BSMCall(M1187,$G$4,$G$7,W1187,$G$11,AE1187)/'EUR GBP'!H1187</f>
        <v>#VALUE!</v>
      </c>
      <c r="O1187" s="139" t="e">
        <f>$B$5*(N1187-($G$10/'EUR GBP'!$F$3))</f>
        <v>#VALUE!</v>
      </c>
      <c r="P1187" s="139" t="e">
        <f>(M1187/'EUR GBP'!H1187)-(Barclays!$K$3/'EUR GBP'!$F$3)</f>
        <v>#DIV/0!</v>
      </c>
      <c r="Q1187" s="139" t="e">
        <f t="shared" si="164"/>
        <v>#DIV/0!</v>
      </c>
      <c r="R1187" s="139" t="e">
        <f t="shared" si="165"/>
        <v>#DIV/0!</v>
      </c>
      <c r="S1187" s="139" t="e">
        <f t="shared" si="166"/>
        <v>#DIV/0!</v>
      </c>
    </row>
    <row r="1188" spans="10:19" ht="15" x14ac:dyDescent="0.2">
      <c r="J1188" s="49">
        <v>43397</v>
      </c>
      <c r="K1188" s="50">
        <v>170.48000097274701</v>
      </c>
      <c r="L1188" s="139">
        <f t="shared" si="162"/>
        <v>3.1945549437857428E-2</v>
      </c>
      <c r="M1188" s="170">
        <f t="shared" si="163"/>
        <v>158.11469490007775</v>
      </c>
      <c r="N1188" s="139" t="e" cm="1">
        <f t="array" ref="N1188">[1]!BSMCall(M1188,$G$4,$G$7,W1188,$G$11,AE1188)/'EUR GBP'!H1188</f>
        <v>#VALUE!</v>
      </c>
      <c r="O1188" s="139" t="e">
        <f>$B$5*(N1188-($G$10/'EUR GBP'!$F$3))</f>
        <v>#VALUE!</v>
      </c>
      <c r="P1188" s="139" t="e">
        <f>(M1188/'EUR GBP'!H1188)-(Barclays!$K$3/'EUR GBP'!$F$3)</f>
        <v>#DIV/0!</v>
      </c>
      <c r="Q1188" s="139" t="e">
        <f t="shared" si="164"/>
        <v>#DIV/0!</v>
      </c>
      <c r="R1188" s="139" t="e">
        <f t="shared" si="165"/>
        <v>#DIV/0!</v>
      </c>
      <c r="S1188" s="139" t="e">
        <f t="shared" si="166"/>
        <v>#DIV/0!</v>
      </c>
    </row>
    <row r="1189" spans="10:19" ht="15" x14ac:dyDescent="0.2">
      <c r="J1189" s="49">
        <v>43396</v>
      </c>
      <c r="K1189" s="50">
        <v>165.119993686676</v>
      </c>
      <c r="L1189" s="139">
        <f t="shared" si="162"/>
        <v>1.2107926912992498E-4</v>
      </c>
      <c r="M1189" s="170">
        <f t="shared" si="163"/>
        <v>153.23854964820273</v>
      </c>
      <c r="N1189" s="139" t="e" cm="1">
        <f t="array" ref="N1189">[1]!BSMCall(M1189,$G$4,$G$7,W1189,$G$11,AE1189)/'EUR GBP'!H1189</f>
        <v>#VALUE!</v>
      </c>
      <c r="O1189" s="139" t="e">
        <f>$B$5*(N1189-($G$10/'EUR GBP'!$F$3))</f>
        <v>#VALUE!</v>
      </c>
      <c r="P1189" s="139" t="e">
        <f>(M1189/'EUR GBP'!H1189)-(Barclays!$K$3/'EUR GBP'!$F$3)</f>
        <v>#DIV/0!</v>
      </c>
      <c r="Q1189" s="139" t="e">
        <f t="shared" si="164"/>
        <v>#DIV/0!</v>
      </c>
      <c r="R1189" s="139" t="e">
        <f t="shared" si="165"/>
        <v>#DIV/0!</v>
      </c>
      <c r="S1189" s="139" t="e">
        <f t="shared" si="166"/>
        <v>#DIV/0!</v>
      </c>
    </row>
    <row r="1190" spans="10:19" ht="15" x14ac:dyDescent="0.2">
      <c r="J1190" s="49">
        <v>43395</v>
      </c>
      <c r="K1190" s="50">
        <v>165.10000228881802</v>
      </c>
      <c r="L1190" s="139">
        <f t="shared" si="162"/>
        <v>5.3443766899187277E-3</v>
      </c>
      <c r="M1190" s="170">
        <f t="shared" si="163"/>
        <v>154.03886326795748</v>
      </c>
      <c r="N1190" s="139" t="e" cm="1">
        <f t="array" ref="N1190">[1]!BSMCall(M1190,$G$4,$G$7,W1190,$G$11,AE1190)/'EUR GBP'!H1190</f>
        <v>#VALUE!</v>
      </c>
      <c r="O1190" s="139" t="e">
        <f>$B$5*(N1190-($G$10/'EUR GBP'!$F$3))</f>
        <v>#VALUE!</v>
      </c>
      <c r="P1190" s="139" t="e">
        <f>(M1190/'EUR GBP'!H1190)-(Barclays!$K$3/'EUR GBP'!$F$3)</f>
        <v>#DIV/0!</v>
      </c>
      <c r="Q1190" s="139" t="e">
        <f t="shared" si="164"/>
        <v>#DIV/0!</v>
      </c>
      <c r="R1190" s="139" t="e">
        <f t="shared" si="165"/>
        <v>#DIV/0!</v>
      </c>
      <c r="S1190" s="139" t="e">
        <f t="shared" si="166"/>
        <v>#DIV/0!</v>
      </c>
    </row>
    <row r="1191" spans="10:19" ht="15" x14ac:dyDescent="0.2">
      <c r="J1191" s="49">
        <v>43392</v>
      </c>
      <c r="K1191" s="50">
        <v>164.21999931335401</v>
      </c>
      <c r="L1191" s="139">
        <f t="shared" si="162"/>
        <v>-6.7969380402634278E-3</v>
      </c>
      <c r="M1191" s="170">
        <f t="shared" si="163"/>
        <v>152.17857105070402</v>
      </c>
      <c r="N1191" s="139" t="e" cm="1">
        <f t="array" ref="N1191">[1]!BSMCall(M1191,$G$4,$G$7,W1191,$G$11,AE1191)/'EUR GBP'!H1191</f>
        <v>#VALUE!</v>
      </c>
      <c r="O1191" s="139" t="e">
        <f>$B$5*(N1191-($G$10/'EUR GBP'!$F$3))</f>
        <v>#VALUE!</v>
      </c>
      <c r="P1191" s="139" t="e">
        <f>(M1191/'EUR GBP'!H1191)-(Barclays!$K$3/'EUR GBP'!$F$3)</f>
        <v>#DIV/0!</v>
      </c>
      <c r="Q1191" s="139" t="e">
        <f t="shared" si="164"/>
        <v>#DIV/0!</v>
      </c>
      <c r="R1191" s="139" t="e">
        <f t="shared" si="165"/>
        <v>#DIV/0!</v>
      </c>
      <c r="S1191" s="139" t="e">
        <f t="shared" si="166"/>
        <v>#DIV/0!</v>
      </c>
    </row>
    <row r="1192" spans="10:19" ht="15" x14ac:dyDescent="0.2">
      <c r="J1192" s="49">
        <v>43391</v>
      </c>
      <c r="K1192" s="50">
        <v>165.33999443054199</v>
      </c>
      <c r="L1192" s="139">
        <f t="shared" si="162"/>
        <v>3.1499355113590462E-3</v>
      </c>
      <c r="M1192" s="170">
        <f t="shared" si="163"/>
        <v>153.70263099522452</v>
      </c>
      <c r="N1192" s="139" t="e" cm="1">
        <f t="array" ref="N1192">[1]!BSMCall(M1192,$G$4,$G$7,W1192,$G$11,AE1192)/'EUR GBP'!H1192</f>
        <v>#VALUE!</v>
      </c>
      <c r="O1192" s="139" t="e">
        <f>$B$5*(N1192-($G$10/'EUR GBP'!$F$3))</f>
        <v>#VALUE!</v>
      </c>
      <c r="P1192" s="139" t="e">
        <f>(M1192/'EUR GBP'!H1192)-(Barclays!$K$3/'EUR GBP'!$F$3)</f>
        <v>#DIV/0!</v>
      </c>
      <c r="Q1192" s="139" t="e">
        <f t="shared" si="164"/>
        <v>#DIV/0!</v>
      </c>
      <c r="R1192" s="139" t="e">
        <f t="shared" si="165"/>
        <v>#DIV/0!</v>
      </c>
      <c r="S1192" s="139" t="e">
        <f t="shared" si="166"/>
        <v>#DIV/0!</v>
      </c>
    </row>
    <row r="1193" spans="10:19" ht="15" x14ac:dyDescent="0.2">
      <c r="J1193" s="49">
        <v>43390</v>
      </c>
      <c r="K1193" s="50">
        <v>164.820003509521</v>
      </c>
      <c r="L1193" s="139">
        <f t="shared" si="162"/>
        <v>1.4299093781979704E-2</v>
      </c>
      <c r="M1193" s="170">
        <f t="shared" si="163"/>
        <v>155.4109050018445</v>
      </c>
      <c r="N1193" s="139" t="e" cm="1">
        <f t="array" ref="N1193">[1]!BSMCall(M1193,$G$4,$G$7,W1193,$G$11,AE1193)/'EUR GBP'!H1193</f>
        <v>#VALUE!</v>
      </c>
      <c r="O1193" s="139" t="e">
        <f>$B$5*(N1193-($G$10/'EUR GBP'!$F$3))</f>
        <v>#VALUE!</v>
      </c>
      <c r="P1193" s="139" t="e">
        <f>(M1193/'EUR GBP'!H1193)-(Barclays!$K$3/'EUR GBP'!$F$3)</f>
        <v>#DIV/0!</v>
      </c>
      <c r="Q1193" s="139" t="e">
        <f t="shared" si="164"/>
        <v>#DIV/0!</v>
      </c>
      <c r="R1193" s="139" t="e">
        <f t="shared" si="165"/>
        <v>#DIV/0!</v>
      </c>
      <c r="S1193" s="139" t="e">
        <f t="shared" si="166"/>
        <v>#DIV/0!</v>
      </c>
    </row>
    <row r="1194" spans="10:19" ht="15" x14ac:dyDescent="0.2">
      <c r="J1194" s="49">
        <v>43389</v>
      </c>
      <c r="K1194" s="50">
        <v>162.47999668121301</v>
      </c>
      <c r="L1194" s="139">
        <f t="shared" si="162"/>
        <v>-5.5238972793296495E-3</v>
      </c>
      <c r="M1194" s="170">
        <f t="shared" si="163"/>
        <v>152.37362635339906</v>
      </c>
      <c r="N1194" s="139" t="e" cm="1">
        <f t="array" ref="N1194">[1]!BSMCall(M1194,$G$4,$G$7,W1194,$G$11,AE1194)/'EUR GBP'!H1194</f>
        <v>#VALUE!</v>
      </c>
      <c r="O1194" s="139" t="e">
        <f>$B$5*(N1194-($G$10/'EUR GBP'!$F$3))</f>
        <v>#VALUE!</v>
      </c>
      <c r="P1194" s="139" t="e">
        <f>(M1194/'EUR GBP'!H1194)-(Barclays!$K$3/'EUR GBP'!$F$3)</f>
        <v>#DIV/0!</v>
      </c>
      <c r="Q1194" s="139" t="e">
        <f t="shared" si="164"/>
        <v>#DIV/0!</v>
      </c>
      <c r="R1194" s="139" t="e">
        <f t="shared" si="165"/>
        <v>#DIV/0!</v>
      </c>
      <c r="S1194" s="139" t="e">
        <f t="shared" si="166"/>
        <v>#DIV/0!</v>
      </c>
    </row>
    <row r="1195" spans="10:19" ht="15" x14ac:dyDescent="0.2">
      <c r="J1195" s="49">
        <v>43388</v>
      </c>
      <c r="K1195" s="50">
        <v>163.38000297546301</v>
      </c>
      <c r="L1195" s="139">
        <f t="shared" si="162"/>
        <v>-1.7594292843809346E-2</v>
      </c>
      <c r="M1195" s="170">
        <f t="shared" si="163"/>
        <v>150.52420037056442</v>
      </c>
      <c r="N1195" s="139" t="e" cm="1">
        <f t="array" ref="N1195">[1]!BSMCall(M1195,$G$4,$G$7,W1195,$G$11,AE1195)/'EUR GBP'!H1195</f>
        <v>#VALUE!</v>
      </c>
      <c r="O1195" s="139" t="e">
        <f>$B$5*(N1195-($G$10/'EUR GBP'!$F$3))</f>
        <v>#VALUE!</v>
      </c>
      <c r="P1195" s="139" t="e">
        <f>(M1195/'EUR GBP'!H1195)-(Barclays!$K$3/'EUR GBP'!$F$3)</f>
        <v>#DIV/0!</v>
      </c>
      <c r="Q1195" s="139" t="e">
        <f t="shared" si="164"/>
        <v>#DIV/0!</v>
      </c>
      <c r="R1195" s="139" t="e">
        <f t="shared" si="165"/>
        <v>#DIV/0!</v>
      </c>
      <c r="S1195" s="139" t="e">
        <f t="shared" si="166"/>
        <v>#DIV/0!</v>
      </c>
    </row>
    <row r="1196" spans="10:19" ht="15" x14ac:dyDescent="0.2">
      <c r="J1196" s="49">
        <v>43385</v>
      </c>
      <c r="K1196" s="50">
        <v>166.279995441436</v>
      </c>
      <c r="L1196" s="139">
        <f t="shared" si="162"/>
        <v>-1.1480614076353087E-2</v>
      </c>
      <c r="M1196" s="170">
        <f t="shared" si="163"/>
        <v>151.46093821837044</v>
      </c>
      <c r="N1196" s="139" t="e" cm="1">
        <f t="array" ref="N1196">[1]!BSMCall(M1196,$G$4,$G$7,W1196,$G$11,AE1196)/'EUR GBP'!H1196</f>
        <v>#VALUE!</v>
      </c>
      <c r="O1196" s="139" t="e">
        <f>$B$5*(N1196-($G$10/'EUR GBP'!$F$3))</f>
        <v>#VALUE!</v>
      </c>
      <c r="P1196" s="139" t="e">
        <f>(M1196/'EUR GBP'!H1196)-(Barclays!$K$3/'EUR GBP'!$F$3)</f>
        <v>#DIV/0!</v>
      </c>
      <c r="Q1196" s="139" t="e">
        <f t="shared" si="164"/>
        <v>#DIV/0!</v>
      </c>
      <c r="R1196" s="139" t="e">
        <f t="shared" si="165"/>
        <v>#DIV/0!</v>
      </c>
      <c r="S1196" s="139" t="e">
        <f t="shared" si="166"/>
        <v>#DIV/0!</v>
      </c>
    </row>
    <row r="1197" spans="10:19" ht="15" x14ac:dyDescent="0.2">
      <c r="J1197" s="49">
        <v>43384</v>
      </c>
      <c r="K1197" s="50">
        <v>168.19999217987001</v>
      </c>
      <c r="L1197" s="139">
        <f t="shared" si="162"/>
        <v>-2.1410111162656974E-2</v>
      </c>
      <c r="M1197" s="170">
        <f t="shared" si="163"/>
        <v>149.93954069582924</v>
      </c>
      <c r="N1197" s="139" t="e" cm="1">
        <f t="array" ref="N1197">[1]!BSMCall(M1197,$G$4,$G$7,W1197,$G$11,AE1197)/'EUR GBP'!H1197</f>
        <v>#VALUE!</v>
      </c>
      <c r="O1197" s="139" t="e">
        <f>$B$5*(N1197-($G$10/'EUR GBP'!$F$3))</f>
        <v>#VALUE!</v>
      </c>
      <c r="P1197" s="139" t="e">
        <f>(M1197/'EUR GBP'!H1197)-(Barclays!$K$3/'EUR GBP'!$F$3)</f>
        <v>#DIV/0!</v>
      </c>
      <c r="Q1197" s="139" t="e">
        <f t="shared" si="164"/>
        <v>#DIV/0!</v>
      </c>
      <c r="R1197" s="139" t="e">
        <f t="shared" si="165"/>
        <v>#DIV/0!</v>
      </c>
      <c r="S1197" s="139" t="e">
        <f t="shared" si="166"/>
        <v>#DIV/0!</v>
      </c>
    </row>
    <row r="1198" spans="10:19" ht="15" x14ac:dyDescent="0.2">
      <c r="J1198" s="49">
        <v>43383</v>
      </c>
      <c r="K1198" s="50">
        <v>171.84000015258701</v>
      </c>
      <c r="L1198" s="139">
        <f t="shared" si="162"/>
        <v>2.3076175997101329E-2</v>
      </c>
      <c r="M1198" s="170">
        <f t="shared" si="163"/>
        <v>156.75572952026297</v>
      </c>
      <c r="N1198" s="139" t="e" cm="1">
        <f t="array" ref="N1198">[1]!BSMCall(M1198,$G$4,$G$7,W1198,$G$11,AE1198)/'EUR GBP'!H1198</f>
        <v>#VALUE!</v>
      </c>
      <c r="O1198" s="139" t="e">
        <f>$B$5*(N1198-($G$10/'EUR GBP'!$F$3))</f>
        <v>#VALUE!</v>
      </c>
      <c r="P1198" s="139" t="e">
        <f>(M1198/'EUR GBP'!H1198)-(Barclays!$K$3/'EUR GBP'!$F$3)</f>
        <v>#DIV/0!</v>
      </c>
      <c r="Q1198" s="139" t="e">
        <f t="shared" si="164"/>
        <v>#DIV/0!</v>
      </c>
      <c r="R1198" s="139" t="e">
        <f t="shared" si="165"/>
        <v>#DIV/0!</v>
      </c>
      <c r="S1198" s="139" t="e">
        <f t="shared" si="166"/>
        <v>#DIV/0!</v>
      </c>
    </row>
    <row r="1199" spans="10:19" ht="15" x14ac:dyDescent="0.2">
      <c r="J1199" s="49">
        <v>43382</v>
      </c>
      <c r="K1199" s="50">
        <v>167.91999340057299</v>
      </c>
      <c r="L1199" s="139">
        <f t="shared" si="162"/>
        <v>-5.2269951031392852E-3</v>
      </c>
      <c r="M1199" s="170">
        <f t="shared" si="163"/>
        <v>152.41911770420634</v>
      </c>
      <c r="N1199" s="139" t="e" cm="1">
        <f t="array" ref="N1199">[1]!BSMCall(M1199,$G$4,$G$7,W1199,$G$11,AE1199)/'EUR GBP'!H1199</f>
        <v>#VALUE!</v>
      </c>
      <c r="O1199" s="139" t="e">
        <f>$B$5*(N1199-($G$10/'EUR GBP'!$F$3))</f>
        <v>#VALUE!</v>
      </c>
      <c r="P1199" s="139" t="e">
        <f>(M1199/'EUR GBP'!H1199)-(Barclays!$K$3/'EUR GBP'!$F$3)</f>
        <v>#DIV/0!</v>
      </c>
      <c r="Q1199" s="139" t="e">
        <f t="shared" si="164"/>
        <v>#DIV/0!</v>
      </c>
      <c r="R1199" s="139" t="e">
        <f t="shared" si="165"/>
        <v>#DIV/0!</v>
      </c>
      <c r="S1199" s="139" t="e">
        <f t="shared" si="166"/>
        <v>#DIV/0!</v>
      </c>
    </row>
    <row r="1200" spans="10:19" ht="15" x14ac:dyDescent="0.2">
      <c r="J1200" s="49">
        <v>43381</v>
      </c>
      <c r="K1200" s="50">
        <v>168.80000829696598</v>
      </c>
      <c r="L1200" s="139">
        <f t="shared" si="162"/>
        <v>-3.0570501660470605E-2</v>
      </c>
      <c r="M1200" s="170">
        <f t="shared" si="163"/>
        <v>148.53598568314823</v>
      </c>
      <c r="N1200" s="139" t="e" cm="1">
        <f t="array" ref="N1200">[1]!BSMCall(M1200,$G$4,$G$7,W1200,$G$11,AE1200)/'EUR GBP'!H1200</f>
        <v>#VALUE!</v>
      </c>
      <c r="O1200" s="139" t="e">
        <f>$B$5*(N1200-($G$10/'EUR GBP'!$F$3))</f>
        <v>#VALUE!</v>
      </c>
      <c r="P1200" s="139" t="e">
        <f>(M1200/'EUR GBP'!H1200)-(Barclays!$K$3/'EUR GBP'!$F$3)</f>
        <v>#DIV/0!</v>
      </c>
      <c r="Q1200" s="139" t="e">
        <f t="shared" si="164"/>
        <v>#DIV/0!</v>
      </c>
      <c r="R1200" s="139" t="e">
        <f t="shared" si="165"/>
        <v>#DIV/0!</v>
      </c>
      <c r="S1200" s="139" t="e">
        <f t="shared" si="166"/>
        <v>#DIV/0!</v>
      </c>
    </row>
    <row r="1201" spans="10:19" ht="15" x14ac:dyDescent="0.2">
      <c r="J1201" s="49">
        <v>43378</v>
      </c>
      <c r="K1201" s="50">
        <v>174.03999567031801</v>
      </c>
      <c r="L1201" s="139">
        <f t="shared" si="162"/>
        <v>-4.4717738903751652E-3</v>
      </c>
      <c r="M1201" s="170">
        <f t="shared" si="163"/>
        <v>152.53483269682715</v>
      </c>
      <c r="N1201" s="139" t="e" cm="1">
        <f t="array" ref="N1201">[1]!BSMCall(M1201,$G$4,$G$7,W1201,$G$11,AE1201)/'EUR GBP'!H1201</f>
        <v>#VALUE!</v>
      </c>
      <c r="O1201" s="139" t="e">
        <f>$B$5*(N1201-($G$10/'EUR GBP'!$F$3))</f>
        <v>#VALUE!</v>
      </c>
      <c r="P1201" s="139" t="e">
        <f>(M1201/'EUR GBP'!H1201)-(Barclays!$K$3/'EUR GBP'!$F$3)</f>
        <v>#DIV/0!</v>
      </c>
      <c r="Q1201" s="139" t="e">
        <f t="shared" si="164"/>
        <v>#DIV/0!</v>
      </c>
      <c r="R1201" s="139" t="e">
        <f t="shared" si="165"/>
        <v>#DIV/0!</v>
      </c>
      <c r="S1201" s="139" t="e">
        <f t="shared" si="166"/>
        <v>#DIV/0!</v>
      </c>
    </row>
    <row r="1202" spans="10:19" ht="15" x14ac:dyDescent="0.2">
      <c r="J1202" s="49">
        <v>43377</v>
      </c>
      <c r="K1202" s="50">
        <v>174.82000589370702</v>
      </c>
      <c r="L1202" s="139">
        <f t="shared" si="162"/>
        <v>1.707669478141877E-2</v>
      </c>
      <c r="M1202" s="170">
        <f t="shared" si="163"/>
        <v>155.83648902109792</v>
      </c>
      <c r="N1202" s="139" t="e" cm="1">
        <f t="array" ref="N1202">[1]!BSMCall(M1202,$G$4,$G$7,W1202,$G$11,AE1202)/'EUR GBP'!H1202</f>
        <v>#VALUE!</v>
      </c>
      <c r="O1202" s="139" t="e">
        <f>$B$5*(N1202-($G$10/'EUR GBP'!$F$3))</f>
        <v>#VALUE!</v>
      </c>
      <c r="P1202" s="139" t="e">
        <f>(M1202/'EUR GBP'!H1202)-(Barclays!$K$3/'EUR GBP'!$F$3)</f>
        <v>#DIV/0!</v>
      </c>
      <c r="Q1202" s="139" t="e">
        <f t="shared" si="164"/>
        <v>#DIV/0!</v>
      </c>
      <c r="R1202" s="139" t="e">
        <f t="shared" si="165"/>
        <v>#DIV/0!</v>
      </c>
      <c r="S1202" s="139" t="e">
        <f t="shared" si="166"/>
        <v>#DIV/0!</v>
      </c>
    </row>
    <row r="1203" spans="10:19" ht="15" x14ac:dyDescent="0.2">
      <c r="J1203" s="49">
        <v>43376</v>
      </c>
      <c r="K1203" s="50">
        <v>171.860003471374</v>
      </c>
      <c r="L1203" s="139">
        <f t="shared" si="162"/>
        <v>9.7059830571657128E-3</v>
      </c>
      <c r="M1203" s="170">
        <f t="shared" si="163"/>
        <v>154.70714858631283</v>
      </c>
      <c r="N1203" s="139" t="e" cm="1">
        <f t="array" ref="N1203">[1]!BSMCall(M1203,$G$4,$G$7,W1203,$G$11,AE1203)/'EUR GBP'!H1203</f>
        <v>#VALUE!</v>
      </c>
      <c r="O1203" s="139" t="e">
        <f>$B$5*(N1203-($G$10/'EUR GBP'!$F$3))</f>
        <v>#VALUE!</v>
      </c>
      <c r="P1203" s="139" t="e">
        <f>(M1203/'EUR GBP'!H1203)-(Barclays!$K$3/'EUR GBP'!$F$3)</f>
        <v>#DIV/0!</v>
      </c>
      <c r="Q1203" s="139" t="e">
        <f t="shared" si="164"/>
        <v>#DIV/0!</v>
      </c>
      <c r="R1203" s="139" t="e">
        <f t="shared" si="165"/>
        <v>#DIV/0!</v>
      </c>
      <c r="S1203" s="139" t="e">
        <f t="shared" si="166"/>
        <v>#DIV/0!</v>
      </c>
    </row>
    <row r="1204" spans="10:19" ht="15" x14ac:dyDescent="0.2">
      <c r="J1204" s="49">
        <v>43375</v>
      </c>
      <c r="K1204" s="50">
        <v>170.20000219344999</v>
      </c>
      <c r="L1204" s="139">
        <f t="shared" si="162"/>
        <v>-1.8049990807507386E-2</v>
      </c>
      <c r="M1204" s="170">
        <f t="shared" si="163"/>
        <v>150.45437832953138</v>
      </c>
      <c r="N1204" s="139" t="e" cm="1">
        <f t="array" ref="N1204">[1]!BSMCall(M1204,$G$4,$G$7,W1204,$G$11,AE1204)/'EUR GBP'!H1204</f>
        <v>#VALUE!</v>
      </c>
      <c r="O1204" s="139" t="e">
        <f>$B$5*(N1204-($G$10/'EUR GBP'!$F$3))</f>
        <v>#VALUE!</v>
      </c>
      <c r="P1204" s="139" t="e">
        <f>(M1204/'EUR GBP'!H1204)-(Barclays!$K$3/'EUR GBP'!$F$3)</f>
        <v>#DIV/0!</v>
      </c>
      <c r="Q1204" s="139" t="e">
        <f t="shared" si="164"/>
        <v>#DIV/0!</v>
      </c>
      <c r="R1204" s="139" t="e">
        <f t="shared" si="165"/>
        <v>#DIV/0!</v>
      </c>
      <c r="S1204" s="139" t="e">
        <f t="shared" si="166"/>
        <v>#DIV/0!</v>
      </c>
    </row>
    <row r="1205" spans="10:19" ht="15" x14ac:dyDescent="0.2">
      <c r="J1205" s="49">
        <v>43374</v>
      </c>
      <c r="K1205" s="50">
        <v>173.30000400543199</v>
      </c>
      <c r="L1205" s="139">
        <f t="shared" si="162"/>
        <v>3.9315819927780177E-3</v>
      </c>
      <c r="M1205" s="170">
        <f t="shared" si="163"/>
        <v>153.82239486745269</v>
      </c>
      <c r="N1205" s="139" t="e" cm="1">
        <f t="array" ref="N1205">[1]!BSMCall(M1205,$G$4,$G$7,W1205,$G$11,AE1205)/'EUR GBP'!H1205</f>
        <v>#VALUE!</v>
      </c>
      <c r="O1205" s="139" t="e">
        <f>$B$5*(N1205-($G$10/'EUR GBP'!$F$3))</f>
        <v>#VALUE!</v>
      </c>
      <c r="P1205" s="139" t="e">
        <f>(M1205/'EUR GBP'!H1205)-(Barclays!$K$3/'EUR GBP'!$F$3)</f>
        <v>#DIV/0!</v>
      </c>
      <c r="Q1205" s="139" t="e">
        <f t="shared" si="164"/>
        <v>#DIV/0!</v>
      </c>
      <c r="R1205" s="139" t="e">
        <f t="shared" si="165"/>
        <v>#DIV/0!</v>
      </c>
      <c r="S1205" s="139" t="e">
        <f t="shared" si="166"/>
        <v>#DIV/0!</v>
      </c>
    </row>
    <row r="1206" spans="10:19" ht="15" x14ac:dyDescent="0.2">
      <c r="J1206" s="49">
        <v>43371</v>
      </c>
      <c r="K1206" s="50">
        <v>172.61999845504701</v>
      </c>
      <c r="L1206" s="139">
        <f t="shared" si="162"/>
        <v>-2.3134350709297185E-2</v>
      </c>
      <c r="M1206" s="170">
        <f t="shared" si="163"/>
        <v>149.67535271614352</v>
      </c>
      <c r="N1206" s="139" t="e" cm="1">
        <f t="array" ref="N1206">[1]!BSMCall(M1206,$G$4,$G$7,W1206,$G$11,AE1206)/'EUR GBP'!H1206</f>
        <v>#VALUE!</v>
      </c>
      <c r="O1206" s="139" t="e">
        <f>$B$5*(N1206-($G$10/'EUR GBP'!$F$3))</f>
        <v>#VALUE!</v>
      </c>
      <c r="P1206" s="139" t="e">
        <f>(M1206/'EUR GBP'!H1206)-(Barclays!$K$3/'EUR GBP'!$F$3)</f>
        <v>#DIV/0!</v>
      </c>
      <c r="Q1206" s="139" t="e">
        <f t="shared" si="164"/>
        <v>#DIV/0!</v>
      </c>
      <c r="R1206" s="139" t="e">
        <f t="shared" si="165"/>
        <v>#DIV/0!</v>
      </c>
      <c r="S1206" s="139" t="e">
        <f t="shared" si="166"/>
        <v>#DIV/0!</v>
      </c>
    </row>
    <row r="1207" spans="10:19" ht="15" x14ac:dyDescent="0.2">
      <c r="J1207" s="49">
        <v>43370</v>
      </c>
      <c r="K1207" s="50">
        <v>176.66000127792302</v>
      </c>
      <c r="L1207" s="139">
        <f t="shared" si="162"/>
        <v>4.4250273206017142E-3</v>
      </c>
      <c r="M1207" s="170">
        <f t="shared" si="163"/>
        <v>153.89800055953711</v>
      </c>
      <c r="N1207" s="139" t="e" cm="1">
        <f t="array" ref="N1207">[1]!BSMCall(M1207,$G$4,$G$7,W1207,$G$11,AE1207)/'EUR GBP'!H1207</f>
        <v>#VALUE!</v>
      </c>
      <c r="O1207" s="139" t="e">
        <f>$B$5*(N1207-($G$10/'EUR GBP'!$F$3))</f>
        <v>#VALUE!</v>
      </c>
      <c r="P1207" s="139" t="e">
        <f>(M1207/'EUR GBP'!H1207)-(Barclays!$K$3/'EUR GBP'!$F$3)</f>
        <v>#DIV/0!</v>
      </c>
      <c r="Q1207" s="139" t="e">
        <f t="shared" si="164"/>
        <v>#DIV/0!</v>
      </c>
      <c r="R1207" s="139" t="e">
        <f t="shared" si="165"/>
        <v>#DIV/0!</v>
      </c>
      <c r="S1207" s="139" t="e">
        <f t="shared" si="166"/>
        <v>#DIV/0!</v>
      </c>
    </row>
    <row r="1208" spans="10:19" ht="15" x14ac:dyDescent="0.2">
      <c r="J1208" s="49">
        <v>43369</v>
      </c>
      <c r="K1208" s="50">
        <v>175.88000297546301</v>
      </c>
      <c r="L1208" s="139">
        <f t="shared" si="162"/>
        <v>4.7874721802745194E-3</v>
      </c>
      <c r="M1208" s="170">
        <f t="shared" si="163"/>
        <v>153.95353436016882</v>
      </c>
      <c r="N1208" s="139" t="e" cm="1">
        <f t="array" ref="N1208">[1]!BSMCall(M1208,$G$4,$G$7,W1208,$G$11,AE1208)/'EUR GBP'!H1208</f>
        <v>#VALUE!</v>
      </c>
      <c r="O1208" s="139" t="e">
        <f>$B$5*(N1208-($G$10/'EUR GBP'!$F$3))</f>
        <v>#VALUE!</v>
      </c>
      <c r="P1208" s="139" t="e">
        <f>(M1208/'EUR GBP'!H1208)-(Barclays!$K$3/'EUR GBP'!$F$3)</f>
        <v>#DIV/0!</v>
      </c>
      <c r="Q1208" s="139" t="e">
        <f t="shared" si="164"/>
        <v>#DIV/0!</v>
      </c>
      <c r="R1208" s="139" t="e">
        <f t="shared" si="165"/>
        <v>#DIV/0!</v>
      </c>
      <c r="S1208" s="139" t="e">
        <f t="shared" si="166"/>
        <v>#DIV/0!</v>
      </c>
    </row>
    <row r="1209" spans="10:19" ht="15" x14ac:dyDescent="0.2">
      <c r="J1209" s="49">
        <v>43368</v>
      </c>
      <c r="K1209" s="50">
        <v>175.039994716644</v>
      </c>
      <c r="L1209" s="139">
        <f t="shared" si="162"/>
        <v>-4.4462834702219982E-3</v>
      </c>
      <c r="M1209" s="170">
        <f t="shared" si="163"/>
        <v>152.53873833894906</v>
      </c>
      <c r="N1209" s="139" t="e" cm="1">
        <f t="array" ref="N1209">[1]!BSMCall(M1209,$G$4,$G$7,W1209,$G$11,AE1209)/'EUR GBP'!H1209</f>
        <v>#VALUE!</v>
      </c>
      <c r="O1209" s="139" t="e">
        <f>$B$5*(N1209-($G$10/'EUR GBP'!$F$3))</f>
        <v>#VALUE!</v>
      </c>
      <c r="P1209" s="139" t="e">
        <f>(M1209/'EUR GBP'!H1209)-(Barclays!$K$3/'EUR GBP'!$F$3)</f>
        <v>#DIV/0!</v>
      </c>
      <c r="Q1209" s="139" t="e">
        <f t="shared" si="164"/>
        <v>#DIV/0!</v>
      </c>
      <c r="R1209" s="139" t="e">
        <f t="shared" si="165"/>
        <v>#DIV/0!</v>
      </c>
      <c r="S1209" s="139" t="e">
        <f t="shared" si="166"/>
        <v>#DIV/0!</v>
      </c>
    </row>
    <row r="1210" spans="10:19" ht="15" x14ac:dyDescent="0.2">
      <c r="J1210" s="49">
        <v>43367</v>
      </c>
      <c r="K1210" s="50">
        <v>175.82000494003199</v>
      </c>
      <c r="L1210" s="139">
        <f t="shared" si="162"/>
        <v>3.8751219109907776E-3</v>
      </c>
      <c r="M1210" s="170">
        <f t="shared" si="163"/>
        <v>153.81374405384074</v>
      </c>
      <c r="N1210" s="139" t="e" cm="1">
        <f t="array" ref="N1210">[1]!BSMCall(M1210,$G$4,$G$7,W1210,$G$11,AE1210)/'EUR GBP'!H1210</f>
        <v>#VALUE!</v>
      </c>
      <c r="O1210" s="139" t="e">
        <f>$B$5*(N1210-($G$10/'EUR GBP'!$F$3))</f>
        <v>#VALUE!</v>
      </c>
      <c r="P1210" s="139" t="e">
        <f>(M1210/'EUR GBP'!H1210)-(Barclays!$K$3/'EUR GBP'!$F$3)</f>
        <v>#DIV/0!</v>
      </c>
      <c r="Q1210" s="139" t="e">
        <f t="shared" si="164"/>
        <v>#DIV/0!</v>
      </c>
      <c r="R1210" s="139" t="e">
        <f t="shared" si="165"/>
        <v>#DIV/0!</v>
      </c>
      <c r="S1210" s="139" t="e">
        <f t="shared" si="166"/>
        <v>#DIV/0!</v>
      </c>
    </row>
    <row r="1211" spans="10:19" ht="15" x14ac:dyDescent="0.2">
      <c r="J1211" s="49">
        <v>43364</v>
      </c>
      <c r="K1211" s="50">
        <v>175.13999938964798</v>
      </c>
      <c r="L1211" s="139">
        <f t="shared" si="162"/>
        <v>5.6112126555805698E-3</v>
      </c>
      <c r="M1211" s="170">
        <f t="shared" si="163"/>
        <v>154.07974787405121</v>
      </c>
      <c r="N1211" s="139" t="e" cm="1">
        <f t="array" ref="N1211">[1]!BSMCall(M1211,$G$4,$G$7,W1211,$G$11,AE1211)/'EUR GBP'!H1211</f>
        <v>#VALUE!</v>
      </c>
      <c r="O1211" s="139" t="e">
        <f>$B$5*(N1211-($G$10/'EUR GBP'!$F$3))</f>
        <v>#VALUE!</v>
      </c>
      <c r="P1211" s="139" t="e">
        <f>(M1211/'EUR GBP'!H1211)-(Barclays!$K$3/'EUR GBP'!$F$3)</f>
        <v>#DIV/0!</v>
      </c>
      <c r="Q1211" s="139" t="e">
        <f t="shared" si="164"/>
        <v>#DIV/0!</v>
      </c>
      <c r="R1211" s="139" t="e">
        <f t="shared" si="165"/>
        <v>#DIV/0!</v>
      </c>
      <c r="S1211" s="139" t="e">
        <f t="shared" si="166"/>
        <v>#DIV/0!</v>
      </c>
    </row>
    <row r="1212" spans="10:19" ht="15" x14ac:dyDescent="0.2">
      <c r="J1212" s="49">
        <v>43363</v>
      </c>
      <c r="K1212" s="50">
        <v>174.16000366210901</v>
      </c>
      <c r="L1212" s="139">
        <f t="shared" si="162"/>
        <v>8.0711023367715639E-3</v>
      </c>
      <c r="M1212" s="170">
        <f t="shared" si="163"/>
        <v>154.45665216579536</v>
      </c>
      <c r="N1212" s="139" t="e" cm="1">
        <f t="array" ref="N1212">[1]!BSMCall(M1212,$G$4,$G$7,W1212,$G$11,AE1212)/'EUR GBP'!H1212</f>
        <v>#VALUE!</v>
      </c>
      <c r="O1212" s="139" t="e">
        <f>$B$5*(N1212-($G$10/'EUR GBP'!$F$3))</f>
        <v>#VALUE!</v>
      </c>
      <c r="P1212" s="139" t="e">
        <f>(M1212/'EUR GBP'!H1212)-(Barclays!$K$3/'EUR GBP'!$F$3)</f>
        <v>#DIV/0!</v>
      </c>
      <c r="Q1212" s="139" t="e">
        <f t="shared" si="164"/>
        <v>#DIV/0!</v>
      </c>
      <c r="R1212" s="139" t="e">
        <f t="shared" si="165"/>
        <v>#DIV/0!</v>
      </c>
      <c r="S1212" s="139" t="e">
        <f t="shared" si="166"/>
        <v>#DIV/0!</v>
      </c>
    </row>
    <row r="1213" spans="10:19" ht="15" x14ac:dyDescent="0.2">
      <c r="J1213" s="49">
        <v>43362</v>
      </c>
      <c r="K1213" s="50">
        <v>172.75999784469599</v>
      </c>
      <c r="L1213" s="139">
        <f t="shared" si="162"/>
        <v>1.7635426239268743E-2</v>
      </c>
      <c r="M1213" s="170">
        <f t="shared" si="163"/>
        <v>155.92209785388678</v>
      </c>
      <c r="N1213" s="139" t="e" cm="1">
        <f t="array" ref="N1213">[1]!BSMCall(M1213,$G$4,$G$7,W1213,$G$11,AE1213)/'EUR GBP'!H1213</f>
        <v>#VALUE!</v>
      </c>
      <c r="O1213" s="139" t="e">
        <f>$B$5*(N1213-($G$10/'EUR GBP'!$F$3))</f>
        <v>#VALUE!</v>
      </c>
      <c r="P1213" s="139" t="e">
        <f>(M1213/'EUR GBP'!H1213)-(Barclays!$K$3/'EUR GBP'!$F$3)</f>
        <v>#DIV/0!</v>
      </c>
      <c r="Q1213" s="139" t="e">
        <f t="shared" si="164"/>
        <v>#DIV/0!</v>
      </c>
      <c r="R1213" s="139" t="e">
        <f t="shared" si="165"/>
        <v>#DIV/0!</v>
      </c>
      <c r="S1213" s="139" t="e">
        <f t="shared" si="166"/>
        <v>#DIV/0!</v>
      </c>
    </row>
    <row r="1214" spans="10:19" ht="15" x14ac:dyDescent="0.2">
      <c r="J1214" s="49">
        <v>43361</v>
      </c>
      <c r="K1214" s="50">
        <v>169.74000930786099</v>
      </c>
      <c r="L1214" s="139">
        <f t="shared" si="162"/>
        <v>-8.330920282406706E-3</v>
      </c>
      <c r="M1214" s="170">
        <f t="shared" si="163"/>
        <v>151.94353429481052</v>
      </c>
      <c r="N1214" s="139" t="e" cm="1">
        <f t="array" ref="N1214">[1]!BSMCall(M1214,$G$4,$G$7,W1214,$G$11,AE1214)/'EUR GBP'!H1214</f>
        <v>#VALUE!</v>
      </c>
      <c r="O1214" s="139" t="e">
        <f>$B$5*(N1214-($G$10/'EUR GBP'!$F$3))</f>
        <v>#VALUE!</v>
      </c>
      <c r="P1214" s="139" t="e">
        <f>(M1214/'EUR GBP'!H1214)-(Barclays!$K$3/'EUR GBP'!$F$3)</f>
        <v>#DIV/0!</v>
      </c>
      <c r="Q1214" s="139" t="e">
        <f t="shared" si="164"/>
        <v>#DIV/0!</v>
      </c>
      <c r="R1214" s="139" t="e">
        <f t="shared" si="165"/>
        <v>#DIV/0!</v>
      </c>
      <c r="S1214" s="139" t="e">
        <f t="shared" si="166"/>
        <v>#DIV/0!</v>
      </c>
    </row>
    <row r="1215" spans="10:19" ht="15" x14ac:dyDescent="0.2">
      <c r="J1215" s="49">
        <v>43360</v>
      </c>
      <c r="K1215" s="50">
        <v>171.16000652313198</v>
      </c>
      <c r="L1215" s="139">
        <f t="shared" si="162"/>
        <v>4.6751608778653842E-4</v>
      </c>
      <c r="M1215" s="170">
        <f t="shared" si="163"/>
        <v>153.29163069682383</v>
      </c>
      <c r="N1215" s="139" t="e" cm="1">
        <f t="array" ref="N1215">[1]!BSMCall(M1215,$G$4,$G$7,W1215,$G$11,AE1215)/'EUR GBP'!H1215</f>
        <v>#VALUE!</v>
      </c>
      <c r="O1215" s="139" t="e">
        <f>$B$5*(N1215-($G$10/'EUR GBP'!$F$3))</f>
        <v>#VALUE!</v>
      </c>
      <c r="P1215" s="139" t="e">
        <f>(M1215/'EUR GBP'!H1215)-(Barclays!$K$3/'EUR GBP'!$F$3)</f>
        <v>#DIV/0!</v>
      </c>
      <c r="Q1215" s="139" t="e">
        <f t="shared" si="164"/>
        <v>#DIV/0!</v>
      </c>
      <c r="R1215" s="139" t="e">
        <f t="shared" si="165"/>
        <v>#DIV/0!</v>
      </c>
      <c r="S1215" s="139" t="e">
        <f t="shared" si="166"/>
        <v>#DIV/0!</v>
      </c>
    </row>
    <row r="1216" spans="10:19" ht="15" x14ac:dyDescent="0.2">
      <c r="J1216" s="49">
        <v>43357</v>
      </c>
      <c r="K1216" s="50">
        <v>171.080005168914</v>
      </c>
      <c r="L1216" s="139">
        <f t="shared" si="162"/>
        <v>-4.7815882757563351E-3</v>
      </c>
      <c r="M1216" s="170">
        <f t="shared" si="163"/>
        <v>152.48736293735496</v>
      </c>
      <c r="N1216" s="139" t="e" cm="1">
        <f t="array" ref="N1216">[1]!BSMCall(M1216,$G$4,$G$7,W1216,$G$11,AE1216)/'EUR GBP'!H1216</f>
        <v>#VALUE!</v>
      </c>
      <c r="O1216" s="139" t="e">
        <f>$B$5*(N1216-($G$10/'EUR GBP'!$F$3))</f>
        <v>#VALUE!</v>
      </c>
      <c r="P1216" s="139" t="e">
        <f>(M1216/'EUR GBP'!H1216)-(Barclays!$K$3/'EUR GBP'!$F$3)</f>
        <v>#DIV/0!</v>
      </c>
      <c r="Q1216" s="139" t="e">
        <f t="shared" si="164"/>
        <v>#DIV/0!</v>
      </c>
      <c r="R1216" s="139" t="e">
        <f t="shared" si="165"/>
        <v>#DIV/0!</v>
      </c>
      <c r="S1216" s="139" t="e">
        <f t="shared" si="166"/>
        <v>#DIV/0!</v>
      </c>
    </row>
    <row r="1217" spans="10:19" ht="15" x14ac:dyDescent="0.2">
      <c r="J1217" s="49">
        <v>43356</v>
      </c>
      <c r="K1217" s="50">
        <v>171.899998188018</v>
      </c>
      <c r="L1217" s="139">
        <f t="shared" si="162"/>
        <v>-1.1635925092965688E-4</v>
      </c>
      <c r="M1217" s="170">
        <f t="shared" si="163"/>
        <v>153.2021693186619</v>
      </c>
      <c r="N1217" s="139" t="e" cm="1">
        <f t="array" ref="N1217">[1]!BSMCall(M1217,$G$4,$G$7,W1217,$G$11,AE1217)/'EUR GBP'!H1217</f>
        <v>#VALUE!</v>
      </c>
      <c r="O1217" s="139" t="e">
        <f>$B$5*(N1217-($G$10/'EUR GBP'!$F$3))</f>
        <v>#VALUE!</v>
      </c>
      <c r="P1217" s="139" t="e">
        <f>(M1217/'EUR GBP'!H1217)-(Barclays!$K$3/'EUR GBP'!$F$3)</f>
        <v>#DIV/0!</v>
      </c>
      <c r="Q1217" s="139" t="e">
        <f t="shared" si="164"/>
        <v>#DIV/0!</v>
      </c>
      <c r="R1217" s="139" t="e">
        <f t="shared" si="165"/>
        <v>#DIV/0!</v>
      </c>
      <c r="S1217" s="139" t="e">
        <f t="shared" si="166"/>
        <v>#DIV/0!</v>
      </c>
    </row>
    <row r="1218" spans="10:19" ht="15" x14ac:dyDescent="0.2">
      <c r="J1218" s="49">
        <v>43355</v>
      </c>
      <c r="K1218" s="50">
        <v>171.92000150680499</v>
      </c>
      <c r="L1218" s="139">
        <f t="shared" si="162"/>
        <v>-1.2485715826397929E-2</v>
      </c>
      <c r="M1218" s="170">
        <f t="shared" si="163"/>
        <v>151.30693653035652</v>
      </c>
      <c r="N1218" s="139" t="e" cm="1">
        <f t="array" ref="N1218">[1]!BSMCall(M1218,$G$4,$G$7,W1218,$G$11,AE1218)/'EUR GBP'!H1218</f>
        <v>#VALUE!</v>
      </c>
      <c r="O1218" s="139" t="e">
        <f>$B$5*(N1218-($G$10/'EUR GBP'!$F$3))</f>
        <v>#VALUE!</v>
      </c>
      <c r="P1218" s="139" t="e">
        <f>(M1218/'EUR GBP'!H1218)-(Barclays!$K$3/'EUR GBP'!$F$3)</f>
        <v>#DIV/0!</v>
      </c>
      <c r="Q1218" s="139" t="e">
        <f t="shared" si="164"/>
        <v>#DIV/0!</v>
      </c>
      <c r="R1218" s="139" t="e">
        <f t="shared" si="165"/>
        <v>#DIV/0!</v>
      </c>
      <c r="S1218" s="139" t="e">
        <f t="shared" si="166"/>
        <v>#DIV/0!</v>
      </c>
    </row>
    <row r="1219" spans="10:19" ht="15" x14ac:dyDescent="0.2">
      <c r="J1219" s="49">
        <v>43354</v>
      </c>
      <c r="K1219" s="50">
        <v>174.08000230789099</v>
      </c>
      <c r="L1219" s="139">
        <f t="shared" si="162"/>
        <v>-1.6182657639637641E-2</v>
      </c>
      <c r="M1219" s="170">
        <f t="shared" si="163"/>
        <v>150.74049111355893</v>
      </c>
      <c r="N1219" s="139" t="e" cm="1">
        <f t="array" ref="N1219">[1]!BSMCall(M1219,$G$4,$G$7,W1219,$G$11,AE1219)/'EUR GBP'!H1219</f>
        <v>#VALUE!</v>
      </c>
      <c r="O1219" s="139" t="e">
        <f>$B$5*(N1219-($G$10/'EUR GBP'!$F$3))</f>
        <v>#VALUE!</v>
      </c>
      <c r="P1219" s="139" t="e">
        <f>(M1219/'EUR GBP'!H1219)-(Barclays!$K$3/'EUR GBP'!$F$3)</f>
        <v>#DIV/0!</v>
      </c>
      <c r="Q1219" s="139" t="e">
        <f t="shared" si="164"/>
        <v>#DIV/0!</v>
      </c>
      <c r="R1219" s="139" t="e">
        <f t="shared" si="165"/>
        <v>#DIV/0!</v>
      </c>
      <c r="S1219" s="139" t="e">
        <f t="shared" si="166"/>
        <v>#DIV/0!</v>
      </c>
    </row>
    <row r="1220" spans="10:19" ht="15" x14ac:dyDescent="0.2">
      <c r="J1220" s="49">
        <v>43353</v>
      </c>
      <c r="K1220" s="50">
        <v>176.91999673843299</v>
      </c>
      <c r="L1220" s="139">
        <f t="shared" ref="L1220:L1283" si="167">LN(K1220/K1221)</f>
        <v>1.5838059192863171E-2</v>
      </c>
      <c r="M1220" s="170">
        <f t="shared" ref="M1220:M1283" si="168">$K$3*(1+L1220)</f>
        <v>155.64670527884181</v>
      </c>
      <c r="N1220" s="139" t="e" cm="1">
        <f t="array" ref="N1220">[1]!BSMCall(M1220,$G$4,$G$7,W1220,$G$11,AE1220)/'EUR GBP'!H1220</f>
        <v>#VALUE!</v>
      </c>
      <c r="O1220" s="139" t="e">
        <f>$B$5*(N1220-($G$10/'EUR GBP'!$F$3))</f>
        <v>#VALUE!</v>
      </c>
      <c r="P1220" s="139" t="e">
        <f>(M1220/'EUR GBP'!H1220)-(Barclays!$K$3/'EUR GBP'!$F$3)</f>
        <v>#DIV/0!</v>
      </c>
      <c r="Q1220" s="139" t="e">
        <f t="shared" ref="Q1220:Q1283" si="169">$G$15*P1220</f>
        <v>#DIV/0!</v>
      </c>
      <c r="R1220" s="139" t="e">
        <f t="shared" ref="R1220:R1283" si="170">0.5*$G$16*P1220^2</f>
        <v>#DIV/0!</v>
      </c>
      <c r="S1220" s="139" t="e">
        <f t="shared" ref="S1220:S1283" si="171">Q1220+R1220+Y1220+AG1220</f>
        <v>#DIV/0!</v>
      </c>
    </row>
    <row r="1221" spans="10:19" ht="15" x14ac:dyDescent="0.2">
      <c r="J1221" s="49">
        <v>43350</v>
      </c>
      <c r="K1221" s="50">
        <v>174.14000034332199</v>
      </c>
      <c r="L1221" s="139">
        <f t="shared" si="167"/>
        <v>-1.2554350815480798E-2</v>
      </c>
      <c r="M1221" s="170">
        <f t="shared" si="168"/>
        <v>151.29642027747454</v>
      </c>
      <c r="N1221" s="139" t="e" cm="1">
        <f t="array" ref="N1221">[1]!BSMCall(M1221,$G$4,$G$7,W1221,$G$11,AE1221)/'EUR GBP'!H1221</f>
        <v>#VALUE!</v>
      </c>
      <c r="O1221" s="139" t="e">
        <f>$B$5*(N1221-($G$10/'EUR GBP'!$F$3))</f>
        <v>#VALUE!</v>
      </c>
      <c r="P1221" s="139" t="e">
        <f>(M1221/'EUR GBP'!H1221)-(Barclays!$K$3/'EUR GBP'!$F$3)</f>
        <v>#DIV/0!</v>
      </c>
      <c r="Q1221" s="139" t="e">
        <f t="shared" si="169"/>
        <v>#DIV/0!</v>
      </c>
      <c r="R1221" s="139" t="e">
        <f t="shared" si="170"/>
        <v>#DIV/0!</v>
      </c>
      <c r="S1221" s="139" t="e">
        <f t="shared" si="171"/>
        <v>#DIV/0!</v>
      </c>
    </row>
    <row r="1222" spans="10:19" ht="15" x14ac:dyDescent="0.2">
      <c r="J1222" s="49">
        <v>43349</v>
      </c>
      <c r="K1222" s="50">
        <v>176.33999586105301</v>
      </c>
      <c r="L1222" s="139">
        <f t="shared" si="167"/>
        <v>-1.0604804117636679E-2</v>
      </c>
      <c r="M1222" s="170">
        <f t="shared" si="168"/>
        <v>151.59512981839075</v>
      </c>
      <c r="N1222" s="139" t="e" cm="1">
        <f t="array" ref="N1222">[1]!BSMCall(M1222,$G$4,$G$7,W1222,$G$11,AE1222)/'EUR GBP'!H1222</f>
        <v>#VALUE!</v>
      </c>
      <c r="O1222" s="139" t="e">
        <f>$B$5*(N1222-($G$10/'EUR GBP'!$F$3))</f>
        <v>#VALUE!</v>
      </c>
      <c r="P1222" s="139" t="e">
        <f>(M1222/'EUR GBP'!H1222)-(Barclays!$K$3/'EUR GBP'!$F$3)</f>
        <v>#DIV/0!</v>
      </c>
      <c r="Q1222" s="139" t="e">
        <f t="shared" si="169"/>
        <v>#DIV/0!</v>
      </c>
      <c r="R1222" s="139" t="e">
        <f t="shared" si="170"/>
        <v>#DIV/0!</v>
      </c>
      <c r="S1222" s="139" t="e">
        <f t="shared" si="171"/>
        <v>#DIV/0!</v>
      </c>
    </row>
    <row r="1223" spans="10:19" ht="15" x14ac:dyDescent="0.2">
      <c r="J1223" s="49">
        <v>43348</v>
      </c>
      <c r="K1223" s="50">
        <v>178.21999788284299</v>
      </c>
      <c r="L1223" s="139">
        <f t="shared" si="167"/>
        <v>-1.2601190553358281E-2</v>
      </c>
      <c r="M1223" s="170">
        <f t="shared" si="168"/>
        <v>151.28924349293612</v>
      </c>
      <c r="N1223" s="139" t="e" cm="1">
        <f t="array" ref="N1223">[1]!BSMCall(M1223,$G$4,$G$7,W1223,$G$11,AE1223)/'EUR GBP'!H1223</f>
        <v>#VALUE!</v>
      </c>
      <c r="O1223" s="139" t="e">
        <f>$B$5*(N1223-($G$10/'EUR GBP'!$F$3))</f>
        <v>#VALUE!</v>
      </c>
      <c r="P1223" s="139" t="e">
        <f>(M1223/'EUR GBP'!H1223)-(Barclays!$K$3/'EUR GBP'!$F$3)</f>
        <v>#DIV/0!</v>
      </c>
      <c r="Q1223" s="139" t="e">
        <f t="shared" si="169"/>
        <v>#DIV/0!</v>
      </c>
      <c r="R1223" s="139" t="e">
        <f t="shared" si="170"/>
        <v>#DIV/0!</v>
      </c>
      <c r="S1223" s="139" t="e">
        <f t="shared" si="171"/>
        <v>#DIV/0!</v>
      </c>
    </row>
    <row r="1224" spans="10:19" ht="15" x14ac:dyDescent="0.2">
      <c r="J1224" s="49">
        <v>43347</v>
      </c>
      <c r="K1224" s="50">
        <v>180.47999143600398</v>
      </c>
      <c r="L1224" s="139">
        <f t="shared" si="167"/>
        <v>1.721289076422448E-2</v>
      </c>
      <c r="M1224" s="170">
        <f t="shared" si="168"/>
        <v>155.85735696929507</v>
      </c>
      <c r="N1224" s="139" t="e" cm="1">
        <f t="array" ref="N1224">[1]!BSMCall(M1224,$G$4,$G$7,W1224,$G$11,AE1224)/'EUR GBP'!H1224</f>
        <v>#VALUE!</v>
      </c>
      <c r="O1224" s="139" t="e">
        <f>$B$5*(N1224-($G$10/'EUR GBP'!$F$3))</f>
        <v>#VALUE!</v>
      </c>
      <c r="P1224" s="139" t="e">
        <f>(M1224/'EUR GBP'!H1224)-(Barclays!$K$3/'EUR GBP'!$F$3)</f>
        <v>#DIV/0!</v>
      </c>
      <c r="Q1224" s="139" t="e">
        <f t="shared" si="169"/>
        <v>#DIV/0!</v>
      </c>
      <c r="R1224" s="139" t="e">
        <f t="shared" si="170"/>
        <v>#DIV/0!</v>
      </c>
      <c r="S1224" s="139" t="e">
        <f t="shared" si="171"/>
        <v>#DIV/0!</v>
      </c>
    </row>
    <row r="1225" spans="10:19" ht="15" x14ac:dyDescent="0.2">
      <c r="J1225" s="49">
        <v>43346</v>
      </c>
      <c r="K1225" s="50">
        <v>177.39999294281</v>
      </c>
      <c r="L1225" s="139">
        <f t="shared" si="167"/>
        <v>1.0426179180613044E-2</v>
      </c>
      <c r="M1225" s="170">
        <f t="shared" si="168"/>
        <v>154.81749703482265</v>
      </c>
      <c r="N1225" s="139" t="e" cm="1">
        <f t="array" ref="N1225">[1]!BSMCall(M1225,$G$4,$G$7,W1225,$G$11,AE1225)/'EUR GBP'!H1225</f>
        <v>#VALUE!</v>
      </c>
      <c r="O1225" s="139" t="e">
        <f>$B$5*(N1225-($G$10/'EUR GBP'!$F$3))</f>
        <v>#VALUE!</v>
      </c>
      <c r="P1225" s="139" t="e">
        <f>(M1225/'EUR GBP'!H1225)-(Barclays!$K$3/'EUR GBP'!$F$3)</f>
        <v>#DIV/0!</v>
      </c>
      <c r="Q1225" s="139" t="e">
        <f t="shared" si="169"/>
        <v>#DIV/0!</v>
      </c>
      <c r="R1225" s="139" t="e">
        <f t="shared" si="170"/>
        <v>#DIV/0!</v>
      </c>
      <c r="S1225" s="139" t="e">
        <f t="shared" si="171"/>
        <v>#DIV/0!</v>
      </c>
    </row>
    <row r="1226" spans="10:19" ht="15" x14ac:dyDescent="0.2">
      <c r="J1226" s="49">
        <v>43343</v>
      </c>
      <c r="K1226" s="50">
        <v>175.55999755859298</v>
      </c>
      <c r="L1226" s="139">
        <f t="shared" si="167"/>
        <v>-1.8510663977456036E-2</v>
      </c>
      <c r="M1226" s="170">
        <f t="shared" si="168"/>
        <v>150.38379398740716</v>
      </c>
      <c r="N1226" s="139" t="e" cm="1">
        <f t="array" ref="N1226">[1]!BSMCall(M1226,$G$4,$G$7,W1226,$G$11,AE1226)/'EUR GBP'!H1226</f>
        <v>#VALUE!</v>
      </c>
      <c r="O1226" s="139" t="e">
        <f>$B$5*(N1226-($G$10/'EUR GBP'!$F$3))</f>
        <v>#VALUE!</v>
      </c>
      <c r="P1226" s="139" t="e">
        <f>(M1226/'EUR GBP'!H1226)-(Barclays!$K$3/'EUR GBP'!$F$3)</f>
        <v>#DIV/0!</v>
      </c>
      <c r="Q1226" s="139" t="e">
        <f t="shared" si="169"/>
        <v>#DIV/0!</v>
      </c>
      <c r="R1226" s="139" t="e">
        <f t="shared" si="170"/>
        <v>#DIV/0!</v>
      </c>
      <c r="S1226" s="139" t="e">
        <f t="shared" si="171"/>
        <v>#DIV/0!</v>
      </c>
    </row>
    <row r="1227" spans="10:19" ht="15" x14ac:dyDescent="0.2">
      <c r="J1227" s="49">
        <v>43342</v>
      </c>
      <c r="K1227" s="50">
        <v>178.83999347686702</v>
      </c>
      <c r="L1227" s="139">
        <f t="shared" si="167"/>
        <v>-1.3992526224352769E-2</v>
      </c>
      <c r="M1227" s="170">
        <f t="shared" si="168"/>
        <v>151.07606304437203</v>
      </c>
      <c r="N1227" s="139" t="e" cm="1">
        <f t="array" ref="N1227">[1]!BSMCall(M1227,$G$4,$G$7,W1227,$G$11,AE1227)/'EUR GBP'!H1227</f>
        <v>#VALUE!</v>
      </c>
      <c r="O1227" s="139" t="e">
        <f>$B$5*(N1227-($G$10/'EUR GBP'!$F$3))</f>
        <v>#VALUE!</v>
      </c>
      <c r="P1227" s="139" t="e">
        <f>(M1227/'EUR GBP'!H1227)-(Barclays!$K$3/'EUR GBP'!$F$3)</f>
        <v>#DIV/0!</v>
      </c>
      <c r="Q1227" s="139" t="e">
        <f t="shared" si="169"/>
        <v>#DIV/0!</v>
      </c>
      <c r="R1227" s="139" t="e">
        <f t="shared" si="170"/>
        <v>#DIV/0!</v>
      </c>
      <c r="S1227" s="139" t="e">
        <f t="shared" si="171"/>
        <v>#DIV/0!</v>
      </c>
    </row>
    <row r="1228" spans="10:19" ht="15" x14ac:dyDescent="0.2">
      <c r="J1228" s="49">
        <v>43341</v>
      </c>
      <c r="K1228" s="50">
        <v>181.36000633239701</v>
      </c>
      <c r="L1228" s="139">
        <f t="shared" si="167"/>
        <v>-1.4995090637241576E-2</v>
      </c>
      <c r="M1228" s="170">
        <f t="shared" si="168"/>
        <v>150.92245012715179</v>
      </c>
      <c r="N1228" s="139" t="e" cm="1">
        <f t="array" ref="N1228">[1]!BSMCall(M1228,$G$4,$G$7,W1228,$G$11,AE1228)/'EUR GBP'!H1228</f>
        <v>#VALUE!</v>
      </c>
      <c r="O1228" s="139" t="e">
        <f>$B$5*(N1228-($G$10/'EUR GBP'!$F$3))</f>
        <v>#VALUE!</v>
      </c>
      <c r="P1228" s="139" t="e">
        <f>(M1228/'EUR GBP'!H1228)-(Barclays!$K$3/'EUR GBP'!$F$3)</f>
        <v>#DIV/0!</v>
      </c>
      <c r="Q1228" s="139" t="e">
        <f t="shared" si="169"/>
        <v>#DIV/0!</v>
      </c>
      <c r="R1228" s="139" t="e">
        <f t="shared" si="170"/>
        <v>#DIV/0!</v>
      </c>
      <c r="S1228" s="139" t="e">
        <f t="shared" si="171"/>
        <v>#DIV/0!</v>
      </c>
    </row>
    <row r="1229" spans="10:19" ht="15" x14ac:dyDescent="0.2">
      <c r="J1229" s="49">
        <v>43340</v>
      </c>
      <c r="K1229" s="50">
        <v>184.100008010864</v>
      </c>
      <c r="L1229" s="139">
        <f t="shared" si="167"/>
        <v>2.3928740498771368E-3</v>
      </c>
      <c r="M1229" s="170">
        <f t="shared" si="168"/>
        <v>153.58663403969908</v>
      </c>
      <c r="N1229" s="139" t="e" cm="1">
        <f t="array" ref="N1229">[1]!BSMCall(M1229,$G$4,$G$7,W1229,$G$11,AE1229)/'EUR GBP'!H1229</f>
        <v>#VALUE!</v>
      </c>
      <c r="O1229" s="139" t="e">
        <f>$B$5*(N1229-($G$10/'EUR GBP'!$F$3))</f>
        <v>#VALUE!</v>
      </c>
      <c r="P1229" s="139" t="e">
        <f>(M1229/'EUR GBP'!H1229)-(Barclays!$K$3/'EUR GBP'!$F$3)</f>
        <v>#DIV/0!</v>
      </c>
      <c r="Q1229" s="139" t="e">
        <f t="shared" si="169"/>
        <v>#DIV/0!</v>
      </c>
      <c r="R1229" s="139" t="e">
        <f t="shared" si="170"/>
        <v>#DIV/0!</v>
      </c>
      <c r="S1229" s="139" t="e">
        <f t="shared" si="171"/>
        <v>#DIV/0!</v>
      </c>
    </row>
    <row r="1230" spans="10:19" ht="15" x14ac:dyDescent="0.2">
      <c r="J1230" s="49">
        <v>43339</v>
      </c>
      <c r="K1230" s="50">
        <v>183.66000652313198</v>
      </c>
      <c r="L1230" s="139">
        <f t="shared" si="167"/>
        <v>-2.0668570134082208E-3</v>
      </c>
      <c r="M1230" s="170">
        <f t="shared" si="168"/>
        <v>152.90331405562443</v>
      </c>
      <c r="N1230" s="139" t="e" cm="1">
        <f t="array" ref="N1230">[1]!BSMCall(M1230,$G$4,$G$7,W1230,$G$11,AE1230)/'EUR GBP'!H1230</f>
        <v>#VALUE!</v>
      </c>
      <c r="O1230" s="139" t="e">
        <f>$B$5*(N1230-($G$10/'EUR GBP'!$F$3))</f>
        <v>#VALUE!</v>
      </c>
      <c r="P1230" s="139" t="e">
        <f>(M1230/'EUR GBP'!H1230)-(Barclays!$K$3/'EUR GBP'!$F$3)</f>
        <v>#DIV/0!</v>
      </c>
      <c r="Q1230" s="139" t="e">
        <f t="shared" si="169"/>
        <v>#DIV/0!</v>
      </c>
      <c r="R1230" s="139" t="e">
        <f t="shared" si="170"/>
        <v>#DIV/0!</v>
      </c>
      <c r="S1230" s="139" t="e">
        <f t="shared" si="171"/>
        <v>#DIV/0!</v>
      </c>
    </row>
    <row r="1231" spans="10:19" ht="15" x14ac:dyDescent="0.2">
      <c r="J1231" s="49">
        <v>43336</v>
      </c>
      <c r="K1231" s="50">
        <v>184.039998054504</v>
      </c>
      <c r="L1231" s="139">
        <f t="shared" si="167"/>
        <v>-1.6287646770479051E-3</v>
      </c>
      <c r="M1231" s="170">
        <f t="shared" si="168"/>
        <v>152.97043856247407</v>
      </c>
      <c r="N1231" s="139" t="e" cm="1">
        <f t="array" ref="N1231">[1]!BSMCall(M1231,$G$4,$G$7,W1231,$G$11,AE1231)/'EUR GBP'!H1231</f>
        <v>#VALUE!</v>
      </c>
      <c r="O1231" s="139" t="e">
        <f>$B$5*(N1231-($G$10/'EUR GBP'!$F$3))</f>
        <v>#VALUE!</v>
      </c>
      <c r="P1231" s="139" t="e">
        <f>(M1231/'EUR GBP'!H1231)-(Barclays!$K$3/'EUR GBP'!$F$3)</f>
        <v>#DIV/0!</v>
      </c>
      <c r="Q1231" s="139" t="e">
        <f t="shared" si="169"/>
        <v>#DIV/0!</v>
      </c>
      <c r="R1231" s="139" t="e">
        <f t="shared" si="170"/>
        <v>#DIV/0!</v>
      </c>
      <c r="S1231" s="139" t="e">
        <f t="shared" si="171"/>
        <v>#DIV/0!</v>
      </c>
    </row>
    <row r="1232" spans="10:19" ht="15" x14ac:dyDescent="0.2">
      <c r="J1232" s="49">
        <v>43335</v>
      </c>
      <c r="K1232" s="50">
        <v>184.34000015258701</v>
      </c>
      <c r="L1232" s="139">
        <f t="shared" si="167"/>
        <v>-3.4658266804046449E-3</v>
      </c>
      <c r="M1232" s="170">
        <f t="shared" si="168"/>
        <v>152.68896392620908</v>
      </c>
      <c r="N1232" s="139" t="e" cm="1">
        <f t="array" ref="N1232">[1]!BSMCall(M1232,$G$4,$G$7,W1232,$G$11,AE1232)/'EUR GBP'!H1232</f>
        <v>#VALUE!</v>
      </c>
      <c r="O1232" s="139" t="e">
        <f>$B$5*(N1232-($G$10/'EUR GBP'!$F$3))</f>
        <v>#VALUE!</v>
      </c>
      <c r="P1232" s="139" t="e">
        <f>(M1232/'EUR GBP'!H1232)-(Barclays!$K$3/'EUR GBP'!$F$3)</f>
        <v>#DIV/0!</v>
      </c>
      <c r="Q1232" s="139" t="e">
        <f t="shared" si="169"/>
        <v>#DIV/0!</v>
      </c>
      <c r="R1232" s="139" t="e">
        <f t="shared" si="170"/>
        <v>#DIV/0!</v>
      </c>
      <c r="S1232" s="139" t="e">
        <f t="shared" si="171"/>
        <v>#DIV/0!</v>
      </c>
    </row>
    <row r="1233" spans="10:19" ht="15" x14ac:dyDescent="0.2">
      <c r="J1233" s="49">
        <v>43334</v>
      </c>
      <c r="K1233" s="50">
        <v>184.979999065399</v>
      </c>
      <c r="L1233" s="139">
        <f t="shared" si="167"/>
        <v>2.1647093993131029E-3</v>
      </c>
      <c r="M1233" s="170">
        <f t="shared" si="168"/>
        <v>153.55167465242272</v>
      </c>
      <c r="N1233" s="139" t="e" cm="1">
        <f t="array" ref="N1233">[1]!BSMCall(M1233,$G$4,$G$7,W1233,$G$11,AE1233)/'EUR GBP'!H1233</f>
        <v>#VALUE!</v>
      </c>
      <c r="O1233" s="139" t="e">
        <f>$B$5*(N1233-($G$10/'EUR GBP'!$F$3))</f>
        <v>#VALUE!</v>
      </c>
      <c r="P1233" s="139" t="e">
        <f>(M1233/'EUR GBP'!H1233)-(Barclays!$K$3/'EUR GBP'!$F$3)</f>
        <v>#DIV/0!</v>
      </c>
      <c r="Q1233" s="139" t="e">
        <f t="shared" si="169"/>
        <v>#DIV/0!</v>
      </c>
      <c r="R1233" s="139" t="e">
        <f t="shared" si="170"/>
        <v>#DIV/0!</v>
      </c>
      <c r="S1233" s="139" t="e">
        <f t="shared" si="171"/>
        <v>#DIV/0!</v>
      </c>
    </row>
    <row r="1234" spans="10:19" ht="15" x14ac:dyDescent="0.2">
      <c r="J1234" s="49">
        <v>43333</v>
      </c>
      <c r="K1234" s="50">
        <v>184.58000421524</v>
      </c>
      <c r="L1234" s="139">
        <f t="shared" si="167"/>
        <v>2.8211978025417207E-3</v>
      </c>
      <c r="M1234" s="170">
        <f t="shared" si="168"/>
        <v>153.65226180417551</v>
      </c>
      <c r="N1234" s="139" t="e" cm="1">
        <f t="array" ref="N1234">[1]!BSMCall(M1234,$G$4,$G$7,W1234,$G$11,AE1234)/'EUR GBP'!H1234</f>
        <v>#VALUE!</v>
      </c>
      <c r="O1234" s="139" t="e">
        <f>$B$5*(N1234-($G$10/'EUR GBP'!$F$3))</f>
        <v>#VALUE!</v>
      </c>
      <c r="P1234" s="139" t="e">
        <f>(M1234/'EUR GBP'!H1234)-(Barclays!$K$3/'EUR GBP'!$F$3)</f>
        <v>#DIV/0!</v>
      </c>
      <c r="Q1234" s="139" t="e">
        <f t="shared" si="169"/>
        <v>#DIV/0!</v>
      </c>
      <c r="R1234" s="139" t="e">
        <f t="shared" si="170"/>
        <v>#DIV/0!</v>
      </c>
      <c r="S1234" s="139" t="e">
        <f t="shared" si="171"/>
        <v>#DIV/0!</v>
      </c>
    </row>
    <row r="1235" spans="10:19" ht="15" x14ac:dyDescent="0.2">
      <c r="J1235" s="49">
        <v>43332</v>
      </c>
      <c r="K1235" s="50">
        <v>184.06000137329099</v>
      </c>
      <c r="L1235" s="139">
        <f t="shared" si="167"/>
        <v>1.0815611689199553E-2</v>
      </c>
      <c r="M1235" s="170">
        <f t="shared" si="168"/>
        <v>154.87716588296379</v>
      </c>
      <c r="N1235" s="139" t="e" cm="1">
        <f t="array" ref="N1235">[1]!BSMCall(M1235,$G$4,$G$7,W1235,$G$11,AE1235)/'EUR GBP'!H1235</f>
        <v>#VALUE!</v>
      </c>
      <c r="O1235" s="139" t="e">
        <f>$B$5*(N1235-($G$10/'EUR GBP'!$F$3))</f>
        <v>#VALUE!</v>
      </c>
      <c r="P1235" s="139" t="e">
        <f>(M1235/'EUR GBP'!H1235)-(Barclays!$K$3/'EUR GBP'!$F$3)</f>
        <v>#DIV/0!</v>
      </c>
      <c r="Q1235" s="139" t="e">
        <f t="shared" si="169"/>
        <v>#DIV/0!</v>
      </c>
      <c r="R1235" s="139" t="e">
        <f t="shared" si="170"/>
        <v>#DIV/0!</v>
      </c>
      <c r="S1235" s="139" t="e">
        <f t="shared" si="171"/>
        <v>#DIV/0!</v>
      </c>
    </row>
    <row r="1236" spans="10:19" ht="15" x14ac:dyDescent="0.2">
      <c r="J1236" s="49">
        <v>43329</v>
      </c>
      <c r="K1236" s="50">
        <v>182.08000659942601</v>
      </c>
      <c r="L1236" s="139">
        <f t="shared" si="167"/>
        <v>-7.6859397036598367E-4</v>
      </c>
      <c r="M1236" s="170">
        <f t="shared" si="168"/>
        <v>153.10223391633073</v>
      </c>
      <c r="N1236" s="139" t="e" cm="1">
        <f t="array" ref="N1236">[1]!BSMCall(M1236,$G$4,$G$7,W1236,$G$11,AE1236)/'EUR GBP'!H1236</f>
        <v>#VALUE!</v>
      </c>
      <c r="O1236" s="139" t="e">
        <f>$B$5*(N1236-($G$10/'EUR GBP'!$F$3))</f>
        <v>#VALUE!</v>
      </c>
      <c r="P1236" s="139" t="e">
        <f>(M1236/'EUR GBP'!H1236)-(Barclays!$K$3/'EUR GBP'!$F$3)</f>
        <v>#DIV/0!</v>
      </c>
      <c r="Q1236" s="139" t="e">
        <f t="shared" si="169"/>
        <v>#DIV/0!</v>
      </c>
      <c r="R1236" s="139" t="e">
        <f t="shared" si="170"/>
        <v>#DIV/0!</v>
      </c>
      <c r="S1236" s="139" t="e">
        <f t="shared" si="171"/>
        <v>#DIV/0!</v>
      </c>
    </row>
    <row r="1237" spans="10:19" ht="15" x14ac:dyDescent="0.2">
      <c r="J1237" s="49">
        <v>43328</v>
      </c>
      <c r="K1237" s="50">
        <v>182.220005989074</v>
      </c>
      <c r="L1237" s="139">
        <f t="shared" si="167"/>
        <v>1.4371318677204353E-2</v>
      </c>
      <c r="M1237" s="170">
        <f t="shared" si="168"/>
        <v>155.4219713001379</v>
      </c>
      <c r="N1237" s="139" t="e" cm="1">
        <f t="array" ref="N1237">[1]!BSMCall(M1237,$G$4,$G$7,W1237,$G$11,AE1237)/'EUR GBP'!H1237</f>
        <v>#VALUE!</v>
      </c>
      <c r="O1237" s="139" t="e">
        <f>$B$5*(N1237-($G$10/'EUR GBP'!$F$3))</f>
        <v>#VALUE!</v>
      </c>
      <c r="P1237" s="139" t="e">
        <f>(M1237/'EUR GBP'!H1237)-(Barclays!$K$3/'EUR GBP'!$F$3)</f>
        <v>#DIV/0!</v>
      </c>
      <c r="Q1237" s="139" t="e">
        <f t="shared" si="169"/>
        <v>#DIV/0!</v>
      </c>
      <c r="R1237" s="139" t="e">
        <f t="shared" si="170"/>
        <v>#DIV/0!</v>
      </c>
      <c r="S1237" s="139" t="e">
        <f t="shared" si="171"/>
        <v>#DIV/0!</v>
      </c>
    </row>
    <row r="1238" spans="10:19" ht="15" x14ac:dyDescent="0.2">
      <c r="J1238" s="49">
        <v>43327</v>
      </c>
      <c r="K1238" s="50">
        <v>179.61999177932699</v>
      </c>
      <c r="L1238" s="139">
        <f t="shared" si="167"/>
        <v>-2.6806016511698227E-2</v>
      </c>
      <c r="M1238" s="170">
        <f t="shared" si="168"/>
        <v>149.11278008967312</v>
      </c>
      <c r="N1238" s="139" t="e" cm="1">
        <f t="array" ref="N1238">[1]!BSMCall(M1238,$G$4,$G$7,W1238,$G$11,AE1238)/'EUR GBP'!H1238</f>
        <v>#VALUE!</v>
      </c>
      <c r="O1238" s="139" t="e">
        <f>$B$5*(N1238-($G$10/'EUR GBP'!$F$3))</f>
        <v>#VALUE!</v>
      </c>
      <c r="P1238" s="139" t="e">
        <f>(M1238/'EUR GBP'!H1238)-(Barclays!$K$3/'EUR GBP'!$F$3)</f>
        <v>#DIV/0!</v>
      </c>
      <c r="Q1238" s="139" t="e">
        <f t="shared" si="169"/>
        <v>#DIV/0!</v>
      </c>
      <c r="R1238" s="139" t="e">
        <f t="shared" si="170"/>
        <v>#DIV/0!</v>
      </c>
      <c r="S1238" s="139" t="e">
        <f t="shared" si="171"/>
        <v>#DIV/0!</v>
      </c>
    </row>
    <row r="1239" spans="10:19" ht="15" x14ac:dyDescent="0.2">
      <c r="J1239" s="49">
        <v>43326</v>
      </c>
      <c r="K1239" s="50">
        <v>184.50000286102198</v>
      </c>
      <c r="L1239" s="139">
        <f t="shared" si="167"/>
        <v>-2.0575211268692838E-3</v>
      </c>
      <c r="M1239" s="170">
        <f t="shared" si="168"/>
        <v>152.90474450014017</v>
      </c>
      <c r="N1239" s="139" t="e" cm="1">
        <f t="array" ref="N1239">[1]!BSMCall(M1239,$G$4,$G$7,W1239,$G$11,AE1239)/'EUR GBP'!H1239</f>
        <v>#VALUE!</v>
      </c>
      <c r="O1239" s="139" t="e">
        <f>$B$5*(N1239-($G$10/'EUR GBP'!$F$3))</f>
        <v>#VALUE!</v>
      </c>
      <c r="P1239" s="139" t="e">
        <f>(M1239/'EUR GBP'!H1239)-(Barclays!$K$3/'EUR GBP'!$F$3)</f>
        <v>#DIV/0!</v>
      </c>
      <c r="Q1239" s="139" t="e">
        <f t="shared" si="169"/>
        <v>#DIV/0!</v>
      </c>
      <c r="R1239" s="139" t="e">
        <f t="shared" si="170"/>
        <v>#DIV/0!</v>
      </c>
      <c r="S1239" s="139" t="e">
        <f t="shared" si="171"/>
        <v>#DIV/0!</v>
      </c>
    </row>
    <row r="1240" spans="10:19" ht="15" x14ac:dyDescent="0.2">
      <c r="J1240" s="49">
        <v>43325</v>
      </c>
      <c r="K1240" s="50">
        <v>184.88000631332301</v>
      </c>
      <c r="L1240" s="139">
        <f t="shared" si="167"/>
        <v>-1.2577402349406087E-2</v>
      </c>
      <c r="M1240" s="170">
        <f t="shared" si="168"/>
        <v>151.29288832149533</v>
      </c>
      <c r="N1240" s="139" t="e" cm="1">
        <f t="array" ref="N1240">[1]!BSMCall(M1240,$G$4,$G$7,W1240,$G$11,AE1240)/'EUR GBP'!H1240</f>
        <v>#VALUE!</v>
      </c>
      <c r="O1240" s="139" t="e">
        <f>$B$5*(N1240-($G$10/'EUR GBP'!$F$3))</f>
        <v>#VALUE!</v>
      </c>
      <c r="P1240" s="139" t="e">
        <f>(M1240/'EUR GBP'!H1240)-(Barclays!$K$3/'EUR GBP'!$F$3)</f>
        <v>#DIV/0!</v>
      </c>
      <c r="Q1240" s="139" t="e">
        <f t="shared" si="169"/>
        <v>#DIV/0!</v>
      </c>
      <c r="R1240" s="139" t="e">
        <f t="shared" si="170"/>
        <v>#DIV/0!</v>
      </c>
      <c r="S1240" s="139" t="e">
        <f t="shared" si="171"/>
        <v>#DIV/0!</v>
      </c>
    </row>
    <row r="1241" spans="10:19" ht="15" x14ac:dyDescent="0.2">
      <c r="J1241" s="49">
        <v>43322</v>
      </c>
      <c r="K1241" s="50">
        <v>187.22000122070298</v>
      </c>
      <c r="L1241" s="139">
        <f t="shared" si="167"/>
        <v>-2.2081032209741204E-2</v>
      </c>
      <c r="M1241" s="170">
        <f t="shared" si="168"/>
        <v>149.83674217441546</v>
      </c>
      <c r="N1241" s="139" t="e" cm="1">
        <f t="array" ref="N1241">[1]!BSMCall(M1241,$G$4,$G$7,W1241,$G$11,AE1241)/'EUR GBP'!H1241</f>
        <v>#VALUE!</v>
      </c>
      <c r="O1241" s="139" t="e">
        <f>$B$5*(N1241-($G$10/'EUR GBP'!$F$3))</f>
        <v>#VALUE!</v>
      </c>
      <c r="P1241" s="139" t="e">
        <f>(M1241/'EUR GBP'!H1241)-(Barclays!$K$3/'EUR GBP'!$F$3)</f>
        <v>#DIV/0!</v>
      </c>
      <c r="Q1241" s="139" t="e">
        <f t="shared" si="169"/>
        <v>#DIV/0!</v>
      </c>
      <c r="R1241" s="139" t="e">
        <f t="shared" si="170"/>
        <v>#DIV/0!</v>
      </c>
      <c r="S1241" s="139" t="e">
        <f t="shared" si="171"/>
        <v>#DIV/0!</v>
      </c>
    </row>
    <row r="1242" spans="10:19" ht="15" x14ac:dyDescent="0.2">
      <c r="J1242" s="49">
        <v>43321</v>
      </c>
      <c r="K1242" s="50">
        <v>191.39999151229802</v>
      </c>
      <c r="L1242" s="139">
        <f t="shared" si="167"/>
        <v>-9.1534749141368148E-3</v>
      </c>
      <c r="M1242" s="170">
        <f t="shared" si="168"/>
        <v>151.81750247587829</v>
      </c>
      <c r="N1242" s="139" t="e" cm="1">
        <f t="array" ref="N1242">[1]!BSMCall(M1242,$G$4,$G$7,W1242,$G$11,AE1242)/'EUR GBP'!H1242</f>
        <v>#VALUE!</v>
      </c>
      <c r="O1242" s="139" t="e">
        <f>$B$5*(N1242-($G$10/'EUR GBP'!$F$3))</f>
        <v>#VALUE!</v>
      </c>
      <c r="P1242" s="139" t="e">
        <f>(M1242/'EUR GBP'!H1242)-(Barclays!$K$3/'EUR GBP'!$F$3)</f>
        <v>#DIV/0!</v>
      </c>
      <c r="Q1242" s="139" t="e">
        <f t="shared" si="169"/>
        <v>#DIV/0!</v>
      </c>
      <c r="R1242" s="139" t="e">
        <f t="shared" si="170"/>
        <v>#DIV/0!</v>
      </c>
      <c r="S1242" s="139" t="e">
        <f t="shared" si="171"/>
        <v>#DIV/0!</v>
      </c>
    </row>
    <row r="1243" spans="10:19" ht="15" x14ac:dyDescent="0.2">
      <c r="J1243" s="49">
        <v>43320</v>
      </c>
      <c r="K1243" s="50">
        <v>193.16000938415502</v>
      </c>
      <c r="L1243" s="139">
        <f t="shared" si="167"/>
        <v>1.7758827751914952E-2</v>
      </c>
      <c r="M1243" s="170">
        <f t="shared" si="168"/>
        <v>155.94100543339317</v>
      </c>
      <c r="N1243" s="139" t="e" cm="1">
        <f t="array" ref="N1243">[1]!BSMCall(M1243,$G$4,$G$7,W1243,$G$11,AE1243)/'EUR GBP'!H1243</f>
        <v>#VALUE!</v>
      </c>
      <c r="O1243" s="139" t="e">
        <f>$B$5*(N1243-($G$10/'EUR GBP'!$F$3))</f>
        <v>#VALUE!</v>
      </c>
      <c r="P1243" s="139" t="e">
        <f>(M1243/'EUR GBP'!H1243)-(Barclays!$K$3/'EUR GBP'!$F$3)</f>
        <v>#DIV/0!</v>
      </c>
      <c r="Q1243" s="139" t="e">
        <f t="shared" si="169"/>
        <v>#DIV/0!</v>
      </c>
      <c r="R1243" s="139" t="e">
        <f t="shared" si="170"/>
        <v>#DIV/0!</v>
      </c>
      <c r="S1243" s="139" t="e">
        <f t="shared" si="171"/>
        <v>#DIV/0!</v>
      </c>
    </row>
    <row r="1244" spans="10:19" ht="15" x14ac:dyDescent="0.2">
      <c r="J1244" s="49">
        <v>43319</v>
      </c>
      <c r="K1244" s="50">
        <v>189.759993553161</v>
      </c>
      <c r="L1244" s="139">
        <f t="shared" si="167"/>
        <v>3.6956747961671187E-3</v>
      </c>
      <c r="M1244" s="170">
        <f t="shared" si="168"/>
        <v>153.78624916728739</v>
      </c>
      <c r="N1244" s="139" t="e" cm="1">
        <f t="array" ref="N1244">[1]!BSMCall(M1244,$G$4,$G$7,W1244,$G$11,AE1244)/'EUR GBP'!H1244</f>
        <v>#VALUE!</v>
      </c>
      <c r="O1244" s="139" t="e">
        <f>$B$5*(N1244-($G$10/'EUR GBP'!$F$3))</f>
        <v>#VALUE!</v>
      </c>
      <c r="P1244" s="139" t="e">
        <f>(M1244/'EUR GBP'!H1244)-(Barclays!$K$3/'EUR GBP'!$F$3)</f>
        <v>#DIV/0!</v>
      </c>
      <c r="Q1244" s="139" t="e">
        <f t="shared" si="169"/>
        <v>#DIV/0!</v>
      </c>
      <c r="R1244" s="139" t="e">
        <f t="shared" si="170"/>
        <v>#DIV/0!</v>
      </c>
      <c r="S1244" s="139" t="e">
        <f t="shared" si="171"/>
        <v>#DIV/0!</v>
      </c>
    </row>
    <row r="1245" spans="10:19" ht="15" x14ac:dyDescent="0.2">
      <c r="J1245" s="49">
        <v>43318</v>
      </c>
      <c r="K1245" s="50">
        <v>189.05999660491898</v>
      </c>
      <c r="L1245" s="139">
        <f t="shared" si="167"/>
        <v>2.4360171194641117E-3</v>
      </c>
      <c r="M1245" s="170">
        <f t="shared" si="168"/>
        <v>153.59324442072986</v>
      </c>
      <c r="N1245" s="139" t="e" cm="1">
        <f t="array" ref="N1245">[1]!BSMCall(M1245,$G$4,$G$7,W1245,$G$11,AE1245)/'EUR GBP'!H1245</f>
        <v>#VALUE!</v>
      </c>
      <c r="O1245" s="139" t="e">
        <f>$B$5*(N1245-($G$10/'EUR GBP'!$F$3))</f>
        <v>#VALUE!</v>
      </c>
      <c r="P1245" s="139" t="e">
        <f>(M1245/'EUR GBP'!H1245)-(Barclays!$K$3/'EUR GBP'!$F$3)</f>
        <v>#DIV/0!</v>
      </c>
      <c r="Q1245" s="139" t="e">
        <f t="shared" si="169"/>
        <v>#DIV/0!</v>
      </c>
      <c r="R1245" s="139" t="e">
        <f t="shared" si="170"/>
        <v>#DIV/0!</v>
      </c>
      <c r="S1245" s="139" t="e">
        <f t="shared" si="171"/>
        <v>#DIV/0!</v>
      </c>
    </row>
    <row r="1246" spans="10:19" ht="15" x14ac:dyDescent="0.2">
      <c r="J1246" s="49">
        <v>43315</v>
      </c>
      <c r="K1246" s="50">
        <v>188.60000371932898</v>
      </c>
      <c r="L1246" s="139">
        <f t="shared" si="167"/>
        <v>1.6465668802610228E-2</v>
      </c>
      <c r="M1246" s="170">
        <f t="shared" si="168"/>
        <v>155.74286762191852</v>
      </c>
      <c r="N1246" s="139" t="e" cm="1">
        <f t="array" ref="N1246">[1]!BSMCall(M1246,$G$4,$G$7,W1246,$G$11,AE1246)/'EUR GBP'!H1246</f>
        <v>#VALUE!</v>
      </c>
      <c r="O1246" s="139" t="e">
        <f>$B$5*(N1246-($G$10/'EUR GBP'!$F$3))</f>
        <v>#VALUE!</v>
      </c>
      <c r="P1246" s="139" t="e">
        <f>(M1246/'EUR GBP'!H1246)-(Barclays!$K$3/'EUR GBP'!$F$3)</f>
        <v>#DIV/0!</v>
      </c>
      <c r="Q1246" s="139" t="e">
        <f t="shared" si="169"/>
        <v>#DIV/0!</v>
      </c>
      <c r="R1246" s="139" t="e">
        <f t="shared" si="170"/>
        <v>#DIV/0!</v>
      </c>
      <c r="S1246" s="139" t="e">
        <f t="shared" si="171"/>
        <v>#DIV/0!</v>
      </c>
    </row>
    <row r="1247" spans="10:19" ht="15" x14ac:dyDescent="0.2">
      <c r="J1247" s="49">
        <v>43314</v>
      </c>
      <c r="K1247" s="50">
        <v>185.520005226135</v>
      </c>
      <c r="L1247" s="139">
        <f t="shared" si="167"/>
        <v>-3.4124301039382542E-2</v>
      </c>
      <c r="M1247" s="170">
        <f t="shared" si="168"/>
        <v>147.99147254983529</v>
      </c>
      <c r="N1247" s="139" t="e" cm="1">
        <f t="array" ref="N1247">[1]!BSMCall(M1247,$G$4,$G$7,W1247,$G$11,AE1247)/'EUR GBP'!H1247</f>
        <v>#VALUE!</v>
      </c>
      <c r="O1247" s="139" t="e">
        <f>$B$5*(N1247-($G$10/'EUR GBP'!$F$3))</f>
        <v>#VALUE!</v>
      </c>
      <c r="P1247" s="139" t="e">
        <f>(M1247/'EUR GBP'!H1247)-(Barclays!$K$3/'EUR GBP'!$F$3)</f>
        <v>#DIV/0!</v>
      </c>
      <c r="Q1247" s="139" t="e">
        <f t="shared" si="169"/>
        <v>#DIV/0!</v>
      </c>
      <c r="R1247" s="139" t="e">
        <f t="shared" si="170"/>
        <v>#DIV/0!</v>
      </c>
      <c r="S1247" s="139" t="e">
        <f t="shared" si="171"/>
        <v>#DIV/0!</v>
      </c>
    </row>
    <row r="1248" spans="10:19" ht="15" x14ac:dyDescent="0.2">
      <c r="J1248" s="49">
        <v>43313</v>
      </c>
      <c r="K1248" s="50">
        <v>191.960000991821</v>
      </c>
      <c r="L1248" s="139">
        <f t="shared" si="167"/>
        <v>-1.5507438717987874E-2</v>
      </c>
      <c r="M1248" s="170">
        <f t="shared" si="168"/>
        <v>150.84394815530456</v>
      </c>
      <c r="N1248" s="139" t="e" cm="1">
        <f t="array" ref="N1248">[1]!BSMCall(M1248,$G$4,$G$7,W1248,$G$11,AE1248)/'EUR GBP'!H1248</f>
        <v>#VALUE!</v>
      </c>
      <c r="O1248" s="139" t="e">
        <f>$B$5*(N1248-($G$10/'EUR GBP'!$F$3))</f>
        <v>#VALUE!</v>
      </c>
      <c r="P1248" s="139" t="e">
        <f>(M1248/'EUR GBP'!H1248)-(Barclays!$K$3/'EUR GBP'!$F$3)</f>
        <v>#DIV/0!</v>
      </c>
      <c r="Q1248" s="139" t="e">
        <f t="shared" si="169"/>
        <v>#DIV/0!</v>
      </c>
      <c r="R1248" s="139" t="e">
        <f t="shared" si="170"/>
        <v>#DIV/0!</v>
      </c>
      <c r="S1248" s="139" t="e">
        <f t="shared" si="171"/>
        <v>#DIV/0!</v>
      </c>
    </row>
    <row r="1249" spans="10:19" ht="15" x14ac:dyDescent="0.2">
      <c r="J1249" s="49">
        <v>43312</v>
      </c>
      <c r="K1249" s="50">
        <v>194.96001005172701</v>
      </c>
      <c r="L1249" s="139">
        <f t="shared" si="167"/>
        <v>8.5510292709938245E-3</v>
      </c>
      <c r="M1249" s="170">
        <f t="shared" si="168"/>
        <v>154.53018656964079</v>
      </c>
      <c r="N1249" s="139" t="e" cm="1">
        <f t="array" ref="N1249">[1]!BSMCall(M1249,$G$4,$G$7,W1249,$G$11,AE1249)/'EUR GBP'!H1249</f>
        <v>#VALUE!</v>
      </c>
      <c r="O1249" s="139" t="e">
        <f>$B$5*(N1249-($G$10/'EUR GBP'!$F$3))</f>
        <v>#VALUE!</v>
      </c>
      <c r="P1249" s="139" t="e">
        <f>(M1249/'EUR GBP'!H1249)-(Barclays!$K$3/'EUR GBP'!$F$3)</f>
        <v>#DIV/0!</v>
      </c>
      <c r="Q1249" s="139" t="e">
        <f t="shared" si="169"/>
        <v>#DIV/0!</v>
      </c>
      <c r="R1249" s="139" t="e">
        <f t="shared" si="170"/>
        <v>#DIV/0!</v>
      </c>
      <c r="S1249" s="139" t="e">
        <f t="shared" si="171"/>
        <v>#DIV/0!</v>
      </c>
    </row>
    <row r="1250" spans="10:19" ht="15" x14ac:dyDescent="0.2">
      <c r="J1250" s="49">
        <v>43311</v>
      </c>
      <c r="K1250" s="50">
        <v>193.300008773803</v>
      </c>
      <c r="L1250" s="139">
        <f t="shared" si="167"/>
        <v>1.3017676588300976E-2</v>
      </c>
      <c r="M1250" s="170">
        <f t="shared" si="168"/>
        <v>155.214566262142</v>
      </c>
      <c r="N1250" s="139" t="e" cm="1">
        <f t="array" ref="N1250">[1]!BSMCall(M1250,$G$4,$G$7,W1250,$G$11,AE1250)/'EUR GBP'!H1250</f>
        <v>#VALUE!</v>
      </c>
      <c r="O1250" s="139" t="e">
        <f>$B$5*(N1250-($G$10/'EUR GBP'!$F$3))</f>
        <v>#VALUE!</v>
      </c>
      <c r="P1250" s="139" t="e">
        <f>(M1250/'EUR GBP'!H1250)-(Barclays!$K$3/'EUR GBP'!$F$3)</f>
        <v>#DIV/0!</v>
      </c>
      <c r="Q1250" s="139" t="e">
        <f t="shared" si="169"/>
        <v>#DIV/0!</v>
      </c>
      <c r="R1250" s="139" t="e">
        <f t="shared" si="170"/>
        <v>#DIV/0!</v>
      </c>
      <c r="S1250" s="139" t="e">
        <f t="shared" si="171"/>
        <v>#DIV/0!</v>
      </c>
    </row>
    <row r="1251" spans="10:19" ht="15" x14ac:dyDescent="0.2">
      <c r="J1251" s="49">
        <v>43308</v>
      </c>
      <c r="K1251" s="50">
        <v>190.79999923705998</v>
      </c>
      <c r="L1251" s="139">
        <f t="shared" si="167"/>
        <v>7.2590004362981598E-3</v>
      </c>
      <c r="M1251" s="170">
        <f t="shared" si="168"/>
        <v>154.33222191432415</v>
      </c>
      <c r="N1251" s="139" t="e" cm="1">
        <f t="array" ref="N1251">[1]!BSMCall(M1251,$G$4,$G$7,W1251,$G$11,AE1251)/'EUR GBP'!H1251</f>
        <v>#VALUE!</v>
      </c>
      <c r="O1251" s="139" t="e">
        <f>$B$5*(N1251-($G$10/'EUR GBP'!$F$3))</f>
        <v>#VALUE!</v>
      </c>
      <c r="P1251" s="139" t="e">
        <f>(M1251/'EUR GBP'!H1251)-(Barclays!$K$3/'EUR GBP'!$F$3)</f>
        <v>#DIV/0!</v>
      </c>
      <c r="Q1251" s="139" t="e">
        <f t="shared" si="169"/>
        <v>#DIV/0!</v>
      </c>
      <c r="R1251" s="139" t="e">
        <f t="shared" si="170"/>
        <v>#DIV/0!</v>
      </c>
      <c r="S1251" s="139" t="e">
        <f t="shared" si="171"/>
        <v>#DIV/0!</v>
      </c>
    </row>
    <row r="1252" spans="10:19" ht="15" x14ac:dyDescent="0.2">
      <c r="J1252" s="49">
        <v>43307</v>
      </c>
      <c r="K1252" s="50">
        <v>189.41999673843299</v>
      </c>
      <c r="L1252" s="139">
        <f t="shared" si="167"/>
        <v>9.5481348234510571E-3</v>
      </c>
      <c r="M1252" s="170">
        <f t="shared" si="168"/>
        <v>154.68296308027723</v>
      </c>
      <c r="N1252" s="139" t="e" cm="1">
        <f t="array" ref="N1252">[1]!BSMCall(M1252,$G$4,$G$7,W1252,$G$11,AE1252)/'EUR GBP'!H1252</f>
        <v>#VALUE!</v>
      </c>
      <c r="O1252" s="139" t="e">
        <f>$B$5*(N1252-($G$10/'EUR GBP'!$F$3))</f>
        <v>#VALUE!</v>
      </c>
      <c r="P1252" s="139" t="e">
        <f>(M1252/'EUR GBP'!H1252)-(Barclays!$K$3/'EUR GBP'!$F$3)</f>
        <v>#DIV/0!</v>
      </c>
      <c r="Q1252" s="139" t="e">
        <f t="shared" si="169"/>
        <v>#DIV/0!</v>
      </c>
      <c r="R1252" s="139" t="e">
        <f t="shared" si="170"/>
        <v>#DIV/0!</v>
      </c>
      <c r="S1252" s="139" t="e">
        <f t="shared" si="171"/>
        <v>#DIV/0!</v>
      </c>
    </row>
    <row r="1253" spans="10:19" ht="15" x14ac:dyDescent="0.2">
      <c r="J1253" s="49">
        <v>43306</v>
      </c>
      <c r="K1253" s="50">
        <v>187.61999607086099</v>
      </c>
      <c r="L1253" s="139">
        <f t="shared" si="167"/>
        <v>-1.3762668675161634E-2</v>
      </c>
      <c r="M1253" s="170">
        <f t="shared" si="168"/>
        <v>151.11128181757246</v>
      </c>
      <c r="N1253" s="139" t="e" cm="1">
        <f t="array" ref="N1253">[1]!BSMCall(M1253,$G$4,$G$7,W1253,$G$11,AE1253)/'EUR GBP'!H1253</f>
        <v>#VALUE!</v>
      </c>
      <c r="O1253" s="139" t="e">
        <f>$B$5*(N1253-($G$10/'EUR GBP'!$F$3))</f>
        <v>#VALUE!</v>
      </c>
      <c r="P1253" s="139" t="e">
        <f>(M1253/'EUR GBP'!H1253)-(Barclays!$K$3/'EUR GBP'!$F$3)</f>
        <v>#DIV/0!</v>
      </c>
      <c r="Q1253" s="139" t="e">
        <f t="shared" si="169"/>
        <v>#DIV/0!</v>
      </c>
      <c r="R1253" s="139" t="e">
        <f t="shared" si="170"/>
        <v>#DIV/0!</v>
      </c>
      <c r="S1253" s="139" t="e">
        <f t="shared" si="171"/>
        <v>#DIV/0!</v>
      </c>
    </row>
    <row r="1254" spans="10:19" ht="15" x14ac:dyDescent="0.2">
      <c r="J1254" s="49">
        <v>43305</v>
      </c>
      <c r="K1254" s="50">
        <v>190.21999835968001</v>
      </c>
      <c r="L1254" s="139">
        <f t="shared" si="167"/>
        <v>1.824983617903389E-2</v>
      </c>
      <c r="M1254" s="170">
        <f t="shared" si="168"/>
        <v>156.01623774355681</v>
      </c>
      <c r="N1254" s="139" t="e" cm="1">
        <f t="array" ref="N1254">[1]!BSMCall(M1254,$G$4,$G$7,W1254,$G$11,AE1254)/'EUR GBP'!H1254</f>
        <v>#VALUE!</v>
      </c>
      <c r="O1254" s="139" t="e">
        <f>$B$5*(N1254-($G$10/'EUR GBP'!$F$3))</f>
        <v>#VALUE!</v>
      </c>
      <c r="P1254" s="139" t="e">
        <f>(M1254/'EUR GBP'!H1254)-(Barclays!$K$3/'EUR GBP'!$F$3)</f>
        <v>#DIV/0!</v>
      </c>
      <c r="Q1254" s="139" t="e">
        <f t="shared" si="169"/>
        <v>#DIV/0!</v>
      </c>
      <c r="R1254" s="139" t="e">
        <f t="shared" si="170"/>
        <v>#DIV/0!</v>
      </c>
      <c r="S1254" s="139" t="e">
        <f t="shared" si="171"/>
        <v>#DIV/0!</v>
      </c>
    </row>
    <row r="1255" spans="10:19" ht="15" x14ac:dyDescent="0.2">
      <c r="J1255" s="49">
        <v>43304</v>
      </c>
      <c r="K1255" s="50">
        <v>186.77999973297099</v>
      </c>
      <c r="L1255" s="139">
        <f t="shared" si="167"/>
        <v>2.1415033352596534E-4</v>
      </c>
      <c r="M1255" s="170">
        <f t="shared" si="168"/>
        <v>153.25280999649246</v>
      </c>
      <c r="N1255" s="139" t="e" cm="1">
        <f t="array" ref="N1255">[1]!BSMCall(M1255,$G$4,$G$7,W1255,$G$11,AE1255)/'EUR GBP'!H1255</f>
        <v>#VALUE!</v>
      </c>
      <c r="O1255" s="139" t="e">
        <f>$B$5*(N1255-($G$10/'EUR GBP'!$F$3))</f>
        <v>#VALUE!</v>
      </c>
      <c r="P1255" s="139" t="e">
        <f>(M1255/'EUR GBP'!H1255)-(Barclays!$K$3/'EUR GBP'!$F$3)</f>
        <v>#DIV/0!</v>
      </c>
      <c r="Q1255" s="139" t="e">
        <f t="shared" si="169"/>
        <v>#DIV/0!</v>
      </c>
      <c r="R1255" s="139" t="e">
        <f t="shared" si="170"/>
        <v>#DIV/0!</v>
      </c>
      <c r="S1255" s="139" t="e">
        <f t="shared" si="171"/>
        <v>#DIV/0!</v>
      </c>
    </row>
    <row r="1256" spans="10:19" ht="15" x14ac:dyDescent="0.2">
      <c r="J1256" s="49">
        <v>43301</v>
      </c>
      <c r="K1256" s="50">
        <v>186.74000501632599</v>
      </c>
      <c r="L1256" s="139">
        <f t="shared" si="167"/>
        <v>6.6624095887119232E-3</v>
      </c>
      <c r="M1256" s="170">
        <f t="shared" si="168"/>
        <v>154.24081226592008</v>
      </c>
      <c r="N1256" s="139" t="e" cm="1">
        <f t="array" ref="N1256">[1]!BSMCall(M1256,$G$4,$G$7,W1256,$G$11,AE1256)/'EUR GBP'!H1256</f>
        <v>#VALUE!</v>
      </c>
      <c r="O1256" s="139" t="e">
        <f>$B$5*(N1256-($G$10/'EUR GBP'!$F$3))</f>
        <v>#VALUE!</v>
      </c>
      <c r="P1256" s="139" t="e">
        <f>(M1256/'EUR GBP'!H1256)-(Barclays!$K$3/'EUR GBP'!$F$3)</f>
        <v>#DIV/0!</v>
      </c>
      <c r="Q1256" s="139" t="e">
        <f t="shared" si="169"/>
        <v>#DIV/0!</v>
      </c>
      <c r="R1256" s="139" t="e">
        <f t="shared" si="170"/>
        <v>#DIV/0!</v>
      </c>
      <c r="S1256" s="139" t="e">
        <f t="shared" si="171"/>
        <v>#DIV/0!</v>
      </c>
    </row>
    <row r="1257" spans="10:19" ht="15" x14ac:dyDescent="0.2">
      <c r="J1257" s="49">
        <v>43300</v>
      </c>
      <c r="K1257" s="50">
        <v>185.50000190734801</v>
      </c>
      <c r="L1257" s="139">
        <f t="shared" si="167"/>
        <v>-1.720954165798276E-2</v>
      </c>
      <c r="M1257" s="170">
        <f t="shared" si="168"/>
        <v>150.58315194644217</v>
      </c>
      <c r="N1257" s="139" t="e" cm="1">
        <f t="array" ref="N1257">[1]!BSMCall(M1257,$G$4,$G$7,W1257,$G$11,AE1257)/'EUR GBP'!H1257</f>
        <v>#VALUE!</v>
      </c>
      <c r="O1257" s="139" t="e">
        <f>$B$5*(N1257-($G$10/'EUR GBP'!$F$3))</f>
        <v>#VALUE!</v>
      </c>
      <c r="P1257" s="139" t="e">
        <f>(M1257/'EUR GBP'!H1257)-(Barclays!$K$3/'EUR GBP'!$F$3)</f>
        <v>#DIV/0!</v>
      </c>
      <c r="Q1257" s="139" t="e">
        <f t="shared" si="169"/>
        <v>#DIV/0!</v>
      </c>
      <c r="R1257" s="139" t="e">
        <f t="shared" si="170"/>
        <v>#DIV/0!</v>
      </c>
      <c r="S1257" s="139" t="e">
        <f t="shared" si="171"/>
        <v>#DIV/0!</v>
      </c>
    </row>
    <row r="1258" spans="10:19" ht="15" x14ac:dyDescent="0.2">
      <c r="J1258" s="49">
        <v>43299</v>
      </c>
      <c r="K1258" s="50">
        <v>188.719999790191</v>
      </c>
      <c r="L1258" s="139">
        <f t="shared" si="167"/>
        <v>-1.9057715338623778E-3</v>
      </c>
      <c r="M1258" s="170">
        <f t="shared" si="168"/>
        <v>152.92799557245942</v>
      </c>
      <c r="N1258" s="139" t="e" cm="1">
        <f t="array" ref="N1258">[1]!BSMCall(M1258,$G$4,$G$7,W1258,$G$11,AE1258)/'EUR GBP'!H1258</f>
        <v>#VALUE!</v>
      </c>
      <c r="O1258" s="139" t="e">
        <f>$B$5*(N1258-($G$10/'EUR GBP'!$F$3))</f>
        <v>#VALUE!</v>
      </c>
      <c r="P1258" s="139" t="e">
        <f>(M1258/'EUR GBP'!H1258)-(Barclays!$K$3/'EUR GBP'!$F$3)</f>
        <v>#DIV/0!</v>
      </c>
      <c r="Q1258" s="139" t="e">
        <f t="shared" si="169"/>
        <v>#DIV/0!</v>
      </c>
      <c r="R1258" s="139" t="e">
        <f t="shared" si="170"/>
        <v>#DIV/0!</v>
      </c>
      <c r="S1258" s="139" t="e">
        <f t="shared" si="171"/>
        <v>#DIV/0!</v>
      </c>
    </row>
    <row r="1259" spans="10:19" ht="15" x14ac:dyDescent="0.2">
      <c r="J1259" s="49">
        <v>43298</v>
      </c>
      <c r="K1259" s="50">
        <v>189.079999923706</v>
      </c>
      <c r="L1259" s="139">
        <f t="shared" si="167"/>
        <v>-1.2508711667507286E-2</v>
      </c>
      <c r="M1259" s="170">
        <f t="shared" si="168"/>
        <v>151.30341310763043</v>
      </c>
      <c r="N1259" s="139" t="e" cm="1">
        <f t="array" ref="N1259">[1]!BSMCall(M1259,$G$4,$G$7,W1259,$G$11,AE1259)/'EUR GBP'!H1259</f>
        <v>#VALUE!</v>
      </c>
      <c r="O1259" s="139" t="e">
        <f>$B$5*(N1259-($G$10/'EUR GBP'!$F$3))</f>
        <v>#VALUE!</v>
      </c>
      <c r="P1259" s="139" t="e">
        <f>(M1259/'EUR GBP'!H1259)-(Barclays!$K$3/'EUR GBP'!$F$3)</f>
        <v>#DIV/0!</v>
      </c>
      <c r="Q1259" s="139" t="e">
        <f t="shared" si="169"/>
        <v>#DIV/0!</v>
      </c>
      <c r="R1259" s="139" t="e">
        <f t="shared" si="170"/>
        <v>#DIV/0!</v>
      </c>
      <c r="S1259" s="139" t="e">
        <f t="shared" si="171"/>
        <v>#DIV/0!</v>
      </c>
    </row>
    <row r="1260" spans="10:19" ht="15" x14ac:dyDescent="0.2">
      <c r="J1260" s="49">
        <v>43297</v>
      </c>
      <c r="K1260" s="50">
        <v>191.46000146865799</v>
      </c>
      <c r="L1260" s="139">
        <f t="shared" si="167"/>
        <v>5.551834401252378E-3</v>
      </c>
      <c r="M1260" s="170">
        <f t="shared" si="168"/>
        <v>154.07064993804877</v>
      </c>
      <c r="N1260" s="139" t="e" cm="1">
        <f t="array" ref="N1260">[1]!BSMCall(M1260,$G$4,$G$7,W1260,$G$11,AE1260)/'EUR GBP'!H1260</f>
        <v>#VALUE!</v>
      </c>
      <c r="O1260" s="139" t="e">
        <f>$B$5*(N1260-($G$10/'EUR GBP'!$F$3))</f>
        <v>#VALUE!</v>
      </c>
      <c r="P1260" s="139" t="e">
        <f>(M1260/'EUR GBP'!H1260)-(Barclays!$K$3/'EUR GBP'!$F$3)</f>
        <v>#DIV/0!</v>
      </c>
      <c r="Q1260" s="139" t="e">
        <f t="shared" si="169"/>
        <v>#DIV/0!</v>
      </c>
      <c r="R1260" s="139" t="e">
        <f t="shared" si="170"/>
        <v>#DIV/0!</v>
      </c>
      <c r="S1260" s="139" t="e">
        <f t="shared" si="171"/>
        <v>#DIV/0!</v>
      </c>
    </row>
    <row r="1261" spans="10:19" ht="15" x14ac:dyDescent="0.2">
      <c r="J1261" s="49">
        <v>43294</v>
      </c>
      <c r="K1261" s="50">
        <v>190.39999246597199</v>
      </c>
      <c r="L1261" s="139">
        <f t="shared" si="167"/>
        <v>5.6883566935516886E-3</v>
      </c>
      <c r="M1261" s="170">
        <f t="shared" si="168"/>
        <v>154.09156788338584</v>
      </c>
      <c r="N1261" s="139" t="e" cm="1">
        <f t="array" ref="N1261">[1]!BSMCall(M1261,$G$4,$G$7,W1261,$G$11,AE1261)/'EUR GBP'!H1261</f>
        <v>#VALUE!</v>
      </c>
      <c r="O1261" s="139" t="e">
        <f>$B$5*(N1261-($G$10/'EUR GBP'!$F$3))</f>
        <v>#VALUE!</v>
      </c>
      <c r="P1261" s="139" t="e">
        <f>(M1261/'EUR GBP'!H1261)-(Barclays!$K$3/'EUR GBP'!$F$3)</f>
        <v>#DIV/0!</v>
      </c>
      <c r="Q1261" s="139" t="e">
        <f t="shared" si="169"/>
        <v>#DIV/0!</v>
      </c>
      <c r="R1261" s="139" t="e">
        <f t="shared" si="170"/>
        <v>#DIV/0!</v>
      </c>
      <c r="S1261" s="139" t="e">
        <f t="shared" si="171"/>
        <v>#DIV/0!</v>
      </c>
    </row>
    <row r="1262" spans="10:19" ht="15" x14ac:dyDescent="0.2">
      <c r="J1262" s="49">
        <v>43293</v>
      </c>
      <c r="K1262" s="50">
        <v>189.32000398635799</v>
      </c>
      <c r="L1262" s="139">
        <f t="shared" si="167"/>
        <v>8.0611481481739286E-3</v>
      </c>
      <c r="M1262" s="170">
        <f t="shared" si="168"/>
        <v>154.45512698503947</v>
      </c>
      <c r="N1262" s="139" t="e" cm="1">
        <f t="array" ref="N1262">[1]!BSMCall(M1262,$G$4,$G$7,W1262,$G$11,AE1262)/'EUR GBP'!H1262</f>
        <v>#VALUE!</v>
      </c>
      <c r="O1262" s="139" t="e">
        <f>$B$5*(N1262-($G$10/'EUR GBP'!$F$3))</f>
        <v>#VALUE!</v>
      </c>
      <c r="P1262" s="139" t="e">
        <f>(M1262/'EUR GBP'!H1262)-(Barclays!$K$3/'EUR GBP'!$F$3)</f>
        <v>#DIV/0!</v>
      </c>
      <c r="Q1262" s="139" t="e">
        <f t="shared" si="169"/>
        <v>#DIV/0!</v>
      </c>
      <c r="R1262" s="139" t="e">
        <f t="shared" si="170"/>
        <v>#DIV/0!</v>
      </c>
      <c r="S1262" s="139" t="e">
        <f t="shared" si="171"/>
        <v>#DIV/0!</v>
      </c>
    </row>
    <row r="1263" spans="10:19" ht="15" x14ac:dyDescent="0.2">
      <c r="J1263" s="49">
        <v>43292</v>
      </c>
      <c r="K1263" s="50">
        <v>187.80000209808301</v>
      </c>
      <c r="L1263" s="139">
        <f t="shared" si="167"/>
        <v>8.2340475441604211E-3</v>
      </c>
      <c r="M1263" s="170">
        <f t="shared" si="168"/>
        <v>154.48161863012649</v>
      </c>
      <c r="N1263" s="139" t="e" cm="1">
        <f t="array" ref="N1263">[1]!BSMCall(M1263,$G$4,$G$7,W1263,$G$11,AE1263)/'EUR GBP'!H1263</f>
        <v>#VALUE!</v>
      </c>
      <c r="O1263" s="139" t="e">
        <f>$B$5*(N1263-($G$10/'EUR GBP'!$F$3))</f>
        <v>#VALUE!</v>
      </c>
      <c r="P1263" s="139" t="e">
        <f>(M1263/'EUR GBP'!H1263)-(Barclays!$K$3/'EUR GBP'!$F$3)</f>
        <v>#DIV/0!</v>
      </c>
      <c r="Q1263" s="139" t="e">
        <f t="shared" si="169"/>
        <v>#DIV/0!</v>
      </c>
      <c r="R1263" s="139" t="e">
        <f t="shared" si="170"/>
        <v>#DIV/0!</v>
      </c>
      <c r="S1263" s="139" t="e">
        <f t="shared" si="171"/>
        <v>#DIV/0!</v>
      </c>
    </row>
    <row r="1264" spans="10:19" ht="15" x14ac:dyDescent="0.2">
      <c r="J1264" s="49">
        <v>43291</v>
      </c>
      <c r="K1264" s="50">
        <v>186.25999689102099</v>
      </c>
      <c r="L1264" s="139">
        <f t="shared" si="167"/>
        <v>-1.312090358576898E-2</v>
      </c>
      <c r="M1264" s="170">
        <f t="shared" si="168"/>
        <v>151.20961306321047</v>
      </c>
      <c r="N1264" s="139" t="e" cm="1">
        <f t="array" ref="N1264">[1]!BSMCall(M1264,$G$4,$G$7,W1264,$G$11,AE1264)/'EUR GBP'!H1264</f>
        <v>#VALUE!</v>
      </c>
      <c r="O1264" s="139" t="e">
        <f>$B$5*(N1264-($G$10/'EUR GBP'!$F$3))</f>
        <v>#VALUE!</v>
      </c>
      <c r="P1264" s="139" t="e">
        <f>(M1264/'EUR GBP'!H1264)-(Barclays!$K$3/'EUR GBP'!$F$3)</f>
        <v>#DIV/0!</v>
      </c>
      <c r="Q1264" s="139" t="e">
        <f t="shared" si="169"/>
        <v>#DIV/0!</v>
      </c>
      <c r="R1264" s="139" t="e">
        <f t="shared" si="170"/>
        <v>#DIV/0!</v>
      </c>
      <c r="S1264" s="139" t="e">
        <f t="shared" si="171"/>
        <v>#DIV/0!</v>
      </c>
    </row>
    <row r="1265" spans="10:19" ht="15" x14ac:dyDescent="0.2">
      <c r="J1265" s="49">
        <v>43290</v>
      </c>
      <c r="K1265" s="50">
        <v>188.719999790191</v>
      </c>
      <c r="L1265" s="139">
        <f t="shared" si="167"/>
        <v>1.2691481382378278E-2</v>
      </c>
      <c r="M1265" s="170">
        <f t="shared" si="168"/>
        <v>155.16458663338111</v>
      </c>
      <c r="N1265" s="139" t="e" cm="1">
        <f t="array" ref="N1265">[1]!BSMCall(M1265,$G$4,$G$7,W1265,$G$11,AE1265)/'EUR GBP'!H1265</f>
        <v>#VALUE!</v>
      </c>
      <c r="O1265" s="139" t="e">
        <f>$B$5*(N1265-($G$10/'EUR GBP'!$F$3))</f>
        <v>#VALUE!</v>
      </c>
      <c r="P1265" s="139" t="e">
        <f>(M1265/'EUR GBP'!H1265)-(Barclays!$K$3/'EUR GBP'!$F$3)</f>
        <v>#DIV/0!</v>
      </c>
      <c r="Q1265" s="139" t="e">
        <f t="shared" si="169"/>
        <v>#DIV/0!</v>
      </c>
      <c r="R1265" s="139" t="e">
        <f t="shared" si="170"/>
        <v>#DIV/0!</v>
      </c>
      <c r="S1265" s="139" t="e">
        <f t="shared" si="171"/>
        <v>#DIV/0!</v>
      </c>
    </row>
    <row r="1266" spans="10:19" ht="15" x14ac:dyDescent="0.2">
      <c r="J1266" s="49">
        <v>43287</v>
      </c>
      <c r="K1266" s="50">
        <v>186.339998245239</v>
      </c>
      <c r="L1266" s="139">
        <f t="shared" si="167"/>
        <v>-1.3943659616363316E-3</v>
      </c>
      <c r="M1266" s="170">
        <f t="shared" si="168"/>
        <v>153.00635313315317</v>
      </c>
      <c r="N1266" s="139" t="e" cm="1">
        <f t="array" ref="N1266">[1]!BSMCall(M1266,$G$4,$G$7,W1266,$G$11,AE1266)/'EUR GBP'!H1266</f>
        <v>#VALUE!</v>
      </c>
      <c r="O1266" s="139" t="e">
        <f>$B$5*(N1266-($G$10/'EUR GBP'!$F$3))</f>
        <v>#VALUE!</v>
      </c>
      <c r="P1266" s="139" t="e">
        <f>(M1266/'EUR GBP'!H1266)-(Barclays!$K$3/'EUR GBP'!$F$3)</f>
        <v>#DIV/0!</v>
      </c>
      <c r="Q1266" s="139" t="e">
        <f t="shared" si="169"/>
        <v>#DIV/0!</v>
      </c>
      <c r="R1266" s="139" t="e">
        <f t="shared" si="170"/>
        <v>#DIV/0!</v>
      </c>
      <c r="S1266" s="139" t="e">
        <f t="shared" si="171"/>
        <v>#DIV/0!</v>
      </c>
    </row>
    <row r="1267" spans="10:19" ht="15" x14ac:dyDescent="0.2">
      <c r="J1267" s="49">
        <v>43286</v>
      </c>
      <c r="K1267" s="50">
        <v>186.60000562667801</v>
      </c>
      <c r="L1267" s="139">
        <f t="shared" si="167"/>
        <v>7.5054624868865316E-4</v>
      </c>
      <c r="M1267" s="170">
        <f t="shared" si="168"/>
        <v>153.33499657747805</v>
      </c>
      <c r="N1267" s="139" t="e" cm="1">
        <f t="array" ref="N1267">[1]!BSMCall(M1267,$G$4,$G$7,W1267,$G$11,AE1267)/'EUR GBP'!H1267</f>
        <v>#VALUE!</v>
      </c>
      <c r="O1267" s="139" t="e">
        <f>$B$5*(N1267-($G$10/'EUR GBP'!$F$3))</f>
        <v>#VALUE!</v>
      </c>
      <c r="P1267" s="139" t="e">
        <f>(M1267/'EUR GBP'!H1267)-(Barclays!$K$3/'EUR GBP'!$F$3)</f>
        <v>#DIV/0!</v>
      </c>
      <c r="Q1267" s="139" t="e">
        <f t="shared" si="169"/>
        <v>#DIV/0!</v>
      </c>
      <c r="R1267" s="139" t="e">
        <f t="shared" si="170"/>
        <v>#DIV/0!</v>
      </c>
      <c r="S1267" s="139" t="e">
        <f t="shared" si="171"/>
        <v>#DIV/0!</v>
      </c>
    </row>
    <row r="1268" spans="10:19" ht="15" x14ac:dyDescent="0.2">
      <c r="J1268" s="49">
        <v>43285</v>
      </c>
      <c r="K1268" s="50">
        <v>186.46000623703</v>
      </c>
      <c r="L1268" s="139">
        <f t="shared" si="167"/>
        <v>3.9765948911919449E-3</v>
      </c>
      <c r="M1268" s="170">
        <f t="shared" si="168"/>
        <v>153.82929174365233</v>
      </c>
      <c r="N1268" s="139" t="e" cm="1">
        <f t="array" ref="N1268">[1]!BSMCall(M1268,$G$4,$G$7,W1268,$G$11,AE1268)/'EUR GBP'!H1268</f>
        <v>#VALUE!</v>
      </c>
      <c r="O1268" s="139" t="e">
        <f>$B$5*(N1268-($G$10/'EUR GBP'!$F$3))</f>
        <v>#VALUE!</v>
      </c>
      <c r="P1268" s="139" t="e">
        <f>(M1268/'EUR GBP'!H1268)-(Barclays!$K$3/'EUR GBP'!$F$3)</f>
        <v>#DIV/0!</v>
      </c>
      <c r="Q1268" s="139" t="e">
        <f t="shared" si="169"/>
        <v>#DIV/0!</v>
      </c>
      <c r="R1268" s="139" t="e">
        <f t="shared" si="170"/>
        <v>#DIV/0!</v>
      </c>
      <c r="S1268" s="139" t="e">
        <f t="shared" si="171"/>
        <v>#DIV/0!</v>
      </c>
    </row>
    <row r="1269" spans="10:19" ht="15" x14ac:dyDescent="0.2">
      <c r="J1269" s="49">
        <v>43284</v>
      </c>
      <c r="K1269" s="50">
        <v>185.720002651214</v>
      </c>
      <c r="L1269" s="139">
        <f t="shared" si="167"/>
        <v>-2.903352974853717E-3</v>
      </c>
      <c r="M1269" s="170">
        <f t="shared" si="168"/>
        <v>152.77514614618278</v>
      </c>
      <c r="N1269" s="139" t="e" cm="1">
        <f t="array" ref="N1269">[1]!BSMCall(M1269,$G$4,$G$7,W1269,$G$11,AE1269)/'EUR GBP'!H1269</f>
        <v>#VALUE!</v>
      </c>
      <c r="O1269" s="139" t="e">
        <f>$B$5*(N1269-($G$10/'EUR GBP'!$F$3))</f>
        <v>#VALUE!</v>
      </c>
      <c r="P1269" s="139" t="e">
        <f>(M1269/'EUR GBP'!H1269)-(Barclays!$K$3/'EUR GBP'!$F$3)</f>
        <v>#DIV/0!</v>
      </c>
      <c r="Q1269" s="139" t="e">
        <f t="shared" si="169"/>
        <v>#DIV/0!</v>
      </c>
      <c r="R1269" s="139" t="e">
        <f t="shared" si="170"/>
        <v>#DIV/0!</v>
      </c>
      <c r="S1269" s="139" t="e">
        <f t="shared" si="171"/>
        <v>#DIV/0!</v>
      </c>
    </row>
    <row r="1270" spans="10:19" ht="15" x14ac:dyDescent="0.2">
      <c r="J1270" s="49">
        <v>43283</v>
      </c>
      <c r="K1270" s="50">
        <v>186.25999689102099</v>
      </c>
      <c r="L1270" s="139">
        <f t="shared" si="167"/>
        <v>-1.9564700203695096E-2</v>
      </c>
      <c r="M1270" s="170">
        <f t="shared" si="168"/>
        <v>150.22229455905438</v>
      </c>
      <c r="N1270" s="139" t="e" cm="1">
        <f t="array" ref="N1270">[1]!BSMCall(M1270,$G$4,$G$7,W1270,$G$11,AE1270)/'EUR GBP'!H1270</f>
        <v>#VALUE!</v>
      </c>
      <c r="O1270" s="139" t="e">
        <f>$B$5*(N1270-($G$10/'EUR GBP'!$F$3))</f>
        <v>#VALUE!</v>
      </c>
      <c r="P1270" s="139" t="e">
        <f>(M1270/'EUR GBP'!H1270)-(Barclays!$K$3/'EUR GBP'!$F$3)</f>
        <v>#DIV/0!</v>
      </c>
      <c r="Q1270" s="139" t="e">
        <f t="shared" si="169"/>
        <v>#DIV/0!</v>
      </c>
      <c r="R1270" s="139" t="e">
        <f t="shared" si="170"/>
        <v>#DIV/0!</v>
      </c>
      <c r="S1270" s="139" t="e">
        <f t="shared" si="171"/>
        <v>#DIV/0!</v>
      </c>
    </row>
    <row r="1271" spans="10:19" ht="15" x14ac:dyDescent="0.2">
      <c r="J1271" s="49">
        <v>43280</v>
      </c>
      <c r="K1271" s="50">
        <v>189.93999958038299</v>
      </c>
      <c r="L1271" s="139">
        <f t="shared" si="167"/>
        <v>2.741476026347528E-3</v>
      </c>
      <c r="M1271" s="170">
        <f t="shared" si="168"/>
        <v>153.64004683379582</v>
      </c>
      <c r="N1271" s="139" t="e" cm="1">
        <f t="array" ref="N1271">[1]!BSMCall(M1271,$G$4,$G$7,W1271,$G$11,AE1271)/'EUR GBP'!H1271</f>
        <v>#VALUE!</v>
      </c>
      <c r="O1271" s="139" t="e">
        <f>$B$5*(N1271-($G$10/'EUR GBP'!$F$3))</f>
        <v>#VALUE!</v>
      </c>
      <c r="P1271" s="139" t="e">
        <f>(M1271/'EUR GBP'!H1271)-(Barclays!$K$3/'EUR GBP'!$F$3)</f>
        <v>#DIV/0!</v>
      </c>
      <c r="Q1271" s="139" t="e">
        <f t="shared" si="169"/>
        <v>#DIV/0!</v>
      </c>
      <c r="R1271" s="139" t="e">
        <f t="shared" si="170"/>
        <v>#DIV/0!</v>
      </c>
      <c r="S1271" s="139" t="e">
        <f t="shared" si="171"/>
        <v>#DIV/0!</v>
      </c>
    </row>
    <row r="1272" spans="10:19" ht="15" x14ac:dyDescent="0.2">
      <c r="J1272" s="49">
        <v>43279</v>
      </c>
      <c r="K1272" s="50">
        <v>189.41999673843299</v>
      </c>
      <c r="L1272" s="139">
        <f t="shared" si="167"/>
        <v>7.9504239723937348E-3</v>
      </c>
      <c r="M1272" s="170">
        <f t="shared" si="168"/>
        <v>154.43816182706087</v>
      </c>
      <c r="N1272" s="139" t="e" cm="1">
        <f t="array" ref="N1272">[1]!BSMCall(M1272,$G$4,$G$7,W1272,$G$11,AE1272)/'EUR GBP'!H1272</f>
        <v>#VALUE!</v>
      </c>
      <c r="O1272" s="139" t="e">
        <f>$B$5*(N1272-($G$10/'EUR GBP'!$F$3))</f>
        <v>#VALUE!</v>
      </c>
      <c r="P1272" s="139" t="e">
        <f>(M1272/'EUR GBP'!H1272)-(Barclays!$K$3/'EUR GBP'!$F$3)</f>
        <v>#DIV/0!</v>
      </c>
      <c r="Q1272" s="139" t="e">
        <f t="shared" si="169"/>
        <v>#DIV/0!</v>
      </c>
      <c r="R1272" s="139" t="e">
        <f t="shared" si="170"/>
        <v>#DIV/0!</v>
      </c>
      <c r="S1272" s="139" t="e">
        <f t="shared" si="171"/>
        <v>#DIV/0!</v>
      </c>
    </row>
    <row r="1273" spans="10:19" ht="15" x14ac:dyDescent="0.2">
      <c r="J1273" s="49">
        <v>43278</v>
      </c>
      <c r="K1273" s="50">
        <v>187.919998168945</v>
      </c>
      <c r="L1273" s="139">
        <f t="shared" si="167"/>
        <v>-7.4223954873807755E-3</v>
      </c>
      <c r="M1273" s="170">
        <f t="shared" si="168"/>
        <v>152.08273846198088</v>
      </c>
      <c r="N1273" s="139" t="e" cm="1">
        <f t="array" ref="N1273">[1]!BSMCall(M1273,$G$4,$G$7,W1273,$G$11,AE1273)/'EUR GBP'!H1273</f>
        <v>#VALUE!</v>
      </c>
      <c r="O1273" s="139" t="e">
        <f>$B$5*(N1273-($G$10/'EUR GBP'!$F$3))</f>
        <v>#VALUE!</v>
      </c>
      <c r="P1273" s="139" t="e">
        <f>(M1273/'EUR GBP'!H1273)-(Barclays!$K$3/'EUR GBP'!$F$3)</f>
        <v>#DIV/0!</v>
      </c>
      <c r="Q1273" s="139" t="e">
        <f t="shared" si="169"/>
        <v>#DIV/0!</v>
      </c>
      <c r="R1273" s="139" t="e">
        <f t="shared" si="170"/>
        <v>#DIV/0!</v>
      </c>
      <c r="S1273" s="139" t="e">
        <f t="shared" si="171"/>
        <v>#DIV/0!</v>
      </c>
    </row>
    <row r="1274" spans="10:19" ht="15" x14ac:dyDescent="0.2">
      <c r="J1274" s="49">
        <v>43277</v>
      </c>
      <c r="K1274" s="50">
        <v>189.32000398635799</v>
      </c>
      <c r="L1274" s="139">
        <f t="shared" si="167"/>
        <v>-6.5283541895310906E-3</v>
      </c>
      <c r="M1274" s="170">
        <f t="shared" si="168"/>
        <v>152.21972346774459</v>
      </c>
      <c r="N1274" s="139" t="e" cm="1">
        <f t="array" ref="N1274">[1]!BSMCall(M1274,$G$4,$G$7,W1274,$G$11,AE1274)/'EUR GBP'!H1274</f>
        <v>#VALUE!</v>
      </c>
      <c r="O1274" s="139" t="e">
        <f>$B$5*(N1274-($G$10/'EUR GBP'!$F$3))</f>
        <v>#VALUE!</v>
      </c>
      <c r="P1274" s="139" t="e">
        <f>(M1274/'EUR GBP'!H1274)-(Barclays!$K$3/'EUR GBP'!$F$3)</f>
        <v>#DIV/0!</v>
      </c>
      <c r="Q1274" s="139" t="e">
        <f t="shared" si="169"/>
        <v>#DIV/0!</v>
      </c>
      <c r="R1274" s="139" t="e">
        <f t="shared" si="170"/>
        <v>#DIV/0!</v>
      </c>
      <c r="S1274" s="139" t="e">
        <f t="shared" si="171"/>
        <v>#DIV/0!</v>
      </c>
    </row>
    <row r="1275" spans="10:19" ht="15" x14ac:dyDescent="0.2">
      <c r="J1275" s="49">
        <v>43276</v>
      </c>
      <c r="K1275" s="50">
        <v>190.55999517440699</v>
      </c>
      <c r="L1275" s="139">
        <f t="shared" si="167"/>
        <v>-1.510375182263104E-2</v>
      </c>
      <c r="M1275" s="170">
        <f t="shared" si="168"/>
        <v>150.90580106055648</v>
      </c>
      <c r="N1275" s="139" t="e" cm="1">
        <f t="array" ref="N1275">[1]!BSMCall(M1275,$G$4,$G$7,W1275,$G$11,AE1275)/'EUR GBP'!H1275</f>
        <v>#VALUE!</v>
      </c>
      <c r="O1275" s="139" t="e">
        <f>$B$5*(N1275-($G$10/'EUR GBP'!$F$3))</f>
        <v>#VALUE!</v>
      </c>
      <c r="P1275" s="139" t="e">
        <f>(M1275/'EUR GBP'!H1275)-(Barclays!$K$3/'EUR GBP'!$F$3)</f>
        <v>#DIV/0!</v>
      </c>
      <c r="Q1275" s="139" t="e">
        <f t="shared" si="169"/>
        <v>#DIV/0!</v>
      </c>
      <c r="R1275" s="139" t="e">
        <f t="shared" si="170"/>
        <v>#DIV/0!</v>
      </c>
      <c r="S1275" s="139" t="e">
        <f t="shared" si="171"/>
        <v>#DIV/0!</v>
      </c>
    </row>
    <row r="1276" spans="10:19" ht="15" x14ac:dyDescent="0.2">
      <c r="J1276" s="49">
        <v>43273</v>
      </c>
      <c r="K1276" s="50">
        <v>193.460011482238</v>
      </c>
      <c r="L1276" s="139">
        <f t="shared" si="167"/>
        <v>1.8152058663170774E-2</v>
      </c>
      <c r="M1276" s="170">
        <f t="shared" si="168"/>
        <v>156.00125627278325</v>
      </c>
      <c r="N1276" s="139" t="e" cm="1">
        <f t="array" ref="N1276">[1]!BSMCall(M1276,$G$4,$G$7,W1276,$G$11,AE1276)/'EUR GBP'!H1276</f>
        <v>#VALUE!</v>
      </c>
      <c r="O1276" s="139" t="e">
        <f>$B$5*(N1276-($G$10/'EUR GBP'!$F$3))</f>
        <v>#VALUE!</v>
      </c>
      <c r="P1276" s="139" t="e">
        <f>(M1276/'EUR GBP'!H1276)-(Barclays!$K$3/'EUR GBP'!$F$3)</f>
        <v>#DIV/0!</v>
      </c>
      <c r="Q1276" s="139" t="e">
        <f t="shared" si="169"/>
        <v>#DIV/0!</v>
      </c>
      <c r="R1276" s="139" t="e">
        <f t="shared" si="170"/>
        <v>#DIV/0!</v>
      </c>
      <c r="S1276" s="139" t="e">
        <f t="shared" si="171"/>
        <v>#DIV/0!</v>
      </c>
    </row>
    <row r="1277" spans="10:19" ht="15" x14ac:dyDescent="0.2">
      <c r="J1277" s="49">
        <v>43272</v>
      </c>
      <c r="K1277" s="50">
        <v>189.97999429702702</v>
      </c>
      <c r="L1277" s="139">
        <f t="shared" si="167"/>
        <v>-2.3204895813725927E-2</v>
      </c>
      <c r="M1277" s="170">
        <f t="shared" si="168"/>
        <v>149.66454379539229</v>
      </c>
      <c r="N1277" s="139" t="e" cm="1">
        <f t="array" ref="N1277">[1]!BSMCall(M1277,$G$4,$G$7,W1277,$G$11,AE1277)/'EUR GBP'!H1277</f>
        <v>#VALUE!</v>
      </c>
      <c r="O1277" s="139" t="e">
        <f>$B$5*(N1277-($G$10/'EUR GBP'!$F$3))</f>
        <v>#VALUE!</v>
      </c>
      <c r="P1277" s="139" t="e">
        <f>(M1277/'EUR GBP'!H1277)-(Barclays!$K$3/'EUR GBP'!$F$3)</f>
        <v>#DIV/0!</v>
      </c>
      <c r="Q1277" s="139" t="e">
        <f t="shared" si="169"/>
        <v>#DIV/0!</v>
      </c>
      <c r="R1277" s="139" t="e">
        <f t="shared" si="170"/>
        <v>#DIV/0!</v>
      </c>
      <c r="S1277" s="139" t="e">
        <f t="shared" si="171"/>
        <v>#DIV/0!</v>
      </c>
    </row>
    <row r="1278" spans="10:19" ht="15" x14ac:dyDescent="0.2">
      <c r="J1278" s="49">
        <v>43271</v>
      </c>
      <c r="K1278" s="50">
        <v>194.44000720977701</v>
      </c>
      <c r="L1278" s="139">
        <f t="shared" si="167"/>
        <v>4.8461863584159416E-3</v>
      </c>
      <c r="M1278" s="170">
        <f t="shared" si="168"/>
        <v>153.96253054641934</v>
      </c>
      <c r="N1278" s="139" t="e" cm="1">
        <f t="array" ref="N1278">[1]!BSMCall(M1278,$G$4,$G$7,W1278,$G$11,AE1278)/'EUR GBP'!H1278</f>
        <v>#VALUE!</v>
      </c>
      <c r="O1278" s="139" t="e">
        <f>$B$5*(N1278-($G$10/'EUR GBP'!$F$3))</f>
        <v>#VALUE!</v>
      </c>
      <c r="P1278" s="139" t="e">
        <f>(M1278/'EUR GBP'!H1278)-(Barclays!$K$3/'EUR GBP'!$F$3)</f>
        <v>#DIV/0!</v>
      </c>
      <c r="Q1278" s="139" t="e">
        <f t="shared" si="169"/>
        <v>#DIV/0!</v>
      </c>
      <c r="R1278" s="139" t="e">
        <f t="shared" si="170"/>
        <v>#DIV/0!</v>
      </c>
      <c r="S1278" s="139" t="e">
        <f t="shared" si="171"/>
        <v>#DIV/0!</v>
      </c>
    </row>
    <row r="1279" spans="10:19" ht="15" x14ac:dyDescent="0.2">
      <c r="J1279" s="49">
        <v>43270</v>
      </c>
      <c r="K1279" s="50">
        <v>193.49999427795399</v>
      </c>
      <c r="L1279" s="139">
        <f t="shared" si="167"/>
        <v>-5.9770049589623429E-3</v>
      </c>
      <c r="M1279" s="170">
        <f t="shared" si="168"/>
        <v>152.30420119568504</v>
      </c>
      <c r="N1279" s="139" t="e" cm="1">
        <f t="array" ref="N1279">[1]!BSMCall(M1279,$G$4,$G$7,W1279,$G$11,AE1279)/'EUR GBP'!H1279</f>
        <v>#VALUE!</v>
      </c>
      <c r="O1279" s="139" t="e">
        <f>$B$5*(N1279-($G$10/'EUR GBP'!$F$3))</f>
        <v>#VALUE!</v>
      </c>
      <c r="P1279" s="139" t="e">
        <f>(M1279/'EUR GBP'!H1279)-(Barclays!$K$3/'EUR GBP'!$F$3)</f>
        <v>#DIV/0!</v>
      </c>
      <c r="Q1279" s="139" t="e">
        <f t="shared" si="169"/>
        <v>#DIV/0!</v>
      </c>
      <c r="R1279" s="139" t="e">
        <f t="shared" si="170"/>
        <v>#DIV/0!</v>
      </c>
      <c r="S1279" s="139" t="e">
        <f t="shared" si="171"/>
        <v>#DIV/0!</v>
      </c>
    </row>
    <row r="1280" spans="10:19" ht="15" x14ac:dyDescent="0.2">
      <c r="J1280" s="49">
        <v>43269</v>
      </c>
      <c r="K1280" s="50">
        <v>194.660007953643</v>
      </c>
      <c r="L1280" s="139">
        <f t="shared" si="167"/>
        <v>-2.8726681253433538E-3</v>
      </c>
      <c r="M1280" s="170">
        <f t="shared" si="168"/>
        <v>152.77984767875978</v>
      </c>
      <c r="N1280" s="139" t="e" cm="1">
        <f t="array" ref="N1280">[1]!BSMCall(M1280,$G$4,$G$7,W1280,$G$11,AE1280)/'EUR GBP'!H1280</f>
        <v>#VALUE!</v>
      </c>
      <c r="O1280" s="139" t="e">
        <f>$B$5*(N1280-($G$10/'EUR GBP'!$F$3))</f>
        <v>#VALUE!</v>
      </c>
      <c r="P1280" s="139" t="e">
        <f>(M1280/'EUR GBP'!H1280)-(Barclays!$K$3/'EUR GBP'!$F$3)</f>
        <v>#DIV/0!</v>
      </c>
      <c r="Q1280" s="139" t="e">
        <f t="shared" si="169"/>
        <v>#DIV/0!</v>
      </c>
      <c r="R1280" s="139" t="e">
        <f t="shared" si="170"/>
        <v>#DIV/0!</v>
      </c>
      <c r="S1280" s="139" t="e">
        <f t="shared" si="171"/>
        <v>#DIV/0!</v>
      </c>
    </row>
    <row r="1281" spans="10:19" ht="15" x14ac:dyDescent="0.2">
      <c r="J1281" s="49">
        <v>43266</v>
      </c>
      <c r="K1281" s="50">
        <v>195.22000551223698</v>
      </c>
      <c r="L1281" s="139">
        <f t="shared" si="167"/>
        <v>-2.6188187530050359E-2</v>
      </c>
      <c r="M1281" s="170">
        <f t="shared" si="168"/>
        <v>149.20744384493318</v>
      </c>
      <c r="N1281" s="139" t="e" cm="1">
        <f t="array" ref="N1281">[1]!BSMCall(M1281,$G$4,$G$7,W1281,$G$11,AE1281)/'EUR GBP'!H1281</f>
        <v>#VALUE!</v>
      </c>
      <c r="O1281" s="139" t="e">
        <f>$B$5*(N1281-($G$10/'EUR GBP'!$F$3))</f>
        <v>#VALUE!</v>
      </c>
      <c r="P1281" s="139" t="e">
        <f>(M1281/'EUR GBP'!H1281)-(Barclays!$K$3/'EUR GBP'!$F$3)</f>
        <v>#DIV/0!</v>
      </c>
      <c r="Q1281" s="139" t="e">
        <f t="shared" si="169"/>
        <v>#DIV/0!</v>
      </c>
      <c r="R1281" s="139" t="e">
        <f t="shared" si="170"/>
        <v>#DIV/0!</v>
      </c>
      <c r="S1281" s="139" t="e">
        <f t="shared" si="171"/>
        <v>#DIV/0!</v>
      </c>
    </row>
    <row r="1282" spans="10:19" ht="15" x14ac:dyDescent="0.2">
      <c r="J1282" s="49">
        <v>43265</v>
      </c>
      <c r="K1282" s="50">
        <v>200.39999485015798</v>
      </c>
      <c r="L1282" s="139">
        <f t="shared" si="167"/>
        <v>1.0332620198013742E-2</v>
      </c>
      <c r="M1282" s="170">
        <f t="shared" si="168"/>
        <v>154.8031619277069</v>
      </c>
      <c r="N1282" s="139" t="e" cm="1">
        <f t="array" ref="N1282">[1]!BSMCall(M1282,$G$4,$G$7,W1282,$G$11,AE1282)/'EUR GBP'!H1282</f>
        <v>#VALUE!</v>
      </c>
      <c r="O1282" s="139" t="e">
        <f>$B$5*(N1282-($G$10/'EUR GBP'!$F$3))</f>
        <v>#VALUE!</v>
      </c>
      <c r="P1282" s="139" t="e">
        <f>(M1282/'EUR GBP'!H1282)-(Barclays!$K$3/'EUR GBP'!$F$3)</f>
        <v>#DIV/0!</v>
      </c>
      <c r="Q1282" s="139" t="e">
        <f t="shared" si="169"/>
        <v>#DIV/0!</v>
      </c>
      <c r="R1282" s="139" t="e">
        <f t="shared" si="170"/>
        <v>#DIV/0!</v>
      </c>
      <c r="S1282" s="139" t="e">
        <f t="shared" si="171"/>
        <v>#DIV/0!</v>
      </c>
    </row>
    <row r="1283" spans="10:19" ht="15" x14ac:dyDescent="0.2">
      <c r="J1283" s="49">
        <v>43264</v>
      </c>
      <c r="K1283" s="50">
        <v>198.33999872207599</v>
      </c>
      <c r="L1283" s="139">
        <f t="shared" si="167"/>
        <v>-3.4226203396252861E-3</v>
      </c>
      <c r="M1283" s="170">
        <f t="shared" si="168"/>
        <v>152.69558400165184</v>
      </c>
      <c r="N1283" s="139" t="e" cm="1">
        <f t="array" ref="N1283">[1]!BSMCall(M1283,$G$4,$G$7,W1283,$G$11,AE1283)/'EUR GBP'!H1283</f>
        <v>#VALUE!</v>
      </c>
      <c r="O1283" s="139" t="e">
        <f>$B$5*(N1283-($G$10/'EUR GBP'!$F$3))</f>
        <v>#VALUE!</v>
      </c>
      <c r="P1283" s="139" t="e">
        <f>(M1283/'EUR GBP'!H1283)-(Barclays!$K$3/'EUR GBP'!$F$3)</f>
        <v>#DIV/0!</v>
      </c>
      <c r="Q1283" s="139" t="e">
        <f t="shared" si="169"/>
        <v>#DIV/0!</v>
      </c>
      <c r="R1283" s="139" t="e">
        <f t="shared" si="170"/>
        <v>#DIV/0!</v>
      </c>
      <c r="S1283" s="139" t="e">
        <f t="shared" si="171"/>
        <v>#DIV/0!</v>
      </c>
    </row>
    <row r="1284" spans="10:19" ht="15" x14ac:dyDescent="0.2">
      <c r="J1284" s="49">
        <v>43263</v>
      </c>
      <c r="K1284" s="50">
        <v>199.02000427246</v>
      </c>
      <c r="L1284" s="139">
        <f t="shared" ref="L1284:L1347" si="172">LN(K1284/K1285)</f>
        <v>-6.6604858115801987E-3</v>
      </c>
      <c r="M1284" s="170">
        <f t="shared" ref="M1284:M1347" si="173">$K$3*(1+L1284)</f>
        <v>152.19947826089395</v>
      </c>
      <c r="N1284" s="139" t="e" cm="1">
        <f t="array" ref="N1284">[1]!BSMCall(M1284,$G$4,$G$7,W1284,$G$11,AE1284)/'EUR GBP'!H1284</f>
        <v>#VALUE!</v>
      </c>
      <c r="O1284" s="139" t="e">
        <f>$B$5*(N1284-($G$10/'EUR GBP'!$F$3))</f>
        <v>#VALUE!</v>
      </c>
      <c r="P1284" s="139" t="e">
        <f>(M1284/'EUR GBP'!H1284)-(Barclays!$K$3/'EUR GBP'!$F$3)</f>
        <v>#DIV/0!</v>
      </c>
      <c r="Q1284" s="139" t="e">
        <f t="shared" ref="Q1284:Q1347" si="174">$G$15*P1284</f>
        <v>#DIV/0!</v>
      </c>
      <c r="R1284" s="139" t="e">
        <f t="shared" ref="R1284:R1347" si="175">0.5*$G$16*P1284^2</f>
        <v>#DIV/0!</v>
      </c>
      <c r="S1284" s="139" t="e">
        <f t="shared" ref="S1284:S1347" si="176">Q1284+R1284+Y1284+AG1284</f>
        <v>#DIV/0!</v>
      </c>
    </row>
    <row r="1285" spans="10:19" ht="15" x14ac:dyDescent="0.2">
      <c r="J1285" s="49">
        <v>43262</v>
      </c>
      <c r="K1285" s="50">
        <v>200.34999847412101</v>
      </c>
      <c r="L1285" s="139">
        <f t="shared" si="172"/>
        <v>7.3641771521373725E-3</v>
      </c>
      <c r="M1285" s="170">
        <f t="shared" si="173"/>
        <v>154.34833709050235</v>
      </c>
      <c r="N1285" s="139" t="e" cm="1">
        <f t="array" ref="N1285">[1]!BSMCall(M1285,$G$4,$G$7,W1285,$G$11,AE1285)/'EUR GBP'!H1285</f>
        <v>#VALUE!</v>
      </c>
      <c r="O1285" s="139" t="e">
        <f>$B$5*(N1285-($G$10/'EUR GBP'!$F$3))</f>
        <v>#VALUE!</v>
      </c>
      <c r="P1285" s="139" t="e">
        <f>(M1285/'EUR GBP'!H1285)-(Barclays!$K$3/'EUR GBP'!$F$3)</f>
        <v>#DIV/0!</v>
      </c>
      <c r="Q1285" s="139" t="e">
        <f t="shared" si="174"/>
        <v>#DIV/0!</v>
      </c>
      <c r="R1285" s="139" t="e">
        <f t="shared" si="175"/>
        <v>#DIV/0!</v>
      </c>
      <c r="S1285" s="139" t="e">
        <f t="shared" si="176"/>
        <v>#DIV/0!</v>
      </c>
    </row>
    <row r="1286" spans="10:19" ht="15" x14ac:dyDescent="0.2">
      <c r="J1286" s="49">
        <v>43259</v>
      </c>
      <c r="K1286" s="50">
        <v>198.88000488281199</v>
      </c>
      <c r="L1286" s="139">
        <f t="shared" si="172"/>
        <v>-1.457551798662781E-2</v>
      </c>
      <c r="M1286" s="170">
        <f t="shared" si="173"/>
        <v>150.98673704779054</v>
      </c>
      <c r="N1286" s="139" t="e" cm="1">
        <f t="array" ref="N1286">[1]!BSMCall(M1286,$G$4,$G$7,W1286,$G$11,AE1286)/'EUR GBP'!H1286</f>
        <v>#VALUE!</v>
      </c>
      <c r="O1286" s="139" t="e">
        <f>$B$5*(N1286-($G$10/'EUR GBP'!$F$3))</f>
        <v>#VALUE!</v>
      </c>
      <c r="P1286" s="139" t="e">
        <f>(M1286/'EUR GBP'!H1286)-(Barclays!$K$3/'EUR GBP'!$F$3)</f>
        <v>#DIV/0!</v>
      </c>
      <c r="Q1286" s="139" t="e">
        <f t="shared" si="174"/>
        <v>#DIV/0!</v>
      </c>
      <c r="R1286" s="139" t="e">
        <f t="shared" si="175"/>
        <v>#DIV/0!</v>
      </c>
      <c r="S1286" s="139" t="e">
        <f t="shared" si="176"/>
        <v>#DIV/0!</v>
      </c>
    </row>
    <row r="1287" spans="10:19" ht="15" x14ac:dyDescent="0.2">
      <c r="J1287" s="49">
        <v>43258</v>
      </c>
      <c r="K1287" s="50">
        <v>201.80001258850001</v>
      </c>
      <c r="L1287" s="139">
        <f t="shared" si="172"/>
        <v>2.729230308135678E-3</v>
      </c>
      <c r="M1287" s="170">
        <f t="shared" si="173"/>
        <v>153.63817054487731</v>
      </c>
      <c r="N1287" s="139" t="e" cm="1">
        <f t="array" ref="N1287">[1]!BSMCall(M1287,$G$4,$G$7,W1287,$G$11,AE1287)/'EUR GBP'!H1287</f>
        <v>#VALUE!</v>
      </c>
      <c r="O1287" s="139" t="e">
        <f>$B$5*(N1287-($G$10/'EUR GBP'!$F$3))</f>
        <v>#VALUE!</v>
      </c>
      <c r="P1287" s="139" t="e">
        <f>(M1287/'EUR GBP'!H1287)-(Barclays!$K$3/'EUR GBP'!$F$3)</f>
        <v>#DIV/0!</v>
      </c>
      <c r="Q1287" s="139" t="e">
        <f t="shared" si="174"/>
        <v>#DIV/0!</v>
      </c>
      <c r="R1287" s="139" t="e">
        <f t="shared" si="175"/>
        <v>#DIV/0!</v>
      </c>
      <c r="S1287" s="139" t="e">
        <f t="shared" si="176"/>
        <v>#DIV/0!</v>
      </c>
    </row>
    <row r="1288" spans="10:19" ht="15" x14ac:dyDescent="0.2">
      <c r="J1288" s="49">
        <v>43257</v>
      </c>
      <c r="K1288" s="50">
        <v>201.25000476837101</v>
      </c>
      <c r="L1288" s="139">
        <f t="shared" si="172"/>
        <v>1.2047467590959536E-2</v>
      </c>
      <c r="M1288" s="170">
        <f t="shared" si="173"/>
        <v>155.06591084162341</v>
      </c>
      <c r="N1288" s="139" t="e" cm="1">
        <f t="array" ref="N1288">[1]!BSMCall(M1288,$G$4,$G$7,W1288,$G$11,AE1288)/'EUR GBP'!H1288</f>
        <v>#VALUE!</v>
      </c>
      <c r="O1288" s="139" t="e">
        <f>$B$5*(N1288-($G$10/'EUR GBP'!$F$3))</f>
        <v>#VALUE!</v>
      </c>
      <c r="P1288" s="139" t="e">
        <f>(M1288/'EUR GBP'!H1288)-(Barclays!$K$3/'EUR GBP'!$F$3)</f>
        <v>#DIV/0!</v>
      </c>
      <c r="Q1288" s="139" t="e">
        <f t="shared" si="174"/>
        <v>#DIV/0!</v>
      </c>
      <c r="R1288" s="139" t="e">
        <f t="shared" si="175"/>
        <v>#DIV/0!</v>
      </c>
      <c r="S1288" s="139" t="e">
        <f t="shared" si="176"/>
        <v>#DIV/0!</v>
      </c>
    </row>
    <row r="1289" spans="10:19" ht="15" x14ac:dyDescent="0.2">
      <c r="J1289" s="49">
        <v>43256</v>
      </c>
      <c r="K1289" s="50">
        <v>198.839998245239</v>
      </c>
      <c r="L1289" s="139">
        <f t="shared" si="172"/>
        <v>-2.5864552995247647E-2</v>
      </c>
      <c r="M1289" s="170">
        <f t="shared" si="173"/>
        <v>149.25703112767044</v>
      </c>
      <c r="N1289" s="139" t="e" cm="1">
        <f t="array" ref="N1289">[1]!BSMCall(M1289,$G$4,$G$7,W1289,$G$11,AE1289)/'EUR GBP'!H1289</f>
        <v>#VALUE!</v>
      </c>
      <c r="O1289" s="139" t="e">
        <f>$B$5*(N1289-($G$10/'EUR GBP'!$F$3))</f>
        <v>#VALUE!</v>
      </c>
      <c r="P1289" s="139" t="e">
        <f>(M1289/'EUR GBP'!H1289)-(Barclays!$K$3/'EUR GBP'!$F$3)</f>
        <v>#DIV/0!</v>
      </c>
      <c r="Q1289" s="139" t="e">
        <f t="shared" si="174"/>
        <v>#DIV/0!</v>
      </c>
      <c r="R1289" s="139" t="e">
        <f t="shared" si="175"/>
        <v>#DIV/0!</v>
      </c>
      <c r="S1289" s="139" t="e">
        <f t="shared" si="176"/>
        <v>#DIV/0!</v>
      </c>
    </row>
    <row r="1290" spans="10:19" ht="15" x14ac:dyDescent="0.2">
      <c r="J1290" s="49">
        <v>43255</v>
      </c>
      <c r="K1290" s="50">
        <v>204.04999256134002</v>
      </c>
      <c r="L1290" s="139">
        <f t="shared" si="172"/>
        <v>1.2327501765309209E-2</v>
      </c>
      <c r="M1290" s="170">
        <f t="shared" si="173"/>
        <v>155.10881767722441</v>
      </c>
      <c r="N1290" s="139" t="e" cm="1">
        <f t="array" ref="N1290">[1]!BSMCall(M1290,$G$4,$G$7,W1290,$G$11,AE1290)/'EUR GBP'!H1290</f>
        <v>#VALUE!</v>
      </c>
      <c r="O1290" s="139" t="e">
        <f>$B$5*(N1290-($G$10/'EUR GBP'!$F$3))</f>
        <v>#VALUE!</v>
      </c>
      <c r="P1290" s="139" t="e">
        <f>(M1290/'EUR GBP'!H1290)-(Barclays!$K$3/'EUR GBP'!$F$3)</f>
        <v>#DIV/0!</v>
      </c>
      <c r="Q1290" s="139" t="e">
        <f t="shared" si="174"/>
        <v>#DIV/0!</v>
      </c>
      <c r="R1290" s="139" t="e">
        <f t="shared" si="175"/>
        <v>#DIV/0!</v>
      </c>
      <c r="S1290" s="139" t="e">
        <f t="shared" si="176"/>
        <v>#DIV/0!</v>
      </c>
    </row>
    <row r="1291" spans="10:19" ht="15" x14ac:dyDescent="0.2">
      <c r="J1291" s="49">
        <v>43252</v>
      </c>
      <c r="K1291" s="50">
        <v>201.55000686645499</v>
      </c>
      <c r="L1291" s="139">
        <f t="shared" si="172"/>
        <v>2.2224848704873269E-2</v>
      </c>
      <c r="M1291" s="170">
        <f t="shared" si="173"/>
        <v>156.62528915435018</v>
      </c>
      <c r="N1291" s="139" t="e" cm="1">
        <f t="array" ref="N1291">[1]!BSMCall(M1291,$G$4,$G$7,W1291,$G$11,AE1291)/'EUR GBP'!H1291</f>
        <v>#VALUE!</v>
      </c>
      <c r="O1291" s="139" t="e">
        <f>$B$5*(N1291-($G$10/'EUR GBP'!$F$3))</f>
        <v>#VALUE!</v>
      </c>
      <c r="P1291" s="139" t="e">
        <f>(M1291/'EUR GBP'!H1291)-(Barclays!$K$3/'EUR GBP'!$F$3)</f>
        <v>#DIV/0!</v>
      </c>
      <c r="Q1291" s="139" t="e">
        <f t="shared" si="174"/>
        <v>#DIV/0!</v>
      </c>
      <c r="R1291" s="139" t="e">
        <f t="shared" si="175"/>
        <v>#DIV/0!</v>
      </c>
      <c r="S1291" s="139" t="e">
        <f t="shared" si="176"/>
        <v>#DIV/0!</v>
      </c>
    </row>
    <row r="1292" spans="10:19" ht="15" x14ac:dyDescent="0.2">
      <c r="J1292" s="49">
        <v>43251</v>
      </c>
      <c r="K1292" s="50">
        <v>197.119998931884</v>
      </c>
      <c r="L1292" s="139">
        <f t="shared" si="172"/>
        <v>-6.0692497317003189E-3</v>
      </c>
      <c r="M1292" s="170">
        <f t="shared" si="173"/>
        <v>152.29006745180143</v>
      </c>
      <c r="N1292" s="139" t="e" cm="1">
        <f t="array" ref="N1292">[1]!BSMCall(M1292,$G$4,$G$7,W1292,$G$11,AE1292)/'EUR GBP'!H1292</f>
        <v>#VALUE!</v>
      </c>
      <c r="O1292" s="139" t="e">
        <f>$B$5*(N1292-($G$10/'EUR GBP'!$F$3))</f>
        <v>#VALUE!</v>
      </c>
      <c r="P1292" s="139" t="e">
        <f>(M1292/'EUR GBP'!H1292)-(Barclays!$K$3/'EUR GBP'!$F$3)</f>
        <v>#DIV/0!</v>
      </c>
      <c r="Q1292" s="139" t="e">
        <f t="shared" si="174"/>
        <v>#DIV/0!</v>
      </c>
      <c r="R1292" s="139" t="e">
        <f t="shared" si="175"/>
        <v>#DIV/0!</v>
      </c>
      <c r="S1292" s="139" t="e">
        <f t="shared" si="176"/>
        <v>#DIV/0!</v>
      </c>
    </row>
    <row r="1293" spans="10:19" ht="15" x14ac:dyDescent="0.2">
      <c r="J1293" s="49">
        <v>43250</v>
      </c>
      <c r="K1293" s="50">
        <v>198.32000732421798</v>
      </c>
      <c r="L1293" s="139">
        <f t="shared" si="172"/>
        <v>-1.0183904807839355E-2</v>
      </c>
      <c r="M1293" s="170">
        <f t="shared" si="173"/>
        <v>151.65962000974676</v>
      </c>
      <c r="N1293" s="139" t="e" cm="1">
        <f t="array" ref="N1293">[1]!BSMCall(M1293,$G$4,$G$7,W1293,$G$11,AE1293)/'EUR GBP'!H1293</f>
        <v>#VALUE!</v>
      </c>
      <c r="O1293" s="139" t="e">
        <f>$B$5*(N1293-($G$10/'EUR GBP'!$F$3))</f>
        <v>#VALUE!</v>
      </c>
      <c r="P1293" s="139" t="e">
        <f>(M1293/'EUR GBP'!H1293)-(Barclays!$K$3/'EUR GBP'!$F$3)</f>
        <v>#DIV/0!</v>
      </c>
      <c r="Q1293" s="139" t="e">
        <f t="shared" si="174"/>
        <v>#DIV/0!</v>
      </c>
      <c r="R1293" s="139" t="e">
        <f t="shared" si="175"/>
        <v>#DIV/0!</v>
      </c>
      <c r="S1293" s="139" t="e">
        <f t="shared" si="176"/>
        <v>#DIV/0!</v>
      </c>
    </row>
    <row r="1294" spans="10:19" ht="15" x14ac:dyDescent="0.2">
      <c r="J1294" s="49">
        <v>43249</v>
      </c>
      <c r="K1294" s="50">
        <v>200.34999847412101</v>
      </c>
      <c r="L1294" s="139">
        <f t="shared" si="172"/>
        <v>-2.8780759691758171E-2</v>
      </c>
      <c r="M1294" s="170">
        <f t="shared" si="173"/>
        <v>148.81020994380518</v>
      </c>
      <c r="N1294" s="139" t="e" cm="1">
        <f t="array" ref="N1294">[1]!BSMCall(M1294,$G$4,$G$7,W1294,$G$11,AE1294)/'EUR GBP'!H1294</f>
        <v>#VALUE!</v>
      </c>
      <c r="O1294" s="139" t="e">
        <f>$B$5*(N1294-($G$10/'EUR GBP'!$F$3))</f>
        <v>#VALUE!</v>
      </c>
      <c r="P1294" s="139" t="e">
        <f>(M1294/'EUR GBP'!H1294)-(Barclays!$K$3/'EUR GBP'!$F$3)</f>
        <v>#DIV/0!</v>
      </c>
      <c r="Q1294" s="139" t="e">
        <f t="shared" si="174"/>
        <v>#DIV/0!</v>
      </c>
      <c r="R1294" s="139" t="e">
        <f t="shared" si="175"/>
        <v>#DIV/0!</v>
      </c>
      <c r="S1294" s="139" t="e">
        <f t="shared" si="176"/>
        <v>#DIV/0!</v>
      </c>
    </row>
    <row r="1295" spans="10:19" ht="15" x14ac:dyDescent="0.2">
      <c r="J1295" s="49">
        <v>43248</v>
      </c>
      <c r="K1295" s="50">
        <v>206.200003623962</v>
      </c>
      <c r="L1295" s="139">
        <f t="shared" si="172"/>
        <v>3.1572609671708953E-3</v>
      </c>
      <c r="M1295" s="170">
        <f t="shared" si="173"/>
        <v>153.70375340154848</v>
      </c>
      <c r="N1295" s="139" t="e" cm="1">
        <f t="array" ref="N1295">[1]!BSMCall(M1295,$G$4,$G$7,W1295,$G$11,AE1295)/'EUR GBP'!H1295</f>
        <v>#VALUE!</v>
      </c>
      <c r="O1295" s="139" t="e">
        <f>$B$5*(N1295-($G$10/'EUR GBP'!$F$3))</f>
        <v>#VALUE!</v>
      </c>
      <c r="P1295" s="139" t="e">
        <f>(M1295/'EUR GBP'!H1295)-(Barclays!$K$3/'EUR GBP'!$F$3)</f>
        <v>#DIV/0!</v>
      </c>
      <c r="Q1295" s="139" t="e">
        <f t="shared" si="174"/>
        <v>#DIV/0!</v>
      </c>
      <c r="R1295" s="139" t="e">
        <f t="shared" si="175"/>
        <v>#DIV/0!</v>
      </c>
      <c r="S1295" s="139" t="e">
        <f t="shared" si="176"/>
        <v>#DIV/0!</v>
      </c>
    </row>
    <row r="1296" spans="10:19" ht="15" x14ac:dyDescent="0.2">
      <c r="J1296" s="49">
        <v>43245</v>
      </c>
      <c r="K1296" s="50">
        <v>205.55000305175702</v>
      </c>
      <c r="L1296" s="139">
        <f t="shared" si="172"/>
        <v>1.9479855406442522E-3</v>
      </c>
      <c r="M1296" s="170">
        <f t="shared" si="173"/>
        <v>153.51846822325632</v>
      </c>
      <c r="N1296" s="139" t="e" cm="1">
        <f t="array" ref="N1296">[1]!BSMCall(M1296,$G$4,$G$7,W1296,$G$11,AE1296)/'EUR GBP'!H1296</f>
        <v>#VALUE!</v>
      </c>
      <c r="O1296" s="139" t="e">
        <f>$B$5*(N1296-($G$10/'EUR GBP'!$F$3))</f>
        <v>#VALUE!</v>
      </c>
      <c r="P1296" s="139" t="e">
        <f>(M1296/'EUR GBP'!H1296)-(Barclays!$K$3/'EUR GBP'!$F$3)</f>
        <v>#DIV/0!</v>
      </c>
      <c r="Q1296" s="139" t="e">
        <f t="shared" si="174"/>
        <v>#DIV/0!</v>
      </c>
      <c r="R1296" s="139" t="e">
        <f t="shared" si="175"/>
        <v>#DIV/0!</v>
      </c>
      <c r="S1296" s="139" t="e">
        <f t="shared" si="176"/>
        <v>#DIV/0!</v>
      </c>
    </row>
    <row r="1297" spans="10:19" ht="15" x14ac:dyDescent="0.2">
      <c r="J1297" s="49">
        <v>43244</v>
      </c>
      <c r="K1297" s="50">
        <v>205.14998435974098</v>
      </c>
      <c r="L1297" s="139">
        <f t="shared" si="172"/>
        <v>-1.4997929237983612E-2</v>
      </c>
      <c r="M1297" s="170">
        <f t="shared" si="173"/>
        <v>150.92201519675211</v>
      </c>
      <c r="N1297" s="139" t="e" cm="1">
        <f t="array" ref="N1297">[1]!BSMCall(M1297,$G$4,$G$7,W1297,$G$11,AE1297)/'EUR GBP'!H1297</f>
        <v>#VALUE!</v>
      </c>
      <c r="O1297" s="139" t="e">
        <f>$B$5*(N1297-($G$10/'EUR GBP'!$F$3))</f>
        <v>#VALUE!</v>
      </c>
      <c r="P1297" s="139" t="e">
        <f>(M1297/'EUR GBP'!H1297)-(Barclays!$K$3/'EUR GBP'!$F$3)</f>
        <v>#DIV/0!</v>
      </c>
      <c r="Q1297" s="139" t="e">
        <f t="shared" si="174"/>
        <v>#DIV/0!</v>
      </c>
      <c r="R1297" s="139" t="e">
        <f t="shared" si="175"/>
        <v>#DIV/0!</v>
      </c>
      <c r="S1297" s="139" t="e">
        <f t="shared" si="176"/>
        <v>#DIV/0!</v>
      </c>
    </row>
    <row r="1298" spans="10:19" ht="15" x14ac:dyDescent="0.2">
      <c r="J1298" s="49">
        <v>43243</v>
      </c>
      <c r="K1298" s="50">
        <v>208.24999809265103</v>
      </c>
      <c r="L1298" s="139">
        <f t="shared" si="172"/>
        <v>-1.2170563780294215E-2</v>
      </c>
      <c r="M1298" s="170">
        <f t="shared" si="173"/>
        <v>151.35522412619329</v>
      </c>
      <c r="N1298" s="139" t="e" cm="1">
        <f t="array" ref="N1298">[1]!BSMCall(M1298,$G$4,$G$7,W1298,$G$11,AE1298)/'EUR GBP'!H1298</f>
        <v>#VALUE!</v>
      </c>
      <c r="O1298" s="139" t="e">
        <f>$B$5*(N1298-($G$10/'EUR GBP'!$F$3))</f>
        <v>#VALUE!</v>
      </c>
      <c r="P1298" s="139" t="e">
        <f>(M1298/'EUR GBP'!H1298)-(Barclays!$K$3/'EUR GBP'!$F$3)</f>
        <v>#DIV/0!</v>
      </c>
      <c r="Q1298" s="139" t="e">
        <f t="shared" si="174"/>
        <v>#DIV/0!</v>
      </c>
      <c r="R1298" s="139" t="e">
        <f t="shared" si="175"/>
        <v>#DIV/0!</v>
      </c>
      <c r="S1298" s="139" t="e">
        <f t="shared" si="176"/>
        <v>#DIV/0!</v>
      </c>
    </row>
    <row r="1299" spans="10:19" ht="15" x14ac:dyDescent="0.2">
      <c r="J1299" s="49">
        <v>43242</v>
      </c>
      <c r="K1299" s="50">
        <v>210.80000400543199</v>
      </c>
      <c r="L1299" s="139">
        <f t="shared" si="172"/>
        <v>9.2935337659755257E-3</v>
      </c>
      <c r="M1299" s="170">
        <f t="shared" si="173"/>
        <v>154.64395310678987</v>
      </c>
      <c r="N1299" s="139" t="e" cm="1">
        <f t="array" ref="N1299">[1]!BSMCall(M1299,$G$4,$G$7,W1299,$G$11,AE1299)/'EUR GBP'!H1299</f>
        <v>#VALUE!</v>
      </c>
      <c r="O1299" s="139" t="e">
        <f>$B$5*(N1299-($G$10/'EUR GBP'!$F$3))</f>
        <v>#VALUE!</v>
      </c>
      <c r="P1299" s="139" t="e">
        <f>(M1299/'EUR GBP'!H1299)-(Barclays!$K$3/'EUR GBP'!$F$3)</f>
        <v>#DIV/0!</v>
      </c>
      <c r="Q1299" s="139" t="e">
        <f t="shared" si="174"/>
        <v>#DIV/0!</v>
      </c>
      <c r="R1299" s="139" t="e">
        <f t="shared" si="175"/>
        <v>#DIV/0!</v>
      </c>
      <c r="S1299" s="139" t="e">
        <f t="shared" si="176"/>
        <v>#DIV/0!</v>
      </c>
    </row>
    <row r="1300" spans="10:19" ht="15" x14ac:dyDescent="0.2">
      <c r="J1300" s="49">
        <v>43241</v>
      </c>
      <c r="K1300" s="50">
        <v>208.85000228881802</v>
      </c>
      <c r="L1300" s="139">
        <f t="shared" si="172"/>
        <v>6.2440218893888054E-3</v>
      </c>
      <c r="M1300" s="170">
        <f t="shared" si="173"/>
        <v>154.17670690351557</v>
      </c>
      <c r="N1300" s="139" t="e" cm="1">
        <f t="array" ref="N1300">[1]!BSMCall(M1300,$G$4,$G$7,W1300,$G$11,AE1300)/'EUR GBP'!H1300</f>
        <v>#VALUE!</v>
      </c>
      <c r="O1300" s="139" t="e">
        <f>$B$5*(N1300-($G$10/'EUR GBP'!$F$3))</f>
        <v>#VALUE!</v>
      </c>
      <c r="P1300" s="139" t="e">
        <f>(M1300/'EUR GBP'!H1300)-(Barclays!$K$3/'EUR GBP'!$F$3)</f>
        <v>#DIV/0!</v>
      </c>
      <c r="Q1300" s="139" t="e">
        <f t="shared" si="174"/>
        <v>#DIV/0!</v>
      </c>
      <c r="R1300" s="139" t="e">
        <f t="shared" si="175"/>
        <v>#DIV/0!</v>
      </c>
      <c r="S1300" s="139" t="e">
        <f t="shared" si="176"/>
        <v>#DIV/0!</v>
      </c>
    </row>
    <row r="1301" spans="10:19" ht="15" x14ac:dyDescent="0.2">
      <c r="J1301" s="49">
        <v>43238</v>
      </c>
      <c r="K1301" s="50">
        <v>207.55000114440901</v>
      </c>
      <c r="L1301" s="139">
        <f t="shared" si="172"/>
        <v>-6.4833821582651868E-3</v>
      </c>
      <c r="M1301" s="170">
        <f t="shared" si="173"/>
        <v>152.22661408227995</v>
      </c>
      <c r="N1301" s="139" t="e" cm="1">
        <f t="array" ref="N1301">[1]!BSMCall(M1301,$G$4,$G$7,W1301,$G$11,AE1301)/'EUR GBP'!H1301</f>
        <v>#VALUE!</v>
      </c>
      <c r="O1301" s="139" t="e">
        <f>$B$5*(N1301-($G$10/'EUR GBP'!$F$3))</f>
        <v>#VALUE!</v>
      </c>
      <c r="P1301" s="139" t="e">
        <f>(M1301/'EUR GBP'!H1301)-(Barclays!$K$3/'EUR GBP'!$F$3)</f>
        <v>#DIV/0!</v>
      </c>
      <c r="Q1301" s="139" t="e">
        <f t="shared" si="174"/>
        <v>#DIV/0!</v>
      </c>
      <c r="R1301" s="139" t="e">
        <f t="shared" si="175"/>
        <v>#DIV/0!</v>
      </c>
      <c r="S1301" s="139" t="e">
        <f t="shared" si="176"/>
        <v>#DIV/0!</v>
      </c>
    </row>
    <row r="1302" spans="10:19" ht="15" x14ac:dyDescent="0.2">
      <c r="J1302" s="49">
        <v>43237</v>
      </c>
      <c r="K1302" s="50">
        <v>208.89999866485499</v>
      </c>
      <c r="L1302" s="139">
        <f t="shared" si="172"/>
        <v>4.7877784481334162E-4</v>
      </c>
      <c r="M1302" s="170">
        <f t="shared" si="173"/>
        <v>153.29335622321165</v>
      </c>
      <c r="N1302" s="139" t="e" cm="1">
        <f t="array" ref="N1302">[1]!BSMCall(M1302,$G$4,$G$7,W1302,$G$11,AE1302)/'EUR GBP'!H1302</f>
        <v>#VALUE!</v>
      </c>
      <c r="O1302" s="139" t="e">
        <f>$B$5*(N1302-($G$10/'EUR GBP'!$F$3))</f>
        <v>#VALUE!</v>
      </c>
      <c r="P1302" s="139" t="e">
        <f>(M1302/'EUR GBP'!H1302)-(Barclays!$K$3/'EUR GBP'!$F$3)</f>
        <v>#DIV/0!</v>
      </c>
      <c r="Q1302" s="139" t="e">
        <f t="shared" si="174"/>
        <v>#DIV/0!</v>
      </c>
      <c r="R1302" s="139" t="e">
        <f t="shared" si="175"/>
        <v>#DIV/0!</v>
      </c>
      <c r="S1302" s="139" t="e">
        <f t="shared" si="176"/>
        <v>#DIV/0!</v>
      </c>
    </row>
    <row r="1303" spans="10:19" ht="15" x14ac:dyDescent="0.2">
      <c r="J1303" s="49">
        <v>43236</v>
      </c>
      <c r="K1303" s="50">
        <v>208.80000591277999</v>
      </c>
      <c r="L1303" s="139">
        <f t="shared" si="172"/>
        <v>-1.5916694514387601E-2</v>
      </c>
      <c r="M1303" s="170">
        <f t="shared" si="173"/>
        <v>150.78124198304667</v>
      </c>
      <c r="N1303" s="139" t="e" cm="1">
        <f t="array" ref="N1303">[1]!BSMCall(M1303,$G$4,$G$7,W1303,$G$11,AE1303)/'EUR GBP'!H1303</f>
        <v>#VALUE!</v>
      </c>
      <c r="O1303" s="139" t="e">
        <f>$B$5*(N1303-($G$10/'EUR GBP'!$F$3))</f>
        <v>#VALUE!</v>
      </c>
      <c r="P1303" s="139" t="e">
        <f>(M1303/'EUR GBP'!H1303)-(Barclays!$K$3/'EUR GBP'!$F$3)</f>
        <v>#DIV/0!</v>
      </c>
      <c r="Q1303" s="139" t="e">
        <f t="shared" si="174"/>
        <v>#DIV/0!</v>
      </c>
      <c r="R1303" s="139" t="e">
        <f t="shared" si="175"/>
        <v>#DIV/0!</v>
      </c>
      <c r="S1303" s="139" t="e">
        <f t="shared" si="176"/>
        <v>#DIV/0!</v>
      </c>
    </row>
    <row r="1304" spans="10:19" ht="15" x14ac:dyDescent="0.2">
      <c r="J1304" s="49">
        <v>43235</v>
      </c>
      <c r="K1304" s="50">
        <v>212.15000152587803</v>
      </c>
      <c r="L1304" s="139">
        <f t="shared" si="172"/>
        <v>4.714415440792257E-4</v>
      </c>
      <c r="M1304" s="170">
        <f t="shared" si="173"/>
        <v>153.29223215522867</v>
      </c>
      <c r="N1304" s="139" t="e" cm="1">
        <f t="array" ref="N1304">[1]!BSMCall(M1304,$G$4,$G$7,W1304,$G$11,AE1304)/'EUR GBP'!H1304</f>
        <v>#VALUE!</v>
      </c>
      <c r="O1304" s="139" t="e">
        <f>$B$5*(N1304-($G$10/'EUR GBP'!$F$3))</f>
        <v>#VALUE!</v>
      </c>
      <c r="P1304" s="139" t="e">
        <f>(M1304/'EUR GBP'!H1304)-(Barclays!$K$3/'EUR GBP'!$F$3)</f>
        <v>#DIV/0!</v>
      </c>
      <c r="Q1304" s="139" t="e">
        <f t="shared" si="174"/>
        <v>#DIV/0!</v>
      </c>
      <c r="R1304" s="139" t="e">
        <f t="shared" si="175"/>
        <v>#DIV/0!</v>
      </c>
      <c r="S1304" s="139" t="e">
        <f t="shared" si="176"/>
        <v>#DIV/0!</v>
      </c>
    </row>
    <row r="1305" spans="10:19" ht="15" x14ac:dyDescent="0.2">
      <c r="J1305" s="49">
        <v>43234</v>
      </c>
      <c r="K1305" s="50">
        <v>212.050008773803</v>
      </c>
      <c r="L1305" s="139">
        <f t="shared" si="172"/>
        <v>-1.1254481670909549E-2</v>
      </c>
      <c r="M1305" s="170">
        <f t="shared" si="173"/>
        <v>151.49558622505373</v>
      </c>
      <c r="N1305" s="139" t="e" cm="1">
        <f t="array" ref="N1305">[1]!BSMCall(M1305,$G$4,$G$7,W1305,$G$11,AE1305)/'EUR GBP'!H1305</f>
        <v>#VALUE!</v>
      </c>
      <c r="O1305" s="139" t="e">
        <f>$B$5*(N1305-($G$10/'EUR GBP'!$F$3))</f>
        <v>#VALUE!</v>
      </c>
      <c r="P1305" s="139" t="e">
        <f>(M1305/'EUR GBP'!H1305)-(Barclays!$K$3/'EUR GBP'!$F$3)</f>
        <v>#DIV/0!</v>
      </c>
      <c r="Q1305" s="139" t="e">
        <f t="shared" si="174"/>
        <v>#DIV/0!</v>
      </c>
      <c r="R1305" s="139" t="e">
        <f t="shared" si="175"/>
        <v>#DIV/0!</v>
      </c>
      <c r="S1305" s="139" t="e">
        <f t="shared" si="176"/>
        <v>#DIV/0!</v>
      </c>
    </row>
    <row r="1306" spans="10:19" ht="15" x14ac:dyDescent="0.2">
      <c r="J1306" s="49">
        <v>43231</v>
      </c>
      <c r="K1306" s="50">
        <v>214.450001716613</v>
      </c>
      <c r="L1306" s="139">
        <f t="shared" si="172"/>
        <v>2.8017958895237478E-3</v>
      </c>
      <c r="M1306" s="170">
        <f t="shared" si="173"/>
        <v>153.64928904310398</v>
      </c>
      <c r="N1306" s="139" t="e" cm="1">
        <f t="array" ref="N1306">[1]!BSMCall(M1306,$G$4,$G$7,W1306,$G$11,AE1306)/'EUR GBP'!H1306</f>
        <v>#VALUE!</v>
      </c>
      <c r="O1306" s="139" t="e">
        <f>$B$5*(N1306-($G$10/'EUR GBP'!$F$3))</f>
        <v>#VALUE!</v>
      </c>
      <c r="P1306" s="139" t="e">
        <f>(M1306/'EUR GBP'!H1306)-(Barclays!$K$3/'EUR GBP'!$F$3)</f>
        <v>#DIV/0!</v>
      </c>
      <c r="Q1306" s="139" t="e">
        <f t="shared" si="174"/>
        <v>#DIV/0!</v>
      </c>
      <c r="R1306" s="139" t="e">
        <f t="shared" si="175"/>
        <v>#DIV/0!</v>
      </c>
      <c r="S1306" s="139" t="e">
        <f t="shared" si="176"/>
        <v>#DIV/0!</v>
      </c>
    </row>
    <row r="1307" spans="10:19" ht="15" x14ac:dyDescent="0.2">
      <c r="J1307" s="49">
        <v>43230</v>
      </c>
      <c r="K1307" s="50">
        <v>213.84999752044598</v>
      </c>
      <c r="L1307" s="139">
        <f t="shared" si="172"/>
        <v>1.6739775741095343E-2</v>
      </c>
      <c r="M1307" s="170">
        <f t="shared" si="173"/>
        <v>155.78486628645288</v>
      </c>
      <c r="N1307" s="139" t="e" cm="1">
        <f t="array" ref="N1307">[1]!BSMCall(M1307,$G$4,$G$7,W1307,$G$11,AE1307)/'EUR GBP'!H1307</f>
        <v>#VALUE!</v>
      </c>
      <c r="O1307" s="139" t="e">
        <f>$B$5*(N1307-($G$10/'EUR GBP'!$F$3))</f>
        <v>#VALUE!</v>
      </c>
      <c r="P1307" s="139" t="e">
        <f>(M1307/'EUR GBP'!H1307)-(Barclays!$K$3/'EUR GBP'!$F$3)</f>
        <v>#DIV/0!</v>
      </c>
      <c r="Q1307" s="139" t="e">
        <f t="shared" si="174"/>
        <v>#DIV/0!</v>
      </c>
      <c r="R1307" s="139" t="e">
        <f t="shared" si="175"/>
        <v>#DIV/0!</v>
      </c>
      <c r="S1307" s="139" t="e">
        <f t="shared" si="176"/>
        <v>#DIV/0!</v>
      </c>
    </row>
    <row r="1308" spans="10:19" ht="15" x14ac:dyDescent="0.2">
      <c r="J1308" s="49">
        <v>43229</v>
      </c>
      <c r="K1308" s="50">
        <v>210.29999256134002</v>
      </c>
      <c r="L1308" s="139">
        <f t="shared" si="172"/>
        <v>1.8719066403463797E-2</v>
      </c>
      <c r="M1308" s="170">
        <f t="shared" si="173"/>
        <v>156.08813319755052</v>
      </c>
      <c r="N1308" s="139" t="e" cm="1">
        <f t="array" ref="N1308">[1]!BSMCall(M1308,$G$4,$G$7,W1308,$G$11,AE1308)/'EUR GBP'!H1308</f>
        <v>#VALUE!</v>
      </c>
      <c r="O1308" s="139" t="e">
        <f>$B$5*(N1308-($G$10/'EUR GBP'!$F$3))</f>
        <v>#VALUE!</v>
      </c>
      <c r="P1308" s="139" t="e">
        <f>(M1308/'EUR GBP'!H1308)-(Barclays!$K$3/'EUR GBP'!$F$3)</f>
        <v>#DIV/0!</v>
      </c>
      <c r="Q1308" s="139" t="e">
        <f t="shared" si="174"/>
        <v>#DIV/0!</v>
      </c>
      <c r="R1308" s="139" t="e">
        <f t="shared" si="175"/>
        <v>#DIV/0!</v>
      </c>
      <c r="S1308" s="139" t="e">
        <f t="shared" si="176"/>
        <v>#DIV/0!</v>
      </c>
    </row>
    <row r="1309" spans="10:19" ht="15" x14ac:dyDescent="0.2">
      <c r="J1309" s="49">
        <v>43228</v>
      </c>
      <c r="K1309" s="50">
        <v>206.399989128112</v>
      </c>
      <c r="L1309" s="139">
        <f t="shared" si="172"/>
        <v>3.8834501356183521E-3</v>
      </c>
      <c r="M1309" s="170">
        <f t="shared" si="173"/>
        <v>153.81502010440056</v>
      </c>
      <c r="N1309" s="139" t="e" cm="1">
        <f t="array" ref="N1309">[1]!BSMCall(M1309,$G$4,$G$7,W1309,$G$11,AE1309)/'EUR GBP'!H1309</f>
        <v>#VALUE!</v>
      </c>
      <c r="O1309" s="139" t="e">
        <f>$B$5*(N1309-($G$10/'EUR GBP'!$F$3))</f>
        <v>#VALUE!</v>
      </c>
      <c r="P1309" s="139" t="e">
        <f>(M1309/'EUR GBP'!H1309)-(Barclays!$K$3/'EUR GBP'!$F$3)</f>
        <v>#DIV/0!</v>
      </c>
      <c r="Q1309" s="139" t="e">
        <f t="shared" si="174"/>
        <v>#DIV/0!</v>
      </c>
      <c r="R1309" s="139" t="e">
        <f t="shared" si="175"/>
        <v>#DIV/0!</v>
      </c>
      <c r="S1309" s="139" t="e">
        <f t="shared" si="176"/>
        <v>#DIV/0!</v>
      </c>
    </row>
    <row r="1310" spans="10:19" ht="15" x14ac:dyDescent="0.2">
      <c r="J1310" s="49">
        <v>43227</v>
      </c>
      <c r="K1310" s="50">
        <v>205.59999942779501</v>
      </c>
      <c r="L1310" s="139">
        <f t="shared" si="172"/>
        <v>4.6313437035898934E-3</v>
      </c>
      <c r="M1310" s="170">
        <f t="shared" si="173"/>
        <v>153.92961235530174</v>
      </c>
      <c r="N1310" s="139" t="e" cm="1">
        <f t="array" ref="N1310">[1]!BSMCall(M1310,$G$4,$G$7,W1310,$G$11,AE1310)/'EUR GBP'!H1310</f>
        <v>#VALUE!</v>
      </c>
      <c r="O1310" s="139" t="e">
        <f>$B$5*(N1310-($G$10/'EUR GBP'!$F$3))</f>
        <v>#VALUE!</v>
      </c>
      <c r="P1310" s="139" t="e">
        <f>(M1310/'EUR GBP'!H1310)-(Barclays!$K$3/'EUR GBP'!$F$3)</f>
        <v>#DIV/0!</v>
      </c>
      <c r="Q1310" s="139" t="e">
        <f t="shared" si="174"/>
        <v>#DIV/0!</v>
      </c>
      <c r="R1310" s="139" t="e">
        <f t="shared" si="175"/>
        <v>#DIV/0!</v>
      </c>
      <c r="S1310" s="139" t="e">
        <f t="shared" si="176"/>
        <v>#DIV/0!</v>
      </c>
    </row>
    <row r="1311" spans="10:19" ht="15" x14ac:dyDescent="0.2">
      <c r="J1311" s="49">
        <v>43224</v>
      </c>
      <c r="K1311" s="50">
        <v>204.64999675750701</v>
      </c>
      <c r="L1311" s="139">
        <f t="shared" si="172"/>
        <v>1.1055284548551638E-2</v>
      </c>
      <c r="M1311" s="170">
        <f t="shared" si="173"/>
        <v>154.91388855796629</v>
      </c>
      <c r="N1311" s="139" t="e" cm="1">
        <f t="array" ref="N1311">[1]!BSMCall(M1311,$G$4,$G$7,W1311,$G$11,AE1311)/'EUR GBP'!H1311</f>
        <v>#VALUE!</v>
      </c>
      <c r="O1311" s="139" t="e">
        <f>$B$5*(N1311-($G$10/'EUR GBP'!$F$3))</f>
        <v>#VALUE!</v>
      </c>
      <c r="P1311" s="139" t="e">
        <f>(M1311/'EUR GBP'!H1311)-(Barclays!$K$3/'EUR GBP'!$F$3)</f>
        <v>#DIV/0!</v>
      </c>
      <c r="Q1311" s="139" t="e">
        <f t="shared" si="174"/>
        <v>#DIV/0!</v>
      </c>
      <c r="R1311" s="139" t="e">
        <f t="shared" si="175"/>
        <v>#DIV/0!</v>
      </c>
      <c r="S1311" s="139" t="e">
        <f t="shared" si="176"/>
        <v>#DIV/0!</v>
      </c>
    </row>
    <row r="1312" spans="10:19" ht="15" x14ac:dyDescent="0.2">
      <c r="J1312" s="49">
        <v>43223</v>
      </c>
      <c r="K1312" s="50">
        <v>202.39999294281</v>
      </c>
      <c r="L1312" s="139">
        <f t="shared" si="172"/>
        <v>-1.325182019010062E-2</v>
      </c>
      <c r="M1312" s="170">
        <f t="shared" si="173"/>
        <v>151.18955402137195</v>
      </c>
      <c r="N1312" s="139" t="e" cm="1">
        <f t="array" ref="N1312">[1]!BSMCall(M1312,$G$4,$G$7,W1312,$G$11,AE1312)/'EUR GBP'!H1312</f>
        <v>#VALUE!</v>
      </c>
      <c r="O1312" s="139" t="e">
        <f>$B$5*(N1312-($G$10/'EUR GBP'!$F$3))</f>
        <v>#VALUE!</v>
      </c>
      <c r="P1312" s="139" t="e">
        <f>(M1312/'EUR GBP'!H1312)-(Barclays!$K$3/'EUR GBP'!$F$3)</f>
        <v>#DIV/0!</v>
      </c>
      <c r="Q1312" s="139" t="e">
        <f t="shared" si="174"/>
        <v>#DIV/0!</v>
      </c>
      <c r="R1312" s="139" t="e">
        <f t="shared" si="175"/>
        <v>#DIV/0!</v>
      </c>
      <c r="S1312" s="139" t="e">
        <f t="shared" si="176"/>
        <v>#DIV/0!</v>
      </c>
    </row>
    <row r="1313" spans="10:19" ht="15" x14ac:dyDescent="0.2">
      <c r="J1313" s="49">
        <v>43222</v>
      </c>
      <c r="K1313" s="50">
        <v>205.10001182556098</v>
      </c>
      <c r="L1313" s="139">
        <f t="shared" si="172"/>
        <v>-1.7049066788412913E-3</v>
      </c>
      <c r="M1313" s="170">
        <f t="shared" si="173"/>
        <v>152.95877208512047</v>
      </c>
      <c r="N1313" s="139" t="e" cm="1">
        <f t="array" ref="N1313">[1]!BSMCall(M1313,$G$4,$G$7,W1313,$G$11,AE1313)/'EUR GBP'!H1313</f>
        <v>#VALUE!</v>
      </c>
      <c r="O1313" s="139" t="e">
        <f>$B$5*(N1313-($G$10/'EUR GBP'!$F$3))</f>
        <v>#VALUE!</v>
      </c>
      <c r="P1313" s="139" t="e">
        <f>(M1313/'EUR GBP'!H1313)-(Barclays!$K$3/'EUR GBP'!$F$3)</f>
        <v>#DIV/0!</v>
      </c>
      <c r="Q1313" s="139" t="e">
        <f t="shared" si="174"/>
        <v>#DIV/0!</v>
      </c>
      <c r="R1313" s="139" t="e">
        <f t="shared" si="175"/>
        <v>#DIV/0!</v>
      </c>
      <c r="S1313" s="139" t="e">
        <f t="shared" si="176"/>
        <v>#DIV/0!</v>
      </c>
    </row>
    <row r="1314" spans="10:19" ht="15" x14ac:dyDescent="0.2">
      <c r="J1314" s="49">
        <v>43221</v>
      </c>
      <c r="K1314" s="50">
        <v>205.449986457824</v>
      </c>
      <c r="L1314" s="139">
        <f t="shared" si="172"/>
        <v>-1.0651311268763255E-2</v>
      </c>
      <c r="M1314" s="170">
        <f t="shared" si="173"/>
        <v>151.58800399279357</v>
      </c>
      <c r="N1314" s="139" t="e" cm="1">
        <f t="array" ref="N1314">[1]!BSMCall(M1314,$G$4,$G$7,W1314,$G$11,AE1314)/'EUR GBP'!H1314</f>
        <v>#VALUE!</v>
      </c>
      <c r="O1314" s="139" t="e">
        <f>$B$5*(N1314-($G$10/'EUR GBP'!$F$3))</f>
        <v>#VALUE!</v>
      </c>
      <c r="P1314" s="139" t="e">
        <f>(M1314/'EUR GBP'!H1314)-(Barclays!$K$3/'EUR GBP'!$F$3)</f>
        <v>#DIV/0!</v>
      </c>
      <c r="Q1314" s="139" t="e">
        <f t="shared" si="174"/>
        <v>#DIV/0!</v>
      </c>
      <c r="R1314" s="139" t="e">
        <f t="shared" si="175"/>
        <v>#DIV/0!</v>
      </c>
      <c r="S1314" s="139" t="e">
        <f t="shared" si="176"/>
        <v>#DIV/0!</v>
      </c>
    </row>
    <row r="1315" spans="10:19" ht="15" x14ac:dyDescent="0.2">
      <c r="J1315" s="49">
        <v>43220</v>
      </c>
      <c r="K1315" s="50">
        <v>207.64999389648403</v>
      </c>
      <c r="L1315" s="139">
        <f t="shared" si="172"/>
        <v>2.4080133564380945E-4</v>
      </c>
      <c r="M1315" s="170">
        <f t="shared" si="173"/>
        <v>153.25689346298051</v>
      </c>
      <c r="N1315" s="139" t="e" cm="1">
        <f t="array" ref="N1315">[1]!BSMCall(M1315,$G$4,$G$7,W1315,$G$11,AE1315)/'EUR GBP'!H1315</f>
        <v>#VALUE!</v>
      </c>
      <c r="O1315" s="139" t="e">
        <f>$B$5*(N1315-($G$10/'EUR GBP'!$F$3))</f>
        <v>#VALUE!</v>
      </c>
      <c r="P1315" s="139" t="e">
        <f>(M1315/'EUR GBP'!H1315)-(Barclays!$K$3/'EUR GBP'!$F$3)</f>
        <v>#DIV/0!</v>
      </c>
      <c r="Q1315" s="139" t="e">
        <f t="shared" si="174"/>
        <v>#DIV/0!</v>
      </c>
      <c r="R1315" s="139" t="e">
        <f t="shared" si="175"/>
        <v>#DIV/0!</v>
      </c>
      <c r="S1315" s="139" t="e">
        <f t="shared" si="176"/>
        <v>#DIV/0!</v>
      </c>
    </row>
    <row r="1316" spans="10:19" ht="15" x14ac:dyDescent="0.2">
      <c r="J1316" s="49">
        <v>43217</v>
      </c>
      <c r="K1316" s="50">
        <v>207.59999752044598</v>
      </c>
      <c r="L1316" s="139">
        <f t="shared" si="172"/>
        <v>-1.125623961956481E-2</v>
      </c>
      <c r="M1316" s="170">
        <f t="shared" si="173"/>
        <v>151.49531687216449</v>
      </c>
      <c r="N1316" s="139" t="e" cm="1">
        <f t="array" ref="N1316">[1]!BSMCall(M1316,$G$4,$G$7,W1316,$G$11,AE1316)/'EUR GBP'!H1316</f>
        <v>#VALUE!</v>
      </c>
      <c r="O1316" s="139" t="e">
        <f>$B$5*(N1316-($G$10/'EUR GBP'!$F$3))</f>
        <v>#VALUE!</v>
      </c>
      <c r="P1316" s="139" t="e">
        <f>(M1316/'EUR GBP'!H1316)-(Barclays!$K$3/'EUR GBP'!$F$3)</f>
        <v>#DIV/0!</v>
      </c>
      <c r="Q1316" s="139" t="e">
        <f t="shared" si="174"/>
        <v>#DIV/0!</v>
      </c>
      <c r="R1316" s="139" t="e">
        <f t="shared" si="175"/>
        <v>#DIV/0!</v>
      </c>
      <c r="S1316" s="139" t="e">
        <f t="shared" si="176"/>
        <v>#DIV/0!</v>
      </c>
    </row>
    <row r="1317" spans="10:19" ht="15" x14ac:dyDescent="0.2">
      <c r="J1317" s="49">
        <v>43216</v>
      </c>
      <c r="K1317" s="50">
        <v>209.94999408721901</v>
      </c>
      <c r="L1317" s="139">
        <f t="shared" si="172"/>
        <v>-1.4657537684128188E-2</v>
      </c>
      <c r="M1317" s="170">
        <f t="shared" si="173"/>
        <v>150.97416998991318</v>
      </c>
      <c r="N1317" s="139" t="e" cm="1">
        <f t="array" ref="N1317">[1]!BSMCall(M1317,$G$4,$G$7,W1317,$G$11,AE1317)/'EUR GBP'!H1317</f>
        <v>#VALUE!</v>
      </c>
      <c r="O1317" s="139" t="e">
        <f>$B$5*(N1317-($G$10/'EUR GBP'!$F$3))</f>
        <v>#VALUE!</v>
      </c>
      <c r="P1317" s="139" t="e">
        <f>(M1317/'EUR GBP'!H1317)-(Barclays!$K$3/'EUR GBP'!$F$3)</f>
        <v>#DIV/0!</v>
      </c>
      <c r="Q1317" s="139" t="e">
        <f t="shared" si="174"/>
        <v>#DIV/0!</v>
      </c>
      <c r="R1317" s="139" t="e">
        <f t="shared" si="175"/>
        <v>#DIV/0!</v>
      </c>
      <c r="S1317" s="139" t="e">
        <f t="shared" si="176"/>
        <v>#DIV/0!</v>
      </c>
    </row>
    <row r="1318" spans="10:19" ht="15" x14ac:dyDescent="0.2">
      <c r="J1318" s="49">
        <v>43215</v>
      </c>
      <c r="K1318" s="50">
        <v>213.050007820129</v>
      </c>
      <c r="L1318" s="139">
        <f t="shared" si="172"/>
        <v>-1.2361666808421067E-2</v>
      </c>
      <c r="M1318" s="170">
        <f t="shared" si="173"/>
        <v>151.32594332062828</v>
      </c>
      <c r="N1318" s="139" t="e" cm="1">
        <f t="array" ref="N1318">[1]!BSMCall(M1318,$G$4,$G$7,W1318,$G$11,AE1318)/'EUR GBP'!H1318</f>
        <v>#VALUE!</v>
      </c>
      <c r="O1318" s="139" t="e">
        <f>$B$5*(N1318-($G$10/'EUR GBP'!$F$3))</f>
        <v>#VALUE!</v>
      </c>
      <c r="P1318" s="139" t="e">
        <f>(M1318/'EUR GBP'!H1318)-(Barclays!$K$3/'EUR GBP'!$F$3)</f>
        <v>#DIV/0!</v>
      </c>
      <c r="Q1318" s="139" t="e">
        <f t="shared" si="174"/>
        <v>#DIV/0!</v>
      </c>
      <c r="R1318" s="139" t="e">
        <f t="shared" si="175"/>
        <v>#DIV/0!</v>
      </c>
      <c r="S1318" s="139" t="e">
        <f t="shared" si="176"/>
        <v>#DIV/0!</v>
      </c>
    </row>
    <row r="1319" spans="10:19" ht="15" x14ac:dyDescent="0.2">
      <c r="J1319" s="49">
        <v>43214</v>
      </c>
      <c r="K1319" s="50">
        <v>215.70000648498501</v>
      </c>
      <c r="L1319" s="139">
        <f t="shared" si="172"/>
        <v>2.320778216494027E-3</v>
      </c>
      <c r="M1319" s="170">
        <f t="shared" si="173"/>
        <v>153.57558751626075</v>
      </c>
      <c r="N1319" s="139" t="e" cm="1">
        <f t="array" ref="N1319">[1]!BSMCall(M1319,$G$4,$G$7,W1319,$G$11,AE1319)/'EUR GBP'!H1319</f>
        <v>#VALUE!</v>
      </c>
      <c r="O1319" s="139" t="e">
        <f>$B$5*(N1319-($G$10/'EUR GBP'!$F$3))</f>
        <v>#VALUE!</v>
      </c>
      <c r="P1319" s="139" t="e">
        <f>(M1319/'EUR GBP'!H1319)-(Barclays!$K$3/'EUR GBP'!$F$3)</f>
        <v>#DIV/0!</v>
      </c>
      <c r="Q1319" s="139" t="e">
        <f t="shared" si="174"/>
        <v>#DIV/0!</v>
      </c>
      <c r="R1319" s="139" t="e">
        <f t="shared" si="175"/>
        <v>#DIV/0!</v>
      </c>
      <c r="S1319" s="139" t="e">
        <f t="shared" si="176"/>
        <v>#DIV/0!</v>
      </c>
    </row>
    <row r="1320" spans="10:19" ht="15" x14ac:dyDescent="0.2">
      <c r="J1320" s="49">
        <v>43213</v>
      </c>
      <c r="K1320" s="50">
        <v>215.19999504089301</v>
      </c>
      <c r="L1320" s="139">
        <f t="shared" si="172"/>
        <v>0</v>
      </c>
      <c r="M1320" s="170">
        <f t="shared" si="173"/>
        <v>153.21999788284299</v>
      </c>
      <c r="N1320" s="139" t="e" cm="1">
        <f t="array" ref="N1320">[1]!BSMCall(M1320,$G$4,$G$7,W1320,$G$11,AE1320)/'EUR GBP'!H1320</f>
        <v>#VALUE!</v>
      </c>
      <c r="O1320" s="139" t="e">
        <f>$B$5*(N1320-($G$10/'EUR GBP'!$F$3))</f>
        <v>#VALUE!</v>
      </c>
      <c r="P1320" s="139" t="e">
        <f>(M1320/'EUR GBP'!H1320)-(Barclays!$K$3/'EUR GBP'!$F$3)</f>
        <v>#DIV/0!</v>
      </c>
      <c r="Q1320" s="139" t="e">
        <f t="shared" si="174"/>
        <v>#DIV/0!</v>
      </c>
      <c r="R1320" s="139" t="e">
        <f t="shared" si="175"/>
        <v>#DIV/0!</v>
      </c>
      <c r="S1320" s="139" t="e">
        <f t="shared" si="176"/>
        <v>#DIV/0!</v>
      </c>
    </row>
    <row r="1321" spans="10:19" ht="15" x14ac:dyDescent="0.2">
      <c r="J1321" s="49">
        <v>43210</v>
      </c>
      <c r="K1321" s="50">
        <v>215.19999504089301</v>
      </c>
      <c r="L1321" s="139">
        <f t="shared" si="172"/>
        <v>3.2580757674498368E-3</v>
      </c>
      <c r="M1321" s="170">
        <f t="shared" si="173"/>
        <v>153.71920024503379</v>
      </c>
      <c r="N1321" s="139" t="e" cm="1">
        <f t="array" ref="N1321">[1]!BSMCall(M1321,$G$4,$G$7,W1321,$G$11,AE1321)/'EUR GBP'!H1321</f>
        <v>#VALUE!</v>
      </c>
      <c r="O1321" s="139" t="e">
        <f>$B$5*(N1321-($G$10/'EUR GBP'!$F$3))</f>
        <v>#VALUE!</v>
      </c>
      <c r="P1321" s="139" t="e">
        <f>(M1321/'EUR GBP'!H1321)-(Barclays!$K$3/'EUR GBP'!$F$3)</f>
        <v>#DIV/0!</v>
      </c>
      <c r="Q1321" s="139" t="e">
        <f t="shared" si="174"/>
        <v>#DIV/0!</v>
      </c>
      <c r="R1321" s="139" t="e">
        <f t="shared" si="175"/>
        <v>#DIV/0!</v>
      </c>
      <c r="S1321" s="139" t="e">
        <f t="shared" si="176"/>
        <v>#DIV/0!</v>
      </c>
    </row>
    <row r="1322" spans="10:19" ht="15" x14ac:dyDescent="0.2">
      <c r="J1322" s="49">
        <v>43209</v>
      </c>
      <c r="K1322" s="50">
        <v>214.49999809265103</v>
      </c>
      <c r="L1322" s="139">
        <f t="shared" si="172"/>
        <v>2.3336654335114229E-3</v>
      </c>
      <c r="M1322" s="170">
        <f t="shared" si="173"/>
        <v>153.57756209562487</v>
      </c>
      <c r="N1322" s="139" t="e" cm="1">
        <f t="array" ref="N1322">[1]!BSMCall(M1322,$G$4,$G$7,W1322,$G$11,AE1322)/'EUR GBP'!H1322</f>
        <v>#VALUE!</v>
      </c>
      <c r="O1322" s="139" t="e">
        <f>$B$5*(N1322-($G$10/'EUR GBP'!$F$3))</f>
        <v>#VALUE!</v>
      </c>
      <c r="P1322" s="139" t="e">
        <f>(M1322/'EUR GBP'!H1322)-(Barclays!$K$3/'EUR GBP'!$F$3)</f>
        <v>#DIV/0!</v>
      </c>
      <c r="Q1322" s="139" t="e">
        <f t="shared" si="174"/>
        <v>#DIV/0!</v>
      </c>
      <c r="R1322" s="139" t="e">
        <f t="shared" si="175"/>
        <v>#DIV/0!</v>
      </c>
      <c r="S1322" s="139" t="e">
        <f t="shared" si="176"/>
        <v>#DIV/0!</v>
      </c>
    </row>
    <row r="1323" spans="10:19" ht="15" x14ac:dyDescent="0.2">
      <c r="J1323" s="49">
        <v>43208</v>
      </c>
      <c r="K1323" s="50">
        <v>214.000010490417</v>
      </c>
      <c r="L1323" s="139">
        <f t="shared" si="172"/>
        <v>9.3898433520456515E-3</v>
      </c>
      <c r="M1323" s="170">
        <f t="shared" si="173"/>
        <v>154.65870966136364</v>
      </c>
      <c r="N1323" s="139" t="e" cm="1">
        <f t="array" ref="N1323">[1]!BSMCall(M1323,$G$4,$G$7,W1323,$G$11,AE1323)/'EUR GBP'!H1323</f>
        <v>#VALUE!</v>
      </c>
      <c r="O1323" s="139" t="e">
        <f>$B$5*(N1323-($G$10/'EUR GBP'!$F$3))</f>
        <v>#VALUE!</v>
      </c>
      <c r="P1323" s="139" t="e">
        <f>(M1323/'EUR GBP'!H1323)-(Barclays!$K$3/'EUR GBP'!$F$3)</f>
        <v>#DIV/0!</v>
      </c>
      <c r="Q1323" s="139" t="e">
        <f t="shared" si="174"/>
        <v>#DIV/0!</v>
      </c>
      <c r="R1323" s="139" t="e">
        <f t="shared" si="175"/>
        <v>#DIV/0!</v>
      </c>
      <c r="S1323" s="139" t="e">
        <f t="shared" si="176"/>
        <v>#DIV/0!</v>
      </c>
    </row>
    <row r="1324" spans="10:19" ht="15" x14ac:dyDescent="0.2">
      <c r="J1324" s="49">
        <v>43207</v>
      </c>
      <c r="K1324" s="50">
        <v>211.99998855590798</v>
      </c>
      <c r="L1324" s="139">
        <f t="shared" si="172"/>
        <v>-1.0090481589613686E-2</v>
      </c>
      <c r="M1324" s="170">
        <f t="shared" si="173"/>
        <v>151.67393431504553</v>
      </c>
      <c r="N1324" s="139" t="e" cm="1">
        <f t="array" ref="N1324">[1]!BSMCall(M1324,$G$4,$G$7,W1324,$G$11,AE1324)/'EUR GBP'!H1324</f>
        <v>#VALUE!</v>
      </c>
      <c r="O1324" s="139" t="e">
        <f>$B$5*(N1324-($G$10/'EUR GBP'!$F$3))</f>
        <v>#VALUE!</v>
      </c>
      <c r="P1324" s="139" t="e">
        <f>(M1324/'EUR GBP'!H1324)-(Barclays!$K$3/'EUR GBP'!$F$3)</f>
        <v>#DIV/0!</v>
      </c>
      <c r="Q1324" s="139" t="e">
        <f t="shared" si="174"/>
        <v>#DIV/0!</v>
      </c>
      <c r="R1324" s="139" t="e">
        <f t="shared" si="175"/>
        <v>#DIV/0!</v>
      </c>
      <c r="S1324" s="139" t="e">
        <f t="shared" si="176"/>
        <v>#DIV/0!</v>
      </c>
    </row>
    <row r="1325" spans="10:19" ht="15" x14ac:dyDescent="0.2">
      <c r="J1325" s="49">
        <v>43206</v>
      </c>
      <c r="K1325" s="50">
        <v>214.14999961853002</v>
      </c>
      <c r="L1325" s="139">
        <f t="shared" si="172"/>
        <v>5.8541545696435254E-3</v>
      </c>
      <c r="M1325" s="170">
        <f t="shared" si="173"/>
        <v>154.11697143360962</v>
      </c>
      <c r="N1325" s="139" t="e" cm="1">
        <f t="array" ref="N1325">[1]!BSMCall(M1325,$G$4,$G$7,W1325,$G$11,AE1325)/'EUR GBP'!H1325</f>
        <v>#VALUE!</v>
      </c>
      <c r="O1325" s="139" t="e">
        <f>$B$5*(N1325-($G$10/'EUR GBP'!$F$3))</f>
        <v>#VALUE!</v>
      </c>
      <c r="P1325" s="139" t="e">
        <f>(M1325/'EUR GBP'!H1325)-(Barclays!$K$3/'EUR GBP'!$F$3)</f>
        <v>#DIV/0!</v>
      </c>
      <c r="Q1325" s="139" t="e">
        <f t="shared" si="174"/>
        <v>#DIV/0!</v>
      </c>
      <c r="R1325" s="139" t="e">
        <f t="shared" si="175"/>
        <v>#DIV/0!</v>
      </c>
      <c r="S1325" s="139" t="e">
        <f t="shared" si="176"/>
        <v>#DIV/0!</v>
      </c>
    </row>
    <row r="1326" spans="10:19" ht="15" x14ac:dyDescent="0.2">
      <c r="J1326" s="49">
        <v>43203</v>
      </c>
      <c r="K1326" s="50">
        <v>212.89999485015798</v>
      </c>
      <c r="L1326" s="139">
        <f t="shared" si="172"/>
        <v>-1.0280499203985263E-2</v>
      </c>
      <c r="M1326" s="170">
        <f t="shared" si="173"/>
        <v>151.6448198165738</v>
      </c>
      <c r="N1326" s="139" t="e" cm="1">
        <f t="array" ref="N1326">[1]!BSMCall(M1326,$G$4,$G$7,W1326,$G$11,AE1326)/'EUR GBP'!H1326</f>
        <v>#VALUE!</v>
      </c>
      <c r="O1326" s="139" t="e">
        <f>$B$5*(N1326-($G$10/'EUR GBP'!$F$3))</f>
        <v>#VALUE!</v>
      </c>
      <c r="P1326" s="139" t="e">
        <f>(M1326/'EUR GBP'!H1326)-(Barclays!$K$3/'EUR GBP'!$F$3)</f>
        <v>#DIV/0!</v>
      </c>
      <c r="Q1326" s="139" t="e">
        <f t="shared" si="174"/>
        <v>#DIV/0!</v>
      </c>
      <c r="R1326" s="139" t="e">
        <f t="shared" si="175"/>
        <v>#DIV/0!</v>
      </c>
      <c r="S1326" s="139" t="e">
        <f t="shared" si="176"/>
        <v>#DIV/0!</v>
      </c>
    </row>
    <row r="1327" spans="10:19" ht="15" x14ac:dyDescent="0.2">
      <c r="J1327" s="49">
        <v>43202</v>
      </c>
      <c r="K1327" s="50">
        <v>215.10000228881802</v>
      </c>
      <c r="L1327" s="139">
        <f t="shared" si="172"/>
        <v>3.9595250462902765E-3</v>
      </c>
      <c r="M1327" s="170">
        <f t="shared" si="173"/>
        <v>153.82667630205265</v>
      </c>
      <c r="N1327" s="139" t="e" cm="1">
        <f t="array" ref="N1327">[1]!BSMCall(M1327,$G$4,$G$7,W1327,$G$11,AE1327)/'EUR GBP'!H1327</f>
        <v>#VALUE!</v>
      </c>
      <c r="O1327" s="139" t="e">
        <f>$B$5*(N1327-($G$10/'EUR GBP'!$F$3))</f>
        <v>#VALUE!</v>
      </c>
      <c r="P1327" s="139" t="e">
        <f>(M1327/'EUR GBP'!H1327)-(Barclays!$K$3/'EUR GBP'!$F$3)</f>
        <v>#DIV/0!</v>
      </c>
      <c r="Q1327" s="139" t="e">
        <f t="shared" si="174"/>
        <v>#DIV/0!</v>
      </c>
      <c r="R1327" s="139" t="e">
        <f t="shared" si="175"/>
        <v>#DIV/0!</v>
      </c>
      <c r="S1327" s="139" t="e">
        <f t="shared" si="176"/>
        <v>#DIV/0!</v>
      </c>
    </row>
    <row r="1328" spans="10:19" ht="15" x14ac:dyDescent="0.2">
      <c r="J1328" s="49">
        <v>43201</v>
      </c>
      <c r="K1328" s="50">
        <v>214.24999237060499</v>
      </c>
      <c r="L1328" s="139">
        <f t="shared" si="172"/>
        <v>7.0031112771832941E-4</v>
      </c>
      <c r="M1328" s="170">
        <f t="shared" si="173"/>
        <v>153.32729955234933</v>
      </c>
      <c r="N1328" s="139" t="e" cm="1">
        <f t="array" ref="N1328">[1]!BSMCall(M1328,$G$4,$G$7,W1328,$G$11,AE1328)/'EUR GBP'!H1328</f>
        <v>#VALUE!</v>
      </c>
      <c r="O1328" s="139" t="e">
        <f>$B$5*(N1328-($G$10/'EUR GBP'!$F$3))</f>
        <v>#VALUE!</v>
      </c>
      <c r="P1328" s="139" t="e">
        <f>(M1328/'EUR GBP'!H1328)-(Barclays!$K$3/'EUR GBP'!$F$3)</f>
        <v>#DIV/0!</v>
      </c>
      <c r="Q1328" s="139" t="e">
        <f t="shared" si="174"/>
        <v>#DIV/0!</v>
      </c>
      <c r="R1328" s="139" t="e">
        <f t="shared" si="175"/>
        <v>#DIV/0!</v>
      </c>
      <c r="S1328" s="139" t="e">
        <f t="shared" si="176"/>
        <v>#DIV/0!</v>
      </c>
    </row>
    <row r="1329" spans="10:19" ht="15" x14ac:dyDescent="0.2">
      <c r="J1329" s="49">
        <v>43200</v>
      </c>
      <c r="K1329" s="50">
        <v>214.10000324249202</v>
      </c>
      <c r="L1329" s="139">
        <f t="shared" si="172"/>
        <v>1.5059138630215017E-2</v>
      </c>
      <c r="M1329" s="170">
        <f t="shared" si="173"/>
        <v>155.52735907188196</v>
      </c>
      <c r="N1329" s="139" t="e" cm="1">
        <f t="array" ref="N1329">[1]!BSMCall(M1329,$G$4,$G$7,W1329,$G$11,AE1329)/'EUR GBP'!H1329</f>
        <v>#VALUE!</v>
      </c>
      <c r="O1329" s="139" t="e">
        <f>$B$5*(N1329-($G$10/'EUR GBP'!$F$3))</f>
        <v>#VALUE!</v>
      </c>
      <c r="P1329" s="139" t="e">
        <f>(M1329/'EUR GBP'!H1329)-(Barclays!$K$3/'EUR GBP'!$F$3)</f>
        <v>#DIV/0!</v>
      </c>
      <c r="Q1329" s="139" t="e">
        <f t="shared" si="174"/>
        <v>#DIV/0!</v>
      </c>
      <c r="R1329" s="139" t="e">
        <f t="shared" si="175"/>
        <v>#DIV/0!</v>
      </c>
      <c r="S1329" s="139" t="e">
        <f t="shared" si="176"/>
        <v>#DIV/0!</v>
      </c>
    </row>
    <row r="1330" spans="10:19" ht="15" x14ac:dyDescent="0.2">
      <c r="J1330" s="49">
        <v>43199</v>
      </c>
      <c r="K1330" s="50">
        <v>210.89999675750701</v>
      </c>
      <c r="L1330" s="139">
        <f t="shared" si="172"/>
        <v>4.752856187920187E-3</v>
      </c>
      <c r="M1330" s="170">
        <f t="shared" si="173"/>
        <v>153.94823049789358</v>
      </c>
      <c r="N1330" s="139" t="e" cm="1">
        <f t="array" ref="N1330">[1]!BSMCall(M1330,$G$4,$G$7,W1330,$G$11,AE1330)/'EUR GBP'!H1330</f>
        <v>#VALUE!</v>
      </c>
      <c r="O1330" s="139" t="e">
        <f>$B$5*(N1330-($G$10/'EUR GBP'!$F$3))</f>
        <v>#VALUE!</v>
      </c>
      <c r="P1330" s="139" t="e">
        <f>(M1330/'EUR GBP'!H1330)-(Barclays!$K$3/'EUR GBP'!$F$3)</f>
        <v>#DIV/0!</v>
      </c>
      <c r="Q1330" s="139" t="e">
        <f t="shared" si="174"/>
        <v>#DIV/0!</v>
      </c>
      <c r="R1330" s="139" t="e">
        <f t="shared" si="175"/>
        <v>#DIV/0!</v>
      </c>
      <c r="S1330" s="139" t="e">
        <f t="shared" si="176"/>
        <v>#DIV/0!</v>
      </c>
    </row>
    <row r="1331" spans="10:19" ht="15" x14ac:dyDescent="0.2">
      <c r="J1331" s="49">
        <v>43196</v>
      </c>
      <c r="K1331" s="50">
        <v>209.89999771118102</v>
      </c>
      <c r="L1331" s="139">
        <f t="shared" si="172"/>
        <v>-5.4639023971192816E-3</v>
      </c>
      <c r="M1331" s="170">
        <f t="shared" si="173"/>
        <v>152.38281876912433</v>
      </c>
      <c r="N1331" s="139" t="e" cm="1">
        <f t="array" ref="N1331">[1]!BSMCall(M1331,$G$4,$G$7,W1331,$G$11,AE1331)/'EUR GBP'!H1331</f>
        <v>#VALUE!</v>
      </c>
      <c r="O1331" s="139" t="e">
        <f>$B$5*(N1331-($G$10/'EUR GBP'!$F$3))</f>
        <v>#VALUE!</v>
      </c>
      <c r="P1331" s="139" t="e">
        <f>(M1331/'EUR GBP'!H1331)-(Barclays!$K$3/'EUR GBP'!$F$3)</f>
        <v>#DIV/0!</v>
      </c>
      <c r="Q1331" s="139" t="e">
        <f t="shared" si="174"/>
        <v>#DIV/0!</v>
      </c>
      <c r="R1331" s="139" t="e">
        <f t="shared" si="175"/>
        <v>#DIV/0!</v>
      </c>
      <c r="S1331" s="139" t="e">
        <f t="shared" si="176"/>
        <v>#DIV/0!</v>
      </c>
    </row>
    <row r="1332" spans="10:19" ht="15" x14ac:dyDescent="0.2">
      <c r="J1332" s="49">
        <v>43195</v>
      </c>
      <c r="K1332" s="50">
        <v>211.05000972747797</v>
      </c>
      <c r="L1332" s="139">
        <f t="shared" si="172"/>
        <v>2.0584729063262381E-2</v>
      </c>
      <c r="M1332" s="170">
        <f t="shared" si="173"/>
        <v>156.37399002633495</v>
      </c>
      <c r="N1332" s="139" t="e" cm="1">
        <f t="array" ref="N1332">[1]!BSMCall(M1332,$G$4,$G$7,W1332,$G$11,AE1332)/'EUR GBP'!H1332</f>
        <v>#VALUE!</v>
      </c>
      <c r="O1332" s="139" t="e">
        <f>$B$5*(N1332-($G$10/'EUR GBP'!$F$3))</f>
        <v>#VALUE!</v>
      </c>
      <c r="P1332" s="139" t="e">
        <f>(M1332/'EUR GBP'!H1332)-(Barclays!$K$3/'EUR GBP'!$F$3)</f>
        <v>#DIV/0!</v>
      </c>
      <c r="Q1332" s="139" t="e">
        <f t="shared" si="174"/>
        <v>#DIV/0!</v>
      </c>
      <c r="R1332" s="139" t="e">
        <f t="shared" si="175"/>
        <v>#DIV/0!</v>
      </c>
      <c r="S1332" s="139" t="e">
        <f t="shared" si="176"/>
        <v>#DIV/0!</v>
      </c>
    </row>
    <row r="1333" spans="10:19" ht="15" x14ac:dyDescent="0.2">
      <c r="J1333" s="49">
        <v>43194</v>
      </c>
      <c r="K1333" s="50">
        <v>206.750011444091</v>
      </c>
      <c r="L1333" s="139">
        <f t="shared" si="172"/>
        <v>-5.065722452588438E-3</v>
      </c>
      <c r="M1333" s="170">
        <f t="shared" si="173"/>
        <v>152.44382789938231</v>
      </c>
      <c r="N1333" s="139" t="e" cm="1">
        <f t="array" ref="N1333">[1]!BSMCall(M1333,$G$4,$G$7,W1333,$G$11,AE1333)/'EUR GBP'!H1333</f>
        <v>#VALUE!</v>
      </c>
      <c r="O1333" s="139" t="e">
        <f>$B$5*(N1333-($G$10/'EUR GBP'!$F$3))</f>
        <v>#VALUE!</v>
      </c>
      <c r="P1333" s="139" t="e">
        <f>(M1333/'EUR GBP'!H1333)-(Barclays!$K$3/'EUR GBP'!$F$3)</f>
        <v>#DIV/0!</v>
      </c>
      <c r="Q1333" s="139" t="e">
        <f t="shared" si="174"/>
        <v>#DIV/0!</v>
      </c>
      <c r="R1333" s="139" t="e">
        <f t="shared" si="175"/>
        <v>#DIV/0!</v>
      </c>
      <c r="S1333" s="139" t="e">
        <f t="shared" si="176"/>
        <v>#DIV/0!</v>
      </c>
    </row>
    <row r="1334" spans="10:19" ht="15" x14ac:dyDescent="0.2">
      <c r="J1334" s="49">
        <v>43193</v>
      </c>
      <c r="K1334" s="50">
        <v>207.80000686645499</v>
      </c>
      <c r="L1334" s="139">
        <f t="shared" si="172"/>
        <v>6.2756715979539286E-3</v>
      </c>
      <c r="M1334" s="170">
        <f t="shared" si="173"/>
        <v>154.1815562717949</v>
      </c>
      <c r="N1334" s="139" t="e" cm="1">
        <f t="array" ref="N1334">[1]!BSMCall(M1334,$G$4,$G$7,W1334,$G$11,AE1334)/'EUR GBP'!H1334</f>
        <v>#VALUE!</v>
      </c>
      <c r="O1334" s="139" t="e">
        <f>$B$5*(N1334-($G$10/'EUR GBP'!$F$3))</f>
        <v>#VALUE!</v>
      </c>
      <c r="P1334" s="139" t="e">
        <f>(M1334/'EUR GBP'!H1334)-(Barclays!$K$3/'EUR GBP'!$F$3)</f>
        <v>#DIV/0!</v>
      </c>
      <c r="Q1334" s="139" t="e">
        <f t="shared" si="174"/>
        <v>#DIV/0!</v>
      </c>
      <c r="R1334" s="139" t="e">
        <f t="shared" si="175"/>
        <v>#DIV/0!</v>
      </c>
      <c r="S1334" s="139" t="e">
        <f t="shared" si="176"/>
        <v>#DIV/0!</v>
      </c>
    </row>
    <row r="1335" spans="10:19" ht="15" x14ac:dyDescent="0.2">
      <c r="J1335" s="49">
        <v>43192</v>
      </c>
      <c r="K1335" s="50">
        <v>206.50000572204502</v>
      </c>
      <c r="L1335" s="139">
        <f t="shared" si="172"/>
        <v>0</v>
      </c>
      <c r="M1335" s="170">
        <f t="shared" si="173"/>
        <v>153.21999788284299</v>
      </c>
      <c r="N1335" s="139" t="e" cm="1">
        <f t="array" ref="N1335">[1]!BSMCall(M1335,$G$4,$G$7,W1335,$G$11,AE1335)/'EUR GBP'!H1335</f>
        <v>#VALUE!</v>
      </c>
      <c r="O1335" s="139" t="e">
        <f>$B$5*(N1335-($G$10/'EUR GBP'!$F$3))</f>
        <v>#VALUE!</v>
      </c>
      <c r="P1335" s="139" t="e">
        <f>(M1335/'EUR GBP'!H1335)-(Barclays!$K$3/'EUR GBP'!$F$3)</f>
        <v>#DIV/0!</v>
      </c>
      <c r="Q1335" s="139" t="e">
        <f t="shared" si="174"/>
        <v>#DIV/0!</v>
      </c>
      <c r="R1335" s="139" t="e">
        <f t="shared" si="175"/>
        <v>#DIV/0!</v>
      </c>
      <c r="S1335" s="139" t="e">
        <f t="shared" si="176"/>
        <v>#DIV/0!</v>
      </c>
    </row>
    <row r="1336" spans="10:19" ht="15" x14ac:dyDescent="0.2">
      <c r="J1336" s="49">
        <v>43189</v>
      </c>
      <c r="K1336" s="50">
        <v>206.50000572204502</v>
      </c>
      <c r="L1336" s="139">
        <f t="shared" si="172"/>
        <v>-6.275671597953782E-3</v>
      </c>
      <c r="M1336" s="170">
        <f t="shared" si="173"/>
        <v>152.25843949389107</v>
      </c>
      <c r="N1336" s="139" t="e" cm="1">
        <f t="array" ref="N1336">[1]!BSMCall(M1336,$G$4,$G$7,W1336,$G$11,AE1336)/'EUR GBP'!H1336</f>
        <v>#VALUE!</v>
      </c>
      <c r="O1336" s="139" t="e">
        <f>$B$5*(N1336-($G$10/'EUR GBP'!$F$3))</f>
        <v>#VALUE!</v>
      </c>
      <c r="P1336" s="139" t="e">
        <f>(M1336/'EUR GBP'!H1336)-(Barclays!$K$3/'EUR GBP'!$F$3)</f>
        <v>#DIV/0!</v>
      </c>
      <c r="Q1336" s="139" t="e">
        <f t="shared" si="174"/>
        <v>#DIV/0!</v>
      </c>
      <c r="R1336" s="139" t="e">
        <f t="shared" si="175"/>
        <v>#DIV/0!</v>
      </c>
      <c r="S1336" s="139" t="e">
        <f t="shared" si="176"/>
        <v>#DIV/0!</v>
      </c>
    </row>
    <row r="1337" spans="10:19" ht="15" x14ac:dyDescent="0.2">
      <c r="J1337" s="49">
        <v>43188</v>
      </c>
      <c r="K1337" s="50">
        <v>207.80000686645499</v>
      </c>
      <c r="L1337" s="139">
        <f t="shared" si="172"/>
        <v>1.5030652585454916E-2</v>
      </c>
      <c r="M1337" s="170">
        <f t="shared" si="173"/>
        <v>155.52299444016413</v>
      </c>
      <c r="N1337" s="139" t="e" cm="1">
        <f t="array" ref="N1337">[1]!BSMCall(M1337,$G$4,$G$7,W1337,$G$11,AE1337)/'EUR GBP'!H1337</f>
        <v>#VALUE!</v>
      </c>
      <c r="O1337" s="139" t="e">
        <f>$B$5*(N1337-($G$10/'EUR GBP'!$F$3))</f>
        <v>#VALUE!</v>
      </c>
      <c r="P1337" s="139" t="e">
        <f>(M1337/'EUR GBP'!H1337)-(Barclays!$K$3/'EUR GBP'!$F$3)</f>
        <v>#DIV/0!</v>
      </c>
      <c r="Q1337" s="139" t="e">
        <f t="shared" si="174"/>
        <v>#DIV/0!</v>
      </c>
      <c r="R1337" s="139" t="e">
        <f t="shared" si="175"/>
        <v>#DIV/0!</v>
      </c>
      <c r="S1337" s="139" t="e">
        <f t="shared" si="176"/>
        <v>#DIV/0!</v>
      </c>
    </row>
    <row r="1338" spans="10:19" ht="15" x14ac:dyDescent="0.2">
      <c r="J1338" s="49">
        <v>43187</v>
      </c>
      <c r="K1338" s="50">
        <v>204.69999313354398</v>
      </c>
      <c r="L1338" s="139">
        <f t="shared" si="172"/>
        <v>-4.8732995185026048E-3</v>
      </c>
      <c r="M1338" s="170">
        <f t="shared" si="173"/>
        <v>152.47331094093556</v>
      </c>
      <c r="N1338" s="139" t="e" cm="1">
        <f t="array" ref="N1338">[1]!BSMCall(M1338,$G$4,$G$7,W1338,$G$11,AE1338)/'EUR GBP'!H1338</f>
        <v>#VALUE!</v>
      </c>
      <c r="O1338" s="139" t="e">
        <f>$B$5*(N1338-($G$10/'EUR GBP'!$F$3))</f>
        <v>#VALUE!</v>
      </c>
      <c r="P1338" s="139" t="e">
        <f>(M1338/'EUR GBP'!H1338)-(Barclays!$K$3/'EUR GBP'!$F$3)</f>
        <v>#DIV/0!</v>
      </c>
      <c r="Q1338" s="139" t="e">
        <f t="shared" si="174"/>
        <v>#DIV/0!</v>
      </c>
      <c r="R1338" s="139" t="e">
        <f t="shared" si="175"/>
        <v>#DIV/0!</v>
      </c>
      <c r="S1338" s="139" t="e">
        <f t="shared" si="176"/>
        <v>#DIV/0!</v>
      </c>
    </row>
    <row r="1339" spans="10:19" ht="15" x14ac:dyDescent="0.2">
      <c r="J1339" s="49">
        <v>43186</v>
      </c>
      <c r="K1339" s="50">
        <v>205.69999217986998</v>
      </c>
      <c r="L1339" s="139">
        <f t="shared" si="172"/>
        <v>4.8622784383782838E-4</v>
      </c>
      <c r="M1339" s="170">
        <f t="shared" si="173"/>
        <v>153.29449771204639</v>
      </c>
      <c r="N1339" s="139" t="e" cm="1">
        <f t="array" ref="N1339">[1]!BSMCall(M1339,$G$4,$G$7,W1339,$G$11,AE1339)/'EUR GBP'!H1339</f>
        <v>#VALUE!</v>
      </c>
      <c r="O1339" s="139" t="e">
        <f>$B$5*(N1339-($G$10/'EUR GBP'!$F$3))</f>
        <v>#VALUE!</v>
      </c>
      <c r="P1339" s="139" t="e">
        <f>(M1339/'EUR GBP'!H1339)-(Barclays!$K$3/'EUR GBP'!$F$3)</f>
        <v>#DIV/0!</v>
      </c>
      <c r="Q1339" s="139" t="e">
        <f t="shared" si="174"/>
        <v>#DIV/0!</v>
      </c>
      <c r="R1339" s="139" t="e">
        <f t="shared" si="175"/>
        <v>#DIV/0!</v>
      </c>
      <c r="S1339" s="139" t="e">
        <f t="shared" si="176"/>
        <v>#DIV/0!</v>
      </c>
    </row>
    <row r="1340" spans="10:19" ht="15" x14ac:dyDescent="0.2">
      <c r="J1340" s="49">
        <v>43185</v>
      </c>
      <c r="K1340" s="50">
        <v>205.59999942779501</v>
      </c>
      <c r="L1340" s="139">
        <f t="shared" si="172"/>
        <v>1.4698927686102788E-2</v>
      </c>
      <c r="M1340" s="170">
        <f t="shared" si="173"/>
        <v>155.47216755178772</v>
      </c>
      <c r="N1340" s="139" t="e" cm="1">
        <f t="array" ref="N1340">[1]!BSMCall(M1340,$G$4,$G$7,W1340,$G$11,AE1340)/'EUR GBP'!H1340</f>
        <v>#VALUE!</v>
      </c>
      <c r="O1340" s="139" t="e">
        <f>$B$5*(N1340-($G$10/'EUR GBP'!$F$3))</f>
        <v>#VALUE!</v>
      </c>
      <c r="P1340" s="139" t="e">
        <f>(M1340/'EUR GBP'!H1340)-(Barclays!$K$3/'EUR GBP'!$F$3)</f>
        <v>#DIV/0!</v>
      </c>
      <c r="Q1340" s="139" t="e">
        <f t="shared" si="174"/>
        <v>#DIV/0!</v>
      </c>
      <c r="R1340" s="139" t="e">
        <f t="shared" si="175"/>
        <v>#DIV/0!</v>
      </c>
      <c r="S1340" s="139" t="e">
        <f t="shared" si="176"/>
        <v>#DIV/0!</v>
      </c>
    </row>
    <row r="1341" spans="10:19" ht="15" x14ac:dyDescent="0.2">
      <c r="J1341" s="49">
        <v>43182</v>
      </c>
      <c r="K1341" s="50">
        <v>202.60000228881802</v>
      </c>
      <c r="L1341" s="139">
        <f t="shared" si="172"/>
        <v>-1.7612986046035825E-2</v>
      </c>
      <c r="M1341" s="170">
        <f t="shared" si="173"/>
        <v>150.52133619815885</v>
      </c>
      <c r="N1341" s="139" t="e" cm="1">
        <f t="array" ref="N1341">[1]!BSMCall(M1341,$G$4,$G$7,W1341,$G$11,AE1341)/'EUR GBP'!H1341</f>
        <v>#VALUE!</v>
      </c>
      <c r="O1341" s="139" t="e">
        <f>$B$5*(N1341-($G$10/'EUR GBP'!$F$3))</f>
        <v>#VALUE!</v>
      </c>
      <c r="P1341" s="139" t="e">
        <f>(M1341/'EUR GBP'!H1341)-(Barclays!$K$3/'EUR GBP'!$F$3)</f>
        <v>#DIV/0!</v>
      </c>
      <c r="Q1341" s="139" t="e">
        <f t="shared" si="174"/>
        <v>#DIV/0!</v>
      </c>
      <c r="R1341" s="139" t="e">
        <f t="shared" si="175"/>
        <v>#DIV/0!</v>
      </c>
      <c r="S1341" s="139" t="e">
        <f t="shared" si="176"/>
        <v>#DIV/0!</v>
      </c>
    </row>
    <row r="1342" spans="10:19" ht="15" x14ac:dyDescent="0.2">
      <c r="J1342" s="49">
        <v>43181</v>
      </c>
      <c r="K1342" s="50">
        <v>206.200003623962</v>
      </c>
      <c r="L1342" s="139">
        <f t="shared" si="172"/>
        <v>-2.3722203965195459E-2</v>
      </c>
      <c r="M1342" s="170">
        <f t="shared" si="173"/>
        <v>149.58528184151939</v>
      </c>
      <c r="N1342" s="139" t="e" cm="1">
        <f t="array" ref="N1342">[1]!BSMCall(M1342,$G$4,$G$7,W1342,$G$11,AE1342)/'EUR GBP'!H1342</f>
        <v>#VALUE!</v>
      </c>
      <c r="O1342" s="139" t="e">
        <f>$B$5*(N1342-($G$10/'EUR GBP'!$F$3))</f>
        <v>#VALUE!</v>
      </c>
      <c r="P1342" s="139" t="e">
        <f>(M1342/'EUR GBP'!H1342)-(Barclays!$K$3/'EUR GBP'!$F$3)</f>
        <v>#DIV/0!</v>
      </c>
      <c r="Q1342" s="139" t="e">
        <f t="shared" si="174"/>
        <v>#DIV/0!</v>
      </c>
      <c r="R1342" s="139" t="e">
        <f t="shared" si="175"/>
        <v>#DIV/0!</v>
      </c>
      <c r="S1342" s="139" t="e">
        <f t="shared" si="176"/>
        <v>#DIV/0!</v>
      </c>
    </row>
    <row r="1343" spans="10:19" ht="15" x14ac:dyDescent="0.2">
      <c r="J1343" s="49">
        <v>43180</v>
      </c>
      <c r="K1343" s="50">
        <v>211.150002479553</v>
      </c>
      <c r="L1343" s="139">
        <f t="shared" si="172"/>
        <v>-2.3635084733404008E-2</v>
      </c>
      <c r="M1343" s="170">
        <f t="shared" si="173"/>
        <v>149.59863025003</v>
      </c>
      <c r="N1343" s="139" t="e" cm="1">
        <f t="array" ref="N1343">[1]!BSMCall(M1343,$G$4,$G$7,W1343,$G$11,AE1343)/'EUR GBP'!H1343</f>
        <v>#VALUE!</v>
      </c>
      <c r="O1343" s="139" t="e">
        <f>$B$5*(N1343-($G$10/'EUR GBP'!$F$3))</f>
        <v>#VALUE!</v>
      </c>
      <c r="P1343" s="139" t="e">
        <f>(M1343/'EUR GBP'!H1343)-(Barclays!$K$3/'EUR GBP'!$F$3)</f>
        <v>#DIV/0!</v>
      </c>
      <c r="Q1343" s="139" t="e">
        <f t="shared" si="174"/>
        <v>#DIV/0!</v>
      </c>
      <c r="R1343" s="139" t="e">
        <f t="shared" si="175"/>
        <v>#DIV/0!</v>
      </c>
      <c r="S1343" s="139" t="e">
        <f t="shared" si="176"/>
        <v>#DIV/0!</v>
      </c>
    </row>
    <row r="1344" spans="10:19" ht="15" x14ac:dyDescent="0.2">
      <c r="J1344" s="49">
        <v>43179</v>
      </c>
      <c r="K1344" s="50">
        <v>216.19999408721901</v>
      </c>
      <c r="L1344" s="139">
        <f t="shared" si="172"/>
        <v>-3.9238823431179872E-3</v>
      </c>
      <c r="M1344" s="170">
        <f t="shared" si="173"/>
        <v>152.61878063853791</v>
      </c>
      <c r="N1344" s="139" t="e" cm="1">
        <f t="array" ref="N1344">[1]!BSMCall(M1344,$G$4,$G$7,W1344,$G$11,AE1344)/'EUR GBP'!H1344</f>
        <v>#VALUE!</v>
      </c>
      <c r="O1344" s="139" t="e">
        <f>$B$5*(N1344-($G$10/'EUR GBP'!$F$3))</f>
        <v>#VALUE!</v>
      </c>
      <c r="P1344" s="139" t="e">
        <f>(M1344/'EUR GBP'!H1344)-(Barclays!$K$3/'EUR GBP'!$F$3)</f>
        <v>#DIV/0!</v>
      </c>
      <c r="Q1344" s="139" t="e">
        <f t="shared" si="174"/>
        <v>#DIV/0!</v>
      </c>
      <c r="R1344" s="139" t="e">
        <f t="shared" si="175"/>
        <v>#DIV/0!</v>
      </c>
      <c r="S1344" s="139" t="e">
        <f t="shared" si="176"/>
        <v>#DIV/0!</v>
      </c>
    </row>
    <row r="1345" spans="10:19" ht="15" x14ac:dyDescent="0.2">
      <c r="J1345" s="49">
        <v>43178</v>
      </c>
      <c r="K1345" s="50">
        <v>217.05000400543199</v>
      </c>
      <c r="L1345" s="139">
        <f t="shared" si="172"/>
        <v>3.5165389469331218E-2</v>
      </c>
      <c r="M1345" s="170">
        <f t="shared" si="173"/>
        <v>158.60803878288326</v>
      </c>
      <c r="N1345" s="139" t="e" cm="1">
        <f t="array" ref="N1345">[1]!BSMCall(M1345,$G$4,$G$7,W1345,$G$11,AE1345)/'EUR GBP'!H1345</f>
        <v>#VALUE!</v>
      </c>
      <c r="O1345" s="139" t="e">
        <f>$B$5*(N1345-($G$10/'EUR GBP'!$F$3))</f>
        <v>#VALUE!</v>
      </c>
      <c r="P1345" s="139" t="e">
        <f>(M1345/'EUR GBP'!H1345)-(Barclays!$K$3/'EUR GBP'!$F$3)</f>
        <v>#DIV/0!</v>
      </c>
      <c r="Q1345" s="139" t="e">
        <f t="shared" si="174"/>
        <v>#DIV/0!</v>
      </c>
      <c r="R1345" s="139" t="e">
        <f t="shared" si="175"/>
        <v>#DIV/0!</v>
      </c>
      <c r="S1345" s="139" t="e">
        <f t="shared" si="176"/>
        <v>#DIV/0!</v>
      </c>
    </row>
    <row r="1346" spans="10:19" ht="15" x14ac:dyDescent="0.2">
      <c r="J1346" s="49">
        <v>43175</v>
      </c>
      <c r="K1346" s="50">
        <v>209.54999923706001</v>
      </c>
      <c r="L1346" s="139">
        <f t="shared" si="172"/>
        <v>8.3862590215290512E-3</v>
      </c>
      <c r="M1346" s="170">
        <f t="shared" si="173"/>
        <v>154.50494047236666</v>
      </c>
      <c r="N1346" s="139" t="e" cm="1">
        <f t="array" ref="N1346">[1]!BSMCall(M1346,$G$4,$G$7,W1346,$G$11,AE1346)/'EUR GBP'!H1346</f>
        <v>#VALUE!</v>
      </c>
      <c r="O1346" s="139" t="e">
        <f>$B$5*(N1346-($G$10/'EUR GBP'!$F$3))</f>
        <v>#VALUE!</v>
      </c>
      <c r="P1346" s="139" t="e">
        <f>(M1346/'EUR GBP'!H1346)-(Barclays!$K$3/'EUR GBP'!$F$3)</f>
        <v>#DIV/0!</v>
      </c>
      <c r="Q1346" s="139" t="e">
        <f t="shared" si="174"/>
        <v>#DIV/0!</v>
      </c>
      <c r="R1346" s="139" t="e">
        <f t="shared" si="175"/>
        <v>#DIV/0!</v>
      </c>
      <c r="S1346" s="139" t="e">
        <f t="shared" si="176"/>
        <v>#DIV/0!</v>
      </c>
    </row>
    <row r="1347" spans="10:19" ht="15" x14ac:dyDescent="0.2">
      <c r="J1347" s="49">
        <v>43174</v>
      </c>
      <c r="K1347" s="50">
        <v>207.80000686645499</v>
      </c>
      <c r="L1347" s="139">
        <f t="shared" si="172"/>
        <v>7.221710252264665E-4</v>
      </c>
      <c r="M1347" s="170">
        <f t="shared" si="173"/>
        <v>153.33064892579924</v>
      </c>
      <c r="N1347" s="139" t="e" cm="1">
        <f t="array" ref="N1347">[1]!BSMCall(M1347,$G$4,$G$7,W1347,$G$11,AE1347)/'EUR GBP'!H1347</f>
        <v>#VALUE!</v>
      </c>
      <c r="O1347" s="139" t="e">
        <f>$B$5*(N1347-($G$10/'EUR GBP'!$F$3))</f>
        <v>#VALUE!</v>
      </c>
      <c r="P1347" s="139" t="e">
        <f>(M1347/'EUR GBP'!H1347)-(Barclays!$K$3/'EUR GBP'!$F$3)</f>
        <v>#DIV/0!</v>
      </c>
      <c r="Q1347" s="139" t="e">
        <f t="shared" si="174"/>
        <v>#DIV/0!</v>
      </c>
      <c r="R1347" s="139" t="e">
        <f t="shared" si="175"/>
        <v>#DIV/0!</v>
      </c>
      <c r="S1347" s="139" t="e">
        <f t="shared" si="176"/>
        <v>#DIV/0!</v>
      </c>
    </row>
    <row r="1348" spans="10:19" ht="15" x14ac:dyDescent="0.2">
      <c r="J1348" s="49">
        <v>43173</v>
      </c>
      <c r="K1348" s="50">
        <v>207.64999389648403</v>
      </c>
      <c r="L1348" s="139">
        <f t="shared" ref="L1348:L1411" si="177">LN(K1348/K1349)</f>
        <v>-1.315647037691612E-2</v>
      </c>
      <c r="M1348" s="170">
        <f t="shared" ref="M1348:M1411" si="178">$K$3*(1+L1348)</f>
        <v>151.2041635195462</v>
      </c>
      <c r="N1348" s="139" t="e" cm="1">
        <f t="array" ref="N1348">[1]!BSMCall(M1348,$G$4,$G$7,W1348,$G$11,AE1348)/'EUR GBP'!H1348</f>
        <v>#VALUE!</v>
      </c>
      <c r="O1348" s="139" t="e">
        <f>$B$5*(N1348-($G$10/'EUR GBP'!$F$3))</f>
        <v>#VALUE!</v>
      </c>
      <c r="P1348" s="139" t="e">
        <f>(M1348/'EUR GBP'!H1348)-(Barclays!$K$3/'EUR GBP'!$F$3)</f>
        <v>#DIV/0!</v>
      </c>
      <c r="Q1348" s="139" t="e">
        <f t="shared" ref="Q1348:Q1411" si="179">$G$15*P1348</f>
        <v>#DIV/0!</v>
      </c>
      <c r="R1348" s="139" t="e">
        <f t="shared" ref="R1348:R1411" si="180">0.5*$G$16*P1348^2</f>
        <v>#DIV/0!</v>
      </c>
      <c r="S1348" s="139" t="e">
        <f t="shared" ref="S1348:S1411" si="181">Q1348+R1348+Y1348+AG1348</f>
        <v>#DIV/0!</v>
      </c>
    </row>
    <row r="1349" spans="10:19" ht="15" x14ac:dyDescent="0.2">
      <c r="J1349" s="49">
        <v>43172</v>
      </c>
      <c r="K1349" s="50">
        <v>210.39998531341499</v>
      </c>
      <c r="L1349" s="139">
        <f t="shared" si="177"/>
        <v>-5.2145919350379318E-3</v>
      </c>
      <c r="M1349" s="170">
        <f t="shared" si="178"/>
        <v>152.42101811759659</v>
      </c>
      <c r="N1349" s="139" t="e" cm="1">
        <f t="array" ref="N1349">[1]!BSMCall(M1349,$G$4,$G$7,W1349,$G$11,AE1349)/'EUR GBP'!H1349</f>
        <v>#VALUE!</v>
      </c>
      <c r="O1349" s="139" t="e">
        <f>$B$5*(N1349-($G$10/'EUR GBP'!$F$3))</f>
        <v>#VALUE!</v>
      </c>
      <c r="P1349" s="139" t="e">
        <f>(M1349/'EUR GBP'!H1349)-(Barclays!$K$3/'EUR GBP'!$F$3)</f>
        <v>#DIV/0!</v>
      </c>
      <c r="Q1349" s="139" t="e">
        <f t="shared" si="179"/>
        <v>#DIV/0!</v>
      </c>
      <c r="R1349" s="139" t="e">
        <f t="shared" si="180"/>
        <v>#DIV/0!</v>
      </c>
      <c r="S1349" s="139" t="e">
        <f t="shared" si="181"/>
        <v>#DIV/0!</v>
      </c>
    </row>
    <row r="1350" spans="10:19" ht="15" x14ac:dyDescent="0.2">
      <c r="J1350" s="49">
        <v>43171</v>
      </c>
      <c r="K1350" s="50">
        <v>211.500000953674</v>
      </c>
      <c r="L1350" s="139">
        <f t="shared" si="177"/>
        <v>3.0780209936645941E-3</v>
      </c>
      <c r="M1350" s="170">
        <f t="shared" si="178"/>
        <v>153.6916122529756</v>
      </c>
      <c r="N1350" s="139" t="e" cm="1">
        <f t="array" ref="N1350">[1]!BSMCall(M1350,$G$4,$G$7,W1350,$G$11,AE1350)/'EUR GBP'!H1350</f>
        <v>#VALUE!</v>
      </c>
      <c r="O1350" s="139" t="e">
        <f>$B$5*(N1350-($G$10/'EUR GBP'!$F$3))</f>
        <v>#VALUE!</v>
      </c>
      <c r="P1350" s="139" t="e">
        <f>(M1350/'EUR GBP'!H1350)-(Barclays!$K$3/'EUR GBP'!$F$3)</f>
        <v>#DIV/0!</v>
      </c>
      <c r="Q1350" s="139" t="e">
        <f t="shared" si="179"/>
        <v>#DIV/0!</v>
      </c>
      <c r="R1350" s="139" t="e">
        <f t="shared" si="180"/>
        <v>#DIV/0!</v>
      </c>
      <c r="S1350" s="139" t="e">
        <f t="shared" si="181"/>
        <v>#DIV/0!</v>
      </c>
    </row>
    <row r="1351" spans="10:19" ht="15" x14ac:dyDescent="0.2">
      <c r="J1351" s="49">
        <v>43168</v>
      </c>
      <c r="K1351" s="50">
        <v>210.85000038146902</v>
      </c>
      <c r="L1351" s="139">
        <f t="shared" si="177"/>
        <v>-5.675155294938501E-3</v>
      </c>
      <c r="M1351" s="170">
        <f t="shared" si="178"/>
        <v>152.35045060056771</v>
      </c>
      <c r="N1351" s="139" t="e" cm="1">
        <f t="array" ref="N1351">[1]!BSMCall(M1351,$G$4,$G$7,W1351,$G$11,AE1351)/'EUR GBP'!H1351</f>
        <v>#VALUE!</v>
      </c>
      <c r="O1351" s="139" t="e">
        <f>$B$5*(N1351-($G$10/'EUR GBP'!$F$3))</f>
        <v>#VALUE!</v>
      </c>
      <c r="P1351" s="139" t="e">
        <f>(M1351/'EUR GBP'!H1351)-(Barclays!$K$3/'EUR GBP'!$F$3)</f>
        <v>#DIV/0!</v>
      </c>
      <c r="Q1351" s="139" t="e">
        <f t="shared" si="179"/>
        <v>#DIV/0!</v>
      </c>
      <c r="R1351" s="139" t="e">
        <f t="shared" si="180"/>
        <v>#DIV/0!</v>
      </c>
      <c r="S1351" s="139" t="e">
        <f t="shared" si="181"/>
        <v>#DIV/0!</v>
      </c>
    </row>
    <row r="1352" spans="10:19" ht="15" x14ac:dyDescent="0.2">
      <c r="J1352" s="49">
        <v>43167</v>
      </c>
      <c r="K1352" s="50">
        <v>212.050008773803</v>
      </c>
      <c r="L1352" s="139">
        <f t="shared" si="177"/>
        <v>3.3065543314057398E-3</v>
      </c>
      <c r="M1352" s="170">
        <f t="shared" si="178"/>
        <v>153.72662813050047</v>
      </c>
      <c r="N1352" s="139" t="e" cm="1">
        <f t="array" ref="N1352">[1]!BSMCall(M1352,$G$4,$G$7,W1352,$G$11,AE1352)/'EUR GBP'!H1352</f>
        <v>#VALUE!</v>
      </c>
      <c r="O1352" s="139" t="e">
        <f>$B$5*(N1352-($G$10/'EUR GBP'!$F$3))</f>
        <v>#VALUE!</v>
      </c>
      <c r="P1352" s="139" t="e">
        <f>(M1352/'EUR GBP'!H1352)-(Barclays!$K$3/'EUR GBP'!$F$3)</f>
        <v>#DIV/0!</v>
      </c>
      <c r="Q1352" s="139" t="e">
        <f t="shared" si="179"/>
        <v>#DIV/0!</v>
      </c>
      <c r="R1352" s="139" t="e">
        <f t="shared" si="180"/>
        <v>#DIV/0!</v>
      </c>
      <c r="S1352" s="139" t="e">
        <f t="shared" si="181"/>
        <v>#DIV/0!</v>
      </c>
    </row>
    <row r="1353" spans="10:19" ht="15" x14ac:dyDescent="0.2">
      <c r="J1353" s="49">
        <v>43166</v>
      </c>
      <c r="K1353" s="50">
        <v>211.35001182556098</v>
      </c>
      <c r="L1353" s="139">
        <f t="shared" si="177"/>
        <v>-9.4578157828258526E-4</v>
      </c>
      <c r="M1353" s="170">
        <f t="shared" si="178"/>
        <v>153.0750852314209</v>
      </c>
      <c r="N1353" s="139" t="e" cm="1">
        <f t="array" ref="N1353">[1]!BSMCall(M1353,$G$4,$G$7,W1353,$G$11,AE1353)/'EUR GBP'!H1353</f>
        <v>#VALUE!</v>
      </c>
      <c r="O1353" s="139" t="e">
        <f>$B$5*(N1353-($G$10/'EUR GBP'!$F$3))</f>
        <v>#VALUE!</v>
      </c>
      <c r="P1353" s="139" t="e">
        <f>(M1353/'EUR GBP'!H1353)-(Barclays!$K$3/'EUR GBP'!$F$3)</f>
        <v>#DIV/0!</v>
      </c>
      <c r="Q1353" s="139" t="e">
        <f t="shared" si="179"/>
        <v>#DIV/0!</v>
      </c>
      <c r="R1353" s="139" t="e">
        <f t="shared" si="180"/>
        <v>#DIV/0!</v>
      </c>
      <c r="S1353" s="139" t="e">
        <f t="shared" si="181"/>
        <v>#DIV/0!</v>
      </c>
    </row>
    <row r="1354" spans="10:19" ht="15" x14ac:dyDescent="0.2">
      <c r="J1354" s="49">
        <v>43165</v>
      </c>
      <c r="K1354" s="50">
        <v>211.54999732971098</v>
      </c>
      <c r="L1354" s="139">
        <f t="shared" si="177"/>
        <v>3.1207553633745028E-2</v>
      </c>
      <c r="M1354" s="170">
        <f t="shared" si="178"/>
        <v>158.00161918453412</v>
      </c>
      <c r="N1354" s="139" t="e" cm="1">
        <f t="array" ref="N1354">[1]!BSMCall(M1354,$G$4,$G$7,W1354,$G$11,AE1354)/'EUR GBP'!H1354</f>
        <v>#VALUE!</v>
      </c>
      <c r="O1354" s="139" t="e">
        <f>$B$5*(N1354-($G$10/'EUR GBP'!$F$3))</f>
        <v>#VALUE!</v>
      </c>
      <c r="P1354" s="139" t="e">
        <f>(M1354/'EUR GBP'!H1354)-(Barclays!$K$3/'EUR GBP'!$F$3)</f>
        <v>#DIV/0!</v>
      </c>
      <c r="Q1354" s="139" t="e">
        <f t="shared" si="179"/>
        <v>#DIV/0!</v>
      </c>
      <c r="R1354" s="139" t="e">
        <f t="shared" si="180"/>
        <v>#DIV/0!</v>
      </c>
      <c r="S1354" s="139" t="e">
        <f t="shared" si="181"/>
        <v>#DIV/0!</v>
      </c>
    </row>
    <row r="1355" spans="10:19" ht="15" x14ac:dyDescent="0.2">
      <c r="J1355" s="49">
        <v>43164</v>
      </c>
      <c r="K1355" s="50">
        <v>205.04999160766602</v>
      </c>
      <c r="L1355" s="139">
        <f t="shared" si="177"/>
        <v>-4.8651172261119681E-3</v>
      </c>
      <c r="M1355" s="170">
        <f t="shared" si="178"/>
        <v>152.47456463175834</v>
      </c>
      <c r="N1355" s="139" t="e" cm="1">
        <f t="array" ref="N1355">[1]!BSMCall(M1355,$G$4,$G$7,W1355,$G$11,AE1355)/'EUR GBP'!H1355</f>
        <v>#VALUE!</v>
      </c>
      <c r="O1355" s="139" t="e">
        <f>$B$5*(N1355-($G$10/'EUR GBP'!$F$3))</f>
        <v>#VALUE!</v>
      </c>
      <c r="P1355" s="139" t="e">
        <f>(M1355/'EUR GBP'!H1355)-(Barclays!$K$3/'EUR GBP'!$F$3)</f>
        <v>#DIV/0!</v>
      </c>
      <c r="Q1355" s="139" t="e">
        <f t="shared" si="179"/>
        <v>#DIV/0!</v>
      </c>
      <c r="R1355" s="139" t="e">
        <f t="shared" si="180"/>
        <v>#DIV/0!</v>
      </c>
      <c r="S1355" s="139" t="e">
        <f t="shared" si="181"/>
        <v>#DIV/0!</v>
      </c>
    </row>
    <row r="1356" spans="10:19" ht="15" x14ac:dyDescent="0.2">
      <c r="J1356" s="49">
        <v>43161</v>
      </c>
      <c r="K1356" s="50">
        <v>206.05001449584898</v>
      </c>
      <c r="L1356" s="139">
        <f t="shared" si="177"/>
        <v>-2.4449864987093037E-2</v>
      </c>
      <c r="M1356" s="170">
        <f t="shared" si="178"/>
        <v>149.47378962128479</v>
      </c>
      <c r="N1356" s="139" t="e" cm="1">
        <f t="array" ref="N1356">[1]!BSMCall(M1356,$G$4,$G$7,W1356,$G$11,AE1356)/'EUR GBP'!H1356</f>
        <v>#VALUE!</v>
      </c>
      <c r="O1356" s="139" t="e">
        <f>$B$5*(N1356-($G$10/'EUR GBP'!$F$3))</f>
        <v>#VALUE!</v>
      </c>
      <c r="P1356" s="139" t="e">
        <f>(M1356/'EUR GBP'!H1356)-(Barclays!$K$3/'EUR GBP'!$F$3)</f>
        <v>#DIV/0!</v>
      </c>
      <c r="Q1356" s="139" t="e">
        <f t="shared" si="179"/>
        <v>#DIV/0!</v>
      </c>
      <c r="R1356" s="139" t="e">
        <f t="shared" si="180"/>
        <v>#DIV/0!</v>
      </c>
      <c r="S1356" s="139" t="e">
        <f t="shared" si="181"/>
        <v>#DIV/0!</v>
      </c>
    </row>
    <row r="1357" spans="10:19" ht="15" x14ac:dyDescent="0.2">
      <c r="J1357" s="49">
        <v>43160</v>
      </c>
      <c r="K1357" s="50">
        <v>211.150002479553</v>
      </c>
      <c r="L1357" s="139">
        <f t="shared" si="177"/>
        <v>-1.6672946408452783E-2</v>
      </c>
      <c r="M1357" s="170">
        <f t="shared" si="178"/>
        <v>150.66536906943909</v>
      </c>
      <c r="N1357" s="139" t="e" cm="1">
        <f t="array" ref="N1357">[1]!BSMCall(M1357,$G$4,$G$7,W1357,$G$11,AE1357)/'EUR GBP'!H1357</f>
        <v>#VALUE!</v>
      </c>
      <c r="O1357" s="139" t="e">
        <f>$B$5*(N1357-($G$10/'EUR GBP'!$F$3))</f>
        <v>#VALUE!</v>
      </c>
      <c r="P1357" s="139" t="e">
        <f>(M1357/'EUR GBP'!H1357)-(Barclays!$K$3/'EUR GBP'!$F$3)</f>
        <v>#DIV/0!</v>
      </c>
      <c r="Q1357" s="139" t="e">
        <f t="shared" si="179"/>
        <v>#DIV/0!</v>
      </c>
      <c r="R1357" s="139" t="e">
        <f t="shared" si="180"/>
        <v>#DIV/0!</v>
      </c>
      <c r="S1357" s="139" t="e">
        <f t="shared" si="181"/>
        <v>#DIV/0!</v>
      </c>
    </row>
    <row r="1358" spans="10:19" ht="15" x14ac:dyDescent="0.2">
      <c r="J1358" s="49">
        <v>43159</v>
      </c>
      <c r="K1358" s="50">
        <v>214.70000743865901</v>
      </c>
      <c r="L1358" s="139">
        <f t="shared" si="177"/>
        <v>1.4071625359386162E-2</v>
      </c>
      <c r="M1358" s="170">
        <f t="shared" si="178"/>
        <v>155.37605229061631</v>
      </c>
      <c r="N1358" s="139" t="e" cm="1">
        <f t="array" ref="N1358">[1]!BSMCall(M1358,$G$4,$G$7,W1358,$G$11,AE1358)/'EUR GBP'!H1358</f>
        <v>#VALUE!</v>
      </c>
      <c r="O1358" s="139" t="e">
        <f>$B$5*(N1358-($G$10/'EUR GBP'!$F$3))</f>
        <v>#VALUE!</v>
      </c>
      <c r="P1358" s="139" t="e">
        <f>(M1358/'EUR GBP'!H1358)-(Barclays!$K$3/'EUR GBP'!$F$3)</f>
        <v>#DIV/0!</v>
      </c>
      <c r="Q1358" s="139" t="e">
        <f t="shared" si="179"/>
        <v>#DIV/0!</v>
      </c>
      <c r="R1358" s="139" t="e">
        <f t="shared" si="180"/>
        <v>#DIV/0!</v>
      </c>
      <c r="S1358" s="139" t="e">
        <f t="shared" si="181"/>
        <v>#DIV/0!</v>
      </c>
    </row>
    <row r="1359" spans="10:19" ht="15" x14ac:dyDescent="0.2">
      <c r="J1359" s="49">
        <v>43158</v>
      </c>
      <c r="K1359" s="50">
        <v>211.699986457824</v>
      </c>
      <c r="L1359" s="139">
        <f t="shared" si="177"/>
        <v>1.0207743441875789E-2</v>
      </c>
      <c r="M1359" s="170">
        <f t="shared" si="178"/>
        <v>154.78402831139579</v>
      </c>
      <c r="N1359" s="139" t="e" cm="1">
        <f t="array" ref="N1359">[1]!BSMCall(M1359,$G$4,$G$7,W1359,$G$11,AE1359)/'EUR GBP'!H1359</f>
        <v>#VALUE!</v>
      </c>
      <c r="O1359" s="139" t="e">
        <f>$B$5*(N1359-($G$10/'EUR GBP'!$F$3))</f>
        <v>#VALUE!</v>
      </c>
      <c r="P1359" s="139" t="e">
        <f>(M1359/'EUR GBP'!H1359)-(Barclays!$K$3/'EUR GBP'!$F$3)</f>
        <v>#DIV/0!</v>
      </c>
      <c r="Q1359" s="139" t="e">
        <f t="shared" si="179"/>
        <v>#DIV/0!</v>
      </c>
      <c r="R1359" s="139" t="e">
        <f t="shared" si="180"/>
        <v>#DIV/0!</v>
      </c>
      <c r="S1359" s="139" t="e">
        <f t="shared" si="181"/>
        <v>#DIV/0!</v>
      </c>
    </row>
    <row r="1360" spans="10:19" ht="15" x14ac:dyDescent="0.2">
      <c r="J1360" s="49">
        <v>43157</v>
      </c>
      <c r="K1360" s="50">
        <v>209.54999923706001</v>
      </c>
      <c r="L1360" s="139">
        <f t="shared" si="177"/>
        <v>-3.0970868052219002E-3</v>
      </c>
      <c r="M1360" s="170">
        <f t="shared" si="178"/>
        <v>152.74546224910389</v>
      </c>
      <c r="N1360" s="139" t="e" cm="1">
        <f t="array" ref="N1360">[1]!BSMCall(M1360,$G$4,$G$7,W1360,$G$11,AE1360)/'EUR GBP'!H1360</f>
        <v>#VALUE!</v>
      </c>
      <c r="O1360" s="139" t="e">
        <f>$B$5*(N1360-($G$10/'EUR GBP'!$F$3))</f>
        <v>#VALUE!</v>
      </c>
      <c r="P1360" s="139" t="e">
        <f>(M1360/'EUR GBP'!H1360)-(Barclays!$K$3/'EUR GBP'!$F$3)</f>
        <v>#DIV/0!</v>
      </c>
      <c r="Q1360" s="139" t="e">
        <f t="shared" si="179"/>
        <v>#DIV/0!</v>
      </c>
      <c r="R1360" s="139" t="e">
        <f t="shared" si="180"/>
        <v>#DIV/0!</v>
      </c>
      <c r="S1360" s="139" t="e">
        <f t="shared" si="181"/>
        <v>#DIV/0!</v>
      </c>
    </row>
    <row r="1361" spans="10:19" ht="15" x14ac:dyDescent="0.2">
      <c r="J1361" s="49">
        <v>43154</v>
      </c>
      <c r="K1361" s="50">
        <v>210.19999980926499</v>
      </c>
      <c r="L1361" s="139">
        <f t="shared" si="177"/>
        <v>2.1430712676710037E-3</v>
      </c>
      <c r="M1361" s="170">
        <f t="shared" si="178"/>
        <v>153.54835925793833</v>
      </c>
      <c r="N1361" s="139" t="e" cm="1">
        <f t="array" ref="N1361">[1]!BSMCall(M1361,$G$4,$G$7,W1361,$G$11,AE1361)/'EUR GBP'!H1361</f>
        <v>#VALUE!</v>
      </c>
      <c r="O1361" s="139" t="e">
        <f>$B$5*(N1361-($G$10/'EUR GBP'!$F$3))</f>
        <v>#VALUE!</v>
      </c>
      <c r="P1361" s="139" t="e">
        <f>(M1361/'EUR GBP'!H1361)-(Barclays!$K$3/'EUR GBP'!$F$3)</f>
        <v>#DIV/0!</v>
      </c>
      <c r="Q1361" s="139" t="e">
        <f t="shared" si="179"/>
        <v>#DIV/0!</v>
      </c>
      <c r="R1361" s="139" t="e">
        <f t="shared" si="180"/>
        <v>#DIV/0!</v>
      </c>
      <c r="S1361" s="139" t="e">
        <f t="shared" si="181"/>
        <v>#DIV/0!</v>
      </c>
    </row>
    <row r="1362" spans="10:19" ht="15" x14ac:dyDescent="0.2">
      <c r="J1362" s="49">
        <v>43153</v>
      </c>
      <c r="K1362" s="50">
        <v>209.750008583068</v>
      </c>
      <c r="L1362" s="139">
        <f t="shared" si="177"/>
        <v>3.665904289279133E-2</v>
      </c>
      <c r="M1362" s="170">
        <f t="shared" si="178"/>
        <v>158.83689635726353</v>
      </c>
      <c r="N1362" s="139" t="e" cm="1">
        <f t="array" ref="N1362">[1]!BSMCall(M1362,$G$4,$G$7,W1362,$G$11,AE1362)/'EUR GBP'!H1362</f>
        <v>#VALUE!</v>
      </c>
      <c r="O1362" s="139" t="e">
        <f>$B$5*(N1362-($G$10/'EUR GBP'!$F$3))</f>
        <v>#VALUE!</v>
      </c>
      <c r="P1362" s="139" t="e">
        <f>(M1362/'EUR GBP'!H1362)-(Barclays!$K$3/'EUR GBP'!$F$3)</f>
        <v>#DIV/0!</v>
      </c>
      <c r="Q1362" s="139" t="e">
        <f t="shared" si="179"/>
        <v>#DIV/0!</v>
      </c>
      <c r="R1362" s="139" t="e">
        <f t="shared" si="180"/>
        <v>#DIV/0!</v>
      </c>
      <c r="S1362" s="139" t="e">
        <f t="shared" si="181"/>
        <v>#DIV/0!</v>
      </c>
    </row>
    <row r="1363" spans="10:19" ht="15" x14ac:dyDescent="0.2">
      <c r="J1363" s="49">
        <v>43152</v>
      </c>
      <c r="K1363" s="50">
        <v>202.20000743865901</v>
      </c>
      <c r="L1363" s="139">
        <f t="shared" si="177"/>
        <v>7.1970238020229796E-3</v>
      </c>
      <c r="M1363" s="170">
        <f t="shared" si="178"/>
        <v>154.32272585455172</v>
      </c>
      <c r="N1363" s="139" t="e" cm="1">
        <f t="array" ref="N1363">[1]!BSMCall(M1363,$G$4,$G$7,W1363,$G$11,AE1363)/'EUR GBP'!H1363</f>
        <v>#VALUE!</v>
      </c>
      <c r="O1363" s="139" t="e">
        <f>$B$5*(N1363-($G$10/'EUR GBP'!$F$3))</f>
        <v>#VALUE!</v>
      </c>
      <c r="P1363" s="139" t="e">
        <f>(M1363/'EUR GBP'!H1363)-(Barclays!$K$3/'EUR GBP'!$F$3)</f>
        <v>#DIV/0!</v>
      </c>
      <c r="Q1363" s="139" t="e">
        <f t="shared" si="179"/>
        <v>#DIV/0!</v>
      </c>
      <c r="R1363" s="139" t="e">
        <f t="shared" si="180"/>
        <v>#DIV/0!</v>
      </c>
      <c r="S1363" s="139" t="e">
        <f t="shared" si="181"/>
        <v>#DIV/0!</v>
      </c>
    </row>
    <row r="1364" spans="10:19" ht="15" x14ac:dyDescent="0.2">
      <c r="J1364" s="49">
        <v>43151</v>
      </c>
      <c r="K1364" s="50">
        <v>200.74999332427899</v>
      </c>
      <c r="L1364" s="139">
        <f t="shared" si="177"/>
        <v>-7.4686490292980034E-4</v>
      </c>
      <c r="M1364" s="170">
        <f t="shared" si="178"/>
        <v>153.1055632439973</v>
      </c>
      <c r="N1364" s="139" t="e" cm="1">
        <f t="array" ref="N1364">[1]!BSMCall(M1364,$G$4,$G$7,W1364,$G$11,AE1364)/'EUR GBP'!H1364</f>
        <v>#VALUE!</v>
      </c>
      <c r="O1364" s="139" t="e">
        <f>$B$5*(N1364-($G$10/'EUR GBP'!$F$3))</f>
        <v>#VALUE!</v>
      </c>
      <c r="P1364" s="139" t="e">
        <f>(M1364/'EUR GBP'!H1364)-(Barclays!$K$3/'EUR GBP'!$F$3)</f>
        <v>#DIV/0!</v>
      </c>
      <c r="Q1364" s="139" t="e">
        <f t="shared" si="179"/>
        <v>#DIV/0!</v>
      </c>
      <c r="R1364" s="139" t="e">
        <f t="shared" si="180"/>
        <v>#DIV/0!</v>
      </c>
      <c r="S1364" s="139" t="e">
        <f t="shared" si="181"/>
        <v>#DIV/0!</v>
      </c>
    </row>
    <row r="1365" spans="10:19" ht="15" x14ac:dyDescent="0.2">
      <c r="J1365" s="49">
        <v>43150</v>
      </c>
      <c r="K1365" s="50">
        <v>200.89998245239201</v>
      </c>
      <c r="L1365" s="139">
        <f t="shared" si="177"/>
        <v>5.5904270953194401E-3</v>
      </c>
      <c r="M1365" s="170">
        <f t="shared" si="178"/>
        <v>154.07656311055203</v>
      </c>
      <c r="N1365" s="139" t="e" cm="1">
        <f t="array" ref="N1365">[1]!BSMCall(M1365,$G$4,$G$7,W1365,$G$11,AE1365)/'EUR GBP'!H1365</f>
        <v>#VALUE!</v>
      </c>
      <c r="O1365" s="139" t="e">
        <f>$B$5*(N1365-($G$10/'EUR GBP'!$F$3))</f>
        <v>#VALUE!</v>
      </c>
      <c r="P1365" s="139" t="e">
        <f>(M1365/'EUR GBP'!H1365)-(Barclays!$K$3/'EUR GBP'!$F$3)</f>
        <v>#DIV/0!</v>
      </c>
      <c r="Q1365" s="139" t="e">
        <f t="shared" si="179"/>
        <v>#DIV/0!</v>
      </c>
      <c r="R1365" s="139" t="e">
        <f t="shared" si="180"/>
        <v>#DIV/0!</v>
      </c>
      <c r="S1365" s="139" t="e">
        <f t="shared" si="181"/>
        <v>#DIV/0!</v>
      </c>
    </row>
    <row r="1366" spans="10:19" ht="15" x14ac:dyDescent="0.2">
      <c r="J1366" s="49">
        <v>43147</v>
      </c>
      <c r="K1366" s="50">
        <v>199.779999256134</v>
      </c>
      <c r="L1366" s="139">
        <f t="shared" si="177"/>
        <v>1.0162594009836328E-2</v>
      </c>
      <c r="M1366" s="170">
        <f t="shared" si="178"/>
        <v>154.77711051551432</v>
      </c>
      <c r="N1366" s="139" t="e" cm="1">
        <f t="array" ref="N1366">[1]!BSMCall(M1366,$G$4,$G$7,W1366,$G$11,AE1366)/'EUR GBP'!H1366</f>
        <v>#VALUE!</v>
      </c>
      <c r="O1366" s="139" t="e">
        <f>$B$5*(N1366-($G$10/'EUR GBP'!$F$3))</f>
        <v>#VALUE!</v>
      </c>
      <c r="P1366" s="139" t="e">
        <f>(M1366/'EUR GBP'!H1366)-(Barclays!$K$3/'EUR GBP'!$F$3)</f>
        <v>#DIV/0!</v>
      </c>
      <c r="Q1366" s="139" t="e">
        <f t="shared" si="179"/>
        <v>#DIV/0!</v>
      </c>
      <c r="R1366" s="139" t="e">
        <f t="shared" si="180"/>
        <v>#DIV/0!</v>
      </c>
      <c r="S1366" s="139" t="e">
        <f t="shared" si="181"/>
        <v>#DIV/0!</v>
      </c>
    </row>
    <row r="1367" spans="10:19" ht="15" x14ac:dyDescent="0.2">
      <c r="J1367" s="49">
        <v>43146</v>
      </c>
      <c r="K1367" s="50">
        <v>197.75999784469599</v>
      </c>
      <c r="L1367" s="139">
        <f t="shared" si="177"/>
        <v>1.159608599259062E-2</v>
      </c>
      <c r="M1367" s="170">
        <f t="shared" si="178"/>
        <v>154.99675015407698</v>
      </c>
      <c r="N1367" s="139" t="e" cm="1">
        <f t="array" ref="N1367">[1]!BSMCall(M1367,$G$4,$G$7,W1367,$G$11,AE1367)/'EUR GBP'!H1367</f>
        <v>#VALUE!</v>
      </c>
      <c r="O1367" s="139" t="e">
        <f>$B$5*(N1367-($G$10/'EUR GBP'!$F$3))</f>
        <v>#VALUE!</v>
      </c>
      <c r="P1367" s="139" t="e">
        <f>(M1367/'EUR GBP'!H1367)-(Barclays!$K$3/'EUR GBP'!$F$3)</f>
        <v>#DIV/0!</v>
      </c>
      <c r="Q1367" s="139" t="e">
        <f t="shared" si="179"/>
        <v>#DIV/0!</v>
      </c>
      <c r="R1367" s="139" t="e">
        <f t="shared" si="180"/>
        <v>#DIV/0!</v>
      </c>
      <c r="S1367" s="139" t="e">
        <f t="shared" si="181"/>
        <v>#DIV/0!</v>
      </c>
    </row>
    <row r="1368" spans="10:19" ht="15" x14ac:dyDescent="0.2">
      <c r="J1368" s="49">
        <v>43145</v>
      </c>
      <c r="K1368" s="50">
        <v>195.48000097274701</v>
      </c>
      <c r="L1368" s="139">
        <f t="shared" si="177"/>
        <v>8.1155711991081451E-3</v>
      </c>
      <c r="M1368" s="170">
        <f t="shared" si="178"/>
        <v>154.46346568478839</v>
      </c>
      <c r="N1368" s="139" t="e" cm="1">
        <f t="array" ref="N1368">[1]!BSMCall(M1368,$G$4,$G$7,W1368,$G$11,AE1368)/'EUR GBP'!H1368</f>
        <v>#VALUE!</v>
      </c>
      <c r="O1368" s="139" t="e">
        <f>$B$5*(N1368-($G$10/'EUR GBP'!$F$3))</f>
        <v>#VALUE!</v>
      </c>
      <c r="P1368" s="139" t="e">
        <f>(M1368/'EUR GBP'!H1368)-(Barclays!$K$3/'EUR GBP'!$F$3)</f>
        <v>#DIV/0!</v>
      </c>
      <c r="Q1368" s="139" t="e">
        <f t="shared" si="179"/>
        <v>#DIV/0!</v>
      </c>
      <c r="R1368" s="139" t="e">
        <f t="shared" si="180"/>
        <v>#DIV/0!</v>
      </c>
      <c r="S1368" s="139" t="e">
        <f t="shared" si="181"/>
        <v>#DIV/0!</v>
      </c>
    </row>
    <row r="1369" spans="10:19" ht="15" x14ac:dyDescent="0.2">
      <c r="J1369" s="49">
        <v>43144</v>
      </c>
      <c r="K1369" s="50">
        <v>193.899989128112</v>
      </c>
      <c r="L1369" s="139">
        <f t="shared" si="177"/>
        <v>2.9955966499682959E-3</v>
      </c>
      <c r="M1369" s="170">
        <f t="shared" si="178"/>
        <v>153.67898319520899</v>
      </c>
      <c r="N1369" s="139" t="e" cm="1">
        <f t="array" ref="N1369">[1]!BSMCall(M1369,$G$4,$G$7,W1369,$G$11,AE1369)/'EUR GBP'!H1369</f>
        <v>#VALUE!</v>
      </c>
      <c r="O1369" s="139" t="e">
        <f>$B$5*(N1369-($G$10/'EUR GBP'!$F$3))</f>
        <v>#VALUE!</v>
      </c>
      <c r="P1369" s="139" t="e">
        <f>(M1369/'EUR GBP'!H1369)-(Barclays!$K$3/'EUR GBP'!$F$3)</f>
        <v>#DIV/0!</v>
      </c>
      <c r="Q1369" s="139" t="e">
        <f t="shared" si="179"/>
        <v>#DIV/0!</v>
      </c>
      <c r="R1369" s="139" t="e">
        <f t="shared" si="180"/>
        <v>#DIV/0!</v>
      </c>
      <c r="S1369" s="139" t="e">
        <f t="shared" si="181"/>
        <v>#DIV/0!</v>
      </c>
    </row>
    <row r="1370" spans="10:19" ht="15" x14ac:dyDescent="0.2">
      <c r="J1370" s="49">
        <v>43143</v>
      </c>
      <c r="K1370" s="50">
        <v>193.32001209258999</v>
      </c>
      <c r="L1370" s="139">
        <f t="shared" si="177"/>
        <v>5.0823091176052399E-3</v>
      </c>
      <c r="M1370" s="170">
        <f t="shared" si="178"/>
        <v>153.99870927508243</v>
      </c>
      <c r="N1370" s="139" t="e" cm="1">
        <f t="array" ref="N1370">[1]!BSMCall(M1370,$G$4,$G$7,W1370,$G$11,AE1370)/'EUR GBP'!H1370</f>
        <v>#VALUE!</v>
      </c>
      <c r="O1370" s="139" t="e">
        <f>$B$5*(N1370-($G$10/'EUR GBP'!$F$3))</f>
        <v>#VALUE!</v>
      </c>
      <c r="P1370" s="139" t="e">
        <f>(M1370/'EUR GBP'!H1370)-(Barclays!$K$3/'EUR GBP'!$F$3)</f>
        <v>#DIV/0!</v>
      </c>
      <c r="Q1370" s="139" t="e">
        <f t="shared" si="179"/>
        <v>#DIV/0!</v>
      </c>
      <c r="R1370" s="139" t="e">
        <f t="shared" si="180"/>
        <v>#DIV/0!</v>
      </c>
      <c r="S1370" s="139" t="e">
        <f t="shared" si="181"/>
        <v>#DIV/0!</v>
      </c>
    </row>
    <row r="1371" spans="10:19" ht="15" x14ac:dyDescent="0.2">
      <c r="J1371" s="49">
        <v>43140</v>
      </c>
      <c r="K1371" s="50">
        <v>192.33999252319302</v>
      </c>
      <c r="L1371" s="139">
        <f t="shared" si="177"/>
        <v>-1.5374690928420384E-2</v>
      </c>
      <c r="M1371" s="170">
        <f t="shared" si="178"/>
        <v>150.86428777134105</v>
      </c>
      <c r="N1371" s="139" t="e" cm="1">
        <f t="array" ref="N1371">[1]!BSMCall(M1371,$G$4,$G$7,W1371,$G$11,AE1371)/'EUR GBP'!H1371</f>
        <v>#VALUE!</v>
      </c>
      <c r="O1371" s="139" t="e">
        <f>$B$5*(N1371-($G$10/'EUR GBP'!$F$3))</f>
        <v>#VALUE!</v>
      </c>
      <c r="P1371" s="139" t="e">
        <f>(M1371/'EUR GBP'!H1371)-(Barclays!$K$3/'EUR GBP'!$F$3)</f>
        <v>#DIV/0!</v>
      </c>
      <c r="Q1371" s="139" t="e">
        <f t="shared" si="179"/>
        <v>#DIV/0!</v>
      </c>
      <c r="R1371" s="139" t="e">
        <f t="shared" si="180"/>
        <v>#DIV/0!</v>
      </c>
      <c r="S1371" s="139" t="e">
        <f t="shared" si="181"/>
        <v>#DIV/0!</v>
      </c>
    </row>
    <row r="1372" spans="10:19" ht="15" x14ac:dyDescent="0.2">
      <c r="J1372" s="49">
        <v>43139</v>
      </c>
      <c r="K1372" s="50">
        <v>195.32001018524102</v>
      </c>
      <c r="L1372" s="139">
        <f t="shared" si="177"/>
        <v>9.8787620696684456E-3</v>
      </c>
      <c r="M1372" s="170">
        <f t="shared" si="178"/>
        <v>154.73362178624271</v>
      </c>
      <c r="N1372" s="139" t="e" cm="1">
        <f t="array" ref="N1372">[1]!BSMCall(M1372,$G$4,$G$7,W1372,$G$11,AE1372)/'EUR GBP'!H1372</f>
        <v>#VALUE!</v>
      </c>
      <c r="O1372" s="139" t="e">
        <f>$B$5*(N1372-($G$10/'EUR GBP'!$F$3))</f>
        <v>#VALUE!</v>
      </c>
      <c r="P1372" s="139" t="e">
        <f>(M1372/'EUR GBP'!H1372)-(Barclays!$K$3/'EUR GBP'!$F$3)</f>
        <v>#DIV/0!</v>
      </c>
      <c r="Q1372" s="139" t="e">
        <f t="shared" si="179"/>
        <v>#DIV/0!</v>
      </c>
      <c r="R1372" s="139" t="e">
        <f t="shared" si="180"/>
        <v>#DIV/0!</v>
      </c>
      <c r="S1372" s="139" t="e">
        <f t="shared" si="181"/>
        <v>#DIV/0!</v>
      </c>
    </row>
    <row r="1373" spans="10:19" ht="15" x14ac:dyDescent="0.2">
      <c r="J1373" s="49">
        <v>43138</v>
      </c>
      <c r="K1373" s="50">
        <v>193.39998960494898</v>
      </c>
      <c r="L1373" s="139">
        <f t="shared" si="177"/>
        <v>1.7105110731461377E-2</v>
      </c>
      <c r="M1373" s="170">
        <f t="shared" si="178"/>
        <v>155.8408429129033</v>
      </c>
      <c r="N1373" s="139" t="e" cm="1">
        <f t="array" ref="N1373">[1]!BSMCall(M1373,$G$4,$G$7,W1373,$G$11,AE1373)/'EUR GBP'!H1373</f>
        <v>#VALUE!</v>
      </c>
      <c r="O1373" s="139" t="e">
        <f>$B$5*(N1373-($G$10/'EUR GBP'!$F$3))</f>
        <v>#VALUE!</v>
      </c>
      <c r="P1373" s="139" t="e">
        <f>(M1373/'EUR GBP'!H1373)-(Barclays!$K$3/'EUR GBP'!$F$3)</f>
        <v>#DIV/0!</v>
      </c>
      <c r="Q1373" s="139" t="e">
        <f t="shared" si="179"/>
        <v>#DIV/0!</v>
      </c>
      <c r="R1373" s="139" t="e">
        <f t="shared" si="180"/>
        <v>#DIV/0!</v>
      </c>
      <c r="S1373" s="139" t="e">
        <f t="shared" si="181"/>
        <v>#DIV/0!</v>
      </c>
    </row>
    <row r="1374" spans="10:19" ht="15" x14ac:dyDescent="0.2">
      <c r="J1374" s="49">
        <v>43137</v>
      </c>
      <c r="K1374" s="50">
        <v>190.119993686676</v>
      </c>
      <c r="L1374" s="139">
        <f t="shared" si="177"/>
        <v>-2.2468250718194804E-2</v>
      </c>
      <c r="M1374" s="170">
        <f t="shared" si="178"/>
        <v>149.77741255537001</v>
      </c>
      <c r="N1374" s="139" t="e" cm="1">
        <f t="array" ref="N1374">[1]!BSMCall(M1374,$G$4,$G$7,W1374,$G$11,AE1374)/'EUR GBP'!H1374</f>
        <v>#VALUE!</v>
      </c>
      <c r="O1374" s="139" t="e">
        <f>$B$5*(N1374-($G$10/'EUR GBP'!$F$3))</f>
        <v>#VALUE!</v>
      </c>
      <c r="P1374" s="139" t="e">
        <f>(M1374/'EUR GBP'!H1374)-(Barclays!$K$3/'EUR GBP'!$F$3)</f>
        <v>#DIV/0!</v>
      </c>
      <c r="Q1374" s="139" t="e">
        <f t="shared" si="179"/>
        <v>#DIV/0!</v>
      </c>
      <c r="R1374" s="139" t="e">
        <f t="shared" si="180"/>
        <v>#DIV/0!</v>
      </c>
      <c r="S1374" s="139" t="e">
        <f t="shared" si="181"/>
        <v>#DIV/0!</v>
      </c>
    </row>
    <row r="1375" spans="10:19" ht="15" x14ac:dyDescent="0.2">
      <c r="J1375" s="49">
        <v>43136</v>
      </c>
      <c r="K1375" s="50">
        <v>194.44000720977701</v>
      </c>
      <c r="L1375" s="139">
        <f t="shared" si="177"/>
        <v>-9.9279254889651485E-3</v>
      </c>
      <c r="M1375" s="170">
        <f t="shared" si="178"/>
        <v>151.69884116044273</v>
      </c>
      <c r="N1375" s="139" t="e" cm="1">
        <f t="array" ref="N1375">[1]!BSMCall(M1375,$G$4,$G$7,W1375,$G$11,AE1375)/'EUR GBP'!H1375</f>
        <v>#VALUE!</v>
      </c>
      <c r="O1375" s="139" t="e">
        <f>$B$5*(N1375-($G$10/'EUR GBP'!$F$3))</f>
        <v>#VALUE!</v>
      </c>
      <c r="P1375" s="139" t="e">
        <f>(M1375/'EUR GBP'!H1375)-(Barclays!$K$3/'EUR GBP'!$F$3)</f>
        <v>#DIV/0!</v>
      </c>
      <c r="Q1375" s="139" t="e">
        <f t="shared" si="179"/>
        <v>#DIV/0!</v>
      </c>
      <c r="R1375" s="139" t="e">
        <f t="shared" si="180"/>
        <v>#DIV/0!</v>
      </c>
      <c r="S1375" s="139" t="e">
        <f t="shared" si="181"/>
        <v>#DIV/0!</v>
      </c>
    </row>
    <row r="1376" spans="10:19" ht="15" x14ac:dyDescent="0.2">
      <c r="J1376" s="49">
        <v>43133</v>
      </c>
      <c r="K1376" s="50">
        <v>196.38000726699801</v>
      </c>
      <c r="L1376" s="139">
        <f t="shared" si="177"/>
        <v>-5.687001667079296E-3</v>
      </c>
      <c r="M1376" s="170">
        <f t="shared" si="178"/>
        <v>152.34863549945339</v>
      </c>
      <c r="N1376" s="139" t="e" cm="1">
        <f t="array" ref="N1376">[1]!BSMCall(M1376,$G$4,$G$7,W1376,$G$11,AE1376)/'EUR GBP'!H1376</f>
        <v>#VALUE!</v>
      </c>
      <c r="O1376" s="139" t="e">
        <f>$B$5*(N1376-($G$10/'EUR GBP'!$F$3))</f>
        <v>#VALUE!</v>
      </c>
      <c r="P1376" s="139" t="e">
        <f>(M1376/'EUR GBP'!H1376)-(Barclays!$K$3/'EUR GBP'!$F$3)</f>
        <v>#DIV/0!</v>
      </c>
      <c r="Q1376" s="139" t="e">
        <f t="shared" si="179"/>
        <v>#DIV/0!</v>
      </c>
      <c r="R1376" s="139" t="e">
        <f t="shared" si="180"/>
        <v>#DIV/0!</v>
      </c>
      <c r="S1376" s="139" t="e">
        <f t="shared" si="181"/>
        <v>#DIV/0!</v>
      </c>
    </row>
    <row r="1377" spans="10:19" ht="15" x14ac:dyDescent="0.2">
      <c r="J1377" s="49">
        <v>43132</v>
      </c>
      <c r="K1377" s="50">
        <v>197.500002384185</v>
      </c>
      <c r="L1377" s="139">
        <f t="shared" si="177"/>
        <v>-1.4576747099895634E-2</v>
      </c>
      <c r="M1377" s="170">
        <f t="shared" si="178"/>
        <v>150.98654872305823</v>
      </c>
      <c r="N1377" s="139" t="e" cm="1">
        <f t="array" ref="N1377">[1]!BSMCall(M1377,$G$4,$G$7,W1377,$G$11,AE1377)/'EUR GBP'!H1377</f>
        <v>#VALUE!</v>
      </c>
      <c r="O1377" s="139" t="e">
        <f>$B$5*(N1377-($G$10/'EUR GBP'!$F$3))</f>
        <v>#VALUE!</v>
      </c>
      <c r="P1377" s="139" t="e">
        <f>(M1377/'EUR GBP'!H1377)-(Barclays!$K$3/'EUR GBP'!$F$3)</f>
        <v>#DIV/0!</v>
      </c>
      <c r="Q1377" s="139" t="e">
        <f t="shared" si="179"/>
        <v>#DIV/0!</v>
      </c>
      <c r="R1377" s="139" t="e">
        <f t="shared" si="180"/>
        <v>#DIV/0!</v>
      </c>
      <c r="S1377" s="139" t="e">
        <f t="shared" si="181"/>
        <v>#DIV/0!</v>
      </c>
    </row>
    <row r="1378" spans="10:19" ht="15" x14ac:dyDescent="0.2">
      <c r="J1378" s="49">
        <v>43131</v>
      </c>
      <c r="K1378" s="50">
        <v>200.39999485015798</v>
      </c>
      <c r="L1378" s="139">
        <f t="shared" si="177"/>
        <v>-5.4740899354642275E-3</v>
      </c>
      <c r="M1378" s="170">
        <f t="shared" si="178"/>
        <v>152.38125783452065</v>
      </c>
      <c r="N1378" s="139" t="e" cm="1">
        <f t="array" ref="N1378">[1]!BSMCall(M1378,$G$4,$G$7,W1378,$G$11,AE1378)/'EUR GBP'!H1378</f>
        <v>#VALUE!</v>
      </c>
      <c r="O1378" s="139" t="e">
        <f>$B$5*(N1378-($G$10/'EUR GBP'!$F$3))</f>
        <v>#VALUE!</v>
      </c>
      <c r="P1378" s="139" t="e">
        <f>(M1378/'EUR GBP'!H1378)-(Barclays!$K$3/'EUR GBP'!$F$3)</f>
        <v>#DIV/0!</v>
      </c>
      <c r="Q1378" s="139" t="e">
        <f t="shared" si="179"/>
        <v>#DIV/0!</v>
      </c>
      <c r="R1378" s="139" t="e">
        <f t="shared" si="180"/>
        <v>#DIV/0!</v>
      </c>
      <c r="S1378" s="139" t="e">
        <f t="shared" si="181"/>
        <v>#DIV/0!</v>
      </c>
    </row>
    <row r="1379" spans="10:19" ht="15" x14ac:dyDescent="0.2">
      <c r="J1379" s="49">
        <v>43130</v>
      </c>
      <c r="K1379" s="50">
        <v>201.500010490417</v>
      </c>
      <c r="L1379" s="139">
        <f t="shared" si="177"/>
        <v>-3.0786678260342891E-2</v>
      </c>
      <c r="M1379" s="170">
        <f t="shared" si="178"/>
        <v>148.5028631049735</v>
      </c>
      <c r="N1379" s="139" t="e" cm="1">
        <f t="array" ref="N1379">[1]!BSMCall(M1379,$G$4,$G$7,W1379,$G$11,AE1379)/'EUR GBP'!H1379</f>
        <v>#VALUE!</v>
      </c>
      <c r="O1379" s="139" t="e">
        <f>$B$5*(N1379-($G$10/'EUR GBP'!$F$3))</f>
        <v>#VALUE!</v>
      </c>
      <c r="P1379" s="139" t="e">
        <f>(M1379/'EUR GBP'!H1379)-(Barclays!$K$3/'EUR GBP'!$F$3)</f>
        <v>#DIV/0!</v>
      </c>
      <c r="Q1379" s="139" t="e">
        <f t="shared" si="179"/>
        <v>#DIV/0!</v>
      </c>
      <c r="R1379" s="139" t="e">
        <f t="shared" si="180"/>
        <v>#DIV/0!</v>
      </c>
      <c r="S1379" s="139" t="e">
        <f t="shared" si="181"/>
        <v>#DIV/0!</v>
      </c>
    </row>
    <row r="1380" spans="10:19" ht="15" x14ac:dyDescent="0.2">
      <c r="J1380" s="49">
        <v>43129</v>
      </c>
      <c r="K1380" s="50">
        <v>207.80000686645499</v>
      </c>
      <c r="L1380" s="139">
        <f t="shared" si="177"/>
        <v>-1.2434299351689614E-2</v>
      </c>
      <c r="M1380" s="170">
        <f t="shared" si="178"/>
        <v>151.31481456250248</v>
      </c>
      <c r="N1380" s="139" t="e" cm="1">
        <f t="array" ref="N1380">[1]!BSMCall(M1380,$G$4,$G$7,W1380,$G$11,AE1380)/'EUR GBP'!H1380</f>
        <v>#VALUE!</v>
      </c>
      <c r="O1380" s="139" t="e">
        <f>$B$5*(N1380-($G$10/'EUR GBP'!$F$3))</f>
        <v>#VALUE!</v>
      </c>
      <c r="P1380" s="139" t="e">
        <f>(M1380/'EUR GBP'!H1380)-(Barclays!$K$3/'EUR GBP'!$F$3)</f>
        <v>#DIV/0!</v>
      </c>
      <c r="Q1380" s="139" t="e">
        <f t="shared" si="179"/>
        <v>#DIV/0!</v>
      </c>
      <c r="R1380" s="139" t="e">
        <f t="shared" si="180"/>
        <v>#DIV/0!</v>
      </c>
      <c r="S1380" s="139" t="e">
        <f t="shared" si="181"/>
        <v>#DIV/0!</v>
      </c>
    </row>
    <row r="1381" spans="10:19" ht="15" x14ac:dyDescent="0.2">
      <c r="J1381" s="49">
        <v>43126</v>
      </c>
      <c r="K1381" s="50">
        <v>210.39998531341499</v>
      </c>
      <c r="L1381" s="139">
        <f t="shared" si="177"/>
        <v>5.2418125926043174E-3</v>
      </c>
      <c r="M1381" s="170">
        <f t="shared" si="178"/>
        <v>154.02314839718409</v>
      </c>
      <c r="N1381" s="139" t="e" cm="1">
        <f t="array" ref="N1381">[1]!BSMCall(M1381,$G$4,$G$7,W1381,$G$11,AE1381)/'EUR GBP'!H1381</f>
        <v>#VALUE!</v>
      </c>
      <c r="O1381" s="139" t="e">
        <f>$B$5*(N1381-($G$10/'EUR GBP'!$F$3))</f>
        <v>#VALUE!</v>
      </c>
      <c r="P1381" s="139" t="e">
        <f>(M1381/'EUR GBP'!H1381)-(Barclays!$K$3/'EUR GBP'!$F$3)</f>
        <v>#DIV/0!</v>
      </c>
      <c r="Q1381" s="139" t="e">
        <f t="shared" si="179"/>
        <v>#DIV/0!</v>
      </c>
      <c r="R1381" s="139" t="e">
        <f t="shared" si="180"/>
        <v>#DIV/0!</v>
      </c>
      <c r="S1381" s="139" t="e">
        <f t="shared" si="181"/>
        <v>#DIV/0!</v>
      </c>
    </row>
    <row r="1382" spans="10:19" ht="15" x14ac:dyDescent="0.2">
      <c r="J1382" s="49">
        <v>43125</v>
      </c>
      <c r="K1382" s="50">
        <v>209.29999351501399</v>
      </c>
      <c r="L1382" s="139">
        <f t="shared" si="177"/>
        <v>-2.1477877999946317E-3</v>
      </c>
      <c r="M1382" s="170">
        <f t="shared" si="178"/>
        <v>152.89091384067501</v>
      </c>
      <c r="N1382" s="139" t="e" cm="1">
        <f t="array" ref="N1382">[1]!BSMCall(M1382,$G$4,$G$7,W1382,$G$11,AE1382)/'EUR GBP'!H1382</f>
        <v>#VALUE!</v>
      </c>
      <c r="O1382" s="139" t="e">
        <f>$B$5*(N1382-($G$10/'EUR GBP'!$F$3))</f>
        <v>#VALUE!</v>
      </c>
      <c r="P1382" s="139" t="e">
        <f>(M1382/'EUR GBP'!H1382)-(Barclays!$K$3/'EUR GBP'!$F$3)</f>
        <v>#DIV/0!</v>
      </c>
      <c r="Q1382" s="139" t="e">
        <f t="shared" si="179"/>
        <v>#DIV/0!</v>
      </c>
      <c r="R1382" s="139" t="e">
        <f t="shared" si="180"/>
        <v>#DIV/0!</v>
      </c>
      <c r="S1382" s="139" t="e">
        <f t="shared" si="181"/>
        <v>#DIV/0!</v>
      </c>
    </row>
    <row r="1383" spans="10:19" ht="15" x14ac:dyDescent="0.2">
      <c r="J1383" s="49">
        <v>43124</v>
      </c>
      <c r="K1383" s="50">
        <v>209.750008583068</v>
      </c>
      <c r="L1383" s="139">
        <f t="shared" si="177"/>
        <v>2.3866905709475383E-3</v>
      </c>
      <c r="M1383" s="170">
        <f t="shared" si="178"/>
        <v>153.58568660707058</v>
      </c>
      <c r="N1383" s="139" t="e" cm="1">
        <f t="array" ref="N1383">[1]!BSMCall(M1383,$G$4,$G$7,W1383,$G$11,AE1383)/'EUR GBP'!H1383</f>
        <v>#VALUE!</v>
      </c>
      <c r="O1383" s="139" t="e">
        <f>$B$5*(N1383-($G$10/'EUR GBP'!$F$3))</f>
        <v>#VALUE!</v>
      </c>
      <c r="P1383" s="139" t="e">
        <f>(M1383/'EUR GBP'!H1383)-(Barclays!$K$3/'EUR GBP'!$F$3)</f>
        <v>#DIV/0!</v>
      </c>
      <c r="Q1383" s="139" t="e">
        <f t="shared" si="179"/>
        <v>#DIV/0!</v>
      </c>
      <c r="R1383" s="139" t="e">
        <f t="shared" si="180"/>
        <v>#DIV/0!</v>
      </c>
      <c r="S1383" s="139" t="e">
        <f t="shared" si="181"/>
        <v>#DIV/0!</v>
      </c>
    </row>
    <row r="1384" spans="10:19" ht="15" x14ac:dyDescent="0.2">
      <c r="J1384" s="49">
        <v>43123</v>
      </c>
      <c r="K1384" s="50">
        <v>209.24999713897699</v>
      </c>
      <c r="L1384" s="139">
        <f t="shared" si="177"/>
        <v>4.0704471383345292E-3</v>
      </c>
      <c r="M1384" s="170">
        <f t="shared" si="178"/>
        <v>153.84367178476083</v>
      </c>
      <c r="N1384" s="139" t="e" cm="1">
        <f t="array" ref="N1384">[1]!BSMCall(M1384,$G$4,$G$7,W1384,$G$11,AE1384)/'EUR GBP'!H1384</f>
        <v>#VALUE!</v>
      </c>
      <c r="O1384" s="139" t="e">
        <f>$B$5*(N1384-($G$10/'EUR GBP'!$F$3))</f>
        <v>#VALUE!</v>
      </c>
      <c r="P1384" s="139" t="e">
        <f>(M1384/'EUR GBP'!H1384)-(Barclays!$K$3/'EUR GBP'!$F$3)</f>
        <v>#DIV/0!</v>
      </c>
      <c r="Q1384" s="139" t="e">
        <f t="shared" si="179"/>
        <v>#DIV/0!</v>
      </c>
      <c r="R1384" s="139" t="e">
        <f t="shared" si="180"/>
        <v>#DIV/0!</v>
      </c>
      <c r="S1384" s="139" t="e">
        <f t="shared" si="181"/>
        <v>#DIV/0!</v>
      </c>
    </row>
    <row r="1385" spans="10:19" ht="15" x14ac:dyDescent="0.2">
      <c r="J1385" s="49">
        <v>43122</v>
      </c>
      <c r="K1385" s="50">
        <v>208.39998722076399</v>
      </c>
      <c r="L1385" s="139">
        <f t="shared" si="177"/>
        <v>4.1642030428859125E-2</v>
      </c>
      <c r="M1385" s="170">
        <f t="shared" si="178"/>
        <v>159.60038969699008</v>
      </c>
      <c r="N1385" s="139" t="e" cm="1">
        <f t="array" ref="N1385">[1]!BSMCall(M1385,$G$4,$G$7,W1385,$G$11,AE1385)/'EUR GBP'!H1385</f>
        <v>#VALUE!</v>
      </c>
      <c r="O1385" s="139" t="e">
        <f>$B$5*(N1385-($G$10/'EUR GBP'!$F$3))</f>
        <v>#VALUE!</v>
      </c>
      <c r="P1385" s="139" t="e">
        <f>(M1385/'EUR GBP'!H1385)-(Barclays!$K$3/'EUR GBP'!$F$3)</f>
        <v>#DIV/0!</v>
      </c>
      <c r="Q1385" s="139" t="e">
        <f t="shared" si="179"/>
        <v>#DIV/0!</v>
      </c>
      <c r="R1385" s="139" t="e">
        <f t="shared" si="180"/>
        <v>#DIV/0!</v>
      </c>
      <c r="S1385" s="139" t="e">
        <f t="shared" si="181"/>
        <v>#DIV/0!</v>
      </c>
    </row>
    <row r="1386" spans="10:19" ht="15" x14ac:dyDescent="0.2">
      <c r="J1386" s="49">
        <v>43119</v>
      </c>
      <c r="K1386" s="50">
        <v>199.899995326995</v>
      </c>
      <c r="L1386" s="139">
        <f t="shared" si="177"/>
        <v>5.719167037395609E-3</v>
      </c>
      <c r="M1386" s="170">
        <f t="shared" si="178"/>
        <v>154.09628864420435</v>
      </c>
      <c r="N1386" s="139" t="e" cm="1">
        <f t="array" ref="N1386">[1]!BSMCall(M1386,$G$4,$G$7,W1386,$G$11,AE1386)/'EUR GBP'!H1386</f>
        <v>#VALUE!</v>
      </c>
      <c r="O1386" s="139" t="e">
        <f>$B$5*(N1386-($G$10/'EUR GBP'!$F$3))</f>
        <v>#VALUE!</v>
      </c>
      <c r="P1386" s="139" t="e">
        <f>(M1386/'EUR GBP'!H1386)-(Barclays!$K$3/'EUR GBP'!$F$3)</f>
        <v>#DIV/0!</v>
      </c>
      <c r="Q1386" s="139" t="e">
        <f t="shared" si="179"/>
        <v>#DIV/0!</v>
      </c>
      <c r="R1386" s="139" t="e">
        <f t="shared" si="180"/>
        <v>#DIV/0!</v>
      </c>
      <c r="S1386" s="139" t="e">
        <f t="shared" si="181"/>
        <v>#DIV/0!</v>
      </c>
    </row>
    <row r="1387" spans="10:19" ht="15" x14ac:dyDescent="0.2">
      <c r="J1387" s="49">
        <v>43118</v>
      </c>
      <c r="K1387" s="50">
        <v>198.75999689102099</v>
      </c>
      <c r="L1387" s="139">
        <f t="shared" si="177"/>
        <v>4.7404853454332992E-3</v>
      </c>
      <c r="M1387" s="170">
        <f t="shared" si="178"/>
        <v>153.94633503743393</v>
      </c>
      <c r="N1387" s="139" t="e" cm="1">
        <f t="array" ref="N1387">[1]!BSMCall(M1387,$G$4,$G$7,W1387,$G$11,AE1387)/'EUR GBP'!H1387</f>
        <v>#VALUE!</v>
      </c>
      <c r="O1387" s="139" t="e">
        <f>$B$5*(N1387-($G$10/'EUR GBP'!$F$3))</f>
        <v>#VALUE!</v>
      </c>
      <c r="P1387" s="139" t="e">
        <f>(M1387/'EUR GBP'!H1387)-(Barclays!$K$3/'EUR GBP'!$F$3)</f>
        <v>#DIV/0!</v>
      </c>
      <c r="Q1387" s="139" t="e">
        <f t="shared" si="179"/>
        <v>#DIV/0!</v>
      </c>
      <c r="R1387" s="139" t="e">
        <f t="shared" si="180"/>
        <v>#DIV/0!</v>
      </c>
      <c r="S1387" s="139" t="e">
        <f t="shared" si="181"/>
        <v>#DIV/0!</v>
      </c>
    </row>
    <row r="1388" spans="10:19" ht="15" x14ac:dyDescent="0.2">
      <c r="J1388" s="49">
        <v>43117</v>
      </c>
      <c r="K1388" s="50">
        <v>197.820007801055</v>
      </c>
      <c r="L1388" s="139">
        <f t="shared" si="177"/>
        <v>-5.5451660861328524E-3</v>
      </c>
      <c r="M1388" s="170">
        <f t="shared" si="178"/>
        <v>152.37036754686571</v>
      </c>
      <c r="N1388" s="139" t="e" cm="1">
        <f t="array" ref="N1388">[1]!BSMCall(M1388,$G$4,$G$7,W1388,$G$11,AE1388)/'EUR GBP'!H1388</f>
        <v>#VALUE!</v>
      </c>
      <c r="O1388" s="139" t="e">
        <f>$B$5*(N1388-($G$10/'EUR GBP'!$F$3))</f>
        <v>#VALUE!</v>
      </c>
      <c r="P1388" s="139" t="e">
        <f>(M1388/'EUR GBP'!H1388)-(Barclays!$K$3/'EUR GBP'!$F$3)</f>
        <v>#DIV/0!</v>
      </c>
      <c r="Q1388" s="139" t="e">
        <f t="shared" si="179"/>
        <v>#DIV/0!</v>
      </c>
      <c r="R1388" s="139" t="e">
        <f t="shared" si="180"/>
        <v>#DIV/0!</v>
      </c>
      <c r="S1388" s="139" t="e">
        <f t="shared" si="181"/>
        <v>#DIV/0!</v>
      </c>
    </row>
    <row r="1389" spans="10:19" ht="15" x14ac:dyDescent="0.2">
      <c r="J1389" s="49">
        <v>43116</v>
      </c>
      <c r="K1389" s="50">
        <v>198.91999959945602</v>
      </c>
      <c r="L1389" s="139">
        <f t="shared" si="177"/>
        <v>1.8468287581156755E-2</v>
      </c>
      <c r="M1389" s="170">
        <f t="shared" si="178"/>
        <v>156.04970886692757</v>
      </c>
      <c r="N1389" s="139" t="e" cm="1">
        <f t="array" ref="N1389">[1]!BSMCall(M1389,$G$4,$G$7,W1389,$G$11,AE1389)/'EUR GBP'!H1389</f>
        <v>#VALUE!</v>
      </c>
      <c r="O1389" s="139" t="e">
        <f>$B$5*(N1389-($G$10/'EUR GBP'!$F$3))</f>
        <v>#VALUE!</v>
      </c>
      <c r="P1389" s="139" t="e">
        <f>(M1389/'EUR GBP'!H1389)-(Barclays!$K$3/'EUR GBP'!$F$3)</f>
        <v>#DIV/0!</v>
      </c>
      <c r="Q1389" s="139" t="e">
        <f t="shared" si="179"/>
        <v>#DIV/0!</v>
      </c>
      <c r="R1389" s="139" t="e">
        <f t="shared" si="180"/>
        <v>#DIV/0!</v>
      </c>
      <c r="S1389" s="139" t="e">
        <f t="shared" si="181"/>
        <v>#DIV/0!</v>
      </c>
    </row>
    <row r="1390" spans="10:19" ht="15" x14ac:dyDescent="0.2">
      <c r="J1390" s="49">
        <v>43115</v>
      </c>
      <c r="K1390" s="50">
        <v>195.280003547668</v>
      </c>
      <c r="L1390" s="139">
        <f t="shared" si="177"/>
        <v>2.9745181587492986E-3</v>
      </c>
      <c r="M1390" s="170">
        <f t="shared" si="178"/>
        <v>153.67575354882902</v>
      </c>
      <c r="N1390" s="139" t="e" cm="1">
        <f t="array" ref="N1390">[1]!BSMCall(M1390,$G$4,$G$7,W1390,$G$11,AE1390)/'EUR GBP'!H1390</f>
        <v>#VALUE!</v>
      </c>
      <c r="O1390" s="139" t="e">
        <f>$B$5*(N1390-($G$10/'EUR GBP'!$F$3))</f>
        <v>#VALUE!</v>
      </c>
      <c r="P1390" s="139" t="e">
        <f>(M1390/'EUR GBP'!H1390)-(Barclays!$K$3/'EUR GBP'!$F$3)</f>
        <v>#DIV/0!</v>
      </c>
      <c r="Q1390" s="139" t="e">
        <f t="shared" si="179"/>
        <v>#DIV/0!</v>
      </c>
      <c r="R1390" s="139" t="e">
        <f t="shared" si="180"/>
        <v>#DIV/0!</v>
      </c>
      <c r="S1390" s="139" t="e">
        <f t="shared" si="181"/>
        <v>#DIV/0!</v>
      </c>
    </row>
    <row r="1391" spans="10:19" ht="15" x14ac:dyDescent="0.2">
      <c r="J1391" s="49">
        <v>43112</v>
      </c>
      <c r="K1391" s="50">
        <v>194.700002670288</v>
      </c>
      <c r="L1391" s="139">
        <f t="shared" si="177"/>
        <v>-1.5396569238928445E-3</v>
      </c>
      <c r="M1391" s="170">
        <f t="shared" si="178"/>
        <v>152.98409165222384</v>
      </c>
      <c r="N1391" s="139" t="e" cm="1">
        <f t="array" ref="N1391">[1]!BSMCall(M1391,$G$4,$G$7,W1391,$G$11,AE1391)/'EUR GBP'!H1391</f>
        <v>#VALUE!</v>
      </c>
      <c r="O1391" s="139" t="e">
        <f>$B$5*(N1391-($G$10/'EUR GBP'!$F$3))</f>
        <v>#VALUE!</v>
      </c>
      <c r="P1391" s="139" t="e">
        <f>(M1391/'EUR GBP'!H1391)-(Barclays!$K$3/'EUR GBP'!$F$3)</f>
        <v>#DIV/0!</v>
      </c>
      <c r="Q1391" s="139" t="e">
        <f t="shared" si="179"/>
        <v>#DIV/0!</v>
      </c>
      <c r="R1391" s="139" t="e">
        <f t="shared" si="180"/>
        <v>#DIV/0!</v>
      </c>
      <c r="S1391" s="139" t="e">
        <f t="shared" si="181"/>
        <v>#DIV/0!</v>
      </c>
    </row>
    <row r="1392" spans="10:19" ht="15" x14ac:dyDescent="0.2">
      <c r="J1392" s="49">
        <v>43111</v>
      </c>
      <c r="K1392" s="50">
        <v>195.00000476837101</v>
      </c>
      <c r="L1392" s="139">
        <f t="shared" si="177"/>
        <v>-3.6504991782965138E-2</v>
      </c>
      <c r="M1392" s="170">
        <f t="shared" si="178"/>
        <v>147.62670311914385</v>
      </c>
      <c r="N1392" s="139" t="e" cm="1">
        <f t="array" ref="N1392">[1]!BSMCall(M1392,$G$4,$G$7,W1392,$G$11,AE1392)/'EUR GBP'!H1392</f>
        <v>#VALUE!</v>
      </c>
      <c r="O1392" s="139" t="e">
        <f>$B$5*(N1392-($G$10/'EUR GBP'!$F$3))</f>
        <v>#VALUE!</v>
      </c>
      <c r="P1392" s="139" t="e">
        <f>(M1392/'EUR GBP'!H1392)-(Barclays!$K$3/'EUR GBP'!$F$3)</f>
        <v>#DIV/0!</v>
      </c>
      <c r="Q1392" s="139" t="e">
        <f t="shared" si="179"/>
        <v>#DIV/0!</v>
      </c>
      <c r="R1392" s="139" t="e">
        <f t="shared" si="180"/>
        <v>#DIV/0!</v>
      </c>
      <c r="S1392" s="139" t="e">
        <f t="shared" si="181"/>
        <v>#DIV/0!</v>
      </c>
    </row>
    <row r="1393" spans="10:19" ht="15" x14ac:dyDescent="0.2">
      <c r="J1393" s="49">
        <v>43110</v>
      </c>
      <c r="K1393" s="50">
        <v>202.25000381469701</v>
      </c>
      <c r="L1393" s="139">
        <f t="shared" si="177"/>
        <v>1.7320230295149253E-3</v>
      </c>
      <c r="M1393" s="170">
        <f t="shared" si="178"/>
        <v>153.48537844775831</v>
      </c>
      <c r="N1393" s="139" t="e" cm="1">
        <f t="array" ref="N1393">[1]!BSMCall(M1393,$G$4,$G$7,W1393,$G$11,AE1393)/'EUR GBP'!H1393</f>
        <v>#VALUE!</v>
      </c>
      <c r="O1393" s="139" t="e">
        <f>$B$5*(N1393-($G$10/'EUR GBP'!$F$3))</f>
        <v>#VALUE!</v>
      </c>
      <c r="P1393" s="139" t="e">
        <f>(M1393/'EUR GBP'!H1393)-(Barclays!$K$3/'EUR GBP'!$F$3)</f>
        <v>#DIV/0!</v>
      </c>
      <c r="Q1393" s="139" t="e">
        <f t="shared" si="179"/>
        <v>#DIV/0!</v>
      </c>
      <c r="R1393" s="139" t="e">
        <f t="shared" si="180"/>
        <v>#DIV/0!</v>
      </c>
      <c r="S1393" s="139" t="e">
        <f t="shared" si="181"/>
        <v>#DIV/0!</v>
      </c>
    </row>
    <row r="1394" spans="10:19" ht="15" x14ac:dyDescent="0.2">
      <c r="J1394" s="49">
        <v>43109</v>
      </c>
      <c r="K1394" s="50">
        <v>201.900005340576</v>
      </c>
      <c r="L1394" s="139">
        <f t="shared" si="177"/>
        <v>7.207756452402716E-3</v>
      </c>
      <c r="M1394" s="170">
        <f t="shared" si="178"/>
        <v>154.32437031122018</v>
      </c>
      <c r="N1394" s="139" t="e" cm="1">
        <f t="array" ref="N1394">[1]!BSMCall(M1394,$G$4,$G$7,W1394,$G$11,AE1394)/'EUR GBP'!H1394</f>
        <v>#VALUE!</v>
      </c>
      <c r="O1394" s="139" t="e">
        <f>$B$5*(N1394-($G$10/'EUR GBP'!$F$3))</f>
        <v>#VALUE!</v>
      </c>
      <c r="P1394" s="139" t="e">
        <f>(M1394/'EUR GBP'!H1394)-(Barclays!$K$3/'EUR GBP'!$F$3)</f>
        <v>#DIV/0!</v>
      </c>
      <c r="Q1394" s="139" t="e">
        <f t="shared" si="179"/>
        <v>#DIV/0!</v>
      </c>
      <c r="R1394" s="139" t="e">
        <f t="shared" si="180"/>
        <v>#DIV/0!</v>
      </c>
      <c r="S1394" s="139" t="e">
        <f t="shared" si="181"/>
        <v>#DIV/0!</v>
      </c>
    </row>
    <row r="1395" spans="10:19" ht="15" x14ac:dyDescent="0.2">
      <c r="J1395" s="49">
        <v>43108</v>
      </c>
      <c r="K1395" s="50">
        <v>200.44999122619598</v>
      </c>
      <c r="L1395" s="139">
        <f t="shared" si="177"/>
        <v>2.3474503658698406E-3</v>
      </c>
      <c r="M1395" s="170">
        <f t="shared" si="178"/>
        <v>153.57967422293163</v>
      </c>
      <c r="N1395" s="139" t="e" cm="1">
        <f t="array" ref="N1395">[1]!BSMCall(M1395,$G$4,$G$7,W1395,$G$11,AE1395)/'EUR GBP'!H1395</f>
        <v>#VALUE!</v>
      </c>
      <c r="O1395" s="139" t="e">
        <f>$B$5*(N1395-($G$10/'EUR GBP'!$F$3))</f>
        <v>#VALUE!</v>
      </c>
      <c r="P1395" s="139" t="e">
        <f>(M1395/'EUR GBP'!H1395)-(Barclays!$K$3/'EUR GBP'!$F$3)</f>
        <v>#DIV/0!</v>
      </c>
      <c r="Q1395" s="139" t="e">
        <f t="shared" si="179"/>
        <v>#DIV/0!</v>
      </c>
      <c r="R1395" s="139" t="e">
        <f t="shared" si="180"/>
        <v>#DIV/0!</v>
      </c>
      <c r="S1395" s="139" t="e">
        <f t="shared" si="181"/>
        <v>#DIV/0!</v>
      </c>
    </row>
    <row r="1396" spans="10:19" ht="15" x14ac:dyDescent="0.2">
      <c r="J1396" s="49">
        <v>43105</v>
      </c>
      <c r="K1396" s="50">
        <v>199.97999668121301</v>
      </c>
      <c r="L1396" s="139">
        <f t="shared" si="177"/>
        <v>-2.1616838923716693E-2</v>
      </c>
      <c r="M1396" s="170">
        <f t="shared" si="178"/>
        <v>149.90786586871735</v>
      </c>
      <c r="N1396" s="139" t="e" cm="1">
        <f t="array" ref="N1396">[1]!BSMCall(M1396,$G$4,$G$7,W1396,$G$11,AE1396)/'EUR GBP'!H1396</f>
        <v>#VALUE!</v>
      </c>
      <c r="O1396" s="139" t="e">
        <f>$B$5*(N1396-($G$10/'EUR GBP'!$F$3))</f>
        <v>#VALUE!</v>
      </c>
      <c r="P1396" s="139" t="e">
        <f>(M1396/'EUR GBP'!H1396)-(Barclays!$K$3/'EUR GBP'!$F$3)</f>
        <v>#DIV/0!</v>
      </c>
      <c r="Q1396" s="139" t="e">
        <f t="shared" si="179"/>
        <v>#DIV/0!</v>
      </c>
      <c r="R1396" s="139" t="e">
        <f t="shared" si="180"/>
        <v>#DIV/0!</v>
      </c>
      <c r="S1396" s="139" t="e">
        <f t="shared" si="181"/>
        <v>#DIV/0!</v>
      </c>
    </row>
    <row r="1397" spans="10:19" ht="15" x14ac:dyDescent="0.2">
      <c r="J1397" s="49">
        <v>43104</v>
      </c>
      <c r="K1397" s="50">
        <v>204.34999465942298</v>
      </c>
      <c r="L1397" s="139">
        <f t="shared" si="177"/>
        <v>2.4497199910443715E-3</v>
      </c>
      <c r="M1397" s="170">
        <f t="shared" si="178"/>
        <v>153.59534397468434</v>
      </c>
      <c r="N1397" s="139" t="e" cm="1">
        <f t="array" ref="N1397">[1]!BSMCall(M1397,$G$4,$G$7,W1397,$G$11,AE1397)/'EUR GBP'!H1397</f>
        <v>#VALUE!</v>
      </c>
      <c r="O1397" s="139" t="e">
        <f>$B$5*(N1397-($G$10/'EUR GBP'!$F$3))</f>
        <v>#VALUE!</v>
      </c>
      <c r="P1397" s="139" t="e">
        <f>(M1397/'EUR GBP'!H1397)-(Barclays!$K$3/'EUR GBP'!$F$3)</f>
        <v>#DIV/0!</v>
      </c>
      <c r="Q1397" s="139" t="e">
        <f t="shared" si="179"/>
        <v>#DIV/0!</v>
      </c>
      <c r="R1397" s="139" t="e">
        <f t="shared" si="180"/>
        <v>#DIV/0!</v>
      </c>
      <c r="S1397" s="139" t="e">
        <f t="shared" si="181"/>
        <v>#DIV/0!</v>
      </c>
    </row>
    <row r="1398" spans="10:19" ht="15" x14ac:dyDescent="0.2">
      <c r="J1398" s="49">
        <v>43103</v>
      </c>
      <c r="K1398" s="50">
        <v>203.850007057189</v>
      </c>
      <c r="L1398" s="139">
        <f t="shared" si="177"/>
        <v>4.9176347407603512E-3</v>
      </c>
      <c r="M1398" s="170">
        <f t="shared" si="178"/>
        <v>153.97347786741091</v>
      </c>
      <c r="N1398" s="139" t="e" cm="1">
        <f t="array" ref="N1398">[1]!BSMCall(M1398,$G$4,$G$7,W1398,$G$11,AE1398)/'EUR GBP'!H1398</f>
        <v>#VALUE!</v>
      </c>
      <c r="O1398" s="139" t="e">
        <f>$B$5*(N1398-($G$10/'EUR GBP'!$F$3))</f>
        <v>#VALUE!</v>
      </c>
      <c r="P1398" s="139" t="e">
        <f>(M1398/'EUR GBP'!H1398)-(Barclays!$K$3/'EUR GBP'!$F$3)</f>
        <v>#DIV/0!</v>
      </c>
      <c r="Q1398" s="139" t="e">
        <f t="shared" si="179"/>
        <v>#DIV/0!</v>
      </c>
      <c r="R1398" s="139" t="e">
        <f t="shared" si="180"/>
        <v>#DIV/0!</v>
      </c>
      <c r="S1398" s="139" t="e">
        <f t="shared" si="181"/>
        <v>#DIV/0!</v>
      </c>
    </row>
    <row r="1399" spans="10:19" ht="15" x14ac:dyDescent="0.2">
      <c r="J1399" s="49">
        <v>43102</v>
      </c>
      <c r="K1399" s="50">
        <v>202.850008010864</v>
      </c>
      <c r="L1399" s="139">
        <f t="shared" si="177"/>
        <v>-1.2317070588102853E-3</v>
      </c>
      <c r="M1399" s="170">
        <f t="shared" si="178"/>
        <v>153.03127572989979</v>
      </c>
      <c r="N1399" s="139" t="e" cm="1">
        <f t="array" ref="N1399">[1]!BSMCall(M1399,$G$4,$G$7,W1399,$G$11,AE1399)/'EUR GBP'!H1399</f>
        <v>#VALUE!</v>
      </c>
      <c r="O1399" s="139" t="e">
        <f>$B$5*(N1399-($G$10/'EUR GBP'!$F$3))</f>
        <v>#VALUE!</v>
      </c>
      <c r="P1399" s="139" t="e">
        <f>(M1399/'EUR GBP'!H1399)-(Barclays!$K$3/'EUR GBP'!$F$3)</f>
        <v>#DIV/0!</v>
      </c>
      <c r="Q1399" s="139" t="e">
        <f t="shared" si="179"/>
        <v>#DIV/0!</v>
      </c>
      <c r="R1399" s="139" t="e">
        <f t="shared" si="180"/>
        <v>#DIV/0!</v>
      </c>
      <c r="S1399" s="139" t="e">
        <f t="shared" si="181"/>
        <v>#DIV/0!</v>
      </c>
    </row>
    <row r="1400" spans="10:19" ht="15" x14ac:dyDescent="0.2">
      <c r="J1400" s="49">
        <v>43101</v>
      </c>
      <c r="K1400" s="50">
        <v>203.10001373290999</v>
      </c>
      <c r="L1400" s="139">
        <f t="shared" si="177"/>
        <v>0</v>
      </c>
      <c r="M1400" s="170">
        <f t="shared" si="178"/>
        <v>153.21999788284299</v>
      </c>
      <c r="N1400" s="139" t="e" cm="1">
        <f t="array" ref="N1400">[1]!BSMCall(M1400,$G$4,$G$7,W1400,$G$11,AE1400)/'EUR GBP'!H1400</f>
        <v>#VALUE!</v>
      </c>
      <c r="O1400" s="139" t="e">
        <f>$B$5*(N1400-($G$10/'EUR GBP'!$F$3))</f>
        <v>#VALUE!</v>
      </c>
      <c r="P1400" s="139" t="e">
        <f>(M1400/'EUR GBP'!H1400)-(Barclays!$K$3/'EUR GBP'!$F$3)</f>
        <v>#DIV/0!</v>
      </c>
      <c r="Q1400" s="139" t="e">
        <f t="shared" si="179"/>
        <v>#DIV/0!</v>
      </c>
      <c r="R1400" s="139" t="e">
        <f t="shared" si="180"/>
        <v>#DIV/0!</v>
      </c>
      <c r="S1400" s="139" t="e">
        <f t="shared" si="181"/>
        <v>#DIV/0!</v>
      </c>
    </row>
    <row r="1401" spans="10:19" ht="15" x14ac:dyDescent="0.2">
      <c r="J1401" s="49">
        <v>43098</v>
      </c>
      <c r="K1401" s="50">
        <v>203.10001373290999</v>
      </c>
      <c r="L1401" s="139">
        <f t="shared" si="177"/>
        <v>-1.4759080268439667E-3</v>
      </c>
      <c r="M1401" s="170">
        <f t="shared" si="178"/>
        <v>152.99385925809469</v>
      </c>
      <c r="N1401" s="139" t="e" cm="1">
        <f t="array" ref="N1401">[1]!BSMCall(M1401,$G$4,$G$7,W1401,$G$11,AE1401)/'EUR GBP'!H1401</f>
        <v>#VALUE!</v>
      </c>
      <c r="O1401" s="139" t="e">
        <f>$B$5*(N1401-($G$10/'EUR GBP'!$F$3))</f>
        <v>#VALUE!</v>
      </c>
      <c r="P1401" s="139" t="e">
        <f>(M1401/'EUR GBP'!H1401)-(Barclays!$K$3/'EUR GBP'!$F$3)</f>
        <v>#DIV/0!</v>
      </c>
      <c r="Q1401" s="139" t="e">
        <f t="shared" si="179"/>
        <v>#DIV/0!</v>
      </c>
      <c r="R1401" s="139" t="e">
        <f t="shared" si="180"/>
        <v>#DIV/0!</v>
      </c>
      <c r="S1401" s="139" t="e">
        <f t="shared" si="181"/>
        <v>#DIV/0!</v>
      </c>
    </row>
    <row r="1402" spans="10:19" ht="15" x14ac:dyDescent="0.2">
      <c r="J1402" s="49">
        <v>43097</v>
      </c>
      <c r="K1402" s="50">
        <v>203.39999198913497</v>
      </c>
      <c r="L1402" s="139">
        <f t="shared" si="177"/>
        <v>2.4611757769056821E-3</v>
      </c>
      <c r="M1402" s="170">
        <f t="shared" si="178"/>
        <v>153.59709923016979</v>
      </c>
      <c r="N1402" s="139" t="e" cm="1">
        <f t="array" ref="N1402">[1]!BSMCall(M1402,$G$4,$G$7,W1402,$G$11,AE1402)/'EUR GBP'!H1402</f>
        <v>#VALUE!</v>
      </c>
      <c r="O1402" s="139" t="e">
        <f>$B$5*(N1402-($G$10/'EUR GBP'!$F$3))</f>
        <v>#VALUE!</v>
      </c>
      <c r="P1402" s="139" t="e">
        <f>(M1402/'EUR GBP'!H1402)-(Barclays!$K$3/'EUR GBP'!$F$3)</f>
        <v>#DIV/0!</v>
      </c>
      <c r="Q1402" s="139" t="e">
        <f t="shared" si="179"/>
        <v>#DIV/0!</v>
      </c>
      <c r="R1402" s="139" t="e">
        <f t="shared" si="180"/>
        <v>#DIV/0!</v>
      </c>
      <c r="S1402" s="139" t="e">
        <f t="shared" si="181"/>
        <v>#DIV/0!</v>
      </c>
    </row>
    <row r="1403" spans="10:19" ht="15" x14ac:dyDescent="0.2">
      <c r="J1403" s="49">
        <v>43096</v>
      </c>
      <c r="K1403" s="50">
        <v>202.900004386901</v>
      </c>
      <c r="L1403" s="139">
        <f t="shared" si="177"/>
        <v>3.703335582592995E-3</v>
      </c>
      <c r="M1403" s="170">
        <f t="shared" si="178"/>
        <v>153.78742295296735</v>
      </c>
      <c r="N1403" s="139" t="e" cm="1">
        <f t="array" ref="N1403">[1]!BSMCall(M1403,$G$4,$G$7,W1403,$G$11,AE1403)/'EUR GBP'!H1403</f>
        <v>#VALUE!</v>
      </c>
      <c r="O1403" s="139" t="e">
        <f>$B$5*(N1403-($G$10/'EUR GBP'!$F$3))</f>
        <v>#VALUE!</v>
      </c>
      <c r="P1403" s="139" t="e">
        <f>(M1403/'EUR GBP'!H1403)-(Barclays!$K$3/'EUR GBP'!$F$3)</f>
        <v>#DIV/0!</v>
      </c>
      <c r="Q1403" s="139" t="e">
        <f t="shared" si="179"/>
        <v>#DIV/0!</v>
      </c>
      <c r="R1403" s="139" t="e">
        <f t="shared" si="180"/>
        <v>#DIV/0!</v>
      </c>
      <c r="S1403" s="139" t="e">
        <f t="shared" si="181"/>
        <v>#DIV/0!</v>
      </c>
    </row>
    <row r="1404" spans="10:19" ht="15" x14ac:dyDescent="0.2">
      <c r="J1404" s="49">
        <v>43095</v>
      </c>
      <c r="K1404" s="50">
        <v>202.14998722076399</v>
      </c>
      <c r="L1404" s="139">
        <f t="shared" si="177"/>
        <v>0</v>
      </c>
      <c r="M1404" s="170">
        <f t="shared" si="178"/>
        <v>153.21999788284299</v>
      </c>
      <c r="N1404" s="139" t="e" cm="1">
        <f t="array" ref="N1404">[1]!BSMCall(M1404,$G$4,$G$7,W1404,$G$11,AE1404)/'EUR GBP'!H1404</f>
        <v>#VALUE!</v>
      </c>
      <c r="O1404" s="139" t="e">
        <f>$B$5*(N1404-($G$10/'EUR GBP'!$F$3))</f>
        <v>#VALUE!</v>
      </c>
      <c r="P1404" s="139" t="e">
        <f>(M1404/'EUR GBP'!H1404)-(Barclays!$K$3/'EUR GBP'!$F$3)</f>
        <v>#DIV/0!</v>
      </c>
      <c r="Q1404" s="139" t="e">
        <f t="shared" si="179"/>
        <v>#DIV/0!</v>
      </c>
      <c r="R1404" s="139" t="e">
        <f t="shared" si="180"/>
        <v>#DIV/0!</v>
      </c>
      <c r="S1404" s="139" t="e">
        <f t="shared" si="181"/>
        <v>#DIV/0!</v>
      </c>
    </row>
    <row r="1405" spans="10:19" ht="15" x14ac:dyDescent="0.2">
      <c r="J1405" s="49">
        <v>43094</v>
      </c>
      <c r="K1405" s="50">
        <v>202.14998722076399</v>
      </c>
      <c r="L1405" s="139">
        <f t="shared" si="177"/>
        <v>0</v>
      </c>
      <c r="M1405" s="170">
        <f t="shared" si="178"/>
        <v>153.21999788284299</v>
      </c>
      <c r="N1405" s="139" t="e" cm="1">
        <f t="array" ref="N1405">[1]!BSMCall(M1405,$G$4,$G$7,W1405,$G$11,AE1405)/'EUR GBP'!H1405</f>
        <v>#VALUE!</v>
      </c>
      <c r="O1405" s="139" t="e">
        <f>$B$5*(N1405-($G$10/'EUR GBP'!$F$3))</f>
        <v>#VALUE!</v>
      </c>
      <c r="P1405" s="139" t="e">
        <f>(M1405/'EUR GBP'!H1405)-(Barclays!$K$3/'EUR GBP'!$F$3)</f>
        <v>#DIV/0!</v>
      </c>
      <c r="Q1405" s="139" t="e">
        <f t="shared" si="179"/>
        <v>#DIV/0!</v>
      </c>
      <c r="R1405" s="139" t="e">
        <f t="shared" si="180"/>
        <v>#DIV/0!</v>
      </c>
      <c r="S1405" s="139" t="e">
        <f t="shared" si="181"/>
        <v>#DIV/0!</v>
      </c>
    </row>
    <row r="1406" spans="10:19" ht="15" x14ac:dyDescent="0.2">
      <c r="J1406" s="49">
        <v>43091</v>
      </c>
      <c r="K1406" s="50">
        <v>202.14998722076399</v>
      </c>
      <c r="L1406" s="139">
        <f t="shared" si="177"/>
        <v>-1.3756108496320694E-2</v>
      </c>
      <c r="M1406" s="170">
        <f t="shared" si="178"/>
        <v>151.11228696816056</v>
      </c>
      <c r="N1406" s="139" t="e" cm="1">
        <f t="array" ref="N1406">[1]!BSMCall(M1406,$G$4,$G$7,W1406,$G$11,AE1406)/'EUR GBP'!H1406</f>
        <v>#VALUE!</v>
      </c>
      <c r="O1406" s="139" t="e">
        <f>$B$5*(N1406-($G$10/'EUR GBP'!$F$3))</f>
        <v>#VALUE!</v>
      </c>
      <c r="P1406" s="139" t="e">
        <f>(M1406/'EUR GBP'!H1406)-(Barclays!$K$3/'EUR GBP'!$F$3)</f>
        <v>#DIV/0!</v>
      </c>
      <c r="Q1406" s="139" t="e">
        <f t="shared" si="179"/>
        <v>#DIV/0!</v>
      </c>
      <c r="R1406" s="139" t="e">
        <f t="shared" si="180"/>
        <v>#DIV/0!</v>
      </c>
      <c r="S1406" s="139" t="e">
        <f t="shared" si="181"/>
        <v>#DIV/0!</v>
      </c>
    </row>
    <row r="1407" spans="10:19" ht="15" x14ac:dyDescent="0.2">
      <c r="J1407" s="49">
        <v>43090</v>
      </c>
      <c r="K1407" s="50">
        <v>204.94999885559002</v>
      </c>
      <c r="L1407" s="139">
        <f t="shared" si="177"/>
        <v>6.3632185110589299E-3</v>
      </c>
      <c r="M1407" s="170">
        <f t="shared" si="178"/>
        <v>154.1949702096355</v>
      </c>
      <c r="N1407" s="139" t="e" cm="1">
        <f t="array" ref="N1407">[1]!BSMCall(M1407,$G$4,$G$7,W1407,$G$11,AE1407)/'EUR GBP'!H1407</f>
        <v>#VALUE!</v>
      </c>
      <c r="O1407" s="139" t="e">
        <f>$B$5*(N1407-($G$10/'EUR GBP'!$F$3))</f>
        <v>#VALUE!</v>
      </c>
      <c r="P1407" s="139" t="e">
        <f>(M1407/'EUR GBP'!H1407)-(Barclays!$K$3/'EUR GBP'!$F$3)</f>
        <v>#DIV/0!</v>
      </c>
      <c r="Q1407" s="139" t="e">
        <f t="shared" si="179"/>
        <v>#DIV/0!</v>
      </c>
      <c r="R1407" s="139" t="e">
        <f t="shared" si="180"/>
        <v>#DIV/0!</v>
      </c>
      <c r="S1407" s="139" t="e">
        <f t="shared" si="181"/>
        <v>#DIV/0!</v>
      </c>
    </row>
    <row r="1408" spans="10:19" ht="15" x14ac:dyDescent="0.2">
      <c r="J1408" s="49">
        <v>43089</v>
      </c>
      <c r="K1408" s="50">
        <v>203.64999771118102</v>
      </c>
      <c r="L1408" s="139">
        <f t="shared" si="177"/>
        <v>-2.9419202229753233E-3</v>
      </c>
      <c r="M1408" s="170">
        <f t="shared" si="178"/>
        <v>152.76923687250721</v>
      </c>
      <c r="N1408" s="139" t="e" cm="1">
        <f t="array" ref="N1408">[1]!BSMCall(M1408,$G$4,$G$7,W1408,$G$11,AE1408)/'EUR GBP'!H1408</f>
        <v>#VALUE!</v>
      </c>
      <c r="O1408" s="139" t="e">
        <f>$B$5*(N1408-($G$10/'EUR GBP'!$F$3))</f>
        <v>#VALUE!</v>
      </c>
      <c r="P1408" s="139" t="e">
        <f>(M1408/'EUR GBP'!H1408)-(Barclays!$K$3/'EUR GBP'!$F$3)</f>
        <v>#DIV/0!</v>
      </c>
      <c r="Q1408" s="139" t="e">
        <f t="shared" si="179"/>
        <v>#DIV/0!</v>
      </c>
      <c r="R1408" s="139" t="e">
        <f t="shared" si="180"/>
        <v>#DIV/0!</v>
      </c>
      <c r="S1408" s="139" t="e">
        <f t="shared" si="181"/>
        <v>#DIV/0!</v>
      </c>
    </row>
    <row r="1409" spans="10:19" ht="15" x14ac:dyDescent="0.2">
      <c r="J1409" s="49">
        <v>43088</v>
      </c>
      <c r="K1409" s="50">
        <v>204.25000190734801</v>
      </c>
      <c r="L1409" s="139">
        <f t="shared" si="177"/>
        <v>2.448102601356051E-4</v>
      </c>
      <c r="M1409" s="170">
        <f t="shared" si="178"/>
        <v>153.25750771038267</v>
      </c>
      <c r="N1409" s="139" t="e" cm="1">
        <f t="array" ref="N1409">[1]!BSMCall(M1409,$G$4,$G$7,W1409,$G$11,AE1409)/'EUR GBP'!H1409</f>
        <v>#VALUE!</v>
      </c>
      <c r="O1409" s="139" t="e">
        <f>$B$5*(N1409-($G$10/'EUR GBP'!$F$3))</f>
        <v>#VALUE!</v>
      </c>
      <c r="P1409" s="139" t="e">
        <f>(M1409/'EUR GBP'!H1409)-(Barclays!$K$3/'EUR GBP'!$F$3)</f>
        <v>#DIV/0!</v>
      </c>
      <c r="Q1409" s="139" t="e">
        <f t="shared" si="179"/>
        <v>#DIV/0!</v>
      </c>
      <c r="R1409" s="139" t="e">
        <f t="shared" si="180"/>
        <v>#DIV/0!</v>
      </c>
      <c r="S1409" s="139" t="e">
        <f t="shared" si="181"/>
        <v>#DIV/0!</v>
      </c>
    </row>
    <row r="1410" spans="10:19" ht="15" x14ac:dyDescent="0.2">
      <c r="J1410" s="49">
        <v>43087</v>
      </c>
      <c r="K1410" s="50">
        <v>204.20000553131098</v>
      </c>
      <c r="L1410" s="139">
        <f t="shared" si="177"/>
        <v>1.504909321225103E-2</v>
      </c>
      <c r="M1410" s="170">
        <f t="shared" si="178"/>
        <v>155.52581991296282</v>
      </c>
      <c r="N1410" s="139" t="e" cm="1">
        <f t="array" ref="N1410">[1]!BSMCall(M1410,$G$4,$G$7,W1410,$G$11,AE1410)/'EUR GBP'!H1410</f>
        <v>#VALUE!</v>
      </c>
      <c r="O1410" s="139" t="e">
        <f>$B$5*(N1410-($G$10/'EUR GBP'!$F$3))</f>
        <v>#VALUE!</v>
      </c>
      <c r="P1410" s="139" t="e">
        <f>(M1410/'EUR GBP'!H1410)-(Barclays!$K$3/'EUR GBP'!$F$3)</f>
        <v>#DIV/0!</v>
      </c>
      <c r="Q1410" s="139" t="e">
        <f t="shared" si="179"/>
        <v>#DIV/0!</v>
      </c>
      <c r="R1410" s="139" t="e">
        <f t="shared" si="180"/>
        <v>#DIV/0!</v>
      </c>
      <c r="S1410" s="139" t="e">
        <f t="shared" si="181"/>
        <v>#DIV/0!</v>
      </c>
    </row>
    <row r="1411" spans="10:19" ht="15" x14ac:dyDescent="0.2">
      <c r="J1411" s="49">
        <v>43084</v>
      </c>
      <c r="K1411" s="50">
        <v>201.14998817443799</v>
      </c>
      <c r="L1411" s="139">
        <f t="shared" si="177"/>
        <v>-1.1369377654022633E-2</v>
      </c>
      <c r="M1411" s="170">
        <f t="shared" si="178"/>
        <v>151.47798186276438</v>
      </c>
      <c r="N1411" s="139" t="e" cm="1">
        <f t="array" ref="N1411">[1]!BSMCall(M1411,$G$4,$G$7,W1411,$G$11,AE1411)/'EUR GBP'!H1411</f>
        <v>#VALUE!</v>
      </c>
      <c r="O1411" s="139" t="e">
        <f>$B$5*(N1411-($G$10/'EUR GBP'!$F$3))</f>
        <v>#VALUE!</v>
      </c>
      <c r="P1411" s="139" t="e">
        <f>(M1411/'EUR GBP'!H1411)-(Barclays!$K$3/'EUR GBP'!$F$3)</f>
        <v>#DIV/0!</v>
      </c>
      <c r="Q1411" s="139" t="e">
        <f t="shared" si="179"/>
        <v>#DIV/0!</v>
      </c>
      <c r="R1411" s="139" t="e">
        <f t="shared" si="180"/>
        <v>#DIV/0!</v>
      </c>
      <c r="S1411" s="139" t="e">
        <f t="shared" si="181"/>
        <v>#DIV/0!</v>
      </c>
    </row>
    <row r="1412" spans="10:19" ht="15" x14ac:dyDescent="0.2">
      <c r="J1412" s="49">
        <v>43083</v>
      </c>
      <c r="K1412" s="50">
        <v>203.449988365173</v>
      </c>
      <c r="L1412" s="139">
        <f t="shared" ref="L1412:L1475" si="182">LN(K1412/K1413)</f>
        <v>-1.4734880548161581E-3</v>
      </c>
      <c r="M1412" s="170">
        <f t="shared" ref="M1412:M1475" si="183">$K$3*(1+L1412)</f>
        <v>152.99423004620365</v>
      </c>
      <c r="N1412" s="139" t="e" cm="1">
        <f t="array" ref="N1412">[1]!BSMCall(M1412,$G$4,$G$7,W1412,$G$11,AE1412)/'EUR GBP'!H1412</f>
        <v>#VALUE!</v>
      </c>
      <c r="O1412" s="139" t="e">
        <f>$B$5*(N1412-($G$10/'EUR GBP'!$F$3))</f>
        <v>#VALUE!</v>
      </c>
      <c r="P1412" s="139" t="e">
        <f>(M1412/'EUR GBP'!H1412)-(Barclays!$K$3/'EUR GBP'!$F$3)</f>
        <v>#DIV/0!</v>
      </c>
      <c r="Q1412" s="139" t="e">
        <f t="shared" ref="Q1412:Q1475" si="184">$G$15*P1412</f>
        <v>#DIV/0!</v>
      </c>
      <c r="R1412" s="139" t="e">
        <f t="shared" ref="R1412:R1475" si="185">0.5*$G$16*P1412^2</f>
        <v>#DIV/0!</v>
      </c>
      <c r="S1412" s="139" t="e">
        <f t="shared" ref="S1412:S1475" si="186">Q1412+R1412+Y1412+AG1412</f>
        <v>#DIV/0!</v>
      </c>
    </row>
    <row r="1413" spans="10:19" ht="15" x14ac:dyDescent="0.2">
      <c r="J1413" s="49">
        <v>43082</v>
      </c>
      <c r="K1413" s="50">
        <v>203.74999046325598</v>
      </c>
      <c r="L1413" s="139">
        <f t="shared" si="182"/>
        <v>2.0077475399275228E-2</v>
      </c>
      <c r="M1413" s="170">
        <f t="shared" si="183"/>
        <v>156.29626862101276</v>
      </c>
      <c r="N1413" s="139" t="e" cm="1">
        <f t="array" ref="N1413">[1]!BSMCall(M1413,$G$4,$G$7,W1413,$G$11,AE1413)/'EUR GBP'!H1413</f>
        <v>#VALUE!</v>
      </c>
      <c r="O1413" s="139" t="e">
        <f>$B$5*(N1413-($G$10/'EUR GBP'!$F$3))</f>
        <v>#VALUE!</v>
      </c>
      <c r="P1413" s="139" t="e">
        <f>(M1413/'EUR GBP'!H1413)-(Barclays!$K$3/'EUR GBP'!$F$3)</f>
        <v>#DIV/0!</v>
      </c>
      <c r="Q1413" s="139" t="e">
        <f t="shared" si="184"/>
        <v>#DIV/0!</v>
      </c>
      <c r="R1413" s="139" t="e">
        <f t="shared" si="185"/>
        <v>#DIV/0!</v>
      </c>
      <c r="S1413" s="139" t="e">
        <f t="shared" si="186"/>
        <v>#DIV/0!</v>
      </c>
    </row>
    <row r="1414" spans="10:19" ht="15" x14ac:dyDescent="0.2">
      <c r="J1414" s="49">
        <v>43081</v>
      </c>
      <c r="K1414" s="50">
        <v>199.69999790191599</v>
      </c>
      <c r="L1414" s="139">
        <f t="shared" si="182"/>
        <v>7.0351741909899781E-3</v>
      </c>
      <c r="M1414" s="170">
        <f t="shared" si="183"/>
        <v>154.29792725749189</v>
      </c>
      <c r="N1414" s="139" t="e" cm="1">
        <f t="array" ref="N1414">[1]!BSMCall(M1414,$G$4,$G$7,W1414,$G$11,AE1414)/'EUR GBP'!H1414</f>
        <v>#VALUE!</v>
      </c>
      <c r="O1414" s="139" t="e">
        <f>$B$5*(N1414-($G$10/'EUR GBP'!$F$3))</f>
        <v>#VALUE!</v>
      </c>
      <c r="P1414" s="139" t="e">
        <f>(M1414/'EUR GBP'!H1414)-(Barclays!$K$3/'EUR GBP'!$F$3)</f>
        <v>#DIV/0!</v>
      </c>
      <c r="Q1414" s="139" t="e">
        <f t="shared" si="184"/>
        <v>#DIV/0!</v>
      </c>
      <c r="R1414" s="139" t="e">
        <f t="shared" si="185"/>
        <v>#DIV/0!</v>
      </c>
      <c r="S1414" s="139" t="e">
        <f t="shared" si="186"/>
        <v>#DIV/0!</v>
      </c>
    </row>
    <row r="1415" spans="10:19" ht="15" x14ac:dyDescent="0.2">
      <c r="J1415" s="49">
        <v>43080</v>
      </c>
      <c r="K1415" s="50">
        <v>198.30000400543199</v>
      </c>
      <c r="L1415" s="139">
        <f t="shared" si="182"/>
        <v>9.1186074287197185E-3</v>
      </c>
      <c r="M1415" s="170">
        <f t="shared" si="183"/>
        <v>154.61715089376591</v>
      </c>
      <c r="N1415" s="139" t="e" cm="1">
        <f t="array" ref="N1415">[1]!BSMCall(M1415,$G$4,$G$7,W1415,$G$11,AE1415)/'EUR GBP'!H1415</f>
        <v>#VALUE!</v>
      </c>
      <c r="O1415" s="139" t="e">
        <f>$B$5*(N1415-($G$10/'EUR GBP'!$F$3))</f>
        <v>#VALUE!</v>
      </c>
      <c r="P1415" s="139" t="e">
        <f>(M1415/'EUR GBP'!H1415)-(Barclays!$K$3/'EUR GBP'!$F$3)</f>
        <v>#DIV/0!</v>
      </c>
      <c r="Q1415" s="139" t="e">
        <f t="shared" si="184"/>
        <v>#DIV/0!</v>
      </c>
      <c r="R1415" s="139" t="e">
        <f t="shared" si="185"/>
        <v>#DIV/0!</v>
      </c>
      <c r="S1415" s="139" t="e">
        <f t="shared" si="186"/>
        <v>#DIV/0!</v>
      </c>
    </row>
    <row r="1416" spans="10:19" ht="15" x14ac:dyDescent="0.2">
      <c r="J1416" s="49">
        <v>43077</v>
      </c>
      <c r="K1416" s="50">
        <v>196.50000333785999</v>
      </c>
      <c r="L1416" s="139">
        <f t="shared" si="182"/>
        <v>2.186583246923765E-2</v>
      </c>
      <c r="M1416" s="170">
        <f t="shared" si="183"/>
        <v>156.57028068748616</v>
      </c>
      <c r="N1416" s="139" t="e" cm="1">
        <f t="array" ref="N1416">[1]!BSMCall(M1416,$G$4,$G$7,W1416,$G$11,AE1416)/'EUR GBP'!H1416</f>
        <v>#VALUE!</v>
      </c>
      <c r="O1416" s="139" t="e">
        <f>$B$5*(N1416-($G$10/'EUR GBP'!$F$3))</f>
        <v>#VALUE!</v>
      </c>
      <c r="P1416" s="139" t="e">
        <f>(M1416/'EUR GBP'!H1416)-(Barclays!$K$3/'EUR GBP'!$F$3)</f>
        <v>#DIV/0!</v>
      </c>
      <c r="Q1416" s="139" t="e">
        <f t="shared" si="184"/>
        <v>#DIV/0!</v>
      </c>
      <c r="R1416" s="139" t="e">
        <f t="shared" si="185"/>
        <v>#DIV/0!</v>
      </c>
      <c r="S1416" s="139" t="e">
        <f t="shared" si="186"/>
        <v>#DIV/0!</v>
      </c>
    </row>
    <row r="1417" spans="10:19" ht="15" x14ac:dyDescent="0.2">
      <c r="J1417" s="49">
        <v>43076</v>
      </c>
      <c r="K1417" s="50">
        <v>192.25000143051102</v>
      </c>
      <c r="L1417" s="139">
        <f t="shared" si="182"/>
        <v>5.999757593790938E-3</v>
      </c>
      <c r="M1417" s="170">
        <f t="shared" si="183"/>
        <v>154.13928072866119</v>
      </c>
      <c r="N1417" s="139" t="e" cm="1">
        <f t="array" ref="N1417">[1]!BSMCall(M1417,$G$4,$G$7,W1417,$G$11,AE1417)/'EUR GBP'!H1417</f>
        <v>#VALUE!</v>
      </c>
      <c r="O1417" s="139" t="e">
        <f>$B$5*(N1417-($G$10/'EUR GBP'!$F$3))</f>
        <v>#VALUE!</v>
      </c>
      <c r="P1417" s="139" t="e">
        <f>(M1417/'EUR GBP'!H1417)-(Barclays!$K$3/'EUR GBP'!$F$3)</f>
        <v>#DIV/0!</v>
      </c>
      <c r="Q1417" s="139" t="e">
        <f t="shared" si="184"/>
        <v>#DIV/0!</v>
      </c>
      <c r="R1417" s="139" t="e">
        <f t="shared" si="185"/>
        <v>#DIV/0!</v>
      </c>
      <c r="S1417" s="139" t="e">
        <f t="shared" si="186"/>
        <v>#DIV/0!</v>
      </c>
    </row>
    <row r="1418" spans="10:19" ht="15" x14ac:dyDescent="0.2">
      <c r="J1418" s="49">
        <v>43075</v>
      </c>
      <c r="K1418" s="50">
        <v>191.10000133514399</v>
      </c>
      <c r="L1418" s="139">
        <f t="shared" si="182"/>
        <v>-5.7396025777618591E-3</v>
      </c>
      <c r="M1418" s="170">
        <f t="shared" si="183"/>
        <v>152.34057598802997</v>
      </c>
      <c r="N1418" s="139" t="e" cm="1">
        <f t="array" ref="N1418">[1]!BSMCall(M1418,$G$4,$G$7,W1418,$G$11,AE1418)/'EUR GBP'!H1418</f>
        <v>#VALUE!</v>
      </c>
      <c r="O1418" s="139" t="e">
        <f>$B$5*(N1418-($G$10/'EUR GBP'!$F$3))</f>
        <v>#VALUE!</v>
      </c>
      <c r="P1418" s="139" t="e">
        <f>(M1418/'EUR GBP'!H1418)-(Barclays!$K$3/'EUR GBP'!$F$3)</f>
        <v>#DIV/0!</v>
      </c>
      <c r="Q1418" s="139" t="e">
        <f t="shared" si="184"/>
        <v>#DIV/0!</v>
      </c>
      <c r="R1418" s="139" t="e">
        <f t="shared" si="185"/>
        <v>#DIV/0!</v>
      </c>
      <c r="S1418" s="139" t="e">
        <f t="shared" si="186"/>
        <v>#DIV/0!</v>
      </c>
    </row>
    <row r="1419" spans="10:19" ht="15" x14ac:dyDescent="0.2">
      <c r="J1419" s="49">
        <v>43074</v>
      </c>
      <c r="K1419" s="50">
        <v>192.19999313354398</v>
      </c>
      <c r="L1419" s="139">
        <f t="shared" si="182"/>
        <v>-9.8370829194754841E-3</v>
      </c>
      <c r="M1419" s="170">
        <f t="shared" si="183"/>
        <v>151.71276005874759</v>
      </c>
      <c r="N1419" s="139" t="e" cm="1">
        <f t="array" ref="N1419">[1]!BSMCall(M1419,$G$4,$G$7,W1419,$G$11,AE1419)/'EUR GBP'!H1419</f>
        <v>#VALUE!</v>
      </c>
      <c r="O1419" s="139" t="e">
        <f>$B$5*(N1419-($G$10/'EUR GBP'!$F$3))</f>
        <v>#VALUE!</v>
      </c>
      <c r="P1419" s="139" t="e">
        <f>(M1419/'EUR GBP'!H1419)-(Barclays!$K$3/'EUR GBP'!$F$3)</f>
        <v>#DIV/0!</v>
      </c>
      <c r="Q1419" s="139" t="e">
        <f t="shared" si="184"/>
        <v>#DIV/0!</v>
      </c>
      <c r="R1419" s="139" t="e">
        <f t="shared" si="185"/>
        <v>#DIV/0!</v>
      </c>
      <c r="S1419" s="139" t="e">
        <f t="shared" si="186"/>
        <v>#DIV/0!</v>
      </c>
    </row>
    <row r="1420" spans="10:19" ht="15" x14ac:dyDescent="0.2">
      <c r="J1420" s="49">
        <v>43073</v>
      </c>
      <c r="K1420" s="50">
        <v>194.10001039504999</v>
      </c>
      <c r="L1420" s="139">
        <f t="shared" si="182"/>
        <v>1.2441927009831745E-2</v>
      </c>
      <c r="M1420" s="170">
        <f t="shared" si="183"/>
        <v>155.12634991294789</v>
      </c>
      <c r="N1420" s="139" t="e" cm="1">
        <f t="array" ref="N1420">[1]!BSMCall(M1420,$G$4,$G$7,W1420,$G$11,AE1420)/'EUR GBP'!H1420</f>
        <v>#VALUE!</v>
      </c>
      <c r="O1420" s="139" t="e">
        <f>$B$5*(N1420-($G$10/'EUR GBP'!$F$3))</f>
        <v>#VALUE!</v>
      </c>
      <c r="P1420" s="139" t="e">
        <f>(M1420/'EUR GBP'!H1420)-(Barclays!$K$3/'EUR GBP'!$F$3)</f>
        <v>#DIV/0!</v>
      </c>
      <c r="Q1420" s="139" t="e">
        <f t="shared" si="184"/>
        <v>#DIV/0!</v>
      </c>
      <c r="R1420" s="139" t="e">
        <f t="shared" si="185"/>
        <v>#DIV/0!</v>
      </c>
      <c r="S1420" s="139" t="e">
        <f t="shared" si="186"/>
        <v>#DIV/0!</v>
      </c>
    </row>
    <row r="1421" spans="10:19" ht="15" x14ac:dyDescent="0.2">
      <c r="J1421" s="49">
        <v>43070</v>
      </c>
      <c r="K1421" s="50">
        <v>191.69999361038199</v>
      </c>
      <c r="L1421" s="139">
        <f t="shared" si="182"/>
        <v>-1.1410889458785307E-2</v>
      </c>
      <c r="M1421" s="170">
        <f t="shared" si="183"/>
        <v>151.47162142412654</v>
      </c>
      <c r="N1421" s="139" t="e" cm="1">
        <f t="array" ref="N1421">[1]!BSMCall(M1421,$G$4,$G$7,W1421,$G$11,AE1421)/'EUR GBP'!H1421</f>
        <v>#VALUE!</v>
      </c>
      <c r="O1421" s="139" t="e">
        <f>$B$5*(N1421-($G$10/'EUR GBP'!$F$3))</f>
        <v>#VALUE!</v>
      </c>
      <c r="P1421" s="139" t="e">
        <f>(M1421/'EUR GBP'!H1421)-(Barclays!$K$3/'EUR GBP'!$F$3)</f>
        <v>#DIV/0!</v>
      </c>
      <c r="Q1421" s="139" t="e">
        <f t="shared" si="184"/>
        <v>#DIV/0!</v>
      </c>
      <c r="R1421" s="139" t="e">
        <f t="shared" si="185"/>
        <v>#DIV/0!</v>
      </c>
      <c r="S1421" s="139" t="e">
        <f t="shared" si="186"/>
        <v>#DIV/0!</v>
      </c>
    </row>
    <row r="1422" spans="10:19" ht="15" x14ac:dyDescent="0.2">
      <c r="J1422" s="49">
        <v>43069</v>
      </c>
      <c r="K1422" s="50">
        <v>193.899989128112</v>
      </c>
      <c r="L1422" s="139">
        <f t="shared" si="182"/>
        <v>-5.1568237936225336E-4</v>
      </c>
      <c r="M1422" s="170">
        <f t="shared" si="183"/>
        <v>153.14098502976887</v>
      </c>
      <c r="N1422" s="139" t="e" cm="1">
        <f t="array" ref="N1422">[1]!BSMCall(M1422,$G$4,$G$7,W1422,$G$11,AE1422)/'EUR GBP'!H1422</f>
        <v>#VALUE!</v>
      </c>
      <c r="O1422" s="139" t="e">
        <f>$B$5*(N1422-($G$10/'EUR GBP'!$F$3))</f>
        <v>#VALUE!</v>
      </c>
      <c r="P1422" s="139" t="e">
        <f>(M1422/'EUR GBP'!H1422)-(Barclays!$K$3/'EUR GBP'!$F$3)</f>
        <v>#DIV/0!</v>
      </c>
      <c r="Q1422" s="139" t="e">
        <f t="shared" si="184"/>
        <v>#DIV/0!</v>
      </c>
      <c r="R1422" s="139" t="e">
        <f t="shared" si="185"/>
        <v>#DIV/0!</v>
      </c>
      <c r="S1422" s="139" t="e">
        <f t="shared" si="186"/>
        <v>#DIV/0!</v>
      </c>
    </row>
    <row r="1423" spans="10:19" ht="15" x14ac:dyDescent="0.2">
      <c r="J1423" s="49">
        <v>43068</v>
      </c>
      <c r="K1423" s="50">
        <v>194.00000572204502</v>
      </c>
      <c r="L1423" s="139">
        <f t="shared" si="182"/>
        <v>3.5146565360791603E-2</v>
      </c>
      <c r="M1423" s="170">
        <f t="shared" si="183"/>
        <v>158.60515455301268</v>
      </c>
      <c r="N1423" s="139" t="e" cm="1">
        <f t="array" ref="N1423">[1]!BSMCall(M1423,$G$4,$G$7,W1423,$G$11,AE1423)/'EUR GBP'!H1423</f>
        <v>#VALUE!</v>
      </c>
      <c r="O1423" s="139" t="e">
        <f>$B$5*(N1423-($G$10/'EUR GBP'!$F$3))</f>
        <v>#VALUE!</v>
      </c>
      <c r="P1423" s="139" t="e">
        <f>(M1423/'EUR GBP'!H1423)-(Barclays!$K$3/'EUR GBP'!$F$3)</f>
        <v>#DIV/0!</v>
      </c>
      <c r="Q1423" s="139" t="e">
        <f t="shared" si="184"/>
        <v>#DIV/0!</v>
      </c>
      <c r="R1423" s="139" t="e">
        <f t="shared" si="185"/>
        <v>#DIV/0!</v>
      </c>
      <c r="S1423" s="139" t="e">
        <f t="shared" si="186"/>
        <v>#DIV/0!</v>
      </c>
    </row>
    <row r="1424" spans="10:19" ht="15" x14ac:dyDescent="0.2">
      <c r="J1424" s="49">
        <v>43067</v>
      </c>
      <c r="K1424" s="50">
        <v>187.30000257492</v>
      </c>
      <c r="L1424" s="139">
        <f t="shared" si="182"/>
        <v>-8.0047572201256533E-4</v>
      </c>
      <c r="M1424" s="170">
        <f t="shared" si="183"/>
        <v>153.09734899441096</v>
      </c>
      <c r="N1424" s="139" t="e" cm="1">
        <f t="array" ref="N1424">[1]!BSMCall(M1424,$G$4,$G$7,W1424,$G$11,AE1424)/'EUR GBP'!H1424</f>
        <v>#VALUE!</v>
      </c>
      <c r="O1424" s="139" t="e">
        <f>$B$5*(N1424-($G$10/'EUR GBP'!$F$3))</f>
        <v>#VALUE!</v>
      </c>
      <c r="P1424" s="139" t="e">
        <f>(M1424/'EUR GBP'!H1424)-(Barclays!$K$3/'EUR GBP'!$F$3)</f>
        <v>#DIV/0!</v>
      </c>
      <c r="Q1424" s="139" t="e">
        <f t="shared" si="184"/>
        <v>#DIV/0!</v>
      </c>
      <c r="R1424" s="139" t="e">
        <f t="shared" si="185"/>
        <v>#DIV/0!</v>
      </c>
      <c r="S1424" s="139" t="e">
        <f t="shared" si="186"/>
        <v>#DIV/0!</v>
      </c>
    </row>
    <row r="1425" spans="10:19" ht="15" x14ac:dyDescent="0.2">
      <c r="J1425" s="49">
        <v>43066</v>
      </c>
      <c r="K1425" s="50">
        <v>187.44999170303299</v>
      </c>
      <c r="L1425" s="139">
        <f t="shared" si="182"/>
        <v>-9.5568160744654712E-3</v>
      </c>
      <c r="M1425" s="170">
        <f t="shared" si="183"/>
        <v>151.75570254414666</v>
      </c>
      <c r="N1425" s="139" t="e" cm="1">
        <f t="array" ref="N1425">[1]!BSMCall(M1425,$G$4,$G$7,W1425,$G$11,AE1425)/'EUR GBP'!H1425</f>
        <v>#VALUE!</v>
      </c>
      <c r="O1425" s="139" t="e">
        <f>$B$5*(N1425-($G$10/'EUR GBP'!$F$3))</f>
        <v>#VALUE!</v>
      </c>
      <c r="P1425" s="139" t="e">
        <f>(M1425/'EUR GBP'!H1425)-(Barclays!$K$3/'EUR GBP'!$F$3)</f>
        <v>#DIV/0!</v>
      </c>
      <c r="Q1425" s="139" t="e">
        <f t="shared" si="184"/>
        <v>#DIV/0!</v>
      </c>
      <c r="R1425" s="139" t="e">
        <f t="shared" si="185"/>
        <v>#DIV/0!</v>
      </c>
      <c r="S1425" s="139" t="e">
        <f t="shared" si="186"/>
        <v>#DIV/0!</v>
      </c>
    </row>
    <row r="1426" spans="10:19" ht="15" x14ac:dyDescent="0.2">
      <c r="J1426" s="49">
        <v>43063</v>
      </c>
      <c r="K1426" s="50">
        <v>189.250004291534</v>
      </c>
      <c r="L1426" s="139">
        <f t="shared" si="182"/>
        <v>2.1158158415841323E-3</v>
      </c>
      <c r="M1426" s="170">
        <f t="shared" si="183"/>
        <v>153.544183181611</v>
      </c>
      <c r="N1426" s="139" t="e" cm="1">
        <f t="array" ref="N1426">[1]!BSMCall(M1426,$G$4,$G$7,W1426,$G$11,AE1426)/'EUR GBP'!H1426</f>
        <v>#VALUE!</v>
      </c>
      <c r="O1426" s="139" t="e">
        <f>$B$5*(N1426-($G$10/'EUR GBP'!$F$3))</f>
        <v>#VALUE!</v>
      </c>
      <c r="P1426" s="139" t="e">
        <f>(M1426/'EUR GBP'!H1426)-(Barclays!$K$3/'EUR GBP'!$F$3)</f>
        <v>#DIV/0!</v>
      </c>
      <c r="Q1426" s="139" t="e">
        <f t="shared" si="184"/>
        <v>#DIV/0!</v>
      </c>
      <c r="R1426" s="139" t="e">
        <f t="shared" si="185"/>
        <v>#DIV/0!</v>
      </c>
      <c r="S1426" s="139" t="e">
        <f t="shared" si="186"/>
        <v>#DIV/0!</v>
      </c>
    </row>
    <row r="1427" spans="10:19" ht="15" x14ac:dyDescent="0.2">
      <c r="J1427" s="49">
        <v>43062</v>
      </c>
      <c r="K1427" s="50">
        <v>188.85000944137499</v>
      </c>
      <c r="L1427" s="139">
        <f t="shared" si="182"/>
        <v>-2.6441025390396503E-3</v>
      </c>
      <c r="M1427" s="170">
        <f t="shared" si="183"/>
        <v>152.81486849740932</v>
      </c>
      <c r="N1427" s="139" t="e" cm="1">
        <f t="array" ref="N1427">[1]!BSMCall(M1427,$G$4,$G$7,W1427,$G$11,AE1427)/'EUR GBP'!H1427</f>
        <v>#VALUE!</v>
      </c>
      <c r="O1427" s="139" t="e">
        <f>$B$5*(N1427-($G$10/'EUR GBP'!$F$3))</f>
        <v>#VALUE!</v>
      </c>
      <c r="P1427" s="139" t="e">
        <f>(M1427/'EUR GBP'!H1427)-(Barclays!$K$3/'EUR GBP'!$F$3)</f>
        <v>#DIV/0!</v>
      </c>
      <c r="Q1427" s="139" t="e">
        <f t="shared" si="184"/>
        <v>#DIV/0!</v>
      </c>
      <c r="R1427" s="139" t="e">
        <f t="shared" si="185"/>
        <v>#DIV/0!</v>
      </c>
      <c r="S1427" s="139" t="e">
        <f t="shared" si="186"/>
        <v>#DIV/0!</v>
      </c>
    </row>
    <row r="1428" spans="10:19" ht="15" x14ac:dyDescent="0.2">
      <c r="J1428" s="49">
        <v>43061</v>
      </c>
      <c r="K1428" s="50">
        <v>189.35000896453801</v>
      </c>
      <c r="L1428" s="139">
        <f t="shared" si="182"/>
        <v>1.056852629267931E-3</v>
      </c>
      <c r="M1428" s="170">
        <f t="shared" si="183"/>
        <v>153.38192884046191</v>
      </c>
      <c r="N1428" s="139" t="e" cm="1">
        <f t="array" ref="N1428">[1]!BSMCall(M1428,$G$4,$G$7,W1428,$G$11,AE1428)/'EUR GBP'!H1428</f>
        <v>#VALUE!</v>
      </c>
      <c r="O1428" s="139" t="e">
        <f>$B$5*(N1428-($G$10/'EUR GBP'!$F$3))</f>
        <v>#VALUE!</v>
      </c>
      <c r="P1428" s="139" t="e">
        <f>(M1428/'EUR GBP'!H1428)-(Barclays!$K$3/'EUR GBP'!$F$3)</f>
        <v>#DIV/0!</v>
      </c>
      <c r="Q1428" s="139" t="e">
        <f t="shared" si="184"/>
        <v>#DIV/0!</v>
      </c>
      <c r="R1428" s="139" t="e">
        <f t="shared" si="185"/>
        <v>#DIV/0!</v>
      </c>
      <c r="S1428" s="139" t="e">
        <f t="shared" si="186"/>
        <v>#DIV/0!</v>
      </c>
    </row>
    <row r="1429" spans="10:19" ht="15" x14ac:dyDescent="0.2">
      <c r="J1429" s="49">
        <v>43060</v>
      </c>
      <c r="K1429" s="50">
        <v>189.14999961853002</v>
      </c>
      <c r="L1429" s="139">
        <f t="shared" si="182"/>
        <v>3.1770864117882506E-3</v>
      </c>
      <c r="M1429" s="170">
        <f t="shared" si="183"/>
        <v>153.70679105613078</v>
      </c>
      <c r="N1429" s="139" t="e" cm="1">
        <f t="array" ref="N1429">[1]!BSMCall(M1429,$G$4,$G$7,W1429,$G$11,AE1429)/'EUR GBP'!H1429</f>
        <v>#VALUE!</v>
      </c>
      <c r="O1429" s="139" t="e">
        <f>$B$5*(N1429-($G$10/'EUR GBP'!$F$3))</f>
        <v>#VALUE!</v>
      </c>
      <c r="P1429" s="139" t="e">
        <f>(M1429/'EUR GBP'!H1429)-(Barclays!$K$3/'EUR GBP'!$F$3)</f>
        <v>#DIV/0!</v>
      </c>
      <c r="Q1429" s="139" t="e">
        <f t="shared" si="184"/>
        <v>#DIV/0!</v>
      </c>
      <c r="R1429" s="139" t="e">
        <f t="shared" si="185"/>
        <v>#DIV/0!</v>
      </c>
      <c r="S1429" s="139" t="e">
        <f t="shared" si="186"/>
        <v>#DIV/0!</v>
      </c>
    </row>
    <row r="1430" spans="10:19" ht="15" x14ac:dyDescent="0.2">
      <c r="J1430" s="49">
        <v>43059</v>
      </c>
      <c r="K1430" s="50">
        <v>188.55000734329198</v>
      </c>
      <c r="L1430" s="139">
        <f t="shared" si="182"/>
        <v>1.8737210518012644E-2</v>
      </c>
      <c r="M1430" s="170">
        <f t="shared" si="183"/>
        <v>156.09091323874327</v>
      </c>
      <c r="N1430" s="139" t="e" cm="1">
        <f t="array" ref="N1430">[1]!BSMCall(M1430,$G$4,$G$7,W1430,$G$11,AE1430)/'EUR GBP'!H1430</f>
        <v>#VALUE!</v>
      </c>
      <c r="O1430" s="139" t="e">
        <f>$B$5*(N1430-($G$10/'EUR GBP'!$F$3))</f>
        <v>#VALUE!</v>
      </c>
      <c r="P1430" s="139" t="e">
        <f>(M1430/'EUR GBP'!H1430)-(Barclays!$K$3/'EUR GBP'!$F$3)</f>
        <v>#DIV/0!</v>
      </c>
      <c r="Q1430" s="139" t="e">
        <f t="shared" si="184"/>
        <v>#DIV/0!</v>
      </c>
      <c r="R1430" s="139" t="e">
        <f t="shared" si="185"/>
        <v>#DIV/0!</v>
      </c>
      <c r="S1430" s="139" t="e">
        <f t="shared" si="186"/>
        <v>#DIV/0!</v>
      </c>
    </row>
    <row r="1431" spans="10:19" ht="15" x14ac:dyDescent="0.2">
      <c r="J1431" s="49">
        <v>43056</v>
      </c>
      <c r="K1431" s="50">
        <v>185.04999876022299</v>
      </c>
      <c r="L1431" s="139">
        <f t="shared" si="182"/>
        <v>-3.2370802033000962E-3</v>
      </c>
      <c r="M1431" s="170">
        <f t="shared" si="183"/>
        <v>152.72401246094677</v>
      </c>
      <c r="N1431" s="139" t="e" cm="1">
        <f t="array" ref="N1431">[1]!BSMCall(M1431,$G$4,$G$7,W1431,$G$11,AE1431)/'EUR GBP'!H1431</f>
        <v>#VALUE!</v>
      </c>
      <c r="O1431" s="139" t="e">
        <f>$B$5*(N1431-($G$10/'EUR GBP'!$F$3))</f>
        <v>#VALUE!</v>
      </c>
      <c r="P1431" s="139" t="e">
        <f>(M1431/'EUR GBP'!H1431)-(Barclays!$K$3/'EUR GBP'!$F$3)</f>
        <v>#DIV/0!</v>
      </c>
      <c r="Q1431" s="139" t="e">
        <f t="shared" si="184"/>
        <v>#DIV/0!</v>
      </c>
      <c r="R1431" s="139" t="e">
        <f t="shared" si="185"/>
        <v>#DIV/0!</v>
      </c>
      <c r="S1431" s="139" t="e">
        <f t="shared" si="186"/>
        <v>#DIV/0!</v>
      </c>
    </row>
    <row r="1432" spans="10:19" ht="15" x14ac:dyDescent="0.2">
      <c r="J1432" s="49">
        <v>43055</v>
      </c>
      <c r="K1432" s="50">
        <v>185.649991035461</v>
      </c>
      <c r="L1432" s="139">
        <f t="shared" si="182"/>
        <v>1.7661119528674486E-2</v>
      </c>
      <c r="M1432" s="170">
        <f t="shared" si="183"/>
        <v>155.92603457963511</v>
      </c>
      <c r="N1432" s="139" t="e" cm="1">
        <f t="array" ref="N1432">[1]!BSMCall(M1432,$G$4,$G$7,W1432,$G$11,AE1432)/'EUR GBP'!H1432</f>
        <v>#VALUE!</v>
      </c>
      <c r="O1432" s="139" t="e">
        <f>$B$5*(N1432-($G$10/'EUR GBP'!$F$3))</f>
        <v>#VALUE!</v>
      </c>
      <c r="P1432" s="139" t="e">
        <f>(M1432/'EUR GBP'!H1432)-(Barclays!$K$3/'EUR GBP'!$F$3)</f>
        <v>#DIV/0!</v>
      </c>
      <c r="Q1432" s="139" t="e">
        <f t="shared" si="184"/>
        <v>#DIV/0!</v>
      </c>
      <c r="R1432" s="139" t="e">
        <f t="shared" si="185"/>
        <v>#DIV/0!</v>
      </c>
      <c r="S1432" s="139" t="e">
        <f t="shared" si="186"/>
        <v>#DIV/0!</v>
      </c>
    </row>
    <row r="1433" spans="10:19" ht="15" x14ac:dyDescent="0.2">
      <c r="J1433" s="49">
        <v>43054</v>
      </c>
      <c r="K1433" s="50">
        <v>182.39998817443802</v>
      </c>
      <c r="L1433" s="139">
        <f t="shared" si="182"/>
        <v>8.8105163213577035E-3</v>
      </c>
      <c r="M1433" s="170">
        <f t="shared" si="183"/>
        <v>154.56994517494817</v>
      </c>
      <c r="N1433" s="139" t="e" cm="1">
        <f t="array" ref="N1433">[1]!BSMCall(M1433,$G$4,$G$7,W1433,$G$11,AE1433)/'EUR GBP'!H1433</f>
        <v>#VALUE!</v>
      </c>
      <c r="O1433" s="139" t="e">
        <f>$B$5*(N1433-($G$10/'EUR GBP'!$F$3))</f>
        <v>#VALUE!</v>
      </c>
      <c r="P1433" s="139" t="e">
        <f>(M1433/'EUR GBP'!H1433)-(Barclays!$K$3/'EUR GBP'!$F$3)</f>
        <v>#DIV/0!</v>
      </c>
      <c r="Q1433" s="139" t="e">
        <f t="shared" si="184"/>
        <v>#DIV/0!</v>
      </c>
      <c r="R1433" s="139" t="e">
        <f t="shared" si="185"/>
        <v>#DIV/0!</v>
      </c>
      <c r="S1433" s="139" t="e">
        <f t="shared" si="186"/>
        <v>#DIV/0!</v>
      </c>
    </row>
    <row r="1434" spans="10:19" ht="15" x14ac:dyDescent="0.2">
      <c r="J1434" s="49">
        <v>43053</v>
      </c>
      <c r="K1434" s="50">
        <v>180.800008773803</v>
      </c>
      <c r="L1434" s="139">
        <f t="shared" si="182"/>
        <v>1.8139203794594355E-2</v>
      </c>
      <c r="M1434" s="170">
        <f t="shared" si="183"/>
        <v>155.99928664984719</v>
      </c>
      <c r="N1434" s="139" t="e" cm="1">
        <f t="array" ref="N1434">[1]!BSMCall(M1434,$G$4,$G$7,W1434,$G$11,AE1434)/'EUR GBP'!H1434</f>
        <v>#VALUE!</v>
      </c>
      <c r="O1434" s="139" t="e">
        <f>$B$5*(N1434-($G$10/'EUR GBP'!$F$3))</f>
        <v>#VALUE!</v>
      </c>
      <c r="P1434" s="139" t="e">
        <f>(M1434/'EUR GBP'!H1434)-(Barclays!$K$3/'EUR GBP'!$F$3)</f>
        <v>#DIV/0!</v>
      </c>
      <c r="Q1434" s="139" t="e">
        <f t="shared" si="184"/>
        <v>#DIV/0!</v>
      </c>
      <c r="R1434" s="139" t="e">
        <f t="shared" si="185"/>
        <v>#DIV/0!</v>
      </c>
      <c r="S1434" s="139" t="e">
        <f t="shared" si="186"/>
        <v>#DIV/0!</v>
      </c>
    </row>
    <row r="1435" spans="10:19" ht="15" x14ac:dyDescent="0.2">
      <c r="J1435" s="49">
        <v>43052</v>
      </c>
      <c r="K1435" s="50">
        <v>177.55000591277999</v>
      </c>
      <c r="L1435" s="139">
        <f t="shared" si="182"/>
        <v>-9.2501721933268902E-3</v>
      </c>
      <c r="M1435" s="170">
        <f t="shared" si="183"/>
        <v>151.80268651896552</v>
      </c>
      <c r="N1435" s="139" t="e" cm="1">
        <f t="array" ref="N1435">[1]!BSMCall(M1435,$G$4,$G$7,W1435,$G$11,AE1435)/'EUR GBP'!H1435</f>
        <v>#VALUE!</v>
      </c>
      <c r="O1435" s="139" t="e">
        <f>$B$5*(N1435-($G$10/'EUR GBP'!$F$3))</f>
        <v>#VALUE!</v>
      </c>
      <c r="P1435" s="139" t="e">
        <f>(M1435/'EUR GBP'!H1435)-(Barclays!$K$3/'EUR GBP'!$F$3)</f>
        <v>#DIV/0!</v>
      </c>
      <c r="Q1435" s="139" t="e">
        <f t="shared" si="184"/>
        <v>#DIV/0!</v>
      </c>
      <c r="R1435" s="139" t="e">
        <f t="shared" si="185"/>
        <v>#DIV/0!</v>
      </c>
      <c r="S1435" s="139" t="e">
        <f t="shared" si="186"/>
        <v>#DIV/0!</v>
      </c>
    </row>
    <row r="1436" spans="10:19" ht="15" x14ac:dyDescent="0.2">
      <c r="J1436" s="49">
        <v>43049</v>
      </c>
      <c r="K1436" s="50">
        <v>179.19999361038199</v>
      </c>
      <c r="L1436" s="139">
        <f t="shared" si="182"/>
        <v>1.1166803548863131E-3</v>
      </c>
      <c r="M1436" s="170">
        <f t="shared" si="183"/>
        <v>153.39109564445448</v>
      </c>
      <c r="N1436" s="139" t="e" cm="1">
        <f t="array" ref="N1436">[1]!BSMCall(M1436,$G$4,$G$7,W1436,$G$11,AE1436)/'EUR GBP'!H1436</f>
        <v>#VALUE!</v>
      </c>
      <c r="O1436" s="139" t="e">
        <f>$B$5*(N1436-($G$10/'EUR GBP'!$F$3))</f>
        <v>#VALUE!</v>
      </c>
      <c r="P1436" s="139" t="e">
        <f>(M1436/'EUR GBP'!H1436)-(Barclays!$K$3/'EUR GBP'!$F$3)</f>
        <v>#DIV/0!</v>
      </c>
      <c r="Q1436" s="139" t="e">
        <f t="shared" si="184"/>
        <v>#DIV/0!</v>
      </c>
      <c r="R1436" s="139" t="e">
        <f t="shared" si="185"/>
        <v>#DIV/0!</v>
      </c>
      <c r="S1436" s="139" t="e">
        <f t="shared" si="186"/>
        <v>#DIV/0!</v>
      </c>
    </row>
    <row r="1437" spans="10:19" ht="15" x14ac:dyDescent="0.2">
      <c r="J1437" s="49">
        <v>43048</v>
      </c>
      <c r="K1437" s="50">
        <v>178.999996185302</v>
      </c>
      <c r="L1437" s="139">
        <f t="shared" si="182"/>
        <v>-2.5108293439177224E-3</v>
      </c>
      <c r="M1437" s="170">
        <f t="shared" si="183"/>
        <v>152.83528861608372</v>
      </c>
      <c r="N1437" s="139" t="e" cm="1">
        <f t="array" ref="N1437">[1]!BSMCall(M1437,$G$4,$G$7,W1437,$G$11,AE1437)/'EUR GBP'!H1437</f>
        <v>#VALUE!</v>
      </c>
      <c r="O1437" s="139" t="e">
        <f>$B$5*(N1437-($G$10/'EUR GBP'!$F$3))</f>
        <v>#VALUE!</v>
      </c>
      <c r="P1437" s="139" t="e">
        <f>(M1437/'EUR GBP'!H1437)-(Barclays!$K$3/'EUR GBP'!$F$3)</f>
        <v>#DIV/0!</v>
      </c>
      <c r="Q1437" s="139" t="e">
        <f t="shared" si="184"/>
        <v>#DIV/0!</v>
      </c>
      <c r="R1437" s="139" t="e">
        <f t="shared" si="185"/>
        <v>#DIV/0!</v>
      </c>
      <c r="S1437" s="139" t="e">
        <f t="shared" si="186"/>
        <v>#DIV/0!</v>
      </c>
    </row>
    <row r="1438" spans="10:19" ht="15" x14ac:dyDescent="0.2">
      <c r="J1438" s="49">
        <v>43047</v>
      </c>
      <c r="K1438" s="50">
        <v>179.44999933242701</v>
      </c>
      <c r="L1438" s="139">
        <f t="shared" si="182"/>
        <v>-1.548275178247243E-2</v>
      </c>
      <c r="M1438" s="170">
        <f t="shared" si="183"/>
        <v>150.84773068751198</v>
      </c>
      <c r="N1438" s="139" t="e" cm="1">
        <f t="array" ref="N1438">[1]!BSMCall(M1438,$G$4,$G$7,W1438,$G$11,AE1438)/'EUR GBP'!H1438</f>
        <v>#VALUE!</v>
      </c>
      <c r="O1438" s="139" t="e">
        <f>$B$5*(N1438-($G$10/'EUR GBP'!$F$3))</f>
        <v>#VALUE!</v>
      </c>
      <c r="P1438" s="139" t="e">
        <f>(M1438/'EUR GBP'!H1438)-(Barclays!$K$3/'EUR GBP'!$F$3)</f>
        <v>#DIV/0!</v>
      </c>
      <c r="Q1438" s="139" t="e">
        <f t="shared" si="184"/>
        <v>#DIV/0!</v>
      </c>
      <c r="R1438" s="139" t="e">
        <f t="shared" si="185"/>
        <v>#DIV/0!</v>
      </c>
      <c r="S1438" s="139" t="e">
        <f t="shared" si="186"/>
        <v>#DIV/0!</v>
      </c>
    </row>
    <row r="1439" spans="10:19" ht="15" x14ac:dyDescent="0.2">
      <c r="J1439" s="49">
        <v>43046</v>
      </c>
      <c r="K1439" s="50">
        <v>182.249999046325</v>
      </c>
      <c r="L1439" s="139">
        <f t="shared" si="182"/>
        <v>0</v>
      </c>
      <c r="M1439" s="170">
        <f t="shared" si="183"/>
        <v>153.21999788284299</v>
      </c>
      <c r="N1439" s="139" t="e" cm="1">
        <f t="array" ref="N1439">[1]!BSMCall(M1439,$G$4,$G$7,W1439,$G$11,AE1439)/'EUR GBP'!H1439</f>
        <v>#VALUE!</v>
      </c>
      <c r="O1439" s="139" t="e">
        <f>$B$5*(N1439-($G$10/'EUR GBP'!$F$3))</f>
        <v>#VALUE!</v>
      </c>
      <c r="P1439" s="139" t="e">
        <f>(M1439/'EUR GBP'!H1439)-(Barclays!$K$3/'EUR GBP'!$F$3)</f>
        <v>#DIV/0!</v>
      </c>
      <c r="Q1439" s="139" t="e">
        <f t="shared" si="184"/>
        <v>#DIV/0!</v>
      </c>
      <c r="R1439" s="139" t="e">
        <f t="shared" si="185"/>
        <v>#DIV/0!</v>
      </c>
      <c r="S1439" s="139" t="e">
        <f t="shared" si="186"/>
        <v>#DIV/0!</v>
      </c>
    </row>
    <row r="1440" spans="10:19" ht="15" x14ac:dyDescent="0.2">
      <c r="J1440" s="49">
        <v>43045</v>
      </c>
      <c r="K1440" s="50">
        <v>182.249999046325</v>
      </c>
      <c r="L1440" s="139">
        <f t="shared" si="182"/>
        <v>-5.1990959542053128E-3</v>
      </c>
      <c r="M1440" s="170">
        <f t="shared" si="183"/>
        <v>152.42339241174696</v>
      </c>
      <c r="N1440" s="139" t="e" cm="1">
        <f t="array" ref="N1440">[1]!BSMCall(M1440,$G$4,$G$7,W1440,$G$11,AE1440)/'EUR GBP'!H1440</f>
        <v>#VALUE!</v>
      </c>
      <c r="O1440" s="139" t="e">
        <f>$B$5*(N1440-($G$10/'EUR GBP'!$F$3))</f>
        <v>#VALUE!</v>
      </c>
      <c r="P1440" s="139" t="e">
        <f>(M1440/'EUR GBP'!H1440)-(Barclays!$K$3/'EUR GBP'!$F$3)</f>
        <v>#DIV/0!</v>
      </c>
      <c r="Q1440" s="139" t="e">
        <f t="shared" si="184"/>
        <v>#DIV/0!</v>
      </c>
      <c r="R1440" s="139" t="e">
        <f t="shared" si="185"/>
        <v>#DIV/0!</v>
      </c>
      <c r="S1440" s="139" t="e">
        <f t="shared" si="186"/>
        <v>#DIV/0!</v>
      </c>
    </row>
    <row r="1441" spans="10:19" ht="15" x14ac:dyDescent="0.2">
      <c r="J1441" s="49">
        <v>43042</v>
      </c>
      <c r="K1441" s="50">
        <v>183.200001716613</v>
      </c>
      <c r="L1441" s="139">
        <f t="shared" si="182"/>
        <v>-7.6129012712768743E-3</v>
      </c>
      <c r="M1441" s="170">
        <f t="shared" si="183"/>
        <v>152.05354916617566</v>
      </c>
      <c r="N1441" s="139" t="e" cm="1">
        <f t="array" ref="N1441">[1]!BSMCall(M1441,$G$4,$G$7,W1441,$G$11,AE1441)/'EUR GBP'!H1441</f>
        <v>#VALUE!</v>
      </c>
      <c r="O1441" s="139" t="e">
        <f>$B$5*(N1441-($G$10/'EUR GBP'!$F$3))</f>
        <v>#VALUE!</v>
      </c>
      <c r="P1441" s="139" t="e">
        <f>(M1441/'EUR GBP'!H1441)-(Barclays!$K$3/'EUR GBP'!$F$3)</f>
        <v>#DIV/0!</v>
      </c>
      <c r="Q1441" s="139" t="e">
        <f t="shared" si="184"/>
        <v>#DIV/0!</v>
      </c>
      <c r="R1441" s="139" t="e">
        <f t="shared" si="185"/>
        <v>#DIV/0!</v>
      </c>
      <c r="S1441" s="139" t="e">
        <f t="shared" si="186"/>
        <v>#DIV/0!</v>
      </c>
    </row>
    <row r="1442" spans="10:19" ht="15" x14ac:dyDescent="0.2">
      <c r="J1442" s="49">
        <v>43041</v>
      </c>
      <c r="K1442" s="50">
        <v>184.60000753402701</v>
      </c>
      <c r="L1442" s="139">
        <f t="shared" si="182"/>
        <v>2.7122311287781429E-3</v>
      </c>
      <c r="M1442" s="170">
        <f t="shared" si="183"/>
        <v>153.63556593065215</v>
      </c>
      <c r="N1442" s="139" t="e" cm="1">
        <f t="array" ref="N1442">[1]!BSMCall(M1442,$G$4,$G$7,W1442,$G$11,AE1442)/'EUR GBP'!H1442</f>
        <v>#VALUE!</v>
      </c>
      <c r="O1442" s="139" t="e">
        <f>$B$5*(N1442-($G$10/'EUR GBP'!$F$3))</f>
        <v>#VALUE!</v>
      </c>
      <c r="P1442" s="139" t="e">
        <f>(M1442/'EUR GBP'!H1442)-(Barclays!$K$3/'EUR GBP'!$F$3)</f>
        <v>#DIV/0!</v>
      </c>
      <c r="Q1442" s="139" t="e">
        <f t="shared" si="184"/>
        <v>#DIV/0!</v>
      </c>
      <c r="R1442" s="139" t="e">
        <f t="shared" si="185"/>
        <v>#DIV/0!</v>
      </c>
      <c r="S1442" s="139" t="e">
        <f t="shared" si="186"/>
        <v>#DIV/0!</v>
      </c>
    </row>
    <row r="1443" spans="10:19" ht="15" x14ac:dyDescent="0.2">
      <c r="J1443" s="49">
        <v>43040</v>
      </c>
      <c r="K1443" s="50">
        <v>184.100008010864</v>
      </c>
      <c r="L1443" s="139">
        <f t="shared" si="182"/>
        <v>-8.3840005830915776E-3</v>
      </c>
      <c r="M1443" s="170">
        <f t="shared" si="183"/>
        <v>151.93540133125194</v>
      </c>
      <c r="N1443" s="139" t="e" cm="1">
        <f t="array" ref="N1443">[1]!BSMCall(M1443,$G$4,$G$7,W1443,$G$11,AE1443)/'EUR GBP'!H1443</f>
        <v>#VALUE!</v>
      </c>
      <c r="O1443" s="139" t="e">
        <f>$B$5*(N1443-($G$10/'EUR GBP'!$F$3))</f>
        <v>#VALUE!</v>
      </c>
      <c r="P1443" s="139" t="e">
        <f>(M1443/'EUR GBP'!H1443)-(Barclays!$K$3/'EUR GBP'!$F$3)</f>
        <v>#DIV/0!</v>
      </c>
      <c r="Q1443" s="139" t="e">
        <f t="shared" si="184"/>
        <v>#DIV/0!</v>
      </c>
      <c r="R1443" s="139" t="e">
        <f t="shared" si="185"/>
        <v>#DIV/0!</v>
      </c>
      <c r="S1443" s="139" t="e">
        <f t="shared" si="186"/>
        <v>#DIV/0!</v>
      </c>
    </row>
    <row r="1444" spans="10:19" ht="15" x14ac:dyDescent="0.2">
      <c r="J1444" s="49">
        <v>43039</v>
      </c>
      <c r="K1444" s="50">
        <v>185.649991035461</v>
      </c>
      <c r="L1444" s="139">
        <f t="shared" si="182"/>
        <v>1.2738942631325264E-2</v>
      </c>
      <c r="M1444" s="170">
        <f t="shared" si="183"/>
        <v>155.17185864584431</v>
      </c>
      <c r="N1444" s="139" t="e" cm="1">
        <f t="array" ref="N1444">[1]!BSMCall(M1444,$G$4,$G$7,W1444,$G$11,AE1444)/'EUR GBP'!H1444</f>
        <v>#VALUE!</v>
      </c>
      <c r="O1444" s="139" t="e">
        <f>$B$5*(N1444-($G$10/'EUR GBP'!$F$3))</f>
        <v>#VALUE!</v>
      </c>
      <c r="P1444" s="139" t="e">
        <f>(M1444/'EUR GBP'!H1444)-(Barclays!$K$3/'EUR GBP'!$F$3)</f>
        <v>#DIV/0!</v>
      </c>
      <c r="Q1444" s="139" t="e">
        <f t="shared" si="184"/>
        <v>#DIV/0!</v>
      </c>
      <c r="R1444" s="139" t="e">
        <f t="shared" si="185"/>
        <v>#DIV/0!</v>
      </c>
      <c r="S1444" s="139" t="e">
        <f t="shared" si="186"/>
        <v>#DIV/0!</v>
      </c>
    </row>
    <row r="1445" spans="10:19" ht="15" x14ac:dyDescent="0.2">
      <c r="J1445" s="49">
        <v>43038</v>
      </c>
      <c r="K1445" s="50">
        <v>183.30000638961701</v>
      </c>
      <c r="L1445" s="139">
        <f t="shared" si="182"/>
        <v>-4.08326856609175E-3</v>
      </c>
      <c r="M1445" s="170">
        <f t="shared" si="183"/>
        <v>152.59435948179134</v>
      </c>
      <c r="N1445" s="139" t="e" cm="1">
        <f t="array" ref="N1445">[1]!BSMCall(M1445,$G$4,$G$7,W1445,$G$11,AE1445)/'EUR GBP'!H1445</f>
        <v>#VALUE!</v>
      </c>
      <c r="O1445" s="139" t="e">
        <f>$B$5*(N1445-($G$10/'EUR GBP'!$F$3))</f>
        <v>#VALUE!</v>
      </c>
      <c r="P1445" s="139" t="e">
        <f>(M1445/'EUR GBP'!H1445)-(Barclays!$K$3/'EUR GBP'!$F$3)</f>
        <v>#DIV/0!</v>
      </c>
      <c r="Q1445" s="139" t="e">
        <f t="shared" si="184"/>
        <v>#DIV/0!</v>
      </c>
      <c r="R1445" s="139" t="e">
        <f t="shared" si="185"/>
        <v>#DIV/0!</v>
      </c>
      <c r="S1445" s="139" t="e">
        <f t="shared" si="186"/>
        <v>#DIV/0!</v>
      </c>
    </row>
    <row r="1446" spans="10:19" ht="15" x14ac:dyDescent="0.2">
      <c r="J1446" s="49">
        <v>43035</v>
      </c>
      <c r="K1446" s="50">
        <v>184.04999971389699</v>
      </c>
      <c r="L1446" s="139">
        <f t="shared" si="182"/>
        <v>1.5606110450668122E-2</v>
      </c>
      <c r="M1446" s="170">
        <f t="shared" si="183"/>
        <v>155.61116609305378</v>
      </c>
      <c r="N1446" s="139" t="e" cm="1">
        <f t="array" ref="N1446">[1]!BSMCall(M1446,$G$4,$G$7,W1446,$G$11,AE1446)/'EUR GBP'!H1446</f>
        <v>#VALUE!</v>
      </c>
      <c r="O1446" s="139" t="e">
        <f>$B$5*(N1446-($G$10/'EUR GBP'!$F$3))</f>
        <v>#VALUE!</v>
      </c>
      <c r="P1446" s="139" t="e">
        <f>(M1446/'EUR GBP'!H1446)-(Barclays!$K$3/'EUR GBP'!$F$3)</f>
        <v>#DIV/0!</v>
      </c>
      <c r="Q1446" s="139" t="e">
        <f t="shared" si="184"/>
        <v>#DIV/0!</v>
      </c>
      <c r="R1446" s="139" t="e">
        <f t="shared" si="185"/>
        <v>#DIV/0!</v>
      </c>
      <c r="S1446" s="139" t="e">
        <f t="shared" si="186"/>
        <v>#DIV/0!</v>
      </c>
    </row>
    <row r="1447" spans="10:19" ht="15" x14ac:dyDescent="0.2">
      <c r="J1447" s="49">
        <v>43034</v>
      </c>
      <c r="K1447" s="50">
        <v>181.19999170303299</v>
      </c>
      <c r="L1447" s="139">
        <f t="shared" si="182"/>
        <v>-8.3602395441065888E-2</v>
      </c>
      <c r="M1447" s="170">
        <f t="shared" si="183"/>
        <v>140.41043903036228</v>
      </c>
      <c r="N1447" s="139" t="e" cm="1">
        <f t="array" ref="N1447">[1]!BSMCall(M1447,$G$4,$G$7,W1447,$G$11,AE1447)/'EUR GBP'!H1447</f>
        <v>#VALUE!</v>
      </c>
      <c r="O1447" s="139" t="e">
        <f>$B$5*(N1447-($G$10/'EUR GBP'!$F$3))</f>
        <v>#VALUE!</v>
      </c>
      <c r="P1447" s="139" t="e">
        <f>(M1447/'EUR GBP'!H1447)-(Barclays!$K$3/'EUR GBP'!$F$3)</f>
        <v>#DIV/0!</v>
      </c>
      <c r="Q1447" s="139" t="e">
        <f t="shared" si="184"/>
        <v>#DIV/0!</v>
      </c>
      <c r="R1447" s="139" t="e">
        <f t="shared" si="185"/>
        <v>#DIV/0!</v>
      </c>
      <c r="S1447" s="139" t="e">
        <f t="shared" si="186"/>
        <v>#DIV/0!</v>
      </c>
    </row>
    <row r="1448" spans="10:19" ht="15" x14ac:dyDescent="0.2">
      <c r="J1448" s="49">
        <v>43033</v>
      </c>
      <c r="K1448" s="50">
        <v>197.00000286102198</v>
      </c>
      <c r="L1448" s="139">
        <f t="shared" si="182"/>
        <v>-4.0526985882805514E-3</v>
      </c>
      <c r="M1448" s="170">
        <f t="shared" si="183"/>
        <v>152.59904341372686</v>
      </c>
      <c r="N1448" s="139" t="e" cm="1">
        <f t="array" ref="N1448">[1]!BSMCall(M1448,$G$4,$G$7,W1448,$G$11,AE1448)/'EUR GBP'!H1448</f>
        <v>#VALUE!</v>
      </c>
      <c r="O1448" s="139" t="e">
        <f>$B$5*(N1448-($G$10/'EUR GBP'!$F$3))</f>
        <v>#VALUE!</v>
      </c>
      <c r="P1448" s="139" t="e">
        <f>(M1448/'EUR GBP'!H1448)-(Barclays!$K$3/'EUR GBP'!$F$3)</f>
        <v>#DIV/0!</v>
      </c>
      <c r="Q1448" s="139" t="e">
        <f t="shared" si="184"/>
        <v>#DIV/0!</v>
      </c>
      <c r="R1448" s="139" t="e">
        <f t="shared" si="185"/>
        <v>#DIV/0!</v>
      </c>
      <c r="S1448" s="139" t="e">
        <f t="shared" si="186"/>
        <v>#DIV/0!</v>
      </c>
    </row>
    <row r="1449" spans="10:19" ht="15" x14ac:dyDescent="0.2">
      <c r="J1449" s="49">
        <v>43032</v>
      </c>
      <c r="K1449" s="50">
        <v>197.800004482269</v>
      </c>
      <c r="L1449" s="139">
        <f t="shared" si="182"/>
        <v>1.3231756633294857E-2</v>
      </c>
      <c r="M1449" s="170">
        <f t="shared" si="183"/>
        <v>155.24736760618273</v>
      </c>
      <c r="N1449" s="139" t="e" cm="1">
        <f t="array" ref="N1449">[1]!BSMCall(M1449,$G$4,$G$7,W1449,$G$11,AE1449)/'EUR GBP'!H1449</f>
        <v>#VALUE!</v>
      </c>
      <c r="O1449" s="139" t="e">
        <f>$B$5*(N1449-($G$10/'EUR GBP'!$F$3))</f>
        <v>#VALUE!</v>
      </c>
      <c r="P1449" s="139" t="e">
        <f>(M1449/'EUR GBP'!H1449)-(Barclays!$K$3/'EUR GBP'!$F$3)</f>
        <v>#DIV/0!</v>
      </c>
      <c r="Q1449" s="139" t="e">
        <f t="shared" si="184"/>
        <v>#DIV/0!</v>
      </c>
      <c r="R1449" s="139" t="e">
        <f t="shared" si="185"/>
        <v>#DIV/0!</v>
      </c>
      <c r="S1449" s="139" t="e">
        <f t="shared" si="186"/>
        <v>#DIV/0!</v>
      </c>
    </row>
    <row r="1450" spans="10:19" ht="15" x14ac:dyDescent="0.2">
      <c r="J1450" s="49">
        <v>43031</v>
      </c>
      <c r="K1450" s="50">
        <v>195.20000219344999</v>
      </c>
      <c r="L1450" s="139">
        <f t="shared" si="182"/>
        <v>7.6874339600314803E-4</v>
      </c>
      <c r="M1450" s="170">
        <f t="shared" si="183"/>
        <v>153.33778474435104</v>
      </c>
      <c r="N1450" s="139" t="e" cm="1">
        <f t="array" ref="N1450">[1]!BSMCall(M1450,$G$4,$G$7,W1450,$G$11,AE1450)/'EUR GBP'!H1450</f>
        <v>#VALUE!</v>
      </c>
      <c r="O1450" s="139" t="e">
        <f>$B$5*(N1450-($G$10/'EUR GBP'!$F$3))</f>
        <v>#VALUE!</v>
      </c>
      <c r="P1450" s="139" t="e">
        <f>(M1450/'EUR GBP'!H1450)-(Barclays!$K$3/'EUR GBP'!$F$3)</f>
        <v>#DIV/0!</v>
      </c>
      <c r="Q1450" s="139" t="e">
        <f t="shared" si="184"/>
        <v>#DIV/0!</v>
      </c>
      <c r="R1450" s="139" t="e">
        <f t="shared" si="185"/>
        <v>#DIV/0!</v>
      </c>
      <c r="S1450" s="139" t="e">
        <f t="shared" si="186"/>
        <v>#DIV/0!</v>
      </c>
    </row>
    <row r="1451" spans="10:19" ht="15" x14ac:dyDescent="0.2">
      <c r="J1451" s="49">
        <v>43028</v>
      </c>
      <c r="K1451" s="50">
        <v>195.05000114440901</v>
      </c>
      <c r="L1451" s="139">
        <f t="shared" si="182"/>
        <v>1.6021023850966886E-2</v>
      </c>
      <c r="M1451" s="170">
        <f t="shared" si="183"/>
        <v>155.67473912336911</v>
      </c>
      <c r="N1451" s="139" t="e" cm="1">
        <f t="array" ref="N1451">[1]!BSMCall(M1451,$G$4,$G$7,W1451,$G$11,AE1451)/'EUR GBP'!H1451</f>
        <v>#VALUE!</v>
      </c>
      <c r="O1451" s="139" t="e">
        <f>$B$5*(N1451-($G$10/'EUR GBP'!$F$3))</f>
        <v>#VALUE!</v>
      </c>
      <c r="P1451" s="139" t="e">
        <f>(M1451/'EUR GBP'!H1451)-(Barclays!$K$3/'EUR GBP'!$F$3)</f>
        <v>#DIV/0!</v>
      </c>
      <c r="Q1451" s="139" t="e">
        <f t="shared" si="184"/>
        <v>#DIV/0!</v>
      </c>
      <c r="R1451" s="139" t="e">
        <f t="shared" si="185"/>
        <v>#DIV/0!</v>
      </c>
      <c r="S1451" s="139" t="e">
        <f t="shared" si="186"/>
        <v>#DIV/0!</v>
      </c>
    </row>
    <row r="1452" spans="10:19" ht="15" x14ac:dyDescent="0.2">
      <c r="J1452" s="49">
        <v>43027</v>
      </c>
      <c r="K1452" s="50">
        <v>191.94999933242701</v>
      </c>
      <c r="L1452" s="139">
        <f t="shared" si="182"/>
        <v>-2.3415711910457723E-3</v>
      </c>
      <c r="M1452" s="170">
        <f t="shared" si="183"/>
        <v>152.86122234990845</v>
      </c>
      <c r="N1452" s="139" t="e" cm="1">
        <f t="array" ref="N1452">[1]!BSMCall(M1452,$G$4,$G$7,W1452,$G$11,AE1452)/'EUR GBP'!H1452</f>
        <v>#VALUE!</v>
      </c>
      <c r="O1452" s="139" t="e">
        <f>$B$5*(N1452-($G$10/'EUR GBP'!$F$3))</f>
        <v>#VALUE!</v>
      </c>
      <c r="P1452" s="139" t="e">
        <f>(M1452/'EUR GBP'!H1452)-(Barclays!$K$3/'EUR GBP'!$F$3)</f>
        <v>#DIV/0!</v>
      </c>
      <c r="Q1452" s="139" t="e">
        <f t="shared" si="184"/>
        <v>#DIV/0!</v>
      </c>
      <c r="R1452" s="139" t="e">
        <f t="shared" si="185"/>
        <v>#DIV/0!</v>
      </c>
      <c r="S1452" s="139" t="e">
        <f t="shared" si="186"/>
        <v>#DIV/0!</v>
      </c>
    </row>
    <row r="1453" spans="10:19" ht="15" x14ac:dyDescent="0.2">
      <c r="J1453" s="49">
        <v>43026</v>
      </c>
      <c r="K1453" s="50">
        <v>192.39999055862401</v>
      </c>
      <c r="L1453" s="139">
        <f t="shared" si="182"/>
        <v>2.8626381675800542E-3</v>
      </c>
      <c r="M1453" s="170">
        <f t="shared" si="183"/>
        <v>153.65861129681895</v>
      </c>
      <c r="N1453" s="139" t="e" cm="1">
        <f t="array" ref="N1453">[1]!BSMCall(M1453,$G$4,$G$7,W1453,$G$11,AE1453)/'EUR GBP'!H1453</f>
        <v>#VALUE!</v>
      </c>
      <c r="O1453" s="139" t="e">
        <f>$B$5*(N1453-($G$10/'EUR GBP'!$F$3))</f>
        <v>#VALUE!</v>
      </c>
      <c r="P1453" s="139" t="e">
        <f>(M1453/'EUR GBP'!H1453)-(Barclays!$K$3/'EUR GBP'!$F$3)</f>
        <v>#DIV/0!</v>
      </c>
      <c r="Q1453" s="139" t="e">
        <f t="shared" si="184"/>
        <v>#DIV/0!</v>
      </c>
      <c r="R1453" s="139" t="e">
        <f t="shared" si="185"/>
        <v>#DIV/0!</v>
      </c>
      <c r="S1453" s="139" t="e">
        <f t="shared" si="186"/>
        <v>#DIV/0!</v>
      </c>
    </row>
    <row r="1454" spans="10:19" ht="15" x14ac:dyDescent="0.2">
      <c r="J1454" s="49">
        <v>43025</v>
      </c>
      <c r="K1454" s="50">
        <v>191.85000658035202</v>
      </c>
      <c r="L1454" s="139">
        <f t="shared" si="182"/>
        <v>1.5760751839916442E-2</v>
      </c>
      <c r="M1454" s="170">
        <f t="shared" si="183"/>
        <v>155.63486024638701</v>
      </c>
      <c r="N1454" s="139" t="e" cm="1">
        <f t="array" ref="N1454">[1]!BSMCall(M1454,$G$4,$G$7,W1454,$G$11,AE1454)/'EUR GBP'!H1454</f>
        <v>#VALUE!</v>
      </c>
      <c r="O1454" s="139" t="e">
        <f>$B$5*(N1454-($G$10/'EUR GBP'!$F$3))</f>
        <v>#VALUE!</v>
      </c>
      <c r="P1454" s="139" t="e">
        <f>(M1454/'EUR GBP'!H1454)-(Barclays!$K$3/'EUR GBP'!$F$3)</f>
        <v>#DIV/0!</v>
      </c>
      <c r="Q1454" s="139" t="e">
        <f t="shared" si="184"/>
        <v>#DIV/0!</v>
      </c>
      <c r="R1454" s="139" t="e">
        <f t="shared" si="185"/>
        <v>#DIV/0!</v>
      </c>
      <c r="S1454" s="139" t="e">
        <f t="shared" si="186"/>
        <v>#DIV/0!</v>
      </c>
    </row>
    <row r="1455" spans="10:19" ht="15" x14ac:dyDescent="0.2">
      <c r="J1455" s="49">
        <v>43024</v>
      </c>
      <c r="K1455" s="50">
        <v>188.85000944137499</v>
      </c>
      <c r="L1455" s="139">
        <f t="shared" si="182"/>
        <v>-1.4717678243292108E-2</v>
      </c>
      <c r="M1455" s="170">
        <f t="shared" si="183"/>
        <v>150.96495525356542</v>
      </c>
      <c r="N1455" s="139" t="e" cm="1">
        <f t="array" ref="N1455">[1]!BSMCall(M1455,$G$4,$G$7,W1455,$G$11,AE1455)/'EUR GBP'!H1455</f>
        <v>#VALUE!</v>
      </c>
      <c r="O1455" s="139" t="e">
        <f>$B$5*(N1455-($G$10/'EUR GBP'!$F$3))</f>
        <v>#VALUE!</v>
      </c>
      <c r="P1455" s="139" t="e">
        <f>(M1455/'EUR GBP'!H1455)-(Barclays!$K$3/'EUR GBP'!$F$3)</f>
        <v>#DIV/0!</v>
      </c>
      <c r="Q1455" s="139" t="e">
        <f t="shared" si="184"/>
        <v>#DIV/0!</v>
      </c>
      <c r="R1455" s="139" t="e">
        <f t="shared" si="185"/>
        <v>#DIV/0!</v>
      </c>
      <c r="S1455" s="139" t="e">
        <f t="shared" si="186"/>
        <v>#DIV/0!</v>
      </c>
    </row>
    <row r="1456" spans="10:19" ht="15" x14ac:dyDescent="0.2">
      <c r="J1456" s="49">
        <v>43021</v>
      </c>
      <c r="K1456" s="50">
        <v>191.649997234344</v>
      </c>
      <c r="L1456" s="139">
        <f t="shared" si="182"/>
        <v>-6.2419364348848816E-3</v>
      </c>
      <c r="M1456" s="170">
        <f t="shared" si="183"/>
        <v>152.26360839550509</v>
      </c>
      <c r="N1456" s="139" t="e" cm="1">
        <f t="array" ref="N1456">[1]!BSMCall(M1456,$G$4,$G$7,W1456,$G$11,AE1456)/'EUR GBP'!H1456</f>
        <v>#VALUE!</v>
      </c>
      <c r="O1456" s="139" t="e">
        <f>$B$5*(N1456-($G$10/'EUR GBP'!$F$3))</f>
        <v>#VALUE!</v>
      </c>
      <c r="P1456" s="139" t="e">
        <f>(M1456/'EUR GBP'!H1456)-(Barclays!$K$3/'EUR GBP'!$F$3)</f>
        <v>#DIV/0!</v>
      </c>
      <c r="Q1456" s="139" t="e">
        <f t="shared" si="184"/>
        <v>#DIV/0!</v>
      </c>
      <c r="R1456" s="139" t="e">
        <f t="shared" si="185"/>
        <v>#DIV/0!</v>
      </c>
      <c r="S1456" s="139" t="e">
        <f t="shared" si="186"/>
        <v>#DIV/0!</v>
      </c>
    </row>
    <row r="1457" spans="10:19" ht="15" x14ac:dyDescent="0.2">
      <c r="J1457" s="49">
        <v>43020</v>
      </c>
      <c r="K1457" s="50">
        <v>192.85000562667801</v>
      </c>
      <c r="L1457" s="139">
        <f t="shared" si="182"/>
        <v>1.4099486477951437E-2</v>
      </c>
      <c r="M1457" s="170">
        <f t="shared" si="183"/>
        <v>155.38032117114386</v>
      </c>
      <c r="N1457" s="139" t="e" cm="1">
        <f t="array" ref="N1457">[1]!BSMCall(M1457,$G$4,$G$7,W1457,$G$11,AE1457)/'EUR GBP'!H1457</f>
        <v>#VALUE!</v>
      </c>
      <c r="O1457" s="139" t="e">
        <f>$B$5*(N1457-($G$10/'EUR GBP'!$F$3))</f>
        <v>#VALUE!</v>
      </c>
      <c r="P1457" s="139" t="e">
        <f>(M1457/'EUR GBP'!H1457)-(Barclays!$K$3/'EUR GBP'!$F$3)</f>
        <v>#DIV/0!</v>
      </c>
      <c r="Q1457" s="139" t="e">
        <f t="shared" si="184"/>
        <v>#DIV/0!</v>
      </c>
      <c r="R1457" s="139" t="e">
        <f t="shared" si="185"/>
        <v>#DIV/0!</v>
      </c>
      <c r="S1457" s="139" t="e">
        <f t="shared" si="186"/>
        <v>#DIV/0!</v>
      </c>
    </row>
    <row r="1458" spans="10:19" ht="15" x14ac:dyDescent="0.2">
      <c r="J1458" s="49">
        <v>43019</v>
      </c>
      <c r="K1458" s="50">
        <v>190.14999866485499</v>
      </c>
      <c r="L1458" s="139">
        <f t="shared" si="182"/>
        <v>5.2600080576816941E-4</v>
      </c>
      <c r="M1458" s="170">
        <f t="shared" si="183"/>
        <v>153.30059172518915</v>
      </c>
      <c r="N1458" s="139" t="e" cm="1">
        <f t="array" ref="N1458">[1]!BSMCall(M1458,$G$4,$G$7,W1458,$G$11,AE1458)/'EUR GBP'!H1458</f>
        <v>#VALUE!</v>
      </c>
      <c r="O1458" s="139" t="e">
        <f>$B$5*(N1458-($G$10/'EUR GBP'!$F$3))</f>
        <v>#VALUE!</v>
      </c>
      <c r="P1458" s="139" t="e">
        <f>(M1458/'EUR GBP'!H1458)-(Barclays!$K$3/'EUR GBP'!$F$3)</f>
        <v>#DIV/0!</v>
      </c>
      <c r="Q1458" s="139" t="e">
        <f t="shared" si="184"/>
        <v>#DIV/0!</v>
      </c>
      <c r="R1458" s="139" t="e">
        <f t="shared" si="185"/>
        <v>#DIV/0!</v>
      </c>
      <c r="S1458" s="139" t="e">
        <f t="shared" si="186"/>
        <v>#DIV/0!</v>
      </c>
    </row>
    <row r="1459" spans="10:19" ht="15" x14ac:dyDescent="0.2">
      <c r="J1459" s="49">
        <v>43018</v>
      </c>
      <c r="K1459" s="50">
        <v>190.05000591277999</v>
      </c>
      <c r="L1459" s="139">
        <f t="shared" si="182"/>
        <v>1.1909648600901247E-2</v>
      </c>
      <c r="M1459" s="170">
        <f t="shared" si="183"/>
        <v>155.04479421625848</v>
      </c>
      <c r="N1459" s="139" t="e" cm="1">
        <f t="array" ref="N1459">[1]!BSMCall(M1459,$G$4,$G$7,W1459,$G$11,AE1459)/'EUR GBP'!H1459</f>
        <v>#VALUE!</v>
      </c>
      <c r="O1459" s="139" t="e">
        <f>$B$5*(N1459-($G$10/'EUR GBP'!$F$3))</f>
        <v>#VALUE!</v>
      </c>
      <c r="P1459" s="139" t="e">
        <f>(M1459/'EUR GBP'!H1459)-(Barclays!$K$3/'EUR GBP'!$F$3)</f>
        <v>#DIV/0!</v>
      </c>
      <c r="Q1459" s="139" t="e">
        <f t="shared" si="184"/>
        <v>#DIV/0!</v>
      </c>
      <c r="R1459" s="139" t="e">
        <f t="shared" si="185"/>
        <v>#DIV/0!</v>
      </c>
      <c r="S1459" s="139" t="e">
        <f t="shared" si="186"/>
        <v>#DIV/0!</v>
      </c>
    </row>
    <row r="1460" spans="10:19" ht="15" x14ac:dyDescent="0.2">
      <c r="J1460" s="49">
        <v>43017</v>
      </c>
      <c r="K1460" s="50">
        <v>187.80000209808301</v>
      </c>
      <c r="L1460" s="139">
        <f t="shared" si="182"/>
        <v>-1.1909648600901214E-2</v>
      </c>
      <c r="M1460" s="170">
        <f t="shared" si="183"/>
        <v>151.3952015494275</v>
      </c>
      <c r="N1460" s="139" t="e" cm="1">
        <f t="array" ref="N1460">[1]!BSMCall(M1460,$G$4,$G$7,W1460,$G$11,AE1460)/'EUR GBP'!H1460</f>
        <v>#VALUE!</v>
      </c>
      <c r="O1460" s="139" t="e">
        <f>$B$5*(N1460-($G$10/'EUR GBP'!$F$3))</f>
        <v>#VALUE!</v>
      </c>
      <c r="P1460" s="139" t="e">
        <f>(M1460/'EUR GBP'!H1460)-(Barclays!$K$3/'EUR GBP'!$F$3)</f>
        <v>#DIV/0!</v>
      </c>
      <c r="Q1460" s="139" t="e">
        <f t="shared" si="184"/>
        <v>#DIV/0!</v>
      </c>
      <c r="R1460" s="139" t="e">
        <f t="shared" si="185"/>
        <v>#DIV/0!</v>
      </c>
      <c r="S1460" s="139" t="e">
        <f t="shared" si="186"/>
        <v>#DIV/0!</v>
      </c>
    </row>
    <row r="1461" spans="10:19" ht="15" x14ac:dyDescent="0.2">
      <c r="J1461" s="49">
        <v>43014</v>
      </c>
      <c r="K1461" s="50">
        <v>190.05000591277999</v>
      </c>
      <c r="L1461" s="139">
        <f t="shared" si="182"/>
        <v>1.0528951617485044E-3</v>
      </c>
      <c r="M1461" s="170">
        <f t="shared" si="183"/>
        <v>153.38132247729695</v>
      </c>
      <c r="N1461" s="139" t="e" cm="1">
        <f t="array" ref="N1461">[1]!BSMCall(M1461,$G$4,$G$7,W1461,$G$11,AE1461)/'EUR GBP'!H1461</f>
        <v>#VALUE!</v>
      </c>
      <c r="O1461" s="139" t="e">
        <f>$B$5*(N1461-($G$10/'EUR GBP'!$F$3))</f>
        <v>#VALUE!</v>
      </c>
      <c r="P1461" s="139" t="e">
        <f>(M1461/'EUR GBP'!H1461)-(Barclays!$K$3/'EUR GBP'!$F$3)</f>
        <v>#DIV/0!</v>
      </c>
      <c r="Q1461" s="139" t="e">
        <f t="shared" si="184"/>
        <v>#DIV/0!</v>
      </c>
      <c r="R1461" s="139" t="e">
        <f t="shared" si="185"/>
        <v>#DIV/0!</v>
      </c>
      <c r="S1461" s="139" t="e">
        <f t="shared" si="186"/>
        <v>#DIV/0!</v>
      </c>
    </row>
    <row r="1462" spans="10:19" ht="15" x14ac:dyDescent="0.2">
      <c r="J1462" s="49">
        <v>43013</v>
      </c>
      <c r="K1462" s="50">
        <v>189.85000848770099</v>
      </c>
      <c r="L1462" s="139">
        <f t="shared" si="182"/>
        <v>-1.2041968750835599E-2</v>
      </c>
      <c r="M1462" s="170">
        <f t="shared" si="183"/>
        <v>151.37492745633469</v>
      </c>
      <c r="N1462" s="139" t="e" cm="1">
        <f t="array" ref="N1462">[1]!BSMCall(M1462,$G$4,$G$7,W1462,$G$11,AE1462)/'EUR GBP'!H1462</f>
        <v>#VALUE!</v>
      </c>
      <c r="O1462" s="139" t="e">
        <f>$B$5*(N1462-($G$10/'EUR GBP'!$F$3))</f>
        <v>#VALUE!</v>
      </c>
      <c r="P1462" s="139" t="e">
        <f>(M1462/'EUR GBP'!H1462)-(Barclays!$K$3/'EUR GBP'!$F$3)</f>
        <v>#DIV/0!</v>
      </c>
      <c r="Q1462" s="139" t="e">
        <f t="shared" si="184"/>
        <v>#DIV/0!</v>
      </c>
      <c r="R1462" s="139" t="e">
        <f t="shared" si="185"/>
        <v>#DIV/0!</v>
      </c>
      <c r="S1462" s="139" t="e">
        <f t="shared" si="186"/>
        <v>#DIV/0!</v>
      </c>
    </row>
    <row r="1463" spans="10:19" ht="15" x14ac:dyDescent="0.2">
      <c r="J1463" s="49">
        <v>43012</v>
      </c>
      <c r="K1463" s="50">
        <v>192.14999675750698</v>
      </c>
      <c r="L1463" s="139">
        <f t="shared" si="182"/>
        <v>-6.7427701648562531E-3</v>
      </c>
      <c r="M1463" s="170">
        <f t="shared" si="183"/>
        <v>152.18687065245922</v>
      </c>
      <c r="N1463" s="139" t="e" cm="1">
        <f t="array" ref="N1463">[1]!BSMCall(M1463,$G$4,$G$7,W1463,$G$11,AE1463)/'EUR GBP'!H1463</f>
        <v>#VALUE!</v>
      </c>
      <c r="O1463" s="139" t="e">
        <f>$B$5*(N1463-($G$10/'EUR GBP'!$F$3))</f>
        <v>#VALUE!</v>
      </c>
      <c r="P1463" s="139" t="e">
        <f>(M1463/'EUR GBP'!H1463)-(Barclays!$K$3/'EUR GBP'!$F$3)</f>
        <v>#DIV/0!</v>
      </c>
      <c r="Q1463" s="139" t="e">
        <f t="shared" si="184"/>
        <v>#DIV/0!</v>
      </c>
      <c r="R1463" s="139" t="e">
        <f t="shared" si="185"/>
        <v>#DIV/0!</v>
      </c>
      <c r="S1463" s="139" t="e">
        <f t="shared" si="186"/>
        <v>#DIV/0!</v>
      </c>
    </row>
    <row r="1464" spans="10:19" ht="15" x14ac:dyDescent="0.2">
      <c r="J1464" s="49">
        <v>43011</v>
      </c>
      <c r="K1464" s="50">
        <v>193.44999790191599</v>
      </c>
      <c r="L1464" s="139">
        <f t="shared" si="182"/>
        <v>7.0029985406137593E-3</v>
      </c>
      <c r="M1464" s="170">
        <f t="shared" si="183"/>
        <v>154.29299730440937</v>
      </c>
      <c r="N1464" s="139" t="e" cm="1">
        <f t="array" ref="N1464">[1]!BSMCall(M1464,$G$4,$G$7,W1464,$G$11,AE1464)/'EUR GBP'!H1464</f>
        <v>#VALUE!</v>
      </c>
      <c r="O1464" s="139" t="e">
        <f>$B$5*(N1464-($G$10/'EUR GBP'!$F$3))</f>
        <v>#VALUE!</v>
      </c>
      <c r="P1464" s="139" t="e">
        <f>(M1464/'EUR GBP'!H1464)-(Barclays!$K$3/'EUR GBP'!$F$3)</f>
        <v>#DIV/0!</v>
      </c>
      <c r="Q1464" s="139" t="e">
        <f t="shared" si="184"/>
        <v>#DIV/0!</v>
      </c>
      <c r="R1464" s="139" t="e">
        <f t="shared" si="185"/>
        <v>#DIV/0!</v>
      </c>
      <c r="S1464" s="139" t="e">
        <f t="shared" si="186"/>
        <v>#DIV/0!</v>
      </c>
    </row>
    <row r="1465" spans="10:19" ht="15" x14ac:dyDescent="0.2">
      <c r="J1465" s="49">
        <v>43010</v>
      </c>
      <c r="K1465" s="50">
        <v>192.10000038146899</v>
      </c>
      <c r="L1465" s="139">
        <f t="shared" si="182"/>
        <v>-5.4509956270825041E-3</v>
      </c>
      <c r="M1465" s="170">
        <f t="shared" si="183"/>
        <v>152.38479634440202</v>
      </c>
      <c r="N1465" s="139" t="e" cm="1">
        <f t="array" ref="N1465">[1]!BSMCall(M1465,$G$4,$G$7,W1465,$G$11,AE1465)/'EUR GBP'!H1465</f>
        <v>#VALUE!</v>
      </c>
      <c r="O1465" s="139" t="e">
        <f>$B$5*(N1465-($G$10/'EUR GBP'!$F$3))</f>
        <v>#VALUE!</v>
      </c>
      <c r="P1465" s="139" t="e">
        <f>(M1465/'EUR GBP'!H1465)-(Barclays!$K$3/'EUR GBP'!$F$3)</f>
        <v>#DIV/0!</v>
      </c>
      <c r="Q1465" s="139" t="e">
        <f t="shared" si="184"/>
        <v>#DIV/0!</v>
      </c>
      <c r="R1465" s="139" t="e">
        <f t="shared" si="185"/>
        <v>#DIV/0!</v>
      </c>
      <c r="S1465" s="139" t="e">
        <f t="shared" si="186"/>
        <v>#DIV/0!</v>
      </c>
    </row>
    <row r="1466" spans="10:19" ht="15" x14ac:dyDescent="0.2">
      <c r="J1466" s="49">
        <v>43007</v>
      </c>
      <c r="K1466" s="50">
        <v>193.14999580383301</v>
      </c>
      <c r="L1466" s="139">
        <f t="shared" si="182"/>
        <v>3.8905782273726645E-3</v>
      </c>
      <c r="M1466" s="170">
        <f t="shared" si="183"/>
        <v>153.81611227060407</v>
      </c>
      <c r="N1466" s="139" t="e" cm="1">
        <f t="array" ref="N1466">[1]!BSMCall(M1466,$G$4,$G$7,W1466,$G$11,AE1466)/'EUR GBP'!H1466</f>
        <v>#VALUE!</v>
      </c>
      <c r="O1466" s="139" t="e">
        <f>$B$5*(N1466-($G$10/'EUR GBP'!$F$3))</f>
        <v>#VALUE!</v>
      </c>
      <c r="P1466" s="139" t="e">
        <f>(M1466/'EUR GBP'!H1466)-(Barclays!$K$3/'EUR GBP'!$F$3)</f>
        <v>#DIV/0!</v>
      </c>
      <c r="Q1466" s="139" t="e">
        <f t="shared" si="184"/>
        <v>#DIV/0!</v>
      </c>
      <c r="R1466" s="139" t="e">
        <f t="shared" si="185"/>
        <v>#DIV/0!</v>
      </c>
      <c r="S1466" s="139" t="e">
        <f t="shared" si="186"/>
        <v>#DIV/0!</v>
      </c>
    </row>
    <row r="1467" spans="10:19" ht="15" x14ac:dyDescent="0.2">
      <c r="J1467" s="49">
        <v>43006</v>
      </c>
      <c r="K1467" s="50">
        <v>192.39999055862401</v>
      </c>
      <c r="L1467" s="139">
        <f t="shared" si="182"/>
        <v>6.5180409915244391E-3</v>
      </c>
      <c r="M1467" s="170">
        <f t="shared" si="183"/>
        <v>154.21869210976465</v>
      </c>
      <c r="N1467" s="139" t="e" cm="1">
        <f t="array" ref="N1467">[1]!BSMCall(M1467,$G$4,$G$7,W1467,$G$11,AE1467)/'EUR GBP'!H1467</f>
        <v>#VALUE!</v>
      </c>
      <c r="O1467" s="139" t="e">
        <f>$B$5*(N1467-($G$10/'EUR GBP'!$F$3))</f>
        <v>#VALUE!</v>
      </c>
      <c r="P1467" s="139" t="e">
        <f>(M1467/'EUR GBP'!H1467)-(Barclays!$K$3/'EUR GBP'!$F$3)</f>
        <v>#DIV/0!</v>
      </c>
      <c r="Q1467" s="139" t="e">
        <f t="shared" si="184"/>
        <v>#DIV/0!</v>
      </c>
      <c r="R1467" s="139" t="e">
        <f t="shared" si="185"/>
        <v>#DIV/0!</v>
      </c>
      <c r="S1467" s="139" t="e">
        <f t="shared" si="186"/>
        <v>#DIV/0!</v>
      </c>
    </row>
    <row r="1468" spans="10:19" ht="15" x14ac:dyDescent="0.2">
      <c r="J1468" s="49">
        <v>43005</v>
      </c>
      <c r="K1468" s="50">
        <v>191.14999771118099</v>
      </c>
      <c r="L1468" s="139">
        <f t="shared" si="182"/>
        <v>1.1046881510697491E-2</v>
      </c>
      <c r="M1468" s="170">
        <f t="shared" si="183"/>
        <v>154.91260104452408</v>
      </c>
      <c r="N1468" s="139" t="e" cm="1">
        <f t="array" ref="N1468">[1]!BSMCall(M1468,$G$4,$G$7,W1468,$G$11,AE1468)/'EUR GBP'!H1468</f>
        <v>#VALUE!</v>
      </c>
      <c r="O1468" s="139" t="e">
        <f>$B$5*(N1468-($G$10/'EUR GBP'!$F$3))</f>
        <v>#VALUE!</v>
      </c>
      <c r="P1468" s="139" t="e">
        <f>(M1468/'EUR GBP'!H1468)-(Barclays!$K$3/'EUR GBP'!$F$3)</f>
        <v>#DIV/0!</v>
      </c>
      <c r="Q1468" s="139" t="e">
        <f t="shared" si="184"/>
        <v>#DIV/0!</v>
      </c>
      <c r="R1468" s="139" t="e">
        <f t="shared" si="185"/>
        <v>#DIV/0!</v>
      </c>
      <c r="S1468" s="139" t="e">
        <f t="shared" si="186"/>
        <v>#DIV/0!</v>
      </c>
    </row>
    <row r="1469" spans="10:19" ht="15" x14ac:dyDescent="0.2">
      <c r="J1469" s="49">
        <v>43004</v>
      </c>
      <c r="K1469" s="50">
        <v>189.05000686645499</v>
      </c>
      <c r="L1469" s="139">
        <f t="shared" si="182"/>
        <v>-3.9593205229662637E-3</v>
      </c>
      <c r="M1469" s="170">
        <f t="shared" si="183"/>
        <v>152.61335080069662</v>
      </c>
      <c r="N1469" s="139" t="e" cm="1">
        <f t="array" ref="N1469">[1]!BSMCall(M1469,$G$4,$G$7,W1469,$G$11,AE1469)/'EUR GBP'!H1469</f>
        <v>#VALUE!</v>
      </c>
      <c r="O1469" s="139" t="e">
        <f>$B$5*(N1469-($G$10/'EUR GBP'!$F$3))</f>
        <v>#VALUE!</v>
      </c>
      <c r="P1469" s="139" t="e">
        <f>(M1469/'EUR GBP'!H1469)-(Barclays!$K$3/'EUR GBP'!$F$3)</f>
        <v>#DIV/0!</v>
      </c>
      <c r="Q1469" s="139" t="e">
        <f t="shared" si="184"/>
        <v>#DIV/0!</v>
      </c>
      <c r="R1469" s="139" t="e">
        <f t="shared" si="185"/>
        <v>#DIV/0!</v>
      </c>
      <c r="S1469" s="139" t="e">
        <f t="shared" si="186"/>
        <v>#DIV/0!</v>
      </c>
    </row>
    <row r="1470" spans="10:19" ht="15" x14ac:dyDescent="0.2">
      <c r="J1470" s="49">
        <v>43003</v>
      </c>
      <c r="K1470" s="50">
        <v>189.80000019073401</v>
      </c>
      <c r="L1470" s="139">
        <f t="shared" si="182"/>
        <v>-8.6557897462896105E-3</v>
      </c>
      <c r="M1470" s="170">
        <f t="shared" si="183"/>
        <v>151.89375779624217</v>
      </c>
      <c r="N1470" s="139" t="e" cm="1">
        <f t="array" ref="N1470">[1]!BSMCall(M1470,$G$4,$G$7,W1470,$G$11,AE1470)/'EUR GBP'!H1470</f>
        <v>#VALUE!</v>
      </c>
      <c r="O1470" s="139" t="e">
        <f>$B$5*(N1470-($G$10/'EUR GBP'!$F$3))</f>
        <v>#VALUE!</v>
      </c>
      <c r="P1470" s="139" t="e">
        <f>(M1470/'EUR GBP'!H1470)-(Barclays!$K$3/'EUR GBP'!$F$3)</f>
        <v>#DIV/0!</v>
      </c>
      <c r="Q1470" s="139" t="e">
        <f t="shared" si="184"/>
        <v>#DIV/0!</v>
      </c>
      <c r="R1470" s="139" t="e">
        <f t="shared" si="185"/>
        <v>#DIV/0!</v>
      </c>
      <c r="S1470" s="139" t="e">
        <f t="shared" si="186"/>
        <v>#DIV/0!</v>
      </c>
    </row>
    <row r="1471" spans="10:19" ht="15" x14ac:dyDescent="0.2">
      <c r="J1471" s="49">
        <v>43000</v>
      </c>
      <c r="K1471" s="50">
        <v>191.44999980926499</v>
      </c>
      <c r="L1471" s="139">
        <f t="shared" si="182"/>
        <v>2.3532663561204579E-3</v>
      </c>
      <c r="M1471" s="170">
        <f t="shared" si="183"/>
        <v>153.58056534894556</v>
      </c>
      <c r="N1471" s="139" t="e" cm="1">
        <f t="array" ref="N1471">[1]!BSMCall(M1471,$G$4,$G$7,W1471,$G$11,AE1471)/'EUR GBP'!H1471</f>
        <v>#VALUE!</v>
      </c>
      <c r="O1471" s="139" t="e">
        <f>$B$5*(N1471-($G$10/'EUR GBP'!$F$3))</f>
        <v>#VALUE!</v>
      </c>
      <c r="P1471" s="139" t="e">
        <f>(M1471/'EUR GBP'!H1471)-(Barclays!$K$3/'EUR GBP'!$F$3)</f>
        <v>#DIV/0!</v>
      </c>
      <c r="Q1471" s="139" t="e">
        <f t="shared" si="184"/>
        <v>#DIV/0!</v>
      </c>
      <c r="R1471" s="139" t="e">
        <f t="shared" si="185"/>
        <v>#DIV/0!</v>
      </c>
      <c r="S1471" s="139" t="e">
        <f t="shared" si="186"/>
        <v>#DIV/0!</v>
      </c>
    </row>
    <row r="1472" spans="10:19" ht="15" x14ac:dyDescent="0.2">
      <c r="J1472" s="49">
        <v>42999</v>
      </c>
      <c r="K1472" s="50">
        <v>190.99999666213901</v>
      </c>
      <c r="L1472" s="139">
        <f t="shared" si="182"/>
        <v>2.7871750076871756E-2</v>
      </c>
      <c r="M1472" s="170">
        <f t="shared" si="183"/>
        <v>157.49050737061239</v>
      </c>
      <c r="N1472" s="139" t="e" cm="1">
        <f t="array" ref="N1472">[1]!BSMCall(M1472,$G$4,$G$7,W1472,$G$11,AE1472)/'EUR GBP'!H1472</f>
        <v>#VALUE!</v>
      </c>
      <c r="O1472" s="139" t="e">
        <f>$B$5*(N1472-($G$10/'EUR GBP'!$F$3))</f>
        <v>#VALUE!</v>
      </c>
      <c r="P1472" s="139" t="e">
        <f>(M1472/'EUR GBP'!H1472)-(Barclays!$K$3/'EUR GBP'!$F$3)</f>
        <v>#DIV/0!</v>
      </c>
      <c r="Q1472" s="139" t="e">
        <f t="shared" si="184"/>
        <v>#DIV/0!</v>
      </c>
      <c r="R1472" s="139" t="e">
        <f t="shared" si="185"/>
        <v>#DIV/0!</v>
      </c>
      <c r="S1472" s="139" t="e">
        <f t="shared" si="186"/>
        <v>#DIV/0!</v>
      </c>
    </row>
    <row r="1473" spans="10:19" ht="15" x14ac:dyDescent="0.2">
      <c r="J1473" s="49">
        <v>42998</v>
      </c>
      <c r="K1473" s="50">
        <v>185.74999570846501</v>
      </c>
      <c r="L1473" s="139">
        <f t="shared" si="182"/>
        <v>-1.2306266007669415E-2</v>
      </c>
      <c r="M1473" s="170">
        <f t="shared" si="183"/>
        <v>151.33443183120218</v>
      </c>
      <c r="N1473" s="139" t="e" cm="1">
        <f t="array" ref="N1473">[1]!BSMCall(M1473,$G$4,$G$7,W1473,$G$11,AE1473)/'EUR GBP'!H1473</f>
        <v>#VALUE!</v>
      </c>
      <c r="O1473" s="139" t="e">
        <f>$B$5*(N1473-($G$10/'EUR GBP'!$F$3))</f>
        <v>#VALUE!</v>
      </c>
      <c r="P1473" s="139" t="e">
        <f>(M1473/'EUR GBP'!H1473)-(Barclays!$K$3/'EUR GBP'!$F$3)</f>
        <v>#DIV/0!</v>
      </c>
      <c r="Q1473" s="139" t="e">
        <f t="shared" si="184"/>
        <v>#DIV/0!</v>
      </c>
      <c r="R1473" s="139" t="e">
        <f t="shared" si="185"/>
        <v>#DIV/0!</v>
      </c>
      <c r="S1473" s="139" t="e">
        <f t="shared" si="186"/>
        <v>#DIV/0!</v>
      </c>
    </row>
    <row r="1474" spans="10:19" ht="15" x14ac:dyDescent="0.2">
      <c r="J1474" s="49">
        <v>42997</v>
      </c>
      <c r="K1474" s="50">
        <v>188.050007820129</v>
      </c>
      <c r="L1474" s="139">
        <f t="shared" si="182"/>
        <v>4.5303736659374986E-3</v>
      </c>
      <c r="M1474" s="170">
        <f t="shared" si="183"/>
        <v>153.9141417263464</v>
      </c>
      <c r="N1474" s="139" t="e" cm="1">
        <f t="array" ref="N1474">[1]!BSMCall(M1474,$G$4,$G$7,W1474,$G$11,AE1474)/'EUR GBP'!H1474</f>
        <v>#VALUE!</v>
      </c>
      <c r="O1474" s="139" t="e">
        <f>$B$5*(N1474-($G$10/'EUR GBP'!$F$3))</f>
        <v>#VALUE!</v>
      </c>
      <c r="P1474" s="139" t="e">
        <f>(M1474/'EUR GBP'!H1474)-(Barclays!$K$3/'EUR GBP'!$F$3)</f>
        <v>#DIV/0!</v>
      </c>
      <c r="Q1474" s="139" t="e">
        <f t="shared" si="184"/>
        <v>#DIV/0!</v>
      </c>
      <c r="R1474" s="139" t="e">
        <f t="shared" si="185"/>
        <v>#DIV/0!</v>
      </c>
      <c r="S1474" s="139" t="e">
        <f t="shared" si="186"/>
        <v>#DIV/0!</v>
      </c>
    </row>
    <row r="1475" spans="10:19" ht="15" x14ac:dyDescent="0.2">
      <c r="J1475" s="49">
        <v>42996</v>
      </c>
      <c r="K1475" s="50">
        <v>187.19999790191599</v>
      </c>
      <c r="L1475" s="139">
        <f t="shared" si="182"/>
        <v>2.9424006132147654E-3</v>
      </c>
      <c r="M1475" s="170">
        <f t="shared" si="183"/>
        <v>153.67083249857023</v>
      </c>
      <c r="N1475" s="139" t="e" cm="1">
        <f t="array" ref="N1475">[1]!BSMCall(M1475,$G$4,$G$7,W1475,$G$11,AE1475)/'EUR GBP'!H1475</f>
        <v>#VALUE!</v>
      </c>
      <c r="O1475" s="139" t="e">
        <f>$B$5*(N1475-($G$10/'EUR GBP'!$F$3))</f>
        <v>#VALUE!</v>
      </c>
      <c r="P1475" s="139" t="e">
        <f>(M1475/'EUR GBP'!H1475)-(Barclays!$K$3/'EUR GBP'!$F$3)</f>
        <v>#DIV/0!</v>
      </c>
      <c r="Q1475" s="139" t="e">
        <f t="shared" si="184"/>
        <v>#DIV/0!</v>
      </c>
      <c r="R1475" s="139" t="e">
        <f t="shared" si="185"/>
        <v>#DIV/0!</v>
      </c>
      <c r="S1475" s="139" t="e">
        <f t="shared" si="186"/>
        <v>#DIV/0!</v>
      </c>
    </row>
    <row r="1476" spans="10:19" ht="15" x14ac:dyDescent="0.2">
      <c r="J1476" s="49">
        <v>42993</v>
      </c>
      <c r="K1476" s="50">
        <v>186.649990081787</v>
      </c>
      <c r="L1476" s="139">
        <f t="shared" ref="L1476:L1539" si="187">LN(K1476/K1477)</f>
        <v>-1.5153862234751717E-2</v>
      </c>
      <c r="M1476" s="170">
        <f t="shared" ref="M1476:M1539" si="188">$K$3*(1+L1476)</f>
        <v>150.89812314331743</v>
      </c>
      <c r="N1476" s="139" t="e" cm="1">
        <f t="array" ref="N1476">[1]!BSMCall(M1476,$G$4,$G$7,W1476,$G$11,AE1476)/'EUR GBP'!H1476</f>
        <v>#VALUE!</v>
      </c>
      <c r="O1476" s="139" t="e">
        <f>$B$5*(N1476-($G$10/'EUR GBP'!$F$3))</f>
        <v>#VALUE!</v>
      </c>
      <c r="P1476" s="139" t="e">
        <f>(M1476/'EUR GBP'!H1476)-(Barclays!$K$3/'EUR GBP'!$F$3)</f>
        <v>#DIV/0!</v>
      </c>
      <c r="Q1476" s="139" t="e">
        <f t="shared" ref="Q1476:Q1539" si="189">$G$15*P1476</f>
        <v>#DIV/0!</v>
      </c>
      <c r="R1476" s="139" t="e">
        <f t="shared" ref="R1476:R1539" si="190">0.5*$G$16*P1476^2</f>
        <v>#DIV/0!</v>
      </c>
      <c r="S1476" s="139" t="e">
        <f t="shared" ref="S1476:S1539" si="191">Q1476+R1476+Y1476+AG1476</f>
        <v>#DIV/0!</v>
      </c>
    </row>
    <row r="1477" spans="10:19" ht="15" x14ac:dyDescent="0.2">
      <c r="J1477" s="49">
        <v>42992</v>
      </c>
      <c r="K1477" s="50">
        <v>189.499998092651</v>
      </c>
      <c r="L1477" s="139">
        <f t="shared" si="187"/>
        <v>-2.0113030230803516E-2</v>
      </c>
      <c r="M1477" s="170">
        <f t="shared" si="188"/>
        <v>150.13827943346172</v>
      </c>
      <c r="N1477" s="139" t="e" cm="1">
        <f t="array" ref="N1477">[1]!BSMCall(M1477,$G$4,$G$7,W1477,$G$11,AE1477)/'EUR GBP'!H1477</f>
        <v>#VALUE!</v>
      </c>
      <c r="O1477" s="139" t="e">
        <f>$B$5*(N1477-($G$10/'EUR GBP'!$F$3))</f>
        <v>#VALUE!</v>
      </c>
      <c r="P1477" s="139" t="e">
        <f>(M1477/'EUR GBP'!H1477)-(Barclays!$K$3/'EUR GBP'!$F$3)</f>
        <v>#DIV/0!</v>
      </c>
      <c r="Q1477" s="139" t="e">
        <f t="shared" si="189"/>
        <v>#DIV/0!</v>
      </c>
      <c r="R1477" s="139" t="e">
        <f t="shared" si="190"/>
        <v>#DIV/0!</v>
      </c>
      <c r="S1477" s="139" t="e">
        <f t="shared" si="191"/>
        <v>#DIV/0!</v>
      </c>
    </row>
    <row r="1478" spans="10:19" ht="15" x14ac:dyDescent="0.2">
      <c r="J1478" s="49">
        <v>42991</v>
      </c>
      <c r="K1478" s="50">
        <v>193.350005149841</v>
      </c>
      <c r="L1478" s="139">
        <f t="shared" si="187"/>
        <v>1.1182074995404682E-2</v>
      </c>
      <c r="M1478" s="170">
        <f t="shared" si="188"/>
        <v>154.93331538996466</v>
      </c>
      <c r="N1478" s="139" t="e" cm="1">
        <f t="array" ref="N1478">[1]!BSMCall(M1478,$G$4,$G$7,W1478,$G$11,AE1478)/'EUR GBP'!H1478</f>
        <v>#VALUE!</v>
      </c>
      <c r="O1478" s="139" t="e">
        <f>$B$5*(N1478-($G$10/'EUR GBP'!$F$3))</f>
        <v>#VALUE!</v>
      </c>
      <c r="P1478" s="139" t="e">
        <f>(M1478/'EUR GBP'!H1478)-(Barclays!$K$3/'EUR GBP'!$F$3)</f>
        <v>#DIV/0!</v>
      </c>
      <c r="Q1478" s="139" t="e">
        <f t="shared" si="189"/>
        <v>#DIV/0!</v>
      </c>
      <c r="R1478" s="139" t="e">
        <f t="shared" si="190"/>
        <v>#DIV/0!</v>
      </c>
      <c r="S1478" s="139" t="e">
        <f t="shared" si="191"/>
        <v>#DIV/0!</v>
      </c>
    </row>
    <row r="1479" spans="10:19" ht="15" x14ac:dyDescent="0.2">
      <c r="J1479" s="49">
        <v>42990</v>
      </c>
      <c r="K1479" s="50">
        <v>191.19999408721898</v>
      </c>
      <c r="L1479" s="139">
        <f t="shared" si="187"/>
        <v>2.6767220093172346E-2</v>
      </c>
      <c r="M1479" s="170">
        <f t="shared" si="188"/>
        <v>157.32127128884844</v>
      </c>
      <c r="N1479" s="139" t="e" cm="1">
        <f t="array" ref="N1479">[1]!BSMCall(M1479,$G$4,$G$7,W1479,$G$11,AE1479)/'EUR GBP'!H1479</f>
        <v>#VALUE!</v>
      </c>
      <c r="O1479" s="139" t="e">
        <f>$B$5*(N1479-($G$10/'EUR GBP'!$F$3))</f>
        <v>#VALUE!</v>
      </c>
      <c r="P1479" s="139" t="e">
        <f>(M1479/'EUR GBP'!H1479)-(Barclays!$K$3/'EUR GBP'!$F$3)</f>
        <v>#DIV/0!</v>
      </c>
      <c r="Q1479" s="139" t="e">
        <f t="shared" si="189"/>
        <v>#DIV/0!</v>
      </c>
      <c r="R1479" s="139" t="e">
        <f t="shared" si="190"/>
        <v>#DIV/0!</v>
      </c>
      <c r="S1479" s="139" t="e">
        <f t="shared" si="191"/>
        <v>#DIV/0!</v>
      </c>
    </row>
    <row r="1480" spans="10:19" ht="15" x14ac:dyDescent="0.2">
      <c r="J1480" s="49">
        <v>42989</v>
      </c>
      <c r="K1480" s="50">
        <v>186.14999055862401</v>
      </c>
      <c r="L1480" s="139">
        <f t="shared" si="187"/>
        <v>-1.0155176902174252E-2</v>
      </c>
      <c r="M1480" s="170">
        <f t="shared" si="188"/>
        <v>151.66402169939195</v>
      </c>
      <c r="N1480" s="139" t="e" cm="1">
        <f t="array" ref="N1480">[1]!BSMCall(M1480,$G$4,$G$7,W1480,$G$11,AE1480)/'EUR GBP'!H1480</f>
        <v>#VALUE!</v>
      </c>
      <c r="O1480" s="139" t="e">
        <f>$B$5*(N1480-($G$10/'EUR GBP'!$F$3))</f>
        <v>#VALUE!</v>
      </c>
      <c r="P1480" s="139" t="e">
        <f>(M1480/'EUR GBP'!H1480)-(Barclays!$K$3/'EUR GBP'!$F$3)</f>
        <v>#DIV/0!</v>
      </c>
      <c r="Q1480" s="139" t="e">
        <f t="shared" si="189"/>
        <v>#DIV/0!</v>
      </c>
      <c r="R1480" s="139" t="e">
        <f t="shared" si="190"/>
        <v>#DIV/0!</v>
      </c>
      <c r="S1480" s="139" t="e">
        <f t="shared" si="191"/>
        <v>#DIV/0!</v>
      </c>
    </row>
    <row r="1481" spans="10:19" ht="15" x14ac:dyDescent="0.2">
      <c r="J1481" s="49">
        <v>42986</v>
      </c>
      <c r="K1481" s="50">
        <v>188.050007820129</v>
      </c>
      <c r="L1481" s="139">
        <f t="shared" si="187"/>
        <v>1.7433740459142935E-2</v>
      </c>
      <c r="M1481" s="170">
        <f t="shared" si="188"/>
        <v>155.89119555908289</v>
      </c>
      <c r="N1481" s="139" t="e" cm="1">
        <f t="array" ref="N1481">[1]!BSMCall(M1481,$G$4,$G$7,W1481,$G$11,AE1481)/'EUR GBP'!H1481</f>
        <v>#VALUE!</v>
      </c>
      <c r="O1481" s="139" t="e">
        <f>$B$5*(N1481-($G$10/'EUR GBP'!$F$3))</f>
        <v>#VALUE!</v>
      </c>
      <c r="P1481" s="139" t="e">
        <f>(M1481/'EUR GBP'!H1481)-(Barclays!$K$3/'EUR GBP'!$F$3)</f>
        <v>#DIV/0!</v>
      </c>
      <c r="Q1481" s="139" t="e">
        <f t="shared" si="189"/>
        <v>#DIV/0!</v>
      </c>
      <c r="R1481" s="139" t="e">
        <f t="shared" si="190"/>
        <v>#DIV/0!</v>
      </c>
      <c r="S1481" s="139" t="e">
        <f t="shared" si="191"/>
        <v>#DIV/0!</v>
      </c>
    </row>
    <row r="1482" spans="10:19" ht="15" x14ac:dyDescent="0.2">
      <c r="J1482" s="49">
        <v>42985</v>
      </c>
      <c r="K1482" s="50">
        <v>184.80000495910599</v>
      </c>
      <c r="L1482" s="139">
        <f t="shared" si="187"/>
        <v>-9.1570581548312251E-3</v>
      </c>
      <c r="M1482" s="170">
        <f t="shared" si="188"/>
        <v>151.81695345174668</v>
      </c>
      <c r="N1482" s="139" t="e" cm="1">
        <f t="array" ref="N1482">[1]!BSMCall(M1482,$G$4,$G$7,W1482,$G$11,AE1482)/'EUR GBP'!H1482</f>
        <v>#VALUE!</v>
      </c>
      <c r="O1482" s="139" t="e">
        <f>$B$5*(N1482-($G$10/'EUR GBP'!$F$3))</f>
        <v>#VALUE!</v>
      </c>
      <c r="P1482" s="139" t="e">
        <f>(M1482/'EUR GBP'!H1482)-(Barclays!$K$3/'EUR GBP'!$F$3)</f>
        <v>#DIV/0!</v>
      </c>
      <c r="Q1482" s="139" t="e">
        <f t="shared" si="189"/>
        <v>#DIV/0!</v>
      </c>
      <c r="R1482" s="139" t="e">
        <f t="shared" si="190"/>
        <v>#DIV/0!</v>
      </c>
      <c r="S1482" s="139" t="e">
        <f t="shared" si="191"/>
        <v>#DIV/0!</v>
      </c>
    </row>
    <row r="1483" spans="10:19" ht="15" x14ac:dyDescent="0.2">
      <c r="J1483" s="49">
        <v>42984</v>
      </c>
      <c r="K1483" s="50">
        <v>186.500000953674</v>
      </c>
      <c r="L1483" s="139">
        <f t="shared" si="187"/>
        <v>-6.9463337486596966E-3</v>
      </c>
      <c r="M1483" s="170">
        <f t="shared" si="188"/>
        <v>152.15568064057982</v>
      </c>
      <c r="N1483" s="139" t="e" cm="1">
        <f t="array" ref="N1483">[1]!BSMCall(M1483,$G$4,$G$7,W1483,$G$11,AE1483)/'EUR GBP'!H1483</f>
        <v>#VALUE!</v>
      </c>
      <c r="O1483" s="139" t="e">
        <f>$B$5*(N1483-($G$10/'EUR GBP'!$F$3))</f>
        <v>#VALUE!</v>
      </c>
      <c r="P1483" s="139" t="e">
        <f>(M1483/'EUR GBP'!H1483)-(Barclays!$K$3/'EUR GBP'!$F$3)</f>
        <v>#DIV/0!</v>
      </c>
      <c r="Q1483" s="139" t="e">
        <f t="shared" si="189"/>
        <v>#DIV/0!</v>
      </c>
      <c r="R1483" s="139" t="e">
        <f t="shared" si="190"/>
        <v>#DIV/0!</v>
      </c>
      <c r="S1483" s="139" t="e">
        <f t="shared" si="191"/>
        <v>#DIV/0!</v>
      </c>
    </row>
    <row r="1484" spans="10:19" ht="15" x14ac:dyDescent="0.2">
      <c r="J1484" s="49">
        <v>42983</v>
      </c>
      <c r="K1484" s="50">
        <v>187.80000209808301</v>
      </c>
      <c r="L1484" s="139">
        <f t="shared" si="187"/>
        <v>-1.2435649406669491E-2</v>
      </c>
      <c r="M1484" s="170">
        <f t="shared" si="188"/>
        <v>151.31460770708131</v>
      </c>
      <c r="N1484" s="139" t="e" cm="1">
        <f t="array" ref="N1484">[1]!BSMCall(M1484,$G$4,$G$7,W1484,$G$11,AE1484)/'EUR GBP'!H1484</f>
        <v>#VALUE!</v>
      </c>
      <c r="O1484" s="139" t="e">
        <f>$B$5*(N1484-($G$10/'EUR GBP'!$F$3))</f>
        <v>#VALUE!</v>
      </c>
      <c r="P1484" s="139" t="e">
        <f>(M1484/'EUR GBP'!H1484)-(Barclays!$K$3/'EUR GBP'!$F$3)</f>
        <v>#DIV/0!</v>
      </c>
      <c r="Q1484" s="139" t="e">
        <f t="shared" si="189"/>
        <v>#DIV/0!</v>
      </c>
      <c r="R1484" s="139" t="e">
        <f t="shared" si="190"/>
        <v>#DIV/0!</v>
      </c>
      <c r="S1484" s="139" t="e">
        <f t="shared" si="191"/>
        <v>#DIV/0!</v>
      </c>
    </row>
    <row r="1485" spans="10:19" ht="15" x14ac:dyDescent="0.2">
      <c r="J1485" s="49">
        <v>42982</v>
      </c>
      <c r="K1485" s="50">
        <v>190.14999866485499</v>
      </c>
      <c r="L1485" s="139">
        <f t="shared" si="187"/>
        <v>-9.682122323303571E-3</v>
      </c>
      <c r="M1485" s="170">
        <f t="shared" si="188"/>
        <v>151.73650312096498</v>
      </c>
      <c r="N1485" s="139" t="e" cm="1">
        <f t="array" ref="N1485">[1]!BSMCall(M1485,$G$4,$G$7,W1485,$G$11,AE1485)/'EUR GBP'!H1485</f>
        <v>#VALUE!</v>
      </c>
      <c r="O1485" s="139" t="e">
        <f>$B$5*(N1485-($G$10/'EUR GBP'!$F$3))</f>
        <v>#VALUE!</v>
      </c>
      <c r="P1485" s="139" t="e">
        <f>(M1485/'EUR GBP'!H1485)-(Barclays!$K$3/'EUR GBP'!$F$3)</f>
        <v>#DIV/0!</v>
      </c>
      <c r="Q1485" s="139" t="e">
        <f t="shared" si="189"/>
        <v>#DIV/0!</v>
      </c>
      <c r="R1485" s="139" t="e">
        <f t="shared" si="190"/>
        <v>#DIV/0!</v>
      </c>
      <c r="S1485" s="139" t="e">
        <f t="shared" si="191"/>
        <v>#DIV/0!</v>
      </c>
    </row>
    <row r="1486" spans="10:19" ht="15" x14ac:dyDescent="0.2">
      <c r="J1486" s="49">
        <v>42979</v>
      </c>
      <c r="K1486" s="50">
        <v>191.99999570846501</v>
      </c>
      <c r="L1486" s="139">
        <f t="shared" si="187"/>
        <v>6.2695946604877633E-3</v>
      </c>
      <c r="M1486" s="170">
        <f t="shared" si="188"/>
        <v>154.18062516344921</v>
      </c>
      <c r="N1486" s="139" t="e" cm="1">
        <f t="array" ref="N1486">[1]!BSMCall(M1486,$G$4,$G$7,W1486,$G$11,AE1486)/'EUR GBP'!H1486</f>
        <v>#VALUE!</v>
      </c>
      <c r="O1486" s="139" t="e">
        <f>$B$5*(N1486-($G$10/'EUR GBP'!$F$3))</f>
        <v>#VALUE!</v>
      </c>
      <c r="P1486" s="139" t="e">
        <f>(M1486/'EUR GBP'!H1486)-(Barclays!$K$3/'EUR GBP'!$F$3)</f>
        <v>#DIV/0!</v>
      </c>
      <c r="Q1486" s="139" t="e">
        <f t="shared" si="189"/>
        <v>#DIV/0!</v>
      </c>
      <c r="R1486" s="139" t="e">
        <f t="shared" si="190"/>
        <v>#DIV/0!</v>
      </c>
      <c r="S1486" s="139" t="e">
        <f t="shared" si="191"/>
        <v>#DIV/0!</v>
      </c>
    </row>
    <row r="1487" spans="10:19" ht="15" x14ac:dyDescent="0.2">
      <c r="J1487" s="49">
        <v>42978</v>
      </c>
      <c r="K1487" s="50">
        <v>190.79999923705998</v>
      </c>
      <c r="L1487" s="139">
        <f t="shared" si="187"/>
        <v>-3.6620336850576966E-3</v>
      </c>
      <c r="M1487" s="170">
        <f t="shared" si="188"/>
        <v>152.65890108937154</v>
      </c>
      <c r="N1487" s="139" t="e" cm="1">
        <f t="array" ref="N1487">[1]!BSMCall(M1487,$G$4,$G$7,W1487,$G$11,AE1487)/'EUR GBP'!H1487</f>
        <v>#VALUE!</v>
      </c>
      <c r="O1487" s="139" t="e">
        <f>$B$5*(N1487-($G$10/'EUR GBP'!$F$3))</f>
        <v>#VALUE!</v>
      </c>
      <c r="P1487" s="139" t="e">
        <f>(M1487/'EUR GBP'!H1487)-(Barclays!$K$3/'EUR GBP'!$F$3)</f>
        <v>#DIV/0!</v>
      </c>
      <c r="Q1487" s="139" t="e">
        <f t="shared" si="189"/>
        <v>#DIV/0!</v>
      </c>
      <c r="R1487" s="139" t="e">
        <f t="shared" si="190"/>
        <v>#DIV/0!</v>
      </c>
      <c r="S1487" s="139" t="e">
        <f t="shared" si="191"/>
        <v>#DIV/0!</v>
      </c>
    </row>
    <row r="1488" spans="10:19" ht="15" x14ac:dyDescent="0.2">
      <c r="J1488" s="49">
        <v>42977</v>
      </c>
      <c r="K1488" s="50">
        <v>191.499996185302</v>
      </c>
      <c r="L1488" s="139">
        <f t="shared" si="187"/>
        <v>3.3999700331986222E-3</v>
      </c>
      <c r="M1488" s="170">
        <f t="shared" si="188"/>
        <v>153.7409412841314</v>
      </c>
      <c r="N1488" s="139" t="e" cm="1">
        <f t="array" ref="N1488">[1]!BSMCall(M1488,$G$4,$G$7,W1488,$G$11,AE1488)/'EUR GBP'!H1488</f>
        <v>#VALUE!</v>
      </c>
      <c r="O1488" s="139" t="e">
        <f>$B$5*(N1488-($G$10/'EUR GBP'!$F$3))</f>
        <v>#VALUE!</v>
      </c>
      <c r="P1488" s="139" t="e">
        <f>(M1488/'EUR GBP'!H1488)-(Barclays!$K$3/'EUR GBP'!$F$3)</f>
        <v>#DIV/0!</v>
      </c>
      <c r="Q1488" s="139" t="e">
        <f t="shared" si="189"/>
        <v>#DIV/0!</v>
      </c>
      <c r="R1488" s="139" t="e">
        <f t="shared" si="190"/>
        <v>#DIV/0!</v>
      </c>
      <c r="S1488" s="139" t="e">
        <f t="shared" si="191"/>
        <v>#DIV/0!</v>
      </c>
    </row>
    <row r="1489" spans="10:19" ht="15" x14ac:dyDescent="0.2">
      <c r="J1489" s="49">
        <v>42976</v>
      </c>
      <c r="K1489" s="50">
        <v>190.85000753402701</v>
      </c>
      <c r="L1489" s="139">
        <f t="shared" si="187"/>
        <v>-1.791557796369039E-2</v>
      </c>
      <c r="M1489" s="170">
        <f t="shared" si="188"/>
        <v>150.47497306517644</v>
      </c>
      <c r="N1489" s="139" t="e" cm="1">
        <f t="array" ref="N1489">[1]!BSMCall(M1489,$G$4,$G$7,W1489,$G$11,AE1489)/'EUR GBP'!H1489</f>
        <v>#VALUE!</v>
      </c>
      <c r="O1489" s="139" t="e">
        <f>$B$5*(N1489-($G$10/'EUR GBP'!$F$3))</f>
        <v>#VALUE!</v>
      </c>
      <c r="P1489" s="139" t="e">
        <f>(M1489/'EUR GBP'!H1489)-(Barclays!$K$3/'EUR GBP'!$F$3)</f>
        <v>#DIV/0!</v>
      </c>
      <c r="Q1489" s="139" t="e">
        <f t="shared" si="189"/>
        <v>#DIV/0!</v>
      </c>
      <c r="R1489" s="139" t="e">
        <f t="shared" si="190"/>
        <v>#DIV/0!</v>
      </c>
      <c r="S1489" s="139" t="e">
        <f t="shared" si="191"/>
        <v>#DIV/0!</v>
      </c>
    </row>
    <row r="1490" spans="10:19" ht="15" x14ac:dyDescent="0.2">
      <c r="J1490" s="49">
        <v>42975</v>
      </c>
      <c r="K1490" s="50">
        <v>194.300007820129</v>
      </c>
      <c r="L1490" s="139">
        <f t="shared" si="187"/>
        <v>-1.7996485187182594E-3</v>
      </c>
      <c r="M1490" s="170">
        <f t="shared" si="188"/>
        <v>152.94425574061512</v>
      </c>
      <c r="N1490" s="139" t="e" cm="1">
        <f t="array" ref="N1490">[1]!BSMCall(M1490,$G$4,$G$7,W1490,$G$11,AE1490)/'EUR GBP'!H1490</f>
        <v>#VALUE!</v>
      </c>
      <c r="O1490" s="139" t="e">
        <f>$B$5*(N1490-($G$10/'EUR GBP'!$F$3))</f>
        <v>#VALUE!</v>
      </c>
      <c r="P1490" s="139" t="e">
        <f>(M1490/'EUR GBP'!H1490)-(Barclays!$K$3/'EUR GBP'!$F$3)</f>
        <v>#DIV/0!</v>
      </c>
      <c r="Q1490" s="139" t="e">
        <f t="shared" si="189"/>
        <v>#DIV/0!</v>
      </c>
      <c r="R1490" s="139" t="e">
        <f t="shared" si="190"/>
        <v>#DIV/0!</v>
      </c>
      <c r="S1490" s="139" t="e">
        <f t="shared" si="191"/>
        <v>#DIV/0!</v>
      </c>
    </row>
    <row r="1491" spans="10:19" ht="15" x14ac:dyDescent="0.2">
      <c r="J1491" s="49">
        <v>42972</v>
      </c>
      <c r="K1491" s="50">
        <v>194.64999437332099</v>
      </c>
      <c r="L1491" s="139">
        <f t="shared" si="187"/>
        <v>-3.84569250661426E-3</v>
      </c>
      <c r="M1491" s="170">
        <f t="shared" si="188"/>
        <v>152.63076088512148</v>
      </c>
      <c r="N1491" s="139" t="e" cm="1">
        <f t="array" ref="N1491">[1]!BSMCall(M1491,$G$4,$G$7,W1491,$G$11,AE1491)/'EUR GBP'!H1491</f>
        <v>#VALUE!</v>
      </c>
      <c r="O1491" s="139" t="e">
        <f>$B$5*(N1491-($G$10/'EUR GBP'!$F$3))</f>
        <v>#VALUE!</v>
      </c>
      <c r="P1491" s="139" t="e">
        <f>(M1491/'EUR GBP'!H1491)-(Barclays!$K$3/'EUR GBP'!$F$3)</f>
        <v>#DIV/0!</v>
      </c>
      <c r="Q1491" s="139" t="e">
        <f t="shared" si="189"/>
        <v>#DIV/0!</v>
      </c>
      <c r="R1491" s="139" t="e">
        <f t="shared" si="190"/>
        <v>#DIV/0!</v>
      </c>
      <c r="S1491" s="139" t="e">
        <f t="shared" si="191"/>
        <v>#DIV/0!</v>
      </c>
    </row>
    <row r="1492" spans="10:19" ht="15" x14ac:dyDescent="0.2">
      <c r="J1492" s="49">
        <v>42971</v>
      </c>
      <c r="K1492" s="50">
        <v>195.39999961853002</v>
      </c>
      <c r="L1492" s="139">
        <f t="shared" si="187"/>
        <v>1.339536933003219E-2</v>
      </c>
      <c r="M1492" s="170">
        <f t="shared" si="188"/>
        <v>155.27243634323042</v>
      </c>
      <c r="N1492" s="139" t="e" cm="1">
        <f t="array" ref="N1492">[1]!BSMCall(M1492,$G$4,$G$7,W1492,$G$11,AE1492)/'EUR GBP'!H1492</f>
        <v>#VALUE!</v>
      </c>
      <c r="O1492" s="139" t="e">
        <f>$B$5*(N1492-($G$10/'EUR GBP'!$F$3))</f>
        <v>#VALUE!</v>
      </c>
      <c r="P1492" s="139" t="e">
        <f>(M1492/'EUR GBP'!H1492)-(Barclays!$K$3/'EUR GBP'!$F$3)</f>
        <v>#DIV/0!</v>
      </c>
      <c r="Q1492" s="139" t="e">
        <f t="shared" si="189"/>
        <v>#DIV/0!</v>
      </c>
      <c r="R1492" s="139" t="e">
        <f t="shared" si="190"/>
        <v>#DIV/0!</v>
      </c>
      <c r="S1492" s="139" t="e">
        <f t="shared" si="191"/>
        <v>#DIV/0!</v>
      </c>
    </row>
    <row r="1493" spans="10:19" ht="15" x14ac:dyDescent="0.2">
      <c r="J1493" s="49">
        <v>42970</v>
      </c>
      <c r="K1493" s="50">
        <v>192.799997329711</v>
      </c>
      <c r="L1493" s="139">
        <f t="shared" si="187"/>
        <v>-2.3313216085947695E-3</v>
      </c>
      <c r="M1493" s="170">
        <f t="shared" si="188"/>
        <v>152.86279279090988</v>
      </c>
      <c r="N1493" s="139" t="e" cm="1">
        <f t="array" ref="N1493">[1]!BSMCall(M1493,$G$4,$G$7,W1493,$G$11,AE1493)/'EUR GBP'!H1493</f>
        <v>#VALUE!</v>
      </c>
      <c r="O1493" s="139" t="e">
        <f>$B$5*(N1493-($G$10/'EUR GBP'!$F$3))</f>
        <v>#VALUE!</v>
      </c>
      <c r="P1493" s="139" t="e">
        <f>(M1493/'EUR GBP'!H1493)-(Barclays!$K$3/'EUR GBP'!$F$3)</f>
        <v>#DIV/0!</v>
      </c>
      <c r="Q1493" s="139" t="e">
        <f t="shared" si="189"/>
        <v>#DIV/0!</v>
      </c>
      <c r="R1493" s="139" t="e">
        <f t="shared" si="190"/>
        <v>#DIV/0!</v>
      </c>
      <c r="S1493" s="139" t="e">
        <f t="shared" si="191"/>
        <v>#DIV/0!</v>
      </c>
    </row>
    <row r="1494" spans="10:19" ht="15" x14ac:dyDescent="0.2">
      <c r="J1494" s="49">
        <v>42969</v>
      </c>
      <c r="K1494" s="50">
        <v>193.25000047683702</v>
      </c>
      <c r="L1494" s="139">
        <f t="shared" si="187"/>
        <v>7.7644172929882901E-4</v>
      </c>
      <c r="M1494" s="170">
        <f t="shared" si="188"/>
        <v>153.33896428296231</v>
      </c>
      <c r="N1494" s="139" t="e" cm="1">
        <f t="array" ref="N1494">[1]!BSMCall(M1494,$G$4,$G$7,W1494,$G$11,AE1494)/'EUR GBP'!H1494</f>
        <v>#VALUE!</v>
      </c>
      <c r="O1494" s="139" t="e">
        <f>$B$5*(N1494-($G$10/'EUR GBP'!$F$3))</f>
        <v>#VALUE!</v>
      </c>
      <c r="P1494" s="139" t="e">
        <f>(M1494/'EUR GBP'!H1494)-(Barclays!$K$3/'EUR GBP'!$F$3)</f>
        <v>#DIV/0!</v>
      </c>
      <c r="Q1494" s="139" t="e">
        <f t="shared" si="189"/>
        <v>#DIV/0!</v>
      </c>
      <c r="R1494" s="139" t="e">
        <f t="shared" si="190"/>
        <v>#DIV/0!</v>
      </c>
      <c r="S1494" s="139" t="e">
        <f t="shared" si="191"/>
        <v>#DIV/0!</v>
      </c>
    </row>
    <row r="1495" spans="10:19" ht="15" x14ac:dyDescent="0.2">
      <c r="J1495" s="49">
        <v>42968</v>
      </c>
      <c r="K1495" s="50">
        <v>193.10001134872402</v>
      </c>
      <c r="L1495" s="139">
        <f t="shared" si="187"/>
        <v>-7.4809595581808355E-3</v>
      </c>
      <c r="M1495" s="170">
        <f t="shared" si="188"/>
        <v>152.0737652751769</v>
      </c>
      <c r="N1495" s="139" t="e" cm="1">
        <f t="array" ref="N1495">[1]!BSMCall(M1495,$G$4,$G$7,W1495,$G$11,AE1495)/'EUR GBP'!H1495</f>
        <v>#VALUE!</v>
      </c>
      <c r="O1495" s="139" t="e">
        <f>$B$5*(N1495-($G$10/'EUR GBP'!$F$3))</f>
        <v>#VALUE!</v>
      </c>
      <c r="P1495" s="139" t="e">
        <f>(M1495/'EUR GBP'!H1495)-(Barclays!$K$3/'EUR GBP'!$F$3)</f>
        <v>#DIV/0!</v>
      </c>
      <c r="Q1495" s="139" t="e">
        <f t="shared" si="189"/>
        <v>#DIV/0!</v>
      </c>
      <c r="R1495" s="139" t="e">
        <f t="shared" si="190"/>
        <v>#DIV/0!</v>
      </c>
      <c r="S1495" s="139" t="e">
        <f t="shared" si="191"/>
        <v>#DIV/0!</v>
      </c>
    </row>
    <row r="1496" spans="10:19" ht="15" x14ac:dyDescent="0.2">
      <c r="J1496" s="49">
        <v>42965</v>
      </c>
      <c r="K1496" s="50">
        <v>194.550001621246</v>
      </c>
      <c r="L1496" s="139">
        <f t="shared" si="187"/>
        <v>-1.4542907640678065E-2</v>
      </c>
      <c r="M1496" s="170">
        <f t="shared" si="188"/>
        <v>150.9917336049279</v>
      </c>
      <c r="N1496" s="139" t="e" cm="1">
        <f t="array" ref="N1496">[1]!BSMCall(M1496,$G$4,$G$7,W1496,$G$11,AE1496)/'EUR GBP'!H1496</f>
        <v>#VALUE!</v>
      </c>
      <c r="O1496" s="139" t="e">
        <f>$B$5*(N1496-($G$10/'EUR GBP'!$F$3))</f>
        <v>#VALUE!</v>
      </c>
      <c r="P1496" s="139" t="e">
        <f>(M1496/'EUR GBP'!H1496)-(Barclays!$K$3/'EUR GBP'!$F$3)</f>
        <v>#DIV/0!</v>
      </c>
      <c r="Q1496" s="139" t="e">
        <f t="shared" si="189"/>
        <v>#DIV/0!</v>
      </c>
      <c r="R1496" s="139" t="e">
        <f t="shared" si="190"/>
        <v>#DIV/0!</v>
      </c>
      <c r="S1496" s="139" t="e">
        <f t="shared" si="191"/>
        <v>#DIV/0!</v>
      </c>
    </row>
    <row r="1497" spans="10:19" ht="15" x14ac:dyDescent="0.2">
      <c r="J1497" s="49">
        <v>42964</v>
      </c>
      <c r="K1497" s="50">
        <v>197.39999771118099</v>
      </c>
      <c r="L1497" s="139">
        <f t="shared" si="187"/>
        <v>-1.9067364532431515E-2</v>
      </c>
      <c r="M1497" s="170">
        <f t="shared" si="188"/>
        <v>150.29849632955245</v>
      </c>
      <c r="N1497" s="139" t="e" cm="1">
        <f t="array" ref="N1497">[1]!BSMCall(M1497,$G$4,$G$7,W1497,$G$11,AE1497)/'EUR GBP'!H1497</f>
        <v>#VALUE!</v>
      </c>
      <c r="O1497" s="139" t="e">
        <f>$B$5*(N1497-($G$10/'EUR GBP'!$F$3))</f>
        <v>#VALUE!</v>
      </c>
      <c r="P1497" s="139" t="e">
        <f>(M1497/'EUR GBP'!H1497)-(Barclays!$K$3/'EUR GBP'!$F$3)</f>
        <v>#DIV/0!</v>
      </c>
      <c r="Q1497" s="139" t="e">
        <f t="shared" si="189"/>
        <v>#DIV/0!</v>
      </c>
      <c r="R1497" s="139" t="e">
        <f t="shared" si="190"/>
        <v>#DIV/0!</v>
      </c>
      <c r="S1497" s="139" t="e">
        <f t="shared" si="191"/>
        <v>#DIV/0!</v>
      </c>
    </row>
    <row r="1498" spans="10:19" ht="15" x14ac:dyDescent="0.2">
      <c r="J1498" s="49">
        <v>42963</v>
      </c>
      <c r="K1498" s="50">
        <v>201.20000839233398</v>
      </c>
      <c r="L1498" s="139">
        <f t="shared" si="187"/>
        <v>3.2358487275106385E-3</v>
      </c>
      <c r="M1498" s="170">
        <f t="shared" si="188"/>
        <v>153.71579461802136</v>
      </c>
      <c r="N1498" s="139" t="e" cm="1">
        <f t="array" ref="N1498">[1]!BSMCall(M1498,$G$4,$G$7,W1498,$G$11,AE1498)/'EUR GBP'!H1498</f>
        <v>#VALUE!</v>
      </c>
      <c r="O1498" s="139" t="e">
        <f>$B$5*(N1498-($G$10/'EUR GBP'!$F$3))</f>
        <v>#VALUE!</v>
      </c>
      <c r="P1498" s="139" t="e">
        <f>(M1498/'EUR GBP'!H1498)-(Barclays!$K$3/'EUR GBP'!$F$3)</f>
        <v>#DIV/0!</v>
      </c>
      <c r="Q1498" s="139" t="e">
        <f t="shared" si="189"/>
        <v>#DIV/0!</v>
      </c>
      <c r="R1498" s="139" t="e">
        <f t="shared" si="190"/>
        <v>#DIV/0!</v>
      </c>
      <c r="S1498" s="139" t="e">
        <f t="shared" si="191"/>
        <v>#DIV/0!</v>
      </c>
    </row>
    <row r="1499" spans="10:19" ht="15" x14ac:dyDescent="0.2">
      <c r="J1499" s="49">
        <v>42962</v>
      </c>
      <c r="K1499" s="50">
        <v>200.550007820129</v>
      </c>
      <c r="L1499" s="139">
        <f t="shared" si="187"/>
        <v>-1.2458240492080807E-3</v>
      </c>
      <c r="M1499" s="170">
        <f t="shared" si="188"/>
        <v>153.02911272466093</v>
      </c>
      <c r="N1499" s="139" t="e" cm="1">
        <f t="array" ref="N1499">[1]!BSMCall(M1499,$G$4,$G$7,W1499,$G$11,AE1499)/'EUR GBP'!H1499</f>
        <v>#VALUE!</v>
      </c>
      <c r="O1499" s="139" t="e">
        <f>$B$5*(N1499-($G$10/'EUR GBP'!$F$3))</f>
        <v>#VALUE!</v>
      </c>
      <c r="P1499" s="139" t="e">
        <f>(M1499/'EUR GBP'!H1499)-(Barclays!$K$3/'EUR GBP'!$F$3)</f>
        <v>#DIV/0!</v>
      </c>
      <c r="Q1499" s="139" t="e">
        <f t="shared" si="189"/>
        <v>#DIV/0!</v>
      </c>
      <c r="R1499" s="139" t="e">
        <f t="shared" si="190"/>
        <v>#DIV/0!</v>
      </c>
      <c r="S1499" s="139" t="e">
        <f t="shared" si="191"/>
        <v>#DIV/0!</v>
      </c>
    </row>
    <row r="1500" spans="10:19" ht="15" x14ac:dyDescent="0.2">
      <c r="J1500" s="49">
        <v>42961</v>
      </c>
      <c r="K1500" s="50">
        <v>200.80001354217498</v>
      </c>
      <c r="L1500" s="139">
        <f t="shared" si="187"/>
        <v>7.2473245026816666E-3</v>
      </c>
      <c r="M1500" s="170">
        <f t="shared" si="188"/>
        <v>154.33043292780013</v>
      </c>
      <c r="N1500" s="139" t="e" cm="1">
        <f t="array" ref="N1500">[1]!BSMCall(M1500,$G$4,$G$7,W1500,$G$11,AE1500)/'EUR GBP'!H1500</f>
        <v>#VALUE!</v>
      </c>
      <c r="O1500" s="139" t="e">
        <f>$B$5*(N1500-($G$10/'EUR GBP'!$F$3))</f>
        <v>#VALUE!</v>
      </c>
      <c r="P1500" s="139" t="e">
        <f>(M1500/'EUR GBP'!H1500)-(Barclays!$K$3/'EUR GBP'!$F$3)</f>
        <v>#DIV/0!</v>
      </c>
      <c r="Q1500" s="139" t="e">
        <f t="shared" si="189"/>
        <v>#DIV/0!</v>
      </c>
      <c r="R1500" s="139" t="e">
        <f t="shared" si="190"/>
        <v>#DIV/0!</v>
      </c>
      <c r="S1500" s="139" t="e">
        <f t="shared" si="191"/>
        <v>#DIV/0!</v>
      </c>
    </row>
    <row r="1501" spans="10:19" ht="15" x14ac:dyDescent="0.2">
      <c r="J1501" s="49">
        <v>42958</v>
      </c>
      <c r="K1501" s="50">
        <v>199.35001134872402</v>
      </c>
      <c r="L1501" s="139">
        <f t="shared" si="187"/>
        <v>-2.8435591979870327E-2</v>
      </c>
      <c r="M1501" s="170">
        <f t="shared" si="188"/>
        <v>148.86309653988988</v>
      </c>
      <c r="N1501" s="139" t="e" cm="1">
        <f t="array" ref="N1501">[1]!BSMCall(M1501,$G$4,$G$7,W1501,$G$11,AE1501)/'EUR GBP'!H1501</f>
        <v>#VALUE!</v>
      </c>
      <c r="O1501" s="139" t="e">
        <f>$B$5*(N1501-($G$10/'EUR GBP'!$F$3))</f>
        <v>#VALUE!</v>
      </c>
      <c r="P1501" s="139" t="e">
        <f>(M1501/'EUR GBP'!H1501)-(Barclays!$K$3/'EUR GBP'!$F$3)</f>
        <v>#DIV/0!</v>
      </c>
      <c r="Q1501" s="139" t="e">
        <f t="shared" si="189"/>
        <v>#DIV/0!</v>
      </c>
      <c r="R1501" s="139" t="e">
        <f t="shared" si="190"/>
        <v>#DIV/0!</v>
      </c>
      <c r="S1501" s="139" t="e">
        <f t="shared" si="191"/>
        <v>#DIV/0!</v>
      </c>
    </row>
    <row r="1502" spans="10:19" ht="15" x14ac:dyDescent="0.2">
      <c r="J1502" s="49">
        <v>42957</v>
      </c>
      <c r="K1502" s="50">
        <v>205.10001182556098</v>
      </c>
      <c r="L1502" s="139">
        <f t="shared" si="187"/>
        <v>-1.5241549152142455E-2</v>
      </c>
      <c r="M1502" s="170">
        <f t="shared" si="188"/>
        <v>150.88468775402046</v>
      </c>
      <c r="N1502" s="139" t="e" cm="1">
        <f t="array" ref="N1502">[1]!BSMCall(M1502,$G$4,$G$7,W1502,$G$11,AE1502)/'EUR GBP'!H1502</f>
        <v>#VALUE!</v>
      </c>
      <c r="O1502" s="139" t="e">
        <f>$B$5*(N1502-($G$10/'EUR GBP'!$F$3))</f>
        <v>#VALUE!</v>
      </c>
      <c r="P1502" s="139" t="e">
        <f>(M1502/'EUR GBP'!H1502)-(Barclays!$K$3/'EUR GBP'!$F$3)</f>
        <v>#DIV/0!</v>
      </c>
      <c r="Q1502" s="139" t="e">
        <f t="shared" si="189"/>
        <v>#DIV/0!</v>
      </c>
      <c r="R1502" s="139" t="e">
        <f t="shared" si="190"/>
        <v>#DIV/0!</v>
      </c>
      <c r="S1502" s="139" t="e">
        <f t="shared" si="191"/>
        <v>#DIV/0!</v>
      </c>
    </row>
    <row r="1503" spans="10:19" ht="15" x14ac:dyDescent="0.2">
      <c r="J1503" s="49">
        <v>42956</v>
      </c>
      <c r="K1503" s="50">
        <v>208.24999809265103</v>
      </c>
      <c r="L1503" s="139">
        <f t="shared" si="187"/>
        <v>-1.2644800222163518E-2</v>
      </c>
      <c r="M1503" s="170">
        <f t="shared" si="188"/>
        <v>151.28256161957412</v>
      </c>
      <c r="N1503" s="139" t="e" cm="1">
        <f t="array" ref="N1503">[1]!BSMCall(M1503,$G$4,$G$7,W1503,$G$11,AE1503)/'EUR GBP'!H1503</f>
        <v>#VALUE!</v>
      </c>
      <c r="O1503" s="139" t="e">
        <f>$B$5*(N1503-($G$10/'EUR GBP'!$F$3))</f>
        <v>#VALUE!</v>
      </c>
      <c r="P1503" s="139" t="e">
        <f>(M1503/'EUR GBP'!H1503)-(Barclays!$K$3/'EUR GBP'!$F$3)</f>
        <v>#DIV/0!</v>
      </c>
      <c r="Q1503" s="139" t="e">
        <f t="shared" si="189"/>
        <v>#DIV/0!</v>
      </c>
      <c r="R1503" s="139" t="e">
        <f t="shared" si="190"/>
        <v>#DIV/0!</v>
      </c>
      <c r="S1503" s="139" t="e">
        <f t="shared" si="191"/>
        <v>#DIV/0!</v>
      </c>
    </row>
    <row r="1504" spans="10:19" ht="15" x14ac:dyDescent="0.2">
      <c r="J1504" s="49">
        <v>42955</v>
      </c>
      <c r="K1504" s="50">
        <v>210.89999675750701</v>
      </c>
      <c r="L1504" s="139">
        <f t="shared" si="187"/>
        <v>4.9910759682039348E-3</v>
      </c>
      <c r="M1504" s="170">
        <f t="shared" si="188"/>
        <v>153.9847305321243</v>
      </c>
      <c r="N1504" s="139" t="e" cm="1">
        <f t="array" ref="N1504">[1]!BSMCall(M1504,$G$4,$G$7,W1504,$G$11,AE1504)/'EUR GBP'!H1504</f>
        <v>#VALUE!</v>
      </c>
      <c r="O1504" s="139" t="e">
        <f>$B$5*(N1504-($G$10/'EUR GBP'!$F$3))</f>
        <v>#VALUE!</v>
      </c>
      <c r="P1504" s="139" t="e">
        <f>(M1504/'EUR GBP'!H1504)-(Barclays!$K$3/'EUR GBP'!$F$3)</f>
        <v>#DIV/0!</v>
      </c>
      <c r="Q1504" s="139" t="e">
        <f t="shared" si="189"/>
        <v>#DIV/0!</v>
      </c>
      <c r="R1504" s="139" t="e">
        <f t="shared" si="190"/>
        <v>#DIV/0!</v>
      </c>
      <c r="S1504" s="139" t="e">
        <f t="shared" si="191"/>
        <v>#DIV/0!</v>
      </c>
    </row>
    <row r="1505" spans="10:19" ht="15" x14ac:dyDescent="0.2">
      <c r="J1505" s="49">
        <v>42954</v>
      </c>
      <c r="K1505" s="50">
        <v>209.85000133514399</v>
      </c>
      <c r="L1505" s="139">
        <f t="shared" si="187"/>
        <v>-3.3301503129645241E-3</v>
      </c>
      <c r="M1505" s="170">
        <f t="shared" si="188"/>
        <v>152.70975225894099</v>
      </c>
      <c r="N1505" s="139" t="e" cm="1">
        <f t="array" ref="N1505">[1]!BSMCall(M1505,$G$4,$G$7,W1505,$G$11,AE1505)/'EUR GBP'!H1505</f>
        <v>#VALUE!</v>
      </c>
      <c r="O1505" s="139" t="e">
        <f>$B$5*(N1505-($G$10/'EUR GBP'!$F$3))</f>
        <v>#VALUE!</v>
      </c>
      <c r="P1505" s="139" t="e">
        <f>(M1505/'EUR GBP'!H1505)-(Barclays!$K$3/'EUR GBP'!$F$3)</f>
        <v>#DIV/0!</v>
      </c>
      <c r="Q1505" s="139" t="e">
        <f t="shared" si="189"/>
        <v>#DIV/0!</v>
      </c>
      <c r="R1505" s="139" t="e">
        <f t="shared" si="190"/>
        <v>#DIV/0!</v>
      </c>
      <c r="S1505" s="139" t="e">
        <f t="shared" si="191"/>
        <v>#DIV/0!</v>
      </c>
    </row>
    <row r="1506" spans="10:19" ht="15" x14ac:dyDescent="0.2">
      <c r="J1506" s="49">
        <v>42951</v>
      </c>
      <c r="K1506" s="50">
        <v>210.549998283386</v>
      </c>
      <c r="L1506" s="139">
        <f t="shared" si="187"/>
        <v>1.0263897896437784E-2</v>
      </c>
      <c r="M1506" s="170">
        <f t="shared" si="188"/>
        <v>154.7926322968049</v>
      </c>
      <c r="N1506" s="139" t="e" cm="1">
        <f t="array" ref="N1506">[1]!BSMCall(M1506,$G$4,$G$7,W1506,$G$11,AE1506)/'EUR GBP'!H1506</f>
        <v>#VALUE!</v>
      </c>
      <c r="O1506" s="139" t="e">
        <f>$B$5*(N1506-($G$10/'EUR GBP'!$F$3))</f>
        <v>#VALUE!</v>
      </c>
      <c r="P1506" s="139" t="e">
        <f>(M1506/'EUR GBP'!H1506)-(Barclays!$K$3/'EUR GBP'!$F$3)</f>
        <v>#DIV/0!</v>
      </c>
      <c r="Q1506" s="139" t="e">
        <f t="shared" si="189"/>
        <v>#DIV/0!</v>
      </c>
      <c r="R1506" s="139" t="e">
        <f t="shared" si="190"/>
        <v>#DIV/0!</v>
      </c>
      <c r="S1506" s="139" t="e">
        <f t="shared" si="191"/>
        <v>#DIV/0!</v>
      </c>
    </row>
    <row r="1507" spans="10:19" ht="15" x14ac:dyDescent="0.2">
      <c r="J1507" s="49">
        <v>42950</v>
      </c>
      <c r="K1507" s="50">
        <v>208.39998722076399</v>
      </c>
      <c r="L1507" s="139">
        <f t="shared" si="187"/>
        <v>6.9820451101126587E-3</v>
      </c>
      <c r="M1507" s="170">
        <f t="shared" si="188"/>
        <v>154.28978681983236</v>
      </c>
      <c r="N1507" s="139" t="e" cm="1">
        <f t="array" ref="N1507">[1]!BSMCall(M1507,$G$4,$G$7,W1507,$G$11,AE1507)/'EUR GBP'!H1507</f>
        <v>#VALUE!</v>
      </c>
      <c r="O1507" s="139" t="e">
        <f>$B$5*(N1507-($G$10/'EUR GBP'!$F$3))</f>
        <v>#VALUE!</v>
      </c>
      <c r="P1507" s="139" t="e">
        <f>(M1507/'EUR GBP'!H1507)-(Barclays!$K$3/'EUR GBP'!$F$3)</f>
        <v>#DIV/0!</v>
      </c>
      <c r="Q1507" s="139" t="e">
        <f t="shared" si="189"/>
        <v>#DIV/0!</v>
      </c>
      <c r="R1507" s="139" t="e">
        <f t="shared" si="190"/>
        <v>#DIV/0!</v>
      </c>
      <c r="S1507" s="139" t="e">
        <f t="shared" si="191"/>
        <v>#DIV/0!</v>
      </c>
    </row>
    <row r="1508" spans="10:19" ht="15" x14ac:dyDescent="0.2">
      <c r="J1508" s="49">
        <v>42949</v>
      </c>
      <c r="K1508" s="50">
        <v>206.94999694824202</v>
      </c>
      <c r="L1508" s="139">
        <f t="shared" si="187"/>
        <v>-2.4155756712135727E-4</v>
      </c>
      <c r="M1508" s="170">
        <f t="shared" si="188"/>
        <v>153.18298643292007</v>
      </c>
      <c r="N1508" s="139" t="e" cm="1">
        <f t="array" ref="N1508">[1]!BSMCall(M1508,$G$4,$G$7,W1508,$G$11,AE1508)/'EUR GBP'!H1508</f>
        <v>#VALUE!</v>
      </c>
      <c r="O1508" s="139" t="e">
        <f>$B$5*(N1508-($G$10/'EUR GBP'!$F$3))</f>
        <v>#VALUE!</v>
      </c>
      <c r="P1508" s="139" t="e">
        <f>(M1508/'EUR GBP'!H1508)-(Barclays!$K$3/'EUR GBP'!$F$3)</f>
        <v>#DIV/0!</v>
      </c>
      <c r="Q1508" s="139" t="e">
        <f t="shared" si="189"/>
        <v>#DIV/0!</v>
      </c>
      <c r="R1508" s="139" t="e">
        <f t="shared" si="190"/>
        <v>#DIV/0!</v>
      </c>
      <c r="S1508" s="139" t="e">
        <f t="shared" si="191"/>
        <v>#DIV/0!</v>
      </c>
    </row>
    <row r="1509" spans="10:19" ht="15" x14ac:dyDescent="0.2">
      <c r="J1509" s="49">
        <v>42948</v>
      </c>
      <c r="K1509" s="50">
        <v>206.99999332427899</v>
      </c>
      <c r="L1509" s="139">
        <f t="shared" si="187"/>
        <v>2.5441590714931496E-2</v>
      </c>
      <c r="M1509" s="170">
        <f t="shared" si="188"/>
        <v>157.11815835832095</v>
      </c>
      <c r="N1509" s="139" t="e" cm="1">
        <f t="array" ref="N1509">[1]!BSMCall(M1509,$G$4,$G$7,W1509,$G$11,AE1509)/'EUR GBP'!H1509</f>
        <v>#VALUE!</v>
      </c>
      <c r="O1509" s="139" t="e">
        <f>$B$5*(N1509-($G$10/'EUR GBP'!$F$3))</f>
        <v>#VALUE!</v>
      </c>
      <c r="P1509" s="139" t="e">
        <f>(M1509/'EUR GBP'!H1509)-(Barclays!$K$3/'EUR GBP'!$F$3)</f>
        <v>#DIV/0!</v>
      </c>
      <c r="Q1509" s="139" t="e">
        <f t="shared" si="189"/>
        <v>#DIV/0!</v>
      </c>
      <c r="R1509" s="139" t="e">
        <f t="shared" si="190"/>
        <v>#DIV/0!</v>
      </c>
      <c r="S1509" s="139" t="e">
        <f t="shared" si="191"/>
        <v>#DIV/0!</v>
      </c>
    </row>
    <row r="1510" spans="10:19" ht="15" x14ac:dyDescent="0.2">
      <c r="J1510" s="49">
        <v>42947</v>
      </c>
      <c r="K1510" s="50">
        <v>201.80001258850001</v>
      </c>
      <c r="L1510" s="139">
        <f t="shared" si="187"/>
        <v>-1.7925459114135248E-2</v>
      </c>
      <c r="M1510" s="170">
        <f t="shared" si="188"/>
        <v>150.47345907532619</v>
      </c>
      <c r="N1510" s="139" t="e" cm="1">
        <f t="array" ref="N1510">[1]!BSMCall(M1510,$G$4,$G$7,W1510,$G$11,AE1510)/'EUR GBP'!H1510</f>
        <v>#VALUE!</v>
      </c>
      <c r="O1510" s="139" t="e">
        <f>$B$5*(N1510-($G$10/'EUR GBP'!$F$3))</f>
        <v>#VALUE!</v>
      </c>
      <c r="P1510" s="139" t="e">
        <f>(M1510/'EUR GBP'!H1510)-(Barclays!$K$3/'EUR GBP'!$F$3)</f>
        <v>#DIV/0!</v>
      </c>
      <c r="Q1510" s="139" t="e">
        <f t="shared" si="189"/>
        <v>#DIV/0!</v>
      </c>
      <c r="R1510" s="139" t="e">
        <f t="shared" si="190"/>
        <v>#DIV/0!</v>
      </c>
      <c r="S1510" s="139" t="e">
        <f t="shared" si="191"/>
        <v>#DIV/0!</v>
      </c>
    </row>
    <row r="1511" spans="10:19" ht="15" x14ac:dyDescent="0.2">
      <c r="J1511" s="49">
        <v>42944</v>
      </c>
      <c r="K1511" s="50">
        <v>205.449986457824</v>
      </c>
      <c r="L1511" s="139">
        <f t="shared" si="187"/>
        <v>-2.5470003668409704E-2</v>
      </c>
      <c r="M1511" s="170">
        <f t="shared" si="188"/>
        <v>149.31748397469326</v>
      </c>
      <c r="N1511" s="139" t="e" cm="1">
        <f t="array" ref="N1511">[1]!BSMCall(M1511,$G$4,$G$7,W1511,$G$11,AE1511)/'EUR GBP'!H1511</f>
        <v>#VALUE!</v>
      </c>
      <c r="O1511" s="139" t="e">
        <f>$B$5*(N1511-($G$10/'EUR GBP'!$F$3))</f>
        <v>#VALUE!</v>
      </c>
      <c r="P1511" s="139" t="e">
        <f>(M1511/'EUR GBP'!H1511)-(Barclays!$K$3/'EUR GBP'!$F$3)</f>
        <v>#DIV/0!</v>
      </c>
      <c r="Q1511" s="139" t="e">
        <f t="shared" si="189"/>
        <v>#DIV/0!</v>
      </c>
      <c r="R1511" s="139" t="e">
        <f t="shared" si="190"/>
        <v>#DIV/0!</v>
      </c>
      <c r="S1511" s="139" t="e">
        <f t="shared" si="191"/>
        <v>#DIV/0!</v>
      </c>
    </row>
    <row r="1512" spans="10:19" ht="15" x14ac:dyDescent="0.2">
      <c r="J1512" s="49">
        <v>42943</v>
      </c>
      <c r="K1512" s="50">
        <v>210.75000762939399</v>
      </c>
      <c r="L1512" s="139">
        <f t="shared" si="187"/>
        <v>2.3737201906962806E-4</v>
      </c>
      <c r="M1512" s="170">
        <f t="shared" si="188"/>
        <v>153.25636802310228</v>
      </c>
      <c r="N1512" s="139" t="e" cm="1">
        <f t="array" ref="N1512">[1]!BSMCall(M1512,$G$4,$G$7,W1512,$G$11,AE1512)/'EUR GBP'!H1512</f>
        <v>#VALUE!</v>
      </c>
      <c r="O1512" s="139" t="e">
        <f>$B$5*(N1512-($G$10/'EUR GBP'!$F$3))</f>
        <v>#VALUE!</v>
      </c>
      <c r="P1512" s="139" t="e">
        <f>(M1512/'EUR GBP'!H1512)-(Barclays!$K$3/'EUR GBP'!$F$3)</f>
        <v>#DIV/0!</v>
      </c>
      <c r="Q1512" s="139" t="e">
        <f t="shared" si="189"/>
        <v>#DIV/0!</v>
      </c>
      <c r="R1512" s="139" t="e">
        <f t="shared" si="190"/>
        <v>#DIV/0!</v>
      </c>
      <c r="S1512" s="139" t="e">
        <f t="shared" si="191"/>
        <v>#DIV/0!</v>
      </c>
    </row>
    <row r="1513" spans="10:19" ht="15" x14ac:dyDescent="0.2">
      <c r="J1513" s="49">
        <v>42942</v>
      </c>
      <c r="K1513" s="50">
        <v>210.69998741149897</v>
      </c>
      <c r="L1513" s="139">
        <f t="shared" si="187"/>
        <v>-7.1172093771282524E-4</v>
      </c>
      <c r="M1513" s="170">
        <f t="shared" si="188"/>
        <v>153.11094800227346</v>
      </c>
      <c r="N1513" s="139" t="e" cm="1">
        <f t="array" ref="N1513">[1]!BSMCall(M1513,$G$4,$G$7,W1513,$G$11,AE1513)/'EUR GBP'!H1513</f>
        <v>#VALUE!</v>
      </c>
      <c r="O1513" s="139" t="e">
        <f>$B$5*(N1513-($G$10/'EUR GBP'!$F$3))</f>
        <v>#VALUE!</v>
      </c>
      <c r="P1513" s="139" t="e">
        <f>(M1513/'EUR GBP'!H1513)-(Barclays!$K$3/'EUR GBP'!$F$3)</f>
        <v>#DIV/0!</v>
      </c>
      <c r="Q1513" s="139" t="e">
        <f t="shared" si="189"/>
        <v>#DIV/0!</v>
      </c>
      <c r="R1513" s="139" t="e">
        <f t="shared" si="190"/>
        <v>#DIV/0!</v>
      </c>
      <c r="S1513" s="139" t="e">
        <f t="shared" si="191"/>
        <v>#DIV/0!</v>
      </c>
    </row>
    <row r="1514" spans="10:19" ht="15" x14ac:dyDescent="0.2">
      <c r="J1514" s="49">
        <v>42941</v>
      </c>
      <c r="K1514" s="50">
        <v>210.85000038146902</v>
      </c>
      <c r="L1514" s="139">
        <f t="shared" si="187"/>
        <v>2.7161846396983148E-2</v>
      </c>
      <c r="M1514" s="170">
        <f t="shared" si="188"/>
        <v>157.38173593028284</v>
      </c>
      <c r="N1514" s="139" t="e" cm="1">
        <f t="array" ref="N1514">[1]!BSMCall(M1514,$G$4,$G$7,W1514,$G$11,AE1514)/'EUR GBP'!H1514</f>
        <v>#VALUE!</v>
      </c>
      <c r="O1514" s="139" t="e">
        <f>$B$5*(N1514-($G$10/'EUR GBP'!$F$3))</f>
        <v>#VALUE!</v>
      </c>
      <c r="P1514" s="139" t="e">
        <f>(M1514/'EUR GBP'!H1514)-(Barclays!$K$3/'EUR GBP'!$F$3)</f>
        <v>#DIV/0!</v>
      </c>
      <c r="Q1514" s="139" t="e">
        <f t="shared" si="189"/>
        <v>#DIV/0!</v>
      </c>
      <c r="R1514" s="139" t="e">
        <f t="shared" si="190"/>
        <v>#DIV/0!</v>
      </c>
      <c r="S1514" s="139" t="e">
        <f t="shared" si="191"/>
        <v>#DIV/0!</v>
      </c>
    </row>
    <row r="1515" spans="10:19" ht="15" x14ac:dyDescent="0.2">
      <c r="J1515" s="49">
        <v>42940</v>
      </c>
      <c r="K1515" s="50">
        <v>205.20000457763601</v>
      </c>
      <c r="L1515" s="139">
        <f t="shared" si="187"/>
        <v>5.620110208052225E-3</v>
      </c>
      <c r="M1515" s="170">
        <f t="shared" si="188"/>
        <v>154.08111115702209</v>
      </c>
      <c r="N1515" s="139" t="e" cm="1">
        <f t="array" ref="N1515">[1]!BSMCall(M1515,$G$4,$G$7,W1515,$G$11,AE1515)/'EUR GBP'!H1515</f>
        <v>#VALUE!</v>
      </c>
      <c r="O1515" s="139" t="e">
        <f>$B$5*(N1515-($G$10/'EUR GBP'!$F$3))</f>
        <v>#VALUE!</v>
      </c>
      <c r="P1515" s="139" t="e">
        <f>(M1515/'EUR GBP'!H1515)-(Barclays!$K$3/'EUR GBP'!$F$3)</f>
        <v>#DIV/0!</v>
      </c>
      <c r="Q1515" s="139" t="e">
        <f t="shared" si="189"/>
        <v>#DIV/0!</v>
      </c>
      <c r="R1515" s="139" t="e">
        <f t="shared" si="190"/>
        <v>#DIV/0!</v>
      </c>
      <c r="S1515" s="139" t="e">
        <f t="shared" si="191"/>
        <v>#DIV/0!</v>
      </c>
    </row>
    <row r="1516" spans="10:19" ht="15" x14ac:dyDescent="0.2">
      <c r="J1516" s="49">
        <v>42937</v>
      </c>
      <c r="K1516" s="50">
        <v>204.04999256134002</v>
      </c>
      <c r="L1516" s="139">
        <f t="shared" si="187"/>
        <v>-1.7729658651060614E-2</v>
      </c>
      <c r="M1516" s="170">
        <f t="shared" si="188"/>
        <v>150.50345962186395</v>
      </c>
      <c r="N1516" s="139" t="e" cm="1">
        <f t="array" ref="N1516">[1]!BSMCall(M1516,$G$4,$G$7,W1516,$G$11,AE1516)/'EUR GBP'!H1516</f>
        <v>#VALUE!</v>
      </c>
      <c r="O1516" s="139" t="e">
        <f>$B$5*(N1516-($G$10/'EUR GBP'!$F$3))</f>
        <v>#VALUE!</v>
      </c>
      <c r="P1516" s="139" t="e">
        <f>(M1516/'EUR GBP'!H1516)-(Barclays!$K$3/'EUR GBP'!$F$3)</f>
        <v>#DIV/0!</v>
      </c>
      <c r="Q1516" s="139" t="e">
        <f t="shared" si="189"/>
        <v>#DIV/0!</v>
      </c>
      <c r="R1516" s="139" t="e">
        <f t="shared" si="190"/>
        <v>#DIV/0!</v>
      </c>
      <c r="S1516" s="139" t="e">
        <f t="shared" si="191"/>
        <v>#DIV/0!</v>
      </c>
    </row>
    <row r="1517" spans="10:19" ht="15" x14ac:dyDescent="0.2">
      <c r="J1517" s="49">
        <v>42936</v>
      </c>
      <c r="K1517" s="50">
        <v>207.69999027252101</v>
      </c>
      <c r="L1517" s="139">
        <f t="shared" si="187"/>
        <v>8.2185430351317083E-3</v>
      </c>
      <c r="M1517" s="170">
        <f t="shared" si="188"/>
        <v>154.47924302928593</v>
      </c>
      <c r="N1517" s="139" t="e" cm="1">
        <f t="array" ref="N1517">[1]!BSMCall(M1517,$G$4,$G$7,W1517,$G$11,AE1517)/'EUR GBP'!H1517</f>
        <v>#VALUE!</v>
      </c>
      <c r="O1517" s="139" t="e">
        <f>$B$5*(N1517-($G$10/'EUR GBP'!$F$3))</f>
        <v>#VALUE!</v>
      </c>
      <c r="P1517" s="139" t="e">
        <f>(M1517/'EUR GBP'!H1517)-(Barclays!$K$3/'EUR GBP'!$F$3)</f>
        <v>#DIV/0!</v>
      </c>
      <c r="Q1517" s="139" t="e">
        <f t="shared" si="189"/>
        <v>#DIV/0!</v>
      </c>
      <c r="R1517" s="139" t="e">
        <f t="shared" si="190"/>
        <v>#DIV/0!</v>
      </c>
      <c r="S1517" s="139" t="e">
        <f t="shared" si="191"/>
        <v>#DIV/0!</v>
      </c>
    </row>
    <row r="1518" spans="10:19" ht="15" x14ac:dyDescent="0.2">
      <c r="J1518" s="49">
        <v>42935</v>
      </c>
      <c r="K1518" s="50">
        <v>205.99999427795402</v>
      </c>
      <c r="L1518" s="139">
        <f t="shared" si="187"/>
        <v>2.6735115979462285E-3</v>
      </c>
      <c r="M1518" s="170">
        <f t="shared" si="188"/>
        <v>153.62963332422007</v>
      </c>
      <c r="N1518" s="139" t="e" cm="1">
        <f t="array" ref="N1518">[1]!BSMCall(M1518,$G$4,$G$7,W1518,$G$11,AE1518)/'EUR GBP'!H1518</f>
        <v>#VALUE!</v>
      </c>
      <c r="O1518" s="139" t="e">
        <f>$B$5*(N1518-($G$10/'EUR GBP'!$F$3))</f>
        <v>#VALUE!</v>
      </c>
      <c r="P1518" s="139" t="e">
        <f>(M1518/'EUR GBP'!H1518)-(Barclays!$K$3/'EUR GBP'!$F$3)</f>
        <v>#DIV/0!</v>
      </c>
      <c r="Q1518" s="139" t="e">
        <f t="shared" si="189"/>
        <v>#DIV/0!</v>
      </c>
      <c r="R1518" s="139" t="e">
        <f t="shared" si="190"/>
        <v>#DIV/0!</v>
      </c>
      <c r="S1518" s="139" t="e">
        <f t="shared" si="191"/>
        <v>#DIV/0!</v>
      </c>
    </row>
    <row r="1519" spans="10:19" ht="15" x14ac:dyDescent="0.2">
      <c r="J1519" s="49">
        <v>42934</v>
      </c>
      <c r="K1519" s="50">
        <v>205.449986457824</v>
      </c>
      <c r="L1519" s="139">
        <f t="shared" si="187"/>
        <v>-1.6174254911682801E-2</v>
      </c>
      <c r="M1519" s="170">
        <f t="shared" si="188"/>
        <v>150.74177857951838</v>
      </c>
      <c r="N1519" s="139" t="e" cm="1">
        <f t="array" ref="N1519">[1]!BSMCall(M1519,$G$4,$G$7,W1519,$G$11,AE1519)/'EUR GBP'!H1519</f>
        <v>#VALUE!</v>
      </c>
      <c r="O1519" s="139" t="e">
        <f>$B$5*(N1519-($G$10/'EUR GBP'!$F$3))</f>
        <v>#VALUE!</v>
      </c>
      <c r="P1519" s="139" t="e">
        <f>(M1519/'EUR GBP'!H1519)-(Barclays!$K$3/'EUR GBP'!$F$3)</f>
        <v>#DIV/0!</v>
      </c>
      <c r="Q1519" s="139" t="e">
        <f t="shared" si="189"/>
        <v>#DIV/0!</v>
      </c>
      <c r="R1519" s="139" t="e">
        <f t="shared" si="190"/>
        <v>#DIV/0!</v>
      </c>
      <c r="S1519" s="139" t="e">
        <f t="shared" si="191"/>
        <v>#DIV/0!</v>
      </c>
    </row>
    <row r="1520" spans="10:19" ht="15" x14ac:dyDescent="0.2">
      <c r="J1520" s="49">
        <v>42933</v>
      </c>
      <c r="K1520" s="50">
        <v>208.80000591277999</v>
      </c>
      <c r="L1520" s="139">
        <f t="shared" si="187"/>
        <v>-7.1808083406653704E-4</v>
      </c>
      <c r="M1520" s="170">
        <f t="shared" si="188"/>
        <v>153.10997353896761</v>
      </c>
      <c r="N1520" s="139" t="e" cm="1">
        <f t="array" ref="N1520">[1]!BSMCall(M1520,$G$4,$G$7,W1520,$G$11,AE1520)/'EUR GBP'!H1520</f>
        <v>#VALUE!</v>
      </c>
      <c r="O1520" s="139" t="e">
        <f>$B$5*(N1520-($G$10/'EUR GBP'!$F$3))</f>
        <v>#VALUE!</v>
      </c>
      <c r="P1520" s="139" t="e">
        <f>(M1520/'EUR GBP'!H1520)-(Barclays!$K$3/'EUR GBP'!$F$3)</f>
        <v>#DIV/0!</v>
      </c>
      <c r="Q1520" s="139" t="e">
        <f t="shared" si="189"/>
        <v>#DIV/0!</v>
      </c>
      <c r="R1520" s="139" t="e">
        <f t="shared" si="190"/>
        <v>#DIV/0!</v>
      </c>
      <c r="S1520" s="139" t="e">
        <f t="shared" si="191"/>
        <v>#DIV/0!</v>
      </c>
    </row>
    <row r="1521" spans="10:19" ht="15" x14ac:dyDescent="0.2">
      <c r="J1521" s="49">
        <v>42930</v>
      </c>
      <c r="K1521" s="50">
        <v>208.94999504089301</v>
      </c>
      <c r="L1521" s="139">
        <f t="shared" si="187"/>
        <v>-1.2602817751878473E-2</v>
      </c>
      <c r="M1521" s="170">
        <f t="shared" si="188"/>
        <v>151.28899417358232</v>
      </c>
      <c r="N1521" s="139" t="e" cm="1">
        <f t="array" ref="N1521">[1]!BSMCall(M1521,$G$4,$G$7,W1521,$G$11,AE1521)/'EUR GBP'!H1521</f>
        <v>#VALUE!</v>
      </c>
      <c r="O1521" s="139" t="e">
        <f>$B$5*(N1521-($G$10/'EUR GBP'!$F$3))</f>
        <v>#VALUE!</v>
      </c>
      <c r="P1521" s="139" t="e">
        <f>(M1521/'EUR GBP'!H1521)-(Barclays!$K$3/'EUR GBP'!$F$3)</f>
        <v>#DIV/0!</v>
      </c>
      <c r="Q1521" s="139" t="e">
        <f t="shared" si="189"/>
        <v>#DIV/0!</v>
      </c>
      <c r="R1521" s="139" t="e">
        <f t="shared" si="190"/>
        <v>#DIV/0!</v>
      </c>
      <c r="S1521" s="139" t="e">
        <f t="shared" si="191"/>
        <v>#DIV/0!</v>
      </c>
    </row>
    <row r="1522" spans="10:19" ht="15" x14ac:dyDescent="0.2">
      <c r="J1522" s="49">
        <v>42929</v>
      </c>
      <c r="K1522" s="50">
        <v>211.60001754760697</v>
      </c>
      <c r="L1522" s="139">
        <f t="shared" si="187"/>
        <v>1.8603098864549888E-2</v>
      </c>
      <c r="M1522" s="170">
        <f t="shared" si="188"/>
        <v>156.07036465148363</v>
      </c>
      <c r="N1522" s="139" t="e" cm="1">
        <f t="array" ref="N1522">[1]!BSMCall(M1522,$G$4,$G$7,W1522,$G$11,AE1522)/'EUR GBP'!H1522</f>
        <v>#VALUE!</v>
      </c>
      <c r="O1522" s="139" t="e">
        <f>$B$5*(N1522-($G$10/'EUR GBP'!$F$3))</f>
        <v>#VALUE!</v>
      </c>
      <c r="P1522" s="139" t="e">
        <f>(M1522/'EUR GBP'!H1522)-(Barclays!$K$3/'EUR GBP'!$F$3)</f>
        <v>#DIV/0!</v>
      </c>
      <c r="Q1522" s="139" t="e">
        <f t="shared" si="189"/>
        <v>#DIV/0!</v>
      </c>
      <c r="R1522" s="139" t="e">
        <f t="shared" si="190"/>
        <v>#DIV/0!</v>
      </c>
      <c r="S1522" s="139" t="e">
        <f t="shared" si="191"/>
        <v>#DIV/0!</v>
      </c>
    </row>
    <row r="1523" spans="10:19" ht="15" x14ac:dyDescent="0.2">
      <c r="J1523" s="49">
        <v>42928</v>
      </c>
      <c r="K1523" s="50">
        <v>207.69999027252101</v>
      </c>
      <c r="L1523" s="139">
        <f t="shared" si="187"/>
        <v>6.0365019305154578E-3</v>
      </c>
      <c r="M1523" s="170">
        <f t="shared" si="188"/>
        <v>154.14491069585637</v>
      </c>
      <c r="N1523" s="139" t="e" cm="1">
        <f t="array" ref="N1523">[1]!BSMCall(M1523,$G$4,$G$7,W1523,$G$11,AE1523)/'EUR GBP'!H1523</f>
        <v>#VALUE!</v>
      </c>
      <c r="O1523" s="139" t="e">
        <f>$B$5*(N1523-($G$10/'EUR GBP'!$F$3))</f>
        <v>#VALUE!</v>
      </c>
      <c r="P1523" s="139" t="e">
        <f>(M1523/'EUR GBP'!H1523)-(Barclays!$K$3/'EUR GBP'!$F$3)</f>
        <v>#DIV/0!</v>
      </c>
      <c r="Q1523" s="139" t="e">
        <f t="shared" si="189"/>
        <v>#DIV/0!</v>
      </c>
      <c r="R1523" s="139" t="e">
        <f t="shared" si="190"/>
        <v>#DIV/0!</v>
      </c>
      <c r="S1523" s="139" t="e">
        <f t="shared" si="191"/>
        <v>#DIV/0!</v>
      </c>
    </row>
    <row r="1524" spans="10:19" ht="15" x14ac:dyDescent="0.2">
      <c r="J1524" s="49">
        <v>42927</v>
      </c>
      <c r="K1524" s="50">
        <v>206.44998550414999</v>
      </c>
      <c r="L1524" s="139">
        <f t="shared" si="187"/>
        <v>-1.0120639440251607E-2</v>
      </c>
      <c r="M1524" s="170">
        <f t="shared" si="188"/>
        <v>151.66931352923461</v>
      </c>
      <c r="N1524" s="139" t="e" cm="1">
        <f t="array" ref="N1524">[1]!BSMCall(M1524,$G$4,$G$7,W1524,$G$11,AE1524)/'EUR GBP'!H1524</f>
        <v>#VALUE!</v>
      </c>
      <c r="O1524" s="139" t="e">
        <f>$B$5*(N1524-($G$10/'EUR GBP'!$F$3))</f>
        <v>#VALUE!</v>
      </c>
      <c r="P1524" s="139" t="e">
        <f>(M1524/'EUR GBP'!H1524)-(Barclays!$K$3/'EUR GBP'!$F$3)</f>
        <v>#DIV/0!</v>
      </c>
      <c r="Q1524" s="139" t="e">
        <f t="shared" si="189"/>
        <v>#DIV/0!</v>
      </c>
      <c r="R1524" s="139" t="e">
        <f t="shared" si="190"/>
        <v>#DIV/0!</v>
      </c>
      <c r="S1524" s="139" t="e">
        <f t="shared" si="191"/>
        <v>#DIV/0!</v>
      </c>
    </row>
    <row r="1525" spans="10:19" ht="15" x14ac:dyDescent="0.2">
      <c r="J1525" s="49">
        <v>42926</v>
      </c>
      <c r="K1525" s="50">
        <v>208.55000019073401</v>
      </c>
      <c r="L1525" s="139">
        <f t="shared" si="187"/>
        <v>4.8065415445830489E-3</v>
      </c>
      <c r="M1525" s="170">
        <f t="shared" si="188"/>
        <v>153.9564561681278</v>
      </c>
      <c r="N1525" s="139" t="e" cm="1">
        <f t="array" ref="N1525">[1]!BSMCall(M1525,$G$4,$G$7,W1525,$G$11,AE1525)/'EUR GBP'!H1525</f>
        <v>#VALUE!</v>
      </c>
      <c r="O1525" s="139" t="e">
        <f>$B$5*(N1525-($G$10/'EUR GBP'!$F$3))</f>
        <v>#VALUE!</v>
      </c>
      <c r="P1525" s="139" t="e">
        <f>(M1525/'EUR GBP'!H1525)-(Barclays!$K$3/'EUR GBP'!$F$3)</f>
        <v>#DIV/0!</v>
      </c>
      <c r="Q1525" s="139" t="e">
        <f t="shared" si="189"/>
        <v>#DIV/0!</v>
      </c>
      <c r="R1525" s="139" t="e">
        <f t="shared" si="190"/>
        <v>#DIV/0!</v>
      </c>
      <c r="S1525" s="139" t="e">
        <f t="shared" si="191"/>
        <v>#DIV/0!</v>
      </c>
    </row>
    <row r="1526" spans="10:19" ht="15" x14ac:dyDescent="0.2">
      <c r="J1526" s="49">
        <v>42923</v>
      </c>
      <c r="K1526" s="50">
        <v>207.55000114440901</v>
      </c>
      <c r="L1526" s="139">
        <f t="shared" si="187"/>
        <v>-8.8739528412990799E-3</v>
      </c>
      <c r="M1526" s="170">
        <f t="shared" si="188"/>
        <v>151.86033084728669</v>
      </c>
      <c r="N1526" s="139" t="e" cm="1">
        <f t="array" ref="N1526">[1]!BSMCall(M1526,$G$4,$G$7,W1526,$G$11,AE1526)/'EUR GBP'!H1526</f>
        <v>#VALUE!</v>
      </c>
      <c r="O1526" s="139" t="e">
        <f>$B$5*(N1526-($G$10/'EUR GBP'!$F$3))</f>
        <v>#VALUE!</v>
      </c>
      <c r="P1526" s="139" t="e">
        <f>(M1526/'EUR GBP'!H1526)-(Barclays!$K$3/'EUR GBP'!$F$3)</f>
        <v>#DIV/0!</v>
      </c>
      <c r="Q1526" s="139" t="e">
        <f t="shared" si="189"/>
        <v>#DIV/0!</v>
      </c>
      <c r="R1526" s="139" t="e">
        <f t="shared" si="190"/>
        <v>#DIV/0!</v>
      </c>
      <c r="S1526" s="139" t="e">
        <f t="shared" si="191"/>
        <v>#DIV/0!</v>
      </c>
    </row>
    <row r="1527" spans="10:19" ht="15" x14ac:dyDescent="0.2">
      <c r="J1527" s="49">
        <v>42922</v>
      </c>
      <c r="K1527" s="50">
        <v>209.39998626708899</v>
      </c>
      <c r="L1527" s="139">
        <f t="shared" si="187"/>
        <v>2.245656135631776E-2</v>
      </c>
      <c r="M1527" s="170">
        <f t="shared" si="188"/>
        <v>156.66079216631391</v>
      </c>
      <c r="N1527" s="139" t="e" cm="1">
        <f t="array" ref="N1527">[1]!BSMCall(M1527,$G$4,$G$7,W1527,$G$11,AE1527)/'EUR GBP'!H1527</f>
        <v>#VALUE!</v>
      </c>
      <c r="O1527" s="139" t="e">
        <f>$B$5*(N1527-($G$10/'EUR GBP'!$F$3))</f>
        <v>#VALUE!</v>
      </c>
      <c r="P1527" s="139" t="e">
        <f>(M1527/'EUR GBP'!H1527)-(Barclays!$K$3/'EUR GBP'!$F$3)</f>
        <v>#DIV/0!</v>
      </c>
      <c r="Q1527" s="139" t="e">
        <f t="shared" si="189"/>
        <v>#DIV/0!</v>
      </c>
      <c r="R1527" s="139" t="e">
        <f t="shared" si="190"/>
        <v>#DIV/0!</v>
      </c>
      <c r="S1527" s="139" t="e">
        <f t="shared" si="191"/>
        <v>#DIV/0!</v>
      </c>
    </row>
    <row r="1528" spans="10:19" ht="15" x14ac:dyDescent="0.2">
      <c r="J1528" s="49">
        <v>42921</v>
      </c>
      <c r="K1528" s="50">
        <v>204.74998950958198</v>
      </c>
      <c r="L1528" s="139">
        <f t="shared" si="187"/>
        <v>-1.6949600390088703E-2</v>
      </c>
      <c r="M1528" s="170">
        <f t="shared" si="188"/>
        <v>150.62298014695855</v>
      </c>
      <c r="N1528" s="139" t="e" cm="1">
        <f t="array" ref="N1528">[1]!BSMCall(M1528,$G$4,$G$7,W1528,$G$11,AE1528)/'EUR GBP'!H1528</f>
        <v>#VALUE!</v>
      </c>
      <c r="O1528" s="139" t="e">
        <f>$B$5*(N1528-($G$10/'EUR GBP'!$F$3))</f>
        <v>#VALUE!</v>
      </c>
      <c r="P1528" s="139" t="e">
        <f>(M1528/'EUR GBP'!H1528)-(Barclays!$K$3/'EUR GBP'!$F$3)</f>
        <v>#DIV/0!</v>
      </c>
      <c r="Q1528" s="139" t="e">
        <f t="shared" si="189"/>
        <v>#DIV/0!</v>
      </c>
      <c r="R1528" s="139" t="e">
        <f t="shared" si="190"/>
        <v>#DIV/0!</v>
      </c>
      <c r="S1528" s="139" t="e">
        <f t="shared" si="191"/>
        <v>#DIV/0!</v>
      </c>
    </row>
    <row r="1529" spans="10:19" ht="15" x14ac:dyDescent="0.2">
      <c r="J1529" s="49">
        <v>42920</v>
      </c>
      <c r="K1529" s="50">
        <v>208.24999809265103</v>
      </c>
      <c r="L1529" s="139">
        <f t="shared" si="187"/>
        <v>4.3310097663613401E-3</v>
      </c>
      <c r="M1529" s="170">
        <f t="shared" si="188"/>
        <v>153.88359519007545</v>
      </c>
      <c r="N1529" s="139" t="e" cm="1">
        <f t="array" ref="N1529">[1]!BSMCall(M1529,$G$4,$G$7,W1529,$G$11,AE1529)/'EUR GBP'!H1529</f>
        <v>#VALUE!</v>
      </c>
      <c r="O1529" s="139" t="e">
        <f>$B$5*(N1529-($G$10/'EUR GBP'!$F$3))</f>
        <v>#VALUE!</v>
      </c>
      <c r="P1529" s="139" t="e">
        <f>(M1529/'EUR GBP'!H1529)-(Barclays!$K$3/'EUR GBP'!$F$3)</f>
        <v>#DIV/0!</v>
      </c>
      <c r="Q1529" s="139" t="e">
        <f t="shared" si="189"/>
        <v>#DIV/0!</v>
      </c>
      <c r="R1529" s="139" t="e">
        <f t="shared" si="190"/>
        <v>#DIV/0!</v>
      </c>
      <c r="S1529" s="139" t="e">
        <f t="shared" si="191"/>
        <v>#DIV/0!</v>
      </c>
    </row>
    <row r="1530" spans="10:19" ht="15" x14ac:dyDescent="0.2">
      <c r="J1530" s="49">
        <v>42919</v>
      </c>
      <c r="K1530" s="50">
        <v>207.35001564025799</v>
      </c>
      <c r="L1530" s="139">
        <f t="shared" si="187"/>
        <v>2.0463707287775773E-2</v>
      </c>
      <c r="M1530" s="170">
        <f t="shared" si="188"/>
        <v>156.35544707015111</v>
      </c>
      <c r="N1530" s="139" t="e" cm="1">
        <f t="array" ref="N1530">[1]!BSMCall(M1530,$G$4,$G$7,W1530,$G$11,AE1530)/'EUR GBP'!H1530</f>
        <v>#VALUE!</v>
      </c>
      <c r="O1530" s="139" t="e">
        <f>$B$5*(N1530-($G$10/'EUR GBP'!$F$3))</f>
        <v>#VALUE!</v>
      </c>
      <c r="P1530" s="139" t="e">
        <f>(M1530/'EUR GBP'!H1530)-(Barclays!$K$3/'EUR GBP'!$F$3)</f>
        <v>#DIV/0!</v>
      </c>
      <c r="Q1530" s="139" t="e">
        <f t="shared" si="189"/>
        <v>#DIV/0!</v>
      </c>
      <c r="R1530" s="139" t="e">
        <f t="shared" si="190"/>
        <v>#DIV/0!</v>
      </c>
      <c r="S1530" s="139" t="e">
        <f t="shared" si="191"/>
        <v>#DIV/0!</v>
      </c>
    </row>
    <row r="1531" spans="10:19" ht="15" x14ac:dyDescent="0.2">
      <c r="J1531" s="49">
        <v>42916</v>
      </c>
      <c r="K1531" s="50">
        <v>203.14998626708899</v>
      </c>
      <c r="L1531" s="139">
        <f t="shared" si="187"/>
        <v>-2.1668584513955477E-2</v>
      </c>
      <c r="M1531" s="170">
        <f t="shared" si="188"/>
        <v>149.89993740949052</v>
      </c>
      <c r="N1531" s="139" t="e" cm="1">
        <f t="array" ref="N1531">[1]!BSMCall(M1531,$G$4,$G$7,W1531,$G$11,AE1531)/'EUR GBP'!H1531</f>
        <v>#VALUE!</v>
      </c>
      <c r="O1531" s="139" t="e">
        <f>$B$5*(N1531-($G$10/'EUR GBP'!$F$3))</f>
        <v>#VALUE!</v>
      </c>
      <c r="P1531" s="139" t="e">
        <f>(M1531/'EUR GBP'!H1531)-(Barclays!$K$3/'EUR GBP'!$F$3)</f>
        <v>#DIV/0!</v>
      </c>
      <c r="Q1531" s="139" t="e">
        <f t="shared" si="189"/>
        <v>#DIV/0!</v>
      </c>
      <c r="R1531" s="139" t="e">
        <f t="shared" si="190"/>
        <v>#DIV/0!</v>
      </c>
      <c r="S1531" s="139" t="e">
        <f t="shared" si="191"/>
        <v>#DIV/0!</v>
      </c>
    </row>
    <row r="1532" spans="10:19" ht="15" x14ac:dyDescent="0.2">
      <c r="J1532" s="49">
        <v>42915</v>
      </c>
      <c r="K1532" s="50">
        <v>207.59999752044598</v>
      </c>
      <c r="L1532" s="139">
        <f t="shared" si="187"/>
        <v>2.0438695118156654E-2</v>
      </c>
      <c r="M1532" s="170">
        <f t="shared" si="188"/>
        <v>156.351614705575</v>
      </c>
      <c r="N1532" s="139" t="e" cm="1">
        <f t="array" ref="N1532">[1]!BSMCall(M1532,$G$4,$G$7,W1532,$G$11,AE1532)/'EUR GBP'!H1532</f>
        <v>#VALUE!</v>
      </c>
      <c r="O1532" s="139" t="e">
        <f>$B$5*(N1532-($G$10/'EUR GBP'!$F$3))</f>
        <v>#VALUE!</v>
      </c>
      <c r="P1532" s="139" t="e">
        <f>(M1532/'EUR GBP'!H1532)-(Barclays!$K$3/'EUR GBP'!$F$3)</f>
        <v>#DIV/0!</v>
      </c>
      <c r="Q1532" s="139" t="e">
        <f t="shared" si="189"/>
        <v>#DIV/0!</v>
      </c>
      <c r="R1532" s="139" t="e">
        <f t="shared" si="190"/>
        <v>#DIV/0!</v>
      </c>
      <c r="S1532" s="139" t="e">
        <f t="shared" si="191"/>
        <v>#DIV/0!</v>
      </c>
    </row>
    <row r="1533" spans="10:19" ht="15" x14ac:dyDescent="0.2">
      <c r="J1533" s="49">
        <v>42914</v>
      </c>
      <c r="K1533" s="50">
        <v>203.39999198913497</v>
      </c>
      <c r="L1533" s="139">
        <f t="shared" si="187"/>
        <v>3.6940977437857629E-3</v>
      </c>
      <c r="M1533" s="170">
        <f t="shared" si="188"/>
        <v>153.78600753132486</v>
      </c>
      <c r="N1533" s="139" t="e" cm="1">
        <f t="array" ref="N1533">[1]!BSMCall(M1533,$G$4,$G$7,W1533,$G$11,AE1533)/'EUR GBP'!H1533</f>
        <v>#VALUE!</v>
      </c>
      <c r="O1533" s="139" t="e">
        <f>$B$5*(N1533-($G$10/'EUR GBP'!$F$3))</f>
        <v>#VALUE!</v>
      </c>
      <c r="P1533" s="139" t="e">
        <f>(M1533/'EUR GBP'!H1533)-(Barclays!$K$3/'EUR GBP'!$F$3)</f>
        <v>#DIV/0!</v>
      </c>
      <c r="Q1533" s="139" t="e">
        <f t="shared" si="189"/>
        <v>#DIV/0!</v>
      </c>
      <c r="R1533" s="139" t="e">
        <f t="shared" si="190"/>
        <v>#DIV/0!</v>
      </c>
      <c r="S1533" s="139" t="e">
        <f t="shared" si="191"/>
        <v>#DIV/0!</v>
      </c>
    </row>
    <row r="1534" spans="10:19" ht="15" x14ac:dyDescent="0.2">
      <c r="J1534" s="49">
        <v>42913</v>
      </c>
      <c r="K1534" s="50">
        <v>202.64999866485499</v>
      </c>
      <c r="L1534" s="139">
        <f t="shared" si="187"/>
        <v>8.4242123023586767E-3</v>
      </c>
      <c r="M1534" s="170">
        <f t="shared" si="188"/>
        <v>154.51075567397498</v>
      </c>
      <c r="N1534" s="139" t="e" cm="1">
        <f t="array" ref="N1534">[1]!BSMCall(M1534,$G$4,$G$7,W1534,$G$11,AE1534)/'EUR GBP'!H1534</f>
        <v>#VALUE!</v>
      </c>
      <c r="O1534" s="139" t="e">
        <f>$B$5*(N1534-($G$10/'EUR GBP'!$F$3))</f>
        <v>#VALUE!</v>
      </c>
      <c r="P1534" s="139" t="e">
        <f>(M1534/'EUR GBP'!H1534)-(Barclays!$K$3/'EUR GBP'!$F$3)</f>
        <v>#DIV/0!</v>
      </c>
      <c r="Q1534" s="139" t="e">
        <f t="shared" si="189"/>
        <v>#DIV/0!</v>
      </c>
      <c r="R1534" s="139" t="e">
        <f t="shared" si="190"/>
        <v>#DIV/0!</v>
      </c>
      <c r="S1534" s="139" t="e">
        <f t="shared" si="191"/>
        <v>#DIV/0!</v>
      </c>
    </row>
    <row r="1535" spans="10:19" ht="15" x14ac:dyDescent="0.2">
      <c r="J1535" s="49">
        <v>42912</v>
      </c>
      <c r="K1535" s="50">
        <v>200.950002670288</v>
      </c>
      <c r="L1535" s="139">
        <f t="shared" si="187"/>
        <v>1.3275078458930251E-2</v>
      </c>
      <c r="M1535" s="170">
        <f t="shared" si="188"/>
        <v>155.25400537621485</v>
      </c>
      <c r="N1535" s="139" t="e" cm="1">
        <f t="array" ref="N1535">[1]!BSMCall(M1535,$G$4,$G$7,W1535,$G$11,AE1535)/'EUR GBP'!H1535</f>
        <v>#VALUE!</v>
      </c>
      <c r="O1535" s="139" t="e">
        <f>$B$5*(N1535-($G$10/'EUR GBP'!$F$3))</f>
        <v>#VALUE!</v>
      </c>
      <c r="P1535" s="139" t="e">
        <f>(M1535/'EUR GBP'!H1535)-(Barclays!$K$3/'EUR GBP'!$F$3)</f>
        <v>#DIV/0!</v>
      </c>
      <c r="Q1535" s="139" t="e">
        <f t="shared" si="189"/>
        <v>#DIV/0!</v>
      </c>
      <c r="R1535" s="139" t="e">
        <f t="shared" si="190"/>
        <v>#DIV/0!</v>
      </c>
      <c r="S1535" s="139" t="e">
        <f t="shared" si="191"/>
        <v>#DIV/0!</v>
      </c>
    </row>
    <row r="1536" spans="10:19" ht="15" x14ac:dyDescent="0.2">
      <c r="J1536" s="49">
        <v>42909</v>
      </c>
      <c r="K1536" s="50">
        <v>198.30000400543199</v>
      </c>
      <c r="L1536" s="139">
        <f t="shared" si="187"/>
        <v>1.0391711210800915E-2</v>
      </c>
      <c r="M1536" s="170">
        <f t="shared" si="188"/>
        <v>154.81221585256102</v>
      </c>
      <c r="N1536" s="139" t="e" cm="1">
        <f t="array" ref="N1536">[1]!BSMCall(M1536,$G$4,$G$7,W1536,$G$11,AE1536)/'EUR GBP'!H1536</f>
        <v>#VALUE!</v>
      </c>
      <c r="O1536" s="139" t="e">
        <f>$B$5*(N1536-($G$10/'EUR GBP'!$F$3))</f>
        <v>#VALUE!</v>
      </c>
      <c r="P1536" s="139" t="e">
        <f>(M1536/'EUR GBP'!H1536)-(Barclays!$K$3/'EUR GBP'!$F$3)</f>
        <v>#DIV/0!</v>
      </c>
      <c r="Q1536" s="139" t="e">
        <f t="shared" si="189"/>
        <v>#DIV/0!</v>
      </c>
      <c r="R1536" s="139" t="e">
        <f t="shared" si="190"/>
        <v>#DIV/0!</v>
      </c>
      <c r="S1536" s="139" t="e">
        <f t="shared" si="191"/>
        <v>#DIV/0!</v>
      </c>
    </row>
    <row r="1537" spans="10:19" ht="15" x14ac:dyDescent="0.2">
      <c r="J1537" s="49">
        <v>42908</v>
      </c>
      <c r="K1537" s="50">
        <v>196.24999761581401</v>
      </c>
      <c r="L1537" s="139">
        <f t="shared" si="187"/>
        <v>-2.4661495092227315E-2</v>
      </c>
      <c r="M1537" s="170">
        <f t="shared" si="188"/>
        <v>149.4413636570242</v>
      </c>
      <c r="N1537" s="139" t="e" cm="1">
        <f t="array" ref="N1537">[1]!BSMCall(M1537,$G$4,$G$7,W1537,$G$11,AE1537)/'EUR GBP'!H1537</f>
        <v>#VALUE!</v>
      </c>
      <c r="O1537" s="139" t="e">
        <f>$B$5*(N1537-($G$10/'EUR GBP'!$F$3))</f>
        <v>#VALUE!</v>
      </c>
      <c r="P1537" s="139" t="e">
        <f>(M1537/'EUR GBP'!H1537)-(Barclays!$K$3/'EUR GBP'!$F$3)</f>
        <v>#DIV/0!</v>
      </c>
      <c r="Q1537" s="139" t="e">
        <f t="shared" si="189"/>
        <v>#DIV/0!</v>
      </c>
      <c r="R1537" s="139" t="e">
        <f t="shared" si="190"/>
        <v>#DIV/0!</v>
      </c>
      <c r="S1537" s="139" t="e">
        <f t="shared" si="191"/>
        <v>#DIV/0!</v>
      </c>
    </row>
    <row r="1538" spans="10:19" ht="15" x14ac:dyDescent="0.2">
      <c r="J1538" s="49">
        <v>42907</v>
      </c>
      <c r="K1538" s="50">
        <v>201.14998817443799</v>
      </c>
      <c r="L1538" s="139">
        <f t="shared" si="187"/>
        <v>-1.3333624278754438E-2</v>
      </c>
      <c r="M1538" s="170">
        <f t="shared" si="188"/>
        <v>151.17701999908161</v>
      </c>
      <c r="N1538" s="139" t="e" cm="1">
        <f t="array" ref="N1538">[1]!BSMCall(M1538,$G$4,$G$7,W1538,$G$11,AE1538)/'EUR GBP'!H1538</f>
        <v>#VALUE!</v>
      </c>
      <c r="O1538" s="139" t="e">
        <f>$B$5*(N1538-($G$10/'EUR GBP'!$F$3))</f>
        <v>#VALUE!</v>
      </c>
      <c r="P1538" s="139" t="e">
        <f>(M1538/'EUR GBP'!H1538)-(Barclays!$K$3/'EUR GBP'!$F$3)</f>
        <v>#DIV/0!</v>
      </c>
      <c r="Q1538" s="139" t="e">
        <f t="shared" si="189"/>
        <v>#DIV/0!</v>
      </c>
      <c r="R1538" s="139" t="e">
        <f t="shared" si="190"/>
        <v>#DIV/0!</v>
      </c>
      <c r="S1538" s="139" t="e">
        <f t="shared" si="191"/>
        <v>#DIV/0!</v>
      </c>
    </row>
    <row r="1539" spans="10:19" ht="15" x14ac:dyDescent="0.2">
      <c r="J1539" s="49">
        <v>42906</v>
      </c>
      <c r="K1539" s="50">
        <v>203.850007057189</v>
      </c>
      <c r="L1539" s="139">
        <f t="shared" si="187"/>
        <v>-1.5817352407688258E-2</v>
      </c>
      <c r="M1539" s="170">
        <f t="shared" si="188"/>
        <v>150.79646318042481</v>
      </c>
      <c r="N1539" s="139" t="e" cm="1">
        <f t="array" ref="N1539">[1]!BSMCall(M1539,$G$4,$G$7,W1539,$G$11,AE1539)/'EUR GBP'!H1539</f>
        <v>#VALUE!</v>
      </c>
      <c r="O1539" s="139" t="e">
        <f>$B$5*(N1539-($G$10/'EUR GBP'!$F$3))</f>
        <v>#VALUE!</v>
      </c>
      <c r="P1539" s="139" t="e">
        <f>(M1539/'EUR GBP'!H1539)-(Barclays!$K$3/'EUR GBP'!$F$3)</f>
        <v>#DIV/0!</v>
      </c>
      <c r="Q1539" s="139" t="e">
        <f t="shared" si="189"/>
        <v>#DIV/0!</v>
      </c>
      <c r="R1539" s="139" t="e">
        <f t="shared" si="190"/>
        <v>#DIV/0!</v>
      </c>
      <c r="S1539" s="139" t="e">
        <f t="shared" si="191"/>
        <v>#DIV/0!</v>
      </c>
    </row>
    <row r="1540" spans="10:19" ht="15" x14ac:dyDescent="0.2">
      <c r="J1540" s="49">
        <v>42905</v>
      </c>
      <c r="K1540" s="50">
        <v>207.10000991821201</v>
      </c>
      <c r="L1540" s="139">
        <f t="shared" ref="L1540:L1603" si="192">LN(K1540/K1541)</f>
        <v>1.9749594098040495E-2</v>
      </c>
      <c r="M1540" s="170">
        <f t="shared" ref="M1540:M1603" si="193">$K$3*(1+L1540)</f>
        <v>156.24603064873176</v>
      </c>
      <c r="N1540" s="139" t="e" cm="1">
        <f t="array" ref="N1540">[1]!BSMCall(M1540,$G$4,$G$7,W1540,$G$11,AE1540)/'EUR GBP'!H1540</f>
        <v>#VALUE!</v>
      </c>
      <c r="O1540" s="139" t="e">
        <f>$B$5*(N1540-($G$10/'EUR GBP'!$F$3))</f>
        <v>#VALUE!</v>
      </c>
      <c r="P1540" s="139" t="e">
        <f>(M1540/'EUR GBP'!H1540)-(Barclays!$K$3/'EUR GBP'!$F$3)</f>
        <v>#DIV/0!</v>
      </c>
      <c r="Q1540" s="139" t="e">
        <f t="shared" ref="Q1540:Q1603" si="194">$G$15*P1540</f>
        <v>#DIV/0!</v>
      </c>
      <c r="R1540" s="139" t="e">
        <f t="shared" ref="R1540:R1603" si="195">0.5*$G$16*P1540^2</f>
        <v>#DIV/0!</v>
      </c>
      <c r="S1540" s="139" t="e">
        <f t="shared" ref="S1540:S1603" si="196">Q1540+R1540+Y1540+AG1540</f>
        <v>#DIV/0!</v>
      </c>
    </row>
    <row r="1541" spans="10:19" ht="15" x14ac:dyDescent="0.2">
      <c r="J1541" s="49">
        <v>42902</v>
      </c>
      <c r="K1541" s="50">
        <v>203.04999351501399</v>
      </c>
      <c r="L1541" s="139">
        <f t="shared" si="192"/>
        <v>3.7004770779016038E-3</v>
      </c>
      <c r="M1541" s="170">
        <f t="shared" si="193"/>
        <v>153.7869849728846</v>
      </c>
      <c r="N1541" s="139" t="e" cm="1">
        <f t="array" ref="N1541">[1]!BSMCall(M1541,$G$4,$G$7,W1541,$G$11,AE1541)/'EUR GBP'!H1541</f>
        <v>#VALUE!</v>
      </c>
      <c r="O1541" s="139" t="e">
        <f>$B$5*(N1541-($G$10/'EUR GBP'!$F$3))</f>
        <v>#VALUE!</v>
      </c>
      <c r="P1541" s="139" t="e">
        <f>(M1541/'EUR GBP'!H1541)-(Barclays!$K$3/'EUR GBP'!$F$3)</f>
        <v>#DIV/0!</v>
      </c>
      <c r="Q1541" s="139" t="e">
        <f t="shared" si="194"/>
        <v>#DIV/0!</v>
      </c>
      <c r="R1541" s="139" t="e">
        <f t="shared" si="195"/>
        <v>#DIV/0!</v>
      </c>
      <c r="S1541" s="139" t="e">
        <f t="shared" si="196"/>
        <v>#DIV/0!</v>
      </c>
    </row>
    <row r="1542" spans="10:19" ht="15" x14ac:dyDescent="0.2">
      <c r="J1542" s="49">
        <v>42901</v>
      </c>
      <c r="K1542" s="50">
        <v>202.30000019073401</v>
      </c>
      <c r="L1542" s="139">
        <f t="shared" si="192"/>
        <v>-8.3682300281887837E-3</v>
      </c>
      <c r="M1542" s="170">
        <f t="shared" si="193"/>
        <v>151.93781769564077</v>
      </c>
      <c r="N1542" s="139" t="e" cm="1">
        <f t="array" ref="N1542">[1]!BSMCall(M1542,$G$4,$G$7,W1542,$G$11,AE1542)/'EUR GBP'!H1542</f>
        <v>#VALUE!</v>
      </c>
      <c r="O1542" s="139" t="e">
        <f>$B$5*(N1542-($G$10/'EUR GBP'!$F$3))</f>
        <v>#VALUE!</v>
      </c>
      <c r="P1542" s="139" t="e">
        <f>(M1542/'EUR GBP'!H1542)-(Barclays!$K$3/'EUR GBP'!$F$3)</f>
        <v>#DIV/0!</v>
      </c>
      <c r="Q1542" s="139" t="e">
        <f t="shared" si="194"/>
        <v>#DIV/0!</v>
      </c>
      <c r="R1542" s="139" t="e">
        <f t="shared" si="195"/>
        <v>#DIV/0!</v>
      </c>
      <c r="S1542" s="139" t="e">
        <f t="shared" si="196"/>
        <v>#DIV/0!</v>
      </c>
    </row>
    <row r="1543" spans="10:19" ht="15" x14ac:dyDescent="0.2">
      <c r="J1543" s="49">
        <v>42900</v>
      </c>
      <c r="K1543" s="50">
        <v>203.99999618530197</v>
      </c>
      <c r="L1543" s="139">
        <f t="shared" si="192"/>
        <v>-1.1453861470314608E-2</v>
      </c>
      <c r="M1543" s="170">
        <f t="shared" si="193"/>
        <v>151.46503725261101</v>
      </c>
      <c r="N1543" s="139" t="e" cm="1">
        <f t="array" ref="N1543">[1]!BSMCall(M1543,$G$4,$G$7,W1543,$G$11,AE1543)/'EUR GBP'!H1543</f>
        <v>#VALUE!</v>
      </c>
      <c r="O1543" s="139" t="e">
        <f>$B$5*(N1543-($G$10/'EUR GBP'!$F$3))</f>
        <v>#VALUE!</v>
      </c>
      <c r="P1543" s="139" t="e">
        <f>(M1543/'EUR GBP'!H1543)-(Barclays!$K$3/'EUR GBP'!$F$3)</f>
        <v>#DIV/0!</v>
      </c>
      <c r="Q1543" s="139" t="e">
        <f t="shared" si="194"/>
        <v>#DIV/0!</v>
      </c>
      <c r="R1543" s="139" t="e">
        <f t="shared" si="195"/>
        <v>#DIV/0!</v>
      </c>
      <c r="S1543" s="139" t="e">
        <f t="shared" si="196"/>
        <v>#DIV/0!</v>
      </c>
    </row>
    <row r="1544" spans="10:19" ht="15" x14ac:dyDescent="0.2">
      <c r="J1544" s="49">
        <v>42899</v>
      </c>
      <c r="K1544" s="50">
        <v>206.35001659393302</v>
      </c>
      <c r="L1544" s="139">
        <f t="shared" si="192"/>
        <v>1.2122959680754338E-3</v>
      </c>
      <c r="M1544" s="170">
        <f t="shared" si="193"/>
        <v>153.40574586850488</v>
      </c>
      <c r="N1544" s="139" t="e" cm="1">
        <f t="array" ref="N1544">[1]!BSMCall(M1544,$G$4,$G$7,W1544,$G$11,AE1544)/'EUR GBP'!H1544</f>
        <v>#VALUE!</v>
      </c>
      <c r="O1544" s="139" t="e">
        <f>$B$5*(N1544-($G$10/'EUR GBP'!$F$3))</f>
        <v>#VALUE!</v>
      </c>
      <c r="P1544" s="139" t="e">
        <f>(M1544/'EUR GBP'!H1544)-(Barclays!$K$3/'EUR GBP'!$F$3)</f>
        <v>#DIV/0!</v>
      </c>
      <c r="Q1544" s="139" t="e">
        <f t="shared" si="194"/>
        <v>#DIV/0!</v>
      </c>
      <c r="R1544" s="139" t="e">
        <f t="shared" si="195"/>
        <v>#DIV/0!</v>
      </c>
      <c r="S1544" s="139" t="e">
        <f t="shared" si="196"/>
        <v>#DIV/0!</v>
      </c>
    </row>
    <row r="1545" spans="10:19" ht="15" x14ac:dyDescent="0.2">
      <c r="J1545" s="49">
        <v>42898</v>
      </c>
      <c r="K1545" s="50">
        <v>206.10001087188698</v>
      </c>
      <c r="L1545" s="139">
        <f t="shared" si="192"/>
        <v>-7.2748456783505049E-4</v>
      </c>
      <c r="M1545" s="170">
        <f t="shared" si="193"/>
        <v>153.10853269889952</v>
      </c>
      <c r="N1545" s="139" t="e" cm="1">
        <f t="array" ref="N1545">[1]!BSMCall(M1545,$G$4,$G$7,W1545,$G$11,AE1545)/'EUR GBP'!H1545</f>
        <v>#VALUE!</v>
      </c>
      <c r="O1545" s="139" t="e">
        <f>$B$5*(N1545-($G$10/'EUR GBP'!$F$3))</f>
        <v>#VALUE!</v>
      </c>
      <c r="P1545" s="139" t="e">
        <f>(M1545/'EUR GBP'!H1545)-(Barclays!$K$3/'EUR GBP'!$F$3)</f>
        <v>#DIV/0!</v>
      </c>
      <c r="Q1545" s="139" t="e">
        <f t="shared" si="194"/>
        <v>#DIV/0!</v>
      </c>
      <c r="R1545" s="139" t="e">
        <f t="shared" si="195"/>
        <v>#DIV/0!</v>
      </c>
      <c r="S1545" s="139" t="e">
        <f t="shared" si="196"/>
        <v>#DIV/0!</v>
      </c>
    </row>
    <row r="1546" spans="10:19" ht="15" x14ac:dyDescent="0.2">
      <c r="J1546" s="49">
        <v>42895</v>
      </c>
      <c r="K1546" s="50">
        <v>206.25</v>
      </c>
      <c r="L1546" s="139">
        <f t="shared" si="192"/>
        <v>5.591302478919466E-3</v>
      </c>
      <c r="M1546" s="170">
        <f t="shared" si="193"/>
        <v>154.07669723682534</v>
      </c>
      <c r="N1546" s="139" t="e" cm="1">
        <f t="array" ref="N1546">[1]!BSMCall(M1546,$G$4,$G$7,W1546,$G$11,AE1546)/'EUR GBP'!H1546</f>
        <v>#VALUE!</v>
      </c>
      <c r="O1546" s="139" t="e">
        <f>$B$5*(N1546-($G$10/'EUR GBP'!$F$3))</f>
        <v>#VALUE!</v>
      </c>
      <c r="P1546" s="139" t="e">
        <f>(M1546/'EUR GBP'!H1546)-(Barclays!$K$3/'EUR GBP'!$F$3)</f>
        <v>#DIV/0!</v>
      </c>
      <c r="Q1546" s="139" t="e">
        <f t="shared" si="194"/>
        <v>#DIV/0!</v>
      </c>
      <c r="R1546" s="139" t="e">
        <f t="shared" si="195"/>
        <v>#DIV/0!</v>
      </c>
      <c r="S1546" s="139" t="e">
        <f t="shared" si="196"/>
        <v>#DIV/0!</v>
      </c>
    </row>
    <row r="1547" spans="10:19" ht="15" x14ac:dyDescent="0.2">
      <c r="J1547" s="49">
        <v>42894</v>
      </c>
      <c r="K1547" s="50">
        <v>205.10001182556098</v>
      </c>
      <c r="L1547" s="139">
        <f t="shared" si="192"/>
        <v>-1.8836488161623397E-2</v>
      </c>
      <c r="M1547" s="170">
        <f t="shared" si="193"/>
        <v>150.33387120659884</v>
      </c>
      <c r="N1547" s="139" t="e" cm="1">
        <f t="array" ref="N1547">[1]!BSMCall(M1547,$G$4,$G$7,W1547,$G$11,AE1547)/'EUR GBP'!H1547</f>
        <v>#VALUE!</v>
      </c>
      <c r="O1547" s="139" t="e">
        <f>$B$5*(N1547-($G$10/'EUR GBP'!$F$3))</f>
        <v>#VALUE!</v>
      </c>
      <c r="P1547" s="139" t="e">
        <f>(M1547/'EUR GBP'!H1547)-(Barclays!$K$3/'EUR GBP'!$F$3)</f>
        <v>#DIV/0!</v>
      </c>
      <c r="Q1547" s="139" t="e">
        <f t="shared" si="194"/>
        <v>#DIV/0!</v>
      </c>
      <c r="R1547" s="139" t="e">
        <f t="shared" si="195"/>
        <v>#DIV/0!</v>
      </c>
      <c r="S1547" s="139" t="e">
        <f t="shared" si="196"/>
        <v>#DIV/0!</v>
      </c>
    </row>
    <row r="1548" spans="10:19" ht="15" x14ac:dyDescent="0.2">
      <c r="J1548" s="49">
        <v>42893</v>
      </c>
      <c r="K1548" s="50">
        <v>208.99999141693101</v>
      </c>
      <c r="L1548" s="139">
        <f t="shared" si="192"/>
        <v>-7.1750796561594022E-4</v>
      </c>
      <c r="M1548" s="170">
        <f t="shared" si="193"/>
        <v>153.11006131387037</v>
      </c>
      <c r="N1548" s="139" t="e" cm="1">
        <f t="array" ref="N1548">[1]!BSMCall(M1548,$G$4,$G$7,W1548,$G$11,AE1548)/'EUR GBP'!H1548</f>
        <v>#VALUE!</v>
      </c>
      <c r="O1548" s="139" t="e">
        <f>$B$5*(N1548-($G$10/'EUR GBP'!$F$3))</f>
        <v>#VALUE!</v>
      </c>
      <c r="P1548" s="139" t="e">
        <f>(M1548/'EUR GBP'!H1548)-(Barclays!$K$3/'EUR GBP'!$F$3)</f>
        <v>#DIV/0!</v>
      </c>
      <c r="Q1548" s="139" t="e">
        <f t="shared" si="194"/>
        <v>#DIV/0!</v>
      </c>
      <c r="R1548" s="139" t="e">
        <f t="shared" si="195"/>
        <v>#DIV/0!</v>
      </c>
      <c r="S1548" s="139" t="e">
        <f t="shared" si="196"/>
        <v>#DIV/0!</v>
      </c>
    </row>
    <row r="1549" spans="10:19" ht="15" x14ac:dyDescent="0.2">
      <c r="J1549" s="49">
        <v>42892</v>
      </c>
      <c r="K1549" s="50">
        <v>209.150004386901</v>
      </c>
      <c r="L1549" s="139">
        <f t="shared" si="192"/>
        <v>-1.0227166041275678E-2</v>
      </c>
      <c r="M1549" s="170">
        <f t="shared" si="193"/>
        <v>151.65299152365125</v>
      </c>
      <c r="N1549" s="139" t="e" cm="1">
        <f t="array" ref="N1549">[1]!BSMCall(M1549,$G$4,$G$7,W1549,$G$11,AE1549)/'EUR GBP'!H1549</f>
        <v>#VALUE!</v>
      </c>
      <c r="O1549" s="139" t="e">
        <f>$B$5*(N1549-($G$10/'EUR GBP'!$F$3))</f>
        <v>#VALUE!</v>
      </c>
      <c r="P1549" s="139" t="e">
        <f>(M1549/'EUR GBP'!H1549)-(Barclays!$K$3/'EUR GBP'!$F$3)</f>
        <v>#DIV/0!</v>
      </c>
      <c r="Q1549" s="139" t="e">
        <f t="shared" si="194"/>
        <v>#DIV/0!</v>
      </c>
      <c r="R1549" s="139" t="e">
        <f t="shared" si="195"/>
        <v>#DIV/0!</v>
      </c>
      <c r="S1549" s="139" t="e">
        <f t="shared" si="196"/>
        <v>#DIV/0!</v>
      </c>
    </row>
    <row r="1550" spans="10:19" ht="15" x14ac:dyDescent="0.2">
      <c r="J1550" s="49">
        <v>42891</v>
      </c>
      <c r="K1550" s="50">
        <v>211.29999160766602</v>
      </c>
      <c r="L1550" s="139">
        <f t="shared" si="192"/>
        <v>-4.7311454755258607E-4</v>
      </c>
      <c r="M1550" s="170">
        <f t="shared" si="193"/>
        <v>153.14750727286864</v>
      </c>
      <c r="N1550" s="139" t="e" cm="1">
        <f t="array" ref="N1550">[1]!BSMCall(M1550,$G$4,$G$7,W1550,$G$11,AE1550)/'EUR GBP'!H1550</f>
        <v>#VALUE!</v>
      </c>
      <c r="O1550" s="139" t="e">
        <f>$B$5*(N1550-($G$10/'EUR GBP'!$F$3))</f>
        <v>#VALUE!</v>
      </c>
      <c r="P1550" s="139" t="e">
        <f>(M1550/'EUR GBP'!H1550)-(Barclays!$K$3/'EUR GBP'!$F$3)</f>
        <v>#DIV/0!</v>
      </c>
      <c r="Q1550" s="139" t="e">
        <f t="shared" si="194"/>
        <v>#DIV/0!</v>
      </c>
      <c r="R1550" s="139" t="e">
        <f t="shared" si="195"/>
        <v>#DIV/0!</v>
      </c>
      <c r="S1550" s="139" t="e">
        <f t="shared" si="196"/>
        <v>#DIV/0!</v>
      </c>
    </row>
    <row r="1551" spans="10:19" ht="15" x14ac:dyDescent="0.2">
      <c r="J1551" s="49">
        <v>42888</v>
      </c>
      <c r="K1551" s="50">
        <v>211.39998435974098</v>
      </c>
      <c r="L1551" s="139">
        <f t="shared" si="192"/>
        <v>3.7914251109290847E-3</v>
      </c>
      <c r="M1551" s="170">
        <f t="shared" si="193"/>
        <v>153.80092003031248</v>
      </c>
      <c r="N1551" s="139" t="e" cm="1">
        <f t="array" ref="N1551">[1]!BSMCall(M1551,$G$4,$G$7,W1551,$G$11,AE1551)/'EUR GBP'!H1551</f>
        <v>#VALUE!</v>
      </c>
      <c r="O1551" s="139" t="e">
        <f>$B$5*(N1551-($G$10/'EUR GBP'!$F$3))</f>
        <v>#VALUE!</v>
      </c>
      <c r="P1551" s="139" t="e">
        <f>(M1551/'EUR GBP'!H1551)-(Barclays!$K$3/'EUR GBP'!$F$3)</f>
        <v>#DIV/0!</v>
      </c>
      <c r="Q1551" s="139" t="e">
        <f t="shared" si="194"/>
        <v>#DIV/0!</v>
      </c>
      <c r="R1551" s="139" t="e">
        <f t="shared" si="195"/>
        <v>#DIV/0!</v>
      </c>
      <c r="S1551" s="139" t="e">
        <f t="shared" si="196"/>
        <v>#DIV/0!</v>
      </c>
    </row>
    <row r="1552" spans="10:19" ht="15" x14ac:dyDescent="0.2">
      <c r="J1552" s="49">
        <v>42887</v>
      </c>
      <c r="K1552" s="50">
        <v>210.59999465942298</v>
      </c>
      <c r="L1552" s="139">
        <f t="shared" si="192"/>
        <v>2.1389965528533844E-3</v>
      </c>
      <c r="M1552" s="170">
        <f t="shared" si="193"/>
        <v>153.54773493014258</v>
      </c>
      <c r="N1552" s="139" t="e" cm="1">
        <f t="array" ref="N1552">[1]!BSMCall(M1552,$G$4,$G$7,W1552,$G$11,AE1552)/'EUR GBP'!H1552</f>
        <v>#VALUE!</v>
      </c>
      <c r="O1552" s="139" t="e">
        <f>$B$5*(N1552-($G$10/'EUR GBP'!$F$3))</f>
        <v>#VALUE!</v>
      </c>
      <c r="P1552" s="139" t="e">
        <f>(M1552/'EUR GBP'!H1552)-(Barclays!$K$3/'EUR GBP'!$F$3)</f>
        <v>#DIV/0!</v>
      </c>
      <c r="Q1552" s="139" t="e">
        <f t="shared" si="194"/>
        <v>#DIV/0!</v>
      </c>
      <c r="R1552" s="139" t="e">
        <f t="shared" si="195"/>
        <v>#DIV/0!</v>
      </c>
      <c r="S1552" s="139" t="e">
        <f t="shared" si="196"/>
        <v>#DIV/0!</v>
      </c>
    </row>
    <row r="1553" spans="10:19" ht="15" x14ac:dyDescent="0.2">
      <c r="J1553" s="49">
        <v>42886</v>
      </c>
      <c r="K1553" s="50">
        <v>210.150003433227</v>
      </c>
      <c r="L1553" s="139">
        <f t="shared" si="192"/>
        <v>2.143695363483258E-3</v>
      </c>
      <c r="M1553" s="170">
        <f t="shared" si="193"/>
        <v>153.54845488189736</v>
      </c>
      <c r="N1553" s="139" t="e" cm="1">
        <f t="array" ref="N1553">[1]!BSMCall(M1553,$G$4,$G$7,W1553,$G$11,AE1553)/'EUR GBP'!H1553</f>
        <v>#VALUE!</v>
      </c>
      <c r="O1553" s="139" t="e">
        <f>$B$5*(N1553-($G$10/'EUR GBP'!$F$3))</f>
        <v>#VALUE!</v>
      </c>
      <c r="P1553" s="139" t="e">
        <f>(M1553/'EUR GBP'!H1553)-(Barclays!$K$3/'EUR GBP'!$F$3)</f>
        <v>#DIV/0!</v>
      </c>
      <c r="Q1553" s="139" t="e">
        <f t="shared" si="194"/>
        <v>#DIV/0!</v>
      </c>
      <c r="R1553" s="139" t="e">
        <f t="shared" si="195"/>
        <v>#DIV/0!</v>
      </c>
      <c r="S1553" s="139" t="e">
        <f t="shared" si="196"/>
        <v>#DIV/0!</v>
      </c>
    </row>
    <row r="1554" spans="10:19" ht="15" x14ac:dyDescent="0.2">
      <c r="J1554" s="49">
        <v>42885</v>
      </c>
      <c r="K1554" s="50">
        <v>209.699988365173</v>
      </c>
      <c r="L1554" s="139">
        <f t="shared" si="192"/>
        <v>-9.2560376808697199E-3</v>
      </c>
      <c r="M1554" s="170">
        <f t="shared" si="193"/>
        <v>151.80178780897663</v>
      </c>
      <c r="N1554" s="139" t="e" cm="1">
        <f t="array" ref="N1554">[1]!BSMCall(M1554,$G$4,$G$7,W1554,$G$11,AE1554)/'EUR GBP'!H1554</f>
        <v>#VALUE!</v>
      </c>
      <c r="O1554" s="139" t="e">
        <f>$B$5*(N1554-($G$10/'EUR GBP'!$F$3))</f>
        <v>#VALUE!</v>
      </c>
      <c r="P1554" s="139" t="e">
        <f>(M1554/'EUR GBP'!H1554)-(Barclays!$K$3/'EUR GBP'!$F$3)</f>
        <v>#DIV/0!</v>
      </c>
      <c r="Q1554" s="139" t="e">
        <f t="shared" si="194"/>
        <v>#DIV/0!</v>
      </c>
      <c r="R1554" s="139" t="e">
        <f t="shared" si="195"/>
        <v>#DIV/0!</v>
      </c>
      <c r="S1554" s="139" t="e">
        <f t="shared" si="196"/>
        <v>#DIV/0!</v>
      </c>
    </row>
    <row r="1555" spans="10:19" ht="15" x14ac:dyDescent="0.2">
      <c r="J1555" s="49">
        <v>42884</v>
      </c>
      <c r="K1555" s="50">
        <v>211.64999008178702</v>
      </c>
      <c r="L1555" s="139">
        <f t="shared" si="192"/>
        <v>3.3128140853544716E-3</v>
      </c>
      <c r="M1555" s="170">
        <f t="shared" si="193"/>
        <v>153.72758724998724</v>
      </c>
      <c r="N1555" s="139" t="e" cm="1">
        <f t="array" ref="N1555">[1]!BSMCall(M1555,$G$4,$G$7,W1555,$G$11,AE1555)/'EUR GBP'!H1555</f>
        <v>#VALUE!</v>
      </c>
      <c r="O1555" s="139" t="e">
        <f>$B$5*(N1555-($G$10/'EUR GBP'!$F$3))</f>
        <v>#VALUE!</v>
      </c>
      <c r="P1555" s="139" t="e">
        <f>(M1555/'EUR GBP'!H1555)-(Barclays!$K$3/'EUR GBP'!$F$3)</f>
        <v>#DIV/0!</v>
      </c>
      <c r="Q1555" s="139" t="e">
        <f t="shared" si="194"/>
        <v>#DIV/0!</v>
      </c>
      <c r="R1555" s="139" t="e">
        <f t="shared" si="195"/>
        <v>#DIV/0!</v>
      </c>
      <c r="S1555" s="139" t="e">
        <f t="shared" si="196"/>
        <v>#DIV/0!</v>
      </c>
    </row>
    <row r="1556" spans="10:19" ht="15" x14ac:dyDescent="0.2">
      <c r="J1556" s="49">
        <v>42881</v>
      </c>
      <c r="K1556" s="50">
        <v>210.94999313354398</v>
      </c>
      <c r="L1556" s="139">
        <f t="shared" si="192"/>
        <v>-1.4121191376504269E-2</v>
      </c>
      <c r="M1556" s="170">
        <f t="shared" si="193"/>
        <v>151.05634897003179</v>
      </c>
      <c r="N1556" s="139" t="e" cm="1">
        <f t="array" ref="N1556">[1]!BSMCall(M1556,$G$4,$G$7,W1556,$G$11,AE1556)/'EUR GBP'!H1556</f>
        <v>#VALUE!</v>
      </c>
      <c r="O1556" s="139" t="e">
        <f>$B$5*(N1556-($G$10/'EUR GBP'!$F$3))</f>
        <v>#VALUE!</v>
      </c>
      <c r="P1556" s="139" t="e">
        <f>(M1556/'EUR GBP'!H1556)-(Barclays!$K$3/'EUR GBP'!$F$3)</f>
        <v>#DIV/0!</v>
      </c>
      <c r="Q1556" s="139" t="e">
        <f t="shared" si="194"/>
        <v>#DIV/0!</v>
      </c>
      <c r="R1556" s="139" t="e">
        <f t="shared" si="195"/>
        <v>#DIV/0!</v>
      </c>
      <c r="S1556" s="139" t="e">
        <f t="shared" si="196"/>
        <v>#DIV/0!</v>
      </c>
    </row>
    <row r="1557" spans="10:19" ht="15" x14ac:dyDescent="0.2">
      <c r="J1557" s="49">
        <v>42880</v>
      </c>
      <c r="K1557" s="50">
        <v>213.94999027252101</v>
      </c>
      <c r="L1557" s="139">
        <f t="shared" si="192"/>
        <v>-1.0461580459751724E-2</v>
      </c>
      <c r="M1557" s="170">
        <f t="shared" si="193"/>
        <v>151.61707454694863</v>
      </c>
      <c r="N1557" s="139" t="e" cm="1">
        <f t="array" ref="N1557">[1]!BSMCall(M1557,$G$4,$G$7,W1557,$G$11,AE1557)/'EUR GBP'!H1557</f>
        <v>#VALUE!</v>
      </c>
      <c r="O1557" s="139" t="e">
        <f>$B$5*(N1557-($G$10/'EUR GBP'!$F$3))</f>
        <v>#VALUE!</v>
      </c>
      <c r="P1557" s="139" t="e">
        <f>(M1557/'EUR GBP'!H1557)-(Barclays!$K$3/'EUR GBP'!$F$3)</f>
        <v>#DIV/0!</v>
      </c>
      <c r="Q1557" s="139" t="e">
        <f t="shared" si="194"/>
        <v>#DIV/0!</v>
      </c>
      <c r="R1557" s="139" t="e">
        <f t="shared" si="195"/>
        <v>#DIV/0!</v>
      </c>
      <c r="S1557" s="139" t="e">
        <f t="shared" si="196"/>
        <v>#DIV/0!</v>
      </c>
    </row>
    <row r="1558" spans="10:19" ht="15" x14ac:dyDescent="0.2">
      <c r="J1558" s="49">
        <v>42879</v>
      </c>
      <c r="K1558" s="50">
        <v>216.19999408721901</v>
      </c>
      <c r="L1558" s="139">
        <f t="shared" si="192"/>
        <v>9.7606671160523767E-3</v>
      </c>
      <c r="M1558" s="170">
        <f t="shared" si="193"/>
        <v>154.71552727769966</v>
      </c>
      <c r="N1558" s="139" t="e" cm="1">
        <f t="array" ref="N1558">[1]!BSMCall(M1558,$G$4,$G$7,W1558,$G$11,AE1558)/'EUR GBP'!H1558</f>
        <v>#VALUE!</v>
      </c>
      <c r="O1558" s="139" t="e">
        <f>$B$5*(N1558-($G$10/'EUR GBP'!$F$3))</f>
        <v>#VALUE!</v>
      </c>
      <c r="P1558" s="139" t="e">
        <f>(M1558/'EUR GBP'!H1558)-(Barclays!$K$3/'EUR GBP'!$F$3)</f>
        <v>#DIV/0!</v>
      </c>
      <c r="Q1558" s="139" t="e">
        <f t="shared" si="194"/>
        <v>#DIV/0!</v>
      </c>
      <c r="R1558" s="139" t="e">
        <f t="shared" si="195"/>
        <v>#DIV/0!</v>
      </c>
      <c r="S1558" s="139" t="e">
        <f t="shared" si="196"/>
        <v>#DIV/0!</v>
      </c>
    </row>
    <row r="1559" spans="10:19" ht="15" x14ac:dyDescent="0.2">
      <c r="J1559" s="49">
        <v>42878</v>
      </c>
      <c r="K1559" s="50">
        <v>214.10000324249202</v>
      </c>
      <c r="L1559" s="139">
        <f t="shared" si="192"/>
        <v>2.1041040005210111E-3</v>
      </c>
      <c r="M1559" s="170">
        <f t="shared" si="193"/>
        <v>153.5423886933481</v>
      </c>
      <c r="N1559" s="139" t="e" cm="1">
        <f t="array" ref="N1559">[1]!BSMCall(M1559,$G$4,$G$7,W1559,$G$11,AE1559)/'EUR GBP'!H1559</f>
        <v>#VALUE!</v>
      </c>
      <c r="O1559" s="139" t="e">
        <f>$B$5*(N1559-($G$10/'EUR GBP'!$F$3))</f>
        <v>#VALUE!</v>
      </c>
      <c r="P1559" s="139" t="e">
        <f>(M1559/'EUR GBP'!H1559)-(Barclays!$K$3/'EUR GBP'!$F$3)</f>
        <v>#DIV/0!</v>
      </c>
      <c r="Q1559" s="139" t="e">
        <f t="shared" si="194"/>
        <v>#DIV/0!</v>
      </c>
      <c r="R1559" s="139" t="e">
        <f t="shared" si="195"/>
        <v>#DIV/0!</v>
      </c>
      <c r="S1559" s="139" t="e">
        <f t="shared" si="196"/>
        <v>#DIV/0!</v>
      </c>
    </row>
    <row r="1560" spans="10:19" ht="15" x14ac:dyDescent="0.2">
      <c r="J1560" s="49">
        <v>42877</v>
      </c>
      <c r="K1560" s="50">
        <v>213.64998817443799</v>
      </c>
      <c r="L1560" s="139">
        <f t="shared" si="192"/>
        <v>6.1031987826313354E-3</v>
      </c>
      <c r="M1560" s="170">
        <f t="shared" si="193"/>
        <v>154.15512998739635</v>
      </c>
      <c r="N1560" s="139" t="e" cm="1">
        <f t="array" ref="N1560">[1]!BSMCall(M1560,$G$4,$G$7,W1560,$G$11,AE1560)/'EUR GBP'!H1560</f>
        <v>#VALUE!</v>
      </c>
      <c r="O1560" s="139" t="e">
        <f>$B$5*(N1560-($G$10/'EUR GBP'!$F$3))</f>
        <v>#VALUE!</v>
      </c>
      <c r="P1560" s="139" t="e">
        <f>(M1560/'EUR GBP'!H1560)-(Barclays!$K$3/'EUR GBP'!$F$3)</f>
        <v>#DIV/0!</v>
      </c>
      <c r="Q1560" s="139" t="e">
        <f t="shared" si="194"/>
        <v>#DIV/0!</v>
      </c>
      <c r="R1560" s="139" t="e">
        <f t="shared" si="195"/>
        <v>#DIV/0!</v>
      </c>
      <c r="S1560" s="139" t="e">
        <f t="shared" si="196"/>
        <v>#DIV/0!</v>
      </c>
    </row>
    <row r="1561" spans="10:19" ht="15" x14ac:dyDescent="0.2">
      <c r="J1561" s="49">
        <v>42874</v>
      </c>
      <c r="K1561" s="50">
        <v>212.35001087188698</v>
      </c>
      <c r="L1561" s="139">
        <f t="shared" si="192"/>
        <v>-2.3530328467481488E-4</v>
      </c>
      <c r="M1561" s="170">
        <f t="shared" si="193"/>
        <v>153.1839447140633</v>
      </c>
      <c r="N1561" s="139" t="e" cm="1">
        <f t="array" ref="N1561">[1]!BSMCall(M1561,$G$4,$G$7,W1561,$G$11,AE1561)/'EUR GBP'!H1561</f>
        <v>#VALUE!</v>
      </c>
      <c r="O1561" s="139" t="e">
        <f>$B$5*(N1561-($G$10/'EUR GBP'!$F$3))</f>
        <v>#VALUE!</v>
      </c>
      <c r="P1561" s="139" t="e">
        <f>(M1561/'EUR GBP'!H1561)-(Barclays!$K$3/'EUR GBP'!$F$3)</f>
        <v>#DIV/0!</v>
      </c>
      <c r="Q1561" s="139" t="e">
        <f t="shared" si="194"/>
        <v>#DIV/0!</v>
      </c>
      <c r="R1561" s="139" t="e">
        <f t="shared" si="195"/>
        <v>#DIV/0!</v>
      </c>
      <c r="S1561" s="139" t="e">
        <f t="shared" si="196"/>
        <v>#DIV/0!</v>
      </c>
    </row>
    <row r="1562" spans="10:19" ht="15" x14ac:dyDescent="0.2">
      <c r="J1562" s="49">
        <v>42873</v>
      </c>
      <c r="K1562" s="50">
        <v>212.39998340606601</v>
      </c>
      <c r="L1562" s="139">
        <f t="shared" si="192"/>
        <v>1.7333801825954277E-2</v>
      </c>
      <c r="M1562" s="170">
        <f t="shared" si="193"/>
        <v>155.87588296191734</v>
      </c>
      <c r="N1562" s="139" t="e" cm="1">
        <f t="array" ref="N1562">[1]!BSMCall(M1562,$G$4,$G$7,W1562,$G$11,AE1562)/'EUR GBP'!H1562</f>
        <v>#VALUE!</v>
      </c>
      <c r="O1562" s="139" t="e">
        <f>$B$5*(N1562-($G$10/'EUR GBP'!$F$3))</f>
        <v>#VALUE!</v>
      </c>
      <c r="P1562" s="139" t="e">
        <f>(M1562/'EUR GBP'!H1562)-(Barclays!$K$3/'EUR GBP'!$F$3)</f>
        <v>#DIV/0!</v>
      </c>
      <c r="Q1562" s="139" t="e">
        <f t="shared" si="194"/>
        <v>#DIV/0!</v>
      </c>
      <c r="R1562" s="139" t="e">
        <f t="shared" si="195"/>
        <v>#DIV/0!</v>
      </c>
      <c r="S1562" s="139" t="e">
        <f t="shared" si="196"/>
        <v>#DIV/0!</v>
      </c>
    </row>
    <row r="1563" spans="10:19" ht="15" x14ac:dyDescent="0.2">
      <c r="J1563" s="49">
        <v>42872</v>
      </c>
      <c r="K1563" s="50">
        <v>208.75000953674299</v>
      </c>
      <c r="L1563" s="139">
        <f t="shared" si="192"/>
        <v>-1.1668136997538344E-2</v>
      </c>
      <c r="M1563" s="170">
        <f t="shared" si="193"/>
        <v>151.43220595678343</v>
      </c>
      <c r="N1563" s="139" t="e" cm="1">
        <f t="array" ref="N1563">[1]!BSMCall(M1563,$G$4,$G$7,W1563,$G$11,AE1563)/'EUR GBP'!H1563</f>
        <v>#VALUE!</v>
      </c>
      <c r="O1563" s="139" t="e">
        <f>$B$5*(N1563-($G$10/'EUR GBP'!$F$3))</f>
        <v>#VALUE!</v>
      </c>
      <c r="P1563" s="139" t="e">
        <f>(M1563/'EUR GBP'!H1563)-(Barclays!$K$3/'EUR GBP'!$F$3)</f>
        <v>#DIV/0!</v>
      </c>
      <c r="Q1563" s="139" t="e">
        <f t="shared" si="194"/>
        <v>#DIV/0!</v>
      </c>
      <c r="R1563" s="139" t="e">
        <f t="shared" si="195"/>
        <v>#DIV/0!</v>
      </c>
      <c r="S1563" s="139" t="e">
        <f t="shared" si="196"/>
        <v>#DIV/0!</v>
      </c>
    </row>
    <row r="1564" spans="10:19" ht="15" x14ac:dyDescent="0.2">
      <c r="J1564" s="49">
        <v>42871</v>
      </c>
      <c r="K1564" s="50">
        <v>211.19999885559002</v>
      </c>
      <c r="L1564" s="139">
        <f t="shared" si="192"/>
        <v>4.9839686253421982E-3</v>
      </c>
      <c r="M1564" s="170">
        <f t="shared" si="193"/>
        <v>153.98364154506606</v>
      </c>
      <c r="N1564" s="139" t="e" cm="1">
        <f t="array" ref="N1564">[1]!BSMCall(M1564,$G$4,$G$7,W1564,$G$11,AE1564)/'EUR GBP'!H1564</f>
        <v>#VALUE!</v>
      </c>
      <c r="O1564" s="139" t="e">
        <f>$B$5*(N1564-($G$10/'EUR GBP'!$F$3))</f>
        <v>#VALUE!</v>
      </c>
      <c r="P1564" s="139" t="e">
        <f>(M1564/'EUR GBP'!H1564)-(Barclays!$K$3/'EUR GBP'!$F$3)</f>
        <v>#DIV/0!</v>
      </c>
      <c r="Q1564" s="139" t="e">
        <f t="shared" si="194"/>
        <v>#DIV/0!</v>
      </c>
      <c r="R1564" s="139" t="e">
        <f t="shared" si="195"/>
        <v>#DIV/0!</v>
      </c>
      <c r="S1564" s="139" t="e">
        <f t="shared" si="196"/>
        <v>#DIV/0!</v>
      </c>
    </row>
    <row r="1565" spans="10:19" ht="15" x14ac:dyDescent="0.2">
      <c r="J1565" s="49">
        <v>42870</v>
      </c>
      <c r="K1565" s="50">
        <v>210.150003433227</v>
      </c>
      <c r="L1565" s="139">
        <f t="shared" si="192"/>
        <v>2.3836442183374339E-2</v>
      </c>
      <c r="M1565" s="170">
        <f t="shared" si="193"/>
        <v>156.87221750371413</v>
      </c>
      <c r="N1565" s="139" t="e" cm="1">
        <f t="array" ref="N1565">[1]!BSMCall(M1565,$G$4,$G$7,W1565,$G$11,AE1565)/'EUR GBP'!H1565</f>
        <v>#VALUE!</v>
      </c>
      <c r="O1565" s="139" t="e">
        <f>$B$5*(N1565-($G$10/'EUR GBP'!$F$3))</f>
        <v>#VALUE!</v>
      </c>
      <c r="P1565" s="139" t="e">
        <f>(M1565/'EUR GBP'!H1565)-(Barclays!$K$3/'EUR GBP'!$F$3)</f>
        <v>#DIV/0!</v>
      </c>
      <c r="Q1565" s="139" t="e">
        <f t="shared" si="194"/>
        <v>#DIV/0!</v>
      </c>
      <c r="R1565" s="139" t="e">
        <f t="shared" si="195"/>
        <v>#DIV/0!</v>
      </c>
      <c r="S1565" s="139" t="e">
        <f t="shared" si="196"/>
        <v>#DIV/0!</v>
      </c>
    </row>
    <row r="1566" spans="10:19" ht="15" x14ac:dyDescent="0.2">
      <c r="J1566" s="49">
        <v>42867</v>
      </c>
      <c r="K1566" s="50">
        <v>205.20000457763601</v>
      </c>
      <c r="L1566" s="139">
        <f t="shared" si="192"/>
        <v>-5.8308453287483726E-3</v>
      </c>
      <c r="M1566" s="170">
        <f t="shared" si="193"/>
        <v>152.32659577391698</v>
      </c>
      <c r="N1566" s="139" t="e" cm="1">
        <f t="array" ref="N1566">[1]!BSMCall(M1566,$G$4,$G$7,W1566,$G$11,AE1566)/'EUR GBP'!H1566</f>
        <v>#VALUE!</v>
      </c>
      <c r="O1566" s="139" t="e">
        <f>$B$5*(N1566-($G$10/'EUR GBP'!$F$3))</f>
        <v>#VALUE!</v>
      </c>
      <c r="P1566" s="139" t="e">
        <f>(M1566/'EUR GBP'!H1566)-(Barclays!$K$3/'EUR GBP'!$F$3)</f>
        <v>#DIV/0!</v>
      </c>
      <c r="Q1566" s="139" t="e">
        <f t="shared" si="194"/>
        <v>#DIV/0!</v>
      </c>
      <c r="R1566" s="139" t="e">
        <f t="shared" si="195"/>
        <v>#DIV/0!</v>
      </c>
      <c r="S1566" s="139" t="e">
        <f t="shared" si="196"/>
        <v>#DIV/0!</v>
      </c>
    </row>
    <row r="1567" spans="10:19" ht="15" x14ac:dyDescent="0.2">
      <c r="J1567" s="49">
        <v>42866</v>
      </c>
      <c r="K1567" s="50">
        <v>206.399989128112</v>
      </c>
      <c r="L1567" s="139">
        <f t="shared" si="192"/>
        <v>-1.4907772085091702E-2</v>
      </c>
      <c r="M1567" s="170">
        <f t="shared" si="193"/>
        <v>150.93582907552732</v>
      </c>
      <c r="N1567" s="139" t="e" cm="1">
        <f t="array" ref="N1567">[1]!BSMCall(M1567,$G$4,$G$7,W1567,$G$11,AE1567)/'EUR GBP'!H1567</f>
        <v>#VALUE!</v>
      </c>
      <c r="O1567" s="139" t="e">
        <f>$B$5*(N1567-($G$10/'EUR GBP'!$F$3))</f>
        <v>#VALUE!</v>
      </c>
      <c r="P1567" s="139" t="e">
        <f>(M1567/'EUR GBP'!H1567)-(Barclays!$K$3/'EUR GBP'!$F$3)</f>
        <v>#DIV/0!</v>
      </c>
      <c r="Q1567" s="139" t="e">
        <f t="shared" si="194"/>
        <v>#DIV/0!</v>
      </c>
      <c r="R1567" s="139" t="e">
        <f t="shared" si="195"/>
        <v>#DIV/0!</v>
      </c>
      <c r="S1567" s="139" t="e">
        <f t="shared" si="196"/>
        <v>#DIV/0!</v>
      </c>
    </row>
    <row r="1568" spans="10:19" ht="15" x14ac:dyDescent="0.2">
      <c r="J1568" s="49">
        <v>42865</v>
      </c>
      <c r="K1568" s="50">
        <v>209.50000286102201</v>
      </c>
      <c r="L1568" s="139">
        <f t="shared" si="192"/>
        <v>1.709034232387862E-2</v>
      </c>
      <c r="M1568" s="170">
        <f t="shared" si="193"/>
        <v>155.83858009752473</v>
      </c>
      <c r="N1568" s="139" t="e" cm="1">
        <f t="array" ref="N1568">[1]!BSMCall(M1568,$G$4,$G$7,W1568,$G$11,AE1568)/'EUR GBP'!H1568</f>
        <v>#VALUE!</v>
      </c>
      <c r="O1568" s="139" t="e">
        <f>$B$5*(N1568-($G$10/'EUR GBP'!$F$3))</f>
        <v>#VALUE!</v>
      </c>
      <c r="P1568" s="139" t="e">
        <f>(M1568/'EUR GBP'!H1568)-(Barclays!$K$3/'EUR GBP'!$F$3)</f>
        <v>#DIV/0!</v>
      </c>
      <c r="Q1568" s="139" t="e">
        <f t="shared" si="194"/>
        <v>#DIV/0!</v>
      </c>
      <c r="R1568" s="139" t="e">
        <f t="shared" si="195"/>
        <v>#DIV/0!</v>
      </c>
      <c r="S1568" s="139" t="e">
        <f t="shared" si="196"/>
        <v>#DIV/0!</v>
      </c>
    </row>
    <row r="1569" spans="10:19" ht="15" x14ac:dyDescent="0.2">
      <c r="J1569" s="49">
        <v>42864</v>
      </c>
      <c r="K1569" s="50">
        <v>205.94999790191602</v>
      </c>
      <c r="L1569" s="139">
        <f t="shared" si="192"/>
        <v>3.648275089961509E-3</v>
      </c>
      <c r="M1569" s="170">
        <f t="shared" si="193"/>
        <v>153.77898658440293</v>
      </c>
      <c r="N1569" s="139" t="e" cm="1">
        <f t="array" ref="N1569">[1]!BSMCall(M1569,$G$4,$G$7,W1569,$G$11,AE1569)/'EUR GBP'!H1569</f>
        <v>#VALUE!</v>
      </c>
      <c r="O1569" s="139" t="e">
        <f>$B$5*(N1569-($G$10/'EUR GBP'!$F$3))</f>
        <v>#VALUE!</v>
      </c>
      <c r="P1569" s="139" t="e">
        <f>(M1569/'EUR GBP'!H1569)-(Barclays!$K$3/'EUR GBP'!$F$3)</f>
        <v>#DIV/0!</v>
      </c>
      <c r="Q1569" s="139" t="e">
        <f t="shared" si="194"/>
        <v>#DIV/0!</v>
      </c>
      <c r="R1569" s="139" t="e">
        <f t="shared" si="195"/>
        <v>#DIV/0!</v>
      </c>
      <c r="S1569" s="139" t="e">
        <f t="shared" si="196"/>
        <v>#DIV/0!</v>
      </c>
    </row>
    <row r="1570" spans="10:19" ht="15" x14ac:dyDescent="0.2">
      <c r="J1570" s="49">
        <v>42863</v>
      </c>
      <c r="K1570" s="50">
        <v>205.20000457763601</v>
      </c>
      <c r="L1570" s="139">
        <f t="shared" si="192"/>
        <v>-4.8614535530630103E-3</v>
      </c>
      <c r="M1570" s="170">
        <f t="shared" si="193"/>
        <v>152.47512597973514</v>
      </c>
      <c r="N1570" s="139" t="e" cm="1">
        <f t="array" ref="N1570">[1]!BSMCall(M1570,$G$4,$G$7,W1570,$G$11,AE1570)/'EUR GBP'!H1570</f>
        <v>#VALUE!</v>
      </c>
      <c r="O1570" s="139" t="e">
        <f>$B$5*(N1570-($G$10/'EUR GBP'!$F$3))</f>
        <v>#VALUE!</v>
      </c>
      <c r="P1570" s="139" t="e">
        <f>(M1570/'EUR GBP'!H1570)-(Barclays!$K$3/'EUR GBP'!$F$3)</f>
        <v>#DIV/0!</v>
      </c>
      <c r="Q1570" s="139" t="e">
        <f t="shared" si="194"/>
        <v>#DIV/0!</v>
      </c>
      <c r="R1570" s="139" t="e">
        <f t="shared" si="195"/>
        <v>#DIV/0!</v>
      </c>
      <c r="S1570" s="139" t="e">
        <f t="shared" si="196"/>
        <v>#DIV/0!</v>
      </c>
    </row>
    <row r="1571" spans="10:19" ht="15" x14ac:dyDescent="0.2">
      <c r="J1571" s="49">
        <v>42860</v>
      </c>
      <c r="K1571" s="50">
        <v>206.200003623962</v>
      </c>
      <c r="L1571" s="139">
        <f t="shared" si="192"/>
        <v>-2.3722203965195459E-2</v>
      </c>
      <c r="M1571" s="170">
        <f t="shared" si="193"/>
        <v>149.58528184151939</v>
      </c>
      <c r="N1571" s="139" t="e" cm="1">
        <f t="array" ref="N1571">[1]!BSMCall(M1571,$G$4,$G$7,W1571,$G$11,AE1571)/'EUR GBP'!H1571</f>
        <v>#VALUE!</v>
      </c>
      <c r="O1571" s="139" t="e">
        <f>$B$5*(N1571-($G$10/'EUR GBP'!$F$3))</f>
        <v>#VALUE!</v>
      </c>
      <c r="P1571" s="139" t="e">
        <f>(M1571/'EUR GBP'!H1571)-(Barclays!$K$3/'EUR GBP'!$F$3)</f>
        <v>#DIV/0!</v>
      </c>
      <c r="Q1571" s="139" t="e">
        <f t="shared" si="194"/>
        <v>#DIV/0!</v>
      </c>
      <c r="R1571" s="139" t="e">
        <f t="shared" si="195"/>
        <v>#DIV/0!</v>
      </c>
      <c r="S1571" s="139" t="e">
        <f t="shared" si="196"/>
        <v>#DIV/0!</v>
      </c>
    </row>
    <row r="1572" spans="10:19" ht="15" x14ac:dyDescent="0.2">
      <c r="J1572" s="49">
        <v>42859</v>
      </c>
      <c r="K1572" s="50">
        <v>211.150002479553</v>
      </c>
      <c r="L1572" s="139">
        <f t="shared" si="192"/>
        <v>1.479029718700229E-2</v>
      </c>
      <c r="M1572" s="170">
        <f t="shared" si="193"/>
        <v>155.4861671865221</v>
      </c>
      <c r="N1572" s="139" t="e" cm="1">
        <f t="array" ref="N1572">[1]!BSMCall(M1572,$G$4,$G$7,W1572,$G$11,AE1572)/'EUR GBP'!H1572</f>
        <v>#VALUE!</v>
      </c>
      <c r="O1572" s="139" t="e">
        <f>$B$5*(N1572-($G$10/'EUR GBP'!$F$3))</f>
        <v>#VALUE!</v>
      </c>
      <c r="P1572" s="139" t="e">
        <f>(M1572/'EUR GBP'!H1572)-(Barclays!$K$3/'EUR GBP'!$F$3)</f>
        <v>#DIV/0!</v>
      </c>
      <c r="Q1572" s="139" t="e">
        <f t="shared" si="194"/>
        <v>#DIV/0!</v>
      </c>
      <c r="R1572" s="139" t="e">
        <f t="shared" si="195"/>
        <v>#DIV/0!</v>
      </c>
      <c r="S1572" s="139" t="e">
        <f t="shared" si="196"/>
        <v>#DIV/0!</v>
      </c>
    </row>
    <row r="1573" spans="10:19" ht="15" x14ac:dyDescent="0.2">
      <c r="J1573" s="49">
        <v>42858</v>
      </c>
      <c r="K1573" s="50">
        <v>208.05001258850001</v>
      </c>
      <c r="L1573" s="139">
        <f t="shared" si="192"/>
        <v>-9.0908830313584047E-3</v>
      </c>
      <c r="M1573" s="170">
        <f t="shared" si="193"/>
        <v>151.82709280402509</v>
      </c>
      <c r="N1573" s="139" t="e" cm="1">
        <f t="array" ref="N1573">[1]!BSMCall(M1573,$G$4,$G$7,W1573,$G$11,AE1573)/'EUR GBP'!H1573</f>
        <v>#VALUE!</v>
      </c>
      <c r="O1573" s="139" t="e">
        <f>$B$5*(N1573-($G$10/'EUR GBP'!$F$3))</f>
        <v>#VALUE!</v>
      </c>
      <c r="P1573" s="139" t="e">
        <f>(M1573/'EUR GBP'!H1573)-(Barclays!$K$3/'EUR GBP'!$F$3)</f>
        <v>#DIV/0!</v>
      </c>
      <c r="Q1573" s="139" t="e">
        <f t="shared" si="194"/>
        <v>#DIV/0!</v>
      </c>
      <c r="R1573" s="139" t="e">
        <f t="shared" si="195"/>
        <v>#DIV/0!</v>
      </c>
      <c r="S1573" s="139" t="e">
        <f t="shared" si="196"/>
        <v>#DIV/0!</v>
      </c>
    </row>
    <row r="1574" spans="10:19" ht="15" x14ac:dyDescent="0.2">
      <c r="J1574" s="49">
        <v>42857</v>
      </c>
      <c r="K1574" s="50">
        <v>209.94999408721901</v>
      </c>
      <c r="L1574" s="139">
        <f t="shared" si="192"/>
        <v>-1.0895419265068191E-2</v>
      </c>
      <c r="M1574" s="170">
        <f t="shared" si="193"/>
        <v>151.55060176611656</v>
      </c>
      <c r="N1574" s="139" t="e" cm="1">
        <f t="array" ref="N1574">[1]!BSMCall(M1574,$G$4,$G$7,W1574,$G$11,AE1574)/'EUR GBP'!H1574</f>
        <v>#VALUE!</v>
      </c>
      <c r="O1574" s="139" t="e">
        <f>$B$5*(N1574-($G$10/'EUR GBP'!$F$3))</f>
        <v>#VALUE!</v>
      </c>
      <c r="P1574" s="139" t="e">
        <f>(M1574/'EUR GBP'!H1574)-(Barclays!$K$3/'EUR GBP'!$F$3)</f>
        <v>#DIV/0!</v>
      </c>
      <c r="Q1574" s="139" t="e">
        <f t="shared" si="194"/>
        <v>#DIV/0!</v>
      </c>
      <c r="R1574" s="139" t="e">
        <f t="shared" si="195"/>
        <v>#DIV/0!</v>
      </c>
      <c r="S1574" s="139" t="e">
        <f t="shared" si="196"/>
        <v>#DIV/0!</v>
      </c>
    </row>
    <row r="1575" spans="10:19" ht="15" x14ac:dyDescent="0.2">
      <c r="J1575" s="49">
        <v>42856</v>
      </c>
      <c r="K1575" s="50">
        <v>212.24999427795402</v>
      </c>
      <c r="L1575" s="139">
        <f t="shared" si="192"/>
        <v>-9.4188538630820997E-4</v>
      </c>
      <c r="M1575" s="170">
        <f t="shared" si="193"/>
        <v>153.07568220594695</v>
      </c>
      <c r="N1575" s="139" t="e" cm="1">
        <f t="array" ref="N1575">[1]!BSMCall(M1575,$G$4,$G$7,W1575,$G$11,AE1575)/'EUR GBP'!H1575</f>
        <v>#VALUE!</v>
      </c>
      <c r="O1575" s="139" t="e">
        <f>$B$5*(N1575-($G$10/'EUR GBP'!$F$3))</f>
        <v>#VALUE!</v>
      </c>
      <c r="P1575" s="139" t="e">
        <f>(M1575/'EUR GBP'!H1575)-(Barclays!$K$3/'EUR GBP'!$F$3)</f>
        <v>#DIV/0!</v>
      </c>
      <c r="Q1575" s="139" t="e">
        <f t="shared" si="194"/>
        <v>#DIV/0!</v>
      </c>
      <c r="R1575" s="139" t="e">
        <f t="shared" si="195"/>
        <v>#DIV/0!</v>
      </c>
      <c r="S1575" s="139" t="e">
        <f t="shared" si="196"/>
        <v>#DIV/0!</v>
      </c>
    </row>
    <row r="1576" spans="10:19" ht="15" x14ac:dyDescent="0.2">
      <c r="J1576" s="49">
        <v>42853</v>
      </c>
      <c r="K1576" s="50">
        <v>212.450003623962</v>
      </c>
      <c r="L1576" s="139">
        <f t="shared" si="192"/>
        <v>-5.31625456951062E-2</v>
      </c>
      <c r="M1576" s="170">
        <f t="shared" si="193"/>
        <v>145.07443274399228</v>
      </c>
      <c r="N1576" s="139" t="e" cm="1">
        <f t="array" ref="N1576">[1]!BSMCall(M1576,$G$4,$G$7,W1576,$G$11,AE1576)/'EUR GBP'!H1576</f>
        <v>#VALUE!</v>
      </c>
      <c r="O1576" s="139" t="e">
        <f>$B$5*(N1576-($G$10/'EUR GBP'!$F$3))</f>
        <v>#VALUE!</v>
      </c>
      <c r="P1576" s="139" t="e">
        <f>(M1576/'EUR GBP'!H1576)-(Barclays!$K$3/'EUR GBP'!$F$3)</f>
        <v>#DIV/0!</v>
      </c>
      <c r="Q1576" s="139" t="e">
        <f t="shared" si="194"/>
        <v>#DIV/0!</v>
      </c>
      <c r="R1576" s="139" t="e">
        <f t="shared" si="195"/>
        <v>#DIV/0!</v>
      </c>
      <c r="S1576" s="139" t="e">
        <f t="shared" si="196"/>
        <v>#DIV/0!</v>
      </c>
    </row>
    <row r="1577" spans="10:19" ht="15" x14ac:dyDescent="0.2">
      <c r="J1577" s="49">
        <v>42852</v>
      </c>
      <c r="K1577" s="50">
        <v>224.04999732971098</v>
      </c>
      <c r="L1577" s="139">
        <f t="shared" si="192"/>
        <v>2.2317320136604652E-4</v>
      </c>
      <c r="M1577" s="170">
        <f t="shared" si="193"/>
        <v>153.25419248028379</v>
      </c>
      <c r="N1577" s="139" t="e" cm="1">
        <f t="array" ref="N1577">[1]!BSMCall(M1577,$G$4,$G$7,W1577,$G$11,AE1577)/'EUR GBP'!H1577</f>
        <v>#VALUE!</v>
      </c>
      <c r="O1577" s="139" t="e">
        <f>$B$5*(N1577-($G$10/'EUR GBP'!$F$3))</f>
        <v>#VALUE!</v>
      </c>
      <c r="P1577" s="139" t="e">
        <f>(M1577/'EUR GBP'!H1577)-(Barclays!$K$3/'EUR GBP'!$F$3)</f>
        <v>#DIV/0!</v>
      </c>
      <c r="Q1577" s="139" t="e">
        <f t="shared" si="194"/>
        <v>#DIV/0!</v>
      </c>
      <c r="R1577" s="139" t="e">
        <f t="shared" si="195"/>
        <v>#DIV/0!</v>
      </c>
      <c r="S1577" s="139" t="e">
        <f t="shared" si="196"/>
        <v>#DIV/0!</v>
      </c>
    </row>
    <row r="1578" spans="10:19" ht="15" x14ac:dyDescent="0.2">
      <c r="J1578" s="49">
        <v>42851</v>
      </c>
      <c r="K1578" s="50">
        <v>224.000000953674</v>
      </c>
      <c r="L1578" s="139">
        <f t="shared" si="192"/>
        <v>5.5960068870626115E-3</v>
      </c>
      <c r="M1578" s="170">
        <f t="shared" si="193"/>
        <v>154.07741804623109</v>
      </c>
      <c r="N1578" s="139" t="e" cm="1">
        <f t="array" ref="N1578">[1]!BSMCall(M1578,$G$4,$G$7,W1578,$G$11,AE1578)/'EUR GBP'!H1578</f>
        <v>#VALUE!</v>
      </c>
      <c r="O1578" s="139" t="e">
        <f>$B$5*(N1578-($G$10/'EUR GBP'!$F$3))</f>
        <v>#VALUE!</v>
      </c>
      <c r="P1578" s="139" t="e">
        <f>(M1578/'EUR GBP'!H1578)-(Barclays!$K$3/'EUR GBP'!$F$3)</f>
        <v>#DIV/0!</v>
      </c>
      <c r="Q1578" s="139" t="e">
        <f t="shared" si="194"/>
        <v>#DIV/0!</v>
      </c>
      <c r="R1578" s="139" t="e">
        <f t="shared" si="195"/>
        <v>#DIV/0!</v>
      </c>
      <c r="S1578" s="139" t="e">
        <f t="shared" si="196"/>
        <v>#DIV/0!</v>
      </c>
    </row>
    <row r="1579" spans="10:19" ht="15" x14ac:dyDescent="0.2">
      <c r="J1579" s="49">
        <v>42850</v>
      </c>
      <c r="K1579" s="50">
        <v>222.74999618530197</v>
      </c>
      <c r="L1579" s="139">
        <f t="shared" si="192"/>
        <v>1.287720544173495E-2</v>
      </c>
      <c r="M1579" s="170">
        <f t="shared" si="193"/>
        <v>155.19304327336255</v>
      </c>
      <c r="N1579" s="139" t="e" cm="1">
        <f t="array" ref="N1579">[1]!BSMCall(M1579,$G$4,$G$7,W1579,$G$11,AE1579)/'EUR GBP'!H1579</f>
        <v>#VALUE!</v>
      </c>
      <c r="O1579" s="139" t="e">
        <f>$B$5*(N1579-($G$10/'EUR GBP'!$F$3))</f>
        <v>#VALUE!</v>
      </c>
      <c r="P1579" s="139" t="e">
        <f>(M1579/'EUR GBP'!H1579)-(Barclays!$K$3/'EUR GBP'!$F$3)</f>
        <v>#DIV/0!</v>
      </c>
      <c r="Q1579" s="139" t="e">
        <f t="shared" si="194"/>
        <v>#DIV/0!</v>
      </c>
      <c r="R1579" s="139" t="e">
        <f t="shared" si="195"/>
        <v>#DIV/0!</v>
      </c>
      <c r="S1579" s="139" t="e">
        <f t="shared" si="196"/>
        <v>#DIV/0!</v>
      </c>
    </row>
    <row r="1580" spans="10:19" ht="15" x14ac:dyDescent="0.2">
      <c r="J1580" s="49">
        <v>42849</v>
      </c>
      <c r="K1580" s="50">
        <v>219.89998817443799</v>
      </c>
      <c r="L1580" s="139">
        <f t="shared" si="192"/>
        <v>5.3713595225215731E-2</v>
      </c>
      <c r="M1580" s="170">
        <f t="shared" si="193"/>
        <v>161.44999482953043</v>
      </c>
      <c r="N1580" s="139" t="e" cm="1">
        <f t="array" ref="N1580">[1]!BSMCall(M1580,$G$4,$G$7,W1580,$G$11,AE1580)/'EUR GBP'!H1580</f>
        <v>#VALUE!</v>
      </c>
      <c r="O1580" s="139" t="e">
        <f>$B$5*(N1580-($G$10/'EUR GBP'!$F$3))</f>
        <v>#VALUE!</v>
      </c>
      <c r="P1580" s="139" t="e">
        <f>(M1580/'EUR GBP'!H1580)-(Barclays!$K$3/'EUR GBP'!$F$3)</f>
        <v>#DIV/0!</v>
      </c>
      <c r="Q1580" s="139" t="e">
        <f t="shared" si="194"/>
        <v>#DIV/0!</v>
      </c>
      <c r="R1580" s="139" t="e">
        <f t="shared" si="195"/>
        <v>#DIV/0!</v>
      </c>
      <c r="S1580" s="139" t="e">
        <f t="shared" si="196"/>
        <v>#DIV/0!</v>
      </c>
    </row>
    <row r="1581" spans="10:19" ht="15" x14ac:dyDescent="0.2">
      <c r="J1581" s="49">
        <v>42846</v>
      </c>
      <c r="K1581" s="50">
        <v>208.39998722076399</v>
      </c>
      <c r="L1581" s="139">
        <f t="shared" si="192"/>
        <v>1.4404720808822251E-3</v>
      </c>
      <c r="M1581" s="170">
        <f t="shared" si="193"/>
        <v>153.44070701202605</v>
      </c>
      <c r="N1581" s="139" t="e" cm="1">
        <f t="array" ref="N1581">[1]!BSMCall(M1581,$G$4,$G$7,W1581,$G$11,AE1581)/'EUR GBP'!H1581</f>
        <v>#VALUE!</v>
      </c>
      <c r="O1581" s="139" t="e">
        <f>$B$5*(N1581-($G$10/'EUR GBP'!$F$3))</f>
        <v>#VALUE!</v>
      </c>
      <c r="P1581" s="139" t="e">
        <f>(M1581/'EUR GBP'!H1581)-(Barclays!$K$3/'EUR GBP'!$F$3)</f>
        <v>#DIV/0!</v>
      </c>
      <c r="Q1581" s="139" t="e">
        <f t="shared" si="194"/>
        <v>#DIV/0!</v>
      </c>
      <c r="R1581" s="139" t="e">
        <f t="shared" si="195"/>
        <v>#DIV/0!</v>
      </c>
      <c r="S1581" s="139" t="e">
        <f t="shared" si="196"/>
        <v>#DIV/0!</v>
      </c>
    </row>
    <row r="1582" spans="10:19" ht="15" x14ac:dyDescent="0.2">
      <c r="J1582" s="49">
        <v>42845</v>
      </c>
      <c r="K1582" s="50">
        <v>208.10000896453801</v>
      </c>
      <c r="L1582" s="139">
        <f t="shared" si="192"/>
        <v>-2.8789864260776307E-3</v>
      </c>
      <c r="M1582" s="170">
        <f t="shared" si="193"/>
        <v>152.77887958873464</v>
      </c>
      <c r="N1582" s="139" t="e" cm="1">
        <f t="array" ref="N1582">[1]!BSMCall(M1582,$G$4,$G$7,W1582,$G$11,AE1582)/'EUR GBP'!H1582</f>
        <v>#VALUE!</v>
      </c>
      <c r="O1582" s="139" t="e">
        <f>$B$5*(N1582-($G$10/'EUR GBP'!$F$3))</f>
        <v>#VALUE!</v>
      </c>
      <c r="P1582" s="139" t="e">
        <f>(M1582/'EUR GBP'!H1582)-(Barclays!$K$3/'EUR GBP'!$F$3)</f>
        <v>#DIV/0!</v>
      </c>
      <c r="Q1582" s="139" t="e">
        <f t="shared" si="194"/>
        <v>#DIV/0!</v>
      </c>
      <c r="R1582" s="139" t="e">
        <f t="shared" si="195"/>
        <v>#DIV/0!</v>
      </c>
      <c r="S1582" s="139" t="e">
        <f t="shared" si="196"/>
        <v>#DIV/0!</v>
      </c>
    </row>
    <row r="1583" spans="10:19" ht="15" x14ac:dyDescent="0.2">
      <c r="J1583" s="49">
        <v>42844</v>
      </c>
      <c r="K1583" s="50">
        <v>208.699989318847</v>
      </c>
      <c r="L1583" s="139">
        <f t="shared" si="192"/>
        <v>8.6621753865910919E-3</v>
      </c>
      <c r="M1583" s="170">
        <f t="shared" si="193"/>
        <v>154.54721637723731</v>
      </c>
      <c r="N1583" s="139" t="e" cm="1">
        <f t="array" ref="N1583">[1]!BSMCall(M1583,$G$4,$G$7,W1583,$G$11,AE1583)/'EUR GBP'!H1583</f>
        <v>#VALUE!</v>
      </c>
      <c r="O1583" s="139" t="e">
        <f>$B$5*(N1583-($G$10/'EUR GBP'!$F$3))</f>
        <v>#VALUE!</v>
      </c>
      <c r="P1583" s="139" t="e">
        <f>(M1583/'EUR GBP'!H1583)-(Barclays!$K$3/'EUR GBP'!$F$3)</f>
        <v>#DIV/0!</v>
      </c>
      <c r="Q1583" s="139" t="e">
        <f t="shared" si="194"/>
        <v>#DIV/0!</v>
      </c>
      <c r="R1583" s="139" t="e">
        <f t="shared" si="195"/>
        <v>#DIV/0!</v>
      </c>
      <c r="S1583" s="139" t="e">
        <f t="shared" si="196"/>
        <v>#DIV/0!</v>
      </c>
    </row>
    <row r="1584" spans="10:19" ht="15" x14ac:dyDescent="0.2">
      <c r="J1584" s="49">
        <v>42843</v>
      </c>
      <c r="K1584" s="50">
        <v>206.90000057220402</v>
      </c>
      <c r="L1584" s="139">
        <f t="shared" si="192"/>
        <v>-2.7411983056800093E-2</v>
      </c>
      <c r="M1584" s="170">
        <f t="shared" si="193"/>
        <v>149.01993389691555</v>
      </c>
      <c r="N1584" s="139" t="e" cm="1">
        <f t="array" ref="N1584">[1]!BSMCall(M1584,$G$4,$G$7,W1584,$G$11,AE1584)/'EUR GBP'!H1584</f>
        <v>#VALUE!</v>
      </c>
      <c r="O1584" s="139" t="e">
        <f>$B$5*(N1584-($G$10/'EUR GBP'!$F$3))</f>
        <v>#VALUE!</v>
      </c>
      <c r="P1584" s="139" t="e">
        <f>(M1584/'EUR GBP'!H1584)-(Barclays!$K$3/'EUR GBP'!$F$3)</f>
        <v>#DIV/0!</v>
      </c>
      <c r="Q1584" s="139" t="e">
        <f t="shared" si="194"/>
        <v>#DIV/0!</v>
      </c>
      <c r="R1584" s="139" t="e">
        <f t="shared" si="195"/>
        <v>#DIV/0!</v>
      </c>
      <c r="S1584" s="139" t="e">
        <f t="shared" si="196"/>
        <v>#DIV/0!</v>
      </c>
    </row>
    <row r="1585" spans="10:19" ht="15" x14ac:dyDescent="0.2">
      <c r="J1585" s="49">
        <v>42842</v>
      </c>
      <c r="K1585" s="50">
        <v>212.649989128112</v>
      </c>
      <c r="L1585" s="139">
        <f t="shared" si="192"/>
        <v>0</v>
      </c>
      <c r="M1585" s="170">
        <f t="shared" si="193"/>
        <v>153.21999788284299</v>
      </c>
      <c r="N1585" s="139" t="e" cm="1">
        <f t="array" ref="N1585">[1]!BSMCall(M1585,$G$4,$G$7,W1585,$G$11,AE1585)/'EUR GBP'!H1585</f>
        <v>#VALUE!</v>
      </c>
      <c r="O1585" s="139" t="e">
        <f>$B$5*(N1585-($G$10/'EUR GBP'!$F$3))</f>
        <v>#VALUE!</v>
      </c>
      <c r="P1585" s="139" t="e">
        <f>(M1585/'EUR GBP'!H1585)-(Barclays!$K$3/'EUR GBP'!$F$3)</f>
        <v>#DIV/0!</v>
      </c>
      <c r="Q1585" s="139" t="e">
        <f t="shared" si="194"/>
        <v>#DIV/0!</v>
      </c>
      <c r="R1585" s="139" t="e">
        <f t="shared" si="195"/>
        <v>#DIV/0!</v>
      </c>
      <c r="S1585" s="139" t="e">
        <f t="shared" si="196"/>
        <v>#DIV/0!</v>
      </c>
    </row>
    <row r="1586" spans="10:19" ht="15" x14ac:dyDescent="0.2">
      <c r="J1586" s="49">
        <v>42839</v>
      </c>
      <c r="K1586" s="50">
        <v>212.649989128112</v>
      </c>
      <c r="L1586" s="139">
        <f t="shared" si="192"/>
        <v>2.350266136934844E-4</v>
      </c>
      <c r="M1586" s="170">
        <f t="shared" si="193"/>
        <v>153.25600866009552</v>
      </c>
      <c r="N1586" s="139" t="e" cm="1">
        <f t="array" ref="N1586">[1]!BSMCall(M1586,$G$4,$G$7,W1586,$G$11,AE1586)/'EUR GBP'!H1586</f>
        <v>#VALUE!</v>
      </c>
      <c r="O1586" s="139" t="e">
        <f>$B$5*(N1586-($G$10/'EUR GBP'!$F$3))</f>
        <v>#VALUE!</v>
      </c>
      <c r="P1586" s="139" t="e">
        <f>(M1586/'EUR GBP'!H1586)-(Barclays!$K$3/'EUR GBP'!$F$3)</f>
        <v>#DIV/0!</v>
      </c>
      <c r="Q1586" s="139" t="e">
        <f t="shared" si="194"/>
        <v>#DIV/0!</v>
      </c>
      <c r="R1586" s="139" t="e">
        <f t="shared" si="195"/>
        <v>#DIV/0!</v>
      </c>
      <c r="S1586" s="139" t="e">
        <f t="shared" si="196"/>
        <v>#DIV/0!</v>
      </c>
    </row>
    <row r="1587" spans="10:19" ht="15" x14ac:dyDescent="0.2">
      <c r="J1587" s="49">
        <v>42838</v>
      </c>
      <c r="K1587" s="50">
        <v>212.60001659393302</v>
      </c>
      <c r="L1587" s="139">
        <f t="shared" si="192"/>
        <v>-7.2641583198480393E-3</v>
      </c>
      <c r="M1587" s="170">
        <f t="shared" si="193"/>
        <v>152.10698356045523</v>
      </c>
      <c r="N1587" s="139" t="e" cm="1">
        <f t="array" ref="N1587">[1]!BSMCall(M1587,$G$4,$G$7,W1587,$G$11,AE1587)/'EUR GBP'!H1587</f>
        <v>#VALUE!</v>
      </c>
      <c r="O1587" s="139" t="e">
        <f>$B$5*(N1587-($G$10/'EUR GBP'!$F$3))</f>
        <v>#VALUE!</v>
      </c>
      <c r="P1587" s="139" t="e">
        <f>(M1587/'EUR GBP'!H1587)-(Barclays!$K$3/'EUR GBP'!$F$3)</f>
        <v>#DIV/0!</v>
      </c>
      <c r="Q1587" s="139" t="e">
        <f t="shared" si="194"/>
        <v>#DIV/0!</v>
      </c>
      <c r="R1587" s="139" t="e">
        <f t="shared" si="195"/>
        <v>#DIV/0!</v>
      </c>
      <c r="S1587" s="139" t="e">
        <f t="shared" si="196"/>
        <v>#DIV/0!</v>
      </c>
    </row>
    <row r="1588" spans="10:19" ht="15" x14ac:dyDescent="0.2">
      <c r="J1588" s="49">
        <v>42837</v>
      </c>
      <c r="K1588" s="50">
        <v>214.14999961853002</v>
      </c>
      <c r="L1588" s="139">
        <f t="shared" si="192"/>
        <v>7.0063823756819218E-4</v>
      </c>
      <c r="M1588" s="170">
        <f t="shared" si="193"/>
        <v>153.32734967211985</v>
      </c>
      <c r="N1588" s="139" t="e" cm="1">
        <f t="array" ref="N1588">[1]!BSMCall(M1588,$G$4,$G$7,W1588,$G$11,AE1588)/'EUR GBP'!H1588</f>
        <v>#VALUE!</v>
      </c>
      <c r="O1588" s="139" t="e">
        <f>$B$5*(N1588-($G$10/'EUR GBP'!$F$3))</f>
        <v>#VALUE!</v>
      </c>
      <c r="P1588" s="139" t="e">
        <f>(M1588/'EUR GBP'!H1588)-(Barclays!$K$3/'EUR GBP'!$F$3)</f>
        <v>#DIV/0!</v>
      </c>
      <c r="Q1588" s="139" t="e">
        <f t="shared" si="194"/>
        <v>#DIV/0!</v>
      </c>
      <c r="R1588" s="139" t="e">
        <f t="shared" si="195"/>
        <v>#DIV/0!</v>
      </c>
      <c r="S1588" s="139" t="e">
        <f t="shared" si="196"/>
        <v>#DIV/0!</v>
      </c>
    </row>
    <row r="1589" spans="10:19" ht="15" x14ac:dyDescent="0.2">
      <c r="J1589" s="49">
        <v>42836</v>
      </c>
      <c r="K1589" s="50">
        <v>214.000010490417</v>
      </c>
      <c r="L1589" s="139">
        <f t="shared" si="192"/>
        <v>-9.5338212889621837E-3</v>
      </c>
      <c r="M1589" s="170">
        <f t="shared" si="193"/>
        <v>151.75922580513279</v>
      </c>
      <c r="N1589" s="139" t="e" cm="1">
        <f t="array" ref="N1589">[1]!BSMCall(M1589,$G$4,$G$7,W1589,$G$11,AE1589)/'EUR GBP'!H1589</f>
        <v>#VALUE!</v>
      </c>
      <c r="O1589" s="139" t="e">
        <f>$B$5*(N1589-($G$10/'EUR GBP'!$F$3))</f>
        <v>#VALUE!</v>
      </c>
      <c r="P1589" s="139" t="e">
        <f>(M1589/'EUR GBP'!H1589)-(Barclays!$K$3/'EUR GBP'!$F$3)</f>
        <v>#DIV/0!</v>
      </c>
      <c r="Q1589" s="139" t="e">
        <f t="shared" si="194"/>
        <v>#DIV/0!</v>
      </c>
      <c r="R1589" s="139" t="e">
        <f t="shared" si="195"/>
        <v>#DIV/0!</v>
      </c>
      <c r="S1589" s="139" t="e">
        <f t="shared" si="196"/>
        <v>#DIV/0!</v>
      </c>
    </row>
    <row r="1590" spans="10:19" ht="15" x14ac:dyDescent="0.2">
      <c r="J1590" s="49">
        <v>42835</v>
      </c>
      <c r="K1590" s="50">
        <v>216.05000495910599</v>
      </c>
      <c r="L1590" s="139">
        <f t="shared" si="192"/>
        <v>4.1744322524913096E-3</v>
      </c>
      <c r="M1590" s="170">
        <f t="shared" si="193"/>
        <v>153.85960438373178</v>
      </c>
      <c r="N1590" s="139" t="e" cm="1">
        <f t="array" ref="N1590">[1]!BSMCall(M1590,$G$4,$G$7,W1590,$G$11,AE1590)/'EUR GBP'!H1590</f>
        <v>#VALUE!</v>
      </c>
      <c r="O1590" s="139" t="e">
        <f>$B$5*(N1590-($G$10/'EUR GBP'!$F$3))</f>
        <v>#VALUE!</v>
      </c>
      <c r="P1590" s="139" t="e">
        <f>(M1590/'EUR GBP'!H1590)-(Barclays!$K$3/'EUR GBP'!$F$3)</f>
        <v>#DIV/0!</v>
      </c>
      <c r="Q1590" s="139" t="e">
        <f t="shared" si="194"/>
        <v>#DIV/0!</v>
      </c>
      <c r="R1590" s="139" t="e">
        <f t="shared" si="195"/>
        <v>#DIV/0!</v>
      </c>
      <c r="S1590" s="139" t="e">
        <f t="shared" si="196"/>
        <v>#DIV/0!</v>
      </c>
    </row>
    <row r="1591" spans="10:19" ht="15" x14ac:dyDescent="0.2">
      <c r="J1591" s="49">
        <v>42832</v>
      </c>
      <c r="K1591" s="50">
        <v>215.14999866485499</v>
      </c>
      <c r="L1591" s="139">
        <f t="shared" si="192"/>
        <v>-6.4859802309003307E-3</v>
      </c>
      <c r="M1591" s="170">
        <f t="shared" si="193"/>
        <v>152.22621600559629</v>
      </c>
      <c r="N1591" s="139" t="e" cm="1">
        <f t="array" ref="N1591">[1]!BSMCall(M1591,$G$4,$G$7,W1591,$G$11,AE1591)/'EUR GBP'!H1591</f>
        <v>#VALUE!</v>
      </c>
      <c r="O1591" s="139" t="e">
        <f>$B$5*(N1591-($G$10/'EUR GBP'!$F$3))</f>
        <v>#VALUE!</v>
      </c>
      <c r="P1591" s="139" t="e">
        <f>(M1591/'EUR GBP'!H1591)-(Barclays!$K$3/'EUR GBP'!$F$3)</f>
        <v>#DIV/0!</v>
      </c>
      <c r="Q1591" s="139" t="e">
        <f t="shared" si="194"/>
        <v>#DIV/0!</v>
      </c>
      <c r="R1591" s="139" t="e">
        <f t="shared" si="195"/>
        <v>#DIV/0!</v>
      </c>
      <c r="S1591" s="139" t="e">
        <f t="shared" si="196"/>
        <v>#DIV/0!</v>
      </c>
    </row>
    <row r="1592" spans="10:19" ht="15" x14ac:dyDescent="0.2">
      <c r="J1592" s="49">
        <v>42831</v>
      </c>
      <c r="K1592" s="50">
        <v>216.54999256134002</v>
      </c>
      <c r="L1592" s="139">
        <f t="shared" si="192"/>
        <v>-1.535141047385369E-2</v>
      </c>
      <c r="M1592" s="170">
        <f t="shared" si="193"/>
        <v>150.86785480254048</v>
      </c>
      <c r="N1592" s="139" t="e" cm="1">
        <f t="array" ref="N1592">[1]!BSMCall(M1592,$G$4,$G$7,W1592,$G$11,AE1592)/'EUR GBP'!H1592</f>
        <v>#VALUE!</v>
      </c>
      <c r="O1592" s="139" t="e">
        <f>$B$5*(N1592-($G$10/'EUR GBP'!$F$3))</f>
        <v>#VALUE!</v>
      </c>
      <c r="P1592" s="139" t="e">
        <f>(M1592/'EUR GBP'!H1592)-(Barclays!$K$3/'EUR GBP'!$F$3)</f>
        <v>#DIV/0!</v>
      </c>
      <c r="Q1592" s="139" t="e">
        <f t="shared" si="194"/>
        <v>#DIV/0!</v>
      </c>
      <c r="R1592" s="139" t="e">
        <f t="shared" si="195"/>
        <v>#DIV/0!</v>
      </c>
      <c r="S1592" s="139" t="e">
        <f t="shared" si="196"/>
        <v>#DIV/0!</v>
      </c>
    </row>
    <row r="1593" spans="10:19" ht="15" x14ac:dyDescent="0.2">
      <c r="J1593" s="49">
        <v>42830</v>
      </c>
      <c r="K1593" s="50">
        <v>219.89998817443799</v>
      </c>
      <c r="L1593" s="139">
        <f t="shared" si="192"/>
        <v>1.2814765142357173E-2</v>
      </c>
      <c r="M1593" s="170">
        <f t="shared" si="193"/>
        <v>155.18347617082406</v>
      </c>
      <c r="N1593" s="139" t="e" cm="1">
        <f t="array" ref="N1593">[1]!BSMCall(M1593,$G$4,$G$7,W1593,$G$11,AE1593)/'EUR GBP'!H1593</f>
        <v>#VALUE!</v>
      </c>
      <c r="O1593" s="139" t="e">
        <f>$B$5*(N1593-($G$10/'EUR GBP'!$F$3))</f>
        <v>#VALUE!</v>
      </c>
      <c r="P1593" s="139" t="e">
        <f>(M1593/'EUR GBP'!H1593)-(Barclays!$K$3/'EUR GBP'!$F$3)</f>
        <v>#DIV/0!</v>
      </c>
      <c r="Q1593" s="139" t="e">
        <f t="shared" si="194"/>
        <v>#DIV/0!</v>
      </c>
      <c r="R1593" s="139" t="e">
        <f t="shared" si="195"/>
        <v>#DIV/0!</v>
      </c>
      <c r="S1593" s="139" t="e">
        <f t="shared" si="196"/>
        <v>#DIV/0!</v>
      </c>
    </row>
    <row r="1594" spans="10:19" ht="15" x14ac:dyDescent="0.2">
      <c r="J1594" s="49">
        <v>42829</v>
      </c>
      <c r="K1594" s="50">
        <v>217.10000038146902</v>
      </c>
      <c r="L1594" s="139">
        <f t="shared" si="192"/>
        <v>-1.6899210710349895E-2</v>
      </c>
      <c r="M1594" s="170">
        <f t="shared" si="193"/>
        <v>150.63070085358146</v>
      </c>
      <c r="N1594" s="139" t="e" cm="1">
        <f t="array" ref="N1594">[1]!BSMCall(M1594,$G$4,$G$7,W1594,$G$11,AE1594)/'EUR GBP'!H1594</f>
        <v>#VALUE!</v>
      </c>
      <c r="O1594" s="139" t="e">
        <f>$B$5*(N1594-($G$10/'EUR GBP'!$F$3))</f>
        <v>#VALUE!</v>
      </c>
      <c r="P1594" s="139" t="e">
        <f>(M1594/'EUR GBP'!H1594)-(Barclays!$K$3/'EUR GBP'!$F$3)</f>
        <v>#DIV/0!</v>
      </c>
      <c r="Q1594" s="139" t="e">
        <f t="shared" si="194"/>
        <v>#DIV/0!</v>
      </c>
      <c r="R1594" s="139" t="e">
        <f t="shared" si="195"/>
        <v>#DIV/0!</v>
      </c>
      <c r="S1594" s="139" t="e">
        <f t="shared" si="196"/>
        <v>#DIV/0!</v>
      </c>
    </row>
    <row r="1595" spans="10:19" ht="15" x14ac:dyDescent="0.2">
      <c r="J1595" s="49">
        <v>42828</v>
      </c>
      <c r="K1595" s="50">
        <v>220.799994468688</v>
      </c>
      <c r="L1595" s="139">
        <f t="shared" si="192"/>
        <v>-2.2835056443592312E-2</v>
      </c>
      <c r="M1595" s="170">
        <f t="shared" si="193"/>
        <v>149.72121058290116</v>
      </c>
      <c r="N1595" s="139" t="e" cm="1">
        <f t="array" ref="N1595">[1]!BSMCall(M1595,$G$4,$G$7,W1595,$G$11,AE1595)/'EUR GBP'!H1595</f>
        <v>#VALUE!</v>
      </c>
      <c r="O1595" s="139" t="e">
        <f>$B$5*(N1595-($G$10/'EUR GBP'!$F$3))</f>
        <v>#VALUE!</v>
      </c>
      <c r="P1595" s="139" t="e">
        <f>(M1595/'EUR GBP'!H1595)-(Barclays!$K$3/'EUR GBP'!$F$3)</f>
        <v>#DIV/0!</v>
      </c>
      <c r="Q1595" s="139" t="e">
        <f t="shared" si="194"/>
        <v>#DIV/0!</v>
      </c>
      <c r="R1595" s="139" t="e">
        <f t="shared" si="195"/>
        <v>#DIV/0!</v>
      </c>
      <c r="S1595" s="139" t="e">
        <f t="shared" si="196"/>
        <v>#DIV/0!</v>
      </c>
    </row>
    <row r="1596" spans="10:19" ht="15" x14ac:dyDescent="0.2">
      <c r="J1596" s="49">
        <v>42825</v>
      </c>
      <c r="K1596" s="50">
        <v>225.89998245239201</v>
      </c>
      <c r="L1596" s="139">
        <f t="shared" si="192"/>
        <v>-7.9366054952674184E-3</v>
      </c>
      <c r="M1596" s="170">
        <f t="shared" si="193"/>
        <v>152.00395120566117</v>
      </c>
      <c r="N1596" s="139" t="e" cm="1">
        <f t="array" ref="N1596">[1]!BSMCall(M1596,$G$4,$G$7,W1596,$G$11,AE1596)/'EUR GBP'!H1596</f>
        <v>#VALUE!</v>
      </c>
      <c r="O1596" s="139" t="e">
        <f>$B$5*(N1596-($G$10/'EUR GBP'!$F$3))</f>
        <v>#VALUE!</v>
      </c>
      <c r="P1596" s="139" t="e">
        <f>(M1596/'EUR GBP'!H1596)-(Barclays!$K$3/'EUR GBP'!$F$3)</f>
        <v>#DIV/0!</v>
      </c>
      <c r="Q1596" s="139" t="e">
        <f t="shared" si="194"/>
        <v>#DIV/0!</v>
      </c>
      <c r="R1596" s="139" t="e">
        <f t="shared" si="195"/>
        <v>#DIV/0!</v>
      </c>
      <c r="S1596" s="139" t="e">
        <f t="shared" si="196"/>
        <v>#DIV/0!</v>
      </c>
    </row>
    <row r="1597" spans="10:19" ht="15" x14ac:dyDescent="0.2">
      <c r="J1597" s="49">
        <v>42824</v>
      </c>
      <c r="K1597" s="50">
        <v>227.69999504089301</v>
      </c>
      <c r="L1597" s="139">
        <f t="shared" si="192"/>
        <v>1.5382861206171758E-3</v>
      </c>
      <c r="M1597" s="170">
        <f t="shared" si="193"/>
        <v>153.45569407898716</v>
      </c>
      <c r="N1597" s="139" t="e" cm="1">
        <f t="array" ref="N1597">[1]!BSMCall(M1597,$G$4,$G$7,W1597,$G$11,AE1597)/'EUR GBP'!H1597</f>
        <v>#VALUE!</v>
      </c>
      <c r="O1597" s="139" t="e">
        <f>$B$5*(N1597-($G$10/'EUR GBP'!$F$3))</f>
        <v>#VALUE!</v>
      </c>
      <c r="P1597" s="139" t="e">
        <f>(M1597/'EUR GBP'!H1597)-(Barclays!$K$3/'EUR GBP'!$F$3)</f>
        <v>#DIV/0!</v>
      </c>
      <c r="Q1597" s="139" t="e">
        <f t="shared" si="194"/>
        <v>#DIV/0!</v>
      </c>
      <c r="R1597" s="139" t="e">
        <f t="shared" si="195"/>
        <v>#DIV/0!</v>
      </c>
      <c r="S1597" s="139" t="e">
        <f t="shared" si="196"/>
        <v>#DIV/0!</v>
      </c>
    </row>
    <row r="1598" spans="10:19" ht="15" x14ac:dyDescent="0.2">
      <c r="J1598" s="49">
        <v>42823</v>
      </c>
      <c r="K1598" s="50">
        <v>227.34999656677201</v>
      </c>
      <c r="L1598" s="139">
        <f t="shared" si="192"/>
        <v>-2.1988511222767866E-4</v>
      </c>
      <c r="M1598" s="170">
        <f t="shared" si="193"/>
        <v>153.186307086413</v>
      </c>
      <c r="N1598" s="139" t="e" cm="1">
        <f t="array" ref="N1598">[1]!BSMCall(M1598,$G$4,$G$7,W1598,$G$11,AE1598)/'EUR GBP'!H1598</f>
        <v>#VALUE!</v>
      </c>
      <c r="O1598" s="139" t="e">
        <f>$B$5*(N1598-($G$10/'EUR GBP'!$F$3))</f>
        <v>#VALUE!</v>
      </c>
      <c r="P1598" s="139" t="e">
        <f>(M1598/'EUR GBP'!H1598)-(Barclays!$K$3/'EUR GBP'!$F$3)</f>
        <v>#DIV/0!</v>
      </c>
      <c r="Q1598" s="139" t="e">
        <f t="shared" si="194"/>
        <v>#DIV/0!</v>
      </c>
      <c r="R1598" s="139" t="e">
        <f t="shared" si="195"/>
        <v>#DIV/0!</v>
      </c>
      <c r="S1598" s="139" t="e">
        <f t="shared" si="196"/>
        <v>#DIV/0!</v>
      </c>
    </row>
    <row r="1599" spans="10:19" ht="15" x14ac:dyDescent="0.2">
      <c r="J1599" s="49">
        <v>42822</v>
      </c>
      <c r="K1599" s="50">
        <v>227.39999294281</v>
      </c>
      <c r="L1599" s="139">
        <f t="shared" si="192"/>
        <v>1.0610148077758249E-2</v>
      </c>
      <c r="M1599" s="170">
        <f t="shared" si="193"/>
        <v>154.84568474885376</v>
      </c>
      <c r="N1599" s="139" t="e" cm="1">
        <f t="array" ref="N1599">[1]!BSMCall(M1599,$G$4,$G$7,W1599,$G$11,AE1599)/'EUR GBP'!H1599</f>
        <v>#VALUE!</v>
      </c>
      <c r="O1599" s="139" t="e">
        <f>$B$5*(N1599-($G$10/'EUR GBP'!$F$3))</f>
        <v>#VALUE!</v>
      </c>
      <c r="P1599" s="139" t="e">
        <f>(M1599/'EUR GBP'!H1599)-(Barclays!$K$3/'EUR GBP'!$F$3)</f>
        <v>#DIV/0!</v>
      </c>
      <c r="Q1599" s="139" t="e">
        <f t="shared" si="194"/>
        <v>#DIV/0!</v>
      </c>
      <c r="R1599" s="139" t="e">
        <f t="shared" si="195"/>
        <v>#DIV/0!</v>
      </c>
      <c r="S1599" s="139" t="e">
        <f t="shared" si="196"/>
        <v>#DIV/0!</v>
      </c>
    </row>
    <row r="1600" spans="10:19" ht="15" x14ac:dyDescent="0.2">
      <c r="J1600" s="49">
        <v>42821</v>
      </c>
      <c r="K1600" s="50">
        <v>225</v>
      </c>
      <c r="L1600" s="139">
        <f t="shared" si="192"/>
        <v>-6.8652992175104932E-3</v>
      </c>
      <c r="M1600" s="170">
        <f t="shared" si="193"/>
        <v>152.16809675127095</v>
      </c>
      <c r="N1600" s="139" t="e" cm="1">
        <f t="array" ref="N1600">[1]!BSMCall(M1600,$G$4,$G$7,W1600,$G$11,AE1600)/'EUR GBP'!H1600</f>
        <v>#VALUE!</v>
      </c>
      <c r="O1600" s="139" t="e">
        <f>$B$5*(N1600-($G$10/'EUR GBP'!$F$3))</f>
        <v>#VALUE!</v>
      </c>
      <c r="P1600" s="139" t="e">
        <f>(M1600/'EUR GBP'!H1600)-(Barclays!$K$3/'EUR GBP'!$F$3)</f>
        <v>#DIV/0!</v>
      </c>
      <c r="Q1600" s="139" t="e">
        <f t="shared" si="194"/>
        <v>#DIV/0!</v>
      </c>
      <c r="R1600" s="139" t="e">
        <f t="shared" si="195"/>
        <v>#DIV/0!</v>
      </c>
      <c r="S1600" s="139" t="e">
        <f t="shared" si="196"/>
        <v>#DIV/0!</v>
      </c>
    </row>
    <row r="1601" spans="10:19" ht="15" x14ac:dyDescent="0.2">
      <c r="J1601" s="49">
        <v>42818</v>
      </c>
      <c r="K1601" s="50">
        <v>226.55000686645499</v>
      </c>
      <c r="L1601" s="139">
        <f t="shared" si="192"/>
        <v>1.0650275068589182E-2</v>
      </c>
      <c r="M1601" s="170">
        <f t="shared" si="193"/>
        <v>154.85183300630393</v>
      </c>
      <c r="N1601" s="139" t="e" cm="1">
        <f t="array" ref="N1601">[1]!BSMCall(M1601,$G$4,$G$7,W1601,$G$11,AE1601)/'EUR GBP'!H1601</f>
        <v>#VALUE!</v>
      </c>
      <c r="O1601" s="139" t="e">
        <f>$B$5*(N1601-($G$10/'EUR GBP'!$F$3))</f>
        <v>#VALUE!</v>
      </c>
      <c r="P1601" s="139" t="e">
        <f>(M1601/'EUR GBP'!H1601)-(Barclays!$K$3/'EUR GBP'!$F$3)</f>
        <v>#DIV/0!</v>
      </c>
      <c r="Q1601" s="139" t="e">
        <f t="shared" si="194"/>
        <v>#DIV/0!</v>
      </c>
      <c r="R1601" s="139" t="e">
        <f t="shared" si="195"/>
        <v>#DIV/0!</v>
      </c>
      <c r="S1601" s="139" t="e">
        <f t="shared" si="196"/>
        <v>#DIV/0!</v>
      </c>
    </row>
    <row r="1602" spans="10:19" ht="15" x14ac:dyDescent="0.2">
      <c r="J1602" s="49">
        <v>42817</v>
      </c>
      <c r="K1602" s="50">
        <v>224.14999008178702</v>
      </c>
      <c r="L1602" s="139">
        <f t="shared" si="192"/>
        <v>-6.2264721724394892E-3</v>
      </c>
      <c r="M1602" s="170">
        <f t="shared" si="193"/>
        <v>152.26597782976424</v>
      </c>
      <c r="N1602" s="139" t="e" cm="1">
        <f t="array" ref="N1602">[1]!BSMCall(M1602,$G$4,$G$7,W1602,$G$11,AE1602)/'EUR GBP'!H1602</f>
        <v>#VALUE!</v>
      </c>
      <c r="O1602" s="139" t="e">
        <f>$B$5*(N1602-($G$10/'EUR GBP'!$F$3))</f>
        <v>#VALUE!</v>
      </c>
      <c r="P1602" s="139" t="e">
        <f>(M1602/'EUR GBP'!H1602)-(Barclays!$K$3/'EUR GBP'!$F$3)</f>
        <v>#DIV/0!</v>
      </c>
      <c r="Q1602" s="139" t="e">
        <f t="shared" si="194"/>
        <v>#DIV/0!</v>
      </c>
      <c r="R1602" s="139" t="e">
        <f t="shared" si="195"/>
        <v>#DIV/0!</v>
      </c>
      <c r="S1602" s="139" t="e">
        <f t="shared" si="196"/>
        <v>#DIV/0!</v>
      </c>
    </row>
    <row r="1603" spans="10:19" ht="15" x14ac:dyDescent="0.2">
      <c r="J1603" s="49">
        <v>42816</v>
      </c>
      <c r="K1603" s="50">
        <v>225.550007820129</v>
      </c>
      <c r="L1603" s="139">
        <f t="shared" si="192"/>
        <v>-1.5834848337772465E-2</v>
      </c>
      <c r="M1603" s="170">
        <f t="shared" si="193"/>
        <v>150.79378245405434</v>
      </c>
      <c r="N1603" s="139" t="e" cm="1">
        <f t="array" ref="N1603">[1]!BSMCall(M1603,$G$4,$G$7,W1603,$G$11,AE1603)/'EUR GBP'!H1603</f>
        <v>#VALUE!</v>
      </c>
      <c r="O1603" s="139" t="e">
        <f>$B$5*(N1603-($G$10/'EUR GBP'!$F$3))</f>
        <v>#VALUE!</v>
      </c>
      <c r="P1603" s="139" t="e">
        <f>(M1603/'EUR GBP'!H1603)-(Barclays!$K$3/'EUR GBP'!$F$3)</f>
        <v>#DIV/0!</v>
      </c>
      <c r="Q1603" s="139" t="e">
        <f t="shared" si="194"/>
        <v>#DIV/0!</v>
      </c>
      <c r="R1603" s="139" t="e">
        <f t="shared" si="195"/>
        <v>#DIV/0!</v>
      </c>
      <c r="S1603" s="139" t="e">
        <f t="shared" si="196"/>
        <v>#DIV/0!</v>
      </c>
    </row>
    <row r="1604" spans="10:19" ht="15" x14ac:dyDescent="0.2">
      <c r="J1604" s="49">
        <v>42815</v>
      </c>
      <c r="K1604" s="50">
        <v>229.14998531341499</v>
      </c>
      <c r="L1604" s="139">
        <f t="shared" ref="L1604:L1667" si="197">LN(K1604/K1605)</f>
        <v>1.5284406745549939E-3</v>
      </c>
      <c r="M1604" s="170">
        <f t="shared" ref="M1604:M1667" si="198">$K$3*(1+L1604)</f>
        <v>153.45418555976235</v>
      </c>
      <c r="N1604" s="139" t="e" cm="1">
        <f t="array" ref="N1604">[1]!BSMCall(M1604,$G$4,$G$7,W1604,$G$11,AE1604)/'EUR GBP'!H1604</f>
        <v>#VALUE!</v>
      </c>
      <c r="O1604" s="139" t="e">
        <f>$B$5*(N1604-($G$10/'EUR GBP'!$F$3))</f>
        <v>#VALUE!</v>
      </c>
      <c r="P1604" s="139" t="e">
        <f>(M1604/'EUR GBP'!H1604)-(Barclays!$K$3/'EUR GBP'!$F$3)</f>
        <v>#DIV/0!</v>
      </c>
      <c r="Q1604" s="139" t="e">
        <f t="shared" ref="Q1604:Q1667" si="199">$G$15*P1604</f>
        <v>#DIV/0!</v>
      </c>
      <c r="R1604" s="139" t="e">
        <f t="shared" ref="R1604:R1667" si="200">0.5*$G$16*P1604^2</f>
        <v>#DIV/0!</v>
      </c>
      <c r="S1604" s="139" t="e">
        <f t="shared" ref="S1604:S1667" si="201">Q1604+R1604+Y1604+AG1604</f>
        <v>#DIV/0!</v>
      </c>
    </row>
    <row r="1605" spans="10:19" ht="15" x14ac:dyDescent="0.2">
      <c r="J1605" s="49">
        <v>42814</v>
      </c>
      <c r="K1605" s="50">
        <v>228.800010681152</v>
      </c>
      <c r="L1605" s="139">
        <f t="shared" si="197"/>
        <v>-3.9257736129060831E-3</v>
      </c>
      <c r="M1605" s="170">
        <f t="shared" si="198"/>
        <v>152.618490858185</v>
      </c>
      <c r="N1605" s="139" t="e" cm="1">
        <f t="array" ref="N1605">[1]!BSMCall(M1605,$G$4,$G$7,W1605,$G$11,AE1605)/'EUR GBP'!H1605</f>
        <v>#VALUE!</v>
      </c>
      <c r="O1605" s="139" t="e">
        <f>$B$5*(N1605-($G$10/'EUR GBP'!$F$3))</f>
        <v>#VALUE!</v>
      </c>
      <c r="P1605" s="139" t="e">
        <f>(M1605/'EUR GBP'!H1605)-(Barclays!$K$3/'EUR GBP'!$F$3)</f>
        <v>#DIV/0!</v>
      </c>
      <c r="Q1605" s="139" t="e">
        <f t="shared" si="199"/>
        <v>#DIV/0!</v>
      </c>
      <c r="R1605" s="139" t="e">
        <f t="shared" si="200"/>
        <v>#DIV/0!</v>
      </c>
      <c r="S1605" s="139" t="e">
        <f t="shared" si="201"/>
        <v>#DIV/0!</v>
      </c>
    </row>
    <row r="1606" spans="10:19" ht="15" x14ac:dyDescent="0.2">
      <c r="J1606" s="49">
        <v>42811</v>
      </c>
      <c r="K1606" s="50">
        <v>229.69999313354398</v>
      </c>
      <c r="L1606" s="139">
        <f t="shared" si="197"/>
        <v>3.2704415318858013E-3</v>
      </c>
      <c r="M1606" s="170">
        <f t="shared" si="198"/>
        <v>153.72109492743451</v>
      </c>
      <c r="N1606" s="139" t="e" cm="1">
        <f t="array" ref="N1606">[1]!BSMCall(M1606,$G$4,$G$7,W1606,$G$11,AE1606)/'EUR GBP'!H1606</f>
        <v>#VALUE!</v>
      </c>
      <c r="O1606" s="139" t="e">
        <f>$B$5*(N1606-($G$10/'EUR GBP'!$F$3))</f>
        <v>#VALUE!</v>
      </c>
      <c r="P1606" s="139" t="e">
        <f>(M1606/'EUR GBP'!H1606)-(Barclays!$K$3/'EUR GBP'!$F$3)</f>
        <v>#DIV/0!</v>
      </c>
      <c r="Q1606" s="139" t="e">
        <f t="shared" si="199"/>
        <v>#DIV/0!</v>
      </c>
      <c r="R1606" s="139" t="e">
        <f t="shared" si="200"/>
        <v>#DIV/0!</v>
      </c>
      <c r="S1606" s="139" t="e">
        <f t="shared" si="201"/>
        <v>#DIV/0!</v>
      </c>
    </row>
    <row r="1607" spans="10:19" ht="15" x14ac:dyDescent="0.2">
      <c r="J1607" s="49">
        <v>42810</v>
      </c>
      <c r="K1607" s="50">
        <v>228.94999980926499</v>
      </c>
      <c r="L1607" s="139">
        <f t="shared" si="197"/>
        <v>5.2551398163137291E-3</v>
      </c>
      <c r="M1607" s="170">
        <f t="shared" si="198"/>
        <v>154.0251903943726</v>
      </c>
      <c r="N1607" s="139" t="e" cm="1">
        <f t="array" ref="N1607">[1]!BSMCall(M1607,$G$4,$G$7,W1607,$G$11,AE1607)/'EUR GBP'!H1607</f>
        <v>#VALUE!</v>
      </c>
      <c r="O1607" s="139" t="e">
        <f>$B$5*(N1607-($G$10/'EUR GBP'!$F$3))</f>
        <v>#VALUE!</v>
      </c>
      <c r="P1607" s="139" t="e">
        <f>(M1607/'EUR GBP'!H1607)-(Barclays!$K$3/'EUR GBP'!$F$3)</f>
        <v>#DIV/0!</v>
      </c>
      <c r="Q1607" s="139" t="e">
        <f t="shared" si="199"/>
        <v>#DIV/0!</v>
      </c>
      <c r="R1607" s="139" t="e">
        <f t="shared" si="200"/>
        <v>#DIV/0!</v>
      </c>
      <c r="S1607" s="139" t="e">
        <f t="shared" si="201"/>
        <v>#DIV/0!</v>
      </c>
    </row>
    <row r="1608" spans="10:19" ht="15" x14ac:dyDescent="0.2">
      <c r="J1608" s="49">
        <v>42809</v>
      </c>
      <c r="K1608" s="50">
        <v>227.74999141693101</v>
      </c>
      <c r="L1608" s="139">
        <f t="shared" si="197"/>
        <v>2.1977486097712003E-3</v>
      </c>
      <c r="M1608" s="170">
        <f t="shared" si="198"/>
        <v>153.55673692017916</v>
      </c>
      <c r="N1608" s="139" t="e" cm="1">
        <f t="array" ref="N1608">[1]!BSMCall(M1608,$G$4,$G$7,W1608,$G$11,AE1608)/'EUR GBP'!H1608</f>
        <v>#VALUE!</v>
      </c>
      <c r="O1608" s="139" t="e">
        <f>$B$5*(N1608-($G$10/'EUR GBP'!$F$3))</f>
        <v>#VALUE!</v>
      </c>
      <c r="P1608" s="139" t="e">
        <f>(M1608/'EUR GBP'!H1608)-(Barclays!$K$3/'EUR GBP'!$F$3)</f>
        <v>#DIV/0!</v>
      </c>
      <c r="Q1608" s="139" t="e">
        <f t="shared" si="199"/>
        <v>#DIV/0!</v>
      </c>
      <c r="R1608" s="139" t="e">
        <f t="shared" si="200"/>
        <v>#DIV/0!</v>
      </c>
      <c r="S1608" s="139" t="e">
        <f t="shared" si="201"/>
        <v>#DIV/0!</v>
      </c>
    </row>
    <row r="1609" spans="10:19" ht="15" x14ac:dyDescent="0.2">
      <c r="J1609" s="49">
        <v>42808</v>
      </c>
      <c r="K1609" s="50">
        <v>227.25000381469701</v>
      </c>
      <c r="L1609" s="139">
        <f t="shared" si="197"/>
        <v>-1.4633855509650448E-2</v>
      </c>
      <c r="M1609" s="170">
        <f t="shared" si="198"/>
        <v>150.97779857263652</v>
      </c>
      <c r="N1609" s="139" t="e" cm="1">
        <f t="array" ref="N1609">[1]!BSMCall(M1609,$G$4,$G$7,W1609,$G$11,AE1609)/'EUR GBP'!H1609</f>
        <v>#VALUE!</v>
      </c>
      <c r="O1609" s="139" t="e">
        <f>$B$5*(N1609-($G$10/'EUR GBP'!$F$3))</f>
        <v>#VALUE!</v>
      </c>
      <c r="P1609" s="139" t="e">
        <f>(M1609/'EUR GBP'!H1609)-(Barclays!$K$3/'EUR GBP'!$F$3)</f>
        <v>#DIV/0!</v>
      </c>
      <c r="Q1609" s="139" t="e">
        <f t="shared" si="199"/>
        <v>#DIV/0!</v>
      </c>
      <c r="R1609" s="139" t="e">
        <f t="shared" si="200"/>
        <v>#DIV/0!</v>
      </c>
      <c r="S1609" s="139" t="e">
        <f t="shared" si="201"/>
        <v>#DIV/0!</v>
      </c>
    </row>
    <row r="1610" spans="10:19" ht="15" x14ac:dyDescent="0.2">
      <c r="J1610" s="49">
        <v>42807</v>
      </c>
      <c r="K1610" s="50">
        <v>230.59999942779501</v>
      </c>
      <c r="L1610" s="139">
        <f t="shared" si="197"/>
        <v>-3.4631624228968765E-3</v>
      </c>
      <c r="M1610" s="170">
        <f t="shared" si="198"/>
        <v>152.68937214373878</v>
      </c>
      <c r="N1610" s="139" t="e" cm="1">
        <f t="array" ref="N1610">[1]!BSMCall(M1610,$G$4,$G$7,W1610,$G$11,AE1610)/'EUR GBP'!H1610</f>
        <v>#VALUE!</v>
      </c>
      <c r="O1610" s="139" t="e">
        <f>$B$5*(N1610-($G$10/'EUR GBP'!$F$3))</f>
        <v>#VALUE!</v>
      </c>
      <c r="P1610" s="139" t="e">
        <f>(M1610/'EUR GBP'!H1610)-(Barclays!$K$3/'EUR GBP'!$F$3)</f>
        <v>#DIV/0!</v>
      </c>
      <c r="Q1610" s="139" t="e">
        <f t="shared" si="199"/>
        <v>#DIV/0!</v>
      </c>
      <c r="R1610" s="139" t="e">
        <f t="shared" si="200"/>
        <v>#DIV/0!</v>
      </c>
      <c r="S1610" s="139" t="e">
        <f t="shared" si="201"/>
        <v>#DIV/0!</v>
      </c>
    </row>
    <row r="1611" spans="10:19" ht="15" x14ac:dyDescent="0.2">
      <c r="J1611" s="49">
        <v>42804</v>
      </c>
      <c r="K1611" s="50">
        <v>231.399989128112</v>
      </c>
      <c r="L1611" s="139">
        <f t="shared" si="197"/>
        <v>-3.0205882364042667E-3</v>
      </c>
      <c r="M1611" s="170">
        <f t="shared" si="198"/>
        <v>152.75718335965618</v>
      </c>
      <c r="N1611" s="139" t="e" cm="1">
        <f t="array" ref="N1611">[1]!BSMCall(M1611,$G$4,$G$7,W1611,$G$11,AE1611)/'EUR GBP'!H1611</f>
        <v>#VALUE!</v>
      </c>
      <c r="O1611" s="139" t="e">
        <f>$B$5*(N1611-($G$10/'EUR GBP'!$F$3))</f>
        <v>#VALUE!</v>
      </c>
      <c r="P1611" s="139" t="e">
        <f>(M1611/'EUR GBP'!H1611)-(Barclays!$K$3/'EUR GBP'!$F$3)</f>
        <v>#DIV/0!</v>
      </c>
      <c r="Q1611" s="139" t="e">
        <f t="shared" si="199"/>
        <v>#DIV/0!</v>
      </c>
      <c r="R1611" s="139" t="e">
        <f t="shared" si="200"/>
        <v>#DIV/0!</v>
      </c>
      <c r="S1611" s="139" t="e">
        <f t="shared" si="201"/>
        <v>#DIV/0!</v>
      </c>
    </row>
    <row r="1612" spans="10:19" ht="15" x14ac:dyDescent="0.2">
      <c r="J1612" s="49">
        <v>42803</v>
      </c>
      <c r="K1612" s="50">
        <v>232.10000991821201</v>
      </c>
      <c r="L1612" s="139">
        <f t="shared" si="197"/>
        <v>-3.2261273407405695E-3</v>
      </c>
      <c r="M1612" s="170">
        <f t="shared" si="198"/>
        <v>152.72569065852494</v>
      </c>
      <c r="N1612" s="139" t="e" cm="1">
        <f t="array" ref="N1612">[1]!BSMCall(M1612,$G$4,$G$7,W1612,$G$11,AE1612)/'EUR GBP'!H1612</f>
        <v>#VALUE!</v>
      </c>
      <c r="O1612" s="139" t="e">
        <f>$B$5*(N1612-($G$10/'EUR GBP'!$F$3))</f>
        <v>#VALUE!</v>
      </c>
      <c r="P1612" s="139" t="e">
        <f>(M1612/'EUR GBP'!H1612)-(Barclays!$K$3/'EUR GBP'!$F$3)</f>
        <v>#DIV/0!</v>
      </c>
      <c r="Q1612" s="139" t="e">
        <f t="shared" si="199"/>
        <v>#DIV/0!</v>
      </c>
      <c r="R1612" s="139" t="e">
        <f t="shared" si="200"/>
        <v>#DIV/0!</v>
      </c>
      <c r="S1612" s="139" t="e">
        <f t="shared" si="201"/>
        <v>#DIV/0!</v>
      </c>
    </row>
    <row r="1613" spans="10:19" ht="15" x14ac:dyDescent="0.2">
      <c r="J1613" s="49">
        <v>42802</v>
      </c>
      <c r="K1613" s="50">
        <v>232.85000324249202</v>
      </c>
      <c r="L1613" s="139">
        <f t="shared" si="197"/>
        <v>2.3024462906444193E-2</v>
      </c>
      <c r="M1613" s="170">
        <f t="shared" si="198"/>
        <v>156.74780604062198</v>
      </c>
      <c r="N1613" s="139" t="e" cm="1">
        <f t="array" ref="N1613">[1]!BSMCall(M1613,$G$4,$G$7,W1613,$G$11,AE1613)/'EUR GBP'!H1613</f>
        <v>#VALUE!</v>
      </c>
      <c r="O1613" s="139" t="e">
        <f>$B$5*(N1613-($G$10/'EUR GBP'!$F$3))</f>
        <v>#VALUE!</v>
      </c>
      <c r="P1613" s="139" t="e">
        <f>(M1613/'EUR GBP'!H1613)-(Barclays!$K$3/'EUR GBP'!$F$3)</f>
        <v>#DIV/0!</v>
      </c>
      <c r="Q1613" s="139" t="e">
        <f t="shared" si="199"/>
        <v>#DIV/0!</v>
      </c>
      <c r="R1613" s="139" t="e">
        <f t="shared" si="200"/>
        <v>#DIV/0!</v>
      </c>
      <c r="S1613" s="139" t="e">
        <f t="shared" si="201"/>
        <v>#DIV/0!</v>
      </c>
    </row>
    <row r="1614" spans="10:19" ht="15" x14ac:dyDescent="0.2">
      <c r="J1614" s="49">
        <v>42801</v>
      </c>
      <c r="K1614" s="50">
        <v>227.55000591277999</v>
      </c>
      <c r="L1614" s="139">
        <f t="shared" si="197"/>
        <v>2.1974013642770307E-4</v>
      </c>
      <c r="M1614" s="170">
        <f t="shared" si="198"/>
        <v>153.2536664660812</v>
      </c>
      <c r="N1614" s="139" t="e" cm="1">
        <f t="array" ref="N1614">[1]!BSMCall(M1614,$G$4,$G$7,W1614,$G$11,AE1614)/'EUR GBP'!H1614</f>
        <v>#VALUE!</v>
      </c>
      <c r="O1614" s="139" t="e">
        <f>$B$5*(N1614-($G$10/'EUR GBP'!$F$3))</f>
        <v>#VALUE!</v>
      </c>
      <c r="P1614" s="139" t="e">
        <f>(M1614/'EUR GBP'!H1614)-(Barclays!$K$3/'EUR GBP'!$F$3)</f>
        <v>#DIV/0!</v>
      </c>
      <c r="Q1614" s="139" t="e">
        <f t="shared" si="199"/>
        <v>#DIV/0!</v>
      </c>
      <c r="R1614" s="139" t="e">
        <f t="shared" si="200"/>
        <v>#DIV/0!</v>
      </c>
      <c r="S1614" s="139" t="e">
        <f t="shared" si="201"/>
        <v>#DIV/0!</v>
      </c>
    </row>
    <row r="1615" spans="10:19" ht="15" x14ac:dyDescent="0.2">
      <c r="J1615" s="49">
        <v>42800</v>
      </c>
      <c r="K1615" s="50">
        <v>227.50000953674299</v>
      </c>
      <c r="L1615" s="139">
        <f t="shared" si="197"/>
        <v>-1.6781506768783695E-2</v>
      </c>
      <c r="M1615" s="170">
        <f t="shared" si="198"/>
        <v>150.64873545125906</v>
      </c>
      <c r="N1615" s="139" t="e" cm="1">
        <f t="array" ref="N1615">[1]!BSMCall(M1615,$G$4,$G$7,W1615,$G$11,AE1615)/'EUR GBP'!H1615</f>
        <v>#VALUE!</v>
      </c>
      <c r="O1615" s="139" t="e">
        <f>$B$5*(N1615-($G$10/'EUR GBP'!$F$3))</f>
        <v>#VALUE!</v>
      </c>
      <c r="P1615" s="139" t="e">
        <f>(M1615/'EUR GBP'!H1615)-(Barclays!$K$3/'EUR GBP'!$F$3)</f>
        <v>#DIV/0!</v>
      </c>
      <c r="Q1615" s="139" t="e">
        <f t="shared" si="199"/>
        <v>#DIV/0!</v>
      </c>
      <c r="R1615" s="139" t="e">
        <f t="shared" si="200"/>
        <v>#DIV/0!</v>
      </c>
      <c r="S1615" s="139" t="e">
        <f t="shared" si="201"/>
        <v>#DIV/0!</v>
      </c>
    </row>
    <row r="1616" spans="10:19" ht="15" x14ac:dyDescent="0.2">
      <c r="J1616" s="49">
        <v>42797</v>
      </c>
      <c r="K1616" s="50">
        <v>231.35001659393302</v>
      </c>
      <c r="L1616" s="139">
        <f t="shared" si="197"/>
        <v>6.287344525047007E-3</v>
      </c>
      <c r="M1616" s="170">
        <f t="shared" si="198"/>
        <v>154.1833447976594</v>
      </c>
      <c r="N1616" s="139" t="e" cm="1">
        <f t="array" ref="N1616">[1]!BSMCall(M1616,$G$4,$G$7,W1616,$G$11,AE1616)/'EUR GBP'!H1616</f>
        <v>#VALUE!</v>
      </c>
      <c r="O1616" s="139" t="e">
        <f>$B$5*(N1616-($G$10/'EUR GBP'!$F$3))</f>
        <v>#VALUE!</v>
      </c>
      <c r="P1616" s="139" t="e">
        <f>(M1616/'EUR GBP'!H1616)-(Barclays!$K$3/'EUR GBP'!$F$3)</f>
        <v>#DIV/0!</v>
      </c>
      <c r="Q1616" s="139" t="e">
        <f t="shared" si="199"/>
        <v>#DIV/0!</v>
      </c>
      <c r="R1616" s="139" t="e">
        <f t="shared" si="200"/>
        <v>#DIV/0!</v>
      </c>
      <c r="S1616" s="139" t="e">
        <f t="shared" si="201"/>
        <v>#DIV/0!</v>
      </c>
    </row>
    <row r="1617" spans="10:19" ht="15" x14ac:dyDescent="0.2">
      <c r="J1617" s="49">
        <v>42796</v>
      </c>
      <c r="K1617" s="50">
        <v>229.900002479553</v>
      </c>
      <c r="L1617" s="139">
        <f t="shared" si="197"/>
        <v>-9.5239134583948552E-3</v>
      </c>
      <c r="M1617" s="170">
        <f t="shared" si="198"/>
        <v>151.76074388291136</v>
      </c>
      <c r="N1617" s="139" t="e" cm="1">
        <f t="array" ref="N1617">[1]!BSMCall(M1617,$G$4,$G$7,W1617,$G$11,AE1617)/'EUR GBP'!H1617</f>
        <v>#VALUE!</v>
      </c>
      <c r="O1617" s="139" t="e">
        <f>$B$5*(N1617-($G$10/'EUR GBP'!$F$3))</f>
        <v>#VALUE!</v>
      </c>
      <c r="P1617" s="139" t="e">
        <f>(M1617/'EUR GBP'!H1617)-(Barclays!$K$3/'EUR GBP'!$F$3)</f>
        <v>#DIV/0!</v>
      </c>
      <c r="Q1617" s="139" t="e">
        <f t="shared" si="199"/>
        <v>#DIV/0!</v>
      </c>
      <c r="R1617" s="139" t="e">
        <f t="shared" si="200"/>
        <v>#DIV/0!</v>
      </c>
      <c r="S1617" s="139" t="e">
        <f t="shared" si="201"/>
        <v>#DIV/0!</v>
      </c>
    </row>
    <row r="1618" spans="10:19" ht="15" x14ac:dyDescent="0.2">
      <c r="J1618" s="49">
        <v>42795</v>
      </c>
      <c r="K1618" s="50">
        <v>232.10000991821201</v>
      </c>
      <c r="L1618" s="139">
        <f t="shared" si="197"/>
        <v>2.7740193287090976E-2</v>
      </c>
      <c r="M1618" s="170">
        <f t="shared" si="198"/>
        <v>157.4703502395607</v>
      </c>
      <c r="N1618" s="139" t="e" cm="1">
        <f t="array" ref="N1618">[1]!BSMCall(M1618,$G$4,$G$7,W1618,$G$11,AE1618)/'EUR GBP'!H1618</f>
        <v>#VALUE!</v>
      </c>
      <c r="O1618" s="139" t="e">
        <f>$B$5*(N1618-($G$10/'EUR GBP'!$F$3))</f>
        <v>#VALUE!</v>
      </c>
      <c r="P1618" s="139" t="e">
        <f>(M1618/'EUR GBP'!H1618)-(Barclays!$K$3/'EUR GBP'!$F$3)</f>
        <v>#DIV/0!</v>
      </c>
      <c r="Q1618" s="139" t="e">
        <f t="shared" si="199"/>
        <v>#DIV/0!</v>
      </c>
      <c r="R1618" s="139" t="e">
        <f t="shared" si="200"/>
        <v>#DIV/0!</v>
      </c>
      <c r="S1618" s="139" t="e">
        <f t="shared" si="201"/>
        <v>#DIV/0!</v>
      </c>
    </row>
    <row r="1619" spans="10:19" ht="15" x14ac:dyDescent="0.2">
      <c r="J1619" s="49">
        <v>42794</v>
      </c>
      <c r="K1619" s="50">
        <v>225.74999332427899</v>
      </c>
      <c r="L1619" s="139">
        <f t="shared" si="197"/>
        <v>3.549991328535194E-3</v>
      </c>
      <c r="M1619" s="170">
        <f t="shared" si="198"/>
        <v>153.76392754668527</v>
      </c>
      <c r="N1619" s="139" t="e" cm="1">
        <f t="array" ref="N1619">[1]!BSMCall(M1619,$G$4,$G$7,W1619,$G$11,AE1619)/'EUR GBP'!H1619</f>
        <v>#VALUE!</v>
      </c>
      <c r="O1619" s="139" t="e">
        <f>$B$5*(N1619-($G$10/'EUR GBP'!$F$3))</f>
        <v>#VALUE!</v>
      </c>
      <c r="P1619" s="139" t="e">
        <f>(M1619/'EUR GBP'!H1619)-(Barclays!$K$3/'EUR GBP'!$F$3)</f>
        <v>#DIV/0!</v>
      </c>
      <c r="Q1619" s="139" t="e">
        <f t="shared" si="199"/>
        <v>#DIV/0!</v>
      </c>
      <c r="R1619" s="139" t="e">
        <f t="shared" si="200"/>
        <v>#DIV/0!</v>
      </c>
      <c r="S1619" s="139" t="e">
        <f t="shared" si="201"/>
        <v>#DIV/0!</v>
      </c>
    </row>
    <row r="1620" spans="10:19" ht="15" x14ac:dyDescent="0.2">
      <c r="J1620" s="49">
        <v>42793</v>
      </c>
      <c r="K1620" s="50">
        <v>224.950003623962</v>
      </c>
      <c r="L1620" s="139">
        <f t="shared" si="197"/>
        <v>1.1120015432430233E-3</v>
      </c>
      <c r="M1620" s="170">
        <f t="shared" si="198"/>
        <v>153.39037875694441</v>
      </c>
      <c r="N1620" s="139" t="e" cm="1">
        <f t="array" ref="N1620">[1]!BSMCall(M1620,$G$4,$G$7,W1620,$G$11,AE1620)/'EUR GBP'!H1620</f>
        <v>#VALUE!</v>
      </c>
      <c r="O1620" s="139" t="e">
        <f>$B$5*(N1620-($G$10/'EUR GBP'!$F$3))</f>
        <v>#VALUE!</v>
      </c>
      <c r="P1620" s="139" t="e">
        <f>(M1620/'EUR GBP'!H1620)-(Barclays!$K$3/'EUR GBP'!$F$3)</f>
        <v>#DIV/0!</v>
      </c>
      <c r="Q1620" s="139" t="e">
        <f t="shared" si="199"/>
        <v>#DIV/0!</v>
      </c>
      <c r="R1620" s="139" t="e">
        <f t="shared" si="200"/>
        <v>#DIV/0!</v>
      </c>
      <c r="S1620" s="139" t="e">
        <f t="shared" si="201"/>
        <v>#DIV/0!</v>
      </c>
    </row>
    <row r="1621" spans="10:19" ht="15" x14ac:dyDescent="0.2">
      <c r="J1621" s="49">
        <v>42790</v>
      </c>
      <c r="K1621" s="50">
        <v>224.69999790191602</v>
      </c>
      <c r="L1621" s="139">
        <f t="shared" si="197"/>
        <v>-1.4360140152391983E-2</v>
      </c>
      <c r="M1621" s="170">
        <f t="shared" si="198"/>
        <v>151.01973723909617</v>
      </c>
      <c r="N1621" s="139" t="e" cm="1">
        <f t="array" ref="N1621">[1]!BSMCall(M1621,$G$4,$G$7,W1621,$G$11,AE1621)/'EUR GBP'!H1621</f>
        <v>#VALUE!</v>
      </c>
      <c r="O1621" s="139" t="e">
        <f>$B$5*(N1621-($G$10/'EUR GBP'!$F$3))</f>
        <v>#VALUE!</v>
      </c>
      <c r="P1621" s="139" t="e">
        <f>(M1621/'EUR GBP'!H1621)-(Barclays!$K$3/'EUR GBP'!$F$3)</f>
        <v>#DIV/0!</v>
      </c>
      <c r="Q1621" s="139" t="e">
        <f t="shared" si="199"/>
        <v>#DIV/0!</v>
      </c>
      <c r="R1621" s="139" t="e">
        <f t="shared" si="200"/>
        <v>#DIV/0!</v>
      </c>
      <c r="S1621" s="139" t="e">
        <f t="shared" si="201"/>
        <v>#DIV/0!</v>
      </c>
    </row>
    <row r="1622" spans="10:19" ht="15" x14ac:dyDescent="0.2">
      <c r="J1622" s="49">
        <v>42789</v>
      </c>
      <c r="K1622" s="50">
        <v>227.950000762939</v>
      </c>
      <c r="L1622" s="139">
        <f t="shared" si="197"/>
        <v>-3.1309905207115594E-2</v>
      </c>
      <c r="M1622" s="170">
        <f t="shared" si="198"/>
        <v>148.42269427329671</v>
      </c>
      <c r="N1622" s="139" t="e" cm="1">
        <f t="array" ref="N1622">[1]!BSMCall(M1622,$G$4,$G$7,W1622,$G$11,AE1622)/'EUR GBP'!H1622</f>
        <v>#VALUE!</v>
      </c>
      <c r="O1622" s="139" t="e">
        <f>$B$5*(N1622-($G$10/'EUR GBP'!$F$3))</f>
        <v>#VALUE!</v>
      </c>
      <c r="P1622" s="139" t="e">
        <f>(M1622/'EUR GBP'!H1622)-(Barclays!$K$3/'EUR GBP'!$F$3)</f>
        <v>#DIV/0!</v>
      </c>
      <c r="Q1622" s="139" t="e">
        <f t="shared" si="199"/>
        <v>#DIV/0!</v>
      </c>
      <c r="R1622" s="139" t="e">
        <f t="shared" si="200"/>
        <v>#DIV/0!</v>
      </c>
      <c r="S1622" s="139" t="e">
        <f t="shared" si="201"/>
        <v>#DIV/0!</v>
      </c>
    </row>
    <row r="1623" spans="10:19" ht="15" x14ac:dyDescent="0.2">
      <c r="J1623" s="49">
        <v>42788</v>
      </c>
      <c r="K1623" s="50">
        <v>235.19999980926499</v>
      </c>
      <c r="L1623" s="139">
        <f t="shared" si="197"/>
        <v>-7.8349111470602962E-3</v>
      </c>
      <c r="M1623" s="170">
        <f t="shared" si="198"/>
        <v>152.01953281347815</v>
      </c>
      <c r="N1623" s="139" t="e" cm="1">
        <f t="array" ref="N1623">[1]!BSMCall(M1623,$G$4,$G$7,W1623,$G$11,AE1623)/'EUR GBP'!H1623</f>
        <v>#VALUE!</v>
      </c>
      <c r="O1623" s="139" t="e">
        <f>$B$5*(N1623-($G$10/'EUR GBP'!$F$3))</f>
        <v>#VALUE!</v>
      </c>
      <c r="P1623" s="139" t="e">
        <f>(M1623/'EUR GBP'!H1623)-(Barclays!$K$3/'EUR GBP'!$F$3)</f>
        <v>#DIV/0!</v>
      </c>
      <c r="Q1623" s="139" t="e">
        <f t="shared" si="199"/>
        <v>#DIV/0!</v>
      </c>
      <c r="R1623" s="139" t="e">
        <f t="shared" si="200"/>
        <v>#DIV/0!</v>
      </c>
      <c r="S1623" s="139" t="e">
        <f t="shared" si="201"/>
        <v>#DIV/0!</v>
      </c>
    </row>
    <row r="1624" spans="10:19" ht="15" x14ac:dyDescent="0.2">
      <c r="J1624" s="49">
        <v>42787</v>
      </c>
      <c r="K1624" s="50">
        <v>237.050008773803</v>
      </c>
      <c r="L1624" s="139">
        <f t="shared" si="197"/>
        <v>-1.4752859163545626E-3</v>
      </c>
      <c r="M1624" s="170">
        <f t="shared" si="198"/>
        <v>152.99395457786255</v>
      </c>
      <c r="N1624" s="139" t="e" cm="1">
        <f t="array" ref="N1624">[1]!BSMCall(M1624,$G$4,$G$7,W1624,$G$11,AE1624)/'EUR GBP'!H1624</f>
        <v>#VALUE!</v>
      </c>
      <c r="O1624" s="139" t="e">
        <f>$B$5*(N1624-($G$10/'EUR GBP'!$F$3))</f>
        <v>#VALUE!</v>
      </c>
      <c r="P1624" s="139" t="e">
        <f>(M1624/'EUR GBP'!H1624)-(Barclays!$K$3/'EUR GBP'!$F$3)</f>
        <v>#DIV/0!</v>
      </c>
      <c r="Q1624" s="139" t="e">
        <f t="shared" si="199"/>
        <v>#DIV/0!</v>
      </c>
      <c r="R1624" s="139" t="e">
        <f t="shared" si="200"/>
        <v>#DIV/0!</v>
      </c>
      <c r="S1624" s="139" t="e">
        <f t="shared" si="201"/>
        <v>#DIV/0!</v>
      </c>
    </row>
    <row r="1625" spans="10:19" ht="15" x14ac:dyDescent="0.2">
      <c r="J1625" s="49">
        <v>42786</v>
      </c>
      <c r="K1625" s="50">
        <v>237.39998340606601</v>
      </c>
      <c r="L1625" s="139">
        <f t="shared" si="197"/>
        <v>4.2211929051456636E-3</v>
      </c>
      <c r="M1625" s="170">
        <f t="shared" si="198"/>
        <v>153.86676905083249</v>
      </c>
      <c r="N1625" s="139" t="e" cm="1">
        <f t="array" ref="N1625">[1]!BSMCall(M1625,$G$4,$G$7,W1625,$G$11,AE1625)/'EUR GBP'!H1625</f>
        <v>#VALUE!</v>
      </c>
      <c r="O1625" s="139" t="e">
        <f>$B$5*(N1625-($G$10/'EUR GBP'!$F$3))</f>
        <v>#VALUE!</v>
      </c>
      <c r="P1625" s="139" t="e">
        <f>(M1625/'EUR GBP'!H1625)-(Barclays!$K$3/'EUR GBP'!$F$3)</f>
        <v>#DIV/0!</v>
      </c>
      <c r="Q1625" s="139" t="e">
        <f t="shared" si="199"/>
        <v>#DIV/0!</v>
      </c>
      <c r="R1625" s="139" t="e">
        <f t="shared" si="200"/>
        <v>#DIV/0!</v>
      </c>
      <c r="S1625" s="139" t="e">
        <f t="shared" si="201"/>
        <v>#DIV/0!</v>
      </c>
    </row>
    <row r="1626" spans="10:19" ht="15" x14ac:dyDescent="0.2">
      <c r="J1626" s="49">
        <v>42783</v>
      </c>
      <c r="K1626" s="50">
        <v>236.39998435974098</v>
      </c>
      <c r="L1626" s="139">
        <f t="shared" si="197"/>
        <v>-8.0052215611646597E-3</v>
      </c>
      <c r="M1626" s="170">
        <f t="shared" si="198"/>
        <v>151.99343785218966</v>
      </c>
      <c r="N1626" s="139" t="e" cm="1">
        <f t="array" ref="N1626">[1]!BSMCall(M1626,$G$4,$G$7,W1626,$G$11,AE1626)/'EUR GBP'!H1626</f>
        <v>#VALUE!</v>
      </c>
      <c r="O1626" s="139" t="e">
        <f>$B$5*(N1626-($G$10/'EUR GBP'!$F$3))</f>
        <v>#VALUE!</v>
      </c>
      <c r="P1626" s="139" t="e">
        <f>(M1626/'EUR GBP'!H1626)-(Barclays!$K$3/'EUR GBP'!$F$3)</f>
        <v>#DIV/0!</v>
      </c>
      <c r="Q1626" s="139" t="e">
        <f t="shared" si="199"/>
        <v>#DIV/0!</v>
      </c>
      <c r="R1626" s="139" t="e">
        <f t="shared" si="200"/>
        <v>#DIV/0!</v>
      </c>
      <c r="S1626" s="139" t="e">
        <f t="shared" si="201"/>
        <v>#DIV/0!</v>
      </c>
    </row>
    <row r="1627" spans="10:19" ht="15" x14ac:dyDescent="0.2">
      <c r="J1627" s="49">
        <v>42782</v>
      </c>
      <c r="K1627" s="50">
        <v>238.30001354217498</v>
      </c>
      <c r="L1627" s="139">
        <f t="shared" si="197"/>
        <v>-6.0662887417350774E-3</v>
      </c>
      <c r="M1627" s="170">
        <f t="shared" si="198"/>
        <v>152.29052113467762</v>
      </c>
      <c r="N1627" s="139" t="e" cm="1">
        <f t="array" ref="N1627">[1]!BSMCall(M1627,$G$4,$G$7,W1627,$G$11,AE1627)/'EUR GBP'!H1627</f>
        <v>#VALUE!</v>
      </c>
      <c r="O1627" s="139" t="e">
        <f>$B$5*(N1627-($G$10/'EUR GBP'!$F$3))</f>
        <v>#VALUE!</v>
      </c>
      <c r="P1627" s="139" t="e">
        <f>(M1627/'EUR GBP'!H1627)-(Barclays!$K$3/'EUR GBP'!$F$3)</f>
        <v>#DIV/0!</v>
      </c>
      <c r="Q1627" s="139" t="e">
        <f t="shared" si="199"/>
        <v>#DIV/0!</v>
      </c>
      <c r="R1627" s="139" t="e">
        <f t="shared" si="200"/>
        <v>#DIV/0!</v>
      </c>
      <c r="S1627" s="139" t="e">
        <f t="shared" si="201"/>
        <v>#DIV/0!</v>
      </c>
    </row>
    <row r="1628" spans="10:19" ht="15" x14ac:dyDescent="0.2">
      <c r="J1628" s="49">
        <v>42781</v>
      </c>
      <c r="K1628" s="50">
        <v>239.75000381469701</v>
      </c>
      <c r="L1628" s="139">
        <f t="shared" si="197"/>
        <v>2.1501721573899877E-2</v>
      </c>
      <c r="M1628" s="170">
        <f t="shared" si="198"/>
        <v>156.51449161687341</v>
      </c>
      <c r="N1628" s="139" t="e" cm="1">
        <f t="array" ref="N1628">[1]!BSMCall(M1628,$G$4,$G$7,W1628,$G$11,AE1628)/'EUR GBP'!H1628</f>
        <v>#VALUE!</v>
      </c>
      <c r="O1628" s="139" t="e">
        <f>$B$5*(N1628-($G$10/'EUR GBP'!$F$3))</f>
        <v>#VALUE!</v>
      </c>
      <c r="P1628" s="139" t="e">
        <f>(M1628/'EUR GBP'!H1628)-(Barclays!$K$3/'EUR GBP'!$F$3)</f>
        <v>#DIV/0!</v>
      </c>
      <c r="Q1628" s="139" t="e">
        <f t="shared" si="199"/>
        <v>#DIV/0!</v>
      </c>
      <c r="R1628" s="139" t="e">
        <f t="shared" si="200"/>
        <v>#DIV/0!</v>
      </c>
      <c r="S1628" s="139" t="e">
        <f t="shared" si="201"/>
        <v>#DIV/0!</v>
      </c>
    </row>
    <row r="1629" spans="10:19" ht="15" x14ac:dyDescent="0.2">
      <c r="J1629" s="49">
        <v>42780</v>
      </c>
      <c r="K1629" s="50">
        <v>234.64999198913497</v>
      </c>
      <c r="L1629" s="139">
        <f t="shared" si="197"/>
        <v>8.9897475095555169E-3</v>
      </c>
      <c r="M1629" s="170">
        <f t="shared" si="198"/>
        <v>154.59740697722438</v>
      </c>
      <c r="N1629" s="139" t="e" cm="1">
        <f t="array" ref="N1629">[1]!BSMCall(M1629,$G$4,$G$7,W1629,$G$11,AE1629)/'EUR GBP'!H1629</f>
        <v>#VALUE!</v>
      </c>
      <c r="O1629" s="139" t="e">
        <f>$B$5*(N1629-($G$10/'EUR GBP'!$F$3))</f>
        <v>#VALUE!</v>
      </c>
      <c r="P1629" s="139" t="e">
        <f>(M1629/'EUR GBP'!H1629)-(Barclays!$K$3/'EUR GBP'!$F$3)</f>
        <v>#DIV/0!</v>
      </c>
      <c r="Q1629" s="139" t="e">
        <f t="shared" si="199"/>
        <v>#DIV/0!</v>
      </c>
      <c r="R1629" s="139" t="e">
        <f t="shared" si="200"/>
        <v>#DIV/0!</v>
      </c>
      <c r="S1629" s="139" t="e">
        <f t="shared" si="201"/>
        <v>#DIV/0!</v>
      </c>
    </row>
    <row r="1630" spans="10:19" ht="15" x14ac:dyDescent="0.2">
      <c r="J1630" s="49">
        <v>42779</v>
      </c>
      <c r="K1630" s="50">
        <v>232.55000114440901</v>
      </c>
      <c r="L1630" s="139">
        <f t="shared" si="197"/>
        <v>1.4074078213701737E-2</v>
      </c>
      <c r="M1630" s="170">
        <f t="shared" si="198"/>
        <v>155.37642811694931</v>
      </c>
      <c r="N1630" s="139" t="e" cm="1">
        <f t="array" ref="N1630">[1]!BSMCall(M1630,$G$4,$G$7,W1630,$G$11,AE1630)/'EUR GBP'!H1630</f>
        <v>#VALUE!</v>
      </c>
      <c r="O1630" s="139" t="e">
        <f>$B$5*(N1630-($G$10/'EUR GBP'!$F$3))</f>
        <v>#VALUE!</v>
      </c>
      <c r="P1630" s="139" t="e">
        <f>(M1630/'EUR GBP'!H1630)-(Barclays!$K$3/'EUR GBP'!$F$3)</f>
        <v>#DIV/0!</v>
      </c>
      <c r="Q1630" s="139" t="e">
        <f t="shared" si="199"/>
        <v>#DIV/0!</v>
      </c>
      <c r="R1630" s="139" t="e">
        <f t="shared" si="200"/>
        <v>#DIV/0!</v>
      </c>
      <c r="S1630" s="139" t="e">
        <f t="shared" si="201"/>
        <v>#DIV/0!</v>
      </c>
    </row>
    <row r="1631" spans="10:19" ht="15" x14ac:dyDescent="0.2">
      <c r="J1631" s="49">
        <v>42776</v>
      </c>
      <c r="K1631" s="50">
        <v>229.299998283386</v>
      </c>
      <c r="L1631" s="139">
        <f t="shared" si="197"/>
        <v>4.3617340383145909E-4</v>
      </c>
      <c r="M1631" s="170">
        <f t="shared" si="198"/>
        <v>153.28682837085458</v>
      </c>
      <c r="N1631" s="139" t="e" cm="1">
        <f t="array" ref="N1631">[1]!BSMCall(M1631,$G$4,$G$7,W1631,$G$11,AE1631)/'EUR GBP'!H1631</f>
        <v>#VALUE!</v>
      </c>
      <c r="O1631" s="139" t="e">
        <f>$B$5*(N1631-($G$10/'EUR GBP'!$F$3))</f>
        <v>#VALUE!</v>
      </c>
      <c r="P1631" s="139" t="e">
        <f>(M1631/'EUR GBP'!H1631)-(Barclays!$K$3/'EUR GBP'!$F$3)</f>
        <v>#DIV/0!</v>
      </c>
      <c r="Q1631" s="139" t="e">
        <f t="shared" si="199"/>
        <v>#DIV/0!</v>
      </c>
      <c r="R1631" s="139" t="e">
        <f t="shared" si="200"/>
        <v>#DIV/0!</v>
      </c>
      <c r="S1631" s="139" t="e">
        <f t="shared" si="201"/>
        <v>#DIV/0!</v>
      </c>
    </row>
    <row r="1632" spans="10:19" ht="15" x14ac:dyDescent="0.2">
      <c r="J1632" s="49">
        <v>42775</v>
      </c>
      <c r="K1632" s="50">
        <v>229.20000553131098</v>
      </c>
      <c r="L1632" s="139">
        <f t="shared" si="197"/>
        <v>2.161055384184769E-2</v>
      </c>
      <c r="M1632" s="170">
        <f t="shared" si="198"/>
        <v>156.53116689673794</v>
      </c>
      <c r="N1632" s="139" t="e" cm="1">
        <f t="array" ref="N1632">[1]!BSMCall(M1632,$G$4,$G$7,W1632,$G$11,AE1632)/'EUR GBP'!H1632</f>
        <v>#VALUE!</v>
      </c>
      <c r="O1632" s="139" t="e">
        <f>$B$5*(N1632-($G$10/'EUR GBP'!$F$3))</f>
        <v>#VALUE!</v>
      </c>
      <c r="P1632" s="139" t="e">
        <f>(M1632/'EUR GBP'!H1632)-(Barclays!$K$3/'EUR GBP'!$F$3)</f>
        <v>#DIV/0!</v>
      </c>
      <c r="Q1632" s="139" t="e">
        <f t="shared" si="199"/>
        <v>#DIV/0!</v>
      </c>
      <c r="R1632" s="139" t="e">
        <f t="shared" si="200"/>
        <v>#DIV/0!</v>
      </c>
      <c r="S1632" s="139" t="e">
        <f t="shared" si="201"/>
        <v>#DIV/0!</v>
      </c>
    </row>
    <row r="1633" spans="10:19" ht="15" x14ac:dyDescent="0.2">
      <c r="J1633" s="49">
        <v>42774</v>
      </c>
      <c r="K1633" s="50">
        <v>224.30000305175702</v>
      </c>
      <c r="L1633" s="139">
        <f t="shared" si="197"/>
        <v>-8.6561485238524395E-3</v>
      </c>
      <c r="M1633" s="170">
        <f t="shared" si="198"/>
        <v>151.89370282434476</v>
      </c>
      <c r="N1633" s="139" t="e" cm="1">
        <f t="array" ref="N1633">[1]!BSMCall(M1633,$G$4,$G$7,W1633,$G$11,AE1633)/'EUR GBP'!H1633</f>
        <v>#VALUE!</v>
      </c>
      <c r="O1633" s="139" t="e">
        <f>$B$5*(N1633-($G$10/'EUR GBP'!$F$3))</f>
        <v>#VALUE!</v>
      </c>
      <c r="P1633" s="139" t="e">
        <f>(M1633/'EUR GBP'!H1633)-(Barclays!$K$3/'EUR GBP'!$F$3)</f>
        <v>#DIV/0!</v>
      </c>
      <c r="Q1633" s="139" t="e">
        <f t="shared" si="199"/>
        <v>#DIV/0!</v>
      </c>
      <c r="R1633" s="139" t="e">
        <f t="shared" si="200"/>
        <v>#DIV/0!</v>
      </c>
      <c r="S1633" s="139" t="e">
        <f t="shared" si="201"/>
        <v>#DIV/0!</v>
      </c>
    </row>
    <row r="1634" spans="10:19" ht="15" x14ac:dyDescent="0.2">
      <c r="J1634" s="49">
        <v>42773</v>
      </c>
      <c r="K1634" s="50">
        <v>226.25000476837101</v>
      </c>
      <c r="L1634" s="139">
        <f t="shared" si="197"/>
        <v>-1.0114422820167791E-2</v>
      </c>
      <c r="M1634" s="170">
        <f t="shared" si="198"/>
        <v>151.67026603975069</v>
      </c>
      <c r="N1634" s="139" t="e" cm="1">
        <f t="array" ref="N1634">[1]!BSMCall(M1634,$G$4,$G$7,W1634,$G$11,AE1634)/'EUR GBP'!H1634</f>
        <v>#VALUE!</v>
      </c>
      <c r="O1634" s="139" t="e">
        <f>$B$5*(N1634-($G$10/'EUR GBP'!$F$3))</f>
        <v>#VALUE!</v>
      </c>
      <c r="P1634" s="139" t="e">
        <f>(M1634/'EUR GBP'!H1634)-(Barclays!$K$3/'EUR GBP'!$F$3)</f>
        <v>#DIV/0!</v>
      </c>
      <c r="Q1634" s="139" t="e">
        <f t="shared" si="199"/>
        <v>#DIV/0!</v>
      </c>
      <c r="R1634" s="139" t="e">
        <f t="shared" si="200"/>
        <v>#DIV/0!</v>
      </c>
      <c r="S1634" s="139" t="e">
        <f t="shared" si="201"/>
        <v>#DIV/0!</v>
      </c>
    </row>
    <row r="1635" spans="10:19" ht="15" x14ac:dyDescent="0.2">
      <c r="J1635" s="49">
        <v>42772</v>
      </c>
      <c r="K1635" s="50">
        <v>228.55000495910599</v>
      </c>
      <c r="L1635" s="139">
        <f t="shared" si="197"/>
        <v>-2.8399824978276667E-3</v>
      </c>
      <c r="M1635" s="170">
        <f t="shared" si="198"/>
        <v>152.78485577053851</v>
      </c>
      <c r="N1635" s="139" t="e" cm="1">
        <f t="array" ref="N1635">[1]!BSMCall(M1635,$G$4,$G$7,W1635,$G$11,AE1635)/'EUR GBP'!H1635</f>
        <v>#VALUE!</v>
      </c>
      <c r="O1635" s="139" t="e">
        <f>$B$5*(N1635-($G$10/'EUR GBP'!$F$3))</f>
        <v>#VALUE!</v>
      </c>
      <c r="P1635" s="139" t="e">
        <f>(M1635/'EUR GBP'!H1635)-(Barclays!$K$3/'EUR GBP'!$F$3)</f>
        <v>#DIV/0!</v>
      </c>
      <c r="Q1635" s="139" t="e">
        <f t="shared" si="199"/>
        <v>#DIV/0!</v>
      </c>
      <c r="R1635" s="139" t="e">
        <f t="shared" si="200"/>
        <v>#DIV/0!</v>
      </c>
      <c r="S1635" s="139" t="e">
        <f t="shared" si="201"/>
        <v>#DIV/0!</v>
      </c>
    </row>
    <row r="1636" spans="10:19" ht="15" x14ac:dyDescent="0.2">
      <c r="J1636" s="49">
        <v>42769</v>
      </c>
      <c r="K1636" s="50">
        <v>229.20000553131098</v>
      </c>
      <c r="L1636" s="139">
        <f t="shared" si="197"/>
        <v>3.3946658812629843E-2</v>
      </c>
      <c r="M1636" s="170">
        <f t="shared" si="198"/>
        <v>158.42130487424373</v>
      </c>
      <c r="N1636" s="139" t="e" cm="1">
        <f t="array" ref="N1636">[1]!BSMCall(M1636,$G$4,$G$7,W1636,$G$11,AE1636)/'EUR GBP'!H1636</f>
        <v>#VALUE!</v>
      </c>
      <c r="O1636" s="139" t="e">
        <f>$B$5*(N1636-($G$10/'EUR GBP'!$F$3))</f>
        <v>#VALUE!</v>
      </c>
      <c r="P1636" s="139" t="e">
        <f>(M1636/'EUR GBP'!H1636)-(Barclays!$K$3/'EUR GBP'!$F$3)</f>
        <v>#DIV/0!</v>
      </c>
      <c r="Q1636" s="139" t="e">
        <f t="shared" si="199"/>
        <v>#DIV/0!</v>
      </c>
      <c r="R1636" s="139" t="e">
        <f t="shared" si="200"/>
        <v>#DIV/0!</v>
      </c>
      <c r="S1636" s="139" t="e">
        <f t="shared" si="201"/>
        <v>#DIV/0!</v>
      </c>
    </row>
    <row r="1637" spans="10:19" ht="15" x14ac:dyDescent="0.2">
      <c r="J1637" s="49">
        <v>42768</v>
      </c>
      <c r="K1637" s="50">
        <v>221.55001163482601</v>
      </c>
      <c r="L1637" s="139">
        <f t="shared" si="197"/>
        <v>-5.1772232457820344E-3</v>
      </c>
      <c r="M1637" s="170">
        <f t="shared" si="198"/>
        <v>152.42674374808524</v>
      </c>
      <c r="N1637" s="139" t="e" cm="1">
        <f t="array" ref="N1637">[1]!BSMCall(M1637,$G$4,$G$7,W1637,$G$11,AE1637)/'EUR GBP'!H1637</f>
        <v>#VALUE!</v>
      </c>
      <c r="O1637" s="139" t="e">
        <f>$B$5*(N1637-($G$10/'EUR GBP'!$F$3))</f>
        <v>#VALUE!</v>
      </c>
      <c r="P1637" s="139" t="e">
        <f>(M1637/'EUR GBP'!H1637)-(Barclays!$K$3/'EUR GBP'!$F$3)</f>
        <v>#DIV/0!</v>
      </c>
      <c r="Q1637" s="139" t="e">
        <f t="shared" si="199"/>
        <v>#DIV/0!</v>
      </c>
      <c r="R1637" s="139" t="e">
        <f t="shared" si="200"/>
        <v>#DIV/0!</v>
      </c>
      <c r="S1637" s="139" t="e">
        <f t="shared" si="201"/>
        <v>#DIV/0!</v>
      </c>
    </row>
    <row r="1638" spans="10:19" ht="15" x14ac:dyDescent="0.2">
      <c r="J1638" s="49">
        <v>42767</v>
      </c>
      <c r="K1638" s="50">
        <v>222.69999980926499</v>
      </c>
      <c r="L1638" s="139">
        <f t="shared" si="197"/>
        <v>1.5841058359474407E-2</v>
      </c>
      <c r="M1638" s="170">
        <f t="shared" si="198"/>
        <v>155.64716481114365</v>
      </c>
      <c r="N1638" s="139" t="e" cm="1">
        <f t="array" ref="N1638">[1]!BSMCall(M1638,$G$4,$G$7,W1638,$G$11,AE1638)/'EUR GBP'!H1638</f>
        <v>#VALUE!</v>
      </c>
      <c r="O1638" s="139" t="e">
        <f>$B$5*(N1638-($G$10/'EUR GBP'!$F$3))</f>
        <v>#VALUE!</v>
      </c>
      <c r="P1638" s="139" t="e">
        <f>(M1638/'EUR GBP'!H1638)-(Barclays!$K$3/'EUR GBP'!$F$3)</f>
        <v>#DIV/0!</v>
      </c>
      <c r="Q1638" s="139" t="e">
        <f t="shared" si="199"/>
        <v>#DIV/0!</v>
      </c>
      <c r="R1638" s="139" t="e">
        <f t="shared" si="200"/>
        <v>#DIV/0!</v>
      </c>
      <c r="S1638" s="139" t="e">
        <f t="shared" si="201"/>
        <v>#DIV/0!</v>
      </c>
    </row>
    <row r="1639" spans="10:19" ht="15" x14ac:dyDescent="0.2">
      <c r="J1639" s="49">
        <v>42766</v>
      </c>
      <c r="K1639" s="50">
        <v>219.19999122619598</v>
      </c>
      <c r="L1639" s="139">
        <f t="shared" si="197"/>
        <v>-1.9426852069247602E-2</v>
      </c>
      <c r="M1639" s="170">
        <f t="shared" si="198"/>
        <v>150.24341564992258</v>
      </c>
      <c r="N1639" s="139" t="e" cm="1">
        <f t="array" ref="N1639">[1]!BSMCall(M1639,$G$4,$G$7,W1639,$G$11,AE1639)/'EUR GBP'!H1639</f>
        <v>#VALUE!</v>
      </c>
      <c r="O1639" s="139" t="e">
        <f>$B$5*(N1639-($G$10/'EUR GBP'!$F$3))</f>
        <v>#VALUE!</v>
      </c>
      <c r="P1639" s="139" t="e">
        <f>(M1639/'EUR GBP'!H1639)-(Barclays!$K$3/'EUR GBP'!$F$3)</f>
        <v>#DIV/0!</v>
      </c>
      <c r="Q1639" s="139" t="e">
        <f t="shared" si="199"/>
        <v>#DIV/0!</v>
      </c>
      <c r="R1639" s="139" t="e">
        <f t="shared" si="200"/>
        <v>#DIV/0!</v>
      </c>
      <c r="S1639" s="139" t="e">
        <f t="shared" si="201"/>
        <v>#DIV/0!</v>
      </c>
    </row>
    <row r="1640" spans="10:19" ht="15" x14ac:dyDescent="0.2">
      <c r="J1640" s="49">
        <v>42765</v>
      </c>
      <c r="K1640" s="50">
        <v>223.49998950958198</v>
      </c>
      <c r="L1640" s="139">
        <f t="shared" si="197"/>
        <v>-2.7362712685275431E-2</v>
      </c>
      <c r="M1640" s="170">
        <f t="shared" si="198"/>
        <v>149.02748310313623</v>
      </c>
      <c r="N1640" s="139" t="e" cm="1">
        <f t="array" ref="N1640">[1]!BSMCall(M1640,$G$4,$G$7,W1640,$G$11,AE1640)/'EUR GBP'!H1640</f>
        <v>#VALUE!</v>
      </c>
      <c r="O1640" s="139" t="e">
        <f>$B$5*(N1640-($G$10/'EUR GBP'!$F$3))</f>
        <v>#VALUE!</v>
      </c>
      <c r="P1640" s="139" t="e">
        <f>(M1640/'EUR GBP'!H1640)-(Barclays!$K$3/'EUR GBP'!$F$3)</f>
        <v>#DIV/0!</v>
      </c>
      <c r="Q1640" s="139" t="e">
        <f t="shared" si="199"/>
        <v>#DIV/0!</v>
      </c>
      <c r="R1640" s="139" t="e">
        <f t="shared" si="200"/>
        <v>#DIV/0!</v>
      </c>
      <c r="S1640" s="139" t="e">
        <f t="shared" si="201"/>
        <v>#DIV/0!</v>
      </c>
    </row>
    <row r="1641" spans="10:19" ht="15" x14ac:dyDescent="0.2">
      <c r="J1641" s="49">
        <v>42762</v>
      </c>
      <c r="K1641" s="50">
        <v>229.69999313354398</v>
      </c>
      <c r="L1641" s="139">
        <f t="shared" si="197"/>
        <v>-9.9632630897454992E-3</v>
      </c>
      <c r="M1641" s="170">
        <f t="shared" si="198"/>
        <v>151.69342673332596</v>
      </c>
      <c r="N1641" s="139" t="e" cm="1">
        <f t="array" ref="N1641">[1]!BSMCall(M1641,$G$4,$G$7,W1641,$G$11,AE1641)/'EUR GBP'!H1641</f>
        <v>#VALUE!</v>
      </c>
      <c r="O1641" s="139" t="e">
        <f>$B$5*(N1641-($G$10/'EUR GBP'!$F$3))</f>
        <v>#VALUE!</v>
      </c>
      <c r="P1641" s="139" t="e">
        <f>(M1641/'EUR GBP'!H1641)-(Barclays!$K$3/'EUR GBP'!$F$3)</f>
        <v>#DIV/0!</v>
      </c>
      <c r="Q1641" s="139" t="e">
        <f t="shared" si="199"/>
        <v>#DIV/0!</v>
      </c>
      <c r="R1641" s="139" t="e">
        <f t="shared" si="200"/>
        <v>#DIV/0!</v>
      </c>
      <c r="S1641" s="139" t="e">
        <f t="shared" si="201"/>
        <v>#DIV/0!</v>
      </c>
    </row>
    <row r="1642" spans="10:19" ht="15" x14ac:dyDescent="0.2">
      <c r="J1642" s="49">
        <v>42761</v>
      </c>
      <c r="K1642" s="50">
        <v>231.99999332427899</v>
      </c>
      <c r="L1642" s="139">
        <f t="shared" si="197"/>
        <v>2.1552485086218041E-4</v>
      </c>
      <c r="M1642" s="170">
        <f t="shared" si="198"/>
        <v>153.2530206000358</v>
      </c>
      <c r="N1642" s="139" t="e" cm="1">
        <f t="array" ref="N1642">[1]!BSMCall(M1642,$G$4,$G$7,W1642,$G$11,AE1642)/'EUR GBP'!H1642</f>
        <v>#VALUE!</v>
      </c>
      <c r="O1642" s="139" t="e">
        <f>$B$5*(N1642-($G$10/'EUR GBP'!$F$3))</f>
        <v>#VALUE!</v>
      </c>
      <c r="P1642" s="139" t="e">
        <f>(M1642/'EUR GBP'!H1642)-(Barclays!$K$3/'EUR GBP'!$F$3)</f>
        <v>#DIV/0!</v>
      </c>
      <c r="Q1642" s="139" t="e">
        <f t="shared" si="199"/>
        <v>#DIV/0!</v>
      </c>
      <c r="R1642" s="139" t="e">
        <f t="shared" si="200"/>
        <v>#DIV/0!</v>
      </c>
      <c r="S1642" s="139" t="e">
        <f t="shared" si="201"/>
        <v>#DIV/0!</v>
      </c>
    </row>
    <row r="1643" spans="10:19" ht="15" x14ac:dyDescent="0.2">
      <c r="J1643" s="49">
        <v>42760</v>
      </c>
      <c r="K1643" s="50">
        <v>231.94999694824202</v>
      </c>
      <c r="L1643" s="139">
        <f t="shared" si="197"/>
        <v>1.4985570143868339E-2</v>
      </c>
      <c r="M1643" s="170">
        <f t="shared" si="198"/>
        <v>155.51608690855969</v>
      </c>
      <c r="N1643" s="139" t="e" cm="1">
        <f t="array" ref="N1643">[1]!BSMCall(M1643,$G$4,$G$7,W1643,$G$11,AE1643)/'EUR GBP'!H1643</f>
        <v>#VALUE!</v>
      </c>
      <c r="O1643" s="139" t="e">
        <f>$B$5*(N1643-($G$10/'EUR GBP'!$F$3))</f>
        <v>#VALUE!</v>
      </c>
      <c r="P1643" s="139" t="e">
        <f>(M1643/'EUR GBP'!H1643)-(Barclays!$K$3/'EUR GBP'!$F$3)</f>
        <v>#DIV/0!</v>
      </c>
      <c r="Q1643" s="139" t="e">
        <f t="shared" si="199"/>
        <v>#DIV/0!</v>
      </c>
      <c r="R1643" s="139" t="e">
        <f t="shared" si="200"/>
        <v>#DIV/0!</v>
      </c>
      <c r="S1643" s="139" t="e">
        <f t="shared" si="201"/>
        <v>#DIV/0!</v>
      </c>
    </row>
    <row r="1644" spans="10:19" ht="15" x14ac:dyDescent="0.2">
      <c r="J1644" s="49">
        <v>42759</v>
      </c>
      <c r="K1644" s="50">
        <v>228.500008583068</v>
      </c>
      <c r="L1644" s="139">
        <f t="shared" si="197"/>
        <v>2.2124880780290433E-2</v>
      </c>
      <c r="M1644" s="170">
        <f t="shared" si="198"/>
        <v>156.60997206915727</v>
      </c>
      <c r="N1644" s="139" t="e" cm="1">
        <f t="array" ref="N1644">[1]!BSMCall(M1644,$G$4,$G$7,W1644,$G$11,AE1644)/'EUR GBP'!H1644</f>
        <v>#VALUE!</v>
      </c>
      <c r="O1644" s="139" t="e">
        <f>$B$5*(N1644-($G$10/'EUR GBP'!$F$3))</f>
        <v>#VALUE!</v>
      </c>
      <c r="P1644" s="139" t="e">
        <f>(M1644/'EUR GBP'!H1644)-(Barclays!$K$3/'EUR GBP'!$F$3)</f>
        <v>#DIV/0!</v>
      </c>
      <c r="Q1644" s="139" t="e">
        <f t="shared" si="199"/>
        <v>#DIV/0!</v>
      </c>
      <c r="R1644" s="139" t="e">
        <f t="shared" si="200"/>
        <v>#DIV/0!</v>
      </c>
      <c r="S1644" s="139" t="e">
        <f t="shared" si="201"/>
        <v>#DIV/0!</v>
      </c>
    </row>
    <row r="1645" spans="10:19" ht="15" x14ac:dyDescent="0.2">
      <c r="J1645" s="49">
        <v>42758</v>
      </c>
      <c r="K1645" s="50">
        <v>223.49998950958198</v>
      </c>
      <c r="L1645" s="139">
        <f t="shared" si="197"/>
        <v>-1.8837131337075801E-2</v>
      </c>
      <c r="M1645" s="170">
        <f t="shared" si="198"/>
        <v>150.33377265925739</v>
      </c>
      <c r="N1645" s="139" t="e" cm="1">
        <f t="array" ref="N1645">[1]!BSMCall(M1645,$G$4,$G$7,W1645,$G$11,AE1645)/'EUR GBP'!H1645</f>
        <v>#VALUE!</v>
      </c>
      <c r="O1645" s="139" t="e">
        <f>$B$5*(N1645-($G$10/'EUR GBP'!$F$3))</f>
        <v>#VALUE!</v>
      </c>
      <c r="P1645" s="139" t="e">
        <f>(M1645/'EUR GBP'!H1645)-(Barclays!$K$3/'EUR GBP'!$F$3)</f>
        <v>#DIV/0!</v>
      </c>
      <c r="Q1645" s="139" t="e">
        <f t="shared" si="199"/>
        <v>#DIV/0!</v>
      </c>
      <c r="R1645" s="139" t="e">
        <f t="shared" si="200"/>
        <v>#DIV/0!</v>
      </c>
      <c r="S1645" s="139" t="e">
        <f t="shared" si="201"/>
        <v>#DIV/0!</v>
      </c>
    </row>
    <row r="1646" spans="10:19" ht="15" x14ac:dyDescent="0.2">
      <c r="J1646" s="49">
        <v>42755</v>
      </c>
      <c r="K1646" s="50">
        <v>227.74999141693101</v>
      </c>
      <c r="L1646" s="139">
        <f t="shared" si="197"/>
        <v>-3.9439416402172944E-3</v>
      </c>
      <c r="M1646" s="170">
        <f t="shared" si="198"/>
        <v>152.61570715307883</v>
      </c>
      <c r="N1646" s="139" t="e" cm="1">
        <f t="array" ref="N1646">[1]!BSMCall(M1646,$G$4,$G$7,W1646,$G$11,AE1646)/'EUR GBP'!H1646</f>
        <v>#VALUE!</v>
      </c>
      <c r="O1646" s="139" t="e">
        <f>$B$5*(N1646-($G$10/'EUR GBP'!$F$3))</f>
        <v>#VALUE!</v>
      </c>
      <c r="P1646" s="139" t="e">
        <f>(M1646/'EUR GBP'!H1646)-(Barclays!$K$3/'EUR GBP'!$F$3)</f>
        <v>#DIV/0!</v>
      </c>
      <c r="Q1646" s="139" t="e">
        <f t="shared" si="199"/>
        <v>#DIV/0!</v>
      </c>
      <c r="R1646" s="139" t="e">
        <f t="shared" si="200"/>
        <v>#DIV/0!</v>
      </c>
      <c r="S1646" s="139" t="e">
        <f t="shared" si="201"/>
        <v>#DIV/0!</v>
      </c>
    </row>
    <row r="1647" spans="10:19" ht="15" x14ac:dyDescent="0.2">
      <c r="J1647" s="49">
        <v>42754</v>
      </c>
      <c r="K1647" s="50">
        <v>228.64999771118102</v>
      </c>
      <c r="L1647" s="139">
        <f t="shared" si="197"/>
        <v>7.683024770991074E-3</v>
      </c>
      <c r="M1647" s="170">
        <f t="shared" si="198"/>
        <v>154.39719092198808</v>
      </c>
      <c r="N1647" s="139" t="e" cm="1">
        <f t="array" ref="N1647">[1]!BSMCall(M1647,$G$4,$G$7,W1647,$G$11,AE1647)/'EUR GBP'!H1647</f>
        <v>#VALUE!</v>
      </c>
      <c r="O1647" s="139" t="e">
        <f>$B$5*(N1647-($G$10/'EUR GBP'!$F$3))</f>
        <v>#VALUE!</v>
      </c>
      <c r="P1647" s="139" t="e">
        <f>(M1647/'EUR GBP'!H1647)-(Barclays!$K$3/'EUR GBP'!$F$3)</f>
        <v>#DIV/0!</v>
      </c>
      <c r="Q1647" s="139" t="e">
        <f t="shared" si="199"/>
        <v>#DIV/0!</v>
      </c>
      <c r="R1647" s="139" t="e">
        <f t="shared" si="200"/>
        <v>#DIV/0!</v>
      </c>
      <c r="S1647" s="139" t="e">
        <f t="shared" si="201"/>
        <v>#DIV/0!</v>
      </c>
    </row>
    <row r="1648" spans="10:19" ht="15" x14ac:dyDescent="0.2">
      <c r="J1648" s="49">
        <v>42753</v>
      </c>
      <c r="K1648" s="50">
        <v>226.900005340576</v>
      </c>
      <c r="L1648" s="139">
        <f t="shared" si="197"/>
        <v>-2.5885068030694573E-2</v>
      </c>
      <c r="M1648" s="170">
        <f t="shared" si="198"/>
        <v>149.25388781398271</v>
      </c>
      <c r="N1648" s="139" t="e" cm="1">
        <f t="array" ref="N1648">[1]!BSMCall(M1648,$G$4,$G$7,W1648,$G$11,AE1648)/'EUR GBP'!H1648</f>
        <v>#VALUE!</v>
      </c>
      <c r="O1648" s="139" t="e">
        <f>$B$5*(N1648-($G$10/'EUR GBP'!$F$3))</f>
        <v>#VALUE!</v>
      </c>
      <c r="P1648" s="139" t="e">
        <f>(M1648/'EUR GBP'!H1648)-(Barclays!$K$3/'EUR GBP'!$F$3)</f>
        <v>#DIV/0!</v>
      </c>
      <c r="Q1648" s="139" t="e">
        <f t="shared" si="199"/>
        <v>#DIV/0!</v>
      </c>
      <c r="R1648" s="139" t="e">
        <f t="shared" si="200"/>
        <v>#DIV/0!</v>
      </c>
      <c r="S1648" s="139" t="e">
        <f t="shared" si="201"/>
        <v>#DIV/0!</v>
      </c>
    </row>
    <row r="1649" spans="10:19" ht="15" x14ac:dyDescent="0.2">
      <c r="J1649" s="49">
        <v>42752</v>
      </c>
      <c r="K1649" s="50">
        <v>232.85000324249202</v>
      </c>
      <c r="L1649" s="139">
        <f t="shared" si="197"/>
        <v>6.8951069610909636E-3</v>
      </c>
      <c r="M1649" s="170">
        <f t="shared" si="198"/>
        <v>154.27646615682332</v>
      </c>
      <c r="N1649" s="139" t="e" cm="1">
        <f t="array" ref="N1649">[1]!BSMCall(M1649,$G$4,$G$7,W1649,$G$11,AE1649)/'EUR GBP'!H1649</f>
        <v>#VALUE!</v>
      </c>
      <c r="O1649" s="139" t="e">
        <f>$B$5*(N1649-($G$10/'EUR GBP'!$F$3))</f>
        <v>#VALUE!</v>
      </c>
      <c r="P1649" s="139" t="e">
        <f>(M1649/'EUR GBP'!H1649)-(Barclays!$K$3/'EUR GBP'!$F$3)</f>
        <v>#DIV/0!</v>
      </c>
      <c r="Q1649" s="139" t="e">
        <f t="shared" si="199"/>
        <v>#DIV/0!</v>
      </c>
      <c r="R1649" s="139" t="e">
        <f t="shared" si="200"/>
        <v>#DIV/0!</v>
      </c>
      <c r="S1649" s="139" t="e">
        <f t="shared" si="201"/>
        <v>#DIV/0!</v>
      </c>
    </row>
    <row r="1650" spans="10:19" ht="15" x14ac:dyDescent="0.2">
      <c r="J1650" s="49">
        <v>42751</v>
      </c>
      <c r="K1650" s="50">
        <v>231.25</v>
      </c>
      <c r="L1650" s="139">
        <f t="shared" si="197"/>
        <v>-1.5447641765562063E-2</v>
      </c>
      <c r="M1650" s="170">
        <f t="shared" si="198"/>
        <v>150.85311024422867</v>
      </c>
      <c r="N1650" s="139" t="e" cm="1">
        <f t="array" ref="N1650">[1]!BSMCall(M1650,$G$4,$G$7,W1650,$G$11,AE1650)/'EUR GBP'!H1650</f>
        <v>#VALUE!</v>
      </c>
      <c r="O1650" s="139" t="e">
        <f>$B$5*(N1650-($G$10/'EUR GBP'!$F$3))</f>
        <v>#VALUE!</v>
      </c>
      <c r="P1650" s="139" t="e">
        <f>(M1650/'EUR GBP'!H1650)-(Barclays!$K$3/'EUR GBP'!$F$3)</f>
        <v>#DIV/0!</v>
      </c>
      <c r="Q1650" s="139" t="e">
        <f t="shared" si="199"/>
        <v>#DIV/0!</v>
      </c>
      <c r="R1650" s="139" t="e">
        <f t="shared" si="200"/>
        <v>#DIV/0!</v>
      </c>
      <c r="S1650" s="139" t="e">
        <f t="shared" si="201"/>
        <v>#DIV/0!</v>
      </c>
    </row>
    <row r="1651" spans="10:19" ht="15" x14ac:dyDescent="0.2">
      <c r="J1651" s="49">
        <v>42748</v>
      </c>
      <c r="K1651" s="50">
        <v>234.85000133514399</v>
      </c>
      <c r="L1651" s="139">
        <f t="shared" si="197"/>
        <v>8.5525348044709106E-3</v>
      </c>
      <c r="M1651" s="170">
        <f t="shared" si="198"/>
        <v>154.53041724747695</v>
      </c>
      <c r="N1651" s="139" t="e" cm="1">
        <f t="array" ref="N1651">[1]!BSMCall(M1651,$G$4,$G$7,W1651,$G$11,AE1651)/'EUR GBP'!H1651</f>
        <v>#VALUE!</v>
      </c>
      <c r="O1651" s="139" t="e">
        <f>$B$5*(N1651-($G$10/'EUR GBP'!$F$3))</f>
        <v>#VALUE!</v>
      </c>
      <c r="P1651" s="139" t="e">
        <f>(M1651/'EUR GBP'!H1651)-(Barclays!$K$3/'EUR GBP'!$F$3)</f>
        <v>#DIV/0!</v>
      </c>
      <c r="Q1651" s="139" t="e">
        <f t="shared" si="199"/>
        <v>#DIV/0!</v>
      </c>
      <c r="R1651" s="139" t="e">
        <f t="shared" si="200"/>
        <v>#DIV/0!</v>
      </c>
      <c r="S1651" s="139" t="e">
        <f t="shared" si="201"/>
        <v>#DIV/0!</v>
      </c>
    </row>
    <row r="1652" spans="10:19" ht="15" x14ac:dyDescent="0.2">
      <c r="J1652" s="49">
        <v>42747</v>
      </c>
      <c r="K1652" s="50">
        <v>232.85000324249202</v>
      </c>
      <c r="L1652" s="139">
        <f t="shared" si="197"/>
        <v>-4.2854106058172027E-3</v>
      </c>
      <c r="M1652" s="170">
        <f t="shared" si="198"/>
        <v>152.56338727889255</v>
      </c>
      <c r="N1652" s="139" t="e" cm="1">
        <f t="array" ref="N1652">[1]!BSMCall(M1652,$G$4,$G$7,W1652,$G$11,AE1652)/'EUR GBP'!H1652</f>
        <v>#VALUE!</v>
      </c>
      <c r="O1652" s="139" t="e">
        <f>$B$5*(N1652-($G$10/'EUR GBP'!$F$3))</f>
        <v>#VALUE!</v>
      </c>
      <c r="P1652" s="139" t="e">
        <f>(M1652/'EUR GBP'!H1652)-(Barclays!$K$3/'EUR GBP'!$F$3)</f>
        <v>#DIV/0!</v>
      </c>
      <c r="Q1652" s="139" t="e">
        <f t="shared" si="199"/>
        <v>#DIV/0!</v>
      </c>
      <c r="R1652" s="139" t="e">
        <f t="shared" si="200"/>
        <v>#DIV/0!</v>
      </c>
      <c r="S1652" s="139" t="e">
        <f t="shared" si="201"/>
        <v>#DIV/0!</v>
      </c>
    </row>
    <row r="1653" spans="10:19" ht="15" x14ac:dyDescent="0.2">
      <c r="J1653" s="49">
        <v>42746</v>
      </c>
      <c r="K1653" s="50">
        <v>233.85000228881802</v>
      </c>
      <c r="L1653" s="139">
        <f t="shared" si="197"/>
        <v>-1.3169221450862002E-2</v>
      </c>
      <c r="M1653" s="170">
        <f t="shared" si="198"/>
        <v>151.20220980002324</v>
      </c>
      <c r="N1653" s="139" t="e" cm="1">
        <f t="array" ref="N1653">[1]!BSMCall(M1653,$G$4,$G$7,W1653,$G$11,AE1653)/'EUR GBP'!H1653</f>
        <v>#VALUE!</v>
      </c>
      <c r="O1653" s="139" t="e">
        <f>$B$5*(N1653-($G$10/'EUR GBP'!$F$3))</f>
        <v>#VALUE!</v>
      </c>
      <c r="P1653" s="139" t="e">
        <f>(M1653/'EUR GBP'!H1653)-(Barclays!$K$3/'EUR GBP'!$F$3)</f>
        <v>#DIV/0!</v>
      </c>
      <c r="Q1653" s="139" t="e">
        <f t="shared" si="199"/>
        <v>#DIV/0!</v>
      </c>
      <c r="R1653" s="139" t="e">
        <f t="shared" si="200"/>
        <v>#DIV/0!</v>
      </c>
      <c r="S1653" s="139" t="e">
        <f t="shared" si="201"/>
        <v>#DIV/0!</v>
      </c>
    </row>
    <row r="1654" spans="10:19" ht="15" x14ac:dyDescent="0.2">
      <c r="J1654" s="49">
        <v>42745</v>
      </c>
      <c r="K1654" s="50">
        <v>236.94999217986998</v>
      </c>
      <c r="L1654" s="139">
        <f t="shared" si="197"/>
        <v>1.3596906442608813E-2</v>
      </c>
      <c r="M1654" s="170">
        <f t="shared" si="198"/>
        <v>155.30331585919274</v>
      </c>
      <c r="N1654" s="139" t="e" cm="1">
        <f t="array" ref="N1654">[1]!BSMCall(M1654,$G$4,$G$7,W1654,$G$11,AE1654)/'EUR GBP'!H1654</f>
        <v>#VALUE!</v>
      </c>
      <c r="O1654" s="139" t="e">
        <f>$B$5*(N1654-($G$10/'EUR GBP'!$F$3))</f>
        <v>#VALUE!</v>
      </c>
      <c r="P1654" s="139" t="e">
        <f>(M1654/'EUR GBP'!H1654)-(Barclays!$K$3/'EUR GBP'!$F$3)</f>
        <v>#DIV/0!</v>
      </c>
      <c r="Q1654" s="139" t="e">
        <f t="shared" si="199"/>
        <v>#DIV/0!</v>
      </c>
      <c r="R1654" s="139" t="e">
        <f t="shared" si="200"/>
        <v>#DIV/0!</v>
      </c>
      <c r="S1654" s="139" t="e">
        <f t="shared" si="201"/>
        <v>#DIV/0!</v>
      </c>
    </row>
    <row r="1655" spans="10:19" ht="15" x14ac:dyDescent="0.2">
      <c r="J1655" s="49">
        <v>42744</v>
      </c>
      <c r="K1655" s="50">
        <v>233.75000953674299</v>
      </c>
      <c r="L1655" s="139">
        <f t="shared" si="197"/>
        <v>-4.6948091904005515E-3</v>
      </c>
      <c r="M1655" s="170">
        <f t="shared" si="198"/>
        <v>152.50065922862947</v>
      </c>
      <c r="N1655" s="139" t="e" cm="1">
        <f t="array" ref="N1655">[1]!BSMCall(M1655,$G$4,$G$7,W1655,$G$11,AE1655)/'EUR GBP'!H1655</f>
        <v>#VALUE!</v>
      </c>
      <c r="O1655" s="139" t="e">
        <f>$B$5*(N1655-($G$10/'EUR GBP'!$F$3))</f>
        <v>#VALUE!</v>
      </c>
      <c r="P1655" s="139" t="e">
        <f>(M1655/'EUR GBP'!H1655)-(Barclays!$K$3/'EUR GBP'!$F$3)</f>
        <v>#DIV/0!</v>
      </c>
      <c r="Q1655" s="139" t="e">
        <f t="shared" si="199"/>
        <v>#DIV/0!</v>
      </c>
      <c r="R1655" s="139" t="e">
        <f t="shared" si="200"/>
        <v>#DIV/0!</v>
      </c>
      <c r="S1655" s="139" t="e">
        <f t="shared" si="201"/>
        <v>#DIV/0!</v>
      </c>
    </row>
    <row r="1656" spans="10:19" ht="15" x14ac:dyDescent="0.2">
      <c r="J1656" s="49">
        <v>42741</v>
      </c>
      <c r="K1656" s="50">
        <v>234.85000133514399</v>
      </c>
      <c r="L1656" s="139">
        <f t="shared" si="197"/>
        <v>8.5525348044709106E-3</v>
      </c>
      <c r="M1656" s="170">
        <f t="shared" si="198"/>
        <v>154.53041724747695</v>
      </c>
      <c r="N1656" s="139" t="e" cm="1">
        <f t="array" ref="N1656">[1]!BSMCall(M1656,$G$4,$G$7,W1656,$G$11,AE1656)/'EUR GBP'!H1656</f>
        <v>#VALUE!</v>
      </c>
      <c r="O1656" s="139" t="e">
        <f>$B$5*(N1656-($G$10/'EUR GBP'!$F$3))</f>
        <v>#VALUE!</v>
      </c>
      <c r="P1656" s="139" t="e">
        <f>(M1656/'EUR GBP'!H1656)-(Barclays!$K$3/'EUR GBP'!$F$3)</f>
        <v>#DIV/0!</v>
      </c>
      <c r="Q1656" s="139" t="e">
        <f t="shared" si="199"/>
        <v>#DIV/0!</v>
      </c>
      <c r="R1656" s="139" t="e">
        <f t="shared" si="200"/>
        <v>#DIV/0!</v>
      </c>
      <c r="S1656" s="139" t="e">
        <f t="shared" si="201"/>
        <v>#DIV/0!</v>
      </c>
    </row>
    <row r="1657" spans="10:19" ht="15" x14ac:dyDescent="0.2">
      <c r="J1657" s="49">
        <v>42740</v>
      </c>
      <c r="K1657" s="50">
        <v>232.85000324249202</v>
      </c>
      <c r="L1657" s="139">
        <f t="shared" si="197"/>
        <v>-1.287562806884507E-3</v>
      </c>
      <c r="M1657" s="170">
        <f t="shared" si="198"/>
        <v>153.02271751229813</v>
      </c>
      <c r="N1657" s="139" t="e" cm="1">
        <f t="array" ref="N1657">[1]!BSMCall(M1657,$G$4,$G$7,W1657,$G$11,AE1657)/'EUR GBP'!H1657</f>
        <v>#VALUE!</v>
      </c>
      <c r="O1657" s="139" t="e">
        <f>$B$5*(N1657-($G$10/'EUR GBP'!$F$3))</f>
        <v>#VALUE!</v>
      </c>
      <c r="P1657" s="139" t="e">
        <f>(M1657/'EUR GBP'!H1657)-(Barclays!$K$3/'EUR GBP'!$F$3)</f>
        <v>#DIV/0!</v>
      </c>
      <c r="Q1657" s="139" t="e">
        <f t="shared" si="199"/>
        <v>#DIV/0!</v>
      </c>
      <c r="R1657" s="139" t="e">
        <f t="shared" si="200"/>
        <v>#DIV/0!</v>
      </c>
      <c r="S1657" s="139" t="e">
        <f t="shared" si="201"/>
        <v>#DIV/0!</v>
      </c>
    </row>
    <row r="1658" spans="10:19" ht="15" x14ac:dyDescent="0.2">
      <c r="J1658" s="49">
        <v>42739</v>
      </c>
      <c r="K1658" s="50">
        <v>233.150005340576</v>
      </c>
      <c r="L1658" s="139">
        <f t="shared" si="197"/>
        <v>2.791800623976722E-3</v>
      </c>
      <c r="M1658" s="170">
        <f t="shared" si="198"/>
        <v>153.64775756853803</v>
      </c>
      <c r="N1658" s="139" t="e" cm="1">
        <f t="array" ref="N1658">[1]!BSMCall(M1658,$G$4,$G$7,W1658,$G$11,AE1658)/'EUR GBP'!H1658</f>
        <v>#VALUE!</v>
      </c>
      <c r="O1658" s="139" t="e">
        <f>$B$5*(N1658-($G$10/'EUR GBP'!$F$3))</f>
        <v>#VALUE!</v>
      </c>
      <c r="P1658" s="139" t="e">
        <f>(M1658/'EUR GBP'!H1658)-(Barclays!$K$3/'EUR GBP'!$F$3)</f>
        <v>#DIV/0!</v>
      </c>
      <c r="Q1658" s="139" t="e">
        <f t="shared" si="199"/>
        <v>#DIV/0!</v>
      </c>
      <c r="R1658" s="139" t="e">
        <f t="shared" si="200"/>
        <v>#DIV/0!</v>
      </c>
      <c r="S1658" s="139" t="e">
        <f t="shared" si="201"/>
        <v>#DIV/0!</v>
      </c>
    </row>
    <row r="1659" spans="10:19" ht="15" x14ac:dyDescent="0.2">
      <c r="J1659" s="49">
        <v>42738</v>
      </c>
      <c r="K1659" s="50">
        <v>232.50000476837101</v>
      </c>
      <c r="L1659" s="139">
        <f t="shared" si="197"/>
        <v>3.9702600886346195E-2</v>
      </c>
      <c r="M1659" s="170">
        <f t="shared" si="198"/>
        <v>159.3032303065923</v>
      </c>
      <c r="N1659" s="139" t="e" cm="1">
        <f t="array" ref="N1659">[1]!BSMCall(M1659,$G$4,$G$7,W1659,$G$11,AE1659)/'EUR GBP'!H1659</f>
        <v>#VALUE!</v>
      </c>
      <c r="O1659" s="139" t="e">
        <f>$B$5*(N1659-($G$10/'EUR GBP'!$F$3))</f>
        <v>#VALUE!</v>
      </c>
      <c r="P1659" s="139" t="e">
        <f>(M1659/'EUR GBP'!H1659)-(Barclays!$K$3/'EUR GBP'!$F$3)</f>
        <v>#DIV/0!</v>
      </c>
      <c r="Q1659" s="139" t="e">
        <f t="shared" si="199"/>
        <v>#DIV/0!</v>
      </c>
      <c r="R1659" s="139" t="e">
        <f t="shared" si="200"/>
        <v>#DIV/0!</v>
      </c>
      <c r="S1659" s="139" t="e">
        <f t="shared" si="201"/>
        <v>#DIV/0!</v>
      </c>
    </row>
    <row r="1660" spans="10:19" ht="15" x14ac:dyDescent="0.2">
      <c r="J1660" s="49">
        <v>42737</v>
      </c>
      <c r="K1660" s="50">
        <v>223.44999313354398</v>
      </c>
      <c r="L1660" s="139">
        <f t="shared" si="197"/>
        <v>0</v>
      </c>
      <c r="M1660" s="170">
        <f t="shared" si="198"/>
        <v>153.21999788284299</v>
      </c>
      <c r="N1660" s="139" t="e" cm="1">
        <f t="array" ref="N1660">[1]!BSMCall(M1660,$G$4,$G$7,W1660,$G$11,AE1660)/'EUR GBP'!H1660</f>
        <v>#VALUE!</v>
      </c>
      <c r="O1660" s="139" t="e">
        <f>$B$5*(N1660-($G$10/'EUR GBP'!$F$3))</f>
        <v>#VALUE!</v>
      </c>
      <c r="P1660" s="139" t="e">
        <f>(M1660/'EUR GBP'!H1660)-(Barclays!$K$3/'EUR GBP'!$F$3)</f>
        <v>#DIV/0!</v>
      </c>
      <c r="Q1660" s="139" t="e">
        <f t="shared" si="199"/>
        <v>#DIV/0!</v>
      </c>
      <c r="R1660" s="139" t="e">
        <f t="shared" si="200"/>
        <v>#DIV/0!</v>
      </c>
      <c r="S1660" s="139" t="e">
        <f t="shared" si="201"/>
        <v>#DIV/0!</v>
      </c>
    </row>
    <row r="1661" spans="10:19" ht="15" x14ac:dyDescent="0.2">
      <c r="J1661" s="49">
        <v>42734</v>
      </c>
      <c r="K1661" s="50">
        <v>223.44999313354398</v>
      </c>
      <c r="L1661" s="139">
        <f t="shared" si="197"/>
        <v>9.8943176582261833E-3</v>
      </c>
      <c r="M1661" s="170">
        <f t="shared" si="198"/>
        <v>154.7360052134886</v>
      </c>
      <c r="N1661" s="139" t="e" cm="1">
        <f t="array" ref="N1661">[1]!BSMCall(M1661,$G$4,$G$7,W1661,$G$11,AE1661)/'EUR GBP'!H1661</f>
        <v>#VALUE!</v>
      </c>
      <c r="O1661" s="139" t="e">
        <f>$B$5*(N1661-($G$10/'EUR GBP'!$F$3))</f>
        <v>#VALUE!</v>
      </c>
      <c r="P1661" s="139" t="e">
        <f>(M1661/'EUR GBP'!H1661)-(Barclays!$K$3/'EUR GBP'!$F$3)</f>
        <v>#DIV/0!</v>
      </c>
      <c r="Q1661" s="139" t="e">
        <f t="shared" si="199"/>
        <v>#DIV/0!</v>
      </c>
      <c r="R1661" s="139" t="e">
        <f t="shared" si="200"/>
        <v>#DIV/0!</v>
      </c>
      <c r="S1661" s="139" t="e">
        <f t="shared" si="201"/>
        <v>#DIV/0!</v>
      </c>
    </row>
    <row r="1662" spans="10:19" ht="15" x14ac:dyDescent="0.2">
      <c r="J1662" s="49">
        <v>42733</v>
      </c>
      <c r="K1662" s="50">
        <v>221.25000953674299</v>
      </c>
      <c r="L1662" s="139">
        <f t="shared" si="197"/>
        <v>-1.2575902321917999E-2</v>
      </c>
      <c r="M1662" s="170">
        <f t="shared" si="198"/>
        <v>151.29311815570387</v>
      </c>
      <c r="N1662" s="139" t="e" cm="1">
        <f t="array" ref="N1662">[1]!BSMCall(M1662,$G$4,$G$7,W1662,$G$11,AE1662)/'EUR GBP'!H1662</f>
        <v>#VALUE!</v>
      </c>
      <c r="O1662" s="139" t="e">
        <f>$B$5*(N1662-($G$10/'EUR GBP'!$F$3))</f>
        <v>#VALUE!</v>
      </c>
      <c r="P1662" s="139" t="e">
        <f>(M1662/'EUR GBP'!H1662)-(Barclays!$K$3/'EUR GBP'!$F$3)</f>
        <v>#DIV/0!</v>
      </c>
      <c r="Q1662" s="139" t="e">
        <f t="shared" si="199"/>
        <v>#DIV/0!</v>
      </c>
      <c r="R1662" s="139" t="e">
        <f t="shared" si="200"/>
        <v>#DIV/0!</v>
      </c>
      <c r="S1662" s="139" t="e">
        <f t="shared" si="201"/>
        <v>#DIV/0!</v>
      </c>
    </row>
    <row r="1663" spans="10:19" ht="15" x14ac:dyDescent="0.2">
      <c r="J1663" s="49">
        <v>42732</v>
      </c>
      <c r="K1663" s="50">
        <v>224.04999732971098</v>
      </c>
      <c r="L1663" s="139">
        <f t="shared" si="197"/>
        <v>-4.008942083379782E-3</v>
      </c>
      <c r="M1663" s="170">
        <f t="shared" si="198"/>
        <v>152.60574778531509</v>
      </c>
      <c r="N1663" s="139" t="e" cm="1">
        <f t="array" ref="N1663">[1]!BSMCall(M1663,$G$4,$G$7,W1663,$G$11,AE1663)/'EUR GBP'!H1663</f>
        <v>#VALUE!</v>
      </c>
      <c r="O1663" s="139" t="e">
        <f>$B$5*(N1663-($G$10/'EUR GBP'!$F$3))</f>
        <v>#VALUE!</v>
      </c>
      <c r="P1663" s="139" t="e">
        <f>(M1663/'EUR GBP'!H1663)-(Barclays!$K$3/'EUR GBP'!$F$3)</f>
        <v>#DIV/0!</v>
      </c>
      <c r="Q1663" s="139" t="e">
        <f t="shared" si="199"/>
        <v>#DIV/0!</v>
      </c>
      <c r="R1663" s="139" t="e">
        <f t="shared" si="200"/>
        <v>#DIV/0!</v>
      </c>
      <c r="S1663" s="139" t="e">
        <f t="shared" si="201"/>
        <v>#DIV/0!</v>
      </c>
    </row>
    <row r="1664" spans="10:19" ht="15" x14ac:dyDescent="0.2">
      <c r="J1664" s="49">
        <v>42731</v>
      </c>
      <c r="K1664" s="50">
        <v>224.950003623962</v>
      </c>
      <c r="L1664" s="139">
        <f t="shared" si="197"/>
        <v>0</v>
      </c>
      <c r="M1664" s="170">
        <f t="shared" si="198"/>
        <v>153.21999788284299</v>
      </c>
      <c r="N1664" s="139" t="e" cm="1">
        <f t="array" ref="N1664">[1]!BSMCall(M1664,$G$4,$G$7,W1664,$G$11,AE1664)/'EUR GBP'!H1664</f>
        <v>#VALUE!</v>
      </c>
      <c r="O1664" s="139" t="e">
        <f>$B$5*(N1664-($G$10/'EUR GBP'!$F$3))</f>
        <v>#VALUE!</v>
      </c>
      <c r="P1664" s="139" t="e">
        <f>(M1664/'EUR GBP'!H1664)-(Barclays!$K$3/'EUR GBP'!$F$3)</f>
        <v>#DIV/0!</v>
      </c>
      <c r="Q1664" s="139" t="e">
        <f t="shared" si="199"/>
        <v>#DIV/0!</v>
      </c>
      <c r="R1664" s="139" t="e">
        <f t="shared" si="200"/>
        <v>#DIV/0!</v>
      </c>
      <c r="S1664" s="139" t="e">
        <f t="shared" si="201"/>
        <v>#DIV/0!</v>
      </c>
    </row>
    <row r="1665" spans="10:19" ht="15" x14ac:dyDescent="0.2">
      <c r="J1665" s="49">
        <v>42730</v>
      </c>
      <c r="K1665" s="50">
        <v>224.950003623962</v>
      </c>
      <c r="L1665" s="139">
        <f t="shared" si="197"/>
        <v>0</v>
      </c>
      <c r="M1665" s="170">
        <f t="shared" si="198"/>
        <v>153.21999788284299</v>
      </c>
      <c r="N1665" s="139" t="e" cm="1">
        <f t="array" ref="N1665">[1]!BSMCall(M1665,$G$4,$G$7,W1665,$G$11,AE1665)/'EUR GBP'!H1665</f>
        <v>#VALUE!</v>
      </c>
      <c r="O1665" s="139" t="e">
        <f>$B$5*(N1665-($G$10/'EUR GBP'!$F$3))</f>
        <v>#VALUE!</v>
      </c>
      <c r="P1665" s="139" t="e">
        <f>(M1665/'EUR GBP'!H1665)-(Barclays!$K$3/'EUR GBP'!$F$3)</f>
        <v>#DIV/0!</v>
      </c>
      <c r="Q1665" s="139" t="e">
        <f t="shared" si="199"/>
        <v>#DIV/0!</v>
      </c>
      <c r="R1665" s="139" t="e">
        <f t="shared" si="200"/>
        <v>#DIV/0!</v>
      </c>
      <c r="S1665" s="139" t="e">
        <f t="shared" si="201"/>
        <v>#DIV/0!</v>
      </c>
    </row>
    <row r="1666" spans="10:19" ht="15" x14ac:dyDescent="0.2">
      <c r="J1666" s="49">
        <v>42727</v>
      </c>
      <c r="K1666" s="50">
        <v>224.950003623962</v>
      </c>
      <c r="L1666" s="139">
        <f t="shared" si="197"/>
        <v>-8.1904559611865966E-3</v>
      </c>
      <c r="M1666" s="170">
        <f t="shared" si="198"/>
        <v>151.96505623781044</v>
      </c>
      <c r="N1666" s="139" t="e" cm="1">
        <f t="array" ref="N1666">[1]!BSMCall(M1666,$G$4,$G$7,W1666,$G$11,AE1666)/'EUR GBP'!H1666</f>
        <v>#VALUE!</v>
      </c>
      <c r="O1666" s="139" t="e">
        <f>$B$5*(N1666-($G$10/'EUR GBP'!$F$3))</f>
        <v>#VALUE!</v>
      </c>
      <c r="P1666" s="139" t="e">
        <f>(M1666/'EUR GBP'!H1666)-(Barclays!$K$3/'EUR GBP'!$F$3)</f>
        <v>#DIV/0!</v>
      </c>
      <c r="Q1666" s="139" t="e">
        <f t="shared" si="199"/>
        <v>#DIV/0!</v>
      </c>
      <c r="R1666" s="139" t="e">
        <f t="shared" si="200"/>
        <v>#DIV/0!</v>
      </c>
      <c r="S1666" s="139" t="e">
        <f t="shared" si="201"/>
        <v>#DIV/0!</v>
      </c>
    </row>
    <row r="1667" spans="10:19" ht="15" x14ac:dyDescent="0.2">
      <c r="J1667" s="49">
        <v>42726</v>
      </c>
      <c r="K1667" s="50">
        <v>226.80001258850001</v>
      </c>
      <c r="L1667" s="139">
        <f t="shared" si="197"/>
        <v>-5.4962473625785125E-3</v>
      </c>
      <c r="M1667" s="170">
        <f t="shared" si="198"/>
        <v>152.37786287358514</v>
      </c>
      <c r="N1667" s="139" t="e" cm="1">
        <f t="array" ref="N1667">[1]!BSMCall(M1667,$G$4,$G$7,W1667,$G$11,AE1667)/'EUR GBP'!H1667</f>
        <v>#VALUE!</v>
      </c>
      <c r="O1667" s="139" t="e">
        <f>$B$5*(N1667-($G$10/'EUR GBP'!$F$3))</f>
        <v>#VALUE!</v>
      </c>
      <c r="P1667" s="139" t="e">
        <f>(M1667/'EUR GBP'!H1667)-(Barclays!$K$3/'EUR GBP'!$F$3)</f>
        <v>#DIV/0!</v>
      </c>
      <c r="Q1667" s="139" t="e">
        <f t="shared" si="199"/>
        <v>#DIV/0!</v>
      </c>
      <c r="R1667" s="139" t="e">
        <f t="shared" si="200"/>
        <v>#DIV/0!</v>
      </c>
      <c r="S1667" s="139" t="e">
        <f t="shared" si="201"/>
        <v>#DIV/0!</v>
      </c>
    </row>
    <row r="1668" spans="10:19" ht="15" x14ac:dyDescent="0.2">
      <c r="J1668" s="49">
        <v>42725</v>
      </c>
      <c r="K1668" s="50">
        <v>228.04999351501399</v>
      </c>
      <c r="L1668" s="139">
        <f t="shared" ref="L1668:L1731" si="202">LN(K1668/K1669)</f>
        <v>5.7168193725042624E-3</v>
      </c>
      <c r="M1668" s="170">
        <f t="shared" ref="M1668:M1731" si="203">$K$3*(1+L1668)</f>
        <v>154.0959289349947</v>
      </c>
      <c r="N1668" s="139" t="e" cm="1">
        <f t="array" ref="N1668">[1]!BSMCall(M1668,$G$4,$G$7,W1668,$G$11,AE1668)/'EUR GBP'!H1668</f>
        <v>#VALUE!</v>
      </c>
      <c r="O1668" s="139" t="e">
        <f>$B$5*(N1668-($G$10/'EUR GBP'!$F$3))</f>
        <v>#VALUE!</v>
      </c>
      <c r="P1668" s="139" t="e">
        <f>(M1668/'EUR GBP'!H1668)-(Barclays!$K$3/'EUR GBP'!$F$3)</f>
        <v>#DIV/0!</v>
      </c>
      <c r="Q1668" s="139" t="e">
        <f t="shared" ref="Q1668:Q1731" si="204">$G$15*P1668</f>
        <v>#DIV/0!</v>
      </c>
      <c r="R1668" s="139" t="e">
        <f t="shared" ref="R1668:R1731" si="205">0.5*$G$16*P1668^2</f>
        <v>#DIV/0!</v>
      </c>
      <c r="S1668" s="139" t="e">
        <f t="shared" ref="S1668:S1731" si="206">Q1668+R1668+Y1668+AG1668</f>
        <v>#DIV/0!</v>
      </c>
    </row>
    <row r="1669" spans="10:19" ht="15" x14ac:dyDescent="0.2">
      <c r="J1669" s="49">
        <v>42724</v>
      </c>
      <c r="K1669" s="50">
        <v>226.74999237060499</v>
      </c>
      <c r="L1669" s="139">
        <f t="shared" si="202"/>
        <v>2.2072009670242872E-2</v>
      </c>
      <c r="M1669" s="170">
        <f t="shared" si="203"/>
        <v>156.60187115778771</v>
      </c>
      <c r="N1669" s="139" t="e" cm="1">
        <f t="array" ref="N1669">[1]!BSMCall(M1669,$G$4,$G$7,W1669,$G$11,AE1669)/'EUR GBP'!H1669</f>
        <v>#VALUE!</v>
      </c>
      <c r="O1669" s="139" t="e">
        <f>$B$5*(N1669-($G$10/'EUR GBP'!$F$3))</f>
        <v>#VALUE!</v>
      </c>
      <c r="P1669" s="139" t="e">
        <f>(M1669/'EUR GBP'!H1669)-(Barclays!$K$3/'EUR GBP'!$F$3)</f>
        <v>#DIV/0!</v>
      </c>
      <c r="Q1669" s="139" t="e">
        <f t="shared" si="204"/>
        <v>#DIV/0!</v>
      </c>
      <c r="R1669" s="139" t="e">
        <f t="shared" si="205"/>
        <v>#DIV/0!</v>
      </c>
      <c r="S1669" s="139" t="e">
        <f t="shared" si="206"/>
        <v>#DIV/0!</v>
      </c>
    </row>
    <row r="1670" spans="10:19" ht="15" x14ac:dyDescent="0.2">
      <c r="J1670" s="49">
        <v>42723</v>
      </c>
      <c r="K1670" s="50">
        <v>221.79999351501399</v>
      </c>
      <c r="L1670" s="139">
        <f t="shared" si="202"/>
        <v>-3.1945941217892439E-2</v>
      </c>
      <c r="M1670" s="170">
        <f t="shared" si="203"/>
        <v>148.3252408370721</v>
      </c>
      <c r="N1670" s="139" t="e" cm="1">
        <f t="array" ref="N1670">[1]!BSMCall(M1670,$G$4,$G$7,W1670,$G$11,AE1670)/'EUR GBP'!H1670</f>
        <v>#VALUE!</v>
      </c>
      <c r="O1670" s="139" t="e">
        <f>$B$5*(N1670-($G$10/'EUR GBP'!$F$3))</f>
        <v>#VALUE!</v>
      </c>
      <c r="P1670" s="139" t="e">
        <f>(M1670/'EUR GBP'!H1670)-(Barclays!$K$3/'EUR GBP'!$F$3)</f>
        <v>#DIV/0!</v>
      </c>
      <c r="Q1670" s="139" t="e">
        <f t="shared" si="204"/>
        <v>#DIV/0!</v>
      </c>
      <c r="R1670" s="139" t="e">
        <f t="shared" si="205"/>
        <v>#DIV/0!</v>
      </c>
      <c r="S1670" s="139" t="e">
        <f t="shared" si="206"/>
        <v>#DIV/0!</v>
      </c>
    </row>
    <row r="1671" spans="10:19" ht="15" x14ac:dyDescent="0.2">
      <c r="J1671" s="49">
        <v>42720</v>
      </c>
      <c r="K1671" s="50">
        <v>228.99999618530197</v>
      </c>
      <c r="L1671" s="139">
        <f t="shared" si="202"/>
        <v>-3.269728679482207E-3</v>
      </c>
      <c r="M1671" s="170">
        <f t="shared" si="203"/>
        <v>152.71901006149525</v>
      </c>
      <c r="N1671" s="139" t="e" cm="1">
        <f t="array" ref="N1671">[1]!BSMCall(M1671,$G$4,$G$7,W1671,$G$11,AE1671)/'EUR GBP'!H1671</f>
        <v>#VALUE!</v>
      </c>
      <c r="O1671" s="139" t="e">
        <f>$B$5*(N1671-($G$10/'EUR GBP'!$F$3))</f>
        <v>#VALUE!</v>
      </c>
      <c r="P1671" s="139" t="e">
        <f>(M1671/'EUR GBP'!H1671)-(Barclays!$K$3/'EUR GBP'!$F$3)</f>
        <v>#DIV/0!</v>
      </c>
      <c r="Q1671" s="139" t="e">
        <f t="shared" si="204"/>
        <v>#DIV/0!</v>
      </c>
      <c r="R1671" s="139" t="e">
        <f t="shared" si="205"/>
        <v>#DIV/0!</v>
      </c>
      <c r="S1671" s="139" t="e">
        <f t="shared" si="206"/>
        <v>#DIV/0!</v>
      </c>
    </row>
    <row r="1672" spans="10:19" ht="15" x14ac:dyDescent="0.2">
      <c r="J1672" s="49">
        <v>42719</v>
      </c>
      <c r="K1672" s="50">
        <v>229.74998950958198</v>
      </c>
      <c r="L1672" s="139">
        <f t="shared" si="202"/>
        <v>2.9147564673078202E-2</v>
      </c>
      <c r="M1672" s="170">
        <f t="shared" si="203"/>
        <v>157.68598768034204</v>
      </c>
      <c r="N1672" s="139" t="e" cm="1">
        <f t="array" ref="N1672">[1]!BSMCall(M1672,$G$4,$G$7,W1672,$G$11,AE1672)/'EUR GBP'!H1672</f>
        <v>#VALUE!</v>
      </c>
      <c r="O1672" s="139" t="e">
        <f>$B$5*(N1672-($G$10/'EUR GBP'!$F$3))</f>
        <v>#VALUE!</v>
      </c>
      <c r="P1672" s="139" t="e">
        <f>(M1672/'EUR GBP'!H1672)-(Barclays!$K$3/'EUR GBP'!$F$3)</f>
        <v>#DIV/0!</v>
      </c>
      <c r="Q1672" s="139" t="e">
        <f t="shared" si="204"/>
        <v>#DIV/0!</v>
      </c>
      <c r="R1672" s="139" t="e">
        <f t="shared" si="205"/>
        <v>#DIV/0!</v>
      </c>
      <c r="S1672" s="139" t="e">
        <f t="shared" si="206"/>
        <v>#DIV/0!</v>
      </c>
    </row>
    <row r="1673" spans="10:19" ht="15" x14ac:dyDescent="0.2">
      <c r="J1673" s="49">
        <v>42718</v>
      </c>
      <c r="K1673" s="50">
        <v>223.14999103546097</v>
      </c>
      <c r="L1673" s="139">
        <f t="shared" si="202"/>
        <v>-2.958279790400288E-2</v>
      </c>
      <c r="M1673" s="170">
        <f t="shared" si="203"/>
        <v>148.68732165062309</v>
      </c>
      <c r="N1673" s="139" t="e" cm="1">
        <f t="array" ref="N1673">[1]!BSMCall(M1673,$G$4,$G$7,W1673,$G$11,AE1673)/'EUR GBP'!H1673</f>
        <v>#VALUE!</v>
      </c>
      <c r="O1673" s="139" t="e">
        <f>$B$5*(N1673-($G$10/'EUR GBP'!$F$3))</f>
        <v>#VALUE!</v>
      </c>
      <c r="P1673" s="139" t="e">
        <f>(M1673/'EUR GBP'!H1673)-(Barclays!$K$3/'EUR GBP'!$F$3)</f>
        <v>#DIV/0!</v>
      </c>
      <c r="Q1673" s="139" t="e">
        <f t="shared" si="204"/>
        <v>#DIV/0!</v>
      </c>
      <c r="R1673" s="139" t="e">
        <f t="shared" si="205"/>
        <v>#DIV/0!</v>
      </c>
      <c r="S1673" s="139" t="e">
        <f t="shared" si="206"/>
        <v>#DIV/0!</v>
      </c>
    </row>
    <row r="1674" spans="10:19" ht="15" x14ac:dyDescent="0.2">
      <c r="J1674" s="49">
        <v>42717</v>
      </c>
      <c r="K1674" s="50">
        <v>229.850006103515</v>
      </c>
      <c r="L1674" s="139">
        <f t="shared" si="202"/>
        <v>5.0158736317152727E-3</v>
      </c>
      <c r="M1674" s="170">
        <f t="shared" si="203"/>
        <v>153.988530030075</v>
      </c>
      <c r="N1674" s="139" t="e" cm="1">
        <f t="array" ref="N1674">[1]!BSMCall(M1674,$G$4,$G$7,W1674,$G$11,AE1674)/'EUR GBP'!H1674</f>
        <v>#VALUE!</v>
      </c>
      <c r="O1674" s="139" t="e">
        <f>$B$5*(N1674-($G$10/'EUR GBP'!$F$3))</f>
        <v>#VALUE!</v>
      </c>
      <c r="P1674" s="139" t="e">
        <f>(M1674/'EUR GBP'!H1674)-(Barclays!$K$3/'EUR GBP'!$F$3)</f>
        <v>#DIV/0!</v>
      </c>
      <c r="Q1674" s="139" t="e">
        <f t="shared" si="204"/>
        <v>#DIV/0!</v>
      </c>
      <c r="R1674" s="139" t="e">
        <f t="shared" si="205"/>
        <v>#DIV/0!</v>
      </c>
      <c r="S1674" s="139" t="e">
        <f t="shared" si="206"/>
        <v>#DIV/0!</v>
      </c>
    </row>
    <row r="1675" spans="10:19" ht="15" x14ac:dyDescent="0.2">
      <c r="J1675" s="49">
        <v>42716</v>
      </c>
      <c r="K1675" s="50">
        <v>228.69999408721901</v>
      </c>
      <c r="L1675" s="139">
        <f t="shared" si="202"/>
        <v>-2.1627120665401577E-2</v>
      </c>
      <c r="M1675" s="170">
        <f t="shared" si="203"/>
        <v>149.90629050027817</v>
      </c>
      <c r="N1675" s="139" t="e" cm="1">
        <f t="array" ref="N1675">[1]!BSMCall(M1675,$G$4,$G$7,W1675,$G$11,AE1675)/'EUR GBP'!H1675</f>
        <v>#VALUE!</v>
      </c>
      <c r="O1675" s="139" t="e">
        <f>$B$5*(N1675-($G$10/'EUR GBP'!$F$3))</f>
        <v>#VALUE!</v>
      </c>
      <c r="P1675" s="139" t="e">
        <f>(M1675/'EUR GBP'!H1675)-(Barclays!$K$3/'EUR GBP'!$F$3)</f>
        <v>#DIV/0!</v>
      </c>
      <c r="Q1675" s="139" t="e">
        <f t="shared" si="204"/>
        <v>#DIV/0!</v>
      </c>
      <c r="R1675" s="139" t="e">
        <f t="shared" si="205"/>
        <v>#DIV/0!</v>
      </c>
      <c r="S1675" s="139" t="e">
        <f t="shared" si="206"/>
        <v>#DIV/0!</v>
      </c>
    </row>
    <row r="1676" spans="10:19" ht="15" x14ac:dyDescent="0.2">
      <c r="J1676" s="49">
        <v>42713</v>
      </c>
      <c r="K1676" s="50">
        <v>233.699989318847</v>
      </c>
      <c r="L1676" s="139">
        <f t="shared" si="202"/>
        <v>-1.8442572651048022E-2</v>
      </c>
      <c r="M1676" s="170">
        <f t="shared" si="203"/>
        <v>150.39422694029523</v>
      </c>
      <c r="N1676" s="139" t="e" cm="1">
        <f t="array" ref="N1676">[1]!BSMCall(M1676,$G$4,$G$7,W1676,$G$11,AE1676)/'EUR GBP'!H1676</f>
        <v>#VALUE!</v>
      </c>
      <c r="O1676" s="139" t="e">
        <f>$B$5*(N1676-($G$10/'EUR GBP'!$F$3))</f>
        <v>#VALUE!</v>
      </c>
      <c r="P1676" s="139" t="e">
        <f>(M1676/'EUR GBP'!H1676)-(Barclays!$K$3/'EUR GBP'!$F$3)</f>
        <v>#DIV/0!</v>
      </c>
      <c r="Q1676" s="139" t="e">
        <f t="shared" si="204"/>
        <v>#DIV/0!</v>
      </c>
      <c r="R1676" s="139" t="e">
        <f t="shared" si="205"/>
        <v>#DIV/0!</v>
      </c>
      <c r="S1676" s="139" t="e">
        <f t="shared" si="206"/>
        <v>#DIV/0!</v>
      </c>
    </row>
    <row r="1677" spans="10:19" ht="15" x14ac:dyDescent="0.2">
      <c r="J1677" s="49">
        <v>42712</v>
      </c>
      <c r="K1677" s="50">
        <v>238.050007820129</v>
      </c>
      <c r="L1677" s="139">
        <f t="shared" si="202"/>
        <v>1.7159689813391971E-2</v>
      </c>
      <c r="M1677" s="170">
        <f t="shared" si="203"/>
        <v>155.84920551972112</v>
      </c>
      <c r="N1677" s="139" t="e" cm="1">
        <f t="array" ref="N1677">[1]!BSMCall(M1677,$G$4,$G$7,W1677,$G$11,AE1677)/'EUR GBP'!H1677</f>
        <v>#VALUE!</v>
      </c>
      <c r="O1677" s="139" t="e">
        <f>$B$5*(N1677-($G$10/'EUR GBP'!$F$3))</f>
        <v>#VALUE!</v>
      </c>
      <c r="P1677" s="139" t="e">
        <f>(M1677/'EUR GBP'!H1677)-(Barclays!$K$3/'EUR GBP'!$F$3)</f>
        <v>#DIV/0!</v>
      </c>
      <c r="Q1677" s="139" t="e">
        <f t="shared" si="204"/>
        <v>#DIV/0!</v>
      </c>
      <c r="R1677" s="139" t="e">
        <f t="shared" si="205"/>
        <v>#DIV/0!</v>
      </c>
      <c r="S1677" s="139" t="e">
        <f t="shared" si="206"/>
        <v>#DIV/0!</v>
      </c>
    </row>
    <row r="1678" spans="10:19" ht="15" x14ac:dyDescent="0.2">
      <c r="J1678" s="49">
        <v>42711</v>
      </c>
      <c r="K1678" s="50">
        <v>233.99999141693101</v>
      </c>
      <c r="L1678" s="139">
        <f t="shared" si="202"/>
        <v>3.7000868985337755E-2</v>
      </c>
      <c r="M1678" s="170">
        <f t="shared" si="203"/>
        <v>158.88927095043979</v>
      </c>
      <c r="N1678" s="139" t="e" cm="1">
        <f t="array" ref="N1678">[1]!BSMCall(M1678,$G$4,$G$7,W1678,$G$11,AE1678)/'EUR GBP'!H1678</f>
        <v>#VALUE!</v>
      </c>
      <c r="O1678" s="139" t="e">
        <f>$B$5*(N1678-($G$10/'EUR GBP'!$F$3))</f>
        <v>#VALUE!</v>
      </c>
      <c r="P1678" s="139" t="e">
        <f>(M1678/'EUR GBP'!H1678)-(Barclays!$K$3/'EUR GBP'!$F$3)</f>
        <v>#DIV/0!</v>
      </c>
      <c r="Q1678" s="139" t="e">
        <f t="shared" si="204"/>
        <v>#DIV/0!</v>
      </c>
      <c r="R1678" s="139" t="e">
        <f t="shared" si="205"/>
        <v>#DIV/0!</v>
      </c>
      <c r="S1678" s="139" t="e">
        <f t="shared" si="206"/>
        <v>#DIV/0!</v>
      </c>
    </row>
    <row r="1679" spans="10:19" ht="15" x14ac:dyDescent="0.2">
      <c r="J1679" s="49">
        <v>42710</v>
      </c>
      <c r="K1679" s="50">
        <v>225.500011444091</v>
      </c>
      <c r="L1679" s="139">
        <f t="shared" si="202"/>
        <v>4.0960636685788018E-2</v>
      </c>
      <c r="M1679" s="170">
        <f t="shared" si="203"/>
        <v>159.49598654911932</v>
      </c>
      <c r="N1679" s="139" t="e" cm="1">
        <f t="array" ref="N1679">[1]!BSMCall(M1679,$G$4,$G$7,W1679,$G$11,AE1679)/'EUR GBP'!H1679</f>
        <v>#VALUE!</v>
      </c>
      <c r="O1679" s="139" t="e">
        <f>$B$5*(N1679-($G$10/'EUR GBP'!$F$3))</f>
        <v>#VALUE!</v>
      </c>
      <c r="P1679" s="139" t="e">
        <f>(M1679/'EUR GBP'!H1679)-(Barclays!$K$3/'EUR GBP'!$F$3)</f>
        <v>#DIV/0!</v>
      </c>
      <c r="Q1679" s="139" t="e">
        <f t="shared" si="204"/>
        <v>#DIV/0!</v>
      </c>
      <c r="R1679" s="139" t="e">
        <f t="shared" si="205"/>
        <v>#DIV/0!</v>
      </c>
      <c r="S1679" s="139" t="e">
        <f t="shared" si="206"/>
        <v>#DIV/0!</v>
      </c>
    </row>
    <row r="1680" spans="10:19" ht="15" x14ac:dyDescent="0.2">
      <c r="J1680" s="49">
        <v>42709</v>
      </c>
      <c r="K1680" s="50">
        <v>216.44999980926499</v>
      </c>
      <c r="L1680" s="139">
        <f t="shared" si="202"/>
        <v>1.7241778657681023E-2</v>
      </c>
      <c r="M1680" s="170">
        <f t="shared" si="203"/>
        <v>155.86178317226933</v>
      </c>
      <c r="N1680" s="139" t="e" cm="1">
        <f t="array" ref="N1680">[1]!BSMCall(M1680,$G$4,$G$7,W1680,$G$11,AE1680)/'EUR GBP'!H1680</f>
        <v>#VALUE!</v>
      </c>
      <c r="O1680" s="139" t="e">
        <f>$B$5*(N1680-($G$10/'EUR GBP'!$F$3))</f>
        <v>#VALUE!</v>
      </c>
      <c r="P1680" s="139" t="e">
        <f>(M1680/'EUR GBP'!H1680)-(Barclays!$K$3/'EUR GBP'!$F$3)</f>
        <v>#DIV/0!</v>
      </c>
      <c r="Q1680" s="139" t="e">
        <f t="shared" si="204"/>
        <v>#DIV/0!</v>
      </c>
      <c r="R1680" s="139" t="e">
        <f t="shared" si="205"/>
        <v>#DIV/0!</v>
      </c>
      <c r="S1680" s="139" t="e">
        <f t="shared" si="206"/>
        <v>#DIV/0!</v>
      </c>
    </row>
    <row r="1681" spans="10:19" ht="15" x14ac:dyDescent="0.2">
      <c r="J1681" s="49">
        <v>42706</v>
      </c>
      <c r="K1681" s="50">
        <v>212.75000572204502</v>
      </c>
      <c r="L1681" s="139">
        <f t="shared" si="202"/>
        <v>-2.2540774978083093E-2</v>
      </c>
      <c r="M1681" s="170">
        <f t="shared" si="203"/>
        <v>149.76630038842347</v>
      </c>
      <c r="N1681" s="139" t="e" cm="1">
        <f t="array" ref="N1681">[1]!BSMCall(M1681,$G$4,$G$7,W1681,$G$11,AE1681)/'EUR GBP'!H1681</f>
        <v>#VALUE!</v>
      </c>
      <c r="O1681" s="139" t="e">
        <f>$B$5*(N1681-($G$10/'EUR GBP'!$F$3))</f>
        <v>#VALUE!</v>
      </c>
      <c r="P1681" s="139" t="e">
        <f>(M1681/'EUR GBP'!H1681)-(Barclays!$K$3/'EUR GBP'!$F$3)</f>
        <v>#DIV/0!</v>
      </c>
      <c r="Q1681" s="139" t="e">
        <f t="shared" si="204"/>
        <v>#DIV/0!</v>
      </c>
      <c r="R1681" s="139" t="e">
        <f t="shared" si="205"/>
        <v>#DIV/0!</v>
      </c>
      <c r="S1681" s="139" t="e">
        <f t="shared" si="206"/>
        <v>#DIV/0!</v>
      </c>
    </row>
    <row r="1682" spans="10:19" ht="15" x14ac:dyDescent="0.2">
      <c r="J1682" s="49">
        <v>42705</v>
      </c>
      <c r="K1682" s="50">
        <v>217.60001182556098</v>
      </c>
      <c r="L1682" s="139">
        <f t="shared" si="202"/>
        <v>7.8432689109500381E-3</v>
      </c>
      <c r="M1682" s="170">
        <f t="shared" si="203"/>
        <v>154.42174352877331</v>
      </c>
      <c r="N1682" s="139" t="e" cm="1">
        <f t="array" ref="N1682">[1]!BSMCall(M1682,$G$4,$G$7,W1682,$G$11,AE1682)/'EUR GBP'!H1682</f>
        <v>#VALUE!</v>
      </c>
      <c r="O1682" s="139" t="e">
        <f>$B$5*(N1682-($G$10/'EUR GBP'!$F$3))</f>
        <v>#VALUE!</v>
      </c>
      <c r="P1682" s="139" t="e">
        <f>(M1682/'EUR GBP'!H1682)-(Barclays!$K$3/'EUR GBP'!$F$3)</f>
        <v>#DIV/0!</v>
      </c>
      <c r="Q1682" s="139" t="e">
        <f t="shared" si="204"/>
        <v>#DIV/0!</v>
      </c>
      <c r="R1682" s="139" t="e">
        <f t="shared" si="205"/>
        <v>#DIV/0!</v>
      </c>
      <c r="S1682" s="139" t="e">
        <f t="shared" si="206"/>
        <v>#DIV/0!</v>
      </c>
    </row>
    <row r="1683" spans="10:19" ht="15" x14ac:dyDescent="0.2">
      <c r="J1683" s="49">
        <v>42704</v>
      </c>
      <c r="K1683" s="50">
        <v>215.89999198913497</v>
      </c>
      <c r="L1683" s="139">
        <f t="shared" si="202"/>
        <v>6.505570940242995E-3</v>
      </c>
      <c r="M1683" s="170">
        <f t="shared" si="203"/>
        <v>154.21678144853371</v>
      </c>
      <c r="N1683" s="139" t="e" cm="1">
        <f t="array" ref="N1683">[1]!BSMCall(M1683,$G$4,$G$7,W1683,$G$11,AE1683)/'EUR GBP'!H1683</f>
        <v>#VALUE!</v>
      </c>
      <c r="O1683" s="139" t="e">
        <f>$B$5*(N1683-($G$10/'EUR GBP'!$F$3))</f>
        <v>#VALUE!</v>
      </c>
      <c r="P1683" s="139" t="e">
        <f>(M1683/'EUR GBP'!H1683)-(Barclays!$K$3/'EUR GBP'!$F$3)</f>
        <v>#DIV/0!</v>
      </c>
      <c r="Q1683" s="139" t="e">
        <f t="shared" si="204"/>
        <v>#DIV/0!</v>
      </c>
      <c r="R1683" s="139" t="e">
        <f t="shared" si="205"/>
        <v>#DIV/0!</v>
      </c>
      <c r="S1683" s="139" t="e">
        <f t="shared" si="206"/>
        <v>#DIV/0!</v>
      </c>
    </row>
    <row r="1684" spans="10:19" ht="15" x14ac:dyDescent="0.2">
      <c r="J1684" s="49">
        <v>42703</v>
      </c>
      <c r="K1684" s="50">
        <v>214.49999809265103</v>
      </c>
      <c r="L1684" s="139">
        <f t="shared" si="202"/>
        <v>1.6925657365824805E-2</v>
      </c>
      <c r="M1684" s="170">
        <f t="shared" si="203"/>
        <v>155.81334706860039</v>
      </c>
      <c r="N1684" s="139" t="e" cm="1">
        <f t="array" ref="N1684">[1]!BSMCall(M1684,$G$4,$G$7,W1684,$G$11,AE1684)/'EUR GBP'!H1684</f>
        <v>#VALUE!</v>
      </c>
      <c r="O1684" s="139" t="e">
        <f>$B$5*(N1684-($G$10/'EUR GBP'!$F$3))</f>
        <v>#VALUE!</v>
      </c>
      <c r="P1684" s="139" t="e">
        <f>(M1684/'EUR GBP'!H1684)-(Barclays!$K$3/'EUR GBP'!$F$3)</f>
        <v>#DIV/0!</v>
      </c>
      <c r="Q1684" s="139" t="e">
        <f t="shared" si="204"/>
        <v>#DIV/0!</v>
      </c>
      <c r="R1684" s="139" t="e">
        <f t="shared" si="205"/>
        <v>#DIV/0!</v>
      </c>
      <c r="S1684" s="139" t="e">
        <f t="shared" si="206"/>
        <v>#DIV/0!</v>
      </c>
    </row>
    <row r="1685" spans="10:19" ht="15" x14ac:dyDescent="0.2">
      <c r="J1685" s="49">
        <v>42702</v>
      </c>
      <c r="K1685" s="50">
        <v>210.89999675750701</v>
      </c>
      <c r="L1685" s="139">
        <f t="shared" si="202"/>
        <v>-1.9254000374429089E-2</v>
      </c>
      <c r="M1685" s="170">
        <f t="shared" si="203"/>
        <v>150.26989998623671</v>
      </c>
      <c r="N1685" s="139" t="e" cm="1">
        <f t="array" ref="N1685">[1]!BSMCall(M1685,$G$4,$G$7,W1685,$G$11,AE1685)/'EUR GBP'!H1685</f>
        <v>#VALUE!</v>
      </c>
      <c r="O1685" s="139" t="e">
        <f>$B$5*(N1685-($G$10/'EUR GBP'!$F$3))</f>
        <v>#VALUE!</v>
      </c>
      <c r="P1685" s="139" t="e">
        <f>(M1685/'EUR GBP'!H1685)-(Barclays!$K$3/'EUR GBP'!$F$3)</f>
        <v>#DIV/0!</v>
      </c>
      <c r="Q1685" s="139" t="e">
        <f t="shared" si="204"/>
        <v>#DIV/0!</v>
      </c>
      <c r="R1685" s="139" t="e">
        <f t="shared" si="205"/>
        <v>#DIV/0!</v>
      </c>
      <c r="S1685" s="139" t="e">
        <f t="shared" si="206"/>
        <v>#DIV/0!</v>
      </c>
    </row>
    <row r="1686" spans="10:19" ht="15" x14ac:dyDescent="0.2">
      <c r="J1686" s="49">
        <v>42699</v>
      </c>
      <c r="K1686" s="50">
        <v>215.00000953674299</v>
      </c>
      <c r="L1686" s="139">
        <f t="shared" si="202"/>
        <v>-2.786830246477068E-3</v>
      </c>
      <c r="M1686" s="170">
        <f t="shared" si="203"/>
        <v>152.79299975837793</v>
      </c>
      <c r="N1686" s="139" t="e" cm="1">
        <f t="array" ref="N1686">[1]!BSMCall(M1686,$G$4,$G$7,W1686,$G$11,AE1686)/'EUR GBP'!H1686</f>
        <v>#VALUE!</v>
      </c>
      <c r="O1686" s="139" t="e">
        <f>$B$5*(N1686-($G$10/'EUR GBP'!$F$3))</f>
        <v>#VALUE!</v>
      </c>
      <c r="P1686" s="139" t="e">
        <f>(M1686/'EUR GBP'!H1686)-(Barclays!$K$3/'EUR GBP'!$F$3)</f>
        <v>#DIV/0!</v>
      </c>
      <c r="Q1686" s="139" t="e">
        <f t="shared" si="204"/>
        <v>#DIV/0!</v>
      </c>
      <c r="R1686" s="139" t="e">
        <f t="shared" si="205"/>
        <v>#DIV/0!</v>
      </c>
      <c r="S1686" s="139" t="e">
        <f t="shared" si="206"/>
        <v>#DIV/0!</v>
      </c>
    </row>
    <row r="1687" spans="10:19" ht="15" x14ac:dyDescent="0.2">
      <c r="J1687" s="49">
        <v>42698</v>
      </c>
      <c r="K1687" s="50">
        <v>215.60001373290999</v>
      </c>
      <c r="L1687" s="139">
        <f t="shared" si="202"/>
        <v>5.81466786513381E-3</v>
      </c>
      <c r="M1687" s="170">
        <f t="shared" si="203"/>
        <v>154.11092128082822</v>
      </c>
      <c r="N1687" s="139" t="e" cm="1">
        <f t="array" ref="N1687">[1]!BSMCall(M1687,$G$4,$G$7,W1687,$G$11,AE1687)/'EUR GBP'!H1687</f>
        <v>#VALUE!</v>
      </c>
      <c r="O1687" s="139" t="e">
        <f>$B$5*(N1687-($G$10/'EUR GBP'!$F$3))</f>
        <v>#VALUE!</v>
      </c>
      <c r="P1687" s="139" t="e">
        <f>(M1687/'EUR GBP'!H1687)-(Barclays!$K$3/'EUR GBP'!$F$3)</f>
        <v>#DIV/0!</v>
      </c>
      <c r="Q1687" s="139" t="e">
        <f t="shared" si="204"/>
        <v>#DIV/0!</v>
      </c>
      <c r="R1687" s="139" t="e">
        <f t="shared" si="205"/>
        <v>#DIV/0!</v>
      </c>
      <c r="S1687" s="139" t="e">
        <f t="shared" si="206"/>
        <v>#DIV/0!</v>
      </c>
    </row>
    <row r="1688" spans="10:19" ht="15" x14ac:dyDescent="0.2">
      <c r="J1688" s="49">
        <v>42697</v>
      </c>
      <c r="K1688" s="50">
        <v>214.35000896453801</v>
      </c>
      <c r="L1688" s="139">
        <f t="shared" si="202"/>
        <v>5.3795568883218299E-3</v>
      </c>
      <c r="M1688" s="170">
        <f t="shared" si="203"/>
        <v>154.0442535778823</v>
      </c>
      <c r="N1688" s="139" t="e" cm="1">
        <f t="array" ref="N1688">[1]!BSMCall(M1688,$G$4,$G$7,W1688,$G$11,AE1688)/'EUR GBP'!H1688</f>
        <v>#VALUE!</v>
      </c>
      <c r="O1688" s="139" t="e">
        <f>$B$5*(N1688-($G$10/'EUR GBP'!$F$3))</f>
        <v>#VALUE!</v>
      </c>
      <c r="P1688" s="139" t="e">
        <f>(M1688/'EUR GBP'!H1688)-(Barclays!$K$3/'EUR GBP'!$F$3)</f>
        <v>#DIV/0!</v>
      </c>
      <c r="Q1688" s="139" t="e">
        <f t="shared" si="204"/>
        <v>#DIV/0!</v>
      </c>
      <c r="R1688" s="139" t="e">
        <f t="shared" si="205"/>
        <v>#DIV/0!</v>
      </c>
      <c r="S1688" s="139" t="e">
        <f t="shared" si="206"/>
        <v>#DIV/0!</v>
      </c>
    </row>
    <row r="1689" spans="10:19" ht="15" x14ac:dyDescent="0.2">
      <c r="J1689" s="49">
        <v>42696</v>
      </c>
      <c r="K1689" s="50">
        <v>213.19999694824202</v>
      </c>
      <c r="L1689" s="139">
        <f t="shared" si="202"/>
        <v>1.1558044894505539E-2</v>
      </c>
      <c r="M1689" s="170">
        <f t="shared" si="203"/>
        <v>154.99092149710896</v>
      </c>
      <c r="N1689" s="139" t="e" cm="1">
        <f t="array" ref="N1689">[1]!BSMCall(M1689,$G$4,$G$7,W1689,$G$11,AE1689)/'EUR GBP'!H1689</f>
        <v>#VALUE!</v>
      </c>
      <c r="O1689" s="139" t="e">
        <f>$B$5*(N1689-($G$10/'EUR GBP'!$F$3))</f>
        <v>#VALUE!</v>
      </c>
      <c r="P1689" s="139" t="e">
        <f>(M1689/'EUR GBP'!H1689)-(Barclays!$K$3/'EUR GBP'!$F$3)</f>
        <v>#DIV/0!</v>
      </c>
      <c r="Q1689" s="139" t="e">
        <f t="shared" si="204"/>
        <v>#DIV/0!</v>
      </c>
      <c r="R1689" s="139" t="e">
        <f t="shared" si="205"/>
        <v>#DIV/0!</v>
      </c>
      <c r="S1689" s="139" t="e">
        <f t="shared" si="206"/>
        <v>#DIV/0!</v>
      </c>
    </row>
    <row r="1690" spans="10:19" ht="15" x14ac:dyDescent="0.2">
      <c r="J1690" s="49">
        <v>42695</v>
      </c>
      <c r="K1690" s="50">
        <v>210.75000762939399</v>
      </c>
      <c r="L1690" s="139">
        <f t="shared" si="202"/>
        <v>-8.2693552813495556E-3</v>
      </c>
      <c r="M1690" s="170">
        <f t="shared" si="203"/>
        <v>151.95296728414215</v>
      </c>
      <c r="N1690" s="139" t="e" cm="1">
        <f t="array" ref="N1690">[1]!BSMCall(M1690,$G$4,$G$7,W1690,$G$11,AE1690)/'EUR GBP'!H1690</f>
        <v>#VALUE!</v>
      </c>
      <c r="O1690" s="139" t="e">
        <f>$B$5*(N1690-($G$10/'EUR GBP'!$F$3))</f>
        <v>#VALUE!</v>
      </c>
      <c r="P1690" s="139" t="e">
        <f>(M1690/'EUR GBP'!H1690)-(Barclays!$K$3/'EUR GBP'!$F$3)</f>
        <v>#DIV/0!</v>
      </c>
      <c r="Q1690" s="139" t="e">
        <f t="shared" si="204"/>
        <v>#DIV/0!</v>
      </c>
      <c r="R1690" s="139" t="e">
        <f t="shared" si="205"/>
        <v>#DIV/0!</v>
      </c>
      <c r="S1690" s="139" t="e">
        <f t="shared" si="206"/>
        <v>#DIV/0!</v>
      </c>
    </row>
    <row r="1691" spans="10:19" ht="15" x14ac:dyDescent="0.2">
      <c r="J1691" s="49">
        <v>42692</v>
      </c>
      <c r="K1691" s="50">
        <v>212.5</v>
      </c>
      <c r="L1691" s="139">
        <f t="shared" si="202"/>
        <v>1.8841025135852398E-3</v>
      </c>
      <c r="M1691" s="170">
        <f t="shared" si="203"/>
        <v>153.50868006598557</v>
      </c>
      <c r="N1691" s="139" t="e" cm="1">
        <f t="array" ref="N1691">[1]!BSMCall(M1691,$G$4,$G$7,W1691,$G$11,AE1691)/'EUR GBP'!H1691</f>
        <v>#VALUE!</v>
      </c>
      <c r="O1691" s="139" t="e">
        <f>$B$5*(N1691-($G$10/'EUR GBP'!$F$3))</f>
        <v>#VALUE!</v>
      </c>
      <c r="P1691" s="139" t="e">
        <f>(M1691/'EUR GBP'!H1691)-(Barclays!$K$3/'EUR GBP'!$F$3)</f>
        <v>#DIV/0!</v>
      </c>
      <c r="Q1691" s="139" t="e">
        <f t="shared" si="204"/>
        <v>#DIV/0!</v>
      </c>
      <c r="R1691" s="139" t="e">
        <f t="shared" si="205"/>
        <v>#DIV/0!</v>
      </c>
      <c r="S1691" s="139" t="e">
        <f t="shared" si="206"/>
        <v>#DIV/0!</v>
      </c>
    </row>
    <row r="1692" spans="10:19" ht="15" x14ac:dyDescent="0.2">
      <c r="J1692" s="49">
        <v>42691</v>
      </c>
      <c r="K1692" s="50">
        <v>212.100005149841</v>
      </c>
      <c r="L1692" s="139">
        <f t="shared" si="202"/>
        <v>1.1380003426213443E-2</v>
      </c>
      <c r="M1692" s="170">
        <f t="shared" si="203"/>
        <v>154.96364198371415</v>
      </c>
      <c r="N1692" s="139" t="e" cm="1">
        <f t="array" ref="N1692">[1]!BSMCall(M1692,$G$4,$G$7,W1692,$G$11,AE1692)/'EUR GBP'!H1692</f>
        <v>#VALUE!</v>
      </c>
      <c r="O1692" s="139" t="e">
        <f>$B$5*(N1692-($G$10/'EUR GBP'!$F$3))</f>
        <v>#VALUE!</v>
      </c>
      <c r="P1692" s="139" t="e">
        <f>(M1692/'EUR GBP'!H1692)-(Barclays!$K$3/'EUR GBP'!$F$3)</f>
        <v>#DIV/0!</v>
      </c>
      <c r="Q1692" s="139" t="e">
        <f t="shared" si="204"/>
        <v>#DIV/0!</v>
      </c>
      <c r="R1692" s="139" t="e">
        <f t="shared" si="205"/>
        <v>#DIV/0!</v>
      </c>
      <c r="S1692" s="139" t="e">
        <f t="shared" si="206"/>
        <v>#DIV/0!</v>
      </c>
    </row>
    <row r="1693" spans="10:19" ht="15" x14ac:dyDescent="0.2">
      <c r="J1693" s="49">
        <v>42690</v>
      </c>
      <c r="K1693" s="50">
        <v>209.699988365173</v>
      </c>
      <c r="L1693" s="139">
        <f t="shared" si="202"/>
        <v>-8.0741170272657353E-3</v>
      </c>
      <c r="M1693" s="170">
        <f t="shared" si="203"/>
        <v>151.98288168901951</v>
      </c>
      <c r="N1693" s="139" t="e" cm="1">
        <f t="array" ref="N1693">[1]!BSMCall(M1693,$G$4,$G$7,W1693,$G$11,AE1693)/'EUR GBP'!H1693</f>
        <v>#VALUE!</v>
      </c>
      <c r="O1693" s="139" t="e">
        <f>$B$5*(N1693-($G$10/'EUR GBP'!$F$3))</f>
        <v>#VALUE!</v>
      </c>
      <c r="P1693" s="139" t="e">
        <f>(M1693/'EUR GBP'!H1693)-(Barclays!$K$3/'EUR GBP'!$F$3)</f>
        <v>#DIV/0!</v>
      </c>
      <c r="Q1693" s="139" t="e">
        <f t="shared" si="204"/>
        <v>#DIV/0!</v>
      </c>
      <c r="R1693" s="139" t="e">
        <f t="shared" si="205"/>
        <v>#DIV/0!</v>
      </c>
      <c r="S1693" s="139" t="e">
        <f t="shared" si="206"/>
        <v>#DIV/0!</v>
      </c>
    </row>
    <row r="1694" spans="10:19" ht="15" x14ac:dyDescent="0.2">
      <c r="J1694" s="49">
        <v>42689</v>
      </c>
      <c r="K1694" s="50">
        <v>211.39998435974098</v>
      </c>
      <c r="L1694" s="139">
        <f t="shared" si="202"/>
        <v>-2.5983614505991474E-3</v>
      </c>
      <c r="M1694" s="170">
        <f t="shared" si="203"/>
        <v>152.82187694688332</v>
      </c>
      <c r="N1694" s="139" t="e" cm="1">
        <f t="array" ref="N1694">[1]!BSMCall(M1694,$G$4,$G$7,W1694,$G$11,AE1694)/'EUR GBP'!H1694</f>
        <v>#VALUE!</v>
      </c>
      <c r="O1694" s="139" t="e">
        <f>$B$5*(N1694-($G$10/'EUR GBP'!$F$3))</f>
        <v>#VALUE!</v>
      </c>
      <c r="P1694" s="139" t="e">
        <f>(M1694/'EUR GBP'!H1694)-(Barclays!$K$3/'EUR GBP'!$F$3)</f>
        <v>#DIV/0!</v>
      </c>
      <c r="Q1694" s="139" t="e">
        <f t="shared" si="204"/>
        <v>#DIV/0!</v>
      </c>
      <c r="R1694" s="139" t="e">
        <f t="shared" si="205"/>
        <v>#DIV/0!</v>
      </c>
      <c r="S1694" s="139" t="e">
        <f t="shared" si="206"/>
        <v>#DIV/0!</v>
      </c>
    </row>
    <row r="1695" spans="10:19" ht="15" x14ac:dyDescent="0.2">
      <c r="J1695" s="49">
        <v>42688</v>
      </c>
      <c r="K1695" s="50">
        <v>211.94999217986998</v>
      </c>
      <c r="L1695" s="139">
        <f t="shared" si="202"/>
        <v>5.62845314364512E-2</v>
      </c>
      <c r="M1695" s="170">
        <f t="shared" si="203"/>
        <v>161.84391367037287</v>
      </c>
      <c r="N1695" s="139" t="e" cm="1">
        <f t="array" ref="N1695">[1]!BSMCall(M1695,$G$4,$G$7,W1695,$G$11,AE1695)/'EUR GBP'!H1695</f>
        <v>#VALUE!</v>
      </c>
      <c r="O1695" s="139" t="e">
        <f>$B$5*(N1695-($G$10/'EUR GBP'!$F$3))</f>
        <v>#VALUE!</v>
      </c>
      <c r="P1695" s="139" t="e">
        <f>(M1695/'EUR GBP'!H1695)-(Barclays!$K$3/'EUR GBP'!$F$3)</f>
        <v>#DIV/0!</v>
      </c>
      <c r="Q1695" s="139" t="e">
        <f t="shared" si="204"/>
        <v>#DIV/0!</v>
      </c>
      <c r="R1695" s="139" t="e">
        <f t="shared" si="205"/>
        <v>#DIV/0!</v>
      </c>
      <c r="S1695" s="139" t="e">
        <f t="shared" si="206"/>
        <v>#DIV/0!</v>
      </c>
    </row>
    <row r="1696" spans="10:19" ht="15" x14ac:dyDescent="0.2">
      <c r="J1696" s="49">
        <v>42685</v>
      </c>
      <c r="K1696" s="50">
        <v>200.34999847412101</v>
      </c>
      <c r="L1696" s="139">
        <f t="shared" si="202"/>
        <v>-6.4676899615474575E-3</v>
      </c>
      <c r="M1696" s="170">
        <f t="shared" si="203"/>
        <v>152.22901844062781</v>
      </c>
      <c r="N1696" s="139" t="e" cm="1">
        <f t="array" ref="N1696">[1]!BSMCall(M1696,$G$4,$G$7,W1696,$G$11,AE1696)/'EUR GBP'!H1696</f>
        <v>#VALUE!</v>
      </c>
      <c r="O1696" s="139" t="e">
        <f>$B$5*(N1696-($G$10/'EUR GBP'!$F$3))</f>
        <v>#VALUE!</v>
      </c>
      <c r="P1696" s="139" t="e">
        <f>(M1696/'EUR GBP'!H1696)-(Barclays!$K$3/'EUR GBP'!$F$3)</f>
        <v>#DIV/0!</v>
      </c>
      <c r="Q1696" s="139" t="e">
        <f t="shared" si="204"/>
        <v>#DIV/0!</v>
      </c>
      <c r="R1696" s="139" t="e">
        <f t="shared" si="205"/>
        <v>#DIV/0!</v>
      </c>
      <c r="S1696" s="139" t="e">
        <f t="shared" si="206"/>
        <v>#DIV/0!</v>
      </c>
    </row>
    <row r="1697" spans="10:19" ht="15" x14ac:dyDescent="0.2">
      <c r="J1697" s="49">
        <v>42684</v>
      </c>
      <c r="K1697" s="50">
        <v>201.64999961853002</v>
      </c>
      <c r="L1697" s="139">
        <f t="shared" si="202"/>
        <v>5.3998319577614771E-2</v>
      </c>
      <c r="M1697" s="170">
        <f t="shared" si="203"/>
        <v>161.4936202942022</v>
      </c>
      <c r="N1697" s="139" t="e" cm="1">
        <f t="array" ref="N1697">[1]!BSMCall(M1697,$G$4,$G$7,W1697,$G$11,AE1697)/'EUR GBP'!H1697</f>
        <v>#VALUE!</v>
      </c>
      <c r="O1697" s="139" t="e">
        <f>$B$5*(N1697-($G$10/'EUR GBP'!$F$3))</f>
        <v>#VALUE!</v>
      </c>
      <c r="P1697" s="139" t="e">
        <f>(M1697/'EUR GBP'!H1697)-(Barclays!$K$3/'EUR GBP'!$F$3)</f>
        <v>#DIV/0!</v>
      </c>
      <c r="Q1697" s="139" t="e">
        <f t="shared" si="204"/>
        <v>#DIV/0!</v>
      </c>
      <c r="R1697" s="139" t="e">
        <f t="shared" si="205"/>
        <v>#DIV/0!</v>
      </c>
      <c r="S1697" s="139" t="e">
        <f t="shared" si="206"/>
        <v>#DIV/0!</v>
      </c>
    </row>
    <row r="1698" spans="10:19" ht="15" x14ac:dyDescent="0.2">
      <c r="J1698" s="49">
        <v>42683</v>
      </c>
      <c r="K1698" s="50">
        <v>191.05000495910599</v>
      </c>
      <c r="L1698" s="139">
        <f t="shared" si="202"/>
        <v>3.1368938332699346E-2</v>
      </c>
      <c r="M1698" s="170">
        <f t="shared" si="203"/>
        <v>158.02634654776622</v>
      </c>
      <c r="N1698" s="139" t="e" cm="1">
        <f t="array" ref="N1698">[1]!BSMCall(M1698,$G$4,$G$7,W1698,$G$11,AE1698)/'EUR GBP'!H1698</f>
        <v>#VALUE!</v>
      </c>
      <c r="O1698" s="139" t="e">
        <f>$B$5*(N1698-($G$10/'EUR GBP'!$F$3))</f>
        <v>#VALUE!</v>
      </c>
      <c r="P1698" s="139" t="e">
        <f>(M1698/'EUR GBP'!H1698)-(Barclays!$K$3/'EUR GBP'!$F$3)</f>
        <v>#DIV/0!</v>
      </c>
      <c r="Q1698" s="139" t="e">
        <f t="shared" si="204"/>
        <v>#DIV/0!</v>
      </c>
      <c r="R1698" s="139" t="e">
        <f t="shared" si="205"/>
        <v>#DIV/0!</v>
      </c>
      <c r="S1698" s="139" t="e">
        <f t="shared" si="206"/>
        <v>#DIV/0!</v>
      </c>
    </row>
    <row r="1699" spans="10:19" ht="15" x14ac:dyDescent="0.2">
      <c r="J1699" s="49">
        <v>42682</v>
      </c>
      <c r="K1699" s="50">
        <v>185.14999151229802</v>
      </c>
      <c r="L1699" s="139">
        <f t="shared" si="202"/>
        <v>2.1627197559154344E-3</v>
      </c>
      <c r="M1699" s="170">
        <f t="shared" si="203"/>
        <v>153.55136979926556</v>
      </c>
      <c r="N1699" s="139" t="e" cm="1">
        <f t="array" ref="N1699">[1]!BSMCall(M1699,$G$4,$G$7,W1699,$G$11,AE1699)/'EUR GBP'!H1699</f>
        <v>#VALUE!</v>
      </c>
      <c r="O1699" s="139" t="e">
        <f>$B$5*(N1699-($G$10/'EUR GBP'!$F$3))</f>
        <v>#VALUE!</v>
      </c>
      <c r="P1699" s="139" t="e">
        <f>(M1699/'EUR GBP'!H1699)-(Barclays!$K$3/'EUR GBP'!$F$3)</f>
        <v>#DIV/0!</v>
      </c>
      <c r="Q1699" s="139" t="e">
        <f t="shared" si="204"/>
        <v>#DIV/0!</v>
      </c>
      <c r="R1699" s="139" t="e">
        <f t="shared" si="205"/>
        <v>#DIV/0!</v>
      </c>
      <c r="S1699" s="139" t="e">
        <f t="shared" si="206"/>
        <v>#DIV/0!</v>
      </c>
    </row>
    <row r="1700" spans="10:19" ht="15" x14ac:dyDescent="0.2">
      <c r="J1700" s="49">
        <v>42681</v>
      </c>
      <c r="K1700" s="50">
        <v>184.74999666213901</v>
      </c>
      <c r="L1700" s="139">
        <f t="shared" si="202"/>
        <v>1.9126248026620347E-2</v>
      </c>
      <c r="M1700" s="170">
        <f t="shared" si="203"/>
        <v>156.15052156498848</v>
      </c>
      <c r="N1700" s="139" t="e" cm="1">
        <f t="array" ref="N1700">[1]!BSMCall(M1700,$G$4,$G$7,W1700,$G$11,AE1700)/'EUR GBP'!H1700</f>
        <v>#VALUE!</v>
      </c>
      <c r="O1700" s="139" t="e">
        <f>$B$5*(N1700-($G$10/'EUR GBP'!$F$3))</f>
        <v>#VALUE!</v>
      </c>
      <c r="P1700" s="139" t="e">
        <f>(M1700/'EUR GBP'!H1700)-(Barclays!$K$3/'EUR GBP'!$F$3)</f>
        <v>#DIV/0!</v>
      </c>
      <c r="Q1700" s="139" t="e">
        <f t="shared" si="204"/>
        <v>#DIV/0!</v>
      </c>
      <c r="R1700" s="139" t="e">
        <f t="shared" si="205"/>
        <v>#DIV/0!</v>
      </c>
      <c r="S1700" s="139" t="e">
        <f t="shared" si="206"/>
        <v>#DIV/0!</v>
      </c>
    </row>
    <row r="1701" spans="10:19" ht="15" x14ac:dyDescent="0.2">
      <c r="J1701" s="49">
        <v>42678</v>
      </c>
      <c r="K1701" s="50">
        <v>181.25</v>
      </c>
      <c r="L1701" s="139">
        <f t="shared" si="202"/>
        <v>-2.7481002813144886E-2</v>
      </c>
      <c r="M1701" s="170">
        <f t="shared" si="203"/>
        <v>149.00935868999451</v>
      </c>
      <c r="N1701" s="139" t="e" cm="1">
        <f t="array" ref="N1701">[1]!BSMCall(M1701,$G$4,$G$7,W1701,$G$11,AE1701)/'EUR GBP'!H1701</f>
        <v>#VALUE!</v>
      </c>
      <c r="O1701" s="139" t="e">
        <f>$B$5*(N1701-($G$10/'EUR GBP'!$F$3))</f>
        <v>#VALUE!</v>
      </c>
      <c r="P1701" s="139" t="e">
        <f>(M1701/'EUR GBP'!H1701)-(Barclays!$K$3/'EUR GBP'!$F$3)</f>
        <v>#DIV/0!</v>
      </c>
      <c r="Q1701" s="139" t="e">
        <f t="shared" si="204"/>
        <v>#DIV/0!</v>
      </c>
      <c r="R1701" s="139" t="e">
        <f t="shared" si="205"/>
        <v>#DIV/0!</v>
      </c>
      <c r="S1701" s="139" t="e">
        <f t="shared" si="206"/>
        <v>#DIV/0!</v>
      </c>
    </row>
    <row r="1702" spans="10:19" ht="15" x14ac:dyDescent="0.2">
      <c r="J1702" s="49">
        <v>42677</v>
      </c>
      <c r="K1702" s="50">
        <v>186.300003528594</v>
      </c>
      <c r="L1702" s="139">
        <f t="shared" si="202"/>
        <v>2.4451071789540504E-2</v>
      </c>
      <c r="M1702" s="170">
        <f t="shared" si="203"/>
        <v>156.96639105066964</v>
      </c>
      <c r="N1702" s="139" t="e" cm="1">
        <f t="array" ref="N1702">[1]!BSMCall(M1702,$G$4,$G$7,W1702,$G$11,AE1702)/'EUR GBP'!H1702</f>
        <v>#VALUE!</v>
      </c>
      <c r="O1702" s="139" t="e">
        <f>$B$5*(N1702-($G$10/'EUR GBP'!$F$3))</f>
        <v>#VALUE!</v>
      </c>
      <c r="P1702" s="139" t="e">
        <f>(M1702/'EUR GBP'!H1702)-(Barclays!$K$3/'EUR GBP'!$F$3)</f>
        <v>#DIV/0!</v>
      </c>
      <c r="Q1702" s="139" t="e">
        <f t="shared" si="204"/>
        <v>#DIV/0!</v>
      </c>
      <c r="R1702" s="139" t="e">
        <f t="shared" si="205"/>
        <v>#DIV/0!</v>
      </c>
      <c r="S1702" s="139" t="e">
        <f t="shared" si="206"/>
        <v>#DIV/0!</v>
      </c>
    </row>
    <row r="1703" spans="10:19" ht="15" x14ac:dyDescent="0.2">
      <c r="J1703" s="49">
        <v>42676</v>
      </c>
      <c r="K1703" s="50">
        <v>181.800007820129</v>
      </c>
      <c r="L1703" s="139">
        <f t="shared" si="202"/>
        <v>-2.9270328077389364E-2</v>
      </c>
      <c r="M1703" s="170">
        <f t="shared" si="203"/>
        <v>148.73519827679527</v>
      </c>
      <c r="N1703" s="139" t="e" cm="1">
        <f t="array" ref="N1703">[1]!BSMCall(M1703,$G$4,$G$7,W1703,$G$11,AE1703)/'EUR GBP'!H1703</f>
        <v>#VALUE!</v>
      </c>
      <c r="O1703" s="139" t="e">
        <f>$B$5*(N1703-($G$10/'EUR GBP'!$F$3))</f>
        <v>#VALUE!</v>
      </c>
      <c r="P1703" s="139" t="e">
        <f>(M1703/'EUR GBP'!H1703)-(Barclays!$K$3/'EUR GBP'!$F$3)</f>
        <v>#DIV/0!</v>
      </c>
      <c r="Q1703" s="139" t="e">
        <f t="shared" si="204"/>
        <v>#DIV/0!</v>
      </c>
      <c r="R1703" s="139" t="e">
        <f t="shared" si="205"/>
        <v>#DIV/0!</v>
      </c>
      <c r="S1703" s="139" t="e">
        <f t="shared" si="206"/>
        <v>#DIV/0!</v>
      </c>
    </row>
    <row r="1704" spans="10:19" ht="15" x14ac:dyDescent="0.2">
      <c r="J1704" s="49">
        <v>42675</v>
      </c>
      <c r="K1704" s="50">
        <v>187.19999790191599</v>
      </c>
      <c r="L1704" s="139">
        <f t="shared" si="202"/>
        <v>-1.5109673711186777E-2</v>
      </c>
      <c r="M1704" s="170">
        <f t="shared" si="203"/>
        <v>150.90489370880451</v>
      </c>
      <c r="N1704" s="139" t="e" cm="1">
        <f t="array" ref="N1704">[1]!BSMCall(M1704,$G$4,$G$7,W1704,$G$11,AE1704)/'EUR GBP'!H1704</f>
        <v>#VALUE!</v>
      </c>
      <c r="O1704" s="139" t="e">
        <f>$B$5*(N1704-($G$10/'EUR GBP'!$F$3))</f>
        <v>#VALUE!</v>
      </c>
      <c r="P1704" s="139" t="e">
        <f>(M1704/'EUR GBP'!H1704)-(Barclays!$K$3/'EUR GBP'!$F$3)</f>
        <v>#DIV/0!</v>
      </c>
      <c r="Q1704" s="139" t="e">
        <f t="shared" si="204"/>
        <v>#DIV/0!</v>
      </c>
      <c r="R1704" s="139" t="e">
        <f t="shared" si="205"/>
        <v>#DIV/0!</v>
      </c>
      <c r="S1704" s="139" t="e">
        <f t="shared" si="206"/>
        <v>#DIV/0!</v>
      </c>
    </row>
    <row r="1705" spans="10:19" ht="15" x14ac:dyDescent="0.2">
      <c r="J1705" s="49">
        <v>42674</v>
      </c>
      <c r="K1705" s="50">
        <v>190.05000591277999</v>
      </c>
      <c r="L1705" s="139">
        <f t="shared" si="202"/>
        <v>-1.07288452133297E-2</v>
      </c>
      <c r="M1705" s="170">
        <f t="shared" si="203"/>
        <v>151.57612424197126</v>
      </c>
      <c r="N1705" s="139" t="e" cm="1">
        <f t="array" ref="N1705">[1]!BSMCall(M1705,$G$4,$G$7,W1705,$G$11,AE1705)/'EUR GBP'!H1705</f>
        <v>#VALUE!</v>
      </c>
      <c r="O1705" s="139" t="e">
        <f>$B$5*(N1705-($G$10/'EUR GBP'!$F$3))</f>
        <v>#VALUE!</v>
      </c>
      <c r="P1705" s="139" t="e">
        <f>(M1705/'EUR GBP'!H1705)-(Barclays!$K$3/'EUR GBP'!$F$3)</f>
        <v>#DIV/0!</v>
      </c>
      <c r="Q1705" s="139" t="e">
        <f t="shared" si="204"/>
        <v>#DIV/0!</v>
      </c>
      <c r="R1705" s="139" t="e">
        <f t="shared" si="205"/>
        <v>#DIV/0!</v>
      </c>
      <c r="S1705" s="139" t="e">
        <f t="shared" si="206"/>
        <v>#DIV/0!</v>
      </c>
    </row>
    <row r="1706" spans="10:19" ht="15" x14ac:dyDescent="0.2">
      <c r="J1706" s="49">
        <v>42671</v>
      </c>
      <c r="K1706" s="50">
        <v>192.10000038146899</v>
      </c>
      <c r="L1706" s="139">
        <f t="shared" si="202"/>
        <v>5.4808719102749769E-3</v>
      </c>
      <c r="M1706" s="170">
        <f t="shared" si="203"/>
        <v>154.05977706533147</v>
      </c>
      <c r="N1706" s="139" t="e" cm="1">
        <f t="array" ref="N1706">[1]!BSMCall(M1706,$G$4,$G$7,W1706,$G$11,AE1706)/'EUR GBP'!H1706</f>
        <v>#VALUE!</v>
      </c>
      <c r="O1706" s="139" t="e">
        <f>$B$5*(N1706-($G$10/'EUR GBP'!$F$3))</f>
        <v>#VALUE!</v>
      </c>
      <c r="P1706" s="139" t="e">
        <f>(M1706/'EUR GBP'!H1706)-(Barclays!$K$3/'EUR GBP'!$F$3)</f>
        <v>#DIV/0!</v>
      </c>
      <c r="Q1706" s="139" t="e">
        <f t="shared" si="204"/>
        <v>#DIV/0!</v>
      </c>
      <c r="R1706" s="139" t="e">
        <f t="shared" si="205"/>
        <v>#DIV/0!</v>
      </c>
      <c r="S1706" s="139" t="e">
        <f t="shared" si="206"/>
        <v>#DIV/0!</v>
      </c>
    </row>
    <row r="1707" spans="10:19" ht="15" x14ac:dyDescent="0.2">
      <c r="J1707" s="49">
        <v>42670</v>
      </c>
      <c r="K1707" s="50">
        <v>191.05000495910599</v>
      </c>
      <c r="L1707" s="139">
        <f t="shared" si="202"/>
        <v>5.3209808305262452E-2</v>
      </c>
      <c r="M1707" s="170">
        <f t="shared" si="203"/>
        <v>161.37280459872181</v>
      </c>
      <c r="N1707" s="139" t="e" cm="1">
        <f t="array" ref="N1707">[1]!BSMCall(M1707,$G$4,$G$7,W1707,$G$11,AE1707)/'EUR GBP'!H1707</f>
        <v>#VALUE!</v>
      </c>
      <c r="O1707" s="139" t="e">
        <f>$B$5*(N1707-($G$10/'EUR GBP'!$F$3))</f>
        <v>#VALUE!</v>
      </c>
      <c r="P1707" s="139" t="e">
        <f>(M1707/'EUR GBP'!H1707)-(Barclays!$K$3/'EUR GBP'!$F$3)</f>
        <v>#DIV/0!</v>
      </c>
      <c r="Q1707" s="139" t="e">
        <f t="shared" si="204"/>
        <v>#DIV/0!</v>
      </c>
      <c r="R1707" s="139" t="e">
        <f t="shared" si="205"/>
        <v>#DIV/0!</v>
      </c>
      <c r="S1707" s="139" t="e">
        <f t="shared" si="206"/>
        <v>#DIV/0!</v>
      </c>
    </row>
    <row r="1708" spans="10:19" ht="15" x14ac:dyDescent="0.2">
      <c r="J1708" s="49">
        <v>42669</v>
      </c>
      <c r="K1708" s="50">
        <v>181.149995326995</v>
      </c>
      <c r="L1708" s="139">
        <f t="shared" si="202"/>
        <v>-1.6425210433864787E-2</v>
      </c>
      <c r="M1708" s="170">
        <f t="shared" si="203"/>
        <v>150.70332717494097</v>
      </c>
      <c r="N1708" s="139" t="e" cm="1">
        <f t="array" ref="N1708">[1]!BSMCall(M1708,$G$4,$G$7,W1708,$G$11,AE1708)/'EUR GBP'!H1708</f>
        <v>#VALUE!</v>
      </c>
      <c r="O1708" s="139" t="e">
        <f>$B$5*(N1708-($G$10/'EUR GBP'!$F$3))</f>
        <v>#VALUE!</v>
      </c>
      <c r="P1708" s="139" t="e">
        <f>(M1708/'EUR GBP'!H1708)-(Barclays!$K$3/'EUR GBP'!$F$3)</f>
        <v>#DIV/0!</v>
      </c>
      <c r="Q1708" s="139" t="e">
        <f t="shared" si="204"/>
        <v>#DIV/0!</v>
      </c>
      <c r="R1708" s="139" t="e">
        <f t="shared" si="205"/>
        <v>#DIV/0!</v>
      </c>
      <c r="S1708" s="139" t="e">
        <f t="shared" si="206"/>
        <v>#DIV/0!</v>
      </c>
    </row>
    <row r="1709" spans="10:19" ht="15" x14ac:dyDescent="0.2">
      <c r="J1709" s="49">
        <v>42668</v>
      </c>
      <c r="K1709" s="50">
        <v>184.14999246597199</v>
      </c>
      <c r="L1709" s="139">
        <f t="shared" si="202"/>
        <v>2.1744768608375517E-3</v>
      </c>
      <c r="M1709" s="170">
        <f t="shared" si="203"/>
        <v>153.5531712228568</v>
      </c>
      <c r="N1709" s="139" t="e" cm="1">
        <f t="array" ref="N1709">[1]!BSMCall(M1709,$G$4,$G$7,W1709,$G$11,AE1709)/'EUR GBP'!H1709</f>
        <v>#VALUE!</v>
      </c>
      <c r="O1709" s="139" t="e">
        <f>$B$5*(N1709-($G$10/'EUR GBP'!$F$3))</f>
        <v>#VALUE!</v>
      </c>
      <c r="P1709" s="139" t="e">
        <f>(M1709/'EUR GBP'!H1709)-(Barclays!$K$3/'EUR GBP'!$F$3)</f>
        <v>#DIV/0!</v>
      </c>
      <c r="Q1709" s="139" t="e">
        <f t="shared" si="204"/>
        <v>#DIV/0!</v>
      </c>
      <c r="R1709" s="139" t="e">
        <f t="shared" si="205"/>
        <v>#DIV/0!</v>
      </c>
      <c r="S1709" s="139" t="e">
        <f t="shared" si="206"/>
        <v>#DIV/0!</v>
      </c>
    </row>
    <row r="1710" spans="10:19" ht="15" x14ac:dyDescent="0.2">
      <c r="J1710" s="49">
        <v>42667</v>
      </c>
      <c r="K1710" s="50">
        <v>183.74999761581401</v>
      </c>
      <c r="L1710" s="139">
        <f t="shared" si="202"/>
        <v>2.7247947594761985E-3</v>
      </c>
      <c r="M1710" s="170">
        <f t="shared" si="203"/>
        <v>153.63749093012112</v>
      </c>
      <c r="N1710" s="139" t="e" cm="1">
        <f t="array" ref="N1710">[1]!BSMCall(M1710,$G$4,$G$7,W1710,$G$11,AE1710)/'EUR GBP'!H1710</f>
        <v>#VALUE!</v>
      </c>
      <c r="O1710" s="139" t="e">
        <f>$B$5*(N1710-($G$10/'EUR GBP'!$F$3))</f>
        <v>#VALUE!</v>
      </c>
      <c r="P1710" s="139" t="e">
        <f>(M1710/'EUR GBP'!H1710)-(Barclays!$K$3/'EUR GBP'!$F$3)</f>
        <v>#DIV/0!</v>
      </c>
      <c r="Q1710" s="139" t="e">
        <f t="shared" si="204"/>
        <v>#DIV/0!</v>
      </c>
      <c r="R1710" s="139" t="e">
        <f t="shared" si="205"/>
        <v>#DIV/0!</v>
      </c>
      <c r="S1710" s="139" t="e">
        <f t="shared" si="206"/>
        <v>#DIV/0!</v>
      </c>
    </row>
    <row r="1711" spans="10:19" ht="15" x14ac:dyDescent="0.2">
      <c r="J1711" s="49">
        <v>42664</v>
      </c>
      <c r="K1711" s="50">
        <v>183.249998092651</v>
      </c>
      <c r="L1711" s="139">
        <f t="shared" si="202"/>
        <v>2.7286874811966274E-4</v>
      </c>
      <c r="M1711" s="170">
        <f t="shared" si="203"/>
        <v>153.2618068318522</v>
      </c>
      <c r="N1711" s="139" t="e" cm="1">
        <f t="array" ref="N1711">[1]!BSMCall(M1711,$G$4,$G$7,W1711,$G$11,AE1711)/'EUR GBP'!H1711</f>
        <v>#VALUE!</v>
      </c>
      <c r="O1711" s="139" t="e">
        <f>$B$5*(N1711-($G$10/'EUR GBP'!$F$3))</f>
        <v>#VALUE!</v>
      </c>
      <c r="P1711" s="139" t="e">
        <f>(M1711/'EUR GBP'!H1711)-(Barclays!$K$3/'EUR GBP'!$F$3)</f>
        <v>#DIV/0!</v>
      </c>
      <c r="Q1711" s="139" t="e">
        <f t="shared" si="204"/>
        <v>#DIV/0!</v>
      </c>
      <c r="R1711" s="139" t="e">
        <f t="shared" si="205"/>
        <v>#DIV/0!</v>
      </c>
      <c r="S1711" s="139" t="e">
        <f t="shared" si="206"/>
        <v>#DIV/0!</v>
      </c>
    </row>
    <row r="1712" spans="10:19" ht="15" x14ac:dyDescent="0.2">
      <c r="J1712" s="49">
        <v>42663</v>
      </c>
      <c r="K1712" s="50">
        <v>183.200001716613</v>
      </c>
      <c r="L1712" s="139">
        <f t="shared" si="202"/>
        <v>2.5709759795404685E-2</v>
      </c>
      <c r="M1712" s="170">
        <f t="shared" si="203"/>
        <v>157.15924722426331</v>
      </c>
      <c r="N1712" s="139" t="e" cm="1">
        <f t="array" ref="N1712">[1]!BSMCall(M1712,$G$4,$G$7,W1712,$G$11,AE1712)/'EUR GBP'!H1712</f>
        <v>#VALUE!</v>
      </c>
      <c r="O1712" s="139" t="e">
        <f>$B$5*(N1712-($G$10/'EUR GBP'!$F$3))</f>
        <v>#VALUE!</v>
      </c>
      <c r="P1712" s="139" t="e">
        <f>(M1712/'EUR GBP'!H1712)-(Barclays!$K$3/'EUR GBP'!$F$3)</f>
        <v>#DIV/0!</v>
      </c>
      <c r="Q1712" s="139" t="e">
        <f t="shared" si="204"/>
        <v>#DIV/0!</v>
      </c>
      <c r="R1712" s="139" t="e">
        <f t="shared" si="205"/>
        <v>#DIV/0!</v>
      </c>
      <c r="S1712" s="139" t="e">
        <f t="shared" si="206"/>
        <v>#DIV/0!</v>
      </c>
    </row>
    <row r="1713" spans="10:19" ht="15" x14ac:dyDescent="0.2">
      <c r="J1713" s="49">
        <v>42662</v>
      </c>
      <c r="K1713" s="50">
        <v>178.55000495910599</v>
      </c>
      <c r="L1713" s="139">
        <f t="shared" si="202"/>
        <v>2.955602748317996E-2</v>
      </c>
      <c r="M1713" s="170">
        <f t="shared" si="203"/>
        <v>157.74857235124105</v>
      </c>
      <c r="N1713" s="139" t="e" cm="1">
        <f t="array" ref="N1713">[1]!BSMCall(M1713,$G$4,$G$7,W1713,$G$11,AE1713)/'EUR GBP'!H1713</f>
        <v>#VALUE!</v>
      </c>
      <c r="O1713" s="139" t="e">
        <f>$B$5*(N1713-($G$10/'EUR GBP'!$F$3))</f>
        <v>#VALUE!</v>
      </c>
      <c r="P1713" s="139" t="e">
        <f>(M1713/'EUR GBP'!H1713)-(Barclays!$K$3/'EUR GBP'!$F$3)</f>
        <v>#DIV/0!</v>
      </c>
      <c r="Q1713" s="139" t="e">
        <f t="shared" si="204"/>
        <v>#DIV/0!</v>
      </c>
      <c r="R1713" s="139" t="e">
        <f t="shared" si="205"/>
        <v>#DIV/0!</v>
      </c>
      <c r="S1713" s="139" t="e">
        <f t="shared" si="206"/>
        <v>#DIV/0!</v>
      </c>
    </row>
    <row r="1714" spans="10:19" ht="15" x14ac:dyDescent="0.2">
      <c r="J1714" s="49">
        <v>42661</v>
      </c>
      <c r="K1714" s="50">
        <v>173.35000038146899</v>
      </c>
      <c r="L1714" s="139">
        <f t="shared" si="202"/>
        <v>1.9514209232100829E-2</v>
      </c>
      <c r="M1714" s="170">
        <f t="shared" si="203"/>
        <v>156.20996498007082</v>
      </c>
      <c r="N1714" s="139" t="e" cm="1">
        <f t="array" ref="N1714">[1]!BSMCall(M1714,$G$4,$G$7,W1714,$G$11,AE1714)/'EUR GBP'!H1714</f>
        <v>#VALUE!</v>
      </c>
      <c r="O1714" s="139" t="e">
        <f>$B$5*(N1714-($G$10/'EUR GBP'!$F$3))</f>
        <v>#VALUE!</v>
      </c>
      <c r="P1714" s="139" t="e">
        <f>(M1714/'EUR GBP'!H1714)-(Barclays!$K$3/'EUR GBP'!$F$3)</f>
        <v>#DIV/0!</v>
      </c>
      <c r="Q1714" s="139" t="e">
        <f t="shared" si="204"/>
        <v>#DIV/0!</v>
      </c>
      <c r="R1714" s="139" t="e">
        <f t="shared" si="205"/>
        <v>#DIV/0!</v>
      </c>
      <c r="S1714" s="139" t="e">
        <f t="shared" si="206"/>
        <v>#DIV/0!</v>
      </c>
    </row>
    <row r="1715" spans="10:19" ht="15" x14ac:dyDescent="0.2">
      <c r="J1715" s="49">
        <v>42660</v>
      </c>
      <c r="K1715" s="50">
        <v>170.00000476837101</v>
      </c>
      <c r="L1715" s="139">
        <f t="shared" si="202"/>
        <v>-6.7418586427440939E-3</v>
      </c>
      <c r="M1715" s="170">
        <f t="shared" si="203"/>
        <v>152.18701031587531</v>
      </c>
      <c r="N1715" s="139" t="e" cm="1">
        <f t="array" ref="N1715">[1]!BSMCall(M1715,$G$4,$G$7,W1715,$G$11,AE1715)/'EUR GBP'!H1715</f>
        <v>#VALUE!</v>
      </c>
      <c r="O1715" s="139" t="e">
        <f>$B$5*(N1715-($G$10/'EUR GBP'!$F$3))</f>
        <v>#VALUE!</v>
      </c>
      <c r="P1715" s="139" t="e">
        <f>(M1715/'EUR GBP'!H1715)-(Barclays!$K$3/'EUR GBP'!$F$3)</f>
        <v>#DIV/0!</v>
      </c>
      <c r="Q1715" s="139" t="e">
        <f t="shared" si="204"/>
        <v>#DIV/0!</v>
      </c>
      <c r="R1715" s="139" t="e">
        <f t="shared" si="205"/>
        <v>#DIV/0!</v>
      </c>
      <c r="S1715" s="139" t="e">
        <f t="shared" si="206"/>
        <v>#DIV/0!</v>
      </c>
    </row>
    <row r="1716" spans="10:19" ht="15" x14ac:dyDescent="0.2">
      <c r="J1716" s="49">
        <v>42657</v>
      </c>
      <c r="K1716" s="50">
        <v>171.14999294281</v>
      </c>
      <c r="L1716" s="139">
        <f t="shared" si="202"/>
        <v>3.3871284763329117E-2</v>
      </c>
      <c r="M1716" s="170">
        <f t="shared" si="203"/>
        <v>158.40975606256944</v>
      </c>
      <c r="N1716" s="139" t="e" cm="1">
        <f t="array" ref="N1716">[1]!BSMCall(M1716,$G$4,$G$7,W1716,$G$11,AE1716)/'EUR GBP'!H1716</f>
        <v>#VALUE!</v>
      </c>
      <c r="O1716" s="139" t="e">
        <f>$B$5*(N1716-($G$10/'EUR GBP'!$F$3))</f>
        <v>#VALUE!</v>
      </c>
      <c r="P1716" s="139" t="e">
        <f>(M1716/'EUR GBP'!H1716)-(Barclays!$K$3/'EUR GBP'!$F$3)</f>
        <v>#DIV/0!</v>
      </c>
      <c r="Q1716" s="139" t="e">
        <f t="shared" si="204"/>
        <v>#DIV/0!</v>
      </c>
      <c r="R1716" s="139" t="e">
        <f t="shared" si="205"/>
        <v>#DIV/0!</v>
      </c>
      <c r="S1716" s="139" t="e">
        <f t="shared" si="206"/>
        <v>#DIV/0!</v>
      </c>
    </row>
    <row r="1717" spans="10:19" ht="15" x14ac:dyDescent="0.2">
      <c r="J1717" s="49">
        <v>42656</v>
      </c>
      <c r="K1717" s="50">
        <v>165.450000762939</v>
      </c>
      <c r="L1717" s="139">
        <f t="shared" si="202"/>
        <v>-2.5363148996607646E-2</v>
      </c>
      <c r="M1717" s="170">
        <f t="shared" si="203"/>
        <v>149.33385624728055</v>
      </c>
      <c r="N1717" s="139" t="e" cm="1">
        <f t="array" ref="N1717">[1]!BSMCall(M1717,$G$4,$G$7,W1717,$G$11,AE1717)/'EUR GBP'!H1717</f>
        <v>#VALUE!</v>
      </c>
      <c r="O1717" s="139" t="e">
        <f>$B$5*(N1717-($G$10/'EUR GBP'!$F$3))</f>
        <v>#VALUE!</v>
      </c>
      <c r="P1717" s="139" t="e">
        <f>(M1717/'EUR GBP'!H1717)-(Barclays!$K$3/'EUR GBP'!$F$3)</f>
        <v>#DIV/0!</v>
      </c>
      <c r="Q1717" s="139" t="e">
        <f t="shared" si="204"/>
        <v>#DIV/0!</v>
      </c>
      <c r="R1717" s="139" t="e">
        <f t="shared" si="205"/>
        <v>#DIV/0!</v>
      </c>
      <c r="S1717" s="139" t="e">
        <f t="shared" si="206"/>
        <v>#DIV/0!</v>
      </c>
    </row>
    <row r="1718" spans="10:19" ht="15" x14ac:dyDescent="0.2">
      <c r="J1718" s="49">
        <v>42655</v>
      </c>
      <c r="K1718" s="50">
        <v>169.700002670288</v>
      </c>
      <c r="L1718" s="139">
        <f t="shared" si="202"/>
        <v>-1.6654854383456697E-2</v>
      </c>
      <c r="M1718" s="170">
        <f t="shared" si="203"/>
        <v>150.66814112947068</v>
      </c>
      <c r="N1718" s="139" t="e" cm="1">
        <f t="array" ref="N1718">[1]!BSMCall(M1718,$G$4,$G$7,W1718,$G$11,AE1718)/'EUR GBP'!H1718</f>
        <v>#VALUE!</v>
      </c>
      <c r="O1718" s="139" t="e">
        <f>$B$5*(N1718-($G$10/'EUR GBP'!$F$3))</f>
        <v>#VALUE!</v>
      </c>
      <c r="P1718" s="139" t="e">
        <f>(M1718/'EUR GBP'!H1718)-(Barclays!$K$3/'EUR GBP'!$F$3)</f>
        <v>#DIV/0!</v>
      </c>
      <c r="Q1718" s="139" t="e">
        <f t="shared" si="204"/>
        <v>#DIV/0!</v>
      </c>
      <c r="R1718" s="139" t="e">
        <f t="shared" si="205"/>
        <v>#DIV/0!</v>
      </c>
      <c r="S1718" s="139" t="e">
        <f t="shared" si="206"/>
        <v>#DIV/0!</v>
      </c>
    </row>
    <row r="1719" spans="10:19" ht="15" x14ac:dyDescent="0.2">
      <c r="J1719" s="49">
        <v>42654</v>
      </c>
      <c r="K1719" s="50">
        <v>172.54999876022299</v>
      </c>
      <c r="L1719" s="139">
        <f t="shared" si="202"/>
        <v>2.6112953644583689E-3</v>
      </c>
      <c r="M1719" s="170">
        <f t="shared" si="203"/>
        <v>153.62010055305677</v>
      </c>
      <c r="N1719" s="139" t="e" cm="1">
        <f t="array" ref="N1719">[1]!BSMCall(M1719,$G$4,$G$7,W1719,$G$11,AE1719)/'EUR GBP'!H1719</f>
        <v>#VALUE!</v>
      </c>
      <c r="O1719" s="139" t="e">
        <f>$B$5*(N1719-($G$10/'EUR GBP'!$F$3))</f>
        <v>#VALUE!</v>
      </c>
      <c r="P1719" s="139" t="e">
        <f>(M1719/'EUR GBP'!H1719)-(Barclays!$K$3/'EUR GBP'!$F$3)</f>
        <v>#DIV/0!</v>
      </c>
      <c r="Q1719" s="139" t="e">
        <f t="shared" si="204"/>
        <v>#DIV/0!</v>
      </c>
      <c r="R1719" s="139" t="e">
        <f t="shared" si="205"/>
        <v>#DIV/0!</v>
      </c>
      <c r="S1719" s="139" t="e">
        <f t="shared" si="206"/>
        <v>#DIV/0!</v>
      </c>
    </row>
    <row r="1720" spans="10:19" ht="15" x14ac:dyDescent="0.2">
      <c r="J1720" s="49">
        <v>42653</v>
      </c>
      <c r="K1720" s="50">
        <v>172.10000753402701</v>
      </c>
      <c r="L1720" s="139">
        <f t="shared" si="202"/>
        <v>-4.6376296990240521E-3</v>
      </c>
      <c r="M1720" s="170">
        <f t="shared" si="203"/>
        <v>152.50942027017712</v>
      </c>
      <c r="N1720" s="139" t="e" cm="1">
        <f t="array" ref="N1720">[1]!BSMCall(M1720,$G$4,$G$7,W1720,$G$11,AE1720)/'EUR GBP'!H1720</f>
        <v>#VALUE!</v>
      </c>
      <c r="O1720" s="139" t="e">
        <f>$B$5*(N1720-($G$10/'EUR GBP'!$F$3))</f>
        <v>#VALUE!</v>
      </c>
      <c r="P1720" s="139" t="e">
        <f>(M1720/'EUR GBP'!H1720)-(Barclays!$K$3/'EUR GBP'!$F$3)</f>
        <v>#DIV/0!</v>
      </c>
      <c r="Q1720" s="139" t="e">
        <f t="shared" si="204"/>
        <v>#DIV/0!</v>
      </c>
      <c r="R1720" s="139" t="e">
        <f t="shared" si="205"/>
        <v>#DIV/0!</v>
      </c>
      <c r="S1720" s="139" t="e">
        <f t="shared" si="206"/>
        <v>#DIV/0!</v>
      </c>
    </row>
    <row r="1721" spans="10:19" ht="15" x14ac:dyDescent="0.2">
      <c r="J1721" s="49">
        <v>42650</v>
      </c>
      <c r="K1721" s="50">
        <v>172.899997234344</v>
      </c>
      <c r="L1721" s="139">
        <f t="shared" si="202"/>
        <v>-1.0929101258550801E-2</v>
      </c>
      <c r="M1721" s="170">
        <f t="shared" si="203"/>
        <v>151.54544101114647</v>
      </c>
      <c r="N1721" s="139" t="e" cm="1">
        <f t="array" ref="N1721">[1]!BSMCall(M1721,$G$4,$G$7,W1721,$G$11,AE1721)/'EUR GBP'!H1721</f>
        <v>#VALUE!</v>
      </c>
      <c r="O1721" s="139" t="e">
        <f>$B$5*(N1721-($G$10/'EUR GBP'!$F$3))</f>
        <v>#VALUE!</v>
      </c>
      <c r="P1721" s="139" t="e">
        <f>(M1721/'EUR GBP'!H1721)-(Barclays!$K$3/'EUR GBP'!$F$3)</f>
        <v>#DIV/0!</v>
      </c>
      <c r="Q1721" s="139" t="e">
        <f t="shared" si="204"/>
        <v>#DIV/0!</v>
      </c>
      <c r="R1721" s="139" t="e">
        <f t="shared" si="205"/>
        <v>#DIV/0!</v>
      </c>
      <c r="S1721" s="139" t="e">
        <f t="shared" si="206"/>
        <v>#DIV/0!</v>
      </c>
    </row>
    <row r="1722" spans="10:19" ht="15" x14ac:dyDescent="0.2">
      <c r="J1722" s="49">
        <v>42649</v>
      </c>
      <c r="K1722" s="50">
        <v>174.80000257492</v>
      </c>
      <c r="L1722" s="139">
        <f t="shared" si="202"/>
        <v>2.110215420985195E-2</v>
      </c>
      <c r="M1722" s="170">
        <f t="shared" si="203"/>
        <v>156.45326990619992</v>
      </c>
      <c r="N1722" s="139" t="e" cm="1">
        <f t="array" ref="N1722">[1]!BSMCall(M1722,$G$4,$G$7,W1722,$G$11,AE1722)/'EUR GBP'!H1722</f>
        <v>#VALUE!</v>
      </c>
      <c r="O1722" s="139" t="e">
        <f>$B$5*(N1722-($G$10/'EUR GBP'!$F$3))</f>
        <v>#VALUE!</v>
      </c>
      <c r="P1722" s="139" t="e">
        <f>(M1722/'EUR GBP'!H1722)-(Barclays!$K$3/'EUR GBP'!$F$3)</f>
        <v>#DIV/0!</v>
      </c>
      <c r="Q1722" s="139" t="e">
        <f t="shared" si="204"/>
        <v>#DIV/0!</v>
      </c>
      <c r="R1722" s="139" t="e">
        <f t="shared" si="205"/>
        <v>#DIV/0!</v>
      </c>
      <c r="S1722" s="139" t="e">
        <f t="shared" si="206"/>
        <v>#DIV/0!</v>
      </c>
    </row>
    <row r="1723" spans="10:19" ht="15" x14ac:dyDescent="0.2">
      <c r="J1723" s="49">
        <v>42648</v>
      </c>
      <c r="K1723" s="50">
        <v>171.14999294281</v>
      </c>
      <c r="L1723" s="139">
        <f t="shared" si="202"/>
        <v>1.7543289933251362E-3</v>
      </c>
      <c r="M1723" s="170">
        <f t="shared" si="203"/>
        <v>153.48879616748607</v>
      </c>
      <c r="N1723" s="139" t="e" cm="1">
        <f t="array" ref="N1723">[1]!BSMCall(M1723,$G$4,$G$7,W1723,$G$11,AE1723)/'EUR GBP'!H1723</f>
        <v>#VALUE!</v>
      </c>
      <c r="O1723" s="139" t="e">
        <f>$B$5*(N1723-($G$10/'EUR GBP'!$F$3))</f>
        <v>#VALUE!</v>
      </c>
      <c r="P1723" s="139" t="e">
        <f>(M1723/'EUR GBP'!H1723)-(Barclays!$K$3/'EUR GBP'!$F$3)</f>
        <v>#DIV/0!</v>
      </c>
      <c r="Q1723" s="139" t="e">
        <f t="shared" si="204"/>
        <v>#DIV/0!</v>
      </c>
      <c r="R1723" s="139" t="e">
        <f t="shared" si="205"/>
        <v>#DIV/0!</v>
      </c>
      <c r="S1723" s="139" t="e">
        <f t="shared" si="206"/>
        <v>#DIV/0!</v>
      </c>
    </row>
    <row r="1724" spans="10:19" ht="15" x14ac:dyDescent="0.2">
      <c r="J1724" s="49">
        <v>42647</v>
      </c>
      <c r="K1724" s="50">
        <v>170.85000276565501</v>
      </c>
      <c r="L1724" s="139">
        <f t="shared" si="202"/>
        <v>1.9205736142701563E-2</v>
      </c>
      <c r="M1724" s="170">
        <f t="shared" si="203"/>
        <v>156.16270073396618</v>
      </c>
      <c r="N1724" s="139" t="e" cm="1">
        <f t="array" ref="N1724">[1]!BSMCall(M1724,$G$4,$G$7,W1724,$G$11,AE1724)/'EUR GBP'!H1724</f>
        <v>#VALUE!</v>
      </c>
      <c r="O1724" s="139" t="e">
        <f>$B$5*(N1724-($G$10/'EUR GBP'!$F$3))</f>
        <v>#VALUE!</v>
      </c>
      <c r="P1724" s="139" t="e">
        <f>(M1724/'EUR GBP'!H1724)-(Barclays!$K$3/'EUR GBP'!$F$3)</f>
        <v>#DIV/0!</v>
      </c>
      <c r="Q1724" s="139" t="e">
        <f t="shared" si="204"/>
        <v>#DIV/0!</v>
      </c>
      <c r="R1724" s="139" t="e">
        <f t="shared" si="205"/>
        <v>#DIV/0!</v>
      </c>
      <c r="S1724" s="139" t="e">
        <f t="shared" si="206"/>
        <v>#DIV/0!</v>
      </c>
    </row>
    <row r="1725" spans="10:19" ht="15" x14ac:dyDescent="0.2">
      <c r="J1725" s="49">
        <v>42646</v>
      </c>
      <c r="K1725" s="50">
        <v>167.60001182556098</v>
      </c>
      <c r="L1725" s="139">
        <f t="shared" si="202"/>
        <v>1.3818255510052106E-2</v>
      </c>
      <c r="M1725" s="170">
        <f t="shared" si="203"/>
        <v>155.33723096283776</v>
      </c>
      <c r="N1725" s="139" t="e" cm="1">
        <f t="array" ref="N1725">[1]!BSMCall(M1725,$G$4,$G$7,W1725,$G$11,AE1725)/'EUR GBP'!H1725</f>
        <v>#VALUE!</v>
      </c>
      <c r="O1725" s="139" t="e">
        <f>$B$5*(N1725-($G$10/'EUR GBP'!$F$3))</f>
        <v>#VALUE!</v>
      </c>
      <c r="P1725" s="139" t="e">
        <f>(M1725/'EUR GBP'!H1725)-(Barclays!$K$3/'EUR GBP'!$F$3)</f>
        <v>#DIV/0!</v>
      </c>
      <c r="Q1725" s="139" t="e">
        <f t="shared" si="204"/>
        <v>#DIV/0!</v>
      </c>
      <c r="R1725" s="139" t="e">
        <f t="shared" si="205"/>
        <v>#DIV/0!</v>
      </c>
      <c r="S1725" s="139" t="e">
        <f t="shared" si="206"/>
        <v>#DIV/0!</v>
      </c>
    </row>
    <row r="1726" spans="10:19" ht="15" x14ac:dyDescent="0.2">
      <c r="J1726" s="49">
        <v>42643</v>
      </c>
      <c r="K1726" s="50">
        <v>165.29999971389699</v>
      </c>
      <c r="L1726" s="139">
        <f t="shared" si="202"/>
        <v>-1.41164476309817E-2</v>
      </c>
      <c r="M1726" s="170">
        <f t="shared" si="203"/>
        <v>151.05707580671071</v>
      </c>
      <c r="N1726" s="139" t="e" cm="1">
        <f t="array" ref="N1726">[1]!BSMCall(M1726,$G$4,$G$7,W1726,$G$11,AE1726)/'EUR GBP'!H1726</f>
        <v>#VALUE!</v>
      </c>
      <c r="O1726" s="139" t="e">
        <f>$B$5*(N1726-($G$10/'EUR GBP'!$F$3))</f>
        <v>#VALUE!</v>
      </c>
      <c r="P1726" s="139" t="e">
        <f>(M1726/'EUR GBP'!H1726)-(Barclays!$K$3/'EUR GBP'!$F$3)</f>
        <v>#DIV/0!</v>
      </c>
      <c r="Q1726" s="139" t="e">
        <f t="shared" si="204"/>
        <v>#DIV/0!</v>
      </c>
      <c r="R1726" s="139" t="e">
        <f t="shared" si="205"/>
        <v>#DIV/0!</v>
      </c>
      <c r="S1726" s="139" t="e">
        <f t="shared" si="206"/>
        <v>#DIV/0!</v>
      </c>
    </row>
    <row r="1727" spans="10:19" ht="15" x14ac:dyDescent="0.2">
      <c r="J1727" s="49">
        <v>42642</v>
      </c>
      <c r="K1727" s="50">
        <v>167.64999628067002</v>
      </c>
      <c r="L1727" s="139">
        <f t="shared" si="202"/>
        <v>8.6866038821019238E-3</v>
      </c>
      <c r="M1727" s="170">
        <f t="shared" si="203"/>
        <v>154.55095931126772</v>
      </c>
      <c r="N1727" s="139" t="e" cm="1">
        <f t="array" ref="N1727">[1]!BSMCall(M1727,$G$4,$G$7,W1727,$G$11,AE1727)/'EUR GBP'!H1727</f>
        <v>#VALUE!</v>
      </c>
      <c r="O1727" s="139" t="e">
        <f>$B$5*(N1727-($G$10/'EUR GBP'!$F$3))</f>
        <v>#VALUE!</v>
      </c>
      <c r="P1727" s="139" t="e">
        <f>(M1727/'EUR GBP'!H1727)-(Barclays!$K$3/'EUR GBP'!$F$3)</f>
        <v>#DIV/0!</v>
      </c>
      <c r="Q1727" s="139" t="e">
        <f t="shared" si="204"/>
        <v>#DIV/0!</v>
      </c>
      <c r="R1727" s="139" t="e">
        <f t="shared" si="205"/>
        <v>#DIV/0!</v>
      </c>
      <c r="S1727" s="139" t="e">
        <f t="shared" si="206"/>
        <v>#DIV/0!</v>
      </c>
    </row>
    <row r="1728" spans="10:19" ht="15" x14ac:dyDescent="0.2">
      <c r="J1728" s="49">
        <v>42641</v>
      </c>
      <c r="K1728" s="50">
        <v>166.19999408721898</v>
      </c>
      <c r="L1728" s="139">
        <f t="shared" si="202"/>
        <v>8.4592282123094487E-3</v>
      </c>
      <c r="M1728" s="170">
        <f t="shared" si="203"/>
        <v>154.51612081162352</v>
      </c>
      <c r="N1728" s="139" t="e" cm="1">
        <f t="array" ref="N1728">[1]!BSMCall(M1728,$G$4,$G$7,W1728,$G$11,AE1728)/'EUR GBP'!H1728</f>
        <v>#VALUE!</v>
      </c>
      <c r="O1728" s="139" t="e">
        <f>$B$5*(N1728-($G$10/'EUR GBP'!$F$3))</f>
        <v>#VALUE!</v>
      </c>
      <c r="P1728" s="139" t="e">
        <f>(M1728/'EUR GBP'!H1728)-(Barclays!$K$3/'EUR GBP'!$F$3)</f>
        <v>#DIV/0!</v>
      </c>
      <c r="Q1728" s="139" t="e">
        <f t="shared" si="204"/>
        <v>#DIV/0!</v>
      </c>
      <c r="R1728" s="139" t="e">
        <f t="shared" si="205"/>
        <v>#DIV/0!</v>
      </c>
      <c r="S1728" s="139" t="e">
        <f t="shared" si="206"/>
        <v>#DIV/0!</v>
      </c>
    </row>
    <row r="1729" spans="10:19" ht="15" x14ac:dyDescent="0.2">
      <c r="J1729" s="49">
        <v>42640</v>
      </c>
      <c r="K1729" s="50">
        <v>164.80000019073401</v>
      </c>
      <c r="L1729" s="139">
        <f t="shared" si="202"/>
        <v>-1.6549216610527561E-2</v>
      </c>
      <c r="M1729" s="170">
        <f t="shared" si="203"/>
        <v>150.68432694881525</v>
      </c>
      <c r="N1729" s="139" t="e" cm="1">
        <f t="array" ref="N1729">[1]!BSMCall(M1729,$G$4,$G$7,W1729,$G$11,AE1729)/'EUR GBP'!H1729</f>
        <v>#VALUE!</v>
      </c>
      <c r="O1729" s="139" t="e">
        <f>$B$5*(N1729-($G$10/'EUR GBP'!$F$3))</f>
        <v>#VALUE!</v>
      </c>
      <c r="P1729" s="139" t="e">
        <f>(M1729/'EUR GBP'!H1729)-(Barclays!$K$3/'EUR GBP'!$F$3)</f>
        <v>#DIV/0!</v>
      </c>
      <c r="Q1729" s="139" t="e">
        <f t="shared" si="204"/>
        <v>#DIV/0!</v>
      </c>
      <c r="R1729" s="139" t="e">
        <f t="shared" si="205"/>
        <v>#DIV/0!</v>
      </c>
      <c r="S1729" s="139" t="e">
        <f t="shared" si="206"/>
        <v>#DIV/0!</v>
      </c>
    </row>
    <row r="1730" spans="10:19" ht="15" x14ac:dyDescent="0.2">
      <c r="J1730" s="49">
        <v>42639</v>
      </c>
      <c r="K1730" s="50">
        <v>167.550003528594</v>
      </c>
      <c r="L1730" s="139">
        <f t="shared" si="202"/>
        <v>-1.9504159505656021E-2</v>
      </c>
      <c r="M1730" s="170">
        <f t="shared" si="203"/>
        <v>150.23157060467975</v>
      </c>
      <c r="N1730" s="139" t="e" cm="1">
        <f t="array" ref="N1730">[1]!BSMCall(M1730,$G$4,$G$7,W1730,$G$11,AE1730)/'EUR GBP'!H1730</f>
        <v>#VALUE!</v>
      </c>
      <c r="O1730" s="139" t="e">
        <f>$B$5*(N1730-($G$10/'EUR GBP'!$F$3))</f>
        <v>#VALUE!</v>
      </c>
      <c r="P1730" s="139" t="e">
        <f>(M1730/'EUR GBP'!H1730)-(Barclays!$K$3/'EUR GBP'!$F$3)</f>
        <v>#DIV/0!</v>
      </c>
      <c r="Q1730" s="139" t="e">
        <f t="shared" si="204"/>
        <v>#DIV/0!</v>
      </c>
      <c r="R1730" s="139" t="e">
        <f t="shared" si="205"/>
        <v>#DIV/0!</v>
      </c>
      <c r="S1730" s="139" t="e">
        <f t="shared" si="206"/>
        <v>#DIV/0!</v>
      </c>
    </row>
    <row r="1731" spans="10:19" ht="15" x14ac:dyDescent="0.2">
      <c r="J1731" s="49">
        <v>42636</v>
      </c>
      <c r="K1731" s="50">
        <v>170.85000276565501</v>
      </c>
      <c r="L1731" s="139">
        <f t="shared" si="202"/>
        <v>-1.4815050898021508E-2</v>
      </c>
      <c r="M1731" s="170">
        <f t="shared" si="203"/>
        <v>150.95003581561392</v>
      </c>
      <c r="N1731" s="139" t="e" cm="1">
        <f t="array" ref="N1731">[1]!BSMCall(M1731,$G$4,$G$7,W1731,$G$11,AE1731)/'EUR GBP'!H1731</f>
        <v>#VALUE!</v>
      </c>
      <c r="O1731" s="139" t="e">
        <f>$B$5*(N1731-($G$10/'EUR GBP'!$F$3))</f>
        <v>#VALUE!</v>
      </c>
      <c r="P1731" s="139" t="e">
        <f>(M1731/'EUR GBP'!H1731)-(Barclays!$K$3/'EUR GBP'!$F$3)</f>
        <v>#DIV/0!</v>
      </c>
      <c r="Q1731" s="139" t="e">
        <f t="shared" si="204"/>
        <v>#DIV/0!</v>
      </c>
      <c r="R1731" s="139" t="e">
        <f t="shared" si="205"/>
        <v>#DIV/0!</v>
      </c>
      <c r="S1731" s="139" t="e">
        <f t="shared" si="206"/>
        <v>#DIV/0!</v>
      </c>
    </row>
    <row r="1732" spans="10:19" ht="15" x14ac:dyDescent="0.2">
      <c r="J1732" s="49">
        <v>42635</v>
      </c>
      <c r="K1732" s="50">
        <v>173.39999675750698</v>
      </c>
      <c r="L1732" s="139">
        <f t="shared" ref="L1732:L1795" si="207">LN(K1732/K1733)</f>
        <v>9.8522733000711207E-3</v>
      </c>
      <c r="M1732" s="170">
        <f t="shared" ref="M1732:M1795" si="208">$K$3*(1+L1732)</f>
        <v>154.72956317702108</v>
      </c>
      <c r="N1732" s="139" t="e" cm="1">
        <f t="array" ref="N1732">[1]!BSMCall(M1732,$G$4,$G$7,W1732,$G$11,AE1732)/'EUR GBP'!H1732</f>
        <v>#VALUE!</v>
      </c>
      <c r="O1732" s="139" t="e">
        <f>$B$5*(N1732-($G$10/'EUR GBP'!$F$3))</f>
        <v>#VALUE!</v>
      </c>
      <c r="P1732" s="139" t="e">
        <f>(M1732/'EUR GBP'!H1732)-(Barclays!$K$3/'EUR GBP'!$F$3)</f>
        <v>#DIV/0!</v>
      </c>
      <c r="Q1732" s="139" t="e">
        <f t="shared" ref="Q1732:Q1795" si="209">$G$15*P1732</f>
        <v>#DIV/0!</v>
      </c>
      <c r="R1732" s="139" t="e">
        <f t="shared" ref="R1732:R1795" si="210">0.5*$G$16*P1732^2</f>
        <v>#DIV/0!</v>
      </c>
      <c r="S1732" s="139" t="e">
        <f t="shared" ref="S1732:S1795" si="211">Q1732+R1732+Y1732+AG1732</f>
        <v>#DIV/0!</v>
      </c>
    </row>
    <row r="1733" spans="10:19" ht="15" x14ac:dyDescent="0.2">
      <c r="J1733" s="49">
        <v>42634</v>
      </c>
      <c r="K1733" s="50">
        <v>171.700000762939</v>
      </c>
      <c r="L1733" s="139">
        <f t="shared" si="207"/>
        <v>3.0753485837472682E-2</v>
      </c>
      <c r="M1733" s="170">
        <f t="shared" si="208"/>
        <v>157.9320469177506</v>
      </c>
      <c r="N1733" s="139" t="e" cm="1">
        <f t="array" ref="N1733">[1]!BSMCall(M1733,$G$4,$G$7,W1733,$G$11,AE1733)/'EUR GBP'!H1733</f>
        <v>#VALUE!</v>
      </c>
      <c r="O1733" s="139" t="e">
        <f>$B$5*(N1733-($G$10/'EUR GBP'!$F$3))</f>
        <v>#VALUE!</v>
      </c>
      <c r="P1733" s="139" t="e">
        <f>(M1733/'EUR GBP'!H1733)-(Barclays!$K$3/'EUR GBP'!$F$3)</f>
        <v>#DIV/0!</v>
      </c>
      <c r="Q1733" s="139" t="e">
        <f t="shared" si="209"/>
        <v>#DIV/0!</v>
      </c>
      <c r="R1733" s="139" t="e">
        <f t="shared" si="210"/>
        <v>#DIV/0!</v>
      </c>
      <c r="S1733" s="139" t="e">
        <f t="shared" si="211"/>
        <v>#DIV/0!</v>
      </c>
    </row>
    <row r="1734" spans="10:19" ht="15" x14ac:dyDescent="0.2">
      <c r="J1734" s="49">
        <v>42633</v>
      </c>
      <c r="K1734" s="50">
        <v>166.499996185302</v>
      </c>
      <c r="L1734" s="139">
        <f t="shared" si="207"/>
        <v>3.0032363426486217E-4</v>
      </c>
      <c r="M1734" s="170">
        <f t="shared" si="208"/>
        <v>153.26601346944923</v>
      </c>
      <c r="N1734" s="139" t="e" cm="1">
        <f t="array" ref="N1734">[1]!BSMCall(M1734,$G$4,$G$7,W1734,$G$11,AE1734)/'EUR GBP'!H1734</f>
        <v>#VALUE!</v>
      </c>
      <c r="O1734" s="139" t="e">
        <f>$B$5*(N1734-($G$10/'EUR GBP'!$F$3))</f>
        <v>#VALUE!</v>
      </c>
      <c r="P1734" s="139" t="e">
        <f>(M1734/'EUR GBP'!H1734)-(Barclays!$K$3/'EUR GBP'!$F$3)</f>
        <v>#DIV/0!</v>
      </c>
      <c r="Q1734" s="139" t="e">
        <f t="shared" si="209"/>
        <v>#DIV/0!</v>
      </c>
      <c r="R1734" s="139" t="e">
        <f t="shared" si="210"/>
        <v>#DIV/0!</v>
      </c>
      <c r="S1734" s="139" t="e">
        <f t="shared" si="211"/>
        <v>#DIV/0!</v>
      </c>
    </row>
    <row r="1735" spans="10:19" ht="15" x14ac:dyDescent="0.2">
      <c r="J1735" s="49">
        <v>42632</v>
      </c>
      <c r="K1735" s="50">
        <v>166.44999980926499</v>
      </c>
      <c r="L1735" s="139">
        <f t="shared" si="207"/>
        <v>6.3282258358949607E-3</v>
      </c>
      <c r="M1735" s="170">
        <f t="shared" si="208"/>
        <v>154.18960863202096</v>
      </c>
      <c r="N1735" s="139" t="e" cm="1">
        <f t="array" ref="N1735">[1]!BSMCall(M1735,$G$4,$G$7,W1735,$G$11,AE1735)/'EUR GBP'!H1735</f>
        <v>#VALUE!</v>
      </c>
      <c r="O1735" s="139" t="e">
        <f>$B$5*(N1735-($G$10/'EUR GBP'!$F$3))</f>
        <v>#VALUE!</v>
      </c>
      <c r="P1735" s="139" t="e">
        <f>(M1735/'EUR GBP'!H1735)-(Barclays!$K$3/'EUR GBP'!$F$3)</f>
        <v>#DIV/0!</v>
      </c>
      <c r="Q1735" s="139" t="e">
        <f t="shared" si="209"/>
        <v>#DIV/0!</v>
      </c>
      <c r="R1735" s="139" t="e">
        <f t="shared" si="210"/>
        <v>#DIV/0!</v>
      </c>
      <c r="S1735" s="139" t="e">
        <f t="shared" si="211"/>
        <v>#DIV/0!</v>
      </c>
    </row>
    <row r="1736" spans="10:19" ht="15" x14ac:dyDescent="0.2">
      <c r="J1736" s="49">
        <v>42629</v>
      </c>
      <c r="K1736" s="50">
        <v>165.39999246597199</v>
      </c>
      <c r="L1736" s="139">
        <f t="shared" si="207"/>
        <v>-2.1236060880331649E-2</v>
      </c>
      <c r="M1736" s="170">
        <f t="shared" si="208"/>
        <v>149.96620867971865</v>
      </c>
      <c r="N1736" s="139" t="e" cm="1">
        <f t="array" ref="N1736">[1]!BSMCall(M1736,$G$4,$G$7,W1736,$G$11,AE1736)/'EUR GBP'!H1736</f>
        <v>#VALUE!</v>
      </c>
      <c r="O1736" s="139" t="e">
        <f>$B$5*(N1736-($G$10/'EUR GBP'!$F$3))</f>
        <v>#VALUE!</v>
      </c>
      <c r="P1736" s="139" t="e">
        <f>(M1736/'EUR GBP'!H1736)-(Barclays!$K$3/'EUR GBP'!$F$3)</f>
        <v>#DIV/0!</v>
      </c>
      <c r="Q1736" s="139" t="e">
        <f t="shared" si="209"/>
        <v>#DIV/0!</v>
      </c>
      <c r="R1736" s="139" t="e">
        <f t="shared" si="210"/>
        <v>#DIV/0!</v>
      </c>
      <c r="S1736" s="139" t="e">
        <f t="shared" si="211"/>
        <v>#DIV/0!</v>
      </c>
    </row>
    <row r="1737" spans="10:19" ht="15" x14ac:dyDescent="0.2">
      <c r="J1737" s="49">
        <v>42628</v>
      </c>
      <c r="K1737" s="50">
        <v>168.949997425079</v>
      </c>
      <c r="L1737" s="139">
        <f t="shared" si="207"/>
        <v>-8.2523652216987525E-3</v>
      </c>
      <c r="M1737" s="170">
        <f t="shared" si="208"/>
        <v>151.95557050104586</v>
      </c>
      <c r="N1737" s="139" t="e" cm="1">
        <f t="array" ref="N1737">[1]!BSMCall(M1737,$G$4,$G$7,W1737,$G$11,AE1737)/'EUR GBP'!H1737</f>
        <v>#VALUE!</v>
      </c>
      <c r="O1737" s="139" t="e">
        <f>$B$5*(N1737-($G$10/'EUR GBP'!$F$3))</f>
        <v>#VALUE!</v>
      </c>
      <c r="P1737" s="139" t="e">
        <f>(M1737/'EUR GBP'!H1737)-(Barclays!$K$3/'EUR GBP'!$F$3)</f>
        <v>#DIV/0!</v>
      </c>
      <c r="Q1737" s="139" t="e">
        <f t="shared" si="209"/>
        <v>#DIV/0!</v>
      </c>
      <c r="R1737" s="139" t="e">
        <f t="shared" si="210"/>
        <v>#DIV/0!</v>
      </c>
      <c r="S1737" s="139" t="e">
        <f t="shared" si="211"/>
        <v>#DIV/0!</v>
      </c>
    </row>
    <row r="1738" spans="10:19" ht="15" x14ac:dyDescent="0.2">
      <c r="J1738" s="49">
        <v>42627</v>
      </c>
      <c r="K1738" s="50">
        <v>170.35000324249202</v>
      </c>
      <c r="L1738" s="139">
        <f t="shared" si="207"/>
        <v>-2.3453241392110062E-3</v>
      </c>
      <c r="M1738" s="170">
        <f t="shared" si="208"/>
        <v>152.86064732319849</v>
      </c>
      <c r="N1738" s="139" t="e" cm="1">
        <f t="array" ref="N1738">[1]!BSMCall(M1738,$G$4,$G$7,W1738,$G$11,AE1738)/'EUR GBP'!H1738</f>
        <v>#VALUE!</v>
      </c>
      <c r="O1738" s="139" t="e">
        <f>$B$5*(N1738-($G$10/'EUR GBP'!$F$3))</f>
        <v>#VALUE!</v>
      </c>
      <c r="P1738" s="139" t="e">
        <f>(M1738/'EUR GBP'!H1738)-(Barclays!$K$3/'EUR GBP'!$F$3)</f>
        <v>#DIV/0!</v>
      </c>
      <c r="Q1738" s="139" t="e">
        <f t="shared" si="209"/>
        <v>#DIV/0!</v>
      </c>
      <c r="R1738" s="139" t="e">
        <f t="shared" si="210"/>
        <v>#DIV/0!</v>
      </c>
      <c r="S1738" s="139" t="e">
        <f t="shared" si="211"/>
        <v>#DIV/0!</v>
      </c>
    </row>
    <row r="1739" spans="10:19" ht="15" x14ac:dyDescent="0.2">
      <c r="J1739" s="49">
        <v>42626</v>
      </c>
      <c r="K1739" s="50">
        <v>170.749998092651</v>
      </c>
      <c r="L1739" s="139">
        <f t="shared" si="207"/>
        <v>8.2328832386251733E-3</v>
      </c>
      <c r="M1739" s="170">
        <f t="shared" si="208"/>
        <v>154.48144023523483</v>
      </c>
      <c r="N1739" s="139" t="e" cm="1">
        <f t="array" ref="N1739">[1]!BSMCall(M1739,$G$4,$G$7,W1739,$G$11,AE1739)/'EUR GBP'!H1739</f>
        <v>#VALUE!</v>
      </c>
      <c r="O1739" s="139" t="e">
        <f>$B$5*(N1739-($G$10/'EUR GBP'!$F$3))</f>
        <v>#VALUE!</v>
      </c>
      <c r="P1739" s="139" t="e">
        <f>(M1739/'EUR GBP'!H1739)-(Barclays!$K$3/'EUR GBP'!$F$3)</f>
        <v>#DIV/0!</v>
      </c>
      <c r="Q1739" s="139" t="e">
        <f t="shared" si="209"/>
        <v>#DIV/0!</v>
      </c>
      <c r="R1739" s="139" t="e">
        <f t="shared" si="210"/>
        <v>#DIV/0!</v>
      </c>
      <c r="S1739" s="139" t="e">
        <f t="shared" si="211"/>
        <v>#DIV/0!</v>
      </c>
    </row>
    <row r="1740" spans="10:19" ht="15" x14ac:dyDescent="0.2">
      <c r="J1740" s="49">
        <v>42625</v>
      </c>
      <c r="K1740" s="50">
        <v>169.35000419616699</v>
      </c>
      <c r="L1740" s="139">
        <f t="shared" si="207"/>
        <v>-3.3104090756510184E-2</v>
      </c>
      <c r="M1740" s="170">
        <f t="shared" si="208"/>
        <v>148.14778916721704</v>
      </c>
      <c r="N1740" s="139" t="e" cm="1">
        <f t="array" ref="N1740">[1]!BSMCall(M1740,$G$4,$G$7,W1740,$G$11,AE1740)/'EUR GBP'!H1740</f>
        <v>#VALUE!</v>
      </c>
      <c r="O1740" s="139" t="e">
        <f>$B$5*(N1740-($G$10/'EUR GBP'!$F$3))</f>
        <v>#VALUE!</v>
      </c>
      <c r="P1740" s="139" t="e">
        <f>(M1740/'EUR GBP'!H1740)-(Barclays!$K$3/'EUR GBP'!$F$3)</f>
        <v>#DIV/0!</v>
      </c>
      <c r="Q1740" s="139" t="e">
        <f t="shared" si="209"/>
        <v>#DIV/0!</v>
      </c>
      <c r="R1740" s="139" t="e">
        <f t="shared" si="210"/>
        <v>#DIV/0!</v>
      </c>
      <c r="S1740" s="139" t="e">
        <f t="shared" si="211"/>
        <v>#DIV/0!</v>
      </c>
    </row>
    <row r="1741" spans="10:19" ht="15" x14ac:dyDescent="0.2">
      <c r="J1741" s="49">
        <v>42622</v>
      </c>
      <c r="K1741" s="50">
        <v>175.05000829696598</v>
      </c>
      <c r="L1741" s="139">
        <f t="shared" si="207"/>
        <v>1.8449680958554072E-2</v>
      </c>
      <c r="M1741" s="170">
        <f t="shared" si="208"/>
        <v>156.04685796025177</v>
      </c>
      <c r="N1741" s="139" t="e" cm="1">
        <f t="array" ref="N1741">[1]!BSMCall(M1741,$G$4,$G$7,W1741,$G$11,AE1741)/'EUR GBP'!H1741</f>
        <v>#VALUE!</v>
      </c>
      <c r="O1741" s="139" t="e">
        <f>$B$5*(N1741-($G$10/'EUR GBP'!$F$3))</f>
        <v>#VALUE!</v>
      </c>
      <c r="P1741" s="139" t="e">
        <f>(M1741/'EUR GBP'!H1741)-(Barclays!$K$3/'EUR GBP'!$F$3)</f>
        <v>#DIV/0!</v>
      </c>
      <c r="Q1741" s="139" t="e">
        <f t="shared" si="209"/>
        <v>#DIV/0!</v>
      </c>
      <c r="R1741" s="139" t="e">
        <f t="shared" si="210"/>
        <v>#DIV/0!</v>
      </c>
      <c r="S1741" s="139" t="e">
        <f t="shared" si="211"/>
        <v>#DIV/0!</v>
      </c>
    </row>
    <row r="1742" spans="10:19" ht="15" x14ac:dyDescent="0.2">
      <c r="J1742" s="49">
        <v>42621</v>
      </c>
      <c r="K1742" s="50">
        <v>171.850001811981</v>
      </c>
      <c r="L1742" s="139">
        <f t="shared" si="207"/>
        <v>1.5836149058509733E-2</v>
      </c>
      <c r="M1742" s="170">
        <f t="shared" si="208"/>
        <v>155.64641260806025</v>
      </c>
      <c r="N1742" s="139" t="e" cm="1">
        <f t="array" ref="N1742">[1]!BSMCall(M1742,$G$4,$G$7,W1742,$G$11,AE1742)/'EUR GBP'!H1742</f>
        <v>#VALUE!</v>
      </c>
      <c r="O1742" s="139" t="e">
        <f>$B$5*(N1742-($G$10/'EUR GBP'!$F$3))</f>
        <v>#VALUE!</v>
      </c>
      <c r="P1742" s="139" t="e">
        <f>(M1742/'EUR GBP'!H1742)-(Barclays!$K$3/'EUR GBP'!$F$3)</f>
        <v>#DIV/0!</v>
      </c>
      <c r="Q1742" s="139" t="e">
        <f t="shared" si="209"/>
        <v>#DIV/0!</v>
      </c>
      <c r="R1742" s="139" t="e">
        <f t="shared" si="210"/>
        <v>#DIV/0!</v>
      </c>
      <c r="S1742" s="139" t="e">
        <f t="shared" si="211"/>
        <v>#DIV/0!</v>
      </c>
    </row>
    <row r="1743" spans="10:19" ht="15" x14ac:dyDescent="0.2">
      <c r="J1743" s="49">
        <v>42620</v>
      </c>
      <c r="K1743" s="50">
        <v>169.14999485015801</v>
      </c>
      <c r="L1743" s="139">
        <f t="shared" si="207"/>
        <v>-2.6569170565228493E-3</v>
      </c>
      <c r="M1743" s="170">
        <f t="shared" si="208"/>
        <v>152.81290505706767</v>
      </c>
      <c r="N1743" s="139" t="e" cm="1">
        <f t="array" ref="N1743">[1]!BSMCall(M1743,$G$4,$G$7,W1743,$G$11,AE1743)/'EUR GBP'!H1743</f>
        <v>#VALUE!</v>
      </c>
      <c r="O1743" s="139" t="e">
        <f>$B$5*(N1743-($G$10/'EUR GBP'!$F$3))</f>
        <v>#VALUE!</v>
      </c>
      <c r="P1743" s="139" t="e">
        <f>(M1743/'EUR GBP'!H1743)-(Barclays!$K$3/'EUR GBP'!$F$3)</f>
        <v>#DIV/0!</v>
      </c>
      <c r="Q1743" s="139" t="e">
        <f t="shared" si="209"/>
        <v>#DIV/0!</v>
      </c>
      <c r="R1743" s="139" t="e">
        <f t="shared" si="210"/>
        <v>#DIV/0!</v>
      </c>
      <c r="S1743" s="139" t="e">
        <f t="shared" si="211"/>
        <v>#DIV/0!</v>
      </c>
    </row>
    <row r="1744" spans="10:19" ht="15" x14ac:dyDescent="0.2">
      <c r="J1744" s="49">
        <v>42619</v>
      </c>
      <c r="K1744" s="50">
        <v>169.60000991821201</v>
      </c>
      <c r="L1744" s="139">
        <f t="shared" si="207"/>
        <v>-2.0715437237350573E-2</v>
      </c>
      <c r="M1744" s="170">
        <f t="shared" si="208"/>
        <v>150.04597863319395</v>
      </c>
      <c r="N1744" s="139" t="e" cm="1">
        <f t="array" ref="N1744">[1]!BSMCall(M1744,$G$4,$G$7,W1744,$G$11,AE1744)/'EUR GBP'!H1744</f>
        <v>#VALUE!</v>
      </c>
      <c r="O1744" s="139" t="e">
        <f>$B$5*(N1744-($G$10/'EUR GBP'!$F$3))</f>
        <v>#VALUE!</v>
      </c>
      <c r="P1744" s="139" t="e">
        <f>(M1744/'EUR GBP'!H1744)-(Barclays!$K$3/'EUR GBP'!$F$3)</f>
        <v>#DIV/0!</v>
      </c>
      <c r="Q1744" s="139" t="e">
        <f t="shared" si="209"/>
        <v>#DIV/0!</v>
      </c>
      <c r="R1744" s="139" t="e">
        <f t="shared" si="210"/>
        <v>#DIV/0!</v>
      </c>
      <c r="S1744" s="139" t="e">
        <f t="shared" si="211"/>
        <v>#DIV/0!</v>
      </c>
    </row>
    <row r="1745" spans="10:19" ht="15" x14ac:dyDescent="0.2">
      <c r="J1745" s="49">
        <v>42618</v>
      </c>
      <c r="K1745" s="50">
        <v>173.149991035461</v>
      </c>
      <c r="L1745" s="139">
        <f t="shared" si="207"/>
        <v>-7.1932683391131742E-3</v>
      </c>
      <c r="M1745" s="170">
        <f t="shared" si="208"/>
        <v>152.11784532315335</v>
      </c>
      <c r="N1745" s="139" t="e" cm="1">
        <f t="array" ref="N1745">[1]!BSMCall(M1745,$G$4,$G$7,W1745,$G$11,AE1745)/'EUR GBP'!H1745</f>
        <v>#VALUE!</v>
      </c>
      <c r="O1745" s="139" t="e">
        <f>$B$5*(N1745-($G$10/'EUR GBP'!$F$3))</f>
        <v>#VALUE!</v>
      </c>
      <c r="P1745" s="139" t="e">
        <f>(M1745/'EUR GBP'!H1745)-(Barclays!$K$3/'EUR GBP'!$F$3)</f>
        <v>#DIV/0!</v>
      </c>
      <c r="Q1745" s="139" t="e">
        <f t="shared" si="209"/>
        <v>#DIV/0!</v>
      </c>
      <c r="R1745" s="139" t="e">
        <f t="shared" si="210"/>
        <v>#DIV/0!</v>
      </c>
      <c r="S1745" s="139" t="e">
        <f t="shared" si="211"/>
        <v>#DIV/0!</v>
      </c>
    </row>
    <row r="1746" spans="10:19" ht="15" x14ac:dyDescent="0.2">
      <c r="J1746" s="49">
        <v>42615</v>
      </c>
      <c r="K1746" s="50">
        <v>174.39999580383301</v>
      </c>
      <c r="L1746" s="139">
        <f t="shared" si="207"/>
        <v>2.4083550787086721E-2</v>
      </c>
      <c r="M1746" s="170">
        <f t="shared" si="208"/>
        <v>156.91007948345174</v>
      </c>
      <c r="N1746" s="139" t="e" cm="1">
        <f t="array" ref="N1746">[1]!BSMCall(M1746,$G$4,$G$7,W1746,$G$11,AE1746)/'EUR GBP'!H1746</f>
        <v>#VALUE!</v>
      </c>
      <c r="O1746" s="139" t="e">
        <f>$B$5*(N1746-($G$10/'EUR GBP'!$F$3))</f>
        <v>#VALUE!</v>
      </c>
      <c r="P1746" s="139" t="e">
        <f>(M1746/'EUR GBP'!H1746)-(Barclays!$K$3/'EUR GBP'!$F$3)</f>
        <v>#DIV/0!</v>
      </c>
      <c r="Q1746" s="139" t="e">
        <f t="shared" si="209"/>
        <v>#DIV/0!</v>
      </c>
      <c r="R1746" s="139" t="e">
        <f t="shared" si="210"/>
        <v>#DIV/0!</v>
      </c>
      <c r="S1746" s="139" t="e">
        <f t="shared" si="211"/>
        <v>#DIV/0!</v>
      </c>
    </row>
    <row r="1747" spans="10:19" ht="15" x14ac:dyDescent="0.2">
      <c r="J1747" s="49">
        <v>42614</v>
      </c>
      <c r="K1747" s="50">
        <v>170.24999856948799</v>
      </c>
      <c r="L1747" s="139">
        <f t="shared" si="207"/>
        <v>-1.3419105731780297E-2</v>
      </c>
      <c r="M1747" s="170">
        <f t="shared" si="208"/>
        <v>151.16392253102995</v>
      </c>
      <c r="N1747" s="139" t="e" cm="1">
        <f t="array" ref="N1747">[1]!BSMCall(M1747,$G$4,$G$7,W1747,$G$11,AE1747)/'EUR GBP'!H1747</f>
        <v>#VALUE!</v>
      </c>
      <c r="O1747" s="139" t="e">
        <f>$B$5*(N1747-($G$10/'EUR GBP'!$F$3))</f>
        <v>#VALUE!</v>
      </c>
      <c r="P1747" s="139" t="e">
        <f>(M1747/'EUR GBP'!H1747)-(Barclays!$K$3/'EUR GBP'!$F$3)</f>
        <v>#DIV/0!</v>
      </c>
      <c r="Q1747" s="139" t="e">
        <f t="shared" si="209"/>
        <v>#DIV/0!</v>
      </c>
      <c r="R1747" s="139" t="e">
        <f t="shared" si="210"/>
        <v>#DIV/0!</v>
      </c>
      <c r="S1747" s="139" t="e">
        <f t="shared" si="211"/>
        <v>#DIV/0!</v>
      </c>
    </row>
    <row r="1748" spans="10:19" ht="15" x14ac:dyDescent="0.2">
      <c r="J1748" s="49">
        <v>42613</v>
      </c>
      <c r="K1748" s="50">
        <v>172.54999876022299</v>
      </c>
      <c r="L1748" s="139">
        <f t="shared" si="207"/>
        <v>1.8129162315706149E-2</v>
      </c>
      <c r="M1748" s="170">
        <f t="shared" si="208"/>
        <v>155.9977480944732</v>
      </c>
      <c r="N1748" s="139" t="e" cm="1">
        <f t="array" ref="N1748">[1]!BSMCall(M1748,$G$4,$G$7,W1748,$G$11,AE1748)/'EUR GBP'!H1748</f>
        <v>#VALUE!</v>
      </c>
      <c r="O1748" s="139" t="e">
        <f>$B$5*(N1748-($G$10/'EUR GBP'!$F$3))</f>
        <v>#VALUE!</v>
      </c>
      <c r="P1748" s="139" t="e">
        <f>(M1748/'EUR GBP'!H1748)-(Barclays!$K$3/'EUR GBP'!$F$3)</f>
        <v>#DIV/0!</v>
      </c>
      <c r="Q1748" s="139" t="e">
        <f t="shared" si="209"/>
        <v>#DIV/0!</v>
      </c>
      <c r="R1748" s="139" t="e">
        <f t="shared" si="210"/>
        <v>#DIV/0!</v>
      </c>
      <c r="S1748" s="139" t="e">
        <f t="shared" si="211"/>
        <v>#DIV/0!</v>
      </c>
    </row>
    <row r="1749" spans="10:19" ht="15" x14ac:dyDescent="0.2">
      <c r="J1749" s="49">
        <v>42612</v>
      </c>
      <c r="K1749" s="50">
        <v>169.44999694824202</v>
      </c>
      <c r="L1749" s="139">
        <f t="shared" si="207"/>
        <v>2.0570111794329E-2</v>
      </c>
      <c r="M1749" s="170">
        <f t="shared" si="208"/>
        <v>156.37175036841992</v>
      </c>
      <c r="N1749" s="139" t="e" cm="1">
        <f t="array" ref="N1749">[1]!BSMCall(M1749,$G$4,$G$7,W1749,$G$11,AE1749)/'EUR GBP'!H1749</f>
        <v>#VALUE!</v>
      </c>
      <c r="O1749" s="139" t="e">
        <f>$B$5*(N1749-($G$10/'EUR GBP'!$F$3))</f>
        <v>#VALUE!</v>
      </c>
      <c r="P1749" s="139" t="e">
        <f>(M1749/'EUR GBP'!H1749)-(Barclays!$K$3/'EUR GBP'!$F$3)</f>
        <v>#DIV/0!</v>
      </c>
      <c r="Q1749" s="139" t="e">
        <f t="shared" si="209"/>
        <v>#DIV/0!</v>
      </c>
      <c r="R1749" s="139" t="e">
        <f t="shared" si="210"/>
        <v>#DIV/0!</v>
      </c>
      <c r="S1749" s="139" t="e">
        <f t="shared" si="211"/>
        <v>#DIV/0!</v>
      </c>
    </row>
    <row r="1750" spans="10:19" ht="15" x14ac:dyDescent="0.2">
      <c r="J1750" s="49">
        <v>42611</v>
      </c>
      <c r="K1750" s="50">
        <v>165.99999666213901</v>
      </c>
      <c r="L1750" s="139">
        <f t="shared" si="207"/>
        <v>-1.8056104948720381E-3</v>
      </c>
      <c r="M1750" s="170">
        <f t="shared" si="208"/>
        <v>152.94334224664146</v>
      </c>
      <c r="N1750" s="139" t="e" cm="1">
        <f t="array" ref="N1750">[1]!BSMCall(M1750,$G$4,$G$7,W1750,$G$11,AE1750)/'EUR GBP'!H1750</f>
        <v>#VALUE!</v>
      </c>
      <c r="O1750" s="139" t="e">
        <f>$B$5*(N1750-($G$10/'EUR GBP'!$F$3))</f>
        <v>#VALUE!</v>
      </c>
      <c r="P1750" s="139" t="e">
        <f>(M1750/'EUR GBP'!H1750)-(Barclays!$K$3/'EUR GBP'!$F$3)</f>
        <v>#DIV/0!</v>
      </c>
      <c r="Q1750" s="139" t="e">
        <f t="shared" si="209"/>
        <v>#DIV/0!</v>
      </c>
      <c r="R1750" s="139" t="e">
        <f t="shared" si="210"/>
        <v>#DIV/0!</v>
      </c>
      <c r="S1750" s="139" t="e">
        <f t="shared" si="211"/>
        <v>#DIV/0!</v>
      </c>
    </row>
    <row r="1751" spans="10:19" ht="15" x14ac:dyDescent="0.2">
      <c r="J1751" s="49">
        <v>42608</v>
      </c>
      <c r="K1751" s="50">
        <v>166.29999876022299</v>
      </c>
      <c r="L1751" s="139">
        <f t="shared" si="207"/>
        <v>1.392695964225461E-2</v>
      </c>
      <c r="M1751" s="170">
        <f t="shared" si="208"/>
        <v>155.35388660974368</v>
      </c>
      <c r="N1751" s="139" t="e" cm="1">
        <f t="array" ref="N1751">[1]!BSMCall(M1751,$G$4,$G$7,W1751,$G$11,AE1751)/'EUR GBP'!H1751</f>
        <v>#VALUE!</v>
      </c>
      <c r="O1751" s="139" t="e">
        <f>$B$5*(N1751-($G$10/'EUR GBP'!$F$3))</f>
        <v>#VALUE!</v>
      </c>
      <c r="P1751" s="139" t="e">
        <f>(M1751/'EUR GBP'!H1751)-(Barclays!$K$3/'EUR GBP'!$F$3)</f>
        <v>#DIV/0!</v>
      </c>
      <c r="Q1751" s="139" t="e">
        <f t="shared" si="209"/>
        <v>#DIV/0!</v>
      </c>
      <c r="R1751" s="139" t="e">
        <f t="shared" si="210"/>
        <v>#DIV/0!</v>
      </c>
      <c r="S1751" s="139" t="e">
        <f t="shared" si="211"/>
        <v>#DIV/0!</v>
      </c>
    </row>
    <row r="1752" spans="10:19" ht="15" x14ac:dyDescent="0.2">
      <c r="J1752" s="49">
        <v>42607</v>
      </c>
      <c r="K1752" s="50">
        <v>163.99999856948799</v>
      </c>
      <c r="L1752" s="139">
        <f t="shared" si="207"/>
        <v>-1.6629277132537722E-2</v>
      </c>
      <c r="M1752" s="170">
        <f t="shared" si="208"/>
        <v>150.67206007580236</v>
      </c>
      <c r="N1752" s="139" t="e" cm="1">
        <f t="array" ref="N1752">[1]!BSMCall(M1752,$G$4,$G$7,W1752,$G$11,AE1752)/'EUR GBP'!H1752</f>
        <v>#VALUE!</v>
      </c>
      <c r="O1752" s="139" t="e">
        <f>$B$5*(N1752-($G$10/'EUR GBP'!$F$3))</f>
        <v>#VALUE!</v>
      </c>
      <c r="P1752" s="139" t="e">
        <f>(M1752/'EUR GBP'!H1752)-(Barclays!$K$3/'EUR GBP'!$F$3)</f>
        <v>#DIV/0!</v>
      </c>
      <c r="Q1752" s="139" t="e">
        <f t="shared" si="209"/>
        <v>#DIV/0!</v>
      </c>
      <c r="R1752" s="139" t="e">
        <f t="shared" si="210"/>
        <v>#DIV/0!</v>
      </c>
      <c r="S1752" s="139" t="e">
        <f t="shared" si="211"/>
        <v>#DIV/0!</v>
      </c>
    </row>
    <row r="1753" spans="10:19" ht="15" x14ac:dyDescent="0.2">
      <c r="J1753" s="49">
        <v>42606</v>
      </c>
      <c r="K1753" s="50">
        <v>166.75000190734801</v>
      </c>
      <c r="L1753" s="139">
        <f t="shared" si="207"/>
        <v>9.3388651660323199E-3</v>
      </c>
      <c r="M1753" s="170">
        <f t="shared" si="208"/>
        <v>154.65089878381059</v>
      </c>
      <c r="N1753" s="139" t="e" cm="1">
        <f t="array" ref="N1753">[1]!BSMCall(M1753,$G$4,$G$7,W1753,$G$11,AE1753)/'EUR GBP'!H1753</f>
        <v>#VALUE!</v>
      </c>
      <c r="O1753" s="139" t="e">
        <f>$B$5*(N1753-($G$10/'EUR GBP'!$F$3))</f>
        <v>#VALUE!</v>
      </c>
      <c r="P1753" s="139" t="e">
        <f>(M1753/'EUR GBP'!H1753)-(Barclays!$K$3/'EUR GBP'!$F$3)</f>
        <v>#DIV/0!</v>
      </c>
      <c r="Q1753" s="139" t="e">
        <f t="shared" si="209"/>
        <v>#DIV/0!</v>
      </c>
      <c r="R1753" s="139" t="e">
        <f t="shared" si="210"/>
        <v>#DIV/0!</v>
      </c>
      <c r="S1753" s="139" t="e">
        <f t="shared" si="211"/>
        <v>#DIV/0!</v>
      </c>
    </row>
    <row r="1754" spans="10:19" ht="15" x14ac:dyDescent="0.2">
      <c r="J1754" s="49">
        <v>42605</v>
      </c>
      <c r="K1754" s="50">
        <v>165.19999504089299</v>
      </c>
      <c r="L1754" s="139">
        <f t="shared" si="207"/>
        <v>3.1983000933086585E-2</v>
      </c>
      <c r="M1754" s="170">
        <f t="shared" si="208"/>
        <v>158.12043321809747</v>
      </c>
      <c r="N1754" s="139" t="e" cm="1">
        <f t="array" ref="N1754">[1]!BSMCall(M1754,$G$4,$G$7,W1754,$G$11,AE1754)/'EUR GBP'!H1754</f>
        <v>#VALUE!</v>
      </c>
      <c r="O1754" s="139" t="e">
        <f>$B$5*(N1754-($G$10/'EUR GBP'!$F$3))</f>
        <v>#VALUE!</v>
      </c>
      <c r="P1754" s="139" t="e">
        <f>(M1754/'EUR GBP'!H1754)-(Barclays!$K$3/'EUR GBP'!$F$3)</f>
        <v>#DIV/0!</v>
      </c>
      <c r="Q1754" s="139" t="e">
        <f t="shared" si="209"/>
        <v>#DIV/0!</v>
      </c>
      <c r="R1754" s="139" t="e">
        <f t="shared" si="210"/>
        <v>#DIV/0!</v>
      </c>
      <c r="S1754" s="139" t="e">
        <f t="shared" si="211"/>
        <v>#DIV/0!</v>
      </c>
    </row>
    <row r="1755" spans="10:19" ht="15" x14ac:dyDescent="0.2">
      <c r="J1755" s="49">
        <v>42604</v>
      </c>
      <c r="K1755" s="50">
        <v>160.000002384185</v>
      </c>
      <c r="L1755" s="139">
        <f t="shared" si="207"/>
        <v>-1.5612418611284202E-3</v>
      </c>
      <c r="M1755" s="170">
        <f t="shared" si="208"/>
        <v>152.98078440818628</v>
      </c>
      <c r="N1755" s="139" t="e" cm="1">
        <f t="array" ref="N1755">[1]!BSMCall(M1755,$G$4,$G$7,W1755,$G$11,AE1755)/'EUR GBP'!H1755</f>
        <v>#VALUE!</v>
      </c>
      <c r="O1755" s="139" t="e">
        <f>$B$5*(N1755-($G$10/'EUR GBP'!$F$3))</f>
        <v>#VALUE!</v>
      </c>
      <c r="P1755" s="139" t="e">
        <f>(M1755/'EUR GBP'!H1755)-(Barclays!$K$3/'EUR GBP'!$F$3)</f>
        <v>#DIV/0!</v>
      </c>
      <c r="Q1755" s="139" t="e">
        <f t="shared" si="209"/>
        <v>#DIV/0!</v>
      </c>
      <c r="R1755" s="139" t="e">
        <f t="shared" si="210"/>
        <v>#DIV/0!</v>
      </c>
      <c r="S1755" s="139" t="e">
        <f t="shared" si="211"/>
        <v>#DIV/0!</v>
      </c>
    </row>
    <row r="1756" spans="10:19" ht="15" x14ac:dyDescent="0.2">
      <c r="J1756" s="49">
        <v>42601</v>
      </c>
      <c r="K1756" s="50">
        <v>160.249996185302</v>
      </c>
      <c r="L1756" s="139">
        <f t="shared" si="207"/>
        <v>-1.8703378473280841E-3</v>
      </c>
      <c r="M1756" s="170">
        <f t="shared" si="208"/>
        <v>152.93342472183519</v>
      </c>
      <c r="N1756" s="139" t="e" cm="1">
        <f t="array" ref="N1756">[1]!BSMCall(M1756,$G$4,$G$7,W1756,$G$11,AE1756)/'EUR GBP'!H1756</f>
        <v>#VALUE!</v>
      </c>
      <c r="O1756" s="139" t="e">
        <f>$B$5*(N1756-($G$10/'EUR GBP'!$F$3))</f>
        <v>#VALUE!</v>
      </c>
      <c r="P1756" s="139" t="e">
        <f>(M1756/'EUR GBP'!H1756)-(Barclays!$K$3/'EUR GBP'!$F$3)</f>
        <v>#DIV/0!</v>
      </c>
      <c r="Q1756" s="139" t="e">
        <f t="shared" si="209"/>
        <v>#DIV/0!</v>
      </c>
      <c r="R1756" s="139" t="e">
        <f t="shared" si="210"/>
        <v>#DIV/0!</v>
      </c>
      <c r="S1756" s="139" t="e">
        <f t="shared" si="211"/>
        <v>#DIV/0!</v>
      </c>
    </row>
    <row r="1757" spans="10:19" ht="15" x14ac:dyDescent="0.2">
      <c r="J1757" s="49">
        <v>42600</v>
      </c>
      <c r="K1757" s="50">
        <v>160.549998283386</v>
      </c>
      <c r="L1757" s="139">
        <f t="shared" si="207"/>
        <v>2.8067457608900075E-3</v>
      </c>
      <c r="M1757" s="170">
        <f t="shared" si="208"/>
        <v>153.65004746238424</v>
      </c>
      <c r="N1757" s="139" t="e" cm="1">
        <f t="array" ref="N1757">[1]!BSMCall(M1757,$G$4,$G$7,W1757,$G$11,AE1757)/'EUR GBP'!H1757</f>
        <v>#VALUE!</v>
      </c>
      <c r="O1757" s="139" t="e">
        <f>$B$5*(N1757-($G$10/'EUR GBP'!$F$3))</f>
        <v>#VALUE!</v>
      </c>
      <c r="P1757" s="139" t="e">
        <f>(M1757/'EUR GBP'!H1757)-(Barclays!$K$3/'EUR GBP'!$F$3)</f>
        <v>#DIV/0!</v>
      </c>
      <c r="Q1757" s="139" t="e">
        <f t="shared" si="209"/>
        <v>#DIV/0!</v>
      </c>
      <c r="R1757" s="139" t="e">
        <f t="shared" si="210"/>
        <v>#DIV/0!</v>
      </c>
      <c r="S1757" s="139" t="e">
        <f t="shared" si="211"/>
        <v>#DIV/0!</v>
      </c>
    </row>
    <row r="1758" spans="10:19" ht="15" x14ac:dyDescent="0.2">
      <c r="J1758" s="49">
        <v>42599</v>
      </c>
      <c r="K1758" s="50">
        <v>160.100007057189</v>
      </c>
      <c r="L1758" s="139">
        <f t="shared" si="207"/>
        <v>-1.210631964757264E-2</v>
      </c>
      <c r="M1758" s="170">
        <f t="shared" si="208"/>
        <v>151.36506761207289</v>
      </c>
      <c r="N1758" s="139" t="e" cm="1">
        <f t="array" ref="N1758">[1]!BSMCall(M1758,$G$4,$G$7,W1758,$G$11,AE1758)/'EUR GBP'!H1758</f>
        <v>#VALUE!</v>
      </c>
      <c r="O1758" s="139" t="e">
        <f>$B$5*(N1758-($G$10/'EUR GBP'!$F$3))</f>
        <v>#VALUE!</v>
      </c>
      <c r="P1758" s="139" t="e">
        <f>(M1758/'EUR GBP'!H1758)-(Barclays!$K$3/'EUR GBP'!$F$3)</f>
        <v>#DIV/0!</v>
      </c>
      <c r="Q1758" s="139" t="e">
        <f t="shared" si="209"/>
        <v>#DIV/0!</v>
      </c>
      <c r="R1758" s="139" t="e">
        <f t="shared" si="210"/>
        <v>#DIV/0!</v>
      </c>
      <c r="S1758" s="139" t="e">
        <f t="shared" si="211"/>
        <v>#DIV/0!</v>
      </c>
    </row>
    <row r="1759" spans="10:19" ht="15" x14ac:dyDescent="0.2">
      <c r="J1759" s="49">
        <v>42598</v>
      </c>
      <c r="K1759" s="50">
        <v>162.050008773803</v>
      </c>
      <c r="L1759" s="139">
        <f t="shared" si="207"/>
        <v>-1.3789045376228748E-2</v>
      </c>
      <c r="M1759" s="170">
        <f t="shared" si="208"/>
        <v>151.1072403794908</v>
      </c>
      <c r="N1759" s="139" t="e" cm="1">
        <f t="array" ref="N1759">[1]!BSMCall(M1759,$G$4,$G$7,W1759,$G$11,AE1759)/'EUR GBP'!H1759</f>
        <v>#VALUE!</v>
      </c>
      <c r="O1759" s="139" t="e">
        <f>$B$5*(N1759-($G$10/'EUR GBP'!$F$3))</f>
        <v>#VALUE!</v>
      </c>
      <c r="P1759" s="139" t="e">
        <f>(M1759/'EUR GBP'!H1759)-(Barclays!$K$3/'EUR GBP'!$F$3)</f>
        <v>#DIV/0!</v>
      </c>
      <c r="Q1759" s="139" t="e">
        <f t="shared" si="209"/>
        <v>#DIV/0!</v>
      </c>
      <c r="R1759" s="139" t="e">
        <f t="shared" si="210"/>
        <v>#DIV/0!</v>
      </c>
      <c r="S1759" s="139" t="e">
        <f t="shared" si="211"/>
        <v>#DIV/0!</v>
      </c>
    </row>
    <row r="1760" spans="10:19" ht="15" x14ac:dyDescent="0.2">
      <c r="J1760" s="49">
        <v>42597</v>
      </c>
      <c r="K1760" s="50">
        <v>164.30000066757199</v>
      </c>
      <c r="L1760" s="139">
        <f t="shared" si="207"/>
        <v>1.8276100047867089E-3</v>
      </c>
      <c r="M1760" s="170">
        <f t="shared" si="208"/>
        <v>153.50002428390707</v>
      </c>
      <c r="N1760" s="139" t="e" cm="1">
        <f t="array" ref="N1760">[1]!BSMCall(M1760,$G$4,$G$7,W1760,$G$11,AE1760)/'EUR GBP'!H1760</f>
        <v>#VALUE!</v>
      </c>
      <c r="O1760" s="139" t="e">
        <f>$B$5*(N1760-($G$10/'EUR GBP'!$F$3))</f>
        <v>#VALUE!</v>
      </c>
      <c r="P1760" s="139" t="e">
        <f>(M1760/'EUR GBP'!H1760)-(Barclays!$K$3/'EUR GBP'!$F$3)</f>
        <v>#DIV/0!</v>
      </c>
      <c r="Q1760" s="139" t="e">
        <f t="shared" si="209"/>
        <v>#DIV/0!</v>
      </c>
      <c r="R1760" s="139" t="e">
        <f t="shared" si="210"/>
        <v>#DIV/0!</v>
      </c>
      <c r="S1760" s="139" t="e">
        <f t="shared" si="211"/>
        <v>#DIV/0!</v>
      </c>
    </row>
    <row r="1761" spans="10:19" ht="15" x14ac:dyDescent="0.2">
      <c r="J1761" s="49">
        <v>42594</v>
      </c>
      <c r="K1761" s="50">
        <v>163.99999856948799</v>
      </c>
      <c r="L1761" s="139">
        <f t="shared" si="207"/>
        <v>9.1884173317718816E-3</v>
      </c>
      <c r="M1761" s="170">
        <f t="shared" si="208"/>
        <v>154.62784716696373</v>
      </c>
      <c r="N1761" s="139" t="e" cm="1">
        <f t="array" ref="N1761">[1]!BSMCall(M1761,$G$4,$G$7,W1761,$G$11,AE1761)/'EUR GBP'!H1761</f>
        <v>#VALUE!</v>
      </c>
      <c r="O1761" s="139" t="e">
        <f>$B$5*(N1761-($G$10/'EUR GBP'!$F$3))</f>
        <v>#VALUE!</v>
      </c>
      <c r="P1761" s="139" t="e">
        <f>(M1761/'EUR GBP'!H1761)-(Barclays!$K$3/'EUR GBP'!$F$3)</f>
        <v>#DIV/0!</v>
      </c>
      <c r="Q1761" s="139" t="e">
        <f t="shared" si="209"/>
        <v>#DIV/0!</v>
      </c>
      <c r="R1761" s="139" t="e">
        <f t="shared" si="210"/>
        <v>#DIV/0!</v>
      </c>
      <c r="S1761" s="139" t="e">
        <f t="shared" si="211"/>
        <v>#DIV/0!</v>
      </c>
    </row>
    <row r="1762" spans="10:19" ht="15" x14ac:dyDescent="0.2">
      <c r="J1762" s="49">
        <v>42593</v>
      </c>
      <c r="K1762" s="50">
        <v>162.5</v>
      </c>
      <c r="L1762" s="139">
        <f t="shared" si="207"/>
        <v>-7.9681766358007892E-3</v>
      </c>
      <c r="M1762" s="170">
        <f t="shared" si="208"/>
        <v>151.99911387557549</v>
      </c>
      <c r="N1762" s="139" t="e" cm="1">
        <f t="array" ref="N1762">[1]!BSMCall(M1762,$G$4,$G$7,W1762,$G$11,AE1762)/'EUR GBP'!H1762</f>
        <v>#VALUE!</v>
      </c>
      <c r="O1762" s="139" t="e">
        <f>$B$5*(N1762-($G$10/'EUR GBP'!$F$3))</f>
        <v>#VALUE!</v>
      </c>
      <c r="P1762" s="139" t="e">
        <f>(M1762/'EUR GBP'!H1762)-(Barclays!$K$3/'EUR GBP'!$F$3)</f>
        <v>#DIV/0!</v>
      </c>
      <c r="Q1762" s="139" t="e">
        <f t="shared" si="209"/>
        <v>#DIV/0!</v>
      </c>
      <c r="R1762" s="139" t="e">
        <f t="shared" si="210"/>
        <v>#DIV/0!</v>
      </c>
      <c r="S1762" s="139" t="e">
        <f t="shared" si="211"/>
        <v>#DIV/0!</v>
      </c>
    </row>
    <row r="1763" spans="10:19" ht="15" x14ac:dyDescent="0.2">
      <c r="J1763" s="49">
        <v>42592</v>
      </c>
      <c r="K1763" s="50">
        <v>163.80000114440901</v>
      </c>
      <c r="L1763" s="139">
        <f t="shared" si="207"/>
        <v>9.1996880198596531E-3</v>
      </c>
      <c r="M1763" s="170">
        <f t="shared" si="208"/>
        <v>154.62957406176872</v>
      </c>
      <c r="N1763" s="139" t="e" cm="1">
        <f t="array" ref="N1763">[1]!BSMCall(M1763,$G$4,$G$7,W1763,$G$11,AE1763)/'EUR GBP'!H1763</f>
        <v>#VALUE!</v>
      </c>
      <c r="O1763" s="139" t="e">
        <f>$B$5*(N1763-($G$10/'EUR GBP'!$F$3))</f>
        <v>#VALUE!</v>
      </c>
      <c r="P1763" s="139" t="e">
        <f>(M1763/'EUR GBP'!H1763)-(Barclays!$K$3/'EUR GBP'!$F$3)</f>
        <v>#DIV/0!</v>
      </c>
      <c r="Q1763" s="139" t="e">
        <f t="shared" si="209"/>
        <v>#DIV/0!</v>
      </c>
      <c r="R1763" s="139" t="e">
        <f t="shared" si="210"/>
        <v>#DIV/0!</v>
      </c>
      <c r="S1763" s="139" t="e">
        <f t="shared" si="211"/>
        <v>#DIV/0!</v>
      </c>
    </row>
    <row r="1764" spans="10:19" ht="15" x14ac:dyDescent="0.2">
      <c r="J1764" s="49">
        <v>42591</v>
      </c>
      <c r="K1764" s="50">
        <v>162.30000257492</v>
      </c>
      <c r="L1764" s="139">
        <f t="shared" si="207"/>
        <v>3.1927593404062378E-2</v>
      </c>
      <c r="M1764" s="170">
        <f t="shared" si="208"/>
        <v>158.1119436766177</v>
      </c>
      <c r="N1764" s="139" t="e" cm="1">
        <f t="array" ref="N1764">[1]!BSMCall(M1764,$G$4,$G$7,W1764,$G$11,AE1764)/'EUR GBP'!H1764</f>
        <v>#VALUE!</v>
      </c>
      <c r="O1764" s="139" t="e">
        <f>$B$5*(N1764-($G$10/'EUR GBP'!$F$3))</f>
        <v>#VALUE!</v>
      </c>
      <c r="P1764" s="139" t="e">
        <f>(M1764/'EUR GBP'!H1764)-(Barclays!$K$3/'EUR GBP'!$F$3)</f>
        <v>#DIV/0!</v>
      </c>
      <c r="Q1764" s="139" t="e">
        <f t="shared" si="209"/>
        <v>#DIV/0!</v>
      </c>
      <c r="R1764" s="139" t="e">
        <f t="shared" si="210"/>
        <v>#DIV/0!</v>
      </c>
      <c r="S1764" s="139" t="e">
        <f t="shared" si="211"/>
        <v>#DIV/0!</v>
      </c>
    </row>
    <row r="1765" spans="10:19" ht="15" x14ac:dyDescent="0.2">
      <c r="J1765" s="49">
        <v>42590</v>
      </c>
      <c r="K1765" s="50">
        <v>157.200002670288</v>
      </c>
      <c r="L1765" s="139">
        <f t="shared" si="207"/>
        <v>3.3309440835167632E-2</v>
      </c>
      <c r="M1765" s="170">
        <f t="shared" si="208"/>
        <v>158.32367033708607</v>
      </c>
      <c r="N1765" s="139" t="e" cm="1">
        <f t="array" ref="N1765">[1]!BSMCall(M1765,$G$4,$G$7,W1765,$G$11,AE1765)/'EUR GBP'!H1765</f>
        <v>#VALUE!</v>
      </c>
      <c r="O1765" s="139" t="e">
        <f>$B$5*(N1765-($G$10/'EUR GBP'!$F$3))</f>
        <v>#VALUE!</v>
      </c>
      <c r="P1765" s="139" t="e">
        <f>(M1765/'EUR GBP'!H1765)-(Barclays!$K$3/'EUR GBP'!$F$3)</f>
        <v>#DIV/0!</v>
      </c>
      <c r="Q1765" s="139" t="e">
        <f t="shared" si="209"/>
        <v>#DIV/0!</v>
      </c>
      <c r="R1765" s="139" t="e">
        <f t="shared" si="210"/>
        <v>#DIV/0!</v>
      </c>
      <c r="S1765" s="139" t="e">
        <f t="shared" si="211"/>
        <v>#DIV/0!</v>
      </c>
    </row>
    <row r="1766" spans="10:19" ht="15" x14ac:dyDescent="0.2">
      <c r="J1766" s="49">
        <v>42587</v>
      </c>
      <c r="K1766" s="50">
        <v>152.05000638961701</v>
      </c>
      <c r="L1766" s="139">
        <f t="shared" si="207"/>
        <v>1.6913060126217013E-2</v>
      </c>
      <c r="M1766" s="170">
        <f t="shared" si="208"/>
        <v>155.81141691957436</v>
      </c>
      <c r="N1766" s="139" t="e" cm="1">
        <f t="array" ref="N1766">[1]!BSMCall(M1766,$G$4,$G$7,W1766,$G$11,AE1766)/'EUR GBP'!H1766</f>
        <v>#VALUE!</v>
      </c>
      <c r="O1766" s="139" t="e">
        <f>$B$5*(N1766-($G$10/'EUR GBP'!$F$3))</f>
        <v>#VALUE!</v>
      </c>
      <c r="P1766" s="139" t="e">
        <f>(M1766/'EUR GBP'!H1766)-(Barclays!$K$3/'EUR GBP'!$F$3)</f>
        <v>#DIV/0!</v>
      </c>
      <c r="Q1766" s="139" t="e">
        <f t="shared" si="209"/>
        <v>#DIV/0!</v>
      </c>
      <c r="R1766" s="139" t="e">
        <f t="shared" si="210"/>
        <v>#DIV/0!</v>
      </c>
      <c r="S1766" s="139" t="e">
        <f t="shared" si="211"/>
        <v>#DIV/0!</v>
      </c>
    </row>
    <row r="1767" spans="10:19" ht="15" x14ac:dyDescent="0.2">
      <c r="J1767" s="49">
        <v>42586</v>
      </c>
      <c r="K1767" s="50">
        <v>149.50000047683702</v>
      </c>
      <c r="L1767" s="139">
        <f t="shared" si="207"/>
        <v>7.0482410648534961E-3</v>
      </c>
      <c r="M1767" s="170">
        <f t="shared" si="208"/>
        <v>154.29992936387762</v>
      </c>
      <c r="N1767" s="139" t="e" cm="1">
        <f t="array" ref="N1767">[1]!BSMCall(M1767,$G$4,$G$7,W1767,$G$11,AE1767)/'EUR GBP'!H1767</f>
        <v>#VALUE!</v>
      </c>
      <c r="O1767" s="139" t="e">
        <f>$B$5*(N1767-($G$10/'EUR GBP'!$F$3))</f>
        <v>#VALUE!</v>
      </c>
      <c r="P1767" s="139" t="e">
        <f>(M1767/'EUR GBP'!H1767)-(Barclays!$K$3/'EUR GBP'!$F$3)</f>
        <v>#DIV/0!</v>
      </c>
      <c r="Q1767" s="139" t="e">
        <f t="shared" si="209"/>
        <v>#DIV/0!</v>
      </c>
      <c r="R1767" s="139" t="e">
        <f t="shared" si="210"/>
        <v>#DIV/0!</v>
      </c>
      <c r="S1767" s="139" t="e">
        <f t="shared" si="211"/>
        <v>#DIV/0!</v>
      </c>
    </row>
    <row r="1768" spans="10:19" ht="15" x14ac:dyDescent="0.2">
      <c r="J1768" s="49">
        <v>42585</v>
      </c>
      <c r="K1768" s="50">
        <v>148.44999313354398</v>
      </c>
      <c r="L1768" s="139">
        <f t="shared" si="207"/>
        <v>1.7326705309537189E-2</v>
      </c>
      <c r="M1768" s="170">
        <f t="shared" si="208"/>
        <v>155.87479563368692</v>
      </c>
      <c r="N1768" s="139" t="e" cm="1">
        <f t="array" ref="N1768">[1]!BSMCall(M1768,$G$4,$G$7,W1768,$G$11,AE1768)/'EUR GBP'!H1768</f>
        <v>#VALUE!</v>
      </c>
      <c r="O1768" s="139" t="e">
        <f>$B$5*(N1768-($G$10/'EUR GBP'!$F$3))</f>
        <v>#VALUE!</v>
      </c>
      <c r="P1768" s="139" t="e">
        <f>(M1768/'EUR GBP'!H1768)-(Barclays!$K$3/'EUR GBP'!$F$3)</f>
        <v>#DIV/0!</v>
      </c>
      <c r="Q1768" s="139" t="e">
        <f t="shared" si="209"/>
        <v>#DIV/0!</v>
      </c>
      <c r="R1768" s="139" t="e">
        <f t="shared" si="210"/>
        <v>#DIV/0!</v>
      </c>
      <c r="S1768" s="139" t="e">
        <f t="shared" si="211"/>
        <v>#DIV/0!</v>
      </c>
    </row>
    <row r="1769" spans="10:19" ht="15" x14ac:dyDescent="0.2">
      <c r="J1769" s="49">
        <v>42584</v>
      </c>
      <c r="K1769" s="50">
        <v>145.899999141693</v>
      </c>
      <c r="L1769" s="139">
        <f t="shared" si="207"/>
        <v>-3.7664165861204704E-2</v>
      </c>
      <c r="M1769" s="170">
        <f t="shared" si="208"/>
        <v>147.44909446933016</v>
      </c>
      <c r="N1769" s="139" t="e" cm="1">
        <f t="array" ref="N1769">[1]!BSMCall(M1769,$G$4,$G$7,W1769,$G$11,AE1769)/'EUR GBP'!H1769</f>
        <v>#VALUE!</v>
      </c>
      <c r="O1769" s="139" t="e">
        <f>$B$5*(N1769-($G$10/'EUR GBP'!$F$3))</f>
        <v>#VALUE!</v>
      </c>
      <c r="P1769" s="139" t="e">
        <f>(M1769/'EUR GBP'!H1769)-(Barclays!$K$3/'EUR GBP'!$F$3)</f>
        <v>#DIV/0!</v>
      </c>
      <c r="Q1769" s="139" t="e">
        <f t="shared" si="209"/>
        <v>#DIV/0!</v>
      </c>
      <c r="R1769" s="139" t="e">
        <f t="shared" si="210"/>
        <v>#DIV/0!</v>
      </c>
      <c r="S1769" s="139" t="e">
        <f t="shared" si="211"/>
        <v>#DIV/0!</v>
      </c>
    </row>
    <row r="1770" spans="10:19" ht="15" x14ac:dyDescent="0.2">
      <c r="J1770" s="49">
        <v>42583</v>
      </c>
      <c r="K1770" s="50">
        <v>151.49999856948799</v>
      </c>
      <c r="L1770" s="139">
        <f t="shared" si="207"/>
        <v>-2.6060082380940434E-2</v>
      </c>
      <c r="M1770" s="170">
        <f t="shared" si="208"/>
        <v>149.22707211560856</v>
      </c>
      <c r="N1770" s="139" t="e" cm="1">
        <f t="array" ref="N1770">[1]!BSMCall(M1770,$G$4,$G$7,W1770,$G$11,AE1770)/'EUR GBP'!H1770</f>
        <v>#VALUE!</v>
      </c>
      <c r="O1770" s="139" t="e">
        <f>$B$5*(N1770-($G$10/'EUR GBP'!$F$3))</f>
        <v>#VALUE!</v>
      </c>
      <c r="P1770" s="139" t="e">
        <f>(M1770/'EUR GBP'!H1770)-(Barclays!$K$3/'EUR GBP'!$F$3)</f>
        <v>#DIV/0!</v>
      </c>
      <c r="Q1770" s="139" t="e">
        <f t="shared" si="209"/>
        <v>#DIV/0!</v>
      </c>
      <c r="R1770" s="139" t="e">
        <f t="shared" si="210"/>
        <v>#DIV/0!</v>
      </c>
      <c r="S1770" s="139" t="e">
        <f t="shared" si="211"/>
        <v>#DIV/0!</v>
      </c>
    </row>
    <row r="1771" spans="10:19" ht="15" x14ac:dyDescent="0.2">
      <c r="J1771" s="49">
        <v>42580</v>
      </c>
      <c r="K1771" s="50">
        <v>155.499994754791</v>
      </c>
      <c r="L1771" s="139">
        <f t="shared" si="207"/>
        <v>5.4174340752749441E-2</v>
      </c>
      <c r="M1771" s="170">
        <f t="shared" si="208"/>
        <v>161.52059025828368</v>
      </c>
      <c r="N1771" s="139" t="e" cm="1">
        <f t="array" ref="N1771">[1]!BSMCall(M1771,$G$4,$G$7,W1771,$G$11,AE1771)/'EUR GBP'!H1771</f>
        <v>#VALUE!</v>
      </c>
      <c r="O1771" s="139" t="e">
        <f>$B$5*(N1771-($G$10/'EUR GBP'!$F$3))</f>
        <v>#VALUE!</v>
      </c>
      <c r="P1771" s="139" t="e">
        <f>(M1771/'EUR GBP'!H1771)-(Barclays!$K$3/'EUR GBP'!$F$3)</f>
        <v>#DIV/0!</v>
      </c>
      <c r="Q1771" s="139" t="e">
        <f t="shared" si="209"/>
        <v>#DIV/0!</v>
      </c>
      <c r="R1771" s="139" t="e">
        <f t="shared" si="210"/>
        <v>#DIV/0!</v>
      </c>
      <c r="S1771" s="139" t="e">
        <f t="shared" si="211"/>
        <v>#DIV/0!</v>
      </c>
    </row>
    <row r="1772" spans="10:19" ht="15" x14ac:dyDescent="0.2">
      <c r="J1772" s="49">
        <v>42579</v>
      </c>
      <c r="K1772" s="50">
        <v>147.30000495910599</v>
      </c>
      <c r="L1772" s="139">
        <f t="shared" si="207"/>
        <v>-1.5827807700995112E-2</v>
      </c>
      <c r="M1772" s="170">
        <f t="shared" si="208"/>
        <v>150.79486122040646</v>
      </c>
      <c r="N1772" s="139" t="e" cm="1">
        <f t="array" ref="N1772">[1]!BSMCall(M1772,$G$4,$G$7,W1772,$G$11,AE1772)/'EUR GBP'!H1772</f>
        <v>#VALUE!</v>
      </c>
      <c r="O1772" s="139" t="e">
        <f>$B$5*(N1772-($G$10/'EUR GBP'!$F$3))</f>
        <v>#VALUE!</v>
      </c>
      <c r="P1772" s="139" t="e">
        <f>(M1772/'EUR GBP'!H1772)-(Barclays!$K$3/'EUR GBP'!$F$3)</f>
        <v>#DIV/0!</v>
      </c>
      <c r="Q1772" s="139" t="e">
        <f t="shared" si="209"/>
        <v>#DIV/0!</v>
      </c>
      <c r="R1772" s="139" t="e">
        <f t="shared" si="210"/>
        <v>#DIV/0!</v>
      </c>
      <c r="S1772" s="139" t="e">
        <f t="shared" si="211"/>
        <v>#DIV/0!</v>
      </c>
    </row>
    <row r="1773" spans="10:19" ht="15" x14ac:dyDescent="0.2">
      <c r="J1773" s="49">
        <v>42578</v>
      </c>
      <c r="K1773" s="50">
        <v>149.64998960494898</v>
      </c>
      <c r="L1773" s="139">
        <f t="shared" si="207"/>
        <v>7.0409914791763313E-3</v>
      </c>
      <c r="M1773" s="170">
        <f t="shared" si="208"/>
        <v>154.2988185823755</v>
      </c>
      <c r="N1773" s="139" t="e" cm="1">
        <f t="array" ref="N1773">[1]!BSMCall(M1773,$G$4,$G$7,W1773,$G$11,AE1773)/'EUR GBP'!H1773</f>
        <v>#VALUE!</v>
      </c>
      <c r="O1773" s="139" t="e">
        <f>$B$5*(N1773-($G$10/'EUR GBP'!$F$3))</f>
        <v>#VALUE!</v>
      </c>
      <c r="P1773" s="139" t="e">
        <f>(M1773/'EUR GBP'!H1773)-(Barclays!$K$3/'EUR GBP'!$F$3)</f>
        <v>#DIV/0!</v>
      </c>
      <c r="Q1773" s="139" t="e">
        <f t="shared" si="209"/>
        <v>#DIV/0!</v>
      </c>
      <c r="R1773" s="139" t="e">
        <f t="shared" si="210"/>
        <v>#DIV/0!</v>
      </c>
      <c r="S1773" s="139" t="e">
        <f t="shared" si="211"/>
        <v>#DIV/0!</v>
      </c>
    </row>
    <row r="1774" spans="10:19" ht="15" x14ac:dyDescent="0.2">
      <c r="J1774" s="49">
        <v>42577</v>
      </c>
      <c r="K1774" s="50">
        <v>148.600006103515</v>
      </c>
      <c r="L1774" s="139">
        <f t="shared" si="207"/>
        <v>-1.5027857996794467E-2</v>
      </c>
      <c r="M1774" s="170">
        <f t="shared" si="208"/>
        <v>150.91742951239047</v>
      </c>
      <c r="N1774" s="139" t="e" cm="1">
        <f t="array" ref="N1774">[1]!BSMCall(M1774,$G$4,$G$7,W1774,$G$11,AE1774)/'EUR GBP'!H1774</f>
        <v>#VALUE!</v>
      </c>
      <c r="O1774" s="139" t="e">
        <f>$B$5*(N1774-($G$10/'EUR GBP'!$F$3))</f>
        <v>#VALUE!</v>
      </c>
      <c r="P1774" s="139" t="e">
        <f>(M1774/'EUR GBP'!H1774)-(Barclays!$K$3/'EUR GBP'!$F$3)</f>
        <v>#DIV/0!</v>
      </c>
      <c r="Q1774" s="139" t="e">
        <f t="shared" si="209"/>
        <v>#DIV/0!</v>
      </c>
      <c r="R1774" s="139" t="e">
        <f t="shared" si="210"/>
        <v>#DIV/0!</v>
      </c>
      <c r="S1774" s="139" t="e">
        <f t="shared" si="211"/>
        <v>#DIV/0!</v>
      </c>
    </row>
    <row r="1775" spans="10:19" ht="15" x14ac:dyDescent="0.2">
      <c r="J1775" s="49">
        <v>42576</v>
      </c>
      <c r="K1775" s="50">
        <v>150.85000991821201</v>
      </c>
      <c r="L1775" s="139">
        <f t="shared" si="207"/>
        <v>-7.9234247925988079E-3</v>
      </c>
      <c r="M1775" s="170">
        <f t="shared" si="208"/>
        <v>152.00597075289613</v>
      </c>
      <c r="N1775" s="139" t="e" cm="1">
        <f t="array" ref="N1775">[1]!BSMCall(M1775,$G$4,$G$7,W1775,$G$11,AE1775)/'EUR GBP'!H1775</f>
        <v>#VALUE!</v>
      </c>
      <c r="O1775" s="139" t="e">
        <f>$B$5*(N1775-($G$10/'EUR GBP'!$F$3))</f>
        <v>#VALUE!</v>
      </c>
      <c r="P1775" s="139" t="e">
        <f>(M1775/'EUR GBP'!H1775)-(Barclays!$K$3/'EUR GBP'!$F$3)</f>
        <v>#DIV/0!</v>
      </c>
      <c r="Q1775" s="139" t="e">
        <f t="shared" si="209"/>
        <v>#DIV/0!</v>
      </c>
      <c r="R1775" s="139" t="e">
        <f t="shared" si="210"/>
        <v>#DIV/0!</v>
      </c>
      <c r="S1775" s="139" t="e">
        <f t="shared" si="211"/>
        <v>#DIV/0!</v>
      </c>
    </row>
    <row r="1776" spans="10:19" ht="15" x14ac:dyDescent="0.2">
      <c r="J1776" s="49">
        <v>42573</v>
      </c>
      <c r="K1776" s="50">
        <v>152.05000638961701</v>
      </c>
      <c r="L1776" s="139">
        <f t="shared" si="207"/>
        <v>-5.5746075142934885E-3</v>
      </c>
      <c r="M1776" s="170">
        <f t="shared" si="208"/>
        <v>152.36585653130527</v>
      </c>
      <c r="N1776" s="139" t="e" cm="1">
        <f t="array" ref="N1776">[1]!BSMCall(M1776,$G$4,$G$7,W1776,$G$11,AE1776)/'EUR GBP'!H1776</f>
        <v>#VALUE!</v>
      </c>
      <c r="O1776" s="139" t="e">
        <f>$B$5*(N1776-($G$10/'EUR GBP'!$F$3))</f>
        <v>#VALUE!</v>
      </c>
      <c r="P1776" s="139" t="e">
        <f>(M1776/'EUR GBP'!H1776)-(Barclays!$K$3/'EUR GBP'!$F$3)</f>
        <v>#DIV/0!</v>
      </c>
      <c r="Q1776" s="139" t="e">
        <f t="shared" si="209"/>
        <v>#DIV/0!</v>
      </c>
      <c r="R1776" s="139" t="e">
        <f t="shared" si="210"/>
        <v>#DIV/0!</v>
      </c>
      <c r="S1776" s="139" t="e">
        <f t="shared" si="211"/>
        <v>#DIV/0!</v>
      </c>
    </row>
    <row r="1777" spans="10:19" ht="15" x14ac:dyDescent="0.2">
      <c r="J1777" s="49">
        <v>42572</v>
      </c>
      <c r="K1777" s="50">
        <v>152.89999246597199</v>
      </c>
      <c r="L1777" s="139">
        <f t="shared" si="207"/>
        <v>9.5285117045530981E-3</v>
      </c>
      <c r="M1777" s="170">
        <f t="shared" si="208"/>
        <v>154.67995642604126</v>
      </c>
      <c r="N1777" s="139" t="e" cm="1">
        <f t="array" ref="N1777">[1]!BSMCall(M1777,$G$4,$G$7,W1777,$G$11,AE1777)/'EUR GBP'!H1777</f>
        <v>#VALUE!</v>
      </c>
      <c r="O1777" s="139" t="e">
        <f>$B$5*(N1777-($G$10/'EUR GBP'!$F$3))</f>
        <v>#VALUE!</v>
      </c>
      <c r="P1777" s="139" t="e">
        <f>(M1777/'EUR GBP'!H1777)-(Barclays!$K$3/'EUR GBP'!$F$3)</f>
        <v>#DIV/0!</v>
      </c>
      <c r="Q1777" s="139" t="e">
        <f t="shared" si="209"/>
        <v>#DIV/0!</v>
      </c>
      <c r="R1777" s="139" t="e">
        <f t="shared" si="210"/>
        <v>#DIV/0!</v>
      </c>
      <c r="S1777" s="139" t="e">
        <f t="shared" si="211"/>
        <v>#DIV/0!</v>
      </c>
    </row>
    <row r="1778" spans="10:19" ht="15" x14ac:dyDescent="0.2">
      <c r="J1778" s="49">
        <v>42571</v>
      </c>
      <c r="K1778" s="50">
        <v>151.45000219344999</v>
      </c>
      <c r="L1778" s="139">
        <f t="shared" si="207"/>
        <v>7.6222412380135959E-3</v>
      </c>
      <c r="M1778" s="170">
        <f t="shared" si="208"/>
        <v>154.38787766919395</v>
      </c>
      <c r="N1778" s="139" t="e" cm="1">
        <f t="array" ref="N1778">[1]!BSMCall(M1778,$G$4,$G$7,W1778,$G$11,AE1778)/'EUR GBP'!H1778</f>
        <v>#VALUE!</v>
      </c>
      <c r="O1778" s="139" t="e">
        <f>$B$5*(N1778-($G$10/'EUR GBP'!$F$3))</f>
        <v>#VALUE!</v>
      </c>
      <c r="P1778" s="139" t="e">
        <f>(M1778/'EUR GBP'!H1778)-(Barclays!$K$3/'EUR GBP'!$F$3)</f>
        <v>#DIV/0!</v>
      </c>
      <c r="Q1778" s="139" t="e">
        <f t="shared" si="209"/>
        <v>#DIV/0!</v>
      </c>
      <c r="R1778" s="139" t="e">
        <f t="shared" si="210"/>
        <v>#DIV/0!</v>
      </c>
      <c r="S1778" s="139" t="e">
        <f t="shared" si="211"/>
        <v>#DIV/0!</v>
      </c>
    </row>
    <row r="1779" spans="10:19" ht="15" x14ac:dyDescent="0.2">
      <c r="J1779" s="49">
        <v>42570</v>
      </c>
      <c r="K1779" s="50">
        <v>150.30000209808301</v>
      </c>
      <c r="L1779" s="139">
        <f t="shared" si="207"/>
        <v>-7.6222412380136662E-3</v>
      </c>
      <c r="M1779" s="170">
        <f t="shared" si="208"/>
        <v>152.05211809649202</v>
      </c>
      <c r="N1779" s="139" t="e" cm="1">
        <f t="array" ref="N1779">[1]!BSMCall(M1779,$G$4,$G$7,W1779,$G$11,AE1779)/'EUR GBP'!H1779</f>
        <v>#VALUE!</v>
      </c>
      <c r="O1779" s="139" t="e">
        <f>$B$5*(N1779-($G$10/'EUR GBP'!$F$3))</f>
        <v>#VALUE!</v>
      </c>
      <c r="P1779" s="139" t="e">
        <f>(M1779/'EUR GBP'!H1779)-(Barclays!$K$3/'EUR GBP'!$F$3)</f>
        <v>#DIV/0!</v>
      </c>
      <c r="Q1779" s="139" t="e">
        <f t="shared" si="209"/>
        <v>#DIV/0!</v>
      </c>
      <c r="R1779" s="139" t="e">
        <f t="shared" si="210"/>
        <v>#DIV/0!</v>
      </c>
      <c r="S1779" s="139" t="e">
        <f t="shared" si="211"/>
        <v>#DIV/0!</v>
      </c>
    </row>
    <row r="1780" spans="10:19" ht="15" x14ac:dyDescent="0.2">
      <c r="J1780" s="49">
        <v>42569</v>
      </c>
      <c r="K1780" s="50">
        <v>151.45000219344999</v>
      </c>
      <c r="L1780" s="139">
        <f t="shared" si="207"/>
        <v>1.2624708212264414E-2</v>
      </c>
      <c r="M1780" s="170">
        <f t="shared" si="208"/>
        <v>155.15435564839765</v>
      </c>
      <c r="N1780" s="139" t="e" cm="1">
        <f t="array" ref="N1780">[1]!BSMCall(M1780,$G$4,$G$7,W1780,$G$11,AE1780)/'EUR GBP'!H1780</f>
        <v>#VALUE!</v>
      </c>
      <c r="O1780" s="139" t="e">
        <f>$B$5*(N1780-($G$10/'EUR GBP'!$F$3))</f>
        <v>#VALUE!</v>
      </c>
      <c r="P1780" s="139" t="e">
        <f>(M1780/'EUR GBP'!H1780)-(Barclays!$K$3/'EUR GBP'!$F$3)</f>
        <v>#DIV/0!</v>
      </c>
      <c r="Q1780" s="139" t="e">
        <f t="shared" si="209"/>
        <v>#DIV/0!</v>
      </c>
      <c r="R1780" s="139" t="e">
        <f t="shared" si="210"/>
        <v>#DIV/0!</v>
      </c>
      <c r="S1780" s="139" t="e">
        <f t="shared" si="211"/>
        <v>#DIV/0!</v>
      </c>
    </row>
    <row r="1781" spans="10:19" ht="15" x14ac:dyDescent="0.2">
      <c r="J1781" s="49">
        <v>42566</v>
      </c>
      <c r="K1781" s="50">
        <v>149.550008773803</v>
      </c>
      <c r="L1781" s="139">
        <f t="shared" si="207"/>
        <v>5.6999979739696819E-3</v>
      </c>
      <c r="M1781" s="170">
        <f t="shared" si="208"/>
        <v>154.09335156034683</v>
      </c>
      <c r="N1781" s="139" t="e" cm="1">
        <f t="array" ref="N1781">[1]!BSMCall(M1781,$G$4,$G$7,W1781,$G$11,AE1781)/'EUR GBP'!H1781</f>
        <v>#VALUE!</v>
      </c>
      <c r="O1781" s="139" t="e">
        <f>$B$5*(N1781-($G$10/'EUR GBP'!$F$3))</f>
        <v>#VALUE!</v>
      </c>
      <c r="P1781" s="139" t="e">
        <f>(M1781/'EUR GBP'!H1781)-(Barclays!$K$3/'EUR GBP'!$F$3)</f>
        <v>#DIV/0!</v>
      </c>
      <c r="Q1781" s="139" t="e">
        <f t="shared" si="209"/>
        <v>#DIV/0!</v>
      </c>
      <c r="R1781" s="139" t="e">
        <f t="shared" si="210"/>
        <v>#DIV/0!</v>
      </c>
      <c r="S1781" s="139" t="e">
        <f t="shared" si="211"/>
        <v>#DIV/0!</v>
      </c>
    </row>
    <row r="1782" spans="10:19" ht="15" x14ac:dyDescent="0.2">
      <c r="J1782" s="49">
        <v>42565</v>
      </c>
      <c r="K1782" s="50">
        <v>148.69999885559</v>
      </c>
      <c r="L1782" s="139">
        <f t="shared" si="207"/>
        <v>1.7981815630309671E-2</v>
      </c>
      <c r="M1782" s="170">
        <f t="shared" si="208"/>
        <v>155.97517163564873</v>
      </c>
      <c r="N1782" s="139" t="e" cm="1">
        <f t="array" ref="N1782">[1]!BSMCall(M1782,$G$4,$G$7,W1782,$G$11,AE1782)/'EUR GBP'!H1782</f>
        <v>#VALUE!</v>
      </c>
      <c r="O1782" s="139" t="e">
        <f>$B$5*(N1782-($G$10/'EUR GBP'!$F$3))</f>
        <v>#VALUE!</v>
      </c>
      <c r="P1782" s="139" t="e">
        <f>(M1782/'EUR GBP'!H1782)-(Barclays!$K$3/'EUR GBP'!$F$3)</f>
        <v>#DIV/0!</v>
      </c>
      <c r="Q1782" s="139" t="e">
        <f t="shared" si="209"/>
        <v>#DIV/0!</v>
      </c>
      <c r="R1782" s="139" t="e">
        <f t="shared" si="210"/>
        <v>#DIV/0!</v>
      </c>
      <c r="S1782" s="139" t="e">
        <f t="shared" si="211"/>
        <v>#DIV/0!</v>
      </c>
    </row>
    <row r="1783" spans="10:19" ht="15" x14ac:dyDescent="0.2">
      <c r="J1783" s="49">
        <v>42564</v>
      </c>
      <c r="K1783" s="50">
        <v>146.05000019073401</v>
      </c>
      <c r="L1783" s="139">
        <f t="shared" si="207"/>
        <v>-1.9997282206255757E-2</v>
      </c>
      <c r="M1783" s="170">
        <f t="shared" si="208"/>
        <v>150.15601434553787</v>
      </c>
      <c r="N1783" s="139" t="e" cm="1">
        <f t="array" ref="N1783">[1]!BSMCall(M1783,$G$4,$G$7,W1783,$G$11,AE1783)/'EUR GBP'!H1783</f>
        <v>#VALUE!</v>
      </c>
      <c r="O1783" s="139" t="e">
        <f>$B$5*(N1783-($G$10/'EUR GBP'!$F$3))</f>
        <v>#VALUE!</v>
      </c>
      <c r="P1783" s="139" t="e">
        <f>(M1783/'EUR GBP'!H1783)-(Barclays!$K$3/'EUR GBP'!$F$3)</f>
        <v>#DIV/0!</v>
      </c>
      <c r="Q1783" s="139" t="e">
        <f t="shared" si="209"/>
        <v>#DIV/0!</v>
      </c>
      <c r="R1783" s="139" t="e">
        <f t="shared" si="210"/>
        <v>#DIV/0!</v>
      </c>
      <c r="S1783" s="139" t="e">
        <f t="shared" si="211"/>
        <v>#DIV/0!</v>
      </c>
    </row>
    <row r="1784" spans="10:19" ht="15" x14ac:dyDescent="0.2">
      <c r="J1784" s="49">
        <v>42563</v>
      </c>
      <c r="K1784" s="50">
        <v>149.000000953674</v>
      </c>
      <c r="L1784" s="139">
        <f t="shared" si="207"/>
        <v>2.7557481321823927E-2</v>
      </c>
      <c r="M1784" s="170">
        <f t="shared" si="208"/>
        <v>157.44235511262934</v>
      </c>
      <c r="N1784" s="139" t="e" cm="1">
        <f t="array" ref="N1784">[1]!BSMCall(M1784,$G$4,$G$7,W1784,$G$11,AE1784)/'EUR GBP'!H1784</f>
        <v>#VALUE!</v>
      </c>
      <c r="O1784" s="139" t="e">
        <f>$B$5*(N1784-($G$10/'EUR GBP'!$F$3))</f>
        <v>#VALUE!</v>
      </c>
      <c r="P1784" s="139" t="e">
        <f>(M1784/'EUR GBP'!H1784)-(Barclays!$K$3/'EUR GBP'!$F$3)</f>
        <v>#DIV/0!</v>
      </c>
      <c r="Q1784" s="139" t="e">
        <f t="shared" si="209"/>
        <v>#DIV/0!</v>
      </c>
      <c r="R1784" s="139" t="e">
        <f t="shared" si="210"/>
        <v>#DIV/0!</v>
      </c>
      <c r="S1784" s="139" t="e">
        <f t="shared" si="211"/>
        <v>#DIV/0!</v>
      </c>
    </row>
    <row r="1785" spans="10:19" ht="15" x14ac:dyDescent="0.2">
      <c r="J1785" s="49">
        <v>42562</v>
      </c>
      <c r="K1785" s="50">
        <v>144.949996471405</v>
      </c>
      <c r="L1785" s="139">
        <f t="shared" si="207"/>
        <v>3.4032361344139943E-2</v>
      </c>
      <c r="M1785" s="170">
        <f t="shared" si="208"/>
        <v>158.43443621594028</v>
      </c>
      <c r="N1785" s="139" t="e" cm="1">
        <f t="array" ref="N1785">[1]!BSMCall(M1785,$G$4,$G$7,W1785,$G$11,AE1785)/'EUR GBP'!H1785</f>
        <v>#VALUE!</v>
      </c>
      <c r="O1785" s="139" t="e">
        <f>$B$5*(N1785-($G$10/'EUR GBP'!$F$3))</f>
        <v>#VALUE!</v>
      </c>
      <c r="P1785" s="139" t="e">
        <f>(M1785/'EUR GBP'!H1785)-(Barclays!$K$3/'EUR GBP'!$F$3)</f>
        <v>#DIV/0!</v>
      </c>
      <c r="Q1785" s="139" t="e">
        <f t="shared" si="209"/>
        <v>#DIV/0!</v>
      </c>
      <c r="R1785" s="139" t="e">
        <f t="shared" si="210"/>
        <v>#DIV/0!</v>
      </c>
      <c r="S1785" s="139" t="e">
        <f t="shared" si="211"/>
        <v>#DIV/0!</v>
      </c>
    </row>
    <row r="1786" spans="10:19" ht="15" x14ac:dyDescent="0.2">
      <c r="J1786" s="49">
        <v>42559</v>
      </c>
      <c r="K1786" s="50">
        <v>140.10000228881802</v>
      </c>
      <c r="L1786" s="139">
        <f t="shared" si="207"/>
        <v>3.2278496660855173E-2</v>
      </c>
      <c r="M1786" s="170">
        <f t="shared" si="208"/>
        <v>158.16570907288056</v>
      </c>
      <c r="N1786" s="139" t="e" cm="1">
        <f t="array" ref="N1786">[1]!BSMCall(M1786,$G$4,$G$7,W1786,$G$11,AE1786)/'EUR GBP'!H1786</f>
        <v>#VALUE!</v>
      </c>
      <c r="O1786" s="139" t="e">
        <f>$B$5*(N1786-($G$10/'EUR GBP'!$F$3))</f>
        <v>#VALUE!</v>
      </c>
      <c r="P1786" s="139" t="e">
        <f>(M1786/'EUR GBP'!H1786)-(Barclays!$K$3/'EUR GBP'!$F$3)</f>
        <v>#DIV/0!</v>
      </c>
      <c r="Q1786" s="139" t="e">
        <f t="shared" si="209"/>
        <v>#DIV/0!</v>
      </c>
      <c r="R1786" s="139" t="e">
        <f t="shared" si="210"/>
        <v>#DIV/0!</v>
      </c>
      <c r="S1786" s="139" t="e">
        <f t="shared" si="211"/>
        <v>#DIV/0!</v>
      </c>
    </row>
    <row r="1787" spans="10:19" ht="15" x14ac:dyDescent="0.2">
      <c r="J1787" s="49">
        <v>42558</v>
      </c>
      <c r="K1787" s="50">
        <v>135.649991035461</v>
      </c>
      <c r="L1787" s="139">
        <f t="shared" si="207"/>
        <v>3.755601317013546E-2</v>
      </c>
      <c r="M1787" s="170">
        <f t="shared" si="208"/>
        <v>158.97433014125917</v>
      </c>
      <c r="N1787" s="139" t="e" cm="1">
        <f t="array" ref="N1787">[1]!BSMCall(M1787,$G$4,$G$7,W1787,$G$11,AE1787)/'EUR GBP'!H1787</f>
        <v>#VALUE!</v>
      </c>
      <c r="O1787" s="139" t="e">
        <f>$B$5*(N1787-($G$10/'EUR GBP'!$F$3))</f>
        <v>#VALUE!</v>
      </c>
      <c r="P1787" s="139" t="e">
        <f>(M1787/'EUR GBP'!H1787)-(Barclays!$K$3/'EUR GBP'!$F$3)</f>
        <v>#DIV/0!</v>
      </c>
      <c r="Q1787" s="139" t="e">
        <f t="shared" si="209"/>
        <v>#DIV/0!</v>
      </c>
      <c r="R1787" s="139" t="e">
        <f t="shared" si="210"/>
        <v>#DIV/0!</v>
      </c>
      <c r="S1787" s="139" t="e">
        <f t="shared" si="211"/>
        <v>#DIV/0!</v>
      </c>
    </row>
    <row r="1788" spans="10:19" ht="15" x14ac:dyDescent="0.2">
      <c r="J1788" s="49">
        <v>42557</v>
      </c>
      <c r="K1788" s="50">
        <v>130.64999580383301</v>
      </c>
      <c r="L1788" s="139">
        <f t="shared" si="207"/>
        <v>-3.9765160722261023E-2</v>
      </c>
      <c r="M1788" s="170">
        <f t="shared" si="208"/>
        <v>147.12718004116724</v>
      </c>
      <c r="N1788" s="139" t="e" cm="1">
        <f t="array" ref="N1788">[1]!BSMCall(M1788,$G$4,$G$7,W1788,$G$11,AE1788)/'EUR GBP'!H1788</f>
        <v>#VALUE!</v>
      </c>
      <c r="O1788" s="139" t="e">
        <f>$B$5*(N1788-($G$10/'EUR GBP'!$F$3))</f>
        <v>#VALUE!</v>
      </c>
      <c r="P1788" s="139" t="e">
        <f>(M1788/'EUR GBP'!H1788)-(Barclays!$K$3/'EUR GBP'!$F$3)</f>
        <v>#DIV/0!</v>
      </c>
      <c r="Q1788" s="139" t="e">
        <f t="shared" si="209"/>
        <v>#DIV/0!</v>
      </c>
      <c r="R1788" s="139" t="e">
        <f t="shared" si="210"/>
        <v>#DIV/0!</v>
      </c>
      <c r="S1788" s="139" t="e">
        <f t="shared" si="211"/>
        <v>#DIV/0!</v>
      </c>
    </row>
    <row r="1789" spans="10:19" ht="15" x14ac:dyDescent="0.2">
      <c r="J1789" s="49">
        <v>42556</v>
      </c>
      <c r="K1789" s="50">
        <v>135.94999313354398</v>
      </c>
      <c r="L1789" s="139">
        <f t="shared" si="207"/>
        <v>-1.1028339319688924E-3</v>
      </c>
      <c r="M1789" s="170">
        <f t="shared" si="208"/>
        <v>153.0510216701216</v>
      </c>
      <c r="N1789" s="139" t="e" cm="1">
        <f t="array" ref="N1789">[1]!BSMCall(M1789,$G$4,$G$7,W1789,$G$11,AE1789)/'EUR GBP'!H1789</f>
        <v>#VALUE!</v>
      </c>
      <c r="O1789" s="139" t="e">
        <f>$B$5*(N1789-($G$10/'EUR GBP'!$F$3))</f>
        <v>#VALUE!</v>
      </c>
      <c r="P1789" s="139" t="e">
        <f>(M1789/'EUR GBP'!H1789)-(Barclays!$K$3/'EUR GBP'!$F$3)</f>
        <v>#DIV/0!</v>
      </c>
      <c r="Q1789" s="139" t="e">
        <f t="shared" si="209"/>
        <v>#DIV/0!</v>
      </c>
      <c r="R1789" s="139" t="e">
        <f t="shared" si="210"/>
        <v>#DIV/0!</v>
      </c>
      <c r="S1789" s="139" t="e">
        <f t="shared" si="211"/>
        <v>#DIV/0!</v>
      </c>
    </row>
    <row r="1790" spans="10:19" ht="15" x14ac:dyDescent="0.2">
      <c r="J1790" s="49">
        <v>42555</v>
      </c>
      <c r="K1790" s="50">
        <v>136.100006103515</v>
      </c>
      <c r="L1790" s="139">
        <f t="shared" si="207"/>
        <v>-2.8252451076172955E-2</v>
      </c>
      <c r="M1790" s="170">
        <f t="shared" si="208"/>
        <v>148.89115738876666</v>
      </c>
      <c r="N1790" s="139" t="e" cm="1">
        <f t="array" ref="N1790">[1]!BSMCall(M1790,$G$4,$G$7,W1790,$G$11,AE1790)/'EUR GBP'!H1790</f>
        <v>#VALUE!</v>
      </c>
      <c r="O1790" s="139" t="e">
        <f>$B$5*(N1790-($G$10/'EUR GBP'!$F$3))</f>
        <v>#VALUE!</v>
      </c>
      <c r="P1790" s="139" t="e">
        <f>(M1790/'EUR GBP'!H1790)-(Barclays!$K$3/'EUR GBP'!$F$3)</f>
        <v>#DIV/0!</v>
      </c>
      <c r="Q1790" s="139" t="e">
        <f t="shared" si="209"/>
        <v>#DIV/0!</v>
      </c>
      <c r="R1790" s="139" t="e">
        <f t="shared" si="210"/>
        <v>#DIV/0!</v>
      </c>
      <c r="S1790" s="139" t="e">
        <f t="shared" si="211"/>
        <v>#DIV/0!</v>
      </c>
    </row>
    <row r="1791" spans="10:19" ht="15" x14ac:dyDescent="0.2">
      <c r="J1791" s="49">
        <v>42552</v>
      </c>
      <c r="K1791" s="50">
        <v>139.99999761581401</v>
      </c>
      <c r="L1791" s="139">
        <f t="shared" si="207"/>
        <v>2.2756887164520671E-2</v>
      </c>
      <c r="M1791" s="170">
        <f t="shared" si="208"/>
        <v>156.70680808601097</v>
      </c>
      <c r="N1791" s="139" t="e" cm="1">
        <f t="array" ref="N1791">[1]!BSMCall(M1791,$G$4,$G$7,W1791,$G$11,AE1791)/'EUR GBP'!H1791</f>
        <v>#VALUE!</v>
      </c>
      <c r="O1791" s="139" t="e">
        <f>$B$5*(N1791-($G$10/'EUR GBP'!$F$3))</f>
        <v>#VALUE!</v>
      </c>
      <c r="P1791" s="139" t="e">
        <f>(M1791/'EUR GBP'!H1791)-(Barclays!$K$3/'EUR GBP'!$F$3)</f>
        <v>#DIV/0!</v>
      </c>
      <c r="Q1791" s="139" t="e">
        <f t="shared" si="209"/>
        <v>#DIV/0!</v>
      </c>
      <c r="R1791" s="139" t="e">
        <f t="shared" si="210"/>
        <v>#DIV/0!</v>
      </c>
      <c r="S1791" s="139" t="e">
        <f t="shared" si="211"/>
        <v>#DIV/0!</v>
      </c>
    </row>
    <row r="1792" spans="10:19" ht="15" x14ac:dyDescent="0.2">
      <c r="J1792" s="49">
        <v>42551</v>
      </c>
      <c r="K1792" s="50">
        <v>136.85001134872402</v>
      </c>
      <c r="L1792" s="139">
        <f t="shared" si="207"/>
        <v>6.9662211171900319E-3</v>
      </c>
      <c r="M1792" s="170">
        <f t="shared" si="208"/>
        <v>154.28736226767029</v>
      </c>
      <c r="N1792" s="139" t="e" cm="1">
        <f t="array" ref="N1792">[1]!BSMCall(M1792,$G$4,$G$7,W1792,$G$11,AE1792)/'EUR GBP'!H1792</f>
        <v>#VALUE!</v>
      </c>
      <c r="O1792" s="139" t="e">
        <f>$B$5*(N1792-($G$10/'EUR GBP'!$F$3))</f>
        <v>#VALUE!</v>
      </c>
      <c r="P1792" s="139" t="e">
        <f>(M1792/'EUR GBP'!H1792)-(Barclays!$K$3/'EUR GBP'!$F$3)</f>
        <v>#DIV/0!</v>
      </c>
      <c r="Q1792" s="139" t="e">
        <f t="shared" si="209"/>
        <v>#DIV/0!</v>
      </c>
      <c r="R1792" s="139" t="e">
        <f t="shared" si="210"/>
        <v>#DIV/0!</v>
      </c>
      <c r="S1792" s="139" t="e">
        <f t="shared" si="211"/>
        <v>#DIV/0!</v>
      </c>
    </row>
    <row r="1793" spans="10:19" ht="15" x14ac:dyDescent="0.2">
      <c r="J1793" s="49">
        <v>42550</v>
      </c>
      <c r="K1793" s="50">
        <v>135.89999675750698</v>
      </c>
      <c r="L1793" s="139">
        <f t="shared" si="207"/>
        <v>3.4434452798038889E-2</v>
      </c>
      <c r="M1793" s="170">
        <f t="shared" si="208"/>
        <v>158.49604466765538</v>
      </c>
      <c r="N1793" s="139" t="e" cm="1">
        <f t="array" ref="N1793">[1]!BSMCall(M1793,$G$4,$G$7,W1793,$G$11,AE1793)/'EUR GBP'!H1793</f>
        <v>#VALUE!</v>
      </c>
      <c r="O1793" s="139" t="e">
        <f>$B$5*(N1793-($G$10/'EUR GBP'!$F$3))</f>
        <v>#VALUE!</v>
      </c>
      <c r="P1793" s="139" t="e">
        <f>(M1793/'EUR GBP'!H1793)-(Barclays!$K$3/'EUR GBP'!$F$3)</f>
        <v>#DIV/0!</v>
      </c>
      <c r="Q1793" s="139" t="e">
        <f t="shared" si="209"/>
        <v>#DIV/0!</v>
      </c>
      <c r="R1793" s="139" t="e">
        <f t="shared" si="210"/>
        <v>#DIV/0!</v>
      </c>
      <c r="S1793" s="139" t="e">
        <f t="shared" si="211"/>
        <v>#DIV/0!</v>
      </c>
    </row>
    <row r="1794" spans="10:19" ht="15" x14ac:dyDescent="0.2">
      <c r="J1794" s="49">
        <v>42549</v>
      </c>
      <c r="K1794" s="50">
        <v>131.30000829696598</v>
      </c>
      <c r="L1794" s="139">
        <f t="shared" si="207"/>
        <v>3.8824806082171995E-2</v>
      </c>
      <c r="M1794" s="170">
        <f t="shared" si="208"/>
        <v>159.1687345885552</v>
      </c>
      <c r="N1794" s="139" t="e" cm="1">
        <f t="array" ref="N1794">[1]!BSMCall(M1794,$G$4,$G$7,W1794,$G$11,AE1794)/'EUR GBP'!H1794</f>
        <v>#VALUE!</v>
      </c>
      <c r="O1794" s="139" t="e">
        <f>$B$5*(N1794-($G$10/'EUR GBP'!$F$3))</f>
        <v>#VALUE!</v>
      </c>
      <c r="P1794" s="139" t="e">
        <f>(M1794/'EUR GBP'!H1794)-(Barclays!$K$3/'EUR GBP'!$F$3)</f>
        <v>#DIV/0!</v>
      </c>
      <c r="Q1794" s="139" t="e">
        <f t="shared" si="209"/>
        <v>#DIV/0!</v>
      </c>
      <c r="R1794" s="139" t="e">
        <f t="shared" si="210"/>
        <v>#DIV/0!</v>
      </c>
      <c r="S1794" s="139" t="e">
        <f t="shared" si="211"/>
        <v>#DIV/0!</v>
      </c>
    </row>
    <row r="1795" spans="10:19" ht="15" x14ac:dyDescent="0.2">
      <c r="J1795" s="49">
        <v>42548</v>
      </c>
      <c r="K1795" s="50">
        <v>126.30000114440901</v>
      </c>
      <c r="L1795" s="139">
        <f t="shared" si="207"/>
        <v>-0.21662992297194236</v>
      </c>
      <c r="M1795" s="170">
        <f t="shared" si="208"/>
        <v>120.02796154372153</v>
      </c>
      <c r="N1795" s="139" t="e" cm="1">
        <f t="array" ref="N1795">[1]!BSMCall(M1795,$G$4,$G$7,W1795,$G$11,AE1795)/'EUR GBP'!H1795</f>
        <v>#VALUE!</v>
      </c>
      <c r="O1795" s="139" t="e">
        <f>$B$5*(N1795-($G$10/'EUR GBP'!$F$3))</f>
        <v>#VALUE!</v>
      </c>
      <c r="P1795" s="139" t="e">
        <f>(M1795/'EUR GBP'!H1795)-(Barclays!$K$3/'EUR GBP'!$F$3)</f>
        <v>#DIV/0!</v>
      </c>
      <c r="Q1795" s="139" t="e">
        <f t="shared" si="209"/>
        <v>#DIV/0!</v>
      </c>
      <c r="R1795" s="139" t="e">
        <f t="shared" si="210"/>
        <v>#DIV/0!</v>
      </c>
      <c r="S1795" s="139" t="e">
        <f t="shared" si="211"/>
        <v>#DIV/0!</v>
      </c>
    </row>
    <row r="1796" spans="10:19" ht="15" x14ac:dyDescent="0.2">
      <c r="J1796" s="49">
        <v>42545</v>
      </c>
      <c r="K1796" s="50">
        <v>156.85000419616699</v>
      </c>
      <c r="L1796" s="139">
        <f t="shared" ref="L1796:L1859" si="212">LN(K1796/K1797)</f>
        <v>-0.16776493094026423</v>
      </c>
      <c r="M1796" s="170">
        <f t="shared" ref="M1796:M1859" si="213">$K$3*(1+L1796)</f>
        <v>127.5150555193604</v>
      </c>
      <c r="N1796" s="139" t="e" cm="1">
        <f t="array" ref="N1796">[1]!BSMCall(M1796,$G$4,$G$7,W1796,$G$11,AE1796)/'EUR GBP'!H1796</f>
        <v>#VALUE!</v>
      </c>
      <c r="O1796" s="139" t="e">
        <f>$B$5*(N1796-($G$10/'EUR GBP'!$F$3))</f>
        <v>#VALUE!</v>
      </c>
      <c r="P1796" s="139" t="e">
        <f>(M1796/'EUR GBP'!H1796)-(Barclays!$K$3/'EUR GBP'!$F$3)</f>
        <v>#DIV/0!</v>
      </c>
      <c r="Q1796" s="139" t="e">
        <f t="shared" ref="Q1796:Q1859" si="214">$G$15*P1796</f>
        <v>#DIV/0!</v>
      </c>
      <c r="R1796" s="139" t="e">
        <f t="shared" ref="R1796:R1859" si="215">0.5*$G$16*P1796^2</f>
        <v>#DIV/0!</v>
      </c>
      <c r="S1796" s="139" t="e">
        <f t="shared" ref="S1796:S1859" si="216">Q1796+R1796+Y1796+AG1796</f>
        <v>#DIV/0!</v>
      </c>
    </row>
    <row r="1797" spans="10:19" ht="15" x14ac:dyDescent="0.2">
      <c r="J1797" s="49">
        <v>42544</v>
      </c>
      <c r="K1797" s="50">
        <v>185.50000190734801</v>
      </c>
      <c r="L1797" s="139">
        <f t="shared" si="212"/>
        <v>8.6627679795826234E-3</v>
      </c>
      <c r="M1797" s="170">
        <f t="shared" si="213"/>
        <v>154.54730717433418</v>
      </c>
      <c r="N1797" s="139" t="e" cm="1">
        <f t="array" ref="N1797">[1]!BSMCall(M1797,$G$4,$G$7,W1797,$G$11,AE1797)/'EUR GBP'!H1797</f>
        <v>#VALUE!</v>
      </c>
      <c r="O1797" s="139" t="e">
        <f>$B$5*(N1797-($G$10/'EUR GBP'!$F$3))</f>
        <v>#VALUE!</v>
      </c>
      <c r="P1797" s="139" t="e">
        <f>(M1797/'EUR GBP'!H1797)-(Barclays!$K$3/'EUR GBP'!$F$3)</f>
        <v>#DIV/0!</v>
      </c>
      <c r="Q1797" s="139" t="e">
        <f t="shared" si="214"/>
        <v>#DIV/0!</v>
      </c>
      <c r="R1797" s="139" t="e">
        <f t="shared" si="215"/>
        <v>#DIV/0!</v>
      </c>
      <c r="S1797" s="139" t="e">
        <f t="shared" si="216"/>
        <v>#DIV/0!</v>
      </c>
    </row>
    <row r="1798" spans="10:19" ht="15" x14ac:dyDescent="0.2">
      <c r="J1798" s="49">
        <v>42543</v>
      </c>
      <c r="K1798" s="50">
        <v>183.89999866485499</v>
      </c>
      <c r="L1798" s="139">
        <f t="shared" si="212"/>
        <v>2.0324819926663601E-2</v>
      </c>
      <c r="M1798" s="170">
        <f t="shared" si="213"/>
        <v>156.33416674897558</v>
      </c>
      <c r="N1798" s="139" t="e" cm="1">
        <f t="array" ref="N1798">[1]!BSMCall(M1798,$G$4,$G$7,W1798,$G$11,AE1798)/'EUR GBP'!H1798</f>
        <v>#VALUE!</v>
      </c>
      <c r="O1798" s="139" t="e">
        <f>$B$5*(N1798-($G$10/'EUR GBP'!$F$3))</f>
        <v>#VALUE!</v>
      </c>
      <c r="P1798" s="139" t="e">
        <f>(M1798/'EUR GBP'!H1798)-(Barclays!$K$3/'EUR GBP'!$F$3)</f>
        <v>#DIV/0!</v>
      </c>
      <c r="Q1798" s="139" t="e">
        <f t="shared" si="214"/>
        <v>#DIV/0!</v>
      </c>
      <c r="R1798" s="139" t="e">
        <f t="shared" si="215"/>
        <v>#DIV/0!</v>
      </c>
      <c r="S1798" s="139" t="e">
        <f t="shared" si="216"/>
        <v>#DIV/0!</v>
      </c>
    </row>
    <row r="1799" spans="10:19" ht="15" x14ac:dyDescent="0.2">
      <c r="J1799" s="49">
        <v>42542</v>
      </c>
      <c r="K1799" s="50">
        <v>180.199992656707</v>
      </c>
      <c r="L1799" s="139">
        <f t="shared" si="212"/>
        <v>2.0179997892926588E-2</v>
      </c>
      <c r="M1799" s="170">
        <f t="shared" si="213"/>
        <v>156.31197711727299</v>
      </c>
      <c r="N1799" s="139" t="e" cm="1">
        <f t="array" ref="N1799">[1]!BSMCall(M1799,$G$4,$G$7,W1799,$G$11,AE1799)/'EUR GBP'!H1799</f>
        <v>#VALUE!</v>
      </c>
      <c r="O1799" s="139" t="e">
        <f>$B$5*(N1799-($G$10/'EUR GBP'!$F$3))</f>
        <v>#VALUE!</v>
      </c>
      <c r="P1799" s="139" t="e">
        <f>(M1799/'EUR GBP'!H1799)-(Barclays!$K$3/'EUR GBP'!$F$3)</f>
        <v>#DIV/0!</v>
      </c>
      <c r="Q1799" s="139" t="e">
        <f t="shared" si="214"/>
        <v>#DIV/0!</v>
      </c>
      <c r="R1799" s="139" t="e">
        <f t="shared" si="215"/>
        <v>#DIV/0!</v>
      </c>
      <c r="S1799" s="139" t="e">
        <f t="shared" si="216"/>
        <v>#DIV/0!</v>
      </c>
    </row>
    <row r="1800" spans="10:19" ht="15" x14ac:dyDescent="0.2">
      <c r="J1800" s="49">
        <v>42541</v>
      </c>
      <c r="K1800" s="50">
        <v>176.60000324249202</v>
      </c>
      <c r="L1800" s="139">
        <f t="shared" si="212"/>
        <v>6.461400970160476E-2</v>
      </c>
      <c r="M1800" s="170">
        <f t="shared" si="213"/>
        <v>163.12015631252487</v>
      </c>
      <c r="N1800" s="139" t="e" cm="1">
        <f t="array" ref="N1800">[1]!BSMCall(M1800,$G$4,$G$7,W1800,$G$11,AE1800)/'EUR GBP'!H1800</f>
        <v>#VALUE!</v>
      </c>
      <c r="O1800" s="139" t="e">
        <f>$B$5*(N1800-($G$10/'EUR GBP'!$F$3))</f>
        <v>#VALUE!</v>
      </c>
      <c r="P1800" s="139" t="e">
        <f>(M1800/'EUR GBP'!H1800)-(Barclays!$K$3/'EUR GBP'!$F$3)</f>
        <v>#DIV/0!</v>
      </c>
      <c r="Q1800" s="139" t="e">
        <f t="shared" si="214"/>
        <v>#DIV/0!</v>
      </c>
      <c r="R1800" s="139" t="e">
        <f t="shared" si="215"/>
        <v>#DIV/0!</v>
      </c>
      <c r="S1800" s="139" t="e">
        <f t="shared" si="216"/>
        <v>#DIV/0!</v>
      </c>
    </row>
    <row r="1801" spans="10:19" ht="15" x14ac:dyDescent="0.2">
      <c r="J1801" s="49">
        <v>42538</v>
      </c>
      <c r="K1801" s="50">
        <v>165.55000543594301</v>
      </c>
      <c r="L1801" s="139">
        <f t="shared" si="212"/>
        <v>5.3027458071636009E-2</v>
      </c>
      <c r="M1801" s="170">
        <f t="shared" si="213"/>
        <v>161.34486489631161</v>
      </c>
      <c r="N1801" s="139" t="e" cm="1">
        <f t="array" ref="N1801">[1]!BSMCall(M1801,$G$4,$G$7,W1801,$G$11,AE1801)/'EUR GBP'!H1801</f>
        <v>#VALUE!</v>
      </c>
      <c r="O1801" s="139" t="e">
        <f>$B$5*(N1801-($G$10/'EUR GBP'!$F$3))</f>
        <v>#VALUE!</v>
      </c>
      <c r="P1801" s="139" t="e">
        <f>(M1801/'EUR GBP'!H1801)-(Barclays!$K$3/'EUR GBP'!$F$3)</f>
        <v>#DIV/0!</v>
      </c>
      <c r="Q1801" s="139" t="e">
        <f t="shared" si="214"/>
        <v>#DIV/0!</v>
      </c>
      <c r="R1801" s="139" t="e">
        <f t="shared" si="215"/>
        <v>#DIV/0!</v>
      </c>
      <c r="S1801" s="139" t="e">
        <f t="shared" si="216"/>
        <v>#DIV/0!</v>
      </c>
    </row>
    <row r="1802" spans="10:19" ht="15" x14ac:dyDescent="0.2">
      <c r="J1802" s="49">
        <v>42537</v>
      </c>
      <c r="K1802" s="50">
        <v>157.000005245208</v>
      </c>
      <c r="L1802" s="139">
        <f t="shared" si="212"/>
        <v>-3.2584289988870273E-2</v>
      </c>
      <c r="M1802" s="170">
        <f t="shared" si="213"/>
        <v>148.22743303973434</v>
      </c>
      <c r="N1802" s="139" t="e" cm="1">
        <f t="array" ref="N1802">[1]!BSMCall(M1802,$G$4,$G$7,W1802,$G$11,AE1802)/'EUR GBP'!H1802</f>
        <v>#VALUE!</v>
      </c>
      <c r="O1802" s="139" t="e">
        <f>$B$5*(N1802-($G$10/'EUR GBP'!$F$3))</f>
        <v>#VALUE!</v>
      </c>
      <c r="P1802" s="139" t="e">
        <f>(M1802/'EUR GBP'!H1802)-(Barclays!$K$3/'EUR GBP'!$F$3)</f>
        <v>#DIV/0!</v>
      </c>
      <c r="Q1802" s="139" t="e">
        <f t="shared" si="214"/>
        <v>#DIV/0!</v>
      </c>
      <c r="R1802" s="139" t="e">
        <f t="shared" si="215"/>
        <v>#DIV/0!</v>
      </c>
      <c r="S1802" s="139" t="e">
        <f t="shared" si="216"/>
        <v>#DIV/0!</v>
      </c>
    </row>
    <row r="1803" spans="10:19" ht="15" x14ac:dyDescent="0.2">
      <c r="J1803" s="49">
        <v>42536</v>
      </c>
      <c r="K1803" s="50">
        <v>162.19999790191599</v>
      </c>
      <c r="L1803" s="139">
        <f t="shared" si="212"/>
        <v>1.5533071733682532E-2</v>
      </c>
      <c r="M1803" s="170">
        <f t="shared" si="213"/>
        <v>155.59997510099188</v>
      </c>
      <c r="N1803" s="139" t="e" cm="1">
        <f t="array" ref="N1803">[1]!BSMCall(M1803,$G$4,$G$7,W1803,$G$11,AE1803)/'EUR GBP'!H1803</f>
        <v>#VALUE!</v>
      </c>
      <c r="O1803" s="139" t="e">
        <f>$B$5*(N1803-($G$10/'EUR GBP'!$F$3))</f>
        <v>#VALUE!</v>
      </c>
      <c r="P1803" s="139" t="e">
        <f>(M1803/'EUR GBP'!H1803)-(Barclays!$K$3/'EUR GBP'!$F$3)</f>
        <v>#DIV/0!</v>
      </c>
      <c r="Q1803" s="139" t="e">
        <f t="shared" si="214"/>
        <v>#DIV/0!</v>
      </c>
      <c r="R1803" s="139" t="e">
        <f t="shared" si="215"/>
        <v>#DIV/0!</v>
      </c>
      <c r="S1803" s="139" t="e">
        <f t="shared" si="216"/>
        <v>#DIV/0!</v>
      </c>
    </row>
    <row r="1804" spans="10:19" ht="15" x14ac:dyDescent="0.2">
      <c r="J1804" s="49">
        <v>42535</v>
      </c>
      <c r="K1804" s="50">
        <v>159.70000028610201</v>
      </c>
      <c r="L1804" s="139">
        <f t="shared" si="212"/>
        <v>-3.355708673989679E-2</v>
      </c>
      <c r="M1804" s="170">
        <f t="shared" si="213"/>
        <v>148.07838112360162</v>
      </c>
      <c r="N1804" s="139" t="e" cm="1">
        <f t="array" ref="N1804">[1]!BSMCall(M1804,$G$4,$G$7,W1804,$G$11,AE1804)/'EUR GBP'!H1804</f>
        <v>#VALUE!</v>
      </c>
      <c r="O1804" s="139" t="e">
        <f>$B$5*(N1804-($G$10/'EUR GBP'!$F$3))</f>
        <v>#VALUE!</v>
      </c>
      <c r="P1804" s="139" t="e">
        <f>(M1804/'EUR GBP'!H1804)-(Barclays!$K$3/'EUR GBP'!$F$3)</f>
        <v>#DIV/0!</v>
      </c>
      <c r="Q1804" s="139" t="e">
        <f t="shared" si="214"/>
        <v>#DIV/0!</v>
      </c>
      <c r="R1804" s="139" t="e">
        <f t="shared" si="215"/>
        <v>#DIV/0!</v>
      </c>
      <c r="S1804" s="139" t="e">
        <f t="shared" si="216"/>
        <v>#DIV/0!</v>
      </c>
    </row>
    <row r="1805" spans="10:19" ht="15" x14ac:dyDescent="0.2">
      <c r="J1805" s="49">
        <v>42534</v>
      </c>
      <c r="K1805" s="50">
        <v>165.14999866485499</v>
      </c>
      <c r="L1805" s="139">
        <f t="shared" si="212"/>
        <v>-2.3636173624969673E-2</v>
      </c>
      <c r="M1805" s="170">
        <f t="shared" si="213"/>
        <v>149.59846341006661</v>
      </c>
      <c r="N1805" s="139" t="e" cm="1">
        <f t="array" ref="N1805">[1]!BSMCall(M1805,$G$4,$G$7,W1805,$G$11,AE1805)/'EUR GBP'!H1805</f>
        <v>#VALUE!</v>
      </c>
      <c r="O1805" s="139" t="e">
        <f>$B$5*(N1805-($G$10/'EUR GBP'!$F$3))</f>
        <v>#VALUE!</v>
      </c>
      <c r="P1805" s="139" t="e">
        <f>(M1805/'EUR GBP'!H1805)-(Barclays!$K$3/'EUR GBP'!$F$3)</f>
        <v>#DIV/0!</v>
      </c>
      <c r="Q1805" s="139" t="e">
        <f t="shared" si="214"/>
        <v>#DIV/0!</v>
      </c>
      <c r="R1805" s="139" t="e">
        <f t="shared" si="215"/>
        <v>#DIV/0!</v>
      </c>
      <c r="S1805" s="139" t="e">
        <f t="shared" si="216"/>
        <v>#DIV/0!</v>
      </c>
    </row>
    <row r="1806" spans="10:19" ht="15" x14ac:dyDescent="0.2">
      <c r="J1806" s="49">
        <v>42531</v>
      </c>
      <c r="K1806" s="50">
        <v>169.10001039504999</v>
      </c>
      <c r="L1806" s="139">
        <f t="shared" si="212"/>
        <v>-4.1413151369635193E-2</v>
      </c>
      <c r="M1806" s="170">
        <f t="shared" si="213"/>
        <v>146.87467491766563</v>
      </c>
      <c r="N1806" s="139" t="e" cm="1">
        <f t="array" ref="N1806">[1]!BSMCall(M1806,$G$4,$G$7,W1806,$G$11,AE1806)/'EUR GBP'!H1806</f>
        <v>#VALUE!</v>
      </c>
      <c r="O1806" s="139" t="e">
        <f>$B$5*(N1806-($G$10/'EUR GBP'!$F$3))</f>
        <v>#VALUE!</v>
      </c>
      <c r="P1806" s="139" t="e">
        <f>(M1806/'EUR GBP'!H1806)-(Barclays!$K$3/'EUR GBP'!$F$3)</f>
        <v>#DIV/0!</v>
      </c>
      <c r="Q1806" s="139" t="e">
        <f t="shared" si="214"/>
        <v>#DIV/0!</v>
      </c>
      <c r="R1806" s="139" t="e">
        <f t="shared" si="215"/>
        <v>#DIV/0!</v>
      </c>
      <c r="S1806" s="139" t="e">
        <f t="shared" si="216"/>
        <v>#DIV/0!</v>
      </c>
    </row>
    <row r="1807" spans="10:19" ht="15" x14ac:dyDescent="0.2">
      <c r="J1807" s="49">
        <v>42530</v>
      </c>
      <c r="K1807" s="50">
        <v>176.25000476837101</v>
      </c>
      <c r="L1807" s="139">
        <f t="shared" si="212"/>
        <v>-7.0671267364716388E-3</v>
      </c>
      <c r="M1807" s="170">
        <f t="shared" si="213"/>
        <v>152.13717273924303</v>
      </c>
      <c r="N1807" s="139" t="e" cm="1">
        <f t="array" ref="N1807">[1]!BSMCall(M1807,$G$4,$G$7,W1807,$G$11,AE1807)/'EUR GBP'!H1807</f>
        <v>#VALUE!</v>
      </c>
      <c r="O1807" s="139" t="e">
        <f>$B$5*(N1807-($G$10/'EUR GBP'!$F$3))</f>
        <v>#VALUE!</v>
      </c>
      <c r="P1807" s="139" t="e">
        <f>(M1807/'EUR GBP'!H1807)-(Barclays!$K$3/'EUR GBP'!$F$3)</f>
        <v>#DIV/0!</v>
      </c>
      <c r="Q1807" s="139" t="e">
        <f t="shared" si="214"/>
        <v>#DIV/0!</v>
      </c>
      <c r="R1807" s="139" t="e">
        <f t="shared" si="215"/>
        <v>#DIV/0!</v>
      </c>
      <c r="S1807" s="139" t="e">
        <f t="shared" si="216"/>
        <v>#DIV/0!</v>
      </c>
    </row>
    <row r="1808" spans="10:19" ht="15" x14ac:dyDescent="0.2">
      <c r="J1808" s="49">
        <v>42529</v>
      </c>
      <c r="K1808" s="50">
        <v>177.49999761581401</v>
      </c>
      <c r="L1808" s="139">
        <f t="shared" si="212"/>
        <v>-1.5651519915579771E-2</v>
      </c>
      <c r="M1808" s="170">
        <f t="shared" si="213"/>
        <v>150.82187203451457</v>
      </c>
      <c r="N1808" s="139" t="e" cm="1">
        <f t="array" ref="N1808">[1]!BSMCall(M1808,$G$4,$G$7,W1808,$G$11,AE1808)/'EUR GBP'!H1808</f>
        <v>#VALUE!</v>
      </c>
      <c r="O1808" s="139" t="e">
        <f>$B$5*(N1808-($G$10/'EUR GBP'!$F$3))</f>
        <v>#VALUE!</v>
      </c>
      <c r="P1808" s="139" t="e">
        <f>(M1808/'EUR GBP'!H1808)-(Barclays!$K$3/'EUR GBP'!$F$3)</f>
        <v>#DIV/0!</v>
      </c>
      <c r="Q1808" s="139" t="e">
        <f t="shared" si="214"/>
        <v>#DIV/0!</v>
      </c>
      <c r="R1808" s="139" t="e">
        <f t="shared" si="215"/>
        <v>#DIV/0!</v>
      </c>
      <c r="S1808" s="139" t="e">
        <f t="shared" si="216"/>
        <v>#DIV/0!</v>
      </c>
    </row>
    <row r="1809" spans="10:19" ht="15" x14ac:dyDescent="0.2">
      <c r="J1809" s="49">
        <v>42528</v>
      </c>
      <c r="K1809" s="50">
        <v>180.299997329711</v>
      </c>
      <c r="L1809" s="139">
        <f t="shared" si="212"/>
        <v>3.6116198884340307E-3</v>
      </c>
      <c r="M1809" s="170">
        <f t="shared" si="213"/>
        <v>153.77337027450247</v>
      </c>
      <c r="N1809" s="139" t="e" cm="1">
        <f t="array" ref="N1809">[1]!BSMCall(M1809,$G$4,$G$7,W1809,$G$11,AE1809)/'EUR GBP'!H1809</f>
        <v>#VALUE!</v>
      </c>
      <c r="O1809" s="139" t="e">
        <f>$B$5*(N1809-($G$10/'EUR GBP'!$F$3))</f>
        <v>#VALUE!</v>
      </c>
      <c r="P1809" s="139" t="e">
        <f>(M1809/'EUR GBP'!H1809)-(Barclays!$K$3/'EUR GBP'!$F$3)</f>
        <v>#DIV/0!</v>
      </c>
      <c r="Q1809" s="139" t="e">
        <f t="shared" si="214"/>
        <v>#DIV/0!</v>
      </c>
      <c r="R1809" s="139" t="e">
        <f t="shared" si="215"/>
        <v>#DIV/0!</v>
      </c>
      <c r="S1809" s="139" t="e">
        <f t="shared" si="216"/>
        <v>#DIV/0!</v>
      </c>
    </row>
    <row r="1810" spans="10:19" ht="15" x14ac:dyDescent="0.2">
      <c r="J1810" s="49">
        <v>42527</v>
      </c>
      <c r="K1810" s="50">
        <v>179.64999675750698</v>
      </c>
      <c r="L1810" s="139">
        <f t="shared" si="212"/>
        <v>3.6247109809896161E-3</v>
      </c>
      <c r="M1810" s="170">
        <f t="shared" si="213"/>
        <v>153.77537609167615</v>
      </c>
      <c r="N1810" s="139" t="e" cm="1">
        <f t="array" ref="N1810">[1]!BSMCall(M1810,$G$4,$G$7,W1810,$G$11,AE1810)/'EUR GBP'!H1810</f>
        <v>#VALUE!</v>
      </c>
      <c r="O1810" s="139" t="e">
        <f>$B$5*(N1810-($G$10/'EUR GBP'!$F$3))</f>
        <v>#VALUE!</v>
      </c>
      <c r="P1810" s="139" t="e">
        <f>(M1810/'EUR GBP'!H1810)-(Barclays!$K$3/'EUR GBP'!$F$3)</f>
        <v>#DIV/0!</v>
      </c>
      <c r="Q1810" s="139" t="e">
        <f t="shared" si="214"/>
        <v>#DIV/0!</v>
      </c>
      <c r="R1810" s="139" t="e">
        <f t="shared" si="215"/>
        <v>#DIV/0!</v>
      </c>
      <c r="S1810" s="139" t="e">
        <f t="shared" si="216"/>
        <v>#DIV/0!</v>
      </c>
    </row>
    <row r="1811" spans="10:19" ht="15" x14ac:dyDescent="0.2">
      <c r="J1811" s="49">
        <v>42524</v>
      </c>
      <c r="K1811" s="50">
        <v>178.999996185302</v>
      </c>
      <c r="L1811" s="139">
        <f t="shared" si="212"/>
        <v>-1.1939607015164137E-2</v>
      </c>
      <c r="M1811" s="170">
        <f t="shared" si="213"/>
        <v>151.39061132125755</v>
      </c>
      <c r="N1811" s="139" t="e" cm="1">
        <f t="array" ref="N1811">[1]!BSMCall(M1811,$G$4,$G$7,W1811,$G$11,AE1811)/'EUR GBP'!H1811</f>
        <v>#VALUE!</v>
      </c>
      <c r="O1811" s="139" t="e">
        <f>$B$5*(N1811-($G$10/'EUR GBP'!$F$3))</f>
        <v>#VALUE!</v>
      </c>
      <c r="P1811" s="139" t="e">
        <f>(M1811/'EUR GBP'!H1811)-(Barclays!$K$3/'EUR GBP'!$F$3)</f>
        <v>#DIV/0!</v>
      </c>
      <c r="Q1811" s="139" t="e">
        <f t="shared" si="214"/>
        <v>#DIV/0!</v>
      </c>
      <c r="R1811" s="139" t="e">
        <f t="shared" si="215"/>
        <v>#DIV/0!</v>
      </c>
      <c r="S1811" s="139" t="e">
        <f t="shared" si="216"/>
        <v>#DIV/0!</v>
      </c>
    </row>
    <row r="1812" spans="10:19" ht="15" x14ac:dyDescent="0.2">
      <c r="J1812" s="49">
        <v>42523</v>
      </c>
      <c r="K1812" s="50">
        <v>181.149995326995</v>
      </c>
      <c r="L1812" s="139">
        <f t="shared" si="212"/>
        <v>8.3148960341746115E-3</v>
      </c>
      <c r="M1812" s="170">
        <f t="shared" si="213"/>
        <v>154.49400623559526</v>
      </c>
      <c r="N1812" s="139" t="e" cm="1">
        <f t="array" ref="N1812">[1]!BSMCall(M1812,$G$4,$G$7,W1812,$G$11,AE1812)/'EUR GBP'!H1812</f>
        <v>#VALUE!</v>
      </c>
      <c r="O1812" s="139" t="e">
        <f>$B$5*(N1812-($G$10/'EUR GBP'!$F$3))</f>
        <v>#VALUE!</v>
      </c>
      <c r="P1812" s="139" t="e">
        <f>(M1812/'EUR GBP'!H1812)-(Barclays!$K$3/'EUR GBP'!$F$3)</f>
        <v>#DIV/0!</v>
      </c>
      <c r="Q1812" s="139" t="e">
        <f t="shared" si="214"/>
        <v>#DIV/0!</v>
      </c>
      <c r="R1812" s="139" t="e">
        <f t="shared" si="215"/>
        <v>#DIV/0!</v>
      </c>
      <c r="S1812" s="139" t="e">
        <f t="shared" si="216"/>
        <v>#DIV/0!</v>
      </c>
    </row>
    <row r="1813" spans="10:19" ht="15" x14ac:dyDescent="0.2">
      <c r="J1813" s="49">
        <v>42522</v>
      </c>
      <c r="K1813" s="50">
        <v>179.64999675750698</v>
      </c>
      <c r="L1813" s="139">
        <f t="shared" si="212"/>
        <v>-1.4368870145400583E-2</v>
      </c>
      <c r="M1813" s="170">
        <f t="shared" si="213"/>
        <v>151.01839962958587</v>
      </c>
      <c r="N1813" s="139" t="e" cm="1">
        <f t="array" ref="N1813">[1]!BSMCall(M1813,$G$4,$G$7,W1813,$G$11,AE1813)/'EUR GBP'!H1813</f>
        <v>#VALUE!</v>
      </c>
      <c r="O1813" s="139" t="e">
        <f>$B$5*(N1813-($G$10/'EUR GBP'!$F$3))</f>
        <v>#VALUE!</v>
      </c>
      <c r="P1813" s="139" t="e">
        <f>(M1813/'EUR GBP'!H1813)-(Barclays!$K$3/'EUR GBP'!$F$3)</f>
        <v>#DIV/0!</v>
      </c>
      <c r="Q1813" s="139" t="e">
        <f t="shared" si="214"/>
        <v>#DIV/0!</v>
      </c>
      <c r="R1813" s="139" t="e">
        <f t="shared" si="215"/>
        <v>#DIV/0!</v>
      </c>
      <c r="S1813" s="139" t="e">
        <f t="shared" si="216"/>
        <v>#DIV/0!</v>
      </c>
    </row>
    <row r="1814" spans="10:19" ht="15" x14ac:dyDescent="0.2">
      <c r="J1814" s="49">
        <v>42521</v>
      </c>
      <c r="K1814" s="50">
        <v>182.249999046325</v>
      </c>
      <c r="L1814" s="139">
        <f t="shared" si="212"/>
        <v>-2.1441993040850635E-2</v>
      </c>
      <c r="M1814" s="170">
        <f t="shared" si="213"/>
        <v>149.93465575451992</v>
      </c>
      <c r="N1814" s="139" t="e" cm="1">
        <f t="array" ref="N1814">[1]!BSMCall(M1814,$G$4,$G$7,W1814,$G$11,AE1814)/'EUR GBP'!H1814</f>
        <v>#VALUE!</v>
      </c>
      <c r="O1814" s="139" t="e">
        <f>$B$5*(N1814-($G$10/'EUR GBP'!$F$3))</f>
        <v>#VALUE!</v>
      </c>
      <c r="P1814" s="139" t="e">
        <f>(M1814/'EUR GBP'!H1814)-(Barclays!$K$3/'EUR GBP'!$F$3)</f>
        <v>#DIV/0!</v>
      </c>
      <c r="Q1814" s="139" t="e">
        <f t="shared" si="214"/>
        <v>#DIV/0!</v>
      </c>
      <c r="R1814" s="139" t="e">
        <f t="shared" si="215"/>
        <v>#DIV/0!</v>
      </c>
      <c r="S1814" s="139" t="e">
        <f t="shared" si="216"/>
        <v>#DIV/0!</v>
      </c>
    </row>
    <row r="1815" spans="10:19" ht="15" x14ac:dyDescent="0.2">
      <c r="J1815" s="49">
        <v>42520</v>
      </c>
      <c r="K1815" s="50">
        <v>186.19999885559</v>
      </c>
      <c r="L1815" s="139">
        <f t="shared" si="212"/>
        <v>-4.8219021077477147E-3</v>
      </c>
      <c r="M1815" s="170">
        <f t="shared" si="213"/>
        <v>152.4811860521026</v>
      </c>
      <c r="N1815" s="139" t="e" cm="1">
        <f t="array" ref="N1815">[1]!BSMCall(M1815,$G$4,$G$7,W1815,$G$11,AE1815)/'EUR GBP'!H1815</f>
        <v>#VALUE!</v>
      </c>
      <c r="O1815" s="139" t="e">
        <f>$B$5*(N1815-($G$10/'EUR GBP'!$F$3))</f>
        <v>#VALUE!</v>
      </c>
      <c r="P1815" s="139" t="e">
        <f>(M1815/'EUR GBP'!H1815)-(Barclays!$K$3/'EUR GBP'!$F$3)</f>
        <v>#DIV/0!</v>
      </c>
      <c r="Q1815" s="139" t="e">
        <f t="shared" si="214"/>
        <v>#DIV/0!</v>
      </c>
      <c r="R1815" s="139" t="e">
        <f t="shared" si="215"/>
        <v>#DIV/0!</v>
      </c>
      <c r="S1815" s="139" t="e">
        <f t="shared" si="216"/>
        <v>#DIV/0!</v>
      </c>
    </row>
    <row r="1816" spans="10:19" ht="15" x14ac:dyDescent="0.2">
      <c r="J1816" s="49">
        <v>42517</v>
      </c>
      <c r="K1816" s="50">
        <v>187.100005149841</v>
      </c>
      <c r="L1816" s="139">
        <f t="shared" si="212"/>
        <v>2.2430391232959423E-2</v>
      </c>
      <c r="M1816" s="170">
        <f t="shared" si="213"/>
        <v>156.65678238006836</v>
      </c>
      <c r="N1816" s="139" t="e" cm="1">
        <f t="array" ref="N1816">[1]!BSMCall(M1816,$G$4,$G$7,W1816,$G$11,AE1816)/'EUR GBP'!H1816</f>
        <v>#VALUE!</v>
      </c>
      <c r="O1816" s="139" t="e">
        <f>$B$5*(N1816-($G$10/'EUR GBP'!$F$3))</f>
        <v>#VALUE!</v>
      </c>
      <c r="P1816" s="139" t="e">
        <f>(M1816/'EUR GBP'!H1816)-(Barclays!$K$3/'EUR GBP'!$F$3)</f>
        <v>#DIV/0!</v>
      </c>
      <c r="Q1816" s="139" t="e">
        <f t="shared" si="214"/>
        <v>#DIV/0!</v>
      </c>
      <c r="R1816" s="139" t="e">
        <f t="shared" si="215"/>
        <v>#DIV/0!</v>
      </c>
      <c r="S1816" s="139" t="e">
        <f t="shared" si="216"/>
        <v>#DIV/0!</v>
      </c>
    </row>
    <row r="1817" spans="10:19" ht="15" x14ac:dyDescent="0.2">
      <c r="J1817" s="49">
        <v>42516</v>
      </c>
      <c r="K1817" s="50">
        <v>182.94999599456702</v>
      </c>
      <c r="L1817" s="139">
        <f t="shared" si="212"/>
        <v>-1.7339880027919381E-2</v>
      </c>
      <c r="M1817" s="170">
        <f t="shared" si="213"/>
        <v>150.56318150167641</v>
      </c>
      <c r="N1817" s="139" t="e" cm="1">
        <f t="array" ref="N1817">[1]!BSMCall(M1817,$G$4,$G$7,W1817,$G$11,AE1817)/'EUR GBP'!H1817</f>
        <v>#VALUE!</v>
      </c>
      <c r="O1817" s="139" t="e">
        <f>$B$5*(N1817-($G$10/'EUR GBP'!$F$3))</f>
        <v>#VALUE!</v>
      </c>
      <c r="P1817" s="139" t="e">
        <f>(M1817/'EUR GBP'!H1817)-(Barclays!$K$3/'EUR GBP'!$F$3)</f>
        <v>#DIV/0!</v>
      </c>
      <c r="Q1817" s="139" t="e">
        <f t="shared" si="214"/>
        <v>#DIV/0!</v>
      </c>
      <c r="R1817" s="139" t="e">
        <f t="shared" si="215"/>
        <v>#DIV/0!</v>
      </c>
      <c r="S1817" s="139" t="e">
        <f t="shared" si="216"/>
        <v>#DIV/0!</v>
      </c>
    </row>
    <row r="1818" spans="10:19" ht="15" x14ac:dyDescent="0.2">
      <c r="J1818" s="49">
        <v>42515</v>
      </c>
      <c r="K1818" s="50">
        <v>186.14999055862401</v>
      </c>
      <c r="L1818" s="139">
        <f t="shared" si="212"/>
        <v>2.3645524841152704E-2</v>
      </c>
      <c r="M1818" s="170">
        <f t="shared" si="213"/>
        <v>156.84296514894311</v>
      </c>
      <c r="N1818" s="139" t="e" cm="1">
        <f t="array" ref="N1818">[1]!BSMCall(M1818,$G$4,$G$7,W1818,$G$11,AE1818)/'EUR GBP'!H1818</f>
        <v>#VALUE!</v>
      </c>
      <c r="O1818" s="139" t="e">
        <f>$B$5*(N1818-($G$10/'EUR GBP'!$F$3))</f>
        <v>#VALUE!</v>
      </c>
      <c r="P1818" s="139" t="e">
        <f>(M1818/'EUR GBP'!H1818)-(Barclays!$K$3/'EUR GBP'!$F$3)</f>
        <v>#DIV/0!</v>
      </c>
      <c r="Q1818" s="139" t="e">
        <f t="shared" si="214"/>
        <v>#DIV/0!</v>
      </c>
      <c r="R1818" s="139" t="e">
        <f t="shared" si="215"/>
        <v>#DIV/0!</v>
      </c>
      <c r="S1818" s="139" t="e">
        <f t="shared" si="216"/>
        <v>#DIV/0!</v>
      </c>
    </row>
    <row r="1819" spans="10:19" ht="15" x14ac:dyDescent="0.2">
      <c r="J1819" s="49">
        <v>42514</v>
      </c>
      <c r="K1819" s="50">
        <v>181.800007820129</v>
      </c>
      <c r="L1819" s="139">
        <f t="shared" si="212"/>
        <v>3.015311578612893E-2</v>
      </c>
      <c r="M1819" s="170">
        <f t="shared" si="213"/>
        <v>157.84005821975478</v>
      </c>
      <c r="N1819" s="139" t="e" cm="1">
        <f t="array" ref="N1819">[1]!BSMCall(M1819,$G$4,$G$7,W1819,$G$11,AE1819)/'EUR GBP'!H1819</f>
        <v>#VALUE!</v>
      </c>
      <c r="O1819" s="139" t="e">
        <f>$B$5*(N1819-($G$10/'EUR GBP'!$F$3))</f>
        <v>#VALUE!</v>
      </c>
      <c r="P1819" s="139" t="e">
        <f>(M1819/'EUR GBP'!H1819)-(Barclays!$K$3/'EUR GBP'!$F$3)</f>
        <v>#DIV/0!</v>
      </c>
      <c r="Q1819" s="139" t="e">
        <f t="shared" si="214"/>
        <v>#DIV/0!</v>
      </c>
      <c r="R1819" s="139" t="e">
        <f t="shared" si="215"/>
        <v>#DIV/0!</v>
      </c>
      <c r="S1819" s="139" t="e">
        <f t="shared" si="216"/>
        <v>#DIV/0!</v>
      </c>
    </row>
    <row r="1820" spans="10:19" ht="15" x14ac:dyDescent="0.2">
      <c r="J1820" s="49">
        <v>42513</v>
      </c>
      <c r="K1820" s="50">
        <v>176.39999389648401</v>
      </c>
      <c r="L1820" s="139">
        <f t="shared" si="212"/>
        <v>8.8255832845122503E-3</v>
      </c>
      <c r="M1820" s="170">
        <f t="shared" si="213"/>
        <v>154.57225373501083</v>
      </c>
      <c r="N1820" s="139" t="e" cm="1">
        <f t="array" ref="N1820">[1]!BSMCall(M1820,$G$4,$G$7,W1820,$G$11,AE1820)/'EUR GBP'!H1820</f>
        <v>#VALUE!</v>
      </c>
      <c r="O1820" s="139" t="e">
        <f>$B$5*(N1820-($G$10/'EUR GBP'!$F$3))</f>
        <v>#VALUE!</v>
      </c>
      <c r="P1820" s="139" t="e">
        <f>(M1820/'EUR GBP'!H1820)-(Barclays!$K$3/'EUR GBP'!$F$3)</f>
        <v>#DIV/0!</v>
      </c>
      <c r="Q1820" s="139" t="e">
        <f t="shared" si="214"/>
        <v>#DIV/0!</v>
      </c>
      <c r="R1820" s="139" t="e">
        <f t="shared" si="215"/>
        <v>#DIV/0!</v>
      </c>
      <c r="S1820" s="139" t="e">
        <f t="shared" si="216"/>
        <v>#DIV/0!</v>
      </c>
    </row>
    <row r="1821" spans="10:19" ht="15" x14ac:dyDescent="0.2">
      <c r="J1821" s="49">
        <v>42510</v>
      </c>
      <c r="K1821" s="50">
        <v>174.85001087188701</v>
      </c>
      <c r="L1821" s="139">
        <f t="shared" si="212"/>
        <v>2.5486550603002204E-2</v>
      </c>
      <c r="M1821" s="170">
        <f t="shared" si="213"/>
        <v>157.12504711227595</v>
      </c>
      <c r="N1821" s="139" t="e" cm="1">
        <f t="array" ref="N1821">[1]!BSMCall(M1821,$G$4,$G$7,W1821,$G$11,AE1821)/'EUR GBP'!H1821</f>
        <v>#VALUE!</v>
      </c>
      <c r="O1821" s="139" t="e">
        <f>$B$5*(N1821-($G$10/'EUR GBP'!$F$3))</f>
        <v>#VALUE!</v>
      </c>
      <c r="P1821" s="139" t="e">
        <f>(M1821/'EUR GBP'!H1821)-(Barclays!$K$3/'EUR GBP'!$F$3)</f>
        <v>#DIV/0!</v>
      </c>
      <c r="Q1821" s="139" t="e">
        <f t="shared" si="214"/>
        <v>#DIV/0!</v>
      </c>
      <c r="R1821" s="139" t="e">
        <f t="shared" si="215"/>
        <v>#DIV/0!</v>
      </c>
      <c r="S1821" s="139" t="e">
        <f t="shared" si="216"/>
        <v>#DIV/0!</v>
      </c>
    </row>
    <row r="1822" spans="10:19" ht="15" x14ac:dyDescent="0.2">
      <c r="J1822" s="49">
        <v>42509</v>
      </c>
      <c r="K1822" s="50">
        <v>170.44999599456702</v>
      </c>
      <c r="L1822" s="139">
        <f t="shared" si="212"/>
        <v>5.58901731906056E-3</v>
      </c>
      <c r="M1822" s="170">
        <f t="shared" si="213"/>
        <v>154.0763471046366</v>
      </c>
      <c r="N1822" s="139" t="e" cm="1">
        <f t="array" ref="N1822">[1]!BSMCall(M1822,$G$4,$G$7,W1822,$G$11,AE1822)/'EUR GBP'!H1822</f>
        <v>#VALUE!</v>
      </c>
      <c r="O1822" s="139" t="e">
        <f>$B$5*(N1822-($G$10/'EUR GBP'!$F$3))</f>
        <v>#VALUE!</v>
      </c>
      <c r="P1822" s="139" t="e">
        <f>(M1822/'EUR GBP'!H1822)-(Barclays!$K$3/'EUR GBP'!$F$3)</f>
        <v>#DIV/0!</v>
      </c>
      <c r="Q1822" s="139" t="e">
        <f t="shared" si="214"/>
        <v>#DIV/0!</v>
      </c>
      <c r="R1822" s="139" t="e">
        <f t="shared" si="215"/>
        <v>#DIV/0!</v>
      </c>
      <c r="S1822" s="139" t="e">
        <f t="shared" si="216"/>
        <v>#DIV/0!</v>
      </c>
    </row>
    <row r="1823" spans="10:19" ht="15" x14ac:dyDescent="0.2">
      <c r="J1823" s="49">
        <v>42508</v>
      </c>
      <c r="K1823" s="50">
        <v>169.500005245208</v>
      </c>
      <c r="L1823" s="139">
        <f t="shared" si="212"/>
        <v>3.2986538664120164E-2</v>
      </c>
      <c r="M1823" s="170">
        <f t="shared" si="213"/>
        <v>158.2741952671218</v>
      </c>
      <c r="N1823" s="139" t="e" cm="1">
        <f t="array" ref="N1823">[1]!BSMCall(M1823,$G$4,$G$7,W1823,$G$11,AE1823)/'EUR GBP'!H1823</f>
        <v>#VALUE!</v>
      </c>
      <c r="O1823" s="139" t="e">
        <f>$B$5*(N1823-($G$10/'EUR GBP'!$F$3))</f>
        <v>#VALUE!</v>
      </c>
      <c r="P1823" s="139" t="e">
        <f>(M1823/'EUR GBP'!H1823)-(Barclays!$K$3/'EUR GBP'!$F$3)</f>
        <v>#DIV/0!</v>
      </c>
      <c r="Q1823" s="139" t="e">
        <f t="shared" si="214"/>
        <v>#DIV/0!</v>
      </c>
      <c r="R1823" s="139" t="e">
        <f t="shared" si="215"/>
        <v>#DIV/0!</v>
      </c>
      <c r="S1823" s="139" t="e">
        <f t="shared" si="216"/>
        <v>#DIV/0!</v>
      </c>
    </row>
    <row r="1824" spans="10:19" ht="15" x14ac:dyDescent="0.2">
      <c r="J1824" s="49">
        <v>42507</v>
      </c>
      <c r="K1824" s="50">
        <v>163.99999856948799</v>
      </c>
      <c r="L1824" s="139">
        <f t="shared" si="212"/>
        <v>1.2202406959710514E-3</v>
      </c>
      <c r="M1824" s="170">
        <f t="shared" si="213"/>
        <v>153.40696315969626</v>
      </c>
      <c r="N1824" s="139" t="e" cm="1">
        <f t="array" ref="N1824">[1]!BSMCall(M1824,$G$4,$G$7,W1824,$G$11,AE1824)/'EUR GBP'!H1824</f>
        <v>#VALUE!</v>
      </c>
      <c r="O1824" s="139" t="e">
        <f>$B$5*(N1824-($G$10/'EUR GBP'!$F$3))</f>
        <v>#VALUE!</v>
      </c>
      <c r="P1824" s="139" t="e">
        <f>(M1824/'EUR GBP'!H1824)-(Barclays!$K$3/'EUR GBP'!$F$3)</f>
        <v>#DIV/0!</v>
      </c>
      <c r="Q1824" s="139" t="e">
        <f t="shared" si="214"/>
        <v>#DIV/0!</v>
      </c>
      <c r="R1824" s="139" t="e">
        <f t="shared" si="215"/>
        <v>#DIV/0!</v>
      </c>
      <c r="S1824" s="139" t="e">
        <f t="shared" si="216"/>
        <v>#DIV/0!</v>
      </c>
    </row>
    <row r="1825" spans="10:19" ht="15" x14ac:dyDescent="0.2">
      <c r="J1825" s="49">
        <v>42506</v>
      </c>
      <c r="K1825" s="50">
        <v>163.80000114440901</v>
      </c>
      <c r="L1825" s="139">
        <f t="shared" si="212"/>
        <v>-5.1758252038619744E-3</v>
      </c>
      <c r="M1825" s="170">
        <f t="shared" si="213"/>
        <v>152.42695795606531</v>
      </c>
      <c r="N1825" s="139" t="e" cm="1">
        <f t="array" ref="N1825">[1]!BSMCall(M1825,$G$4,$G$7,W1825,$G$11,AE1825)/'EUR GBP'!H1825</f>
        <v>#VALUE!</v>
      </c>
      <c r="O1825" s="139" t="e">
        <f>$B$5*(N1825-($G$10/'EUR GBP'!$F$3))</f>
        <v>#VALUE!</v>
      </c>
      <c r="P1825" s="139" t="e">
        <f>(M1825/'EUR GBP'!H1825)-(Barclays!$K$3/'EUR GBP'!$F$3)</f>
        <v>#DIV/0!</v>
      </c>
      <c r="Q1825" s="139" t="e">
        <f t="shared" si="214"/>
        <v>#DIV/0!</v>
      </c>
      <c r="R1825" s="139" t="e">
        <f t="shared" si="215"/>
        <v>#DIV/0!</v>
      </c>
      <c r="S1825" s="139" t="e">
        <f t="shared" si="216"/>
        <v>#DIV/0!</v>
      </c>
    </row>
    <row r="1826" spans="10:19" ht="15" x14ac:dyDescent="0.2">
      <c r="J1826" s="49">
        <v>42503</v>
      </c>
      <c r="K1826" s="50">
        <v>164.649999141693</v>
      </c>
      <c r="L1826" s="139">
        <f t="shared" si="212"/>
        <v>1.5300234963752686E-2</v>
      </c>
      <c r="M1826" s="170">
        <f t="shared" si="213"/>
        <v>155.56429985159619</v>
      </c>
      <c r="N1826" s="139" t="e" cm="1">
        <f t="array" ref="N1826">[1]!BSMCall(M1826,$G$4,$G$7,W1826,$G$11,AE1826)/'EUR GBP'!H1826</f>
        <v>#VALUE!</v>
      </c>
      <c r="O1826" s="139" t="e">
        <f>$B$5*(N1826-($G$10/'EUR GBP'!$F$3))</f>
        <v>#VALUE!</v>
      </c>
      <c r="P1826" s="139" t="e">
        <f>(M1826/'EUR GBP'!H1826)-(Barclays!$K$3/'EUR GBP'!$F$3)</f>
        <v>#DIV/0!</v>
      </c>
      <c r="Q1826" s="139" t="e">
        <f t="shared" si="214"/>
        <v>#DIV/0!</v>
      </c>
      <c r="R1826" s="139" t="e">
        <f t="shared" si="215"/>
        <v>#DIV/0!</v>
      </c>
      <c r="S1826" s="139" t="e">
        <f t="shared" si="216"/>
        <v>#DIV/0!</v>
      </c>
    </row>
    <row r="1827" spans="10:19" ht="15" x14ac:dyDescent="0.2">
      <c r="J1827" s="49">
        <v>42502</v>
      </c>
      <c r="K1827" s="50">
        <v>162.14998960494898</v>
      </c>
      <c r="L1827" s="139">
        <f t="shared" si="212"/>
        <v>-7.9853808615499705E-3</v>
      </c>
      <c r="M1827" s="170">
        <f t="shared" si="213"/>
        <v>151.99647784414262</v>
      </c>
      <c r="N1827" s="139" t="e" cm="1">
        <f t="array" ref="N1827">[1]!BSMCall(M1827,$G$4,$G$7,W1827,$G$11,AE1827)/'EUR GBP'!H1827</f>
        <v>#VALUE!</v>
      </c>
      <c r="O1827" s="139" t="e">
        <f>$B$5*(N1827-($G$10/'EUR GBP'!$F$3))</f>
        <v>#VALUE!</v>
      </c>
      <c r="P1827" s="139" t="e">
        <f>(M1827/'EUR GBP'!H1827)-(Barclays!$K$3/'EUR GBP'!$F$3)</f>
        <v>#DIV/0!</v>
      </c>
      <c r="Q1827" s="139" t="e">
        <f t="shared" si="214"/>
        <v>#DIV/0!</v>
      </c>
      <c r="R1827" s="139" t="e">
        <f t="shared" si="215"/>
        <v>#DIV/0!</v>
      </c>
      <c r="S1827" s="139" t="e">
        <f t="shared" si="216"/>
        <v>#DIV/0!</v>
      </c>
    </row>
    <row r="1828" spans="10:19" ht="15" x14ac:dyDescent="0.2">
      <c r="J1828" s="49">
        <v>42501</v>
      </c>
      <c r="K1828" s="50">
        <v>163.450002670288</v>
      </c>
      <c r="L1828" s="139">
        <f t="shared" si="212"/>
        <v>2.1436141527124693E-3</v>
      </c>
      <c r="M1828" s="170">
        <f t="shared" si="213"/>
        <v>153.54844243878321</v>
      </c>
      <c r="N1828" s="139" t="e" cm="1">
        <f t="array" ref="N1828">[1]!BSMCall(M1828,$G$4,$G$7,W1828,$G$11,AE1828)/'EUR GBP'!H1828</f>
        <v>#VALUE!</v>
      </c>
      <c r="O1828" s="139" t="e">
        <f>$B$5*(N1828-($G$10/'EUR GBP'!$F$3))</f>
        <v>#VALUE!</v>
      </c>
      <c r="P1828" s="139" t="e">
        <f>(M1828/'EUR GBP'!H1828)-(Barclays!$K$3/'EUR GBP'!$F$3)</f>
        <v>#DIV/0!</v>
      </c>
      <c r="Q1828" s="139" t="e">
        <f t="shared" si="214"/>
        <v>#DIV/0!</v>
      </c>
      <c r="R1828" s="139" t="e">
        <f t="shared" si="215"/>
        <v>#DIV/0!</v>
      </c>
      <c r="S1828" s="139" t="e">
        <f t="shared" si="216"/>
        <v>#DIV/0!</v>
      </c>
    </row>
    <row r="1829" spans="10:19" ht="15" x14ac:dyDescent="0.2">
      <c r="J1829" s="49">
        <v>42500</v>
      </c>
      <c r="K1829" s="50">
        <v>163.10000419616699</v>
      </c>
      <c r="L1829" s="139">
        <f t="shared" si="212"/>
        <v>2.5459312141478421E-2</v>
      </c>
      <c r="M1829" s="170">
        <f t="shared" si="213"/>
        <v>157.12087363525893</v>
      </c>
      <c r="N1829" s="139" t="e" cm="1">
        <f t="array" ref="N1829">[1]!BSMCall(M1829,$G$4,$G$7,W1829,$G$11,AE1829)/'EUR GBP'!H1829</f>
        <v>#VALUE!</v>
      </c>
      <c r="O1829" s="139" t="e">
        <f>$B$5*(N1829-($G$10/'EUR GBP'!$F$3))</f>
        <v>#VALUE!</v>
      </c>
      <c r="P1829" s="139" t="e">
        <f>(M1829/'EUR GBP'!H1829)-(Barclays!$K$3/'EUR GBP'!$F$3)</f>
        <v>#DIV/0!</v>
      </c>
      <c r="Q1829" s="139" t="e">
        <f t="shared" si="214"/>
        <v>#DIV/0!</v>
      </c>
      <c r="R1829" s="139" t="e">
        <f t="shared" si="215"/>
        <v>#DIV/0!</v>
      </c>
      <c r="S1829" s="139" t="e">
        <f t="shared" si="216"/>
        <v>#DIV/0!</v>
      </c>
    </row>
    <row r="1830" spans="10:19" ht="15" x14ac:dyDescent="0.2">
      <c r="J1830" s="49">
        <v>42499</v>
      </c>
      <c r="K1830" s="50">
        <v>159.00000333785999</v>
      </c>
      <c r="L1830" s="139">
        <f t="shared" si="212"/>
        <v>-9.7011866303780159E-3</v>
      </c>
      <c r="M1830" s="170">
        <f t="shared" si="213"/>
        <v>151.73358208787542</v>
      </c>
      <c r="N1830" s="139" t="e" cm="1">
        <f t="array" ref="N1830">[1]!BSMCall(M1830,$G$4,$G$7,W1830,$G$11,AE1830)/'EUR GBP'!H1830</f>
        <v>#VALUE!</v>
      </c>
      <c r="O1830" s="139" t="e">
        <f>$B$5*(N1830-($G$10/'EUR GBP'!$F$3))</f>
        <v>#VALUE!</v>
      </c>
      <c r="P1830" s="139" t="e">
        <f>(M1830/'EUR GBP'!H1830)-(Barclays!$K$3/'EUR GBP'!$F$3)</f>
        <v>#DIV/0!</v>
      </c>
      <c r="Q1830" s="139" t="e">
        <f t="shared" si="214"/>
        <v>#DIV/0!</v>
      </c>
      <c r="R1830" s="139" t="e">
        <f t="shared" si="215"/>
        <v>#DIV/0!</v>
      </c>
      <c r="S1830" s="139" t="e">
        <f t="shared" si="216"/>
        <v>#DIV/0!</v>
      </c>
    </row>
    <row r="1831" spans="10:19" ht="15" x14ac:dyDescent="0.2">
      <c r="J1831" s="49">
        <v>42496</v>
      </c>
      <c r="K1831" s="50">
        <v>160.549998283386</v>
      </c>
      <c r="L1831" s="139">
        <f t="shared" si="212"/>
        <v>-3.730139830503481E-3</v>
      </c>
      <c r="M1831" s="170">
        <f t="shared" si="213"/>
        <v>152.64846586591054</v>
      </c>
      <c r="N1831" s="139" t="e" cm="1">
        <f t="array" ref="N1831">[1]!BSMCall(M1831,$G$4,$G$7,W1831,$G$11,AE1831)/'EUR GBP'!H1831</f>
        <v>#VALUE!</v>
      </c>
      <c r="O1831" s="139" t="e">
        <f>$B$5*(N1831-($G$10/'EUR GBP'!$F$3))</f>
        <v>#VALUE!</v>
      </c>
      <c r="P1831" s="139" t="e">
        <f>(M1831/'EUR GBP'!H1831)-(Barclays!$K$3/'EUR GBP'!$F$3)</f>
        <v>#DIV/0!</v>
      </c>
      <c r="Q1831" s="139" t="e">
        <f t="shared" si="214"/>
        <v>#DIV/0!</v>
      </c>
      <c r="R1831" s="139" t="e">
        <f t="shared" si="215"/>
        <v>#DIV/0!</v>
      </c>
      <c r="S1831" s="139" t="e">
        <f t="shared" si="216"/>
        <v>#DIV/0!</v>
      </c>
    </row>
    <row r="1832" spans="10:19" ht="15" x14ac:dyDescent="0.2">
      <c r="J1832" s="49">
        <v>42495</v>
      </c>
      <c r="K1832" s="50">
        <v>161.14999055862401</v>
      </c>
      <c r="L1832" s="139">
        <f t="shared" si="212"/>
        <v>-1.0186916781984752E-2</v>
      </c>
      <c r="M1832" s="170">
        <f t="shared" si="213"/>
        <v>151.65915851507458</v>
      </c>
      <c r="N1832" s="139" t="e" cm="1">
        <f t="array" ref="N1832">[1]!BSMCall(M1832,$G$4,$G$7,W1832,$G$11,AE1832)/'EUR GBP'!H1832</f>
        <v>#VALUE!</v>
      </c>
      <c r="O1832" s="139" t="e">
        <f>$B$5*(N1832-($G$10/'EUR GBP'!$F$3))</f>
        <v>#VALUE!</v>
      </c>
      <c r="P1832" s="139" t="e">
        <f>(M1832/'EUR GBP'!H1832)-(Barclays!$K$3/'EUR GBP'!$F$3)</f>
        <v>#DIV/0!</v>
      </c>
      <c r="Q1832" s="139" t="e">
        <f t="shared" si="214"/>
        <v>#DIV/0!</v>
      </c>
      <c r="R1832" s="139" t="e">
        <f t="shared" si="215"/>
        <v>#DIV/0!</v>
      </c>
      <c r="S1832" s="139" t="e">
        <f t="shared" si="216"/>
        <v>#DIV/0!</v>
      </c>
    </row>
    <row r="1833" spans="10:19" ht="15" x14ac:dyDescent="0.2">
      <c r="J1833" s="49">
        <v>42494</v>
      </c>
      <c r="K1833" s="50">
        <v>162.80000209808301</v>
      </c>
      <c r="L1833" s="139">
        <f t="shared" si="212"/>
        <v>-1.795817987111183E-2</v>
      </c>
      <c r="M1833" s="170">
        <f t="shared" si="213"/>
        <v>150.46844560101152</v>
      </c>
      <c r="N1833" s="139" t="e" cm="1">
        <f t="array" ref="N1833">[1]!BSMCall(M1833,$G$4,$G$7,W1833,$G$11,AE1833)/'EUR GBP'!H1833</f>
        <v>#VALUE!</v>
      </c>
      <c r="O1833" s="139" t="e">
        <f>$B$5*(N1833-($G$10/'EUR GBP'!$F$3))</f>
        <v>#VALUE!</v>
      </c>
      <c r="P1833" s="139" t="e">
        <f>(M1833/'EUR GBP'!H1833)-(Barclays!$K$3/'EUR GBP'!$F$3)</f>
        <v>#DIV/0!</v>
      </c>
      <c r="Q1833" s="139" t="e">
        <f t="shared" si="214"/>
        <v>#DIV/0!</v>
      </c>
      <c r="R1833" s="139" t="e">
        <f t="shared" si="215"/>
        <v>#DIV/0!</v>
      </c>
      <c r="S1833" s="139" t="e">
        <f t="shared" si="216"/>
        <v>#DIV/0!</v>
      </c>
    </row>
    <row r="1834" spans="10:19" ht="15" x14ac:dyDescent="0.2">
      <c r="J1834" s="49">
        <v>42493</v>
      </c>
      <c r="K1834" s="50">
        <v>165.75000286102198</v>
      </c>
      <c r="L1834" s="139">
        <f t="shared" si="212"/>
        <v>-3.4102639741695424E-2</v>
      </c>
      <c r="M1834" s="170">
        <f t="shared" si="213"/>
        <v>147.99479149382105</v>
      </c>
      <c r="N1834" s="139" t="e" cm="1">
        <f t="array" ref="N1834">[1]!BSMCall(M1834,$G$4,$G$7,W1834,$G$11,AE1834)/'EUR GBP'!H1834</f>
        <v>#VALUE!</v>
      </c>
      <c r="O1834" s="139" t="e">
        <f>$B$5*(N1834-($G$10/'EUR GBP'!$F$3))</f>
        <v>#VALUE!</v>
      </c>
      <c r="P1834" s="139" t="e">
        <f>(M1834/'EUR GBP'!H1834)-(Barclays!$K$3/'EUR GBP'!$F$3)</f>
        <v>#DIV/0!</v>
      </c>
      <c r="Q1834" s="139" t="e">
        <f t="shared" si="214"/>
        <v>#DIV/0!</v>
      </c>
      <c r="R1834" s="139" t="e">
        <f t="shared" si="215"/>
        <v>#DIV/0!</v>
      </c>
      <c r="S1834" s="139" t="e">
        <f t="shared" si="216"/>
        <v>#DIV/0!</v>
      </c>
    </row>
    <row r="1835" spans="10:19" ht="15" x14ac:dyDescent="0.2">
      <c r="J1835" s="49">
        <v>42492</v>
      </c>
      <c r="K1835" s="50">
        <v>171.50000333785999</v>
      </c>
      <c r="L1835" s="139">
        <f t="shared" si="212"/>
        <v>-2.6204191960241922E-3</v>
      </c>
      <c r="M1835" s="170">
        <f t="shared" si="213"/>
        <v>152.81849725917601</v>
      </c>
      <c r="N1835" s="139" t="e" cm="1">
        <f t="array" ref="N1835">[1]!BSMCall(M1835,$G$4,$G$7,W1835,$G$11,AE1835)/'EUR GBP'!H1835</f>
        <v>#VALUE!</v>
      </c>
      <c r="O1835" s="139" t="e">
        <f>$B$5*(N1835-($G$10/'EUR GBP'!$F$3))</f>
        <v>#VALUE!</v>
      </c>
      <c r="P1835" s="139" t="e">
        <f>(M1835/'EUR GBP'!H1835)-(Barclays!$K$3/'EUR GBP'!$F$3)</f>
        <v>#DIV/0!</v>
      </c>
      <c r="Q1835" s="139" t="e">
        <f t="shared" si="214"/>
        <v>#DIV/0!</v>
      </c>
      <c r="R1835" s="139" t="e">
        <f t="shared" si="215"/>
        <v>#DIV/0!</v>
      </c>
      <c r="S1835" s="139" t="e">
        <f t="shared" si="216"/>
        <v>#DIV/0!</v>
      </c>
    </row>
    <row r="1836" spans="10:19" ht="15" x14ac:dyDescent="0.2">
      <c r="J1836" s="49">
        <v>42489</v>
      </c>
      <c r="K1836" s="50">
        <v>171.949994564056</v>
      </c>
      <c r="L1836" s="139">
        <f t="shared" si="212"/>
        <v>-1.6152643104976817E-2</v>
      </c>
      <c r="M1836" s="170">
        <f t="shared" si="213"/>
        <v>150.74508994049614</v>
      </c>
      <c r="N1836" s="139" t="e" cm="1">
        <f t="array" ref="N1836">[1]!BSMCall(M1836,$G$4,$G$7,W1836,$G$11,AE1836)/'EUR GBP'!H1836</f>
        <v>#VALUE!</v>
      </c>
      <c r="O1836" s="139" t="e">
        <f>$B$5*(N1836-($G$10/'EUR GBP'!$F$3))</f>
        <v>#VALUE!</v>
      </c>
      <c r="P1836" s="139" t="e">
        <f>(M1836/'EUR GBP'!H1836)-(Barclays!$K$3/'EUR GBP'!$F$3)</f>
        <v>#DIV/0!</v>
      </c>
      <c r="Q1836" s="139" t="e">
        <f t="shared" si="214"/>
        <v>#DIV/0!</v>
      </c>
      <c r="R1836" s="139" t="e">
        <f t="shared" si="215"/>
        <v>#DIV/0!</v>
      </c>
      <c r="S1836" s="139" t="e">
        <f t="shared" si="216"/>
        <v>#DIV/0!</v>
      </c>
    </row>
    <row r="1837" spans="10:19" ht="15" x14ac:dyDescent="0.2">
      <c r="J1837" s="49">
        <v>42488</v>
      </c>
      <c r="K1837" s="50">
        <v>174.74999427795399</v>
      </c>
      <c r="L1837" s="139">
        <f t="shared" si="212"/>
        <v>4.5884889867497869E-3</v>
      </c>
      <c r="M1837" s="170">
        <f t="shared" si="213"/>
        <v>153.92304615567824</v>
      </c>
      <c r="N1837" s="139" t="e" cm="1">
        <f t="array" ref="N1837">[1]!BSMCall(M1837,$G$4,$G$7,W1837,$G$11,AE1837)/'EUR GBP'!H1837</f>
        <v>#VALUE!</v>
      </c>
      <c r="O1837" s="139" t="e">
        <f>$B$5*(N1837-($G$10/'EUR GBP'!$F$3))</f>
        <v>#VALUE!</v>
      </c>
      <c r="P1837" s="139" t="e">
        <f>(M1837/'EUR GBP'!H1837)-(Barclays!$K$3/'EUR GBP'!$F$3)</f>
        <v>#DIV/0!</v>
      </c>
      <c r="Q1837" s="139" t="e">
        <f t="shared" si="214"/>
        <v>#DIV/0!</v>
      </c>
      <c r="R1837" s="139" t="e">
        <f t="shared" si="215"/>
        <v>#DIV/0!</v>
      </c>
      <c r="S1837" s="139" t="e">
        <f t="shared" si="216"/>
        <v>#DIV/0!</v>
      </c>
    </row>
    <row r="1838" spans="10:19" ht="15" x14ac:dyDescent="0.2">
      <c r="J1838" s="49">
        <v>42487</v>
      </c>
      <c r="K1838" s="50">
        <v>173.949992656707</v>
      </c>
      <c r="L1838" s="139">
        <f t="shared" si="212"/>
        <v>6.0544826894383666E-3</v>
      </c>
      <c r="M1838" s="170">
        <f t="shared" si="213"/>
        <v>154.14766570770044</v>
      </c>
      <c r="N1838" s="139" t="e" cm="1">
        <f t="array" ref="N1838">[1]!BSMCall(M1838,$G$4,$G$7,W1838,$G$11,AE1838)/'EUR GBP'!H1838</f>
        <v>#VALUE!</v>
      </c>
      <c r="O1838" s="139" t="e">
        <f>$B$5*(N1838-($G$10/'EUR GBP'!$F$3))</f>
        <v>#VALUE!</v>
      </c>
      <c r="P1838" s="139" t="e">
        <f>(M1838/'EUR GBP'!H1838)-(Barclays!$K$3/'EUR GBP'!$F$3)</f>
        <v>#DIV/0!</v>
      </c>
      <c r="Q1838" s="139" t="e">
        <f t="shared" si="214"/>
        <v>#DIV/0!</v>
      </c>
      <c r="R1838" s="139" t="e">
        <f t="shared" si="215"/>
        <v>#DIV/0!</v>
      </c>
      <c r="S1838" s="139" t="e">
        <f t="shared" si="216"/>
        <v>#DIV/0!</v>
      </c>
    </row>
    <row r="1839" spans="10:19" ht="15" x14ac:dyDescent="0.2">
      <c r="J1839" s="49">
        <v>42486</v>
      </c>
      <c r="K1839" s="50">
        <v>172.899997234344</v>
      </c>
      <c r="L1839" s="139">
        <f t="shared" si="212"/>
        <v>1.6326821786883102E-2</v>
      </c>
      <c r="M1839" s="170">
        <f t="shared" si="213"/>
        <v>155.72159348246277</v>
      </c>
      <c r="N1839" s="139" t="e" cm="1">
        <f t="array" ref="N1839">[1]!BSMCall(M1839,$G$4,$G$7,W1839,$G$11,AE1839)/'EUR GBP'!H1839</f>
        <v>#VALUE!</v>
      </c>
      <c r="O1839" s="139" t="e">
        <f>$B$5*(N1839-($G$10/'EUR GBP'!$F$3))</f>
        <v>#VALUE!</v>
      </c>
      <c r="P1839" s="139" t="e">
        <f>(M1839/'EUR GBP'!H1839)-(Barclays!$K$3/'EUR GBP'!$F$3)</f>
        <v>#DIV/0!</v>
      </c>
      <c r="Q1839" s="139" t="e">
        <f t="shared" si="214"/>
        <v>#DIV/0!</v>
      </c>
      <c r="R1839" s="139" t="e">
        <f t="shared" si="215"/>
        <v>#DIV/0!</v>
      </c>
      <c r="S1839" s="139" t="e">
        <f t="shared" si="216"/>
        <v>#DIV/0!</v>
      </c>
    </row>
    <row r="1840" spans="10:19" ht="15" x14ac:dyDescent="0.2">
      <c r="J1840" s="49">
        <v>42485</v>
      </c>
      <c r="K1840" s="50">
        <v>170.10000944137499</v>
      </c>
      <c r="L1840" s="139">
        <f t="shared" si="212"/>
        <v>-4.3994398422568543E-3</v>
      </c>
      <c r="M1840" s="170">
        <f t="shared" si="213"/>
        <v>152.5459157195267</v>
      </c>
      <c r="N1840" s="139" t="e" cm="1">
        <f t="array" ref="N1840">[1]!BSMCall(M1840,$G$4,$G$7,W1840,$G$11,AE1840)/'EUR GBP'!H1840</f>
        <v>#VALUE!</v>
      </c>
      <c r="O1840" s="139" t="e">
        <f>$B$5*(N1840-($G$10/'EUR GBP'!$F$3))</f>
        <v>#VALUE!</v>
      </c>
      <c r="P1840" s="139" t="e">
        <f>(M1840/'EUR GBP'!H1840)-(Barclays!$K$3/'EUR GBP'!$F$3)</f>
        <v>#DIV/0!</v>
      </c>
      <c r="Q1840" s="139" t="e">
        <f t="shared" si="214"/>
        <v>#DIV/0!</v>
      </c>
      <c r="R1840" s="139" t="e">
        <f t="shared" si="215"/>
        <v>#DIV/0!</v>
      </c>
      <c r="S1840" s="139" t="e">
        <f t="shared" si="216"/>
        <v>#DIV/0!</v>
      </c>
    </row>
    <row r="1841" spans="10:19" ht="15" x14ac:dyDescent="0.2">
      <c r="J1841" s="49">
        <v>42482</v>
      </c>
      <c r="K1841" s="50">
        <v>170.85000276565501</v>
      </c>
      <c r="L1841" s="139">
        <f t="shared" si="212"/>
        <v>-4.3802389882959787E-3</v>
      </c>
      <c r="M1841" s="170">
        <f t="shared" si="213"/>
        <v>152.54885767432992</v>
      </c>
      <c r="N1841" s="139" t="e" cm="1">
        <f t="array" ref="N1841">[1]!BSMCall(M1841,$G$4,$G$7,W1841,$G$11,AE1841)/'EUR GBP'!H1841</f>
        <v>#VALUE!</v>
      </c>
      <c r="O1841" s="139" t="e">
        <f>$B$5*(N1841-($G$10/'EUR GBP'!$F$3))</f>
        <v>#VALUE!</v>
      </c>
      <c r="P1841" s="139" t="e">
        <f>(M1841/'EUR GBP'!H1841)-(Barclays!$K$3/'EUR GBP'!$F$3)</f>
        <v>#DIV/0!</v>
      </c>
      <c r="Q1841" s="139" t="e">
        <f t="shared" si="214"/>
        <v>#DIV/0!</v>
      </c>
      <c r="R1841" s="139" t="e">
        <f t="shared" si="215"/>
        <v>#DIV/0!</v>
      </c>
      <c r="S1841" s="139" t="e">
        <f t="shared" si="216"/>
        <v>#DIV/0!</v>
      </c>
    </row>
    <row r="1842" spans="10:19" ht="15" x14ac:dyDescent="0.2">
      <c r="J1842" s="49">
        <v>42481</v>
      </c>
      <c r="K1842" s="50">
        <v>171.600008010864</v>
      </c>
      <c r="L1842" s="139">
        <f t="shared" si="212"/>
        <v>3.5026549263882621E-3</v>
      </c>
      <c r="M1842" s="170">
        <f t="shared" si="213"/>
        <v>153.75667466324853</v>
      </c>
      <c r="N1842" s="139" t="e" cm="1">
        <f t="array" ref="N1842">[1]!BSMCall(M1842,$G$4,$G$7,W1842,$G$11,AE1842)/'EUR GBP'!H1842</f>
        <v>#VALUE!</v>
      </c>
      <c r="O1842" s="139" t="e">
        <f>$B$5*(N1842-($G$10/'EUR GBP'!$F$3))</f>
        <v>#VALUE!</v>
      </c>
      <c r="P1842" s="139" t="e">
        <f>(M1842/'EUR GBP'!H1842)-(Barclays!$K$3/'EUR GBP'!$F$3)</f>
        <v>#DIV/0!</v>
      </c>
      <c r="Q1842" s="139" t="e">
        <f t="shared" si="214"/>
        <v>#DIV/0!</v>
      </c>
      <c r="R1842" s="139" t="e">
        <f t="shared" si="215"/>
        <v>#DIV/0!</v>
      </c>
      <c r="S1842" s="139" t="e">
        <f t="shared" si="216"/>
        <v>#DIV/0!</v>
      </c>
    </row>
    <row r="1843" spans="10:19" ht="15" x14ac:dyDescent="0.2">
      <c r="J1843" s="49">
        <v>42480</v>
      </c>
      <c r="K1843" s="50">
        <v>171.00000381469701</v>
      </c>
      <c r="L1843" s="139">
        <f t="shared" si="212"/>
        <v>1.8592821862724526E-2</v>
      </c>
      <c r="M1843" s="170">
        <f t="shared" si="213"/>
        <v>156.06879000928572</v>
      </c>
      <c r="N1843" s="139" t="e" cm="1">
        <f t="array" ref="N1843">[1]!BSMCall(M1843,$G$4,$G$7,W1843,$G$11,AE1843)/'EUR GBP'!H1843</f>
        <v>#VALUE!</v>
      </c>
      <c r="O1843" s="139" t="e">
        <f>$B$5*(N1843-($G$10/'EUR GBP'!$F$3))</f>
        <v>#VALUE!</v>
      </c>
      <c r="P1843" s="139" t="e">
        <f>(M1843/'EUR GBP'!H1843)-(Barclays!$K$3/'EUR GBP'!$F$3)</f>
        <v>#DIV/0!</v>
      </c>
      <c r="Q1843" s="139" t="e">
        <f t="shared" si="214"/>
        <v>#DIV/0!</v>
      </c>
      <c r="R1843" s="139" t="e">
        <f t="shared" si="215"/>
        <v>#DIV/0!</v>
      </c>
      <c r="S1843" s="139" t="e">
        <f t="shared" si="216"/>
        <v>#DIV/0!</v>
      </c>
    </row>
    <row r="1844" spans="10:19" ht="15" x14ac:dyDescent="0.2">
      <c r="J1844" s="49">
        <v>42479</v>
      </c>
      <c r="K1844" s="50">
        <v>167.85000562667801</v>
      </c>
      <c r="L1844" s="139">
        <f t="shared" si="212"/>
        <v>0</v>
      </c>
      <c r="M1844" s="170">
        <f t="shared" si="213"/>
        <v>153.21999788284299</v>
      </c>
      <c r="N1844" s="139" t="e" cm="1">
        <f t="array" ref="N1844">[1]!BSMCall(M1844,$G$4,$G$7,W1844,$G$11,AE1844)/'EUR GBP'!H1844</f>
        <v>#VALUE!</v>
      </c>
      <c r="O1844" s="139" t="e">
        <f>$B$5*(N1844-($G$10/'EUR GBP'!$F$3))</f>
        <v>#VALUE!</v>
      </c>
      <c r="P1844" s="139" t="e">
        <f>(M1844/'EUR GBP'!H1844)-(Barclays!$K$3/'EUR GBP'!$F$3)</f>
        <v>#DIV/0!</v>
      </c>
      <c r="Q1844" s="139" t="e">
        <f t="shared" si="214"/>
        <v>#DIV/0!</v>
      </c>
      <c r="R1844" s="139" t="e">
        <f t="shared" si="215"/>
        <v>#DIV/0!</v>
      </c>
      <c r="S1844" s="139" t="e">
        <f t="shared" si="216"/>
        <v>#DIV/0!</v>
      </c>
    </row>
    <row r="1845" spans="10:19" ht="15" x14ac:dyDescent="0.2">
      <c r="J1845" s="49">
        <v>42478</v>
      </c>
      <c r="K1845" s="50">
        <v>167.85000562667801</v>
      </c>
      <c r="L1845" s="139">
        <f t="shared" si="212"/>
        <v>1.7889217048393936E-3</v>
      </c>
      <c r="M1845" s="170">
        <f t="shared" si="213"/>
        <v>153.49409646267105</v>
      </c>
      <c r="N1845" s="139" t="e" cm="1">
        <f t="array" ref="N1845">[1]!BSMCall(M1845,$G$4,$G$7,W1845,$G$11,AE1845)/'EUR GBP'!H1845</f>
        <v>#VALUE!</v>
      </c>
      <c r="O1845" s="139" t="e">
        <f>$B$5*(N1845-($G$10/'EUR GBP'!$F$3))</f>
        <v>#VALUE!</v>
      </c>
      <c r="P1845" s="139" t="e">
        <f>(M1845/'EUR GBP'!H1845)-(Barclays!$K$3/'EUR GBP'!$F$3)</f>
        <v>#DIV/0!</v>
      </c>
      <c r="Q1845" s="139" t="e">
        <f t="shared" si="214"/>
        <v>#DIV/0!</v>
      </c>
      <c r="R1845" s="139" t="e">
        <f t="shared" si="215"/>
        <v>#DIV/0!</v>
      </c>
      <c r="S1845" s="139" t="e">
        <f t="shared" si="216"/>
        <v>#DIV/0!</v>
      </c>
    </row>
    <row r="1846" spans="10:19" ht="15" x14ac:dyDescent="0.2">
      <c r="J1846" s="49">
        <v>42475</v>
      </c>
      <c r="K1846" s="50">
        <v>167.550003528594</v>
      </c>
      <c r="L1846" s="139">
        <f t="shared" si="212"/>
        <v>-3.5745779881094369E-3</v>
      </c>
      <c r="M1846" s="170">
        <f t="shared" si="213"/>
        <v>152.67230105107279</v>
      </c>
      <c r="N1846" s="139" t="e" cm="1">
        <f t="array" ref="N1846">[1]!BSMCall(M1846,$G$4,$G$7,W1846,$G$11,AE1846)/'EUR GBP'!H1846</f>
        <v>#VALUE!</v>
      </c>
      <c r="O1846" s="139" t="e">
        <f>$B$5*(N1846-($G$10/'EUR GBP'!$F$3))</f>
        <v>#VALUE!</v>
      </c>
      <c r="P1846" s="139" t="e">
        <f>(M1846/'EUR GBP'!H1846)-(Barclays!$K$3/'EUR GBP'!$F$3)</f>
        <v>#DIV/0!</v>
      </c>
      <c r="Q1846" s="139" t="e">
        <f t="shared" si="214"/>
        <v>#DIV/0!</v>
      </c>
      <c r="R1846" s="139" t="e">
        <f t="shared" si="215"/>
        <v>#DIV/0!</v>
      </c>
      <c r="S1846" s="139" t="e">
        <f t="shared" si="216"/>
        <v>#DIV/0!</v>
      </c>
    </row>
    <row r="1847" spans="10:19" ht="15" x14ac:dyDescent="0.2">
      <c r="J1847" s="49">
        <v>42474</v>
      </c>
      <c r="K1847" s="50">
        <v>168.14999580383301</v>
      </c>
      <c r="L1847" s="139">
        <f t="shared" si="212"/>
        <v>1.8002269479014874E-2</v>
      </c>
      <c r="M1847" s="170">
        <f t="shared" si="213"/>
        <v>155.97830557430402</v>
      </c>
      <c r="N1847" s="139" t="e" cm="1">
        <f t="array" ref="N1847">[1]!BSMCall(M1847,$G$4,$G$7,W1847,$G$11,AE1847)/'EUR GBP'!H1847</f>
        <v>#VALUE!</v>
      </c>
      <c r="O1847" s="139" t="e">
        <f>$B$5*(N1847-($G$10/'EUR GBP'!$F$3))</f>
        <v>#VALUE!</v>
      </c>
      <c r="P1847" s="139" t="e">
        <f>(M1847/'EUR GBP'!H1847)-(Barclays!$K$3/'EUR GBP'!$F$3)</f>
        <v>#DIV/0!</v>
      </c>
      <c r="Q1847" s="139" t="e">
        <f t="shared" si="214"/>
        <v>#DIV/0!</v>
      </c>
      <c r="R1847" s="139" t="e">
        <f t="shared" si="215"/>
        <v>#DIV/0!</v>
      </c>
      <c r="S1847" s="139" t="e">
        <f t="shared" si="216"/>
        <v>#DIV/0!</v>
      </c>
    </row>
    <row r="1848" spans="10:19" ht="15" x14ac:dyDescent="0.2">
      <c r="J1848" s="49">
        <v>42473</v>
      </c>
      <c r="K1848" s="50">
        <v>165.14999866485499</v>
      </c>
      <c r="L1848" s="139">
        <f t="shared" si="212"/>
        <v>6.9252395856491331E-2</v>
      </c>
      <c r="M1848" s="170">
        <f t="shared" si="213"/>
        <v>163.83084982935637</v>
      </c>
      <c r="N1848" s="139" t="e" cm="1">
        <f t="array" ref="N1848">[1]!BSMCall(M1848,$G$4,$G$7,W1848,$G$11,AE1848)/'EUR GBP'!H1848</f>
        <v>#VALUE!</v>
      </c>
      <c r="O1848" s="139" t="e">
        <f>$B$5*(N1848-($G$10/'EUR GBP'!$F$3))</f>
        <v>#VALUE!</v>
      </c>
      <c r="P1848" s="139" t="e">
        <f>(M1848/'EUR GBP'!H1848)-(Barclays!$K$3/'EUR GBP'!$F$3)</f>
        <v>#DIV/0!</v>
      </c>
      <c r="Q1848" s="139" t="e">
        <f t="shared" si="214"/>
        <v>#DIV/0!</v>
      </c>
      <c r="R1848" s="139" t="e">
        <f t="shared" si="215"/>
        <v>#DIV/0!</v>
      </c>
      <c r="S1848" s="139" t="e">
        <f t="shared" si="216"/>
        <v>#DIV/0!</v>
      </c>
    </row>
    <row r="1849" spans="10:19" ht="15" x14ac:dyDescent="0.2">
      <c r="J1849" s="49">
        <v>42472</v>
      </c>
      <c r="K1849" s="50">
        <v>154.100000858306</v>
      </c>
      <c r="L1849" s="139">
        <f t="shared" si="212"/>
        <v>1.9486988852942242E-3</v>
      </c>
      <c r="M1849" s="170">
        <f t="shared" si="213"/>
        <v>153.51857752192205</v>
      </c>
      <c r="N1849" s="139" t="e" cm="1">
        <f t="array" ref="N1849">[1]!BSMCall(M1849,$G$4,$G$7,W1849,$G$11,AE1849)/'EUR GBP'!H1849</f>
        <v>#VALUE!</v>
      </c>
      <c r="O1849" s="139" t="e">
        <f>$B$5*(N1849-($G$10/'EUR GBP'!$F$3))</f>
        <v>#VALUE!</v>
      </c>
      <c r="P1849" s="139" t="e">
        <f>(M1849/'EUR GBP'!H1849)-(Barclays!$K$3/'EUR GBP'!$F$3)</f>
        <v>#DIV/0!</v>
      </c>
      <c r="Q1849" s="139" t="e">
        <f t="shared" si="214"/>
        <v>#DIV/0!</v>
      </c>
      <c r="R1849" s="139" t="e">
        <f t="shared" si="215"/>
        <v>#DIV/0!</v>
      </c>
      <c r="S1849" s="139" t="e">
        <f t="shared" si="216"/>
        <v>#DIV/0!</v>
      </c>
    </row>
    <row r="1850" spans="10:19" ht="15" x14ac:dyDescent="0.2">
      <c r="J1850" s="49">
        <v>42471</v>
      </c>
      <c r="K1850" s="50">
        <v>153.79999876022299</v>
      </c>
      <c r="L1850" s="139">
        <f t="shared" si="212"/>
        <v>1.8373218511378884E-2</v>
      </c>
      <c r="M1850" s="170">
        <f t="shared" si="213"/>
        <v>156.03514238425748</v>
      </c>
      <c r="N1850" s="139" t="e" cm="1">
        <f t="array" ref="N1850">[1]!BSMCall(M1850,$G$4,$G$7,W1850,$G$11,AE1850)/'EUR GBP'!H1850</f>
        <v>#VALUE!</v>
      </c>
      <c r="O1850" s="139" t="e">
        <f>$B$5*(N1850-($G$10/'EUR GBP'!$F$3))</f>
        <v>#VALUE!</v>
      </c>
      <c r="P1850" s="139" t="e">
        <f>(M1850/'EUR GBP'!H1850)-(Barclays!$K$3/'EUR GBP'!$F$3)</f>
        <v>#DIV/0!</v>
      </c>
      <c r="Q1850" s="139" t="e">
        <f t="shared" si="214"/>
        <v>#DIV/0!</v>
      </c>
      <c r="R1850" s="139" t="e">
        <f t="shared" si="215"/>
        <v>#DIV/0!</v>
      </c>
      <c r="S1850" s="139" t="e">
        <f t="shared" si="216"/>
        <v>#DIV/0!</v>
      </c>
    </row>
    <row r="1851" spans="10:19" ht="15" x14ac:dyDescent="0.2">
      <c r="J1851" s="49">
        <v>42468</v>
      </c>
      <c r="K1851" s="50">
        <v>150.999999046325</v>
      </c>
      <c r="L1851" s="139">
        <f t="shared" si="212"/>
        <v>2.5148030635486342E-2</v>
      </c>
      <c r="M1851" s="170">
        <f t="shared" si="213"/>
        <v>157.07317908356987</v>
      </c>
      <c r="N1851" s="139" t="e" cm="1">
        <f t="array" ref="N1851">[1]!BSMCall(M1851,$G$4,$G$7,W1851,$G$11,AE1851)/'EUR GBP'!H1851</f>
        <v>#VALUE!</v>
      </c>
      <c r="O1851" s="139" t="e">
        <f>$B$5*(N1851-($G$10/'EUR GBP'!$F$3))</f>
        <v>#VALUE!</v>
      </c>
      <c r="P1851" s="139" t="e">
        <f>(M1851/'EUR GBP'!H1851)-(Barclays!$K$3/'EUR GBP'!$F$3)</f>
        <v>#DIV/0!</v>
      </c>
      <c r="Q1851" s="139" t="e">
        <f t="shared" si="214"/>
        <v>#DIV/0!</v>
      </c>
      <c r="R1851" s="139" t="e">
        <f t="shared" si="215"/>
        <v>#DIV/0!</v>
      </c>
      <c r="S1851" s="139" t="e">
        <f t="shared" si="216"/>
        <v>#DIV/0!</v>
      </c>
    </row>
    <row r="1852" spans="10:19" ht="15" x14ac:dyDescent="0.2">
      <c r="J1852" s="49">
        <v>42467</v>
      </c>
      <c r="K1852" s="50">
        <v>147.24999666213901</v>
      </c>
      <c r="L1852" s="139">
        <f t="shared" si="212"/>
        <v>-6.7682090661654133E-3</v>
      </c>
      <c r="M1852" s="170">
        <f t="shared" si="213"/>
        <v>152.18297290405448</v>
      </c>
      <c r="N1852" s="139" t="e" cm="1">
        <f t="array" ref="N1852">[1]!BSMCall(M1852,$G$4,$G$7,W1852,$G$11,AE1852)/'EUR GBP'!H1852</f>
        <v>#VALUE!</v>
      </c>
      <c r="O1852" s="139" t="e">
        <f>$B$5*(N1852-($G$10/'EUR GBP'!$F$3))</f>
        <v>#VALUE!</v>
      </c>
      <c r="P1852" s="139" t="e">
        <f>(M1852/'EUR GBP'!H1852)-(Barclays!$K$3/'EUR GBP'!$F$3)</f>
        <v>#DIV/0!</v>
      </c>
      <c r="Q1852" s="139" t="e">
        <f t="shared" si="214"/>
        <v>#DIV/0!</v>
      </c>
      <c r="R1852" s="139" t="e">
        <f t="shared" si="215"/>
        <v>#DIV/0!</v>
      </c>
      <c r="S1852" s="139" t="e">
        <f t="shared" si="216"/>
        <v>#DIV/0!</v>
      </c>
    </row>
    <row r="1853" spans="10:19" ht="15" x14ac:dyDescent="0.2">
      <c r="J1853" s="49">
        <v>42466</v>
      </c>
      <c r="K1853" s="50">
        <v>148.24999570846501</v>
      </c>
      <c r="L1853" s="139">
        <f t="shared" si="212"/>
        <v>1.6664145530784377E-2</v>
      </c>
      <c r="M1853" s="170">
        <f t="shared" si="213"/>
        <v>155.77327822578914</v>
      </c>
      <c r="N1853" s="139" t="e" cm="1">
        <f t="array" ref="N1853">[1]!BSMCall(M1853,$G$4,$G$7,W1853,$G$11,AE1853)/'EUR GBP'!H1853</f>
        <v>#VALUE!</v>
      </c>
      <c r="O1853" s="139" t="e">
        <f>$B$5*(N1853-($G$10/'EUR GBP'!$F$3))</f>
        <v>#VALUE!</v>
      </c>
      <c r="P1853" s="139" t="e">
        <f>(M1853/'EUR GBP'!H1853)-(Barclays!$K$3/'EUR GBP'!$F$3)</f>
        <v>#DIV/0!</v>
      </c>
      <c r="Q1853" s="139" t="e">
        <f t="shared" si="214"/>
        <v>#DIV/0!</v>
      </c>
      <c r="R1853" s="139" t="e">
        <f t="shared" si="215"/>
        <v>#DIV/0!</v>
      </c>
      <c r="S1853" s="139" t="e">
        <f t="shared" si="216"/>
        <v>#DIV/0!</v>
      </c>
    </row>
    <row r="1854" spans="10:19" ht="15" x14ac:dyDescent="0.2">
      <c r="J1854" s="49">
        <v>42465</v>
      </c>
      <c r="K1854" s="50">
        <v>145.80000638961701</v>
      </c>
      <c r="L1854" s="139">
        <f t="shared" si="212"/>
        <v>-2.9065906372930224E-2</v>
      </c>
      <c r="M1854" s="170">
        <f t="shared" si="213"/>
        <v>148.76651976991971</v>
      </c>
      <c r="N1854" s="139" t="e" cm="1">
        <f t="array" ref="N1854">[1]!BSMCall(M1854,$G$4,$G$7,W1854,$G$11,AE1854)/'EUR GBP'!H1854</f>
        <v>#VALUE!</v>
      </c>
      <c r="O1854" s="139" t="e">
        <f>$B$5*(N1854-($G$10/'EUR GBP'!$F$3))</f>
        <v>#VALUE!</v>
      </c>
      <c r="P1854" s="139" t="e">
        <f>(M1854/'EUR GBP'!H1854)-(Barclays!$K$3/'EUR GBP'!$F$3)</f>
        <v>#DIV/0!</v>
      </c>
      <c r="Q1854" s="139" t="e">
        <f t="shared" si="214"/>
        <v>#DIV/0!</v>
      </c>
      <c r="R1854" s="139" t="e">
        <f t="shared" si="215"/>
        <v>#DIV/0!</v>
      </c>
      <c r="S1854" s="139" t="e">
        <f t="shared" si="216"/>
        <v>#DIV/0!</v>
      </c>
    </row>
    <row r="1855" spans="10:19" ht="15" x14ac:dyDescent="0.2">
      <c r="J1855" s="49">
        <v>42464</v>
      </c>
      <c r="K1855" s="50">
        <v>150.10000467300401</v>
      </c>
      <c r="L1855" s="139">
        <f t="shared" si="212"/>
        <v>-1.9966075027474488E-3</v>
      </c>
      <c r="M1855" s="170">
        <f t="shared" si="213"/>
        <v>152.91407768549917</v>
      </c>
      <c r="N1855" s="139" t="e" cm="1">
        <f t="array" ref="N1855">[1]!BSMCall(M1855,$G$4,$G$7,W1855,$G$11,AE1855)/'EUR GBP'!H1855</f>
        <v>#VALUE!</v>
      </c>
      <c r="O1855" s="139" t="e">
        <f>$B$5*(N1855-($G$10/'EUR GBP'!$F$3))</f>
        <v>#VALUE!</v>
      </c>
      <c r="P1855" s="139" t="e">
        <f>(M1855/'EUR GBP'!H1855)-(Barclays!$K$3/'EUR GBP'!$F$3)</f>
        <v>#DIV/0!</v>
      </c>
      <c r="Q1855" s="139" t="e">
        <f t="shared" si="214"/>
        <v>#DIV/0!</v>
      </c>
      <c r="R1855" s="139" t="e">
        <f t="shared" si="215"/>
        <v>#DIV/0!</v>
      </c>
      <c r="S1855" s="139" t="e">
        <f t="shared" si="216"/>
        <v>#DIV/0!</v>
      </c>
    </row>
    <row r="1856" spans="10:19" ht="15" x14ac:dyDescent="0.2">
      <c r="J1856" s="49">
        <v>42461</v>
      </c>
      <c r="K1856" s="50">
        <v>150.39999485015801</v>
      </c>
      <c r="L1856" s="139">
        <f t="shared" si="212"/>
        <v>3.9972890025972447E-3</v>
      </c>
      <c r="M1856" s="170">
        <f t="shared" si="213"/>
        <v>153.83246249535804</v>
      </c>
      <c r="N1856" s="139" t="e" cm="1">
        <f t="array" ref="N1856">[1]!BSMCall(M1856,$G$4,$G$7,W1856,$G$11,AE1856)/'EUR GBP'!H1856</f>
        <v>#VALUE!</v>
      </c>
      <c r="O1856" s="139" t="e">
        <f>$B$5*(N1856-($G$10/'EUR GBP'!$F$3))</f>
        <v>#VALUE!</v>
      </c>
      <c r="P1856" s="139" t="e">
        <f>(M1856/'EUR GBP'!H1856)-(Barclays!$K$3/'EUR GBP'!$F$3)</f>
        <v>#DIV/0!</v>
      </c>
      <c r="Q1856" s="139" t="e">
        <f t="shared" si="214"/>
        <v>#DIV/0!</v>
      </c>
      <c r="R1856" s="139" t="e">
        <f t="shared" si="215"/>
        <v>#DIV/0!</v>
      </c>
      <c r="S1856" s="139" t="e">
        <f t="shared" si="216"/>
        <v>#DIV/0!</v>
      </c>
    </row>
    <row r="1857" spans="10:19" ht="15" x14ac:dyDescent="0.2">
      <c r="J1857" s="49">
        <v>42460</v>
      </c>
      <c r="K1857" s="50">
        <v>149.80000257492</v>
      </c>
      <c r="L1857" s="139">
        <f t="shared" si="212"/>
        <v>-1.2933369947726167E-2</v>
      </c>
      <c r="M1857" s="170">
        <f t="shared" si="213"/>
        <v>151.23834696683434</v>
      </c>
      <c r="N1857" s="139" t="e" cm="1">
        <f t="array" ref="N1857">[1]!BSMCall(M1857,$G$4,$G$7,W1857,$G$11,AE1857)/'EUR GBP'!H1857</f>
        <v>#VALUE!</v>
      </c>
      <c r="O1857" s="139" t="e">
        <f>$B$5*(N1857-($G$10/'EUR GBP'!$F$3))</f>
        <v>#VALUE!</v>
      </c>
      <c r="P1857" s="139" t="e">
        <f>(M1857/'EUR GBP'!H1857)-(Barclays!$K$3/'EUR GBP'!$F$3)</f>
        <v>#DIV/0!</v>
      </c>
      <c r="Q1857" s="139" t="e">
        <f t="shared" si="214"/>
        <v>#DIV/0!</v>
      </c>
      <c r="R1857" s="139" t="e">
        <f t="shared" si="215"/>
        <v>#DIV/0!</v>
      </c>
      <c r="S1857" s="139" t="e">
        <f t="shared" si="216"/>
        <v>#DIV/0!</v>
      </c>
    </row>
    <row r="1858" spans="10:19" ht="15" x14ac:dyDescent="0.2">
      <c r="J1858" s="49">
        <v>42459</v>
      </c>
      <c r="K1858" s="50">
        <v>151.750004291534</v>
      </c>
      <c r="L1858" s="139">
        <f t="shared" si="212"/>
        <v>1.0266736033145202E-2</v>
      </c>
      <c r="M1858" s="170">
        <f t="shared" si="213"/>
        <v>154.7930671561052</v>
      </c>
      <c r="N1858" s="139" t="e" cm="1">
        <f t="array" ref="N1858">[1]!BSMCall(M1858,$G$4,$G$7,W1858,$G$11,AE1858)/'EUR GBP'!H1858</f>
        <v>#VALUE!</v>
      </c>
      <c r="O1858" s="139" t="e">
        <f>$B$5*(N1858-($G$10/'EUR GBP'!$F$3))</f>
        <v>#VALUE!</v>
      </c>
      <c r="P1858" s="139" t="e">
        <f>(M1858/'EUR GBP'!H1858)-(Barclays!$K$3/'EUR GBP'!$F$3)</f>
        <v>#DIV/0!</v>
      </c>
      <c r="Q1858" s="139" t="e">
        <f t="shared" si="214"/>
        <v>#DIV/0!</v>
      </c>
      <c r="R1858" s="139" t="e">
        <f t="shared" si="215"/>
        <v>#DIV/0!</v>
      </c>
      <c r="S1858" s="139" t="e">
        <f t="shared" si="216"/>
        <v>#DIV/0!</v>
      </c>
    </row>
    <row r="1859" spans="10:19" ht="15" x14ac:dyDescent="0.2">
      <c r="J1859" s="49">
        <v>42458</v>
      </c>
      <c r="K1859" s="50">
        <v>150.199997425079</v>
      </c>
      <c r="L1859" s="139">
        <f t="shared" si="212"/>
        <v>-1.5852411662411987E-2</v>
      </c>
      <c r="M1859" s="170">
        <f t="shared" si="213"/>
        <v>150.79109140149026</v>
      </c>
      <c r="N1859" s="139" t="e" cm="1">
        <f t="array" ref="N1859">[1]!BSMCall(M1859,$G$4,$G$7,W1859,$G$11,AE1859)/'EUR GBP'!H1859</f>
        <v>#VALUE!</v>
      </c>
      <c r="O1859" s="139" t="e">
        <f>$B$5*(N1859-($G$10/'EUR GBP'!$F$3))</f>
        <v>#VALUE!</v>
      </c>
      <c r="P1859" s="139" t="e">
        <f>(M1859/'EUR GBP'!H1859)-(Barclays!$K$3/'EUR GBP'!$F$3)</f>
        <v>#DIV/0!</v>
      </c>
      <c r="Q1859" s="139" t="e">
        <f t="shared" si="214"/>
        <v>#DIV/0!</v>
      </c>
      <c r="R1859" s="139" t="e">
        <f t="shared" si="215"/>
        <v>#DIV/0!</v>
      </c>
      <c r="S1859" s="139" t="e">
        <f t="shared" si="216"/>
        <v>#DIV/0!</v>
      </c>
    </row>
    <row r="1860" spans="10:19" ht="15" x14ac:dyDescent="0.2">
      <c r="J1860" s="49">
        <v>42457</v>
      </c>
      <c r="K1860" s="50">
        <v>152.60000228881802</v>
      </c>
      <c r="L1860" s="139">
        <f t="shared" ref="L1860:L1923" si="217">LN(K1860/K1861)</f>
        <v>0</v>
      </c>
      <c r="M1860" s="170">
        <f t="shared" ref="M1860:M1923" si="218">$K$3*(1+L1860)</f>
        <v>153.21999788284299</v>
      </c>
      <c r="N1860" s="139" t="e" cm="1">
        <f t="array" ref="N1860">[1]!BSMCall(M1860,$G$4,$G$7,W1860,$G$11,AE1860)/'EUR GBP'!H1860</f>
        <v>#VALUE!</v>
      </c>
      <c r="O1860" s="139" t="e">
        <f>$B$5*(N1860-($G$10/'EUR GBP'!$F$3))</f>
        <v>#VALUE!</v>
      </c>
      <c r="P1860" s="139" t="e">
        <f>(M1860/'EUR GBP'!H1860)-(Barclays!$K$3/'EUR GBP'!$F$3)</f>
        <v>#DIV/0!</v>
      </c>
      <c r="Q1860" s="139" t="e">
        <f t="shared" ref="Q1860:Q1923" si="219">$G$15*P1860</f>
        <v>#DIV/0!</v>
      </c>
      <c r="R1860" s="139" t="e">
        <f t="shared" ref="R1860:R1923" si="220">0.5*$G$16*P1860^2</f>
        <v>#DIV/0!</v>
      </c>
      <c r="S1860" s="139" t="e">
        <f t="shared" ref="S1860:S1923" si="221">Q1860+R1860+Y1860+AG1860</f>
        <v>#DIV/0!</v>
      </c>
    </row>
    <row r="1861" spans="10:19" ht="15" x14ac:dyDescent="0.2">
      <c r="J1861" s="49">
        <v>42454</v>
      </c>
      <c r="K1861" s="50">
        <v>152.60000228881802</v>
      </c>
      <c r="L1861" s="139">
        <f t="shared" si="217"/>
        <v>-4.9028058407140215E-3</v>
      </c>
      <c r="M1861" s="170">
        <f t="shared" si="218"/>
        <v>152.46878998230881</v>
      </c>
      <c r="N1861" s="139" t="e" cm="1">
        <f t="array" ref="N1861">[1]!BSMCall(M1861,$G$4,$G$7,W1861,$G$11,AE1861)/'EUR GBP'!H1861</f>
        <v>#VALUE!</v>
      </c>
      <c r="O1861" s="139" t="e">
        <f>$B$5*(N1861-($G$10/'EUR GBP'!$F$3))</f>
        <v>#VALUE!</v>
      </c>
      <c r="P1861" s="139" t="e">
        <f>(M1861/'EUR GBP'!H1861)-(Barclays!$K$3/'EUR GBP'!$F$3)</f>
        <v>#DIV/0!</v>
      </c>
      <c r="Q1861" s="139" t="e">
        <f t="shared" si="219"/>
        <v>#DIV/0!</v>
      </c>
      <c r="R1861" s="139" t="e">
        <f t="shared" si="220"/>
        <v>#DIV/0!</v>
      </c>
      <c r="S1861" s="139" t="e">
        <f t="shared" si="221"/>
        <v>#DIV/0!</v>
      </c>
    </row>
    <row r="1862" spans="10:19" ht="15" x14ac:dyDescent="0.2">
      <c r="J1862" s="49">
        <v>42453</v>
      </c>
      <c r="K1862" s="50">
        <v>153.35000753402701</v>
      </c>
      <c r="L1862" s="139">
        <f t="shared" si="217"/>
        <v>-1.8414244598119758E-2</v>
      </c>
      <c r="M1862" s="170">
        <f t="shared" si="218"/>
        <v>150.39856736450491</v>
      </c>
      <c r="N1862" s="139" t="e" cm="1">
        <f t="array" ref="N1862">[1]!BSMCall(M1862,$G$4,$G$7,W1862,$G$11,AE1862)/'EUR GBP'!H1862</f>
        <v>#VALUE!</v>
      </c>
      <c r="O1862" s="139" t="e">
        <f>$B$5*(N1862-($G$10/'EUR GBP'!$F$3))</f>
        <v>#VALUE!</v>
      </c>
      <c r="P1862" s="139" t="e">
        <f>(M1862/'EUR GBP'!H1862)-(Barclays!$K$3/'EUR GBP'!$F$3)</f>
        <v>#DIV/0!</v>
      </c>
      <c r="Q1862" s="139" t="e">
        <f t="shared" si="219"/>
        <v>#DIV/0!</v>
      </c>
      <c r="R1862" s="139" t="e">
        <f t="shared" si="220"/>
        <v>#DIV/0!</v>
      </c>
      <c r="S1862" s="139" t="e">
        <f t="shared" si="221"/>
        <v>#DIV/0!</v>
      </c>
    </row>
    <row r="1863" spans="10:19" ht="15" x14ac:dyDescent="0.2">
      <c r="J1863" s="49">
        <v>42452</v>
      </c>
      <c r="K1863" s="50">
        <v>156.19999170303299</v>
      </c>
      <c r="L1863" s="139">
        <f t="shared" si="217"/>
        <v>-3.2010432851312906E-4</v>
      </c>
      <c r="M1863" s="170">
        <f t="shared" si="218"/>
        <v>153.17095149830593</v>
      </c>
      <c r="N1863" s="139" t="e" cm="1">
        <f t="array" ref="N1863">[1]!BSMCall(M1863,$G$4,$G$7,W1863,$G$11,AE1863)/'EUR GBP'!H1863</f>
        <v>#VALUE!</v>
      </c>
      <c r="O1863" s="139" t="e">
        <f>$B$5*(N1863-($G$10/'EUR GBP'!$F$3))</f>
        <v>#VALUE!</v>
      </c>
      <c r="P1863" s="139" t="e">
        <f>(M1863/'EUR GBP'!H1863)-(Barclays!$K$3/'EUR GBP'!$F$3)</f>
        <v>#DIV/0!</v>
      </c>
      <c r="Q1863" s="139" t="e">
        <f t="shared" si="219"/>
        <v>#DIV/0!</v>
      </c>
      <c r="R1863" s="139" t="e">
        <f t="shared" si="220"/>
        <v>#DIV/0!</v>
      </c>
      <c r="S1863" s="139" t="e">
        <f t="shared" si="221"/>
        <v>#DIV/0!</v>
      </c>
    </row>
    <row r="1864" spans="10:19" ht="15" x14ac:dyDescent="0.2">
      <c r="J1864" s="49">
        <v>42451</v>
      </c>
      <c r="K1864" s="50">
        <v>156.25</v>
      </c>
      <c r="L1864" s="139">
        <f t="shared" si="217"/>
        <v>-2.6213389573658659E-2</v>
      </c>
      <c r="M1864" s="170">
        <f t="shared" si="218"/>
        <v>149.20358238786486</v>
      </c>
      <c r="N1864" s="139" t="e" cm="1">
        <f t="array" ref="N1864">[1]!BSMCall(M1864,$G$4,$G$7,W1864,$G$11,AE1864)/'EUR GBP'!H1864</f>
        <v>#VALUE!</v>
      </c>
      <c r="O1864" s="139" t="e">
        <f>$B$5*(N1864-($G$10/'EUR GBP'!$F$3))</f>
        <v>#VALUE!</v>
      </c>
      <c r="P1864" s="139" t="e">
        <f>(M1864/'EUR GBP'!H1864)-(Barclays!$K$3/'EUR GBP'!$F$3)</f>
        <v>#DIV/0!</v>
      </c>
      <c r="Q1864" s="139" t="e">
        <f t="shared" si="219"/>
        <v>#DIV/0!</v>
      </c>
      <c r="R1864" s="139" t="e">
        <f t="shared" si="220"/>
        <v>#DIV/0!</v>
      </c>
      <c r="S1864" s="139" t="e">
        <f t="shared" si="221"/>
        <v>#DIV/0!</v>
      </c>
    </row>
    <row r="1865" spans="10:19" ht="15" x14ac:dyDescent="0.2">
      <c r="J1865" s="49">
        <v>42450</v>
      </c>
      <c r="K1865" s="50">
        <v>160.399997234344</v>
      </c>
      <c r="L1865" s="139">
        <f t="shared" si="217"/>
        <v>-6.5247735307255306E-3</v>
      </c>
      <c r="M1865" s="170">
        <f t="shared" si="218"/>
        <v>152.22027209627919</v>
      </c>
      <c r="N1865" s="139" t="e" cm="1">
        <f t="array" ref="N1865">[1]!BSMCall(M1865,$G$4,$G$7,W1865,$G$11,AE1865)/'EUR GBP'!H1865</f>
        <v>#VALUE!</v>
      </c>
      <c r="O1865" s="139" t="e">
        <f>$B$5*(N1865-($G$10/'EUR GBP'!$F$3))</f>
        <v>#VALUE!</v>
      </c>
      <c r="P1865" s="139" t="e">
        <f>(M1865/'EUR GBP'!H1865)-(Barclays!$K$3/'EUR GBP'!$F$3)</f>
        <v>#DIV/0!</v>
      </c>
      <c r="Q1865" s="139" t="e">
        <f t="shared" si="219"/>
        <v>#DIV/0!</v>
      </c>
      <c r="R1865" s="139" t="e">
        <f t="shared" si="220"/>
        <v>#DIV/0!</v>
      </c>
      <c r="S1865" s="139" t="e">
        <f t="shared" si="221"/>
        <v>#DIV/0!</v>
      </c>
    </row>
    <row r="1866" spans="10:19" ht="15" x14ac:dyDescent="0.2">
      <c r="J1866" s="49">
        <v>42447</v>
      </c>
      <c r="K1866" s="50">
        <v>161.449992656707</v>
      </c>
      <c r="L1866" s="139">
        <f t="shared" si="217"/>
        <v>9.021621585912085E-3</v>
      </c>
      <c r="M1866" s="170">
        <f t="shared" si="218"/>
        <v>154.60229072313624</v>
      </c>
      <c r="N1866" s="139" t="e" cm="1">
        <f t="array" ref="N1866">[1]!BSMCall(M1866,$G$4,$G$7,W1866,$G$11,AE1866)/'EUR GBP'!H1866</f>
        <v>#VALUE!</v>
      </c>
      <c r="O1866" s="139" t="e">
        <f>$B$5*(N1866-($G$10/'EUR GBP'!$F$3))</f>
        <v>#VALUE!</v>
      </c>
      <c r="P1866" s="139" t="e">
        <f>(M1866/'EUR GBP'!H1866)-(Barclays!$K$3/'EUR GBP'!$F$3)</f>
        <v>#DIV/0!</v>
      </c>
      <c r="Q1866" s="139" t="e">
        <f t="shared" si="219"/>
        <v>#DIV/0!</v>
      </c>
      <c r="R1866" s="139" t="e">
        <f t="shared" si="220"/>
        <v>#DIV/0!</v>
      </c>
      <c r="S1866" s="139" t="e">
        <f t="shared" si="221"/>
        <v>#DIV/0!</v>
      </c>
    </row>
    <row r="1867" spans="10:19" ht="15" x14ac:dyDescent="0.2">
      <c r="J1867" s="49">
        <v>42446</v>
      </c>
      <c r="K1867" s="50">
        <v>160.000002384185</v>
      </c>
      <c r="L1867" s="139">
        <f t="shared" si="217"/>
        <v>-2.6824524520653127E-2</v>
      </c>
      <c r="M1867" s="170">
        <f t="shared" si="218"/>
        <v>149.10994429258025</v>
      </c>
      <c r="N1867" s="139" t="e" cm="1">
        <f t="array" ref="N1867">[1]!BSMCall(M1867,$G$4,$G$7,W1867,$G$11,AE1867)/'EUR GBP'!H1867</f>
        <v>#VALUE!</v>
      </c>
      <c r="O1867" s="139" t="e">
        <f>$B$5*(N1867-($G$10/'EUR GBP'!$F$3))</f>
        <v>#VALUE!</v>
      </c>
      <c r="P1867" s="139" t="e">
        <f>(M1867/'EUR GBP'!H1867)-(Barclays!$K$3/'EUR GBP'!$F$3)</f>
        <v>#DIV/0!</v>
      </c>
      <c r="Q1867" s="139" t="e">
        <f t="shared" si="219"/>
        <v>#DIV/0!</v>
      </c>
      <c r="R1867" s="139" t="e">
        <f t="shared" si="220"/>
        <v>#DIV/0!</v>
      </c>
      <c r="S1867" s="139" t="e">
        <f t="shared" si="221"/>
        <v>#DIV/0!</v>
      </c>
    </row>
    <row r="1868" spans="10:19" ht="15" x14ac:dyDescent="0.2">
      <c r="J1868" s="49">
        <v>42445</v>
      </c>
      <c r="K1868" s="50">
        <v>164.35000896453801</v>
      </c>
      <c r="L1868" s="139">
        <f t="shared" si="217"/>
        <v>1.827053392659303E-3</v>
      </c>
      <c r="M1868" s="170">
        <f t="shared" si="218"/>
        <v>153.49993899979808</v>
      </c>
      <c r="N1868" s="139" t="e" cm="1">
        <f t="array" ref="N1868">[1]!BSMCall(M1868,$G$4,$G$7,W1868,$G$11,AE1868)/'EUR GBP'!H1868</f>
        <v>#VALUE!</v>
      </c>
      <c r="O1868" s="139" t="e">
        <f>$B$5*(N1868-($G$10/'EUR GBP'!$F$3))</f>
        <v>#VALUE!</v>
      </c>
      <c r="P1868" s="139" t="e">
        <f>(M1868/'EUR GBP'!H1868)-(Barclays!$K$3/'EUR GBP'!$F$3)</f>
        <v>#DIV/0!</v>
      </c>
      <c r="Q1868" s="139" t="e">
        <f t="shared" si="219"/>
        <v>#DIV/0!</v>
      </c>
      <c r="R1868" s="139" t="e">
        <f t="shared" si="220"/>
        <v>#DIV/0!</v>
      </c>
      <c r="S1868" s="139" t="e">
        <f t="shared" si="221"/>
        <v>#DIV/0!</v>
      </c>
    </row>
    <row r="1869" spans="10:19" ht="15" x14ac:dyDescent="0.2">
      <c r="J1869" s="49">
        <v>42444</v>
      </c>
      <c r="K1869" s="50">
        <v>164.05000686645499</v>
      </c>
      <c r="L1869" s="139">
        <f t="shared" si="217"/>
        <v>6.421103381601131E-3</v>
      </c>
      <c r="M1869" s="170">
        <f t="shared" si="218"/>
        <v>154.20383932937742</v>
      </c>
      <c r="N1869" s="139" t="e" cm="1">
        <f t="array" ref="N1869">[1]!BSMCall(M1869,$G$4,$G$7,W1869,$G$11,AE1869)/'EUR GBP'!H1869</f>
        <v>#VALUE!</v>
      </c>
      <c r="O1869" s="139" t="e">
        <f>$B$5*(N1869-($G$10/'EUR GBP'!$F$3))</f>
        <v>#VALUE!</v>
      </c>
      <c r="P1869" s="139" t="e">
        <f>(M1869/'EUR GBP'!H1869)-(Barclays!$K$3/'EUR GBP'!$F$3)</f>
        <v>#DIV/0!</v>
      </c>
      <c r="Q1869" s="139" t="e">
        <f t="shared" si="219"/>
        <v>#DIV/0!</v>
      </c>
      <c r="R1869" s="139" t="e">
        <f t="shared" si="220"/>
        <v>#DIV/0!</v>
      </c>
      <c r="S1869" s="139" t="e">
        <f t="shared" si="221"/>
        <v>#DIV/0!</v>
      </c>
    </row>
    <row r="1870" spans="10:19" ht="15" x14ac:dyDescent="0.2">
      <c r="J1870" s="49">
        <v>42443</v>
      </c>
      <c r="K1870" s="50">
        <v>162.99999952316199</v>
      </c>
      <c r="L1870" s="139">
        <f t="shared" si="217"/>
        <v>-1.4918841097541881E-2</v>
      </c>
      <c r="M1870" s="170">
        <f t="shared" si="218"/>
        <v>150.93413308146313</v>
      </c>
      <c r="N1870" s="139" t="e" cm="1">
        <f t="array" ref="N1870">[1]!BSMCall(M1870,$G$4,$G$7,W1870,$G$11,AE1870)/'EUR GBP'!H1870</f>
        <v>#VALUE!</v>
      </c>
      <c r="O1870" s="139" t="e">
        <f>$B$5*(N1870-($G$10/'EUR GBP'!$F$3))</f>
        <v>#VALUE!</v>
      </c>
      <c r="P1870" s="139" t="e">
        <f>(M1870/'EUR GBP'!H1870)-(Barclays!$K$3/'EUR GBP'!$F$3)</f>
        <v>#DIV/0!</v>
      </c>
      <c r="Q1870" s="139" t="e">
        <f t="shared" si="219"/>
        <v>#DIV/0!</v>
      </c>
      <c r="R1870" s="139" t="e">
        <f t="shared" si="220"/>
        <v>#DIV/0!</v>
      </c>
      <c r="S1870" s="139" t="e">
        <f t="shared" si="221"/>
        <v>#DIV/0!</v>
      </c>
    </row>
    <row r="1871" spans="10:19" ht="15" x14ac:dyDescent="0.2">
      <c r="J1871" s="49">
        <v>42440</v>
      </c>
      <c r="K1871" s="50">
        <v>165.450000762939</v>
      </c>
      <c r="L1871" s="139">
        <f t="shared" si="217"/>
        <v>1.4305503624377831E-2</v>
      </c>
      <c r="M1871" s="170">
        <f t="shared" si="218"/>
        <v>155.41188711788314</v>
      </c>
      <c r="N1871" s="139" t="e" cm="1">
        <f t="array" ref="N1871">[1]!BSMCall(M1871,$G$4,$G$7,W1871,$G$11,AE1871)/'EUR GBP'!H1871</f>
        <v>#VALUE!</v>
      </c>
      <c r="O1871" s="139" t="e">
        <f>$B$5*(N1871-($G$10/'EUR GBP'!$F$3))</f>
        <v>#VALUE!</v>
      </c>
      <c r="P1871" s="139" t="e">
        <f>(M1871/'EUR GBP'!H1871)-(Barclays!$K$3/'EUR GBP'!$F$3)</f>
        <v>#DIV/0!</v>
      </c>
      <c r="Q1871" s="139" t="e">
        <f t="shared" si="219"/>
        <v>#DIV/0!</v>
      </c>
      <c r="R1871" s="139" t="e">
        <f t="shared" si="220"/>
        <v>#DIV/0!</v>
      </c>
      <c r="S1871" s="139" t="e">
        <f t="shared" si="221"/>
        <v>#DIV/0!</v>
      </c>
    </row>
    <row r="1872" spans="10:19" ht="15" x14ac:dyDescent="0.2">
      <c r="J1872" s="49">
        <v>42439</v>
      </c>
      <c r="K1872" s="50">
        <v>163.10000419616699</v>
      </c>
      <c r="L1872" s="139">
        <f t="shared" si="217"/>
        <v>-2.8707221593564938E-2</v>
      </c>
      <c r="M1872" s="170">
        <f t="shared" si="218"/>
        <v>148.82147745105465</v>
      </c>
      <c r="N1872" s="139" t="e" cm="1">
        <f t="array" ref="N1872">[1]!BSMCall(M1872,$G$4,$G$7,W1872,$G$11,AE1872)/'EUR GBP'!H1872</f>
        <v>#VALUE!</v>
      </c>
      <c r="O1872" s="139" t="e">
        <f>$B$5*(N1872-($G$10/'EUR GBP'!$F$3))</f>
        <v>#VALUE!</v>
      </c>
      <c r="P1872" s="139" t="e">
        <f>(M1872/'EUR GBP'!H1872)-(Barclays!$K$3/'EUR GBP'!$F$3)</f>
        <v>#DIV/0!</v>
      </c>
      <c r="Q1872" s="139" t="e">
        <f t="shared" si="219"/>
        <v>#DIV/0!</v>
      </c>
      <c r="R1872" s="139" t="e">
        <f t="shared" si="220"/>
        <v>#DIV/0!</v>
      </c>
      <c r="S1872" s="139" t="e">
        <f t="shared" si="221"/>
        <v>#DIV/0!</v>
      </c>
    </row>
    <row r="1873" spans="10:19" ht="15" x14ac:dyDescent="0.2">
      <c r="J1873" s="49">
        <v>42438</v>
      </c>
      <c r="K1873" s="50">
        <v>167.85000562667801</v>
      </c>
      <c r="L1873" s="139">
        <f t="shared" si="217"/>
        <v>-1.8300332917433278E-2</v>
      </c>
      <c r="M1873" s="170">
        <f t="shared" si="218"/>
        <v>150.41602091197853</v>
      </c>
      <c r="N1873" s="139" t="e" cm="1">
        <f t="array" ref="N1873">[1]!BSMCall(M1873,$G$4,$G$7,W1873,$G$11,AE1873)/'EUR GBP'!H1873</f>
        <v>#VALUE!</v>
      </c>
      <c r="O1873" s="139" t="e">
        <f>$B$5*(N1873-($G$10/'EUR GBP'!$F$3))</f>
        <v>#VALUE!</v>
      </c>
      <c r="P1873" s="139" t="e">
        <f>(M1873/'EUR GBP'!H1873)-(Barclays!$K$3/'EUR GBP'!$F$3)</f>
        <v>#DIV/0!</v>
      </c>
      <c r="Q1873" s="139" t="e">
        <f t="shared" si="219"/>
        <v>#DIV/0!</v>
      </c>
      <c r="R1873" s="139" t="e">
        <f t="shared" si="220"/>
        <v>#DIV/0!</v>
      </c>
      <c r="S1873" s="139" t="e">
        <f t="shared" si="221"/>
        <v>#DIV/0!</v>
      </c>
    </row>
    <row r="1874" spans="10:19" ht="15" x14ac:dyDescent="0.2">
      <c r="J1874" s="49">
        <v>42437</v>
      </c>
      <c r="K1874" s="50">
        <v>170.94999551773</v>
      </c>
      <c r="L1874" s="139">
        <f t="shared" si="217"/>
        <v>-1.4229955781404784E-2</v>
      </c>
      <c r="M1874" s="170">
        <f t="shared" si="218"/>
        <v>151.03968408814322</v>
      </c>
      <c r="N1874" s="139" t="e" cm="1">
        <f t="array" ref="N1874">[1]!BSMCall(M1874,$G$4,$G$7,W1874,$G$11,AE1874)/'EUR GBP'!H1874</f>
        <v>#VALUE!</v>
      </c>
      <c r="O1874" s="139" t="e">
        <f>$B$5*(N1874-($G$10/'EUR GBP'!$F$3))</f>
        <v>#VALUE!</v>
      </c>
      <c r="P1874" s="139" t="e">
        <f>(M1874/'EUR GBP'!H1874)-(Barclays!$K$3/'EUR GBP'!$F$3)</f>
        <v>#DIV/0!</v>
      </c>
      <c r="Q1874" s="139" t="e">
        <f t="shared" si="219"/>
        <v>#DIV/0!</v>
      </c>
      <c r="R1874" s="139" t="e">
        <f t="shared" si="220"/>
        <v>#DIV/0!</v>
      </c>
      <c r="S1874" s="139" t="e">
        <f t="shared" si="221"/>
        <v>#DIV/0!</v>
      </c>
    </row>
    <row r="1875" spans="10:19" ht="15" x14ac:dyDescent="0.2">
      <c r="J1875" s="49">
        <v>42436</v>
      </c>
      <c r="K1875" s="50">
        <v>173.39999675750698</v>
      </c>
      <c r="L1875" s="139">
        <f t="shared" si="217"/>
        <v>5.7682581267663442E-4</v>
      </c>
      <c r="M1875" s="170">
        <f t="shared" si="218"/>
        <v>153.30837913264006</v>
      </c>
      <c r="N1875" s="139" t="e" cm="1">
        <f t="array" ref="N1875">[1]!BSMCall(M1875,$G$4,$G$7,W1875,$G$11,AE1875)/'EUR GBP'!H1875</f>
        <v>#VALUE!</v>
      </c>
      <c r="O1875" s="139" t="e">
        <f>$B$5*(N1875-($G$10/'EUR GBP'!$F$3))</f>
        <v>#VALUE!</v>
      </c>
      <c r="P1875" s="139" t="e">
        <f>(M1875/'EUR GBP'!H1875)-(Barclays!$K$3/'EUR GBP'!$F$3)</f>
        <v>#DIV/0!</v>
      </c>
      <c r="Q1875" s="139" t="e">
        <f t="shared" si="219"/>
        <v>#DIV/0!</v>
      </c>
      <c r="R1875" s="139" t="e">
        <f t="shared" si="220"/>
        <v>#DIV/0!</v>
      </c>
      <c r="S1875" s="139" t="e">
        <f t="shared" si="221"/>
        <v>#DIV/0!</v>
      </c>
    </row>
    <row r="1876" spans="10:19" ht="15" x14ac:dyDescent="0.2">
      <c r="J1876" s="49">
        <v>42433</v>
      </c>
      <c r="K1876" s="50">
        <v>173.30000400543199</v>
      </c>
      <c r="L1876" s="139">
        <f t="shared" si="217"/>
        <v>3.9128431676113261E-2</v>
      </c>
      <c r="M1876" s="170">
        <f t="shared" si="218"/>
        <v>159.21525610141603</v>
      </c>
      <c r="N1876" s="139" t="e" cm="1">
        <f t="array" ref="N1876">[1]!BSMCall(M1876,$G$4,$G$7,W1876,$G$11,AE1876)/'EUR GBP'!H1876</f>
        <v>#VALUE!</v>
      </c>
      <c r="O1876" s="139" t="e">
        <f>$B$5*(N1876-($G$10/'EUR GBP'!$F$3))</f>
        <v>#VALUE!</v>
      </c>
      <c r="P1876" s="139" t="e">
        <f>(M1876/'EUR GBP'!H1876)-(Barclays!$K$3/'EUR GBP'!$F$3)</f>
        <v>#DIV/0!</v>
      </c>
      <c r="Q1876" s="139" t="e">
        <f t="shared" si="219"/>
        <v>#DIV/0!</v>
      </c>
      <c r="R1876" s="139" t="e">
        <f t="shared" si="220"/>
        <v>#DIV/0!</v>
      </c>
      <c r="S1876" s="139" t="e">
        <f t="shared" si="221"/>
        <v>#DIV/0!</v>
      </c>
    </row>
    <row r="1877" spans="10:19" ht="15" x14ac:dyDescent="0.2">
      <c r="J1877" s="49">
        <v>42432</v>
      </c>
      <c r="K1877" s="50">
        <v>166.649997234344</v>
      </c>
      <c r="L1877" s="139">
        <f t="shared" si="217"/>
        <v>3.1700336437257809E-2</v>
      </c>
      <c r="M1877" s="170">
        <f t="shared" si="218"/>
        <v>158.07712336464505</v>
      </c>
      <c r="N1877" s="139" t="e" cm="1">
        <f t="array" ref="N1877">[1]!BSMCall(M1877,$G$4,$G$7,W1877,$G$11,AE1877)/'EUR GBP'!H1877</f>
        <v>#VALUE!</v>
      </c>
      <c r="O1877" s="139" t="e">
        <f>$B$5*(N1877-($G$10/'EUR GBP'!$F$3))</f>
        <v>#VALUE!</v>
      </c>
      <c r="P1877" s="139" t="e">
        <f>(M1877/'EUR GBP'!H1877)-(Barclays!$K$3/'EUR GBP'!$F$3)</f>
        <v>#DIV/0!</v>
      </c>
      <c r="Q1877" s="139" t="e">
        <f t="shared" si="219"/>
        <v>#DIV/0!</v>
      </c>
      <c r="R1877" s="139" t="e">
        <f t="shared" si="220"/>
        <v>#DIV/0!</v>
      </c>
      <c r="S1877" s="139" t="e">
        <f t="shared" si="221"/>
        <v>#DIV/0!</v>
      </c>
    </row>
    <row r="1878" spans="10:19" ht="15" x14ac:dyDescent="0.2">
      <c r="J1878" s="49">
        <v>42431</v>
      </c>
      <c r="K1878" s="50">
        <v>161.449992656707</v>
      </c>
      <c r="L1878" s="139">
        <f t="shared" si="217"/>
        <v>2.3500943842898189E-2</v>
      </c>
      <c r="M1878" s="170">
        <f t="shared" si="218"/>
        <v>156.82081244869664</v>
      </c>
      <c r="N1878" s="139" t="e" cm="1">
        <f t="array" ref="N1878">[1]!BSMCall(M1878,$G$4,$G$7,W1878,$G$11,AE1878)/'EUR GBP'!H1878</f>
        <v>#VALUE!</v>
      </c>
      <c r="O1878" s="139" t="e">
        <f>$B$5*(N1878-($G$10/'EUR GBP'!$F$3))</f>
        <v>#VALUE!</v>
      </c>
      <c r="P1878" s="139" t="e">
        <f>(M1878/'EUR GBP'!H1878)-(Barclays!$K$3/'EUR GBP'!$F$3)</f>
        <v>#DIV/0!</v>
      </c>
      <c r="Q1878" s="139" t="e">
        <f t="shared" si="219"/>
        <v>#DIV/0!</v>
      </c>
      <c r="R1878" s="139" t="e">
        <f t="shared" si="220"/>
        <v>#DIV/0!</v>
      </c>
      <c r="S1878" s="139" t="e">
        <f t="shared" si="221"/>
        <v>#DIV/0!</v>
      </c>
    </row>
    <row r="1879" spans="10:19" ht="15" x14ac:dyDescent="0.2">
      <c r="J1879" s="49">
        <v>42430</v>
      </c>
      <c r="K1879" s="50">
        <v>157.70000219344999</v>
      </c>
      <c r="L1879" s="139">
        <f t="shared" si="217"/>
        <v>-8.7381239116526704E-2</v>
      </c>
      <c r="M1879" s="170">
        <f t="shared" si="218"/>
        <v>139.83144461040857</v>
      </c>
      <c r="N1879" s="139" t="e" cm="1">
        <f t="array" ref="N1879">[1]!BSMCall(M1879,$G$4,$G$7,W1879,$G$11,AE1879)/'EUR GBP'!H1879</f>
        <v>#VALUE!</v>
      </c>
      <c r="O1879" s="139" t="e">
        <f>$B$5*(N1879-($G$10/'EUR GBP'!$F$3))</f>
        <v>#VALUE!</v>
      </c>
      <c r="P1879" s="139" t="e">
        <f>(M1879/'EUR GBP'!H1879)-(Barclays!$K$3/'EUR GBP'!$F$3)</f>
        <v>#DIV/0!</v>
      </c>
      <c r="Q1879" s="139" t="e">
        <f t="shared" si="219"/>
        <v>#DIV/0!</v>
      </c>
      <c r="R1879" s="139" t="e">
        <f t="shared" si="220"/>
        <v>#DIV/0!</v>
      </c>
      <c r="S1879" s="139" t="e">
        <f t="shared" si="221"/>
        <v>#DIV/0!</v>
      </c>
    </row>
    <row r="1880" spans="10:19" ht="15" x14ac:dyDescent="0.2">
      <c r="J1880" s="49">
        <v>42429</v>
      </c>
      <c r="K1880" s="50">
        <v>172.10000753402701</v>
      </c>
      <c r="L1880" s="139">
        <f t="shared" si="217"/>
        <v>1.9657417241884537E-2</v>
      </c>
      <c r="M1880" s="170">
        <f t="shared" si="218"/>
        <v>156.2319073110267</v>
      </c>
      <c r="N1880" s="139" t="e" cm="1">
        <f t="array" ref="N1880">[1]!BSMCall(M1880,$G$4,$G$7,W1880,$G$11,AE1880)/'EUR GBP'!H1880</f>
        <v>#VALUE!</v>
      </c>
      <c r="O1880" s="139" t="e">
        <f>$B$5*(N1880-($G$10/'EUR GBP'!$F$3))</f>
        <v>#VALUE!</v>
      </c>
      <c r="P1880" s="139" t="e">
        <f>(M1880/'EUR GBP'!H1880)-(Barclays!$K$3/'EUR GBP'!$F$3)</f>
        <v>#DIV/0!</v>
      </c>
      <c r="Q1880" s="139" t="e">
        <f t="shared" si="219"/>
        <v>#DIV/0!</v>
      </c>
      <c r="R1880" s="139" t="e">
        <f t="shared" si="220"/>
        <v>#DIV/0!</v>
      </c>
      <c r="S1880" s="139" t="e">
        <f t="shared" si="221"/>
        <v>#DIV/0!</v>
      </c>
    </row>
    <row r="1881" spans="10:19" ht="15" x14ac:dyDescent="0.2">
      <c r="J1881" s="49">
        <v>42426</v>
      </c>
      <c r="K1881" s="50">
        <v>168.75</v>
      </c>
      <c r="L1881" s="139">
        <f t="shared" si="217"/>
        <v>2.6724300646288349E-2</v>
      </c>
      <c r="M1881" s="170">
        <f t="shared" si="218"/>
        <v>157.31469517128775</v>
      </c>
      <c r="N1881" s="139" t="e" cm="1">
        <f t="array" ref="N1881">[1]!BSMCall(M1881,$G$4,$G$7,W1881,$G$11,AE1881)/'EUR GBP'!H1881</f>
        <v>#VALUE!</v>
      </c>
      <c r="O1881" s="139" t="e">
        <f>$B$5*(N1881-($G$10/'EUR GBP'!$F$3))</f>
        <v>#VALUE!</v>
      </c>
      <c r="P1881" s="139" t="e">
        <f>(M1881/'EUR GBP'!H1881)-(Barclays!$K$3/'EUR GBP'!$F$3)</f>
        <v>#DIV/0!</v>
      </c>
      <c r="Q1881" s="139" t="e">
        <f t="shared" si="219"/>
        <v>#DIV/0!</v>
      </c>
      <c r="R1881" s="139" t="e">
        <f t="shared" si="220"/>
        <v>#DIV/0!</v>
      </c>
      <c r="S1881" s="139" t="e">
        <f t="shared" si="221"/>
        <v>#DIV/0!</v>
      </c>
    </row>
    <row r="1882" spans="10:19" ht="15" x14ac:dyDescent="0.2">
      <c r="J1882" s="49">
        <v>42425</v>
      </c>
      <c r="K1882" s="50">
        <v>164.30000066757199</v>
      </c>
      <c r="L1882" s="139">
        <f t="shared" si="217"/>
        <v>4.768004458297976E-2</v>
      </c>
      <c r="M1882" s="170">
        <f t="shared" si="218"/>
        <v>160.52553421290099</v>
      </c>
      <c r="N1882" s="139" t="e" cm="1">
        <f t="array" ref="N1882">[1]!BSMCall(M1882,$G$4,$G$7,W1882,$G$11,AE1882)/'EUR GBP'!H1882</f>
        <v>#VALUE!</v>
      </c>
      <c r="O1882" s="139" t="e">
        <f>$B$5*(N1882-($G$10/'EUR GBP'!$F$3))</f>
        <v>#VALUE!</v>
      </c>
      <c r="P1882" s="139" t="e">
        <f>(M1882/'EUR GBP'!H1882)-(Barclays!$K$3/'EUR GBP'!$F$3)</f>
        <v>#DIV/0!</v>
      </c>
      <c r="Q1882" s="139" t="e">
        <f t="shared" si="219"/>
        <v>#DIV/0!</v>
      </c>
      <c r="R1882" s="139" t="e">
        <f t="shared" si="220"/>
        <v>#DIV/0!</v>
      </c>
      <c r="S1882" s="139" t="e">
        <f t="shared" si="221"/>
        <v>#DIV/0!</v>
      </c>
    </row>
    <row r="1883" spans="10:19" ht="15" x14ac:dyDescent="0.2">
      <c r="J1883" s="49">
        <v>42424</v>
      </c>
      <c r="K1883" s="50">
        <v>156.64999485015801</v>
      </c>
      <c r="L1883" s="139">
        <f t="shared" si="217"/>
        <v>-3.6664017246421196E-2</v>
      </c>
      <c r="M1883" s="170">
        <f t="shared" si="218"/>
        <v>147.60233723796981</v>
      </c>
      <c r="N1883" s="139" t="e" cm="1">
        <f t="array" ref="N1883">[1]!BSMCall(M1883,$G$4,$G$7,W1883,$G$11,AE1883)/'EUR GBP'!H1883</f>
        <v>#VALUE!</v>
      </c>
      <c r="O1883" s="139" t="e">
        <f>$B$5*(N1883-($G$10/'EUR GBP'!$F$3))</f>
        <v>#VALUE!</v>
      </c>
      <c r="P1883" s="139" t="e">
        <f>(M1883/'EUR GBP'!H1883)-(Barclays!$K$3/'EUR GBP'!$F$3)</f>
        <v>#DIV/0!</v>
      </c>
      <c r="Q1883" s="139" t="e">
        <f t="shared" si="219"/>
        <v>#DIV/0!</v>
      </c>
      <c r="R1883" s="139" t="e">
        <f t="shared" si="220"/>
        <v>#DIV/0!</v>
      </c>
      <c r="S1883" s="139" t="e">
        <f t="shared" si="221"/>
        <v>#DIV/0!</v>
      </c>
    </row>
    <row r="1884" spans="10:19" ht="15" x14ac:dyDescent="0.2">
      <c r="J1884" s="49">
        <v>42423</v>
      </c>
      <c r="K1884" s="50">
        <v>162.5</v>
      </c>
      <c r="L1884" s="139">
        <f t="shared" si="217"/>
        <v>-1.344760819904801E-2</v>
      </c>
      <c r="M1884" s="170">
        <f t="shared" si="218"/>
        <v>151.15955538305556</v>
      </c>
      <c r="N1884" s="139" t="e" cm="1">
        <f t="array" ref="N1884">[1]!BSMCall(M1884,$G$4,$G$7,W1884,$G$11,AE1884)/'EUR GBP'!H1884</f>
        <v>#VALUE!</v>
      </c>
      <c r="O1884" s="139" t="e">
        <f>$B$5*(N1884-($G$10/'EUR GBP'!$F$3))</f>
        <v>#VALUE!</v>
      </c>
      <c r="P1884" s="139" t="e">
        <f>(M1884/'EUR GBP'!H1884)-(Barclays!$K$3/'EUR GBP'!$F$3)</f>
        <v>#DIV/0!</v>
      </c>
      <c r="Q1884" s="139" t="e">
        <f t="shared" si="219"/>
        <v>#DIV/0!</v>
      </c>
      <c r="R1884" s="139" t="e">
        <f t="shared" si="220"/>
        <v>#DIV/0!</v>
      </c>
      <c r="S1884" s="139" t="e">
        <f t="shared" si="221"/>
        <v>#DIV/0!</v>
      </c>
    </row>
    <row r="1885" spans="10:19" ht="15" x14ac:dyDescent="0.2">
      <c r="J1885" s="49">
        <v>42422</v>
      </c>
      <c r="K1885" s="50">
        <v>164.69999551773</v>
      </c>
      <c r="L1885" s="139">
        <f t="shared" si="217"/>
        <v>2.272123609921552E-2</v>
      </c>
      <c r="M1885" s="170">
        <f t="shared" si="218"/>
        <v>156.70134562986036</v>
      </c>
      <c r="N1885" s="139" t="e" cm="1">
        <f t="array" ref="N1885">[1]!BSMCall(M1885,$G$4,$G$7,W1885,$G$11,AE1885)/'EUR GBP'!H1885</f>
        <v>#VALUE!</v>
      </c>
      <c r="O1885" s="139" t="e">
        <f>$B$5*(N1885-($G$10/'EUR GBP'!$F$3))</f>
        <v>#VALUE!</v>
      </c>
      <c r="P1885" s="139" t="e">
        <f>(M1885/'EUR GBP'!H1885)-(Barclays!$K$3/'EUR GBP'!$F$3)</f>
        <v>#DIV/0!</v>
      </c>
      <c r="Q1885" s="139" t="e">
        <f t="shared" si="219"/>
        <v>#DIV/0!</v>
      </c>
      <c r="R1885" s="139" t="e">
        <f t="shared" si="220"/>
        <v>#DIV/0!</v>
      </c>
      <c r="S1885" s="139" t="e">
        <f t="shared" si="221"/>
        <v>#DIV/0!</v>
      </c>
    </row>
    <row r="1886" spans="10:19" ht="15" x14ac:dyDescent="0.2">
      <c r="J1886" s="49">
        <v>42419</v>
      </c>
      <c r="K1886" s="50">
        <v>161.00000143051102</v>
      </c>
      <c r="L1886" s="139">
        <f t="shared" si="217"/>
        <v>-6.500609860497472E-3</v>
      </c>
      <c r="M1886" s="170">
        <f t="shared" si="218"/>
        <v>152.22397445378039</v>
      </c>
      <c r="N1886" s="139" t="e" cm="1">
        <f t="array" ref="N1886">[1]!BSMCall(M1886,$G$4,$G$7,W1886,$G$11,AE1886)/'EUR GBP'!H1886</f>
        <v>#VALUE!</v>
      </c>
      <c r="O1886" s="139" t="e">
        <f>$B$5*(N1886-($G$10/'EUR GBP'!$F$3))</f>
        <v>#VALUE!</v>
      </c>
      <c r="P1886" s="139" t="e">
        <f>(M1886/'EUR GBP'!H1886)-(Barclays!$K$3/'EUR GBP'!$F$3)</f>
        <v>#DIV/0!</v>
      </c>
      <c r="Q1886" s="139" t="e">
        <f t="shared" si="219"/>
        <v>#DIV/0!</v>
      </c>
      <c r="R1886" s="139" t="e">
        <f t="shared" si="220"/>
        <v>#DIV/0!</v>
      </c>
      <c r="S1886" s="139" t="e">
        <f t="shared" si="221"/>
        <v>#DIV/0!</v>
      </c>
    </row>
    <row r="1887" spans="10:19" ht="15" x14ac:dyDescent="0.2">
      <c r="J1887" s="49">
        <v>42418</v>
      </c>
      <c r="K1887" s="50">
        <v>162.050008773803</v>
      </c>
      <c r="L1887" s="139">
        <f t="shared" si="217"/>
        <v>-3.6356588600807919E-2</v>
      </c>
      <c r="M1887" s="170">
        <f t="shared" si="218"/>
        <v>147.64944145439981</v>
      </c>
      <c r="N1887" s="139" t="e" cm="1">
        <f t="array" ref="N1887">[1]!BSMCall(M1887,$G$4,$G$7,W1887,$G$11,AE1887)/'EUR GBP'!H1887</f>
        <v>#VALUE!</v>
      </c>
      <c r="O1887" s="139" t="e">
        <f>$B$5*(N1887-($G$10/'EUR GBP'!$F$3))</f>
        <v>#VALUE!</v>
      </c>
      <c r="P1887" s="139" t="e">
        <f>(M1887/'EUR GBP'!H1887)-(Barclays!$K$3/'EUR GBP'!$F$3)</f>
        <v>#DIV/0!</v>
      </c>
      <c r="Q1887" s="139" t="e">
        <f t="shared" si="219"/>
        <v>#DIV/0!</v>
      </c>
      <c r="R1887" s="139" t="e">
        <f t="shared" si="220"/>
        <v>#DIV/0!</v>
      </c>
      <c r="S1887" s="139" t="e">
        <f t="shared" si="221"/>
        <v>#DIV/0!</v>
      </c>
    </row>
    <row r="1888" spans="10:19" ht="15" x14ac:dyDescent="0.2">
      <c r="J1888" s="49">
        <v>42417</v>
      </c>
      <c r="K1888" s="50">
        <v>168.05000305175699</v>
      </c>
      <c r="L1888" s="139">
        <f t="shared" si="217"/>
        <v>4.2857198461305368E-2</v>
      </c>
      <c r="M1888" s="170">
        <f t="shared" si="218"/>
        <v>159.78657774034878</v>
      </c>
      <c r="N1888" s="139" t="e" cm="1">
        <f t="array" ref="N1888">[1]!BSMCall(M1888,$G$4,$G$7,W1888,$G$11,AE1888)/'EUR GBP'!H1888</f>
        <v>#VALUE!</v>
      </c>
      <c r="O1888" s="139" t="e">
        <f>$B$5*(N1888-($G$10/'EUR GBP'!$F$3))</f>
        <v>#VALUE!</v>
      </c>
      <c r="P1888" s="139" t="e">
        <f>(M1888/'EUR GBP'!H1888)-(Barclays!$K$3/'EUR GBP'!$F$3)</f>
        <v>#DIV/0!</v>
      </c>
      <c r="Q1888" s="139" t="e">
        <f t="shared" si="219"/>
        <v>#DIV/0!</v>
      </c>
      <c r="R1888" s="139" t="e">
        <f t="shared" si="220"/>
        <v>#DIV/0!</v>
      </c>
      <c r="S1888" s="139" t="e">
        <f t="shared" si="221"/>
        <v>#DIV/0!</v>
      </c>
    </row>
    <row r="1889" spans="10:19" ht="15" x14ac:dyDescent="0.2">
      <c r="J1889" s="49">
        <v>42416</v>
      </c>
      <c r="K1889" s="50">
        <v>161.00000143051102</v>
      </c>
      <c r="L1889" s="139">
        <f t="shared" si="217"/>
        <v>-9.3117580431837028E-4</v>
      </c>
      <c r="M1889" s="170">
        <f t="shared" si="218"/>
        <v>153.07732312807678</v>
      </c>
      <c r="N1889" s="139" t="e" cm="1">
        <f t="array" ref="N1889">[1]!BSMCall(M1889,$G$4,$G$7,W1889,$G$11,AE1889)/'EUR GBP'!H1889</f>
        <v>#VALUE!</v>
      </c>
      <c r="O1889" s="139" t="e">
        <f>$B$5*(N1889-($G$10/'EUR GBP'!$F$3))</f>
        <v>#VALUE!</v>
      </c>
      <c r="P1889" s="139" t="e">
        <f>(M1889/'EUR GBP'!H1889)-(Barclays!$K$3/'EUR GBP'!$F$3)</f>
        <v>#DIV/0!</v>
      </c>
      <c r="Q1889" s="139" t="e">
        <f t="shared" si="219"/>
        <v>#DIV/0!</v>
      </c>
      <c r="R1889" s="139" t="e">
        <f t="shared" si="220"/>
        <v>#DIV/0!</v>
      </c>
      <c r="S1889" s="139" t="e">
        <f t="shared" si="221"/>
        <v>#DIV/0!</v>
      </c>
    </row>
    <row r="1890" spans="10:19" ht="15" x14ac:dyDescent="0.2">
      <c r="J1890" s="49">
        <v>42415</v>
      </c>
      <c r="K1890" s="50">
        <v>161.14999055862401</v>
      </c>
      <c r="L1890" s="139">
        <f t="shared" si="217"/>
        <v>3.6011423598559349E-2</v>
      </c>
      <c r="M1890" s="170">
        <f t="shared" si="218"/>
        <v>158.73766813037241</v>
      </c>
      <c r="N1890" s="139" t="e" cm="1">
        <f t="array" ref="N1890">[1]!BSMCall(M1890,$G$4,$G$7,W1890,$G$11,AE1890)/'EUR GBP'!H1890</f>
        <v>#VALUE!</v>
      </c>
      <c r="O1890" s="139" t="e">
        <f>$B$5*(N1890-($G$10/'EUR GBP'!$F$3))</f>
        <v>#VALUE!</v>
      </c>
      <c r="P1890" s="139" t="e">
        <f>(M1890/'EUR GBP'!H1890)-(Barclays!$K$3/'EUR GBP'!$F$3)</f>
        <v>#DIV/0!</v>
      </c>
      <c r="Q1890" s="139" t="e">
        <f t="shared" si="219"/>
        <v>#DIV/0!</v>
      </c>
      <c r="R1890" s="139" t="e">
        <f t="shared" si="220"/>
        <v>#DIV/0!</v>
      </c>
      <c r="S1890" s="139" t="e">
        <f t="shared" si="221"/>
        <v>#DIV/0!</v>
      </c>
    </row>
    <row r="1891" spans="10:19" ht="15" x14ac:dyDescent="0.2">
      <c r="J1891" s="49">
        <v>42412</v>
      </c>
      <c r="K1891" s="50">
        <v>155.44999837875301</v>
      </c>
      <c r="L1891" s="139">
        <f t="shared" si="217"/>
        <v>3.6355752140981433E-2</v>
      </c>
      <c r="M1891" s="170">
        <f t="shared" si="218"/>
        <v>158.79042614891333</v>
      </c>
      <c r="N1891" s="139" t="e" cm="1">
        <f t="array" ref="N1891">[1]!BSMCall(M1891,$G$4,$G$7,W1891,$G$11,AE1891)/'EUR GBP'!H1891</f>
        <v>#VALUE!</v>
      </c>
      <c r="O1891" s="139" t="e">
        <f>$B$5*(N1891-($G$10/'EUR GBP'!$F$3))</f>
        <v>#VALUE!</v>
      </c>
      <c r="P1891" s="139" t="e">
        <f>(M1891/'EUR GBP'!H1891)-(Barclays!$K$3/'EUR GBP'!$F$3)</f>
        <v>#DIV/0!</v>
      </c>
      <c r="Q1891" s="139" t="e">
        <f t="shared" si="219"/>
        <v>#DIV/0!</v>
      </c>
      <c r="R1891" s="139" t="e">
        <f t="shared" si="220"/>
        <v>#DIV/0!</v>
      </c>
      <c r="S1891" s="139" t="e">
        <f t="shared" si="221"/>
        <v>#DIV/0!</v>
      </c>
    </row>
    <row r="1892" spans="10:19" ht="15" x14ac:dyDescent="0.2">
      <c r="J1892" s="49">
        <v>42411</v>
      </c>
      <c r="K1892" s="50">
        <v>149.899995326995</v>
      </c>
      <c r="L1892" s="139">
        <f t="shared" si="217"/>
        <v>-5.5470683914297533E-2</v>
      </c>
      <c r="M1892" s="170">
        <f t="shared" si="218"/>
        <v>144.72077981093446</v>
      </c>
      <c r="N1892" s="139" t="e" cm="1">
        <f t="array" ref="N1892">[1]!BSMCall(M1892,$G$4,$G$7,W1892,$G$11,AE1892)/'EUR GBP'!H1892</f>
        <v>#VALUE!</v>
      </c>
      <c r="O1892" s="139" t="e">
        <f>$B$5*(N1892-($G$10/'EUR GBP'!$F$3))</f>
        <v>#VALUE!</v>
      </c>
      <c r="P1892" s="139" t="e">
        <f>(M1892/'EUR GBP'!H1892)-(Barclays!$K$3/'EUR GBP'!$F$3)</f>
        <v>#DIV/0!</v>
      </c>
      <c r="Q1892" s="139" t="e">
        <f t="shared" si="219"/>
        <v>#DIV/0!</v>
      </c>
      <c r="R1892" s="139" t="e">
        <f t="shared" si="220"/>
        <v>#DIV/0!</v>
      </c>
      <c r="S1892" s="139" t="e">
        <f t="shared" si="221"/>
        <v>#DIV/0!</v>
      </c>
    </row>
    <row r="1893" spans="10:19" ht="15" x14ac:dyDescent="0.2">
      <c r="J1893" s="49">
        <v>42410</v>
      </c>
      <c r="K1893" s="50">
        <v>158.44999551773</v>
      </c>
      <c r="L1893" s="139">
        <f t="shared" si="217"/>
        <v>2.4597919227920154E-2</v>
      </c>
      <c r="M1893" s="170">
        <f t="shared" si="218"/>
        <v>156.98889101486728</v>
      </c>
      <c r="N1893" s="139" t="e" cm="1">
        <f t="array" ref="N1893">[1]!BSMCall(M1893,$G$4,$G$7,W1893,$G$11,AE1893)/'EUR GBP'!H1893</f>
        <v>#VALUE!</v>
      </c>
      <c r="O1893" s="139" t="e">
        <f>$B$5*(N1893-($G$10/'EUR GBP'!$F$3))</f>
        <v>#VALUE!</v>
      </c>
      <c r="P1893" s="139" t="e">
        <f>(M1893/'EUR GBP'!H1893)-(Barclays!$K$3/'EUR GBP'!$F$3)</f>
        <v>#DIV/0!</v>
      </c>
      <c r="Q1893" s="139" t="e">
        <f t="shared" si="219"/>
        <v>#DIV/0!</v>
      </c>
      <c r="R1893" s="139" t="e">
        <f t="shared" si="220"/>
        <v>#DIV/0!</v>
      </c>
      <c r="S1893" s="139" t="e">
        <f t="shared" si="221"/>
        <v>#DIV/0!</v>
      </c>
    </row>
    <row r="1894" spans="10:19" ht="15" x14ac:dyDescent="0.2">
      <c r="J1894" s="49">
        <v>42409</v>
      </c>
      <c r="K1894" s="50">
        <v>154.60000038146899</v>
      </c>
      <c r="L1894" s="139">
        <f t="shared" si="217"/>
        <v>-6.3891480011958449E-2</v>
      </c>
      <c r="M1894" s="170">
        <f t="shared" si="218"/>
        <v>143.43054545067901</v>
      </c>
      <c r="N1894" s="139" t="e" cm="1">
        <f t="array" ref="N1894">[1]!BSMCall(M1894,$G$4,$G$7,W1894,$G$11,AE1894)/'EUR GBP'!H1894</f>
        <v>#VALUE!</v>
      </c>
      <c r="O1894" s="139" t="e">
        <f>$B$5*(N1894-($G$10/'EUR GBP'!$F$3))</f>
        <v>#VALUE!</v>
      </c>
      <c r="P1894" s="139" t="e">
        <f>(M1894/'EUR GBP'!H1894)-(Barclays!$K$3/'EUR GBP'!$F$3)</f>
        <v>#DIV/0!</v>
      </c>
      <c r="Q1894" s="139" t="e">
        <f t="shared" si="219"/>
        <v>#DIV/0!</v>
      </c>
      <c r="R1894" s="139" t="e">
        <f t="shared" si="220"/>
        <v>#DIV/0!</v>
      </c>
      <c r="S1894" s="139" t="e">
        <f t="shared" si="221"/>
        <v>#DIV/0!</v>
      </c>
    </row>
    <row r="1895" spans="10:19" ht="15" x14ac:dyDescent="0.2">
      <c r="J1895" s="49">
        <v>42408</v>
      </c>
      <c r="K1895" s="50">
        <v>164.80000019073401</v>
      </c>
      <c r="L1895" s="139">
        <f t="shared" si="217"/>
        <v>-4.6244200904126488E-2</v>
      </c>
      <c r="M1895" s="170">
        <f t="shared" si="218"/>
        <v>146.13446151821896</v>
      </c>
      <c r="N1895" s="139" t="e" cm="1">
        <f t="array" ref="N1895">[1]!BSMCall(M1895,$G$4,$G$7,W1895,$G$11,AE1895)/'EUR GBP'!H1895</f>
        <v>#VALUE!</v>
      </c>
      <c r="O1895" s="139" t="e">
        <f>$B$5*(N1895-($G$10/'EUR GBP'!$F$3))</f>
        <v>#VALUE!</v>
      </c>
      <c r="P1895" s="139" t="e">
        <f>(M1895/'EUR GBP'!H1895)-(Barclays!$K$3/'EUR GBP'!$F$3)</f>
        <v>#DIV/0!</v>
      </c>
      <c r="Q1895" s="139" t="e">
        <f t="shared" si="219"/>
        <v>#DIV/0!</v>
      </c>
      <c r="R1895" s="139" t="e">
        <f t="shared" si="220"/>
        <v>#DIV/0!</v>
      </c>
      <c r="S1895" s="139" t="e">
        <f t="shared" si="221"/>
        <v>#DIV/0!</v>
      </c>
    </row>
    <row r="1896" spans="10:19" ht="15" x14ac:dyDescent="0.2">
      <c r="J1896" s="49">
        <v>42405</v>
      </c>
      <c r="K1896" s="50">
        <v>172.600007057189</v>
      </c>
      <c r="L1896" s="139">
        <f t="shared" si="217"/>
        <v>-1.6377232484926126E-2</v>
      </c>
      <c r="M1896" s="170">
        <f t="shared" si="218"/>
        <v>150.71067835617578</v>
      </c>
      <c r="N1896" s="139" t="e" cm="1">
        <f t="array" ref="N1896">[1]!BSMCall(M1896,$G$4,$G$7,W1896,$G$11,AE1896)/'EUR GBP'!H1896</f>
        <v>#VALUE!</v>
      </c>
      <c r="O1896" s="139" t="e">
        <f>$B$5*(N1896-($G$10/'EUR GBP'!$F$3))</f>
        <v>#VALUE!</v>
      </c>
      <c r="P1896" s="139" t="e">
        <f>(M1896/'EUR GBP'!H1896)-(Barclays!$K$3/'EUR GBP'!$F$3)</f>
        <v>#DIV/0!</v>
      </c>
      <c r="Q1896" s="139" t="e">
        <f t="shared" si="219"/>
        <v>#DIV/0!</v>
      </c>
      <c r="R1896" s="139" t="e">
        <f t="shared" si="220"/>
        <v>#DIV/0!</v>
      </c>
      <c r="S1896" s="139" t="e">
        <f t="shared" si="221"/>
        <v>#DIV/0!</v>
      </c>
    </row>
    <row r="1897" spans="10:19" ht="15" x14ac:dyDescent="0.2">
      <c r="J1897" s="49">
        <v>42404</v>
      </c>
      <c r="K1897" s="50">
        <v>175.449991226196</v>
      </c>
      <c r="L1897" s="139">
        <f t="shared" si="217"/>
        <v>5.6571813922164205E-2</v>
      </c>
      <c r="M1897" s="170">
        <f t="shared" si="218"/>
        <v>161.88793109222559</v>
      </c>
      <c r="N1897" s="139" t="e" cm="1">
        <f t="array" ref="N1897">[1]!BSMCall(M1897,$G$4,$G$7,W1897,$G$11,AE1897)/'EUR GBP'!H1897</f>
        <v>#VALUE!</v>
      </c>
      <c r="O1897" s="139" t="e">
        <f>$B$5*(N1897-($G$10/'EUR GBP'!$F$3))</f>
        <v>#VALUE!</v>
      </c>
      <c r="P1897" s="139" t="e">
        <f>(M1897/'EUR GBP'!H1897)-(Barclays!$K$3/'EUR GBP'!$F$3)</f>
        <v>#DIV/0!</v>
      </c>
      <c r="Q1897" s="139" t="e">
        <f t="shared" si="219"/>
        <v>#DIV/0!</v>
      </c>
      <c r="R1897" s="139" t="e">
        <f t="shared" si="220"/>
        <v>#DIV/0!</v>
      </c>
      <c r="S1897" s="139" t="e">
        <f t="shared" si="221"/>
        <v>#DIV/0!</v>
      </c>
    </row>
    <row r="1898" spans="10:19" ht="15" x14ac:dyDescent="0.2">
      <c r="J1898" s="49">
        <v>42403</v>
      </c>
      <c r="K1898" s="50">
        <v>165.79999923705998</v>
      </c>
      <c r="L1898" s="139">
        <f t="shared" si="217"/>
        <v>-4.2509367423285538E-2</v>
      </c>
      <c r="M1898" s="170">
        <f t="shared" si="218"/>
        <v>146.7067126962462</v>
      </c>
      <c r="N1898" s="139" t="e" cm="1">
        <f t="array" ref="N1898">[1]!BSMCall(M1898,$G$4,$G$7,W1898,$G$11,AE1898)/'EUR GBP'!H1898</f>
        <v>#VALUE!</v>
      </c>
      <c r="O1898" s="139" t="e">
        <f>$B$5*(N1898-($G$10/'EUR GBP'!$F$3))</f>
        <v>#VALUE!</v>
      </c>
      <c r="P1898" s="139" t="e">
        <f>(M1898/'EUR GBP'!H1898)-(Barclays!$K$3/'EUR GBP'!$F$3)</f>
        <v>#DIV/0!</v>
      </c>
      <c r="Q1898" s="139" t="e">
        <f t="shared" si="219"/>
        <v>#DIV/0!</v>
      </c>
      <c r="R1898" s="139" t="e">
        <f t="shared" si="220"/>
        <v>#DIV/0!</v>
      </c>
      <c r="S1898" s="139" t="e">
        <f t="shared" si="221"/>
        <v>#DIV/0!</v>
      </c>
    </row>
    <row r="1899" spans="10:19" ht="15" x14ac:dyDescent="0.2">
      <c r="J1899" s="49">
        <v>42402</v>
      </c>
      <c r="K1899" s="50">
        <v>173.00000190734801</v>
      </c>
      <c r="L1899" s="139">
        <f t="shared" si="217"/>
        <v>-5.3184538019478846E-2</v>
      </c>
      <c r="M1899" s="170">
        <f t="shared" si="218"/>
        <v>145.07106308009847</v>
      </c>
      <c r="N1899" s="139" t="e" cm="1">
        <f t="array" ref="N1899">[1]!BSMCall(M1899,$G$4,$G$7,W1899,$G$11,AE1899)/'EUR GBP'!H1899</f>
        <v>#VALUE!</v>
      </c>
      <c r="O1899" s="139" t="e">
        <f>$B$5*(N1899-($G$10/'EUR GBP'!$F$3))</f>
        <v>#VALUE!</v>
      </c>
      <c r="P1899" s="139" t="e">
        <f>(M1899/'EUR GBP'!H1899)-(Barclays!$K$3/'EUR GBP'!$F$3)</f>
        <v>#DIV/0!</v>
      </c>
      <c r="Q1899" s="139" t="e">
        <f t="shared" si="219"/>
        <v>#DIV/0!</v>
      </c>
      <c r="R1899" s="139" t="e">
        <f t="shared" si="220"/>
        <v>#DIV/0!</v>
      </c>
      <c r="S1899" s="139" t="e">
        <f t="shared" si="221"/>
        <v>#DIV/0!</v>
      </c>
    </row>
    <row r="1900" spans="10:19" ht="15" x14ac:dyDescent="0.2">
      <c r="J1900" s="49">
        <v>42401</v>
      </c>
      <c r="K1900" s="50">
        <v>182.449996471405</v>
      </c>
      <c r="L1900" s="139">
        <f t="shared" si="217"/>
        <v>-4.1023180677975096E-3</v>
      </c>
      <c r="M1900" s="170">
        <f t="shared" si="218"/>
        <v>152.59144071718032</v>
      </c>
      <c r="N1900" s="139" t="e" cm="1">
        <f t="array" ref="N1900">[1]!BSMCall(M1900,$G$4,$G$7,W1900,$G$11,AE1900)/'EUR GBP'!H1900</f>
        <v>#VALUE!</v>
      </c>
      <c r="O1900" s="139" t="e">
        <f>$B$5*(N1900-($G$10/'EUR GBP'!$F$3))</f>
        <v>#VALUE!</v>
      </c>
      <c r="P1900" s="139" t="e">
        <f>(M1900/'EUR GBP'!H1900)-(Barclays!$K$3/'EUR GBP'!$F$3)</f>
        <v>#DIV/0!</v>
      </c>
      <c r="Q1900" s="139" t="e">
        <f t="shared" si="219"/>
        <v>#DIV/0!</v>
      </c>
      <c r="R1900" s="139" t="e">
        <f t="shared" si="220"/>
        <v>#DIV/0!</v>
      </c>
      <c r="S1900" s="139" t="e">
        <f t="shared" si="221"/>
        <v>#DIV/0!</v>
      </c>
    </row>
    <row r="1901" spans="10:19" ht="15" x14ac:dyDescent="0.2">
      <c r="J1901" s="49">
        <v>42398</v>
      </c>
      <c r="K1901" s="50">
        <v>183.200001716613</v>
      </c>
      <c r="L1901" s="139">
        <f t="shared" si="217"/>
        <v>3.2735247454255989E-2</v>
      </c>
      <c r="M1901" s="170">
        <f t="shared" si="218"/>
        <v>158.23569242847842</v>
      </c>
      <c r="N1901" s="139" t="e" cm="1">
        <f t="array" ref="N1901">[1]!BSMCall(M1901,$G$4,$G$7,W1901,$G$11,AE1901)/'EUR GBP'!H1901</f>
        <v>#VALUE!</v>
      </c>
      <c r="O1901" s="139" t="e">
        <f>$B$5*(N1901-($G$10/'EUR GBP'!$F$3))</f>
        <v>#VALUE!</v>
      </c>
      <c r="P1901" s="139" t="e">
        <f>(M1901/'EUR GBP'!H1901)-(Barclays!$K$3/'EUR GBP'!$F$3)</f>
        <v>#DIV/0!</v>
      </c>
      <c r="Q1901" s="139" t="e">
        <f t="shared" si="219"/>
        <v>#DIV/0!</v>
      </c>
      <c r="R1901" s="139" t="e">
        <f t="shared" si="220"/>
        <v>#DIV/0!</v>
      </c>
      <c r="S1901" s="139" t="e">
        <f t="shared" si="221"/>
        <v>#DIV/0!</v>
      </c>
    </row>
    <row r="1902" spans="10:19" ht="15" x14ac:dyDescent="0.2">
      <c r="J1902" s="49">
        <v>42397</v>
      </c>
      <c r="K1902" s="50">
        <v>177.30000019073401</v>
      </c>
      <c r="L1902" s="139">
        <f t="shared" si="217"/>
        <v>-1.9548282329814284E-2</v>
      </c>
      <c r="M1902" s="170">
        <f t="shared" si="218"/>
        <v>150.22481010565562</v>
      </c>
      <c r="N1902" s="139" t="e" cm="1">
        <f t="array" ref="N1902">[1]!BSMCall(M1902,$G$4,$G$7,W1902,$G$11,AE1902)/'EUR GBP'!H1902</f>
        <v>#VALUE!</v>
      </c>
      <c r="O1902" s="139" t="e">
        <f>$B$5*(N1902-($G$10/'EUR GBP'!$F$3))</f>
        <v>#VALUE!</v>
      </c>
      <c r="P1902" s="139" t="e">
        <f>(M1902/'EUR GBP'!H1902)-(Barclays!$K$3/'EUR GBP'!$F$3)</f>
        <v>#DIV/0!</v>
      </c>
      <c r="Q1902" s="139" t="e">
        <f t="shared" si="219"/>
        <v>#DIV/0!</v>
      </c>
      <c r="R1902" s="139" t="e">
        <f t="shared" si="220"/>
        <v>#DIV/0!</v>
      </c>
      <c r="S1902" s="139" t="e">
        <f t="shared" si="221"/>
        <v>#DIV/0!</v>
      </c>
    </row>
    <row r="1903" spans="10:19" ht="15" x14ac:dyDescent="0.2">
      <c r="J1903" s="49">
        <v>42396</v>
      </c>
      <c r="K1903" s="50">
        <v>180.800008773803</v>
      </c>
      <c r="L1903" s="139">
        <f t="shared" si="217"/>
        <v>-7.7135029959182208E-3</v>
      </c>
      <c r="M1903" s="170">
        <f t="shared" si="218"/>
        <v>152.03813497013908</v>
      </c>
      <c r="N1903" s="139" t="e" cm="1">
        <f t="array" ref="N1903">[1]!BSMCall(M1903,$G$4,$G$7,W1903,$G$11,AE1903)/'EUR GBP'!H1903</f>
        <v>#VALUE!</v>
      </c>
      <c r="O1903" s="139" t="e">
        <f>$B$5*(N1903-($G$10/'EUR GBP'!$F$3))</f>
        <v>#VALUE!</v>
      </c>
      <c r="P1903" s="139" t="e">
        <f>(M1903/'EUR GBP'!H1903)-(Barclays!$K$3/'EUR GBP'!$F$3)</f>
        <v>#DIV/0!</v>
      </c>
      <c r="Q1903" s="139" t="e">
        <f t="shared" si="219"/>
        <v>#DIV/0!</v>
      </c>
      <c r="R1903" s="139" t="e">
        <f t="shared" si="220"/>
        <v>#DIV/0!</v>
      </c>
      <c r="S1903" s="139" t="e">
        <f t="shared" si="221"/>
        <v>#DIV/0!</v>
      </c>
    </row>
    <row r="1904" spans="10:19" ht="15" x14ac:dyDescent="0.2">
      <c r="J1904" s="49">
        <v>42395</v>
      </c>
      <c r="K1904" s="50">
        <v>182.200002670288</v>
      </c>
      <c r="L1904" s="139">
        <f t="shared" si="217"/>
        <v>-8.2293816967358535E-4</v>
      </c>
      <c r="M1904" s="170">
        <f t="shared" si="218"/>
        <v>153.09390729822789</v>
      </c>
      <c r="N1904" s="139" t="e" cm="1">
        <f t="array" ref="N1904">[1]!BSMCall(M1904,$G$4,$G$7,W1904,$G$11,AE1904)/'EUR GBP'!H1904</f>
        <v>#VALUE!</v>
      </c>
      <c r="O1904" s="139" t="e">
        <f>$B$5*(N1904-($G$10/'EUR GBP'!$F$3))</f>
        <v>#VALUE!</v>
      </c>
      <c r="P1904" s="139" t="e">
        <f>(M1904/'EUR GBP'!H1904)-(Barclays!$K$3/'EUR GBP'!$F$3)</f>
        <v>#DIV/0!</v>
      </c>
      <c r="Q1904" s="139" t="e">
        <f t="shared" si="219"/>
        <v>#DIV/0!</v>
      </c>
      <c r="R1904" s="139" t="e">
        <f t="shared" si="220"/>
        <v>#DIV/0!</v>
      </c>
      <c r="S1904" s="139" t="e">
        <f t="shared" si="221"/>
        <v>#DIV/0!</v>
      </c>
    </row>
    <row r="1905" spans="10:19" ht="15" x14ac:dyDescent="0.2">
      <c r="J1905" s="49">
        <v>42394</v>
      </c>
      <c r="K1905" s="50">
        <v>182.35000371932898</v>
      </c>
      <c r="L1905" s="139">
        <f t="shared" si="217"/>
        <v>-4.6607262198681068E-2</v>
      </c>
      <c r="M1905" s="170">
        <f t="shared" si="218"/>
        <v>146.07883326743598</v>
      </c>
      <c r="N1905" s="139" t="e" cm="1">
        <f t="array" ref="N1905">[1]!BSMCall(M1905,$G$4,$G$7,W1905,$G$11,AE1905)/'EUR GBP'!H1905</f>
        <v>#VALUE!</v>
      </c>
      <c r="O1905" s="139" t="e">
        <f>$B$5*(N1905-($G$10/'EUR GBP'!$F$3))</f>
        <v>#VALUE!</v>
      </c>
      <c r="P1905" s="139" t="e">
        <f>(M1905/'EUR GBP'!H1905)-(Barclays!$K$3/'EUR GBP'!$F$3)</f>
        <v>#DIV/0!</v>
      </c>
      <c r="Q1905" s="139" t="e">
        <f t="shared" si="219"/>
        <v>#DIV/0!</v>
      </c>
      <c r="R1905" s="139" t="e">
        <f t="shared" si="220"/>
        <v>#DIV/0!</v>
      </c>
      <c r="S1905" s="139" t="e">
        <f t="shared" si="221"/>
        <v>#DIV/0!</v>
      </c>
    </row>
    <row r="1906" spans="10:19" ht="15" x14ac:dyDescent="0.2">
      <c r="J1906" s="49">
        <v>42391</v>
      </c>
      <c r="K1906" s="50">
        <v>191.05000495910599</v>
      </c>
      <c r="L1906" s="139">
        <f t="shared" si="217"/>
        <v>3.082895626598511E-2</v>
      </c>
      <c r="M1906" s="170">
        <f t="shared" si="218"/>
        <v>157.94361049664749</v>
      </c>
      <c r="N1906" s="139" t="e" cm="1">
        <f t="array" ref="N1906">[1]!BSMCall(M1906,$G$4,$G$7,W1906,$G$11,AE1906)/'EUR GBP'!H1906</f>
        <v>#VALUE!</v>
      </c>
      <c r="O1906" s="139" t="e">
        <f>$B$5*(N1906-($G$10/'EUR GBP'!$F$3))</f>
        <v>#VALUE!</v>
      </c>
      <c r="P1906" s="139" t="e">
        <f>(M1906/'EUR GBP'!H1906)-(Barclays!$K$3/'EUR GBP'!$F$3)</f>
        <v>#DIV/0!</v>
      </c>
      <c r="Q1906" s="139" t="e">
        <f t="shared" si="219"/>
        <v>#DIV/0!</v>
      </c>
      <c r="R1906" s="139" t="e">
        <f t="shared" si="220"/>
        <v>#DIV/0!</v>
      </c>
      <c r="S1906" s="139" t="e">
        <f t="shared" si="221"/>
        <v>#DIV/0!</v>
      </c>
    </row>
    <row r="1907" spans="10:19" ht="15" x14ac:dyDescent="0.2">
      <c r="J1907" s="49">
        <v>42390</v>
      </c>
      <c r="K1907" s="50">
        <v>185.249996185302</v>
      </c>
      <c r="L1907" s="139">
        <f t="shared" si="217"/>
        <v>2.9027215418594279E-2</v>
      </c>
      <c r="M1907" s="170">
        <f t="shared" si="218"/>
        <v>157.66754776782483</v>
      </c>
      <c r="N1907" s="139" t="e" cm="1">
        <f t="array" ref="N1907">[1]!BSMCall(M1907,$G$4,$G$7,W1907,$G$11,AE1907)/'EUR GBP'!H1907</f>
        <v>#VALUE!</v>
      </c>
      <c r="O1907" s="139" t="e">
        <f>$B$5*(N1907-($G$10/'EUR GBP'!$F$3))</f>
        <v>#VALUE!</v>
      </c>
      <c r="P1907" s="139" t="e">
        <f>(M1907/'EUR GBP'!H1907)-(Barclays!$K$3/'EUR GBP'!$F$3)</f>
        <v>#DIV/0!</v>
      </c>
      <c r="Q1907" s="139" t="e">
        <f t="shared" si="219"/>
        <v>#DIV/0!</v>
      </c>
      <c r="R1907" s="139" t="e">
        <f t="shared" si="220"/>
        <v>#DIV/0!</v>
      </c>
      <c r="S1907" s="139" t="e">
        <f t="shared" si="221"/>
        <v>#DIV/0!</v>
      </c>
    </row>
    <row r="1908" spans="10:19" ht="15" x14ac:dyDescent="0.2">
      <c r="J1908" s="49">
        <v>42389</v>
      </c>
      <c r="K1908" s="50">
        <v>179.94999885559</v>
      </c>
      <c r="L1908" s="139">
        <f t="shared" si="217"/>
        <v>-5.539709587273197E-2</v>
      </c>
      <c r="M1908" s="170">
        <f t="shared" si="218"/>
        <v>144.73205497050733</v>
      </c>
      <c r="N1908" s="139" t="e" cm="1">
        <f t="array" ref="N1908">[1]!BSMCall(M1908,$G$4,$G$7,W1908,$G$11,AE1908)/'EUR GBP'!H1908</f>
        <v>#VALUE!</v>
      </c>
      <c r="O1908" s="139" t="e">
        <f>$B$5*(N1908-($G$10/'EUR GBP'!$F$3))</f>
        <v>#VALUE!</v>
      </c>
      <c r="P1908" s="139" t="e">
        <f>(M1908/'EUR GBP'!H1908)-(Barclays!$K$3/'EUR GBP'!$F$3)</f>
        <v>#DIV/0!</v>
      </c>
      <c r="Q1908" s="139" t="e">
        <f t="shared" si="219"/>
        <v>#DIV/0!</v>
      </c>
      <c r="R1908" s="139" t="e">
        <f t="shared" si="220"/>
        <v>#DIV/0!</v>
      </c>
      <c r="S1908" s="139" t="e">
        <f t="shared" si="221"/>
        <v>#DIV/0!</v>
      </c>
    </row>
    <row r="1909" spans="10:19" ht="15" x14ac:dyDescent="0.2">
      <c r="J1909" s="49">
        <v>42388</v>
      </c>
      <c r="K1909" s="50">
        <v>190.19999504089299</v>
      </c>
      <c r="L1909" s="139">
        <f t="shared" si="217"/>
        <v>8.9781222093901387E-3</v>
      </c>
      <c r="M1909" s="170">
        <f t="shared" si="218"/>
        <v>154.59562574875764</v>
      </c>
      <c r="N1909" s="139" t="e" cm="1">
        <f t="array" ref="N1909">[1]!BSMCall(M1909,$G$4,$G$7,W1909,$G$11,AE1909)/'EUR GBP'!H1909</f>
        <v>#VALUE!</v>
      </c>
      <c r="O1909" s="139" t="e">
        <f>$B$5*(N1909-($G$10/'EUR GBP'!$F$3))</f>
        <v>#VALUE!</v>
      </c>
      <c r="P1909" s="139" t="e">
        <f>(M1909/'EUR GBP'!H1909)-(Barclays!$K$3/'EUR GBP'!$F$3)</f>
        <v>#DIV/0!</v>
      </c>
      <c r="Q1909" s="139" t="e">
        <f t="shared" si="219"/>
        <v>#DIV/0!</v>
      </c>
      <c r="R1909" s="139" t="e">
        <f t="shared" si="220"/>
        <v>#DIV/0!</v>
      </c>
      <c r="S1909" s="139" t="e">
        <f t="shared" si="221"/>
        <v>#DIV/0!</v>
      </c>
    </row>
    <row r="1910" spans="10:19" ht="15" x14ac:dyDescent="0.2">
      <c r="J1910" s="49">
        <v>42387</v>
      </c>
      <c r="K1910" s="50">
        <v>188.499999046325</v>
      </c>
      <c r="L1910" s="139">
        <f t="shared" si="217"/>
        <v>-1.8136916140176776E-2</v>
      </c>
      <c r="M1910" s="170">
        <f t="shared" si="218"/>
        <v>150.44105963024381</v>
      </c>
      <c r="N1910" s="139" t="e" cm="1">
        <f t="array" ref="N1910">[1]!BSMCall(M1910,$G$4,$G$7,W1910,$G$11,AE1910)/'EUR GBP'!H1910</f>
        <v>#VALUE!</v>
      </c>
      <c r="O1910" s="139" t="e">
        <f>$B$5*(N1910-($G$10/'EUR GBP'!$F$3))</f>
        <v>#VALUE!</v>
      </c>
      <c r="P1910" s="139" t="e">
        <f>(M1910/'EUR GBP'!H1910)-(Barclays!$K$3/'EUR GBP'!$F$3)</f>
        <v>#DIV/0!</v>
      </c>
      <c r="Q1910" s="139" t="e">
        <f t="shared" si="219"/>
        <v>#DIV/0!</v>
      </c>
      <c r="R1910" s="139" t="e">
        <f t="shared" si="220"/>
        <v>#DIV/0!</v>
      </c>
      <c r="S1910" s="139" t="e">
        <f t="shared" si="221"/>
        <v>#DIV/0!</v>
      </c>
    </row>
    <row r="1911" spans="10:19" ht="15" x14ac:dyDescent="0.2">
      <c r="J1911" s="49">
        <v>42384</v>
      </c>
      <c r="K1911" s="50">
        <v>191.94999933242701</v>
      </c>
      <c r="L1911" s="139">
        <f t="shared" si="217"/>
        <v>-3.6069911547865742E-2</v>
      </c>
      <c r="M1911" s="170">
        <f t="shared" si="218"/>
        <v>147.69336611184465</v>
      </c>
      <c r="N1911" s="139" t="e" cm="1">
        <f t="array" ref="N1911">[1]!BSMCall(M1911,$G$4,$G$7,W1911,$G$11,AE1911)/'EUR GBP'!H1911</f>
        <v>#VALUE!</v>
      </c>
      <c r="O1911" s="139" t="e">
        <f>$B$5*(N1911-($G$10/'EUR GBP'!$F$3))</f>
        <v>#VALUE!</v>
      </c>
      <c r="P1911" s="139" t="e">
        <f>(M1911/'EUR GBP'!H1911)-(Barclays!$K$3/'EUR GBP'!$F$3)</f>
        <v>#DIV/0!</v>
      </c>
      <c r="Q1911" s="139" t="e">
        <f t="shared" si="219"/>
        <v>#DIV/0!</v>
      </c>
      <c r="R1911" s="139" t="e">
        <f t="shared" si="220"/>
        <v>#DIV/0!</v>
      </c>
      <c r="S1911" s="139" t="e">
        <f t="shared" si="221"/>
        <v>#DIV/0!</v>
      </c>
    </row>
    <row r="1912" spans="10:19" ht="15" x14ac:dyDescent="0.2">
      <c r="J1912" s="49">
        <v>42383</v>
      </c>
      <c r="K1912" s="50">
        <v>199.000000953674</v>
      </c>
      <c r="L1912" s="139">
        <f t="shared" si="217"/>
        <v>-1.4220062194004937E-2</v>
      </c>
      <c r="M1912" s="170">
        <f t="shared" si="218"/>
        <v>151.04119998358365</v>
      </c>
      <c r="N1912" s="139" t="e" cm="1">
        <f t="array" ref="N1912">[1]!BSMCall(M1912,$G$4,$G$7,W1912,$G$11,AE1912)/'EUR GBP'!H1912</f>
        <v>#VALUE!</v>
      </c>
      <c r="O1912" s="139" t="e">
        <f>$B$5*(N1912-($G$10/'EUR GBP'!$F$3))</f>
        <v>#VALUE!</v>
      </c>
      <c r="P1912" s="139" t="e">
        <f>(M1912/'EUR GBP'!H1912)-(Barclays!$K$3/'EUR GBP'!$F$3)</f>
        <v>#DIV/0!</v>
      </c>
      <c r="Q1912" s="139" t="e">
        <f t="shared" si="219"/>
        <v>#DIV/0!</v>
      </c>
      <c r="R1912" s="139" t="e">
        <f t="shared" si="220"/>
        <v>#DIV/0!</v>
      </c>
      <c r="S1912" s="139" t="e">
        <f t="shared" si="221"/>
        <v>#DIV/0!</v>
      </c>
    </row>
    <row r="1913" spans="10:19" ht="15" x14ac:dyDescent="0.2">
      <c r="J1913" s="49">
        <v>42382</v>
      </c>
      <c r="K1913" s="50">
        <v>201.85000896453801</v>
      </c>
      <c r="L1913" s="139">
        <f t="shared" si="217"/>
        <v>-2.9679980078782266E-3</v>
      </c>
      <c r="M1913" s="170">
        <f t="shared" si="218"/>
        <v>152.76524123435959</v>
      </c>
      <c r="N1913" s="139" t="e" cm="1">
        <f t="array" ref="N1913">[1]!BSMCall(M1913,$G$4,$G$7,W1913,$G$11,AE1913)/'EUR GBP'!H1913</f>
        <v>#VALUE!</v>
      </c>
      <c r="O1913" s="139" t="e">
        <f>$B$5*(N1913-($G$10/'EUR GBP'!$F$3))</f>
        <v>#VALUE!</v>
      </c>
      <c r="P1913" s="139" t="e">
        <f>(M1913/'EUR GBP'!H1913)-(Barclays!$K$3/'EUR GBP'!$F$3)</f>
        <v>#DIV/0!</v>
      </c>
      <c r="Q1913" s="139" t="e">
        <f t="shared" si="219"/>
        <v>#DIV/0!</v>
      </c>
      <c r="R1913" s="139" t="e">
        <f t="shared" si="220"/>
        <v>#DIV/0!</v>
      </c>
      <c r="S1913" s="139" t="e">
        <f t="shared" si="221"/>
        <v>#DIV/0!</v>
      </c>
    </row>
    <row r="1914" spans="10:19" ht="15" x14ac:dyDescent="0.2">
      <c r="J1914" s="49">
        <v>42381</v>
      </c>
      <c r="K1914" s="50">
        <v>202.449989318847</v>
      </c>
      <c r="L1914" s="139">
        <f t="shared" si="217"/>
        <v>1.117609524443277E-2</v>
      </c>
      <c r="M1914" s="170">
        <f t="shared" si="218"/>
        <v>154.93239917253345</v>
      </c>
      <c r="N1914" s="139" t="e" cm="1">
        <f t="array" ref="N1914">[1]!BSMCall(M1914,$G$4,$G$7,W1914,$G$11,AE1914)/'EUR GBP'!H1914</f>
        <v>#VALUE!</v>
      </c>
      <c r="O1914" s="139" t="e">
        <f>$B$5*(N1914-($G$10/'EUR GBP'!$F$3))</f>
        <v>#VALUE!</v>
      </c>
      <c r="P1914" s="139" t="e">
        <f>(M1914/'EUR GBP'!H1914)-(Barclays!$K$3/'EUR GBP'!$F$3)</f>
        <v>#DIV/0!</v>
      </c>
      <c r="Q1914" s="139" t="e">
        <f t="shared" si="219"/>
        <v>#DIV/0!</v>
      </c>
      <c r="R1914" s="139" t="e">
        <f t="shared" si="220"/>
        <v>#DIV/0!</v>
      </c>
      <c r="S1914" s="139" t="e">
        <f t="shared" si="221"/>
        <v>#DIV/0!</v>
      </c>
    </row>
    <row r="1915" spans="10:19" ht="15" x14ac:dyDescent="0.2">
      <c r="J1915" s="49">
        <v>42380</v>
      </c>
      <c r="K1915" s="50">
        <v>200.19998550414999</v>
      </c>
      <c r="L1915" s="139">
        <f t="shared" si="217"/>
        <v>-7.2167249533597001E-3</v>
      </c>
      <c r="M1915" s="170">
        <f t="shared" si="218"/>
        <v>152.11425130076816</v>
      </c>
      <c r="N1915" s="139" t="e" cm="1">
        <f t="array" ref="N1915">[1]!BSMCall(M1915,$G$4,$G$7,W1915,$G$11,AE1915)/'EUR GBP'!H1915</f>
        <v>#VALUE!</v>
      </c>
      <c r="O1915" s="139" t="e">
        <f>$B$5*(N1915-($G$10/'EUR GBP'!$F$3))</f>
        <v>#VALUE!</v>
      </c>
      <c r="P1915" s="139" t="e">
        <f>(M1915/'EUR GBP'!H1915)-(Barclays!$K$3/'EUR GBP'!$F$3)</f>
        <v>#DIV/0!</v>
      </c>
      <c r="Q1915" s="139" t="e">
        <f t="shared" si="219"/>
        <v>#DIV/0!</v>
      </c>
      <c r="R1915" s="139" t="e">
        <f t="shared" si="220"/>
        <v>#DIV/0!</v>
      </c>
      <c r="S1915" s="139" t="e">
        <f t="shared" si="221"/>
        <v>#DIV/0!</v>
      </c>
    </row>
    <row r="1916" spans="10:19" ht="15" x14ac:dyDescent="0.2">
      <c r="J1916" s="49">
        <v>42377</v>
      </c>
      <c r="K1916" s="50">
        <v>201.64999961853002</v>
      </c>
      <c r="L1916" s="139">
        <f t="shared" si="217"/>
        <v>-2.3040317187396554E-2</v>
      </c>
      <c r="M1916" s="170">
        <f t="shared" si="218"/>
        <v>149.68976053217006</v>
      </c>
      <c r="N1916" s="139" t="e" cm="1">
        <f t="array" ref="N1916">[1]!BSMCall(M1916,$G$4,$G$7,W1916,$G$11,AE1916)/'EUR GBP'!H1916</f>
        <v>#VALUE!</v>
      </c>
      <c r="O1916" s="139" t="e">
        <f>$B$5*(N1916-($G$10/'EUR GBP'!$F$3))</f>
        <v>#VALUE!</v>
      </c>
      <c r="P1916" s="139" t="e">
        <f>(M1916/'EUR GBP'!H1916)-(Barclays!$K$3/'EUR GBP'!$F$3)</f>
        <v>#DIV/0!</v>
      </c>
      <c r="Q1916" s="139" t="e">
        <f t="shared" si="219"/>
        <v>#DIV/0!</v>
      </c>
      <c r="R1916" s="139" t="e">
        <f t="shared" si="220"/>
        <v>#DIV/0!</v>
      </c>
      <c r="S1916" s="139" t="e">
        <f t="shared" si="221"/>
        <v>#DIV/0!</v>
      </c>
    </row>
    <row r="1917" spans="10:19" ht="15" x14ac:dyDescent="0.2">
      <c r="J1917" s="49">
        <v>42376</v>
      </c>
      <c r="K1917" s="50">
        <v>206.35001659393302</v>
      </c>
      <c r="L1917" s="139">
        <f t="shared" si="217"/>
        <v>-2.1810235495146334E-2</v>
      </c>
      <c r="M1917" s="170">
        <f t="shared" si="218"/>
        <v>149.87823364645234</v>
      </c>
      <c r="N1917" s="139" t="e" cm="1">
        <f t="array" ref="N1917">[1]!BSMCall(M1917,$G$4,$G$7,W1917,$G$11,AE1917)/'EUR GBP'!H1917</f>
        <v>#VALUE!</v>
      </c>
      <c r="O1917" s="139" t="e">
        <f>$B$5*(N1917-($G$10/'EUR GBP'!$F$3))</f>
        <v>#VALUE!</v>
      </c>
      <c r="P1917" s="139" t="e">
        <f>(M1917/'EUR GBP'!H1917)-(Barclays!$K$3/'EUR GBP'!$F$3)</f>
        <v>#DIV/0!</v>
      </c>
      <c r="Q1917" s="139" t="e">
        <f t="shared" si="219"/>
        <v>#DIV/0!</v>
      </c>
      <c r="R1917" s="139" t="e">
        <f t="shared" si="220"/>
        <v>#DIV/0!</v>
      </c>
      <c r="S1917" s="139" t="e">
        <f t="shared" si="221"/>
        <v>#DIV/0!</v>
      </c>
    </row>
    <row r="1918" spans="10:19" ht="15" x14ac:dyDescent="0.2">
      <c r="J1918" s="49">
        <v>42375</v>
      </c>
      <c r="K1918" s="50">
        <v>210.89999675750701</v>
      </c>
      <c r="L1918" s="139">
        <f t="shared" si="217"/>
        <v>-2.4819805746267399E-2</v>
      </c>
      <c r="M1918" s="170">
        <f t="shared" si="218"/>
        <v>149.41710729894731</v>
      </c>
      <c r="N1918" s="139" t="e" cm="1">
        <f t="array" ref="N1918">[1]!BSMCall(M1918,$G$4,$G$7,W1918,$G$11,AE1918)/'EUR GBP'!H1918</f>
        <v>#VALUE!</v>
      </c>
      <c r="O1918" s="139" t="e">
        <f>$B$5*(N1918-($G$10/'EUR GBP'!$F$3))</f>
        <v>#VALUE!</v>
      </c>
      <c r="P1918" s="139" t="e">
        <f>(M1918/'EUR GBP'!H1918)-(Barclays!$K$3/'EUR GBP'!$F$3)</f>
        <v>#DIV/0!</v>
      </c>
      <c r="Q1918" s="139" t="e">
        <f t="shared" si="219"/>
        <v>#DIV/0!</v>
      </c>
      <c r="R1918" s="139" t="e">
        <f t="shared" si="220"/>
        <v>#DIV/0!</v>
      </c>
      <c r="S1918" s="139" t="e">
        <f t="shared" si="221"/>
        <v>#DIV/0!</v>
      </c>
    </row>
    <row r="1919" spans="10:19" ht="15" x14ac:dyDescent="0.2">
      <c r="J1919" s="49">
        <v>42374</v>
      </c>
      <c r="K1919" s="50">
        <v>216.19999408721901</v>
      </c>
      <c r="L1919" s="139">
        <f t="shared" si="217"/>
        <v>1.2567049654626673E-2</v>
      </c>
      <c r="M1919" s="170">
        <f t="shared" si="218"/>
        <v>155.14552120431847</v>
      </c>
      <c r="N1919" s="139" t="e" cm="1">
        <f t="array" ref="N1919">[1]!BSMCall(M1919,$G$4,$G$7,W1919,$G$11,AE1919)/'EUR GBP'!H1919</f>
        <v>#VALUE!</v>
      </c>
      <c r="O1919" s="139" t="e">
        <f>$B$5*(N1919-($G$10/'EUR GBP'!$F$3))</f>
        <v>#VALUE!</v>
      </c>
      <c r="P1919" s="139" t="e">
        <f>(M1919/'EUR GBP'!H1919)-(Barclays!$K$3/'EUR GBP'!$F$3)</f>
        <v>#DIV/0!</v>
      </c>
      <c r="Q1919" s="139" t="e">
        <f t="shared" si="219"/>
        <v>#DIV/0!</v>
      </c>
      <c r="R1919" s="139" t="e">
        <f t="shared" si="220"/>
        <v>#DIV/0!</v>
      </c>
      <c r="S1919" s="139" t="e">
        <f t="shared" si="221"/>
        <v>#DIV/0!</v>
      </c>
    </row>
    <row r="1920" spans="10:19" ht="15" x14ac:dyDescent="0.2">
      <c r="J1920" s="49">
        <v>42373</v>
      </c>
      <c r="K1920" s="50">
        <v>213.49999904632503</v>
      </c>
      <c r="L1920" s="139">
        <f t="shared" si="217"/>
        <v>-2.4978126660995709E-2</v>
      </c>
      <c r="M1920" s="170">
        <f t="shared" si="218"/>
        <v>149.39284936872784</v>
      </c>
      <c r="N1920" s="139" t="e" cm="1">
        <f t="array" ref="N1920">[1]!BSMCall(M1920,$G$4,$G$7,W1920,$G$11,AE1920)/'EUR GBP'!H1920</f>
        <v>#VALUE!</v>
      </c>
      <c r="O1920" s="139" t="e">
        <f>$B$5*(N1920-($G$10/'EUR GBP'!$F$3))</f>
        <v>#VALUE!</v>
      </c>
      <c r="P1920" s="139" t="e">
        <f>(M1920/'EUR GBP'!H1920)-(Barclays!$K$3/'EUR GBP'!$F$3)</f>
        <v>#DIV/0!</v>
      </c>
      <c r="Q1920" s="139" t="e">
        <f t="shared" si="219"/>
        <v>#DIV/0!</v>
      </c>
      <c r="R1920" s="139" t="e">
        <f t="shared" si="220"/>
        <v>#DIV/0!</v>
      </c>
      <c r="S1920" s="139" t="e">
        <f t="shared" si="221"/>
        <v>#DIV/0!</v>
      </c>
    </row>
    <row r="1921" spans="10:19" ht="15" x14ac:dyDescent="0.2">
      <c r="J1921" s="49">
        <v>42370</v>
      </c>
      <c r="K1921" s="50">
        <v>218.899989128112</v>
      </c>
      <c r="L1921" s="139">
        <f t="shared" si="217"/>
        <v>0</v>
      </c>
      <c r="M1921" s="170">
        <f t="shared" si="218"/>
        <v>153.21999788284299</v>
      </c>
      <c r="N1921" s="139" t="e" cm="1">
        <f t="array" ref="N1921">[1]!BSMCall(M1921,$G$4,$G$7,W1921,$G$11,AE1921)/'EUR GBP'!H1921</f>
        <v>#VALUE!</v>
      </c>
      <c r="O1921" s="139" t="e">
        <f>$B$5*(N1921-($G$10/'EUR GBP'!$F$3))</f>
        <v>#VALUE!</v>
      </c>
      <c r="P1921" s="139" t="e">
        <f>(M1921/'EUR GBP'!H1921)-(Barclays!$K$3/'EUR GBP'!$F$3)</f>
        <v>#DIV/0!</v>
      </c>
      <c r="Q1921" s="139" t="e">
        <f t="shared" si="219"/>
        <v>#DIV/0!</v>
      </c>
      <c r="R1921" s="139" t="e">
        <f t="shared" si="220"/>
        <v>#DIV/0!</v>
      </c>
      <c r="S1921" s="139" t="e">
        <f t="shared" si="221"/>
        <v>#DIV/0!</v>
      </c>
    </row>
    <row r="1922" spans="10:19" ht="15" x14ac:dyDescent="0.2">
      <c r="J1922" s="49">
        <v>42369</v>
      </c>
      <c r="K1922" s="50">
        <v>218.899989128112</v>
      </c>
      <c r="L1922" s="139">
        <f t="shared" si="217"/>
        <v>-8.189366177915448E-3</v>
      </c>
      <c r="M1922" s="170">
        <f t="shared" si="218"/>
        <v>151.96522321440096</v>
      </c>
      <c r="N1922" s="139" t="e" cm="1">
        <f t="array" ref="N1922">[1]!BSMCall(M1922,$G$4,$G$7,W1922,$G$11,AE1922)/'EUR GBP'!H1922</f>
        <v>#VALUE!</v>
      </c>
      <c r="O1922" s="139" t="e">
        <f>$B$5*(N1922-($G$10/'EUR GBP'!$F$3))</f>
        <v>#VALUE!</v>
      </c>
      <c r="P1922" s="139" t="e">
        <f>(M1922/'EUR GBP'!H1922)-(Barclays!$K$3/'EUR GBP'!$F$3)</f>
        <v>#DIV/0!</v>
      </c>
      <c r="Q1922" s="139" t="e">
        <f t="shared" si="219"/>
        <v>#DIV/0!</v>
      </c>
      <c r="R1922" s="139" t="e">
        <f t="shared" si="220"/>
        <v>#DIV/0!</v>
      </c>
      <c r="S1922" s="139" t="e">
        <f t="shared" si="221"/>
        <v>#DIV/0!</v>
      </c>
    </row>
    <row r="1923" spans="10:19" ht="15" x14ac:dyDescent="0.2">
      <c r="J1923" s="49">
        <v>42368</v>
      </c>
      <c r="K1923" s="50">
        <v>220.700001716613</v>
      </c>
      <c r="L1923" s="139">
        <f t="shared" si="217"/>
        <v>-4.9717246375483052E-3</v>
      </c>
      <c r="M1923" s="170">
        <f t="shared" si="218"/>
        <v>152.45823024440375</v>
      </c>
      <c r="N1923" s="139" t="e" cm="1">
        <f t="array" ref="N1923">[1]!BSMCall(M1923,$G$4,$G$7,W1923,$G$11,AE1923)/'EUR GBP'!H1923</f>
        <v>#VALUE!</v>
      </c>
      <c r="O1923" s="139" t="e">
        <f>$B$5*(N1923-($G$10/'EUR GBP'!$F$3))</f>
        <v>#VALUE!</v>
      </c>
      <c r="P1923" s="139" t="e">
        <f>(M1923/'EUR GBP'!H1923)-(Barclays!$K$3/'EUR GBP'!$F$3)</f>
        <v>#DIV/0!</v>
      </c>
      <c r="Q1923" s="139" t="e">
        <f t="shared" si="219"/>
        <v>#DIV/0!</v>
      </c>
      <c r="R1923" s="139" t="e">
        <f t="shared" si="220"/>
        <v>#DIV/0!</v>
      </c>
      <c r="S1923" s="139" t="e">
        <f t="shared" si="221"/>
        <v>#DIV/0!</v>
      </c>
    </row>
    <row r="1924" spans="10:19" ht="15" x14ac:dyDescent="0.2">
      <c r="J1924" s="49">
        <v>42367</v>
      </c>
      <c r="K1924" s="50">
        <v>221.79999351501399</v>
      </c>
      <c r="L1924" s="139">
        <f t="shared" ref="L1924:L1987" si="222">LN(K1924/K1925)</f>
        <v>4.5092561469878224E-4</v>
      </c>
      <c r="M1924" s="170">
        <f t="shared" ref="M1924:M1987" si="223">$K$3*(1+L1924)</f>
        <v>153.28908870457244</v>
      </c>
      <c r="N1924" s="139" t="e" cm="1">
        <f t="array" ref="N1924">[1]!BSMCall(M1924,$G$4,$G$7,W1924,$G$11,AE1924)/'EUR GBP'!H1924</f>
        <v>#VALUE!</v>
      </c>
      <c r="O1924" s="139" t="e">
        <f>$B$5*(N1924-($G$10/'EUR GBP'!$F$3))</f>
        <v>#VALUE!</v>
      </c>
      <c r="P1924" s="139" t="e">
        <f>(M1924/'EUR GBP'!H1924)-(Barclays!$K$3/'EUR GBP'!$F$3)</f>
        <v>#DIV/0!</v>
      </c>
      <c r="Q1924" s="139" t="e">
        <f t="shared" ref="Q1924:Q1987" si="224">$G$15*P1924</f>
        <v>#DIV/0!</v>
      </c>
      <c r="R1924" s="139" t="e">
        <f t="shared" ref="R1924:R1987" si="225">0.5*$G$16*P1924^2</f>
        <v>#DIV/0!</v>
      </c>
      <c r="S1924" s="139" t="e">
        <f t="shared" ref="S1924:S1987" si="226">Q1924+R1924+Y1924+AG1924</f>
        <v>#DIV/0!</v>
      </c>
    </row>
    <row r="1925" spans="10:19" ht="15" x14ac:dyDescent="0.2">
      <c r="J1925" s="49">
        <v>42366</v>
      </c>
      <c r="K1925" s="50">
        <v>221.700000762939</v>
      </c>
      <c r="L1925" s="139">
        <f t="shared" si="222"/>
        <v>0</v>
      </c>
      <c r="M1925" s="170">
        <f t="shared" si="223"/>
        <v>153.21999788284299</v>
      </c>
      <c r="N1925" s="139" t="e" cm="1">
        <f t="array" ref="N1925">[1]!BSMCall(M1925,$G$4,$G$7,W1925,$G$11,AE1925)/'EUR GBP'!H1925</f>
        <v>#VALUE!</v>
      </c>
      <c r="O1925" s="139" t="e">
        <f>$B$5*(N1925-($G$10/'EUR GBP'!$F$3))</f>
        <v>#VALUE!</v>
      </c>
      <c r="P1925" s="139" t="e">
        <f>(M1925/'EUR GBP'!H1925)-(Barclays!$K$3/'EUR GBP'!$F$3)</f>
        <v>#DIV/0!</v>
      </c>
      <c r="Q1925" s="139" t="e">
        <f t="shared" si="224"/>
        <v>#DIV/0!</v>
      </c>
      <c r="R1925" s="139" t="e">
        <f t="shared" si="225"/>
        <v>#DIV/0!</v>
      </c>
      <c r="S1925" s="139" t="e">
        <f t="shared" si="226"/>
        <v>#DIV/0!</v>
      </c>
    </row>
    <row r="1926" spans="10:19" ht="15" x14ac:dyDescent="0.2">
      <c r="J1926" s="49">
        <v>42363</v>
      </c>
      <c r="K1926" s="50">
        <v>221.700000762939</v>
      </c>
      <c r="L1926" s="139">
        <f t="shared" si="222"/>
        <v>0</v>
      </c>
      <c r="M1926" s="170">
        <f t="shared" si="223"/>
        <v>153.21999788284299</v>
      </c>
      <c r="N1926" s="139" t="e" cm="1">
        <f t="array" ref="N1926">[1]!BSMCall(M1926,$G$4,$G$7,W1926,$G$11,AE1926)/'EUR GBP'!H1926</f>
        <v>#VALUE!</v>
      </c>
      <c r="O1926" s="139" t="e">
        <f>$B$5*(N1926-($G$10/'EUR GBP'!$F$3))</f>
        <v>#VALUE!</v>
      </c>
      <c r="P1926" s="139" t="e">
        <f>(M1926/'EUR GBP'!H1926)-(Barclays!$K$3/'EUR GBP'!$F$3)</f>
        <v>#DIV/0!</v>
      </c>
      <c r="Q1926" s="139" t="e">
        <f t="shared" si="224"/>
        <v>#DIV/0!</v>
      </c>
      <c r="R1926" s="139" t="e">
        <f t="shared" si="225"/>
        <v>#DIV/0!</v>
      </c>
      <c r="S1926" s="139" t="e">
        <f t="shared" si="226"/>
        <v>#DIV/0!</v>
      </c>
    </row>
    <row r="1927" spans="10:19" ht="15" x14ac:dyDescent="0.2">
      <c r="J1927" s="49">
        <v>42362</v>
      </c>
      <c r="K1927" s="50">
        <v>221.700000762939</v>
      </c>
      <c r="L1927" s="139">
        <f t="shared" si="222"/>
        <v>-4.9493546023867199E-3</v>
      </c>
      <c r="M1927" s="170">
        <f t="shared" si="223"/>
        <v>152.46165778114386</v>
      </c>
      <c r="N1927" s="139" t="e" cm="1">
        <f t="array" ref="N1927">[1]!BSMCall(M1927,$G$4,$G$7,W1927,$G$11,AE1927)/'EUR GBP'!H1927</f>
        <v>#VALUE!</v>
      </c>
      <c r="O1927" s="139" t="e">
        <f>$B$5*(N1927-($G$10/'EUR GBP'!$F$3))</f>
        <v>#VALUE!</v>
      </c>
      <c r="P1927" s="139" t="e">
        <f>(M1927/'EUR GBP'!H1927)-(Barclays!$K$3/'EUR GBP'!$F$3)</f>
        <v>#DIV/0!</v>
      </c>
      <c r="Q1927" s="139" t="e">
        <f t="shared" si="224"/>
        <v>#DIV/0!</v>
      </c>
      <c r="R1927" s="139" t="e">
        <f t="shared" si="225"/>
        <v>#DIV/0!</v>
      </c>
      <c r="S1927" s="139" t="e">
        <f t="shared" si="226"/>
        <v>#DIV/0!</v>
      </c>
    </row>
    <row r="1928" spans="10:19" ht="15" x14ac:dyDescent="0.2">
      <c r="J1928" s="49">
        <v>42361</v>
      </c>
      <c r="K1928" s="50">
        <v>222.79999256134002</v>
      </c>
      <c r="L1928" s="139">
        <f t="shared" si="222"/>
        <v>1.8116420681041141E-2</v>
      </c>
      <c r="M1928" s="170">
        <f t="shared" si="223"/>
        <v>155.99579582123681</v>
      </c>
      <c r="N1928" s="139" t="e" cm="1">
        <f t="array" ref="N1928">[1]!BSMCall(M1928,$G$4,$G$7,W1928,$G$11,AE1928)/'EUR GBP'!H1928</f>
        <v>#VALUE!</v>
      </c>
      <c r="O1928" s="139" t="e">
        <f>$B$5*(N1928-($G$10/'EUR GBP'!$F$3))</f>
        <v>#VALUE!</v>
      </c>
      <c r="P1928" s="139" t="e">
        <f>(M1928/'EUR GBP'!H1928)-(Barclays!$K$3/'EUR GBP'!$F$3)</f>
        <v>#DIV/0!</v>
      </c>
      <c r="Q1928" s="139" t="e">
        <f t="shared" si="224"/>
        <v>#DIV/0!</v>
      </c>
      <c r="R1928" s="139" t="e">
        <f t="shared" si="225"/>
        <v>#DIV/0!</v>
      </c>
      <c r="S1928" s="139" t="e">
        <f t="shared" si="226"/>
        <v>#DIV/0!</v>
      </c>
    </row>
    <row r="1929" spans="10:19" ht="15" x14ac:dyDescent="0.2">
      <c r="J1929" s="49">
        <v>42360</v>
      </c>
      <c r="K1929" s="50">
        <v>218.79999637603703</v>
      </c>
      <c r="L1929" s="139">
        <f t="shared" si="222"/>
        <v>1.8298031275530435E-3</v>
      </c>
      <c r="M1929" s="170">
        <f t="shared" si="223"/>
        <v>153.50036031417267</v>
      </c>
      <c r="N1929" s="139" t="e" cm="1">
        <f t="array" ref="N1929">[1]!BSMCall(M1929,$G$4,$G$7,W1929,$G$11,AE1929)/'EUR GBP'!H1929</f>
        <v>#VALUE!</v>
      </c>
      <c r="O1929" s="139" t="e">
        <f>$B$5*(N1929-($G$10/'EUR GBP'!$F$3))</f>
        <v>#VALUE!</v>
      </c>
      <c r="P1929" s="139" t="e">
        <f>(M1929/'EUR GBP'!H1929)-(Barclays!$K$3/'EUR GBP'!$F$3)</f>
        <v>#DIV/0!</v>
      </c>
      <c r="Q1929" s="139" t="e">
        <f t="shared" si="224"/>
        <v>#DIV/0!</v>
      </c>
      <c r="R1929" s="139" t="e">
        <f t="shared" si="225"/>
        <v>#DIV/0!</v>
      </c>
      <c r="S1929" s="139" t="e">
        <f t="shared" si="226"/>
        <v>#DIV/0!</v>
      </c>
    </row>
    <row r="1930" spans="10:19" ht="15" x14ac:dyDescent="0.2">
      <c r="J1930" s="49">
        <v>42359</v>
      </c>
      <c r="K1930" s="50">
        <v>218.40000152587803</v>
      </c>
      <c r="L1930" s="139">
        <f t="shared" si="222"/>
        <v>-3.4281525082819108E-3</v>
      </c>
      <c r="M1930" s="170">
        <f t="shared" si="223"/>
        <v>152.69473636278198</v>
      </c>
      <c r="N1930" s="139" t="e" cm="1">
        <f t="array" ref="N1930">[1]!BSMCall(M1930,$G$4,$G$7,W1930,$G$11,AE1930)/'EUR GBP'!H1930</f>
        <v>#VALUE!</v>
      </c>
      <c r="O1930" s="139" t="e">
        <f>$B$5*(N1930-($G$10/'EUR GBP'!$F$3))</f>
        <v>#VALUE!</v>
      </c>
      <c r="P1930" s="139" t="e">
        <f>(M1930/'EUR GBP'!H1930)-(Barclays!$K$3/'EUR GBP'!$F$3)</f>
        <v>#DIV/0!</v>
      </c>
      <c r="Q1930" s="139" t="e">
        <f t="shared" si="224"/>
        <v>#DIV/0!</v>
      </c>
      <c r="R1930" s="139" t="e">
        <f t="shared" si="225"/>
        <v>#DIV/0!</v>
      </c>
      <c r="S1930" s="139" t="e">
        <f t="shared" si="226"/>
        <v>#DIV/0!</v>
      </c>
    </row>
    <row r="1931" spans="10:19" ht="15" x14ac:dyDescent="0.2">
      <c r="J1931" s="49">
        <v>42356</v>
      </c>
      <c r="K1931" s="50">
        <v>219.14999485015798</v>
      </c>
      <c r="L1931" s="139">
        <f t="shared" si="222"/>
        <v>-4.5628008317644814E-4</v>
      </c>
      <c r="M1931" s="170">
        <f t="shared" si="223"/>
        <v>153.15008664946473</v>
      </c>
      <c r="N1931" s="139" t="e" cm="1">
        <f t="array" ref="N1931">[1]!BSMCall(M1931,$G$4,$G$7,W1931,$G$11,AE1931)/'EUR GBP'!H1931</f>
        <v>#VALUE!</v>
      </c>
      <c r="O1931" s="139" t="e">
        <f>$B$5*(N1931-($G$10/'EUR GBP'!$F$3))</f>
        <v>#VALUE!</v>
      </c>
      <c r="P1931" s="139" t="e">
        <f>(M1931/'EUR GBP'!H1931)-(Barclays!$K$3/'EUR GBP'!$F$3)</f>
        <v>#DIV/0!</v>
      </c>
      <c r="Q1931" s="139" t="e">
        <f t="shared" si="224"/>
        <v>#DIV/0!</v>
      </c>
      <c r="R1931" s="139" t="e">
        <f t="shared" si="225"/>
        <v>#DIV/0!</v>
      </c>
      <c r="S1931" s="139" t="e">
        <f t="shared" si="226"/>
        <v>#DIV/0!</v>
      </c>
    </row>
    <row r="1932" spans="10:19" ht="15" x14ac:dyDescent="0.2">
      <c r="J1932" s="49">
        <v>42355</v>
      </c>
      <c r="K1932" s="50">
        <v>219.250011444091</v>
      </c>
      <c r="L1932" s="139">
        <f t="shared" si="222"/>
        <v>1.6787780717746236E-2</v>
      </c>
      <c r="M1932" s="170">
        <f t="shared" si="223"/>
        <v>155.79222160887372</v>
      </c>
      <c r="N1932" s="139" t="e" cm="1">
        <f t="array" ref="N1932">[1]!BSMCall(M1932,$G$4,$G$7,W1932,$G$11,AE1932)/'EUR GBP'!H1932</f>
        <v>#VALUE!</v>
      </c>
      <c r="O1932" s="139" t="e">
        <f>$B$5*(N1932-($G$10/'EUR GBP'!$F$3))</f>
        <v>#VALUE!</v>
      </c>
      <c r="P1932" s="139" t="e">
        <f>(M1932/'EUR GBP'!H1932)-(Barclays!$K$3/'EUR GBP'!$F$3)</f>
        <v>#DIV/0!</v>
      </c>
      <c r="Q1932" s="139" t="e">
        <f t="shared" si="224"/>
        <v>#DIV/0!</v>
      </c>
      <c r="R1932" s="139" t="e">
        <f t="shared" si="225"/>
        <v>#DIV/0!</v>
      </c>
      <c r="S1932" s="139" t="e">
        <f t="shared" si="226"/>
        <v>#DIV/0!</v>
      </c>
    </row>
    <row r="1933" spans="10:19" ht="15" x14ac:dyDescent="0.2">
      <c r="J1933" s="49">
        <v>42354</v>
      </c>
      <c r="K1933" s="50">
        <v>215.60001373290999</v>
      </c>
      <c r="L1933" s="139">
        <f t="shared" si="222"/>
        <v>-2.3163669601190271E-3</v>
      </c>
      <c r="M1933" s="170">
        <f t="shared" si="223"/>
        <v>152.86508414211767</v>
      </c>
      <c r="N1933" s="139" t="e" cm="1">
        <f t="array" ref="N1933">[1]!BSMCall(M1933,$G$4,$G$7,W1933,$G$11,AE1933)/'EUR GBP'!H1933</f>
        <v>#VALUE!</v>
      </c>
      <c r="O1933" s="139" t="e">
        <f>$B$5*(N1933-($G$10/'EUR GBP'!$F$3))</f>
        <v>#VALUE!</v>
      </c>
      <c r="P1933" s="139" t="e">
        <f>(M1933/'EUR GBP'!H1933)-(Barclays!$K$3/'EUR GBP'!$F$3)</f>
        <v>#DIV/0!</v>
      </c>
      <c r="Q1933" s="139" t="e">
        <f t="shared" si="224"/>
        <v>#DIV/0!</v>
      </c>
      <c r="R1933" s="139" t="e">
        <f t="shared" si="225"/>
        <v>#DIV/0!</v>
      </c>
      <c r="S1933" s="139" t="e">
        <f t="shared" si="226"/>
        <v>#DIV/0!</v>
      </c>
    </row>
    <row r="1934" spans="10:19" ht="15" x14ac:dyDescent="0.2">
      <c r="J1934" s="49">
        <v>42353</v>
      </c>
      <c r="K1934" s="50">
        <v>216.10000133514399</v>
      </c>
      <c r="L1934" s="139">
        <f t="shared" si="222"/>
        <v>2.7681812155749164E-2</v>
      </c>
      <c r="M1934" s="170">
        <f t="shared" si="223"/>
        <v>157.46140508274013</v>
      </c>
      <c r="N1934" s="139" t="e" cm="1">
        <f t="array" ref="N1934">[1]!BSMCall(M1934,$G$4,$G$7,W1934,$G$11,AE1934)/'EUR GBP'!H1934</f>
        <v>#VALUE!</v>
      </c>
      <c r="O1934" s="139" t="e">
        <f>$B$5*(N1934-($G$10/'EUR GBP'!$F$3))</f>
        <v>#VALUE!</v>
      </c>
      <c r="P1934" s="139" t="e">
        <f>(M1934/'EUR GBP'!H1934)-(Barclays!$K$3/'EUR GBP'!$F$3)</f>
        <v>#DIV/0!</v>
      </c>
      <c r="Q1934" s="139" t="e">
        <f t="shared" si="224"/>
        <v>#DIV/0!</v>
      </c>
      <c r="R1934" s="139" t="e">
        <f t="shared" si="225"/>
        <v>#DIV/0!</v>
      </c>
      <c r="S1934" s="139" t="e">
        <f t="shared" si="226"/>
        <v>#DIV/0!</v>
      </c>
    </row>
    <row r="1935" spans="10:19" ht="15" x14ac:dyDescent="0.2">
      <c r="J1935" s="49">
        <v>42352</v>
      </c>
      <c r="K1935" s="50">
        <v>210.19999980926499</v>
      </c>
      <c r="L1935" s="139">
        <f t="shared" si="222"/>
        <v>1.4282416131963633E-3</v>
      </c>
      <c r="M1935" s="170">
        <f t="shared" si="223"/>
        <v>153.43883305979313</v>
      </c>
      <c r="N1935" s="139" t="e" cm="1">
        <f t="array" ref="N1935">[1]!BSMCall(M1935,$G$4,$G$7,W1935,$G$11,AE1935)/'EUR GBP'!H1935</f>
        <v>#VALUE!</v>
      </c>
      <c r="O1935" s="139" t="e">
        <f>$B$5*(N1935-($G$10/'EUR GBP'!$F$3))</f>
        <v>#VALUE!</v>
      </c>
      <c r="P1935" s="139" t="e">
        <f>(M1935/'EUR GBP'!H1935)-(Barclays!$K$3/'EUR GBP'!$F$3)</f>
        <v>#DIV/0!</v>
      </c>
      <c r="Q1935" s="139" t="e">
        <f t="shared" si="224"/>
        <v>#DIV/0!</v>
      </c>
      <c r="R1935" s="139" t="e">
        <f t="shared" si="225"/>
        <v>#DIV/0!</v>
      </c>
      <c r="S1935" s="139" t="e">
        <f t="shared" si="226"/>
        <v>#DIV/0!</v>
      </c>
    </row>
    <row r="1936" spans="10:19" ht="15" x14ac:dyDescent="0.2">
      <c r="J1936" s="49">
        <v>42349</v>
      </c>
      <c r="K1936" s="50">
        <v>209.89999771118102</v>
      </c>
      <c r="L1936" s="139">
        <f t="shared" si="222"/>
        <v>-3.8322454661736643E-2</v>
      </c>
      <c r="M1936" s="170">
        <f t="shared" si="223"/>
        <v>147.34823146070636</v>
      </c>
      <c r="N1936" s="139" t="e" cm="1">
        <f t="array" ref="N1936">[1]!BSMCall(M1936,$G$4,$G$7,W1936,$G$11,AE1936)/'EUR GBP'!H1936</f>
        <v>#VALUE!</v>
      </c>
      <c r="O1936" s="139" t="e">
        <f>$B$5*(N1936-($G$10/'EUR GBP'!$F$3))</f>
        <v>#VALUE!</v>
      </c>
      <c r="P1936" s="139" t="e">
        <f>(M1936/'EUR GBP'!H1936)-(Barclays!$K$3/'EUR GBP'!$F$3)</f>
        <v>#DIV/0!</v>
      </c>
      <c r="Q1936" s="139" t="e">
        <f t="shared" si="224"/>
        <v>#DIV/0!</v>
      </c>
      <c r="R1936" s="139" t="e">
        <f t="shared" si="225"/>
        <v>#DIV/0!</v>
      </c>
      <c r="S1936" s="139" t="e">
        <f t="shared" si="226"/>
        <v>#DIV/0!</v>
      </c>
    </row>
    <row r="1937" spans="10:19" ht="15" x14ac:dyDescent="0.2">
      <c r="J1937" s="49">
        <v>42348</v>
      </c>
      <c r="K1937" s="50">
        <v>218.09999942779501</v>
      </c>
      <c r="L1937" s="139">
        <f t="shared" si="222"/>
        <v>-2.5128670381619742E-2</v>
      </c>
      <c r="M1937" s="170">
        <f t="shared" si="223"/>
        <v>149.36978306017255</v>
      </c>
      <c r="N1937" s="139" t="e" cm="1">
        <f t="array" ref="N1937">[1]!BSMCall(M1937,$G$4,$G$7,W1937,$G$11,AE1937)/'EUR GBP'!H1937</f>
        <v>#VALUE!</v>
      </c>
      <c r="O1937" s="139" t="e">
        <f>$B$5*(N1937-($G$10/'EUR GBP'!$F$3))</f>
        <v>#VALUE!</v>
      </c>
      <c r="P1937" s="139" t="e">
        <f>(M1937/'EUR GBP'!H1937)-(Barclays!$K$3/'EUR GBP'!$F$3)</f>
        <v>#DIV/0!</v>
      </c>
      <c r="Q1937" s="139" t="e">
        <f t="shared" si="224"/>
        <v>#DIV/0!</v>
      </c>
      <c r="R1937" s="139" t="e">
        <f t="shared" si="225"/>
        <v>#DIV/0!</v>
      </c>
      <c r="S1937" s="139" t="e">
        <f t="shared" si="226"/>
        <v>#DIV/0!</v>
      </c>
    </row>
    <row r="1938" spans="10:19" ht="15" x14ac:dyDescent="0.2">
      <c r="J1938" s="49">
        <v>42347</v>
      </c>
      <c r="K1938" s="50">
        <v>223.650002479553</v>
      </c>
      <c r="L1938" s="139">
        <f t="shared" si="222"/>
        <v>3.8078662996479978E-3</v>
      </c>
      <c r="M1938" s="170">
        <f t="shared" si="223"/>
        <v>153.8034391492132</v>
      </c>
      <c r="N1938" s="139" t="e" cm="1">
        <f t="array" ref="N1938">[1]!BSMCall(M1938,$G$4,$G$7,W1938,$G$11,AE1938)/'EUR GBP'!H1938</f>
        <v>#VALUE!</v>
      </c>
      <c r="O1938" s="139" t="e">
        <f>$B$5*(N1938-($G$10/'EUR GBP'!$F$3))</f>
        <v>#VALUE!</v>
      </c>
      <c r="P1938" s="139" t="e">
        <f>(M1938/'EUR GBP'!H1938)-(Barclays!$K$3/'EUR GBP'!$F$3)</f>
        <v>#DIV/0!</v>
      </c>
      <c r="Q1938" s="139" t="e">
        <f t="shared" si="224"/>
        <v>#DIV/0!</v>
      </c>
      <c r="R1938" s="139" t="e">
        <f t="shared" si="225"/>
        <v>#DIV/0!</v>
      </c>
      <c r="S1938" s="139" t="e">
        <f t="shared" si="226"/>
        <v>#DIV/0!</v>
      </c>
    </row>
    <row r="1939" spans="10:19" ht="15" x14ac:dyDescent="0.2">
      <c r="J1939" s="49">
        <v>42346</v>
      </c>
      <c r="K1939" s="50">
        <v>222.79999256134002</v>
      </c>
      <c r="L1939" s="139">
        <f t="shared" si="222"/>
        <v>-2.0655912389602783E-2</v>
      </c>
      <c r="M1939" s="170">
        <f t="shared" si="223"/>
        <v>150.05509903023986</v>
      </c>
      <c r="N1939" s="139" t="e" cm="1">
        <f t="array" ref="N1939">[1]!BSMCall(M1939,$G$4,$G$7,W1939,$G$11,AE1939)/'EUR GBP'!H1939</f>
        <v>#VALUE!</v>
      </c>
      <c r="O1939" s="139" t="e">
        <f>$B$5*(N1939-($G$10/'EUR GBP'!$F$3))</f>
        <v>#VALUE!</v>
      </c>
      <c r="P1939" s="139" t="e">
        <f>(M1939/'EUR GBP'!H1939)-(Barclays!$K$3/'EUR GBP'!$F$3)</f>
        <v>#DIV/0!</v>
      </c>
      <c r="Q1939" s="139" t="e">
        <f t="shared" si="224"/>
        <v>#DIV/0!</v>
      </c>
      <c r="R1939" s="139" t="e">
        <f t="shared" si="225"/>
        <v>#DIV/0!</v>
      </c>
      <c r="S1939" s="139" t="e">
        <f t="shared" si="226"/>
        <v>#DIV/0!</v>
      </c>
    </row>
    <row r="1940" spans="10:19" ht="15" x14ac:dyDescent="0.2">
      <c r="J1940" s="49">
        <v>42345</v>
      </c>
      <c r="K1940" s="50">
        <v>227.449989318847</v>
      </c>
      <c r="L1940" s="139">
        <f t="shared" si="222"/>
        <v>-9.4082790512938219E-3</v>
      </c>
      <c r="M1940" s="170">
        <f t="shared" si="223"/>
        <v>151.77846138652257</v>
      </c>
      <c r="N1940" s="139" t="e" cm="1">
        <f t="array" ref="N1940">[1]!BSMCall(M1940,$G$4,$G$7,W1940,$G$11,AE1940)/'EUR GBP'!H1940</f>
        <v>#VALUE!</v>
      </c>
      <c r="O1940" s="139" t="e">
        <f>$B$5*(N1940-($G$10/'EUR GBP'!$F$3))</f>
        <v>#VALUE!</v>
      </c>
      <c r="P1940" s="139" t="e">
        <f>(M1940/'EUR GBP'!H1940)-(Barclays!$K$3/'EUR GBP'!$F$3)</f>
        <v>#DIV/0!</v>
      </c>
      <c r="Q1940" s="139" t="e">
        <f t="shared" si="224"/>
        <v>#DIV/0!</v>
      </c>
      <c r="R1940" s="139" t="e">
        <f t="shared" si="225"/>
        <v>#DIV/0!</v>
      </c>
      <c r="S1940" s="139" t="e">
        <f t="shared" si="226"/>
        <v>#DIV/0!</v>
      </c>
    </row>
    <row r="1941" spans="10:19" ht="15" x14ac:dyDescent="0.2">
      <c r="J1941" s="49">
        <v>42342</v>
      </c>
      <c r="K1941" s="50">
        <v>229.60000038146902</v>
      </c>
      <c r="L1941" s="139">
        <f t="shared" si="222"/>
        <v>-7.809101669619083E-3</v>
      </c>
      <c r="M1941" s="170">
        <f t="shared" si="223"/>
        <v>152.02348734155703</v>
      </c>
      <c r="N1941" s="139" t="e" cm="1">
        <f t="array" ref="N1941">[1]!BSMCall(M1941,$G$4,$G$7,W1941,$G$11,AE1941)/'EUR GBP'!H1941</f>
        <v>#VALUE!</v>
      </c>
      <c r="O1941" s="139" t="e">
        <f>$B$5*(N1941-($G$10/'EUR GBP'!$F$3))</f>
        <v>#VALUE!</v>
      </c>
      <c r="P1941" s="139" t="e">
        <f>(M1941/'EUR GBP'!H1941)-(Barclays!$K$3/'EUR GBP'!$F$3)</f>
        <v>#DIV/0!</v>
      </c>
      <c r="Q1941" s="139" t="e">
        <f t="shared" si="224"/>
        <v>#DIV/0!</v>
      </c>
      <c r="R1941" s="139" t="e">
        <f t="shared" si="225"/>
        <v>#DIV/0!</v>
      </c>
      <c r="S1941" s="139" t="e">
        <f t="shared" si="226"/>
        <v>#DIV/0!</v>
      </c>
    </row>
    <row r="1942" spans="10:19" ht="15" x14ac:dyDescent="0.2">
      <c r="J1942" s="49">
        <v>42341</v>
      </c>
      <c r="K1942" s="50">
        <v>231.399989128112</v>
      </c>
      <c r="L1942" s="139">
        <f t="shared" si="222"/>
        <v>-1.4160285507308716E-2</v>
      </c>
      <c r="M1942" s="170">
        <f t="shared" si="223"/>
        <v>151.0503589673927</v>
      </c>
      <c r="N1942" s="139" t="e" cm="1">
        <f t="array" ref="N1942">[1]!BSMCall(M1942,$G$4,$G$7,W1942,$G$11,AE1942)/'EUR GBP'!H1942</f>
        <v>#VALUE!</v>
      </c>
      <c r="O1942" s="139" t="e">
        <f>$B$5*(N1942-($G$10/'EUR GBP'!$F$3))</f>
        <v>#VALUE!</v>
      </c>
      <c r="P1942" s="139" t="e">
        <f>(M1942/'EUR GBP'!H1942)-(Barclays!$K$3/'EUR GBP'!$F$3)</f>
        <v>#DIV/0!</v>
      </c>
      <c r="Q1942" s="139" t="e">
        <f t="shared" si="224"/>
        <v>#DIV/0!</v>
      </c>
      <c r="R1942" s="139" t="e">
        <f t="shared" si="225"/>
        <v>#DIV/0!</v>
      </c>
      <c r="S1942" s="139" t="e">
        <f t="shared" si="226"/>
        <v>#DIV/0!</v>
      </c>
    </row>
    <row r="1943" spans="10:19" ht="15" x14ac:dyDescent="0.2">
      <c r="J1943" s="49">
        <v>42340</v>
      </c>
      <c r="K1943" s="50">
        <v>234.699988365173</v>
      </c>
      <c r="L1943" s="139">
        <f t="shared" si="222"/>
        <v>2.7732358268544475E-3</v>
      </c>
      <c r="M1943" s="170">
        <f t="shared" si="223"/>
        <v>153.64491307036224</v>
      </c>
      <c r="N1943" s="139" t="e" cm="1">
        <f t="array" ref="N1943">[1]!BSMCall(M1943,$G$4,$G$7,W1943,$G$11,AE1943)/'EUR GBP'!H1943</f>
        <v>#VALUE!</v>
      </c>
      <c r="O1943" s="139" t="e">
        <f>$B$5*(N1943-($G$10/'EUR GBP'!$F$3))</f>
        <v>#VALUE!</v>
      </c>
      <c r="P1943" s="139" t="e">
        <f>(M1943/'EUR GBP'!H1943)-(Barclays!$K$3/'EUR GBP'!$F$3)</f>
        <v>#DIV/0!</v>
      </c>
      <c r="Q1943" s="139" t="e">
        <f t="shared" si="224"/>
        <v>#DIV/0!</v>
      </c>
      <c r="R1943" s="139" t="e">
        <f t="shared" si="225"/>
        <v>#DIV/0!</v>
      </c>
      <c r="S1943" s="139" t="e">
        <f t="shared" si="226"/>
        <v>#DIV/0!</v>
      </c>
    </row>
    <row r="1944" spans="10:19" ht="15" x14ac:dyDescent="0.2">
      <c r="J1944" s="49">
        <v>42339</v>
      </c>
      <c r="K1944" s="50">
        <v>234.05001163482601</v>
      </c>
      <c r="L1944" s="139">
        <f t="shared" si="222"/>
        <v>4.6570945336127538E-2</v>
      </c>
      <c r="M1944" s="170">
        <f t="shared" si="223"/>
        <v>160.35559802864645</v>
      </c>
      <c r="N1944" s="139" t="e" cm="1">
        <f t="array" ref="N1944">[1]!BSMCall(M1944,$G$4,$G$7,W1944,$G$11,AE1944)/'EUR GBP'!H1944</f>
        <v>#VALUE!</v>
      </c>
      <c r="O1944" s="139" t="e">
        <f>$B$5*(N1944-($G$10/'EUR GBP'!$F$3))</f>
        <v>#VALUE!</v>
      </c>
      <c r="P1944" s="139" t="e">
        <f>(M1944/'EUR GBP'!H1944)-(Barclays!$K$3/'EUR GBP'!$F$3)</f>
        <v>#DIV/0!</v>
      </c>
      <c r="Q1944" s="139" t="e">
        <f t="shared" si="224"/>
        <v>#DIV/0!</v>
      </c>
      <c r="R1944" s="139" t="e">
        <f t="shared" si="225"/>
        <v>#DIV/0!</v>
      </c>
      <c r="S1944" s="139" t="e">
        <f t="shared" si="226"/>
        <v>#DIV/0!</v>
      </c>
    </row>
    <row r="1945" spans="10:19" ht="15" x14ac:dyDescent="0.2">
      <c r="J1945" s="49">
        <v>42338</v>
      </c>
      <c r="K1945" s="50">
        <v>223.39999675750701</v>
      </c>
      <c r="L1945" s="139">
        <f t="shared" si="222"/>
        <v>-7.1365300836126041E-3</v>
      </c>
      <c r="M1945" s="170">
        <f t="shared" si="223"/>
        <v>152.12653875854102</v>
      </c>
      <c r="N1945" s="139" t="e" cm="1">
        <f t="array" ref="N1945">[1]!BSMCall(M1945,$G$4,$G$7,W1945,$G$11,AE1945)/'EUR GBP'!H1945</f>
        <v>#VALUE!</v>
      </c>
      <c r="O1945" s="139" t="e">
        <f>$B$5*(N1945-($G$10/'EUR GBP'!$F$3))</f>
        <v>#VALUE!</v>
      </c>
      <c r="P1945" s="139" t="e">
        <f>(M1945/'EUR GBP'!H1945)-(Barclays!$K$3/'EUR GBP'!$F$3)</f>
        <v>#DIV/0!</v>
      </c>
      <c r="Q1945" s="139" t="e">
        <f t="shared" si="224"/>
        <v>#DIV/0!</v>
      </c>
      <c r="R1945" s="139" t="e">
        <f t="shared" si="225"/>
        <v>#DIV/0!</v>
      </c>
      <c r="S1945" s="139" t="e">
        <f t="shared" si="226"/>
        <v>#DIV/0!</v>
      </c>
    </row>
    <row r="1946" spans="10:19" ht="15" x14ac:dyDescent="0.2">
      <c r="J1946" s="49">
        <v>42335</v>
      </c>
      <c r="K1946" s="50">
        <v>225</v>
      </c>
      <c r="L1946" s="139">
        <f t="shared" si="222"/>
        <v>0</v>
      </c>
      <c r="M1946" s="170">
        <f t="shared" si="223"/>
        <v>153.21999788284299</v>
      </c>
      <c r="N1946" s="139" t="e" cm="1">
        <f t="array" ref="N1946">[1]!BSMCall(M1946,$G$4,$G$7,W1946,$G$11,AE1946)/'EUR GBP'!H1946</f>
        <v>#VALUE!</v>
      </c>
      <c r="O1946" s="139" t="e">
        <f>$B$5*(N1946-($G$10/'EUR GBP'!$F$3))</f>
        <v>#VALUE!</v>
      </c>
      <c r="P1946" s="139" t="e">
        <f>(M1946/'EUR GBP'!H1946)-(Barclays!$K$3/'EUR GBP'!$F$3)</f>
        <v>#DIV/0!</v>
      </c>
      <c r="Q1946" s="139" t="e">
        <f t="shared" si="224"/>
        <v>#DIV/0!</v>
      </c>
      <c r="R1946" s="139" t="e">
        <f t="shared" si="225"/>
        <v>#DIV/0!</v>
      </c>
      <c r="S1946" s="139" t="e">
        <f t="shared" si="226"/>
        <v>#DIV/0!</v>
      </c>
    </row>
    <row r="1947" spans="10:19" ht="15" x14ac:dyDescent="0.2">
      <c r="J1947" s="49">
        <v>42334</v>
      </c>
      <c r="K1947" s="50">
        <v>225</v>
      </c>
      <c r="L1947" s="139">
        <f t="shared" si="222"/>
        <v>1.162285011944518E-2</v>
      </c>
      <c r="M1947" s="170">
        <f t="shared" si="223"/>
        <v>155.00085095353697</v>
      </c>
      <c r="N1947" s="139" t="e" cm="1">
        <f t="array" ref="N1947">[1]!BSMCall(M1947,$G$4,$G$7,W1947,$G$11,AE1947)/'EUR GBP'!H1947</f>
        <v>#VALUE!</v>
      </c>
      <c r="O1947" s="139" t="e">
        <f>$B$5*(N1947-($G$10/'EUR GBP'!$F$3))</f>
        <v>#VALUE!</v>
      </c>
      <c r="P1947" s="139" t="e">
        <f>(M1947/'EUR GBP'!H1947)-(Barclays!$K$3/'EUR GBP'!$F$3)</f>
        <v>#DIV/0!</v>
      </c>
      <c r="Q1947" s="139" t="e">
        <f t="shared" si="224"/>
        <v>#DIV/0!</v>
      </c>
      <c r="R1947" s="139" t="e">
        <f t="shared" si="225"/>
        <v>#DIV/0!</v>
      </c>
      <c r="S1947" s="139" t="e">
        <f t="shared" si="226"/>
        <v>#DIV/0!</v>
      </c>
    </row>
    <row r="1948" spans="10:19" ht="15" x14ac:dyDescent="0.2">
      <c r="J1948" s="49">
        <v>42333</v>
      </c>
      <c r="K1948" s="50">
        <v>222.39999771118102</v>
      </c>
      <c r="L1948" s="139">
        <f t="shared" si="222"/>
        <v>1.4036861001630208E-2</v>
      </c>
      <c r="M1948" s="170">
        <f t="shared" si="223"/>
        <v>155.37072569579453</v>
      </c>
      <c r="N1948" s="139" t="e" cm="1">
        <f t="array" ref="N1948">[1]!BSMCall(M1948,$G$4,$G$7,W1948,$G$11,AE1948)/'EUR GBP'!H1948</f>
        <v>#VALUE!</v>
      </c>
      <c r="O1948" s="139" t="e">
        <f>$B$5*(N1948-($G$10/'EUR GBP'!$F$3))</f>
        <v>#VALUE!</v>
      </c>
      <c r="P1948" s="139" t="e">
        <f>(M1948/'EUR GBP'!H1948)-(Barclays!$K$3/'EUR GBP'!$F$3)</f>
        <v>#DIV/0!</v>
      </c>
      <c r="Q1948" s="139" t="e">
        <f t="shared" si="224"/>
        <v>#DIV/0!</v>
      </c>
      <c r="R1948" s="139" t="e">
        <f t="shared" si="225"/>
        <v>#DIV/0!</v>
      </c>
      <c r="S1948" s="139" t="e">
        <f t="shared" si="226"/>
        <v>#DIV/0!</v>
      </c>
    </row>
    <row r="1949" spans="10:19" ht="15" x14ac:dyDescent="0.2">
      <c r="J1949" s="49">
        <v>42332</v>
      </c>
      <c r="K1949" s="50">
        <v>219.300007820129</v>
      </c>
      <c r="L1949" s="139">
        <f t="shared" si="222"/>
        <v>-8.8526359086162319E-3</v>
      </c>
      <c r="M1949" s="170">
        <f t="shared" si="223"/>
        <v>151.86359702766723</v>
      </c>
      <c r="N1949" s="139" t="e" cm="1">
        <f t="array" ref="N1949">[1]!BSMCall(M1949,$G$4,$G$7,W1949,$G$11,AE1949)/'EUR GBP'!H1949</f>
        <v>#VALUE!</v>
      </c>
      <c r="O1949" s="139" t="e">
        <f>$B$5*(N1949-($G$10/'EUR GBP'!$F$3))</f>
        <v>#VALUE!</v>
      </c>
      <c r="P1949" s="139" t="e">
        <f>(M1949/'EUR GBP'!H1949)-(Barclays!$K$3/'EUR GBP'!$F$3)</f>
        <v>#DIV/0!</v>
      </c>
      <c r="Q1949" s="139" t="e">
        <f t="shared" si="224"/>
        <v>#DIV/0!</v>
      </c>
      <c r="R1949" s="139" t="e">
        <f t="shared" si="225"/>
        <v>#DIV/0!</v>
      </c>
      <c r="S1949" s="139" t="e">
        <f t="shared" si="226"/>
        <v>#DIV/0!</v>
      </c>
    </row>
    <row r="1950" spans="10:19" ht="15" x14ac:dyDescent="0.2">
      <c r="J1950" s="49">
        <v>42331</v>
      </c>
      <c r="K1950" s="50">
        <v>221.25000953674299</v>
      </c>
      <c r="L1950" s="139">
        <f t="shared" si="222"/>
        <v>-1.5806640312753507E-3</v>
      </c>
      <c r="M1950" s="170">
        <f t="shared" si="223"/>
        <v>152.97780854331751</v>
      </c>
      <c r="N1950" s="139" t="e" cm="1">
        <f t="array" ref="N1950">[1]!BSMCall(M1950,$G$4,$G$7,W1950,$G$11,AE1950)/'EUR GBP'!H1950</f>
        <v>#VALUE!</v>
      </c>
      <c r="O1950" s="139" t="e">
        <f>$B$5*(N1950-($G$10/'EUR GBP'!$F$3))</f>
        <v>#VALUE!</v>
      </c>
      <c r="P1950" s="139" t="e">
        <f>(M1950/'EUR GBP'!H1950)-(Barclays!$K$3/'EUR GBP'!$F$3)</f>
        <v>#DIV/0!</v>
      </c>
      <c r="Q1950" s="139" t="e">
        <f t="shared" si="224"/>
        <v>#DIV/0!</v>
      </c>
      <c r="R1950" s="139" t="e">
        <f t="shared" si="225"/>
        <v>#DIV/0!</v>
      </c>
      <c r="S1950" s="139" t="e">
        <f t="shared" si="226"/>
        <v>#DIV/0!</v>
      </c>
    </row>
    <row r="1951" spans="10:19" ht="15" x14ac:dyDescent="0.2">
      <c r="J1951" s="49">
        <v>42328</v>
      </c>
      <c r="K1951" s="50">
        <v>221.600008010864</v>
      </c>
      <c r="L1951" s="139">
        <f t="shared" si="222"/>
        <v>-3.720529716790668E-2</v>
      </c>
      <c r="M1951" s="170">
        <f t="shared" si="223"/>
        <v>147.51940232954578</v>
      </c>
      <c r="N1951" s="139" t="e" cm="1">
        <f t="array" ref="N1951">[1]!BSMCall(M1951,$G$4,$G$7,W1951,$G$11,AE1951)/'EUR GBP'!H1951</f>
        <v>#VALUE!</v>
      </c>
      <c r="O1951" s="139" t="e">
        <f>$B$5*(N1951-($G$10/'EUR GBP'!$F$3))</f>
        <v>#VALUE!</v>
      </c>
      <c r="P1951" s="139" t="e">
        <f>(M1951/'EUR GBP'!H1951)-(Barclays!$K$3/'EUR GBP'!$F$3)</f>
        <v>#DIV/0!</v>
      </c>
      <c r="Q1951" s="139" t="e">
        <f t="shared" si="224"/>
        <v>#DIV/0!</v>
      </c>
      <c r="R1951" s="139" t="e">
        <f t="shared" si="225"/>
        <v>#DIV/0!</v>
      </c>
      <c r="S1951" s="139" t="e">
        <f t="shared" si="226"/>
        <v>#DIV/0!</v>
      </c>
    </row>
    <row r="1952" spans="10:19" ht="15" x14ac:dyDescent="0.2">
      <c r="J1952" s="49">
        <v>42327</v>
      </c>
      <c r="K1952" s="50">
        <v>229.99999523162802</v>
      </c>
      <c r="L1952" s="139">
        <f t="shared" si="222"/>
        <v>1.4672312487364465E-2</v>
      </c>
      <c r="M1952" s="170">
        <f t="shared" si="223"/>
        <v>155.46808957109337</v>
      </c>
      <c r="N1952" s="139" t="e" cm="1">
        <f t="array" ref="N1952">[1]!BSMCall(M1952,$G$4,$G$7,W1952,$G$11,AE1952)/'EUR GBP'!H1952</f>
        <v>#VALUE!</v>
      </c>
      <c r="O1952" s="139" t="e">
        <f>$B$5*(N1952-($G$10/'EUR GBP'!$F$3))</f>
        <v>#VALUE!</v>
      </c>
      <c r="P1952" s="139" t="e">
        <f>(M1952/'EUR GBP'!H1952)-(Barclays!$K$3/'EUR GBP'!$F$3)</f>
        <v>#DIV/0!</v>
      </c>
      <c r="Q1952" s="139" t="e">
        <f t="shared" si="224"/>
        <v>#DIV/0!</v>
      </c>
      <c r="R1952" s="139" t="e">
        <f t="shared" si="225"/>
        <v>#DIV/0!</v>
      </c>
      <c r="S1952" s="139" t="e">
        <f t="shared" si="226"/>
        <v>#DIV/0!</v>
      </c>
    </row>
    <row r="1953" spans="10:19" ht="15" x14ac:dyDescent="0.2">
      <c r="J1953" s="49">
        <v>42326</v>
      </c>
      <c r="K1953" s="50">
        <v>226.64999961853002</v>
      </c>
      <c r="L1953" s="139">
        <f t="shared" si="222"/>
        <v>-2.2056414127472821E-4</v>
      </c>
      <c r="M1953" s="170">
        <f t="shared" si="223"/>
        <v>153.18620304558385</v>
      </c>
      <c r="N1953" s="139" t="e" cm="1">
        <f t="array" ref="N1953">[1]!BSMCall(M1953,$G$4,$G$7,W1953,$G$11,AE1953)/'EUR GBP'!H1953</f>
        <v>#VALUE!</v>
      </c>
      <c r="O1953" s="139" t="e">
        <f>$B$5*(N1953-($G$10/'EUR GBP'!$F$3))</f>
        <v>#VALUE!</v>
      </c>
      <c r="P1953" s="139" t="e">
        <f>(M1953/'EUR GBP'!H1953)-(Barclays!$K$3/'EUR GBP'!$F$3)</f>
        <v>#DIV/0!</v>
      </c>
      <c r="Q1953" s="139" t="e">
        <f t="shared" si="224"/>
        <v>#DIV/0!</v>
      </c>
      <c r="R1953" s="139" t="e">
        <f t="shared" si="225"/>
        <v>#DIV/0!</v>
      </c>
      <c r="S1953" s="139" t="e">
        <f t="shared" si="226"/>
        <v>#DIV/0!</v>
      </c>
    </row>
    <row r="1954" spans="10:19" ht="15" x14ac:dyDescent="0.2">
      <c r="J1954" s="49">
        <v>42325</v>
      </c>
      <c r="K1954" s="50">
        <v>226.69999599456699</v>
      </c>
      <c r="L1954" s="139">
        <f t="shared" si="222"/>
        <v>1.4663667724245936E-2</v>
      </c>
      <c r="M1954" s="170">
        <f t="shared" si="223"/>
        <v>155.46676502050667</v>
      </c>
      <c r="N1954" s="139" t="e" cm="1">
        <f t="array" ref="N1954">[1]!BSMCall(M1954,$G$4,$G$7,W1954,$G$11,AE1954)/'EUR GBP'!H1954</f>
        <v>#VALUE!</v>
      </c>
      <c r="O1954" s="139" t="e">
        <f>$B$5*(N1954-($G$10/'EUR GBP'!$F$3))</f>
        <v>#VALUE!</v>
      </c>
      <c r="P1954" s="139" t="e">
        <f>(M1954/'EUR GBP'!H1954)-(Barclays!$K$3/'EUR GBP'!$F$3)</f>
        <v>#DIV/0!</v>
      </c>
      <c r="Q1954" s="139" t="e">
        <f t="shared" si="224"/>
        <v>#DIV/0!</v>
      </c>
      <c r="R1954" s="139" t="e">
        <f t="shared" si="225"/>
        <v>#DIV/0!</v>
      </c>
      <c r="S1954" s="139" t="e">
        <f t="shared" si="226"/>
        <v>#DIV/0!</v>
      </c>
    </row>
    <row r="1955" spans="10:19" ht="15" x14ac:dyDescent="0.2">
      <c r="J1955" s="49">
        <v>42324</v>
      </c>
      <c r="K1955" s="50">
        <v>223.39999675750701</v>
      </c>
      <c r="L1955" s="139">
        <f t="shared" si="222"/>
        <v>-8.0249597759423693E-3</v>
      </c>
      <c r="M1955" s="170">
        <f t="shared" si="223"/>
        <v>151.9904135629632</v>
      </c>
      <c r="N1955" s="139" t="e" cm="1">
        <f t="array" ref="N1955">[1]!BSMCall(M1955,$G$4,$G$7,W1955,$G$11,AE1955)/'EUR GBP'!H1955</f>
        <v>#VALUE!</v>
      </c>
      <c r="O1955" s="139" t="e">
        <f>$B$5*(N1955-($G$10/'EUR GBP'!$F$3))</f>
        <v>#VALUE!</v>
      </c>
      <c r="P1955" s="139" t="e">
        <f>(M1955/'EUR GBP'!H1955)-(Barclays!$K$3/'EUR GBP'!$F$3)</f>
        <v>#DIV/0!</v>
      </c>
      <c r="Q1955" s="139" t="e">
        <f t="shared" si="224"/>
        <v>#DIV/0!</v>
      </c>
      <c r="R1955" s="139" t="e">
        <f t="shared" si="225"/>
        <v>#DIV/0!</v>
      </c>
      <c r="S1955" s="139" t="e">
        <f t="shared" si="226"/>
        <v>#DIV/0!</v>
      </c>
    </row>
    <row r="1956" spans="10:19" ht="15" x14ac:dyDescent="0.2">
      <c r="J1956" s="49">
        <v>42321</v>
      </c>
      <c r="K1956" s="50">
        <v>225.19998550414999</v>
      </c>
      <c r="L1956" s="139">
        <f t="shared" si="222"/>
        <v>-3.3249157785869873E-3</v>
      </c>
      <c r="M1956" s="170">
        <f t="shared" si="223"/>
        <v>152.71055429428728</v>
      </c>
      <c r="N1956" s="139" t="e" cm="1">
        <f t="array" ref="N1956">[1]!BSMCall(M1956,$G$4,$G$7,W1956,$G$11,AE1956)/'EUR GBP'!H1956</f>
        <v>#VALUE!</v>
      </c>
      <c r="O1956" s="139" t="e">
        <f>$B$5*(N1956-($G$10/'EUR GBP'!$F$3))</f>
        <v>#VALUE!</v>
      </c>
      <c r="P1956" s="139" t="e">
        <f>(M1956/'EUR GBP'!H1956)-(Barclays!$K$3/'EUR GBP'!$F$3)</f>
        <v>#DIV/0!</v>
      </c>
      <c r="Q1956" s="139" t="e">
        <f t="shared" si="224"/>
        <v>#DIV/0!</v>
      </c>
      <c r="R1956" s="139" t="e">
        <f t="shared" si="225"/>
        <v>#DIV/0!</v>
      </c>
      <c r="S1956" s="139" t="e">
        <f t="shared" si="226"/>
        <v>#DIV/0!</v>
      </c>
    </row>
    <row r="1957" spans="10:19" ht="15" x14ac:dyDescent="0.2">
      <c r="J1957" s="49">
        <v>42320</v>
      </c>
      <c r="K1957" s="50">
        <v>225.950002670288</v>
      </c>
      <c r="L1957" s="139">
        <f t="shared" si="222"/>
        <v>-2.3185628717197673E-2</v>
      </c>
      <c r="M1957" s="170">
        <f t="shared" si="223"/>
        <v>149.66749589988157</v>
      </c>
      <c r="N1957" s="139" t="e" cm="1">
        <f t="array" ref="N1957">[1]!BSMCall(M1957,$G$4,$G$7,W1957,$G$11,AE1957)/'EUR GBP'!H1957</f>
        <v>#VALUE!</v>
      </c>
      <c r="O1957" s="139" t="e">
        <f>$B$5*(N1957-($G$10/'EUR GBP'!$F$3))</f>
        <v>#VALUE!</v>
      </c>
      <c r="P1957" s="139" t="e">
        <f>(M1957/'EUR GBP'!H1957)-(Barclays!$K$3/'EUR GBP'!$F$3)</f>
        <v>#DIV/0!</v>
      </c>
      <c r="Q1957" s="139" t="e">
        <f t="shared" si="224"/>
        <v>#DIV/0!</v>
      </c>
      <c r="R1957" s="139" t="e">
        <f t="shared" si="225"/>
        <v>#DIV/0!</v>
      </c>
      <c r="S1957" s="139" t="e">
        <f t="shared" si="226"/>
        <v>#DIV/0!</v>
      </c>
    </row>
    <row r="1958" spans="10:19" ht="15" x14ac:dyDescent="0.2">
      <c r="J1958" s="49">
        <v>42319</v>
      </c>
      <c r="K1958" s="50">
        <v>231.25</v>
      </c>
      <c r="L1958" s="139">
        <f t="shared" si="222"/>
        <v>4.3336971152117612E-3</v>
      </c>
      <c r="M1958" s="170">
        <f t="shared" si="223"/>
        <v>153.88400694566062</v>
      </c>
      <c r="N1958" s="139" t="e" cm="1">
        <f t="array" ref="N1958">[1]!BSMCall(M1958,$G$4,$G$7,W1958,$G$11,AE1958)/'EUR GBP'!H1958</f>
        <v>#VALUE!</v>
      </c>
      <c r="O1958" s="139" t="e">
        <f>$B$5*(N1958-($G$10/'EUR GBP'!$F$3))</f>
        <v>#VALUE!</v>
      </c>
      <c r="P1958" s="139" t="e">
        <f>(M1958/'EUR GBP'!H1958)-(Barclays!$K$3/'EUR GBP'!$F$3)</f>
        <v>#DIV/0!</v>
      </c>
      <c r="Q1958" s="139" t="e">
        <f t="shared" si="224"/>
        <v>#DIV/0!</v>
      </c>
      <c r="R1958" s="139" t="e">
        <f t="shared" si="225"/>
        <v>#DIV/0!</v>
      </c>
      <c r="S1958" s="139" t="e">
        <f t="shared" si="226"/>
        <v>#DIV/0!</v>
      </c>
    </row>
    <row r="1959" spans="10:19" ht="15" x14ac:dyDescent="0.2">
      <c r="J1959" s="49">
        <v>42318</v>
      </c>
      <c r="K1959" s="50">
        <v>230.250000953674</v>
      </c>
      <c r="L1959" s="139">
        <f t="shared" si="222"/>
        <v>-2.4454209793755143E-2</v>
      </c>
      <c r="M1959" s="170">
        <f t="shared" si="223"/>
        <v>149.47312391001722</v>
      </c>
      <c r="N1959" s="139" t="e" cm="1">
        <f t="array" ref="N1959">[1]!BSMCall(M1959,$G$4,$G$7,W1959,$G$11,AE1959)/'EUR GBP'!H1959</f>
        <v>#VALUE!</v>
      </c>
      <c r="O1959" s="139" t="e">
        <f>$B$5*(N1959-($G$10/'EUR GBP'!$F$3))</f>
        <v>#VALUE!</v>
      </c>
      <c r="P1959" s="139" t="e">
        <f>(M1959/'EUR GBP'!H1959)-(Barclays!$K$3/'EUR GBP'!$F$3)</f>
        <v>#DIV/0!</v>
      </c>
      <c r="Q1959" s="139" t="e">
        <f t="shared" si="224"/>
        <v>#DIV/0!</v>
      </c>
      <c r="R1959" s="139" t="e">
        <f t="shared" si="225"/>
        <v>#DIV/0!</v>
      </c>
      <c r="S1959" s="139" t="e">
        <f t="shared" si="226"/>
        <v>#DIV/0!</v>
      </c>
    </row>
    <row r="1960" spans="10:19" ht="15" x14ac:dyDescent="0.2">
      <c r="J1960" s="49">
        <v>42317</v>
      </c>
      <c r="K1960" s="50">
        <v>235.94999313354398</v>
      </c>
      <c r="L1960" s="139">
        <f t="shared" si="222"/>
        <v>1.2366812236024004E-2</v>
      </c>
      <c r="M1960" s="170">
        <f t="shared" si="223"/>
        <v>155.11484082746412</v>
      </c>
      <c r="N1960" s="139" t="e" cm="1">
        <f t="array" ref="N1960">[1]!BSMCall(M1960,$G$4,$G$7,W1960,$G$11,AE1960)/'EUR GBP'!H1960</f>
        <v>#VALUE!</v>
      </c>
      <c r="O1960" s="139" t="e">
        <f>$B$5*(N1960-($G$10/'EUR GBP'!$F$3))</f>
        <v>#VALUE!</v>
      </c>
      <c r="P1960" s="139" t="e">
        <f>(M1960/'EUR GBP'!H1960)-(Barclays!$K$3/'EUR GBP'!$F$3)</f>
        <v>#DIV/0!</v>
      </c>
      <c r="Q1960" s="139" t="e">
        <f t="shared" si="224"/>
        <v>#DIV/0!</v>
      </c>
      <c r="R1960" s="139" t="e">
        <f t="shared" si="225"/>
        <v>#DIV/0!</v>
      </c>
      <c r="S1960" s="139" t="e">
        <f t="shared" si="226"/>
        <v>#DIV/0!</v>
      </c>
    </row>
    <row r="1961" spans="10:19" ht="15" x14ac:dyDescent="0.2">
      <c r="J1961" s="49">
        <v>42314</v>
      </c>
      <c r="K1961" s="50">
        <v>233.05001258850001</v>
      </c>
      <c r="L1961" s="139">
        <f t="shared" si="222"/>
        <v>2.0592526641135082E-2</v>
      </c>
      <c r="M1961" s="170">
        <f t="shared" si="223"/>
        <v>156.37518477120008</v>
      </c>
      <c r="N1961" s="139" t="e" cm="1">
        <f t="array" ref="N1961">[1]!BSMCall(M1961,$G$4,$G$7,W1961,$G$11,AE1961)/'EUR GBP'!H1961</f>
        <v>#VALUE!</v>
      </c>
      <c r="O1961" s="139" t="e">
        <f>$B$5*(N1961-($G$10/'EUR GBP'!$F$3))</f>
        <v>#VALUE!</v>
      </c>
      <c r="P1961" s="139" t="e">
        <f>(M1961/'EUR GBP'!H1961)-(Barclays!$K$3/'EUR GBP'!$F$3)</f>
        <v>#DIV/0!</v>
      </c>
      <c r="Q1961" s="139" t="e">
        <f t="shared" si="224"/>
        <v>#DIV/0!</v>
      </c>
      <c r="R1961" s="139" t="e">
        <f t="shared" si="225"/>
        <v>#DIV/0!</v>
      </c>
      <c r="S1961" s="139" t="e">
        <f t="shared" si="226"/>
        <v>#DIV/0!</v>
      </c>
    </row>
    <row r="1962" spans="10:19" ht="15" x14ac:dyDescent="0.2">
      <c r="J1962" s="49">
        <v>42313</v>
      </c>
      <c r="K1962" s="50">
        <v>228.29999923706001</v>
      </c>
      <c r="L1962" s="139">
        <f t="shared" si="222"/>
        <v>-1.994862505846319E-2</v>
      </c>
      <c r="M1962" s="170">
        <f t="shared" si="223"/>
        <v>150.16346959361962</v>
      </c>
      <c r="N1962" s="139" t="e" cm="1">
        <f t="array" ref="N1962">[1]!BSMCall(M1962,$G$4,$G$7,W1962,$G$11,AE1962)/'EUR GBP'!H1962</f>
        <v>#VALUE!</v>
      </c>
      <c r="O1962" s="139" t="e">
        <f>$B$5*(N1962-($G$10/'EUR GBP'!$F$3))</f>
        <v>#VALUE!</v>
      </c>
      <c r="P1962" s="139" t="e">
        <f>(M1962/'EUR GBP'!H1962)-(Barclays!$K$3/'EUR GBP'!$F$3)</f>
        <v>#DIV/0!</v>
      </c>
      <c r="Q1962" s="139" t="e">
        <f t="shared" si="224"/>
        <v>#DIV/0!</v>
      </c>
      <c r="R1962" s="139" t="e">
        <f t="shared" si="225"/>
        <v>#DIV/0!</v>
      </c>
      <c r="S1962" s="139" t="e">
        <f t="shared" si="226"/>
        <v>#DIV/0!</v>
      </c>
    </row>
    <row r="1963" spans="10:19" ht="15" x14ac:dyDescent="0.2">
      <c r="J1963" s="49">
        <v>42312</v>
      </c>
      <c r="K1963" s="50">
        <v>232.89999961853002</v>
      </c>
      <c r="L1963" s="139">
        <f t="shared" si="222"/>
        <v>-2.1464581603408277E-4</v>
      </c>
      <c r="M1963" s="170">
        <f t="shared" si="223"/>
        <v>153.18710985136468</v>
      </c>
      <c r="N1963" s="139" t="e" cm="1">
        <f t="array" ref="N1963">[1]!BSMCall(M1963,$G$4,$G$7,W1963,$G$11,AE1963)/'EUR GBP'!H1963</f>
        <v>#VALUE!</v>
      </c>
      <c r="O1963" s="139" t="e">
        <f>$B$5*(N1963-($G$10/'EUR GBP'!$F$3))</f>
        <v>#VALUE!</v>
      </c>
      <c r="P1963" s="139" t="e">
        <f>(M1963/'EUR GBP'!H1963)-(Barclays!$K$3/'EUR GBP'!$F$3)</f>
        <v>#DIV/0!</v>
      </c>
      <c r="Q1963" s="139" t="e">
        <f t="shared" si="224"/>
        <v>#DIV/0!</v>
      </c>
      <c r="R1963" s="139" t="e">
        <f t="shared" si="225"/>
        <v>#DIV/0!</v>
      </c>
      <c r="S1963" s="139" t="e">
        <f t="shared" si="226"/>
        <v>#DIV/0!</v>
      </c>
    </row>
    <row r="1964" spans="10:19" ht="15" x14ac:dyDescent="0.2">
      <c r="J1964" s="49">
        <v>42311</v>
      </c>
      <c r="K1964" s="50">
        <v>232.94999599456699</v>
      </c>
      <c r="L1964" s="139">
        <f t="shared" si="222"/>
        <v>-1.7447305292167675E-2</v>
      </c>
      <c r="M1964" s="170">
        <f t="shared" si="223"/>
        <v>150.54672180291576</v>
      </c>
      <c r="N1964" s="139" t="e" cm="1">
        <f t="array" ref="N1964">[1]!BSMCall(M1964,$G$4,$G$7,W1964,$G$11,AE1964)/'EUR GBP'!H1964</f>
        <v>#VALUE!</v>
      </c>
      <c r="O1964" s="139" t="e">
        <f>$B$5*(N1964-($G$10/'EUR GBP'!$F$3))</f>
        <v>#VALUE!</v>
      </c>
      <c r="P1964" s="139" t="e">
        <f>(M1964/'EUR GBP'!H1964)-(Barclays!$K$3/'EUR GBP'!$F$3)</f>
        <v>#DIV/0!</v>
      </c>
      <c r="Q1964" s="139" t="e">
        <f t="shared" si="224"/>
        <v>#DIV/0!</v>
      </c>
      <c r="R1964" s="139" t="e">
        <f t="shared" si="225"/>
        <v>#DIV/0!</v>
      </c>
      <c r="S1964" s="139" t="e">
        <f t="shared" si="226"/>
        <v>#DIV/0!</v>
      </c>
    </row>
    <row r="1965" spans="10:19" ht="15" x14ac:dyDescent="0.2">
      <c r="J1965" s="49">
        <v>42310</v>
      </c>
      <c r="K1965" s="50">
        <v>237.050008773803</v>
      </c>
      <c r="L1965" s="139">
        <f t="shared" si="222"/>
        <v>2.5853440609552442E-2</v>
      </c>
      <c r="M1965" s="170">
        <f t="shared" si="223"/>
        <v>157.18126199830283</v>
      </c>
      <c r="N1965" s="139" t="e" cm="1">
        <f t="array" ref="N1965">[1]!BSMCall(M1965,$G$4,$G$7,W1965,$G$11,AE1965)/'EUR GBP'!H1965</f>
        <v>#VALUE!</v>
      </c>
      <c r="O1965" s="139" t="e">
        <f>$B$5*(N1965-($G$10/'EUR GBP'!$F$3))</f>
        <v>#VALUE!</v>
      </c>
      <c r="P1965" s="139" t="e">
        <f>(M1965/'EUR GBP'!H1965)-(Barclays!$K$3/'EUR GBP'!$F$3)</f>
        <v>#DIV/0!</v>
      </c>
      <c r="Q1965" s="139" t="e">
        <f t="shared" si="224"/>
        <v>#DIV/0!</v>
      </c>
      <c r="R1965" s="139" t="e">
        <f t="shared" si="225"/>
        <v>#DIV/0!</v>
      </c>
      <c r="S1965" s="139" t="e">
        <f t="shared" si="226"/>
        <v>#DIV/0!</v>
      </c>
    </row>
    <row r="1966" spans="10:19" ht="15" x14ac:dyDescent="0.2">
      <c r="J1966" s="49">
        <v>42307</v>
      </c>
      <c r="K1966" s="50">
        <v>230.99999427795402</v>
      </c>
      <c r="L1966" s="139">
        <f t="shared" si="222"/>
        <v>-2.6064329040450442E-2</v>
      </c>
      <c r="M1966" s="170">
        <f t="shared" si="223"/>
        <v>149.22642144244745</v>
      </c>
      <c r="N1966" s="139" t="e" cm="1">
        <f t="array" ref="N1966">[1]!BSMCall(M1966,$G$4,$G$7,W1966,$G$11,AE1966)/'EUR GBP'!H1966</f>
        <v>#VALUE!</v>
      </c>
      <c r="O1966" s="139" t="e">
        <f>$B$5*(N1966-($G$10/'EUR GBP'!$F$3))</f>
        <v>#VALUE!</v>
      </c>
      <c r="P1966" s="139" t="e">
        <f>(M1966/'EUR GBP'!H1966)-(Barclays!$K$3/'EUR GBP'!$F$3)</f>
        <v>#DIV/0!</v>
      </c>
      <c r="Q1966" s="139" t="e">
        <f t="shared" si="224"/>
        <v>#DIV/0!</v>
      </c>
      <c r="R1966" s="139" t="e">
        <f t="shared" si="225"/>
        <v>#DIV/0!</v>
      </c>
      <c r="S1966" s="139" t="e">
        <f t="shared" si="226"/>
        <v>#DIV/0!</v>
      </c>
    </row>
    <row r="1967" spans="10:19" ht="15" x14ac:dyDescent="0.2">
      <c r="J1967" s="49">
        <v>42306</v>
      </c>
      <c r="K1967" s="50">
        <v>237.100005149841</v>
      </c>
      <c r="L1967" s="139">
        <f t="shared" si="222"/>
        <v>-6.7079047008236636E-2</v>
      </c>
      <c r="M1967" s="170">
        <f t="shared" si="223"/>
        <v>142.94214644225784</v>
      </c>
      <c r="N1967" s="139" t="e" cm="1">
        <f t="array" ref="N1967">[1]!BSMCall(M1967,$G$4,$G$7,W1967,$G$11,AE1967)/'EUR GBP'!H1967</f>
        <v>#VALUE!</v>
      </c>
      <c r="O1967" s="139" t="e">
        <f>$B$5*(N1967-($G$10/'EUR GBP'!$F$3))</f>
        <v>#VALUE!</v>
      </c>
      <c r="P1967" s="139" t="e">
        <f>(M1967/'EUR GBP'!H1967)-(Barclays!$K$3/'EUR GBP'!$F$3)</f>
        <v>#DIV/0!</v>
      </c>
      <c r="Q1967" s="139" t="e">
        <f t="shared" si="224"/>
        <v>#DIV/0!</v>
      </c>
      <c r="R1967" s="139" t="e">
        <f t="shared" si="225"/>
        <v>#DIV/0!</v>
      </c>
      <c r="S1967" s="139" t="e">
        <f t="shared" si="226"/>
        <v>#DIV/0!</v>
      </c>
    </row>
    <row r="1968" spans="10:19" ht="15" x14ac:dyDescent="0.2">
      <c r="J1968" s="49">
        <v>42305</v>
      </c>
      <c r="K1968" s="50">
        <v>253.55000495910599</v>
      </c>
      <c r="L1968" s="139">
        <f t="shared" si="222"/>
        <v>1.190252918213535E-2</v>
      </c>
      <c r="M1968" s="170">
        <f t="shared" si="223"/>
        <v>155.04370337893025</v>
      </c>
      <c r="N1968" s="139" t="e" cm="1">
        <f t="array" ref="N1968">[1]!BSMCall(M1968,$G$4,$G$7,W1968,$G$11,AE1968)/'EUR GBP'!H1968</f>
        <v>#VALUE!</v>
      </c>
      <c r="O1968" s="139" t="e">
        <f>$B$5*(N1968-($G$10/'EUR GBP'!$F$3))</f>
        <v>#VALUE!</v>
      </c>
      <c r="P1968" s="139" t="e">
        <f>(M1968/'EUR GBP'!H1968)-(Barclays!$K$3/'EUR GBP'!$F$3)</f>
        <v>#DIV/0!</v>
      </c>
      <c r="Q1968" s="139" t="e">
        <f t="shared" si="224"/>
        <v>#DIV/0!</v>
      </c>
      <c r="R1968" s="139" t="e">
        <f t="shared" si="225"/>
        <v>#DIV/0!</v>
      </c>
      <c r="S1968" s="139" t="e">
        <f t="shared" si="226"/>
        <v>#DIV/0!</v>
      </c>
    </row>
    <row r="1969" spans="10:19" ht="15" x14ac:dyDescent="0.2">
      <c r="J1969" s="49">
        <v>42304</v>
      </c>
      <c r="K1969" s="50">
        <v>250.550007820129</v>
      </c>
      <c r="L1969" s="139">
        <f t="shared" si="222"/>
        <v>-3.9901337480989236E-4</v>
      </c>
      <c r="M1969" s="170">
        <f t="shared" si="223"/>
        <v>153.15886105439941</v>
      </c>
      <c r="N1969" s="139" t="e" cm="1">
        <f t="array" ref="N1969">[1]!BSMCall(M1969,$G$4,$G$7,W1969,$G$11,AE1969)/'EUR GBP'!H1969</f>
        <v>#VALUE!</v>
      </c>
      <c r="O1969" s="139" t="e">
        <f>$B$5*(N1969-($G$10/'EUR GBP'!$F$3))</f>
        <v>#VALUE!</v>
      </c>
      <c r="P1969" s="139" t="e">
        <f>(M1969/'EUR GBP'!H1969)-(Barclays!$K$3/'EUR GBP'!$F$3)</f>
        <v>#DIV/0!</v>
      </c>
      <c r="Q1969" s="139" t="e">
        <f t="shared" si="224"/>
        <v>#DIV/0!</v>
      </c>
      <c r="R1969" s="139" t="e">
        <f t="shared" si="225"/>
        <v>#DIV/0!</v>
      </c>
      <c r="S1969" s="139" t="e">
        <f t="shared" si="226"/>
        <v>#DIV/0!</v>
      </c>
    </row>
    <row r="1970" spans="10:19" ht="15" x14ac:dyDescent="0.2">
      <c r="J1970" s="49">
        <v>42303</v>
      </c>
      <c r="K1970" s="50">
        <v>250.65000057220402</v>
      </c>
      <c r="L1970" s="139">
        <f t="shared" si="222"/>
        <v>-3.186577940040145E-3</v>
      </c>
      <c r="M1970" s="170">
        <f t="shared" si="223"/>
        <v>152.73175041761652</v>
      </c>
      <c r="N1970" s="139" t="e" cm="1">
        <f t="array" ref="N1970">[1]!BSMCall(M1970,$G$4,$G$7,W1970,$G$11,AE1970)/'EUR GBP'!H1970</f>
        <v>#VALUE!</v>
      </c>
      <c r="O1970" s="139" t="e">
        <f>$B$5*(N1970-($G$10/'EUR GBP'!$F$3))</f>
        <v>#VALUE!</v>
      </c>
      <c r="P1970" s="139" t="e">
        <f>(M1970/'EUR GBP'!H1970)-(Barclays!$K$3/'EUR GBP'!$F$3)</f>
        <v>#DIV/0!</v>
      </c>
      <c r="Q1970" s="139" t="e">
        <f t="shared" si="224"/>
        <v>#DIV/0!</v>
      </c>
      <c r="R1970" s="139" t="e">
        <f t="shared" si="225"/>
        <v>#DIV/0!</v>
      </c>
      <c r="S1970" s="139" t="e">
        <f t="shared" si="226"/>
        <v>#DIV/0!</v>
      </c>
    </row>
    <row r="1971" spans="10:19" ht="15" x14ac:dyDescent="0.2">
      <c r="J1971" s="49">
        <v>42300</v>
      </c>
      <c r="K1971" s="50">
        <v>251.44999027252101</v>
      </c>
      <c r="L1971" s="139">
        <f t="shared" si="222"/>
        <v>1.9885205439280009E-4</v>
      </c>
      <c r="M1971" s="170">
        <f t="shared" si="223"/>
        <v>153.25046599419605</v>
      </c>
      <c r="N1971" s="139" t="e" cm="1">
        <f t="array" ref="N1971">[1]!BSMCall(M1971,$G$4,$G$7,W1971,$G$11,AE1971)/'EUR GBP'!H1971</f>
        <v>#VALUE!</v>
      </c>
      <c r="O1971" s="139" t="e">
        <f>$B$5*(N1971-($G$10/'EUR GBP'!$F$3))</f>
        <v>#VALUE!</v>
      </c>
      <c r="P1971" s="139" t="e">
        <f>(M1971/'EUR GBP'!H1971)-(Barclays!$K$3/'EUR GBP'!$F$3)</f>
        <v>#DIV/0!</v>
      </c>
      <c r="Q1971" s="139" t="e">
        <f t="shared" si="224"/>
        <v>#DIV/0!</v>
      </c>
      <c r="R1971" s="139" t="e">
        <f t="shared" si="225"/>
        <v>#DIV/0!</v>
      </c>
      <c r="S1971" s="139" t="e">
        <f t="shared" si="226"/>
        <v>#DIV/0!</v>
      </c>
    </row>
    <row r="1972" spans="10:19" ht="15" x14ac:dyDescent="0.2">
      <c r="J1972" s="49">
        <v>42299</v>
      </c>
      <c r="K1972" s="50">
        <v>251.39999389648403</v>
      </c>
      <c r="L1972" s="139">
        <f t="shared" si="222"/>
        <v>1.341494005141778E-2</v>
      </c>
      <c r="M1972" s="170">
        <f t="shared" si="223"/>
        <v>155.27543496911969</v>
      </c>
      <c r="N1972" s="139" t="e" cm="1">
        <f t="array" ref="N1972">[1]!BSMCall(M1972,$G$4,$G$7,W1972,$G$11,AE1972)/'EUR GBP'!H1972</f>
        <v>#VALUE!</v>
      </c>
      <c r="O1972" s="139" t="e">
        <f>$B$5*(N1972-($G$10/'EUR GBP'!$F$3))</f>
        <v>#VALUE!</v>
      </c>
      <c r="P1972" s="139" t="e">
        <f>(M1972/'EUR GBP'!H1972)-(Barclays!$K$3/'EUR GBP'!$F$3)</f>
        <v>#DIV/0!</v>
      </c>
      <c r="Q1972" s="139" t="e">
        <f t="shared" si="224"/>
        <v>#DIV/0!</v>
      </c>
      <c r="R1972" s="139" t="e">
        <f t="shared" si="225"/>
        <v>#DIV/0!</v>
      </c>
      <c r="S1972" s="139" t="e">
        <f t="shared" si="226"/>
        <v>#DIV/0!</v>
      </c>
    </row>
    <row r="1973" spans="10:19" ht="15" x14ac:dyDescent="0.2">
      <c r="J1973" s="49">
        <v>42298</v>
      </c>
      <c r="K1973" s="50">
        <v>248.049998283386</v>
      </c>
      <c r="L1973" s="139">
        <f t="shared" si="222"/>
        <v>-2.2719160946146247E-2</v>
      </c>
      <c r="M1973" s="170">
        <f t="shared" si="223"/>
        <v>149.73896809077451</v>
      </c>
      <c r="N1973" s="139" t="e" cm="1">
        <f t="array" ref="N1973">[1]!BSMCall(M1973,$G$4,$G$7,W1973,$G$11,AE1973)/'EUR GBP'!H1973</f>
        <v>#VALUE!</v>
      </c>
      <c r="O1973" s="139" t="e">
        <f>$B$5*(N1973-($G$10/'EUR GBP'!$F$3))</f>
        <v>#VALUE!</v>
      </c>
      <c r="P1973" s="139" t="e">
        <f>(M1973/'EUR GBP'!H1973)-(Barclays!$K$3/'EUR GBP'!$F$3)</f>
        <v>#DIV/0!</v>
      </c>
      <c r="Q1973" s="139" t="e">
        <f t="shared" si="224"/>
        <v>#DIV/0!</v>
      </c>
      <c r="R1973" s="139" t="e">
        <f t="shared" si="225"/>
        <v>#DIV/0!</v>
      </c>
      <c r="S1973" s="139" t="e">
        <f t="shared" si="226"/>
        <v>#DIV/0!</v>
      </c>
    </row>
    <row r="1974" spans="10:19" ht="15" x14ac:dyDescent="0.2">
      <c r="J1974" s="49">
        <v>42297</v>
      </c>
      <c r="K1974" s="50">
        <v>253.74999046325598</v>
      </c>
      <c r="L1974" s="139">
        <f t="shared" si="222"/>
        <v>-2.3617574990441531E-3</v>
      </c>
      <c r="M1974" s="170">
        <f t="shared" si="223"/>
        <v>152.85812940383965</v>
      </c>
      <c r="N1974" s="139" t="e" cm="1">
        <f t="array" ref="N1974">[1]!BSMCall(M1974,$G$4,$G$7,W1974,$G$11,AE1974)/'EUR GBP'!H1974</f>
        <v>#VALUE!</v>
      </c>
      <c r="O1974" s="139" t="e">
        <f>$B$5*(N1974-($G$10/'EUR GBP'!$F$3))</f>
        <v>#VALUE!</v>
      </c>
      <c r="P1974" s="139" t="e">
        <f>(M1974/'EUR GBP'!H1974)-(Barclays!$K$3/'EUR GBP'!$F$3)</f>
        <v>#DIV/0!</v>
      </c>
      <c r="Q1974" s="139" t="e">
        <f t="shared" si="224"/>
        <v>#DIV/0!</v>
      </c>
      <c r="R1974" s="139" t="e">
        <f t="shared" si="225"/>
        <v>#DIV/0!</v>
      </c>
      <c r="S1974" s="139" t="e">
        <f t="shared" si="226"/>
        <v>#DIV/0!</v>
      </c>
    </row>
    <row r="1975" spans="10:19" ht="15" x14ac:dyDescent="0.2">
      <c r="J1975" s="49">
        <v>42296</v>
      </c>
      <c r="K1975" s="50">
        <v>254.34999465942298</v>
      </c>
      <c r="L1975" s="139">
        <f t="shared" si="222"/>
        <v>1.4653704279419753E-2</v>
      </c>
      <c r="M1975" s="170">
        <f t="shared" si="223"/>
        <v>155.46523842151149</v>
      </c>
      <c r="N1975" s="139" t="e" cm="1">
        <f t="array" ref="N1975">[1]!BSMCall(M1975,$G$4,$G$7,W1975,$G$11,AE1975)/'EUR GBP'!H1975</f>
        <v>#VALUE!</v>
      </c>
      <c r="O1975" s="139" t="e">
        <f>$B$5*(N1975-($G$10/'EUR GBP'!$F$3))</f>
        <v>#VALUE!</v>
      </c>
      <c r="P1975" s="139" t="e">
        <f>(M1975/'EUR GBP'!H1975)-(Barclays!$K$3/'EUR GBP'!$F$3)</f>
        <v>#DIV/0!</v>
      </c>
      <c r="Q1975" s="139" t="e">
        <f t="shared" si="224"/>
        <v>#DIV/0!</v>
      </c>
      <c r="R1975" s="139" t="e">
        <f t="shared" si="225"/>
        <v>#DIV/0!</v>
      </c>
      <c r="S1975" s="139" t="e">
        <f t="shared" si="226"/>
        <v>#DIV/0!</v>
      </c>
    </row>
    <row r="1976" spans="10:19" ht="15" x14ac:dyDescent="0.2">
      <c r="J1976" s="49">
        <v>42293</v>
      </c>
      <c r="K1976" s="50">
        <v>250.65000057220402</v>
      </c>
      <c r="L1976" s="139">
        <f t="shared" si="222"/>
        <v>8.0112508595844827E-3</v>
      </c>
      <c r="M1976" s="170">
        <f t="shared" si="223"/>
        <v>154.44748172258744</v>
      </c>
      <c r="N1976" s="139" t="e" cm="1">
        <f t="array" ref="N1976">[1]!BSMCall(M1976,$G$4,$G$7,W1976,$G$11,AE1976)/'EUR GBP'!H1976</f>
        <v>#VALUE!</v>
      </c>
      <c r="O1976" s="139" t="e">
        <f>$B$5*(N1976-($G$10/'EUR GBP'!$F$3))</f>
        <v>#VALUE!</v>
      </c>
      <c r="P1976" s="139" t="e">
        <f>(M1976/'EUR GBP'!H1976)-(Barclays!$K$3/'EUR GBP'!$F$3)</f>
        <v>#DIV/0!</v>
      </c>
      <c r="Q1976" s="139" t="e">
        <f t="shared" si="224"/>
        <v>#DIV/0!</v>
      </c>
      <c r="R1976" s="139" t="e">
        <f t="shared" si="225"/>
        <v>#DIV/0!</v>
      </c>
      <c r="S1976" s="139" t="e">
        <f t="shared" si="226"/>
        <v>#DIV/0!</v>
      </c>
    </row>
    <row r="1977" spans="10:19" ht="15" x14ac:dyDescent="0.2">
      <c r="J1977" s="49">
        <v>42292</v>
      </c>
      <c r="K1977" s="50">
        <v>248.650002479553</v>
      </c>
      <c r="L1977" s="139">
        <f t="shared" si="222"/>
        <v>8.4814352721412582E-3</v>
      </c>
      <c r="M1977" s="170">
        <f t="shared" si="223"/>
        <v>154.51952337728392</v>
      </c>
      <c r="N1977" s="139" t="e" cm="1">
        <f t="array" ref="N1977">[1]!BSMCall(M1977,$G$4,$G$7,W1977,$G$11,AE1977)/'EUR GBP'!H1977</f>
        <v>#VALUE!</v>
      </c>
      <c r="O1977" s="139" t="e">
        <f>$B$5*(N1977-($G$10/'EUR GBP'!$F$3))</f>
        <v>#VALUE!</v>
      </c>
      <c r="P1977" s="139" t="e">
        <f>(M1977/'EUR GBP'!H1977)-(Barclays!$K$3/'EUR GBP'!$F$3)</f>
        <v>#DIV/0!</v>
      </c>
      <c r="Q1977" s="139" t="e">
        <f t="shared" si="224"/>
        <v>#DIV/0!</v>
      </c>
      <c r="R1977" s="139" t="e">
        <f t="shared" si="225"/>
        <v>#DIV/0!</v>
      </c>
      <c r="S1977" s="139" t="e">
        <f t="shared" si="226"/>
        <v>#DIV/0!</v>
      </c>
    </row>
    <row r="1978" spans="10:19" ht="15" x14ac:dyDescent="0.2">
      <c r="J1978" s="49">
        <v>42291</v>
      </c>
      <c r="K1978" s="50">
        <v>246.55001163482601</v>
      </c>
      <c r="L1978" s="139">
        <f t="shared" si="222"/>
        <v>-2.0275677853106095E-2</v>
      </c>
      <c r="M1978" s="170">
        <f t="shared" si="223"/>
        <v>150.11335856511687</v>
      </c>
      <c r="N1978" s="139" t="e" cm="1">
        <f t="array" ref="N1978">[1]!BSMCall(M1978,$G$4,$G$7,W1978,$G$11,AE1978)/'EUR GBP'!H1978</f>
        <v>#VALUE!</v>
      </c>
      <c r="O1978" s="139" t="e">
        <f>$B$5*(N1978-($G$10/'EUR GBP'!$F$3))</f>
        <v>#VALUE!</v>
      </c>
      <c r="P1978" s="139" t="e">
        <f>(M1978/'EUR GBP'!H1978)-(Barclays!$K$3/'EUR GBP'!$F$3)</f>
        <v>#DIV/0!</v>
      </c>
      <c r="Q1978" s="139" t="e">
        <f t="shared" si="224"/>
        <v>#DIV/0!</v>
      </c>
      <c r="R1978" s="139" t="e">
        <f t="shared" si="225"/>
        <v>#DIV/0!</v>
      </c>
      <c r="S1978" s="139" t="e">
        <f t="shared" si="226"/>
        <v>#DIV/0!</v>
      </c>
    </row>
    <row r="1979" spans="10:19" ht="15" x14ac:dyDescent="0.2">
      <c r="J1979" s="49">
        <v>42290</v>
      </c>
      <c r="K1979" s="50">
        <v>251.60000324249202</v>
      </c>
      <c r="L1979" s="139">
        <f t="shared" si="222"/>
        <v>-1.675081766568743E-2</v>
      </c>
      <c r="M1979" s="170">
        <f t="shared" si="223"/>
        <v>150.65343763557047</v>
      </c>
      <c r="N1979" s="139" t="e" cm="1">
        <f t="array" ref="N1979">[1]!BSMCall(M1979,$G$4,$G$7,W1979,$G$11,AE1979)/'EUR GBP'!H1979</f>
        <v>#VALUE!</v>
      </c>
      <c r="O1979" s="139" t="e">
        <f>$B$5*(N1979-($G$10/'EUR GBP'!$F$3))</f>
        <v>#VALUE!</v>
      </c>
      <c r="P1979" s="139" t="e">
        <f>(M1979/'EUR GBP'!H1979)-(Barclays!$K$3/'EUR GBP'!$F$3)</f>
        <v>#DIV/0!</v>
      </c>
      <c r="Q1979" s="139" t="e">
        <f t="shared" si="224"/>
        <v>#DIV/0!</v>
      </c>
      <c r="R1979" s="139" t="e">
        <f t="shared" si="225"/>
        <v>#DIV/0!</v>
      </c>
      <c r="S1979" s="139" t="e">
        <f t="shared" si="226"/>
        <v>#DIV/0!</v>
      </c>
    </row>
    <row r="1980" spans="10:19" ht="15" x14ac:dyDescent="0.2">
      <c r="J1980" s="49">
        <v>42289</v>
      </c>
      <c r="K1980" s="50">
        <v>255.850005149841</v>
      </c>
      <c r="L1980" s="139">
        <f t="shared" si="222"/>
        <v>-7.3988082175764037E-3</v>
      </c>
      <c r="M1980" s="170">
        <f t="shared" si="223"/>
        <v>152.08635250341035</v>
      </c>
      <c r="N1980" s="139" t="e" cm="1">
        <f t="array" ref="N1980">[1]!BSMCall(M1980,$G$4,$G$7,W1980,$G$11,AE1980)/'EUR GBP'!H1980</f>
        <v>#VALUE!</v>
      </c>
      <c r="O1980" s="139" t="e">
        <f>$B$5*(N1980-($G$10/'EUR GBP'!$F$3))</f>
        <v>#VALUE!</v>
      </c>
      <c r="P1980" s="139" t="e">
        <f>(M1980/'EUR GBP'!H1980)-(Barclays!$K$3/'EUR GBP'!$F$3)</f>
        <v>#DIV/0!</v>
      </c>
      <c r="Q1980" s="139" t="e">
        <f t="shared" si="224"/>
        <v>#DIV/0!</v>
      </c>
      <c r="R1980" s="139" t="e">
        <f t="shared" si="225"/>
        <v>#DIV/0!</v>
      </c>
      <c r="S1980" s="139" t="e">
        <f t="shared" si="226"/>
        <v>#DIV/0!</v>
      </c>
    </row>
    <row r="1981" spans="10:19" ht="15" x14ac:dyDescent="0.2">
      <c r="J1981" s="49">
        <v>42286</v>
      </c>
      <c r="K1981" s="50">
        <v>257.75001049041697</v>
      </c>
      <c r="L1981" s="139">
        <f t="shared" si="222"/>
        <v>1.5246594403007921E-2</v>
      </c>
      <c r="M1981" s="170">
        <f t="shared" si="223"/>
        <v>155.55608104499245</v>
      </c>
      <c r="N1981" s="139" t="e" cm="1">
        <f t="array" ref="N1981">[1]!BSMCall(M1981,$G$4,$G$7,W1981,$G$11,AE1981)/'EUR GBP'!H1981</f>
        <v>#VALUE!</v>
      </c>
      <c r="O1981" s="139" t="e">
        <f>$B$5*(N1981-($G$10/'EUR GBP'!$F$3))</f>
        <v>#VALUE!</v>
      </c>
      <c r="P1981" s="139" t="e">
        <f>(M1981/'EUR GBP'!H1981)-(Barclays!$K$3/'EUR GBP'!$F$3)</f>
        <v>#DIV/0!</v>
      </c>
      <c r="Q1981" s="139" t="e">
        <f t="shared" si="224"/>
        <v>#DIV/0!</v>
      </c>
      <c r="R1981" s="139" t="e">
        <f t="shared" si="225"/>
        <v>#DIV/0!</v>
      </c>
      <c r="S1981" s="139" t="e">
        <f t="shared" si="226"/>
        <v>#DIV/0!</v>
      </c>
    </row>
    <row r="1982" spans="10:19" ht="15" x14ac:dyDescent="0.2">
      <c r="J1982" s="49">
        <v>42285</v>
      </c>
      <c r="K1982" s="50">
        <v>253.850007057189</v>
      </c>
      <c r="L1982" s="139">
        <f t="shared" si="222"/>
        <v>-1.2721583655067689E-2</v>
      </c>
      <c r="M1982" s="170">
        <f t="shared" si="223"/>
        <v>151.27079686214711</v>
      </c>
      <c r="N1982" s="139" t="e" cm="1">
        <f t="array" ref="N1982">[1]!BSMCall(M1982,$G$4,$G$7,W1982,$G$11,AE1982)/'EUR GBP'!H1982</f>
        <v>#VALUE!</v>
      </c>
      <c r="O1982" s="139" t="e">
        <f>$B$5*(N1982-($G$10/'EUR GBP'!$F$3))</f>
        <v>#VALUE!</v>
      </c>
      <c r="P1982" s="139" t="e">
        <f>(M1982/'EUR GBP'!H1982)-(Barclays!$K$3/'EUR GBP'!$F$3)</f>
        <v>#DIV/0!</v>
      </c>
      <c r="Q1982" s="139" t="e">
        <f t="shared" si="224"/>
        <v>#DIV/0!</v>
      </c>
      <c r="R1982" s="139" t="e">
        <f t="shared" si="225"/>
        <v>#DIV/0!</v>
      </c>
      <c r="S1982" s="139" t="e">
        <f t="shared" si="226"/>
        <v>#DIV/0!</v>
      </c>
    </row>
    <row r="1983" spans="10:19" ht="15" x14ac:dyDescent="0.2">
      <c r="J1983" s="49">
        <v>42284</v>
      </c>
      <c r="K1983" s="50">
        <v>257.10000991821198</v>
      </c>
      <c r="L1983" s="139">
        <f t="shared" si="222"/>
        <v>8.9861909741742411E-3</v>
      </c>
      <c r="M1983" s="170">
        <f t="shared" si="223"/>
        <v>154.59686204488079</v>
      </c>
      <c r="N1983" s="139" t="e" cm="1">
        <f t="array" ref="N1983">[1]!BSMCall(M1983,$G$4,$G$7,W1983,$G$11,AE1983)/'EUR GBP'!H1983</f>
        <v>#VALUE!</v>
      </c>
      <c r="O1983" s="139" t="e">
        <f>$B$5*(N1983-($G$10/'EUR GBP'!$F$3))</f>
        <v>#VALUE!</v>
      </c>
      <c r="P1983" s="139" t="e">
        <f>(M1983/'EUR GBP'!H1983)-(Barclays!$K$3/'EUR GBP'!$F$3)</f>
        <v>#DIV/0!</v>
      </c>
      <c r="Q1983" s="139" t="e">
        <f t="shared" si="224"/>
        <v>#DIV/0!</v>
      </c>
      <c r="R1983" s="139" t="e">
        <f t="shared" si="225"/>
        <v>#DIV/0!</v>
      </c>
      <c r="S1983" s="139" t="e">
        <f t="shared" si="226"/>
        <v>#DIV/0!</v>
      </c>
    </row>
    <row r="1984" spans="10:19" ht="15" x14ac:dyDescent="0.2">
      <c r="J1984" s="49">
        <v>42283</v>
      </c>
      <c r="K1984" s="50">
        <v>254.80000972747797</v>
      </c>
      <c r="L1984" s="139">
        <f t="shared" si="222"/>
        <v>-5.2841837281899957E-3</v>
      </c>
      <c r="M1984" s="170">
        <f t="shared" si="223"/>
        <v>152.41035526319718</v>
      </c>
      <c r="N1984" s="139" t="e" cm="1">
        <f t="array" ref="N1984">[1]!BSMCall(M1984,$G$4,$G$7,W1984,$G$11,AE1984)/'EUR GBP'!H1984</f>
        <v>#VALUE!</v>
      </c>
      <c r="O1984" s="139" t="e">
        <f>$B$5*(N1984-($G$10/'EUR GBP'!$F$3))</f>
        <v>#VALUE!</v>
      </c>
      <c r="P1984" s="139" t="e">
        <f>(M1984/'EUR GBP'!H1984)-(Barclays!$K$3/'EUR GBP'!$F$3)</f>
        <v>#DIV/0!</v>
      </c>
      <c r="Q1984" s="139" t="e">
        <f t="shared" si="224"/>
        <v>#DIV/0!</v>
      </c>
      <c r="R1984" s="139" t="e">
        <f t="shared" si="225"/>
        <v>#DIV/0!</v>
      </c>
      <c r="S1984" s="139" t="e">
        <f t="shared" si="226"/>
        <v>#DIV/0!</v>
      </c>
    </row>
    <row r="1985" spans="10:19" ht="15" x14ac:dyDescent="0.2">
      <c r="J1985" s="49">
        <v>42282</v>
      </c>
      <c r="K1985" s="50">
        <v>256.14998340606599</v>
      </c>
      <c r="L1985" s="139">
        <f t="shared" si="222"/>
        <v>3.2334391747211158E-2</v>
      </c>
      <c r="M1985" s="170">
        <f t="shared" si="223"/>
        <v>158.17427331789369</v>
      </c>
      <c r="N1985" s="139" t="e" cm="1">
        <f t="array" ref="N1985">[1]!BSMCall(M1985,$G$4,$G$7,W1985,$G$11,AE1985)/'EUR GBP'!H1985</f>
        <v>#VALUE!</v>
      </c>
      <c r="O1985" s="139" t="e">
        <f>$B$5*(N1985-($G$10/'EUR GBP'!$F$3))</f>
        <v>#VALUE!</v>
      </c>
      <c r="P1985" s="139" t="e">
        <f>(M1985/'EUR GBP'!H1985)-(Barclays!$K$3/'EUR GBP'!$F$3)</f>
        <v>#DIV/0!</v>
      </c>
      <c r="Q1985" s="139" t="e">
        <f t="shared" si="224"/>
        <v>#DIV/0!</v>
      </c>
      <c r="R1985" s="139" t="e">
        <f t="shared" si="225"/>
        <v>#DIV/0!</v>
      </c>
      <c r="S1985" s="139" t="e">
        <f t="shared" si="226"/>
        <v>#DIV/0!</v>
      </c>
    </row>
    <row r="1986" spans="10:19" ht="15" x14ac:dyDescent="0.2">
      <c r="J1986" s="49">
        <v>42279</v>
      </c>
      <c r="K1986" s="50">
        <v>248.00000190734801</v>
      </c>
      <c r="L1986" s="139">
        <f t="shared" si="222"/>
        <v>6.4725276151448895E-3</v>
      </c>
      <c r="M1986" s="170">
        <f t="shared" si="223"/>
        <v>154.21171855033214</v>
      </c>
      <c r="N1986" s="139" t="e" cm="1">
        <f t="array" ref="N1986">[1]!BSMCall(M1986,$G$4,$G$7,W1986,$G$11,AE1986)/'EUR GBP'!H1986</f>
        <v>#VALUE!</v>
      </c>
      <c r="O1986" s="139" t="e">
        <f>$B$5*(N1986-($G$10/'EUR GBP'!$F$3))</f>
        <v>#VALUE!</v>
      </c>
      <c r="P1986" s="139" t="e">
        <f>(M1986/'EUR GBP'!H1986)-(Barclays!$K$3/'EUR GBP'!$F$3)</f>
        <v>#DIV/0!</v>
      </c>
      <c r="Q1986" s="139" t="e">
        <f t="shared" si="224"/>
        <v>#DIV/0!</v>
      </c>
      <c r="R1986" s="139" t="e">
        <f t="shared" si="225"/>
        <v>#DIV/0!</v>
      </c>
      <c r="S1986" s="139" t="e">
        <f t="shared" si="226"/>
        <v>#DIV/0!</v>
      </c>
    </row>
    <row r="1987" spans="10:19" ht="15" x14ac:dyDescent="0.2">
      <c r="J1987" s="49">
        <v>42278</v>
      </c>
      <c r="K1987" s="50">
        <v>246.39999866485499</v>
      </c>
      <c r="L1987" s="139">
        <f t="shared" si="222"/>
        <v>9.1734568260306917E-3</v>
      </c>
      <c r="M1987" s="170">
        <f t="shared" si="223"/>
        <v>154.62555491830577</v>
      </c>
      <c r="N1987" s="139" t="e" cm="1">
        <f t="array" ref="N1987">[1]!BSMCall(M1987,$G$4,$G$7,W1987,$G$11,AE1987)/'EUR GBP'!H1987</f>
        <v>#VALUE!</v>
      </c>
      <c r="O1987" s="139" t="e">
        <f>$B$5*(N1987-($G$10/'EUR GBP'!$F$3))</f>
        <v>#VALUE!</v>
      </c>
      <c r="P1987" s="139" t="e">
        <f>(M1987/'EUR GBP'!H1987)-(Barclays!$K$3/'EUR GBP'!$F$3)</f>
        <v>#DIV/0!</v>
      </c>
      <c r="Q1987" s="139" t="e">
        <f t="shared" si="224"/>
        <v>#DIV/0!</v>
      </c>
      <c r="R1987" s="139" t="e">
        <f t="shared" si="225"/>
        <v>#DIV/0!</v>
      </c>
      <c r="S1987" s="139" t="e">
        <f t="shared" si="226"/>
        <v>#DIV/0!</v>
      </c>
    </row>
    <row r="1988" spans="10:19" ht="15" x14ac:dyDescent="0.2">
      <c r="J1988" s="49">
        <v>42277</v>
      </c>
      <c r="K1988" s="50">
        <v>244.14999485015798</v>
      </c>
      <c r="L1988" s="139">
        <f t="shared" ref="L1988:L2001" si="227">LN(K1988/K1989)</f>
        <v>1.7143806336306511E-2</v>
      </c>
      <c r="M1988" s="170">
        <f t="shared" ref="M1988:M2001" si="228">$K$3*(1+L1988)</f>
        <v>155.84677185339575</v>
      </c>
      <c r="N1988" s="139" t="e" cm="1">
        <f t="array" ref="N1988">[1]!BSMCall(M1988,$G$4,$G$7,W1988,$G$11,AE1988)/'EUR GBP'!H1988</f>
        <v>#VALUE!</v>
      </c>
      <c r="O1988" s="139" t="e">
        <f>$B$5*(N1988-($G$10/'EUR GBP'!$F$3))</f>
        <v>#VALUE!</v>
      </c>
      <c r="P1988" s="139" t="e">
        <f>(M1988/'EUR GBP'!H1988)-(Barclays!$K$3/'EUR GBP'!$F$3)</f>
        <v>#DIV/0!</v>
      </c>
      <c r="Q1988" s="139" t="e">
        <f t="shared" ref="Q1988:Q2001" si="229">$G$15*P1988</f>
        <v>#DIV/0!</v>
      </c>
      <c r="R1988" s="139" t="e">
        <f t="shared" ref="R1988:R2001" si="230">0.5*$G$16*P1988^2</f>
        <v>#DIV/0!</v>
      </c>
      <c r="S1988" s="139" t="e">
        <f t="shared" ref="S1988:S2001" si="231">Q1988+R1988+Y1988+AG1988</f>
        <v>#DIV/0!</v>
      </c>
    </row>
    <row r="1989" spans="10:19" ht="15" x14ac:dyDescent="0.2">
      <c r="J1989" s="49">
        <v>42276</v>
      </c>
      <c r="K1989" s="50">
        <v>240.00000953674299</v>
      </c>
      <c r="L1989" s="139">
        <f t="shared" si="227"/>
        <v>-2.4285934174486282E-2</v>
      </c>
      <c r="M1989" s="170">
        <f t="shared" si="228"/>
        <v>149.49890710004533</v>
      </c>
      <c r="N1989" s="139" t="e" cm="1">
        <f t="array" ref="N1989">[1]!BSMCall(M1989,$G$4,$G$7,W1989,$G$11,AE1989)/'EUR GBP'!H1989</f>
        <v>#VALUE!</v>
      </c>
      <c r="O1989" s="139" t="e">
        <f>$B$5*(N1989-($G$10/'EUR GBP'!$F$3))</f>
        <v>#VALUE!</v>
      </c>
      <c r="P1989" s="139" t="e">
        <f>(M1989/'EUR GBP'!H1989)-(Barclays!$K$3/'EUR GBP'!$F$3)</f>
        <v>#DIV/0!</v>
      </c>
      <c r="Q1989" s="139" t="e">
        <f t="shared" si="229"/>
        <v>#DIV/0!</v>
      </c>
      <c r="R1989" s="139" t="e">
        <f t="shared" si="230"/>
        <v>#DIV/0!</v>
      </c>
      <c r="S1989" s="139" t="e">
        <f t="shared" si="231"/>
        <v>#DIV/0!</v>
      </c>
    </row>
    <row r="1990" spans="10:19" ht="15" x14ac:dyDescent="0.2">
      <c r="J1990" s="49">
        <v>42275</v>
      </c>
      <c r="K1990" s="50">
        <v>245.89998722076399</v>
      </c>
      <c r="L1990" s="139">
        <f t="shared" si="227"/>
        <v>-3.8493199903300031E-2</v>
      </c>
      <c r="M1990" s="170">
        <f t="shared" si="228"/>
        <v>147.32206987515551</v>
      </c>
      <c r="N1990" s="139" t="e" cm="1">
        <f t="array" ref="N1990">[1]!BSMCall(M1990,$G$4,$G$7,W1990,$G$11,AE1990)/'EUR GBP'!H1990</f>
        <v>#VALUE!</v>
      </c>
      <c r="O1990" s="139" t="e">
        <f>$B$5*(N1990-($G$10/'EUR GBP'!$F$3))</f>
        <v>#VALUE!</v>
      </c>
      <c r="P1990" s="139" t="e">
        <f>(M1990/'EUR GBP'!H1990)-(Barclays!$K$3/'EUR GBP'!$F$3)</f>
        <v>#DIV/0!</v>
      </c>
      <c r="Q1990" s="139" t="e">
        <f t="shared" si="229"/>
        <v>#DIV/0!</v>
      </c>
      <c r="R1990" s="139" t="e">
        <f t="shared" si="230"/>
        <v>#DIV/0!</v>
      </c>
      <c r="S1990" s="139" t="e">
        <f t="shared" si="231"/>
        <v>#DIV/0!</v>
      </c>
    </row>
    <row r="1991" spans="10:19" ht="15" x14ac:dyDescent="0.2">
      <c r="J1991" s="49">
        <v>42272</v>
      </c>
      <c r="K1991" s="50">
        <v>255.55000305175702</v>
      </c>
      <c r="L1991" s="139">
        <f t="shared" si="227"/>
        <v>3.8086545716944989E-2</v>
      </c>
      <c r="M1991" s="170">
        <f t="shared" si="228"/>
        <v>159.0556183369581</v>
      </c>
      <c r="N1991" s="139" t="e" cm="1">
        <f t="array" ref="N1991">[1]!BSMCall(M1991,$G$4,$G$7,W1991,$G$11,AE1991)/'EUR GBP'!H1991</f>
        <v>#VALUE!</v>
      </c>
      <c r="O1991" s="139" t="e">
        <f>$B$5*(N1991-($G$10/'EUR GBP'!$F$3))</f>
        <v>#VALUE!</v>
      </c>
      <c r="P1991" s="139" t="e">
        <f>(M1991/'EUR GBP'!H1991)-(Barclays!$K$3/'EUR GBP'!$F$3)</f>
        <v>#DIV/0!</v>
      </c>
      <c r="Q1991" s="139" t="e">
        <f t="shared" si="229"/>
        <v>#DIV/0!</v>
      </c>
      <c r="R1991" s="139" t="e">
        <f t="shared" si="230"/>
        <v>#DIV/0!</v>
      </c>
      <c r="S1991" s="139" t="e">
        <f t="shared" si="231"/>
        <v>#DIV/0!</v>
      </c>
    </row>
    <row r="1992" spans="10:19" ht="15" x14ac:dyDescent="0.2">
      <c r="J1992" s="49">
        <v>42271</v>
      </c>
      <c r="K1992" s="50">
        <v>246.00000381469701</v>
      </c>
      <c r="L1992" s="139">
        <f t="shared" si="227"/>
        <v>-1.5529229864608135E-2</v>
      </c>
      <c r="M1992" s="170">
        <f t="shared" si="228"/>
        <v>150.84060931586555</v>
      </c>
      <c r="N1992" s="139" t="e" cm="1">
        <f t="array" ref="N1992">[1]!BSMCall(M1992,$G$4,$G$7,W1992,$G$11,AE1992)/'EUR GBP'!H1992</f>
        <v>#VALUE!</v>
      </c>
      <c r="O1992" s="139" t="e">
        <f>$B$5*(N1992-($G$10/'EUR GBP'!$F$3))</f>
        <v>#VALUE!</v>
      </c>
      <c r="P1992" s="139" t="e">
        <f>(M1992/'EUR GBP'!H1992)-(Barclays!$K$3/'EUR GBP'!$F$3)</f>
        <v>#DIV/0!</v>
      </c>
      <c r="Q1992" s="139" t="e">
        <f t="shared" si="229"/>
        <v>#DIV/0!</v>
      </c>
      <c r="R1992" s="139" t="e">
        <f t="shared" si="230"/>
        <v>#DIV/0!</v>
      </c>
      <c r="S1992" s="139" t="e">
        <f t="shared" si="231"/>
        <v>#DIV/0!</v>
      </c>
    </row>
    <row r="1993" spans="10:19" ht="15" x14ac:dyDescent="0.2">
      <c r="J1993" s="49">
        <v>42270</v>
      </c>
      <c r="K1993" s="50">
        <v>249.85001087188698</v>
      </c>
      <c r="L1993" s="139">
        <f t="shared" si="227"/>
        <v>8.4406234911403935E-3</v>
      </c>
      <c r="M1993" s="170">
        <f t="shared" si="228"/>
        <v>154.51327019628542</v>
      </c>
      <c r="N1993" s="139" t="e" cm="1">
        <f t="array" ref="N1993">[1]!BSMCall(M1993,$G$4,$G$7,W1993,$G$11,AE1993)/'EUR GBP'!H1993</f>
        <v>#VALUE!</v>
      </c>
      <c r="O1993" s="139" t="e">
        <f>$B$5*(N1993-($G$10/'EUR GBP'!$F$3))</f>
        <v>#VALUE!</v>
      </c>
      <c r="P1993" s="139" t="e">
        <f>(M1993/'EUR GBP'!H1993)-(Barclays!$K$3/'EUR GBP'!$F$3)</f>
        <v>#DIV/0!</v>
      </c>
      <c r="Q1993" s="139" t="e">
        <f t="shared" si="229"/>
        <v>#DIV/0!</v>
      </c>
      <c r="R1993" s="139" t="e">
        <f t="shared" si="230"/>
        <v>#DIV/0!</v>
      </c>
      <c r="S1993" s="139" t="e">
        <f t="shared" si="231"/>
        <v>#DIV/0!</v>
      </c>
    </row>
    <row r="1994" spans="10:19" ht="15" x14ac:dyDescent="0.2">
      <c r="J1994" s="49">
        <v>42269</v>
      </c>
      <c r="K1994" s="50">
        <v>247.74999618530197</v>
      </c>
      <c r="L1994" s="139">
        <f t="shared" si="227"/>
        <v>-3.1193562451977269E-2</v>
      </c>
      <c r="M1994" s="170">
        <f t="shared" si="228"/>
        <v>148.44052030999271</v>
      </c>
      <c r="N1994" s="139" t="e" cm="1">
        <f t="array" ref="N1994">[1]!BSMCall(M1994,$G$4,$G$7,W1994,$G$11,AE1994)/'EUR GBP'!H1994</f>
        <v>#VALUE!</v>
      </c>
      <c r="O1994" s="139" t="e">
        <f>$B$5*(N1994-($G$10/'EUR GBP'!$F$3))</f>
        <v>#VALUE!</v>
      </c>
      <c r="P1994" s="139" t="e">
        <f>(M1994/'EUR GBP'!H1994)-(Barclays!$K$3/'EUR GBP'!$F$3)</f>
        <v>#DIV/0!</v>
      </c>
      <c r="Q1994" s="139" t="e">
        <f t="shared" si="229"/>
        <v>#DIV/0!</v>
      </c>
      <c r="R1994" s="139" t="e">
        <f t="shared" si="230"/>
        <v>#DIV/0!</v>
      </c>
      <c r="S1994" s="139" t="e">
        <f t="shared" si="231"/>
        <v>#DIV/0!</v>
      </c>
    </row>
    <row r="1995" spans="10:19" ht="15" x14ac:dyDescent="0.2">
      <c r="J1995" s="49">
        <v>42268</v>
      </c>
      <c r="K1995" s="50">
        <v>255.59999942779501</v>
      </c>
      <c r="L1995" s="139">
        <f t="shared" si="227"/>
        <v>6.0826515052646753E-3</v>
      </c>
      <c r="M1995" s="170">
        <f t="shared" si="228"/>
        <v>154.15198173360173</v>
      </c>
      <c r="N1995" s="139" t="e" cm="1">
        <f t="array" ref="N1995">[1]!BSMCall(M1995,$G$4,$G$7,W1995,$G$11,AE1995)/'EUR GBP'!H1995</f>
        <v>#VALUE!</v>
      </c>
      <c r="O1995" s="139" t="e">
        <f>$B$5*(N1995-($G$10/'EUR GBP'!$F$3))</f>
        <v>#VALUE!</v>
      </c>
      <c r="P1995" s="139" t="e">
        <f>(M1995/'EUR GBP'!H1995)-(Barclays!$K$3/'EUR GBP'!$F$3)</f>
        <v>#DIV/0!</v>
      </c>
      <c r="Q1995" s="139" t="e">
        <f t="shared" si="229"/>
        <v>#DIV/0!</v>
      </c>
      <c r="R1995" s="139" t="e">
        <f t="shared" si="230"/>
        <v>#DIV/0!</v>
      </c>
      <c r="S1995" s="139" t="e">
        <f t="shared" si="231"/>
        <v>#DIV/0!</v>
      </c>
    </row>
    <row r="1996" spans="10:19" ht="15" x14ac:dyDescent="0.2">
      <c r="J1996" s="49">
        <v>42265</v>
      </c>
      <c r="K1996" s="50">
        <v>254.04999256134002</v>
      </c>
      <c r="L1996" s="139">
        <f t="shared" si="227"/>
        <v>-2.6606110955134887E-2</v>
      </c>
      <c r="M1996" s="170">
        <f t="shared" si="228"/>
        <v>149.14340961862655</v>
      </c>
      <c r="N1996" s="139" t="e" cm="1">
        <f t="array" ref="N1996">[1]!BSMCall(M1996,$G$4,$G$7,W1996,$G$11,AE1996)/'EUR GBP'!H1996</f>
        <v>#VALUE!</v>
      </c>
      <c r="O1996" s="139" t="e">
        <f>$B$5*(N1996-($G$10/'EUR GBP'!$F$3))</f>
        <v>#VALUE!</v>
      </c>
      <c r="P1996" s="139" t="e">
        <f>(M1996/'EUR GBP'!H1996)-(Barclays!$K$3/'EUR GBP'!$F$3)</f>
        <v>#DIV/0!</v>
      </c>
      <c r="Q1996" s="139" t="e">
        <f t="shared" si="229"/>
        <v>#DIV/0!</v>
      </c>
      <c r="R1996" s="139" t="e">
        <f t="shared" si="230"/>
        <v>#DIV/0!</v>
      </c>
      <c r="S1996" s="139" t="e">
        <f t="shared" si="231"/>
        <v>#DIV/0!</v>
      </c>
    </row>
    <row r="1997" spans="10:19" ht="15" x14ac:dyDescent="0.2">
      <c r="J1997" s="49">
        <v>42264</v>
      </c>
      <c r="K1997" s="50">
        <v>260.89999675750704</v>
      </c>
      <c r="L1997" s="139">
        <f t="shared" si="227"/>
        <v>-3.2526955402529673E-3</v>
      </c>
      <c r="M1997" s="170">
        <f t="shared" si="228"/>
        <v>152.7216198790519</v>
      </c>
      <c r="N1997" s="139" t="e" cm="1">
        <f t="array" ref="N1997">[1]!BSMCall(M1997,$G$4,$G$7,W1997,$G$11,AE1997)/'EUR GBP'!H1997</f>
        <v>#VALUE!</v>
      </c>
      <c r="O1997" s="139" t="e">
        <f>$B$5*(N1997-($G$10/'EUR GBP'!$F$3))</f>
        <v>#VALUE!</v>
      </c>
      <c r="P1997" s="139" t="e">
        <f>(M1997/'EUR GBP'!H1997)-(Barclays!$K$3/'EUR GBP'!$F$3)</f>
        <v>#DIV/0!</v>
      </c>
      <c r="Q1997" s="139" t="e">
        <f t="shared" si="229"/>
        <v>#DIV/0!</v>
      </c>
      <c r="R1997" s="139" t="e">
        <f t="shared" si="230"/>
        <v>#DIV/0!</v>
      </c>
      <c r="S1997" s="139" t="e">
        <f t="shared" si="231"/>
        <v>#DIV/0!</v>
      </c>
    </row>
    <row r="1998" spans="10:19" ht="15" x14ac:dyDescent="0.2">
      <c r="J1998" s="49">
        <v>42263</v>
      </c>
      <c r="K1998" s="50">
        <v>261.75000667571999</v>
      </c>
      <c r="L1998" s="139">
        <f t="shared" si="227"/>
        <v>4.2113984337286787E-3</v>
      </c>
      <c r="M1998" s="170">
        <f t="shared" si="228"/>
        <v>153.86526834194271</v>
      </c>
      <c r="N1998" s="139" t="e" cm="1">
        <f t="array" ref="N1998">[1]!BSMCall(M1998,$G$4,$G$7,W1998,$G$11,AE1998)/'EUR GBP'!H1998</f>
        <v>#VALUE!</v>
      </c>
      <c r="O1998" s="139" t="e">
        <f>$B$5*(N1998-($G$10/'EUR GBP'!$F$3))</f>
        <v>#VALUE!</v>
      </c>
      <c r="P1998" s="139" t="e">
        <f>(M1998/'EUR GBP'!H1998)-(Barclays!$K$3/'EUR GBP'!$F$3)</f>
        <v>#DIV/0!</v>
      </c>
      <c r="Q1998" s="139" t="e">
        <f t="shared" si="229"/>
        <v>#DIV/0!</v>
      </c>
      <c r="R1998" s="139" t="e">
        <f t="shared" si="230"/>
        <v>#DIV/0!</v>
      </c>
      <c r="S1998" s="139" t="e">
        <f t="shared" si="231"/>
        <v>#DIV/0!</v>
      </c>
    </row>
    <row r="1999" spans="10:19" ht="15" x14ac:dyDescent="0.2">
      <c r="J1999" s="49">
        <v>42262</v>
      </c>
      <c r="K1999" s="50">
        <v>260.64999103546097</v>
      </c>
      <c r="L1999" s="139">
        <f t="shared" si="227"/>
        <v>2.1326930609413382E-2</v>
      </c>
      <c r="M1999" s="170">
        <f t="shared" si="228"/>
        <v>156.48771014566486</v>
      </c>
      <c r="N1999" s="139" t="e" cm="1">
        <f t="array" ref="N1999">[1]!BSMCall(M1999,$G$4,$G$7,W1999,$G$11,AE1999)/'EUR GBP'!H1999</f>
        <v>#VALUE!</v>
      </c>
      <c r="O1999" s="139" t="e">
        <f>$B$5*(N1999-($G$10/'EUR GBP'!$F$3))</f>
        <v>#VALUE!</v>
      </c>
      <c r="P1999" s="139" t="e">
        <f>(M1999/'EUR GBP'!H1999)-(Barclays!$K$3/'EUR GBP'!$F$3)</f>
        <v>#DIV/0!</v>
      </c>
      <c r="Q1999" s="139" t="e">
        <f t="shared" si="229"/>
        <v>#DIV/0!</v>
      </c>
      <c r="R1999" s="139" t="e">
        <f t="shared" si="230"/>
        <v>#DIV/0!</v>
      </c>
      <c r="S1999" s="139" t="e">
        <f t="shared" si="231"/>
        <v>#DIV/0!</v>
      </c>
    </row>
    <row r="2000" spans="10:19" ht="15" x14ac:dyDescent="0.2">
      <c r="J2000" s="49">
        <v>42261</v>
      </c>
      <c r="K2000" s="50">
        <v>255.14998435974098</v>
      </c>
      <c r="L2000" s="139">
        <f t="shared" si="227"/>
        <v>-1.4976482348587533E-2</v>
      </c>
      <c r="M2000" s="170">
        <f t="shared" si="228"/>
        <v>150.92530128909996</v>
      </c>
      <c r="N2000" s="139" t="e" cm="1">
        <f t="array" ref="N2000">[1]!BSMCall(M2000,$G$4,$G$7,W2000,$G$11,AE2000)/'EUR GBP'!H2000</f>
        <v>#VALUE!</v>
      </c>
      <c r="O2000" s="139" t="e">
        <f>$B$5*(N2000-($G$10/'EUR GBP'!$F$3))</f>
        <v>#VALUE!</v>
      </c>
      <c r="P2000" s="139" t="e">
        <f>(M2000/'EUR GBP'!H2000)-(Barclays!$K$3/'EUR GBP'!$F$3)</f>
        <v>#DIV/0!</v>
      </c>
      <c r="Q2000" s="139" t="e">
        <f t="shared" si="229"/>
        <v>#DIV/0!</v>
      </c>
      <c r="R2000" s="139" t="e">
        <f t="shared" si="230"/>
        <v>#DIV/0!</v>
      </c>
      <c r="S2000" s="139" t="e">
        <f t="shared" si="231"/>
        <v>#DIV/0!</v>
      </c>
    </row>
    <row r="2001" spans="10:19" ht="15" x14ac:dyDescent="0.2">
      <c r="J2001" s="49">
        <v>42258</v>
      </c>
      <c r="K2001" s="50">
        <v>258.99999141693104</v>
      </c>
      <c r="L2001" s="139" t="e">
        <f t="shared" si="227"/>
        <v>#DIV/0!</v>
      </c>
      <c r="M2001" s="170" t="e">
        <f t="shared" si="228"/>
        <v>#DIV/0!</v>
      </c>
      <c r="N2001" s="139" t="e" cm="1">
        <f t="array" ref="N2001">[1]!BSMCall(M2001,$G$4,$G$7,W2001,$G$11,AE2001)/'EUR GBP'!H2001</f>
        <v>#VALUE!</v>
      </c>
      <c r="O2001" s="139" t="e">
        <f>$B$5*(N2001-($G$10/'EUR GBP'!$F$3))</f>
        <v>#VALUE!</v>
      </c>
      <c r="P2001" s="139" t="e">
        <f>(M2001/'EUR GBP'!H2001)-(Barclays!$K$3/'EUR GBP'!$F$3)</f>
        <v>#DIV/0!</v>
      </c>
      <c r="Q2001" s="139" t="e">
        <f t="shared" si="229"/>
        <v>#DIV/0!</v>
      </c>
      <c r="R2001" s="139" t="e">
        <f t="shared" si="230"/>
        <v>#DIV/0!</v>
      </c>
      <c r="S2001" s="139" t="e">
        <f t="shared" si="231"/>
        <v>#DIV/0!</v>
      </c>
    </row>
  </sheetData>
  <mergeCells count="1">
    <mergeCell ref="F12:F1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12478-1055-C743-A259-C5317A201717}">
  <sheetPr codeName="Enel_put"/>
  <dimension ref="A1:AG2001"/>
  <sheetViews>
    <sheetView workbookViewId="0">
      <selection activeCell="G10" sqref="G10"/>
    </sheetView>
  </sheetViews>
  <sheetFormatPr baseColWidth="10" defaultRowHeight="13" x14ac:dyDescent="0.15"/>
  <cols>
    <col min="1" max="1" width="17.83203125" customWidth="1"/>
    <col min="6" max="6" width="22.33203125" customWidth="1"/>
    <col min="8" max="8" width="16.83203125" customWidth="1"/>
    <col min="13" max="13" width="13" customWidth="1"/>
    <col min="15" max="15" width="17.1640625" customWidth="1"/>
    <col min="16" max="16" width="14.33203125" customWidth="1"/>
    <col min="17" max="17" width="13.83203125" customWidth="1"/>
    <col min="18" max="18" width="14.5" customWidth="1"/>
    <col min="20" max="22" width="10.83203125" style="94"/>
    <col min="23" max="23" width="15" customWidth="1"/>
    <col min="24" max="24" width="16.33203125" customWidth="1"/>
    <col min="32" max="33" width="13.5" customWidth="1"/>
  </cols>
  <sheetData>
    <row r="1" spans="1:33" ht="15" x14ac:dyDescent="0.2">
      <c r="A1" s="109" t="s">
        <v>84</v>
      </c>
      <c r="I1" s="142" t="s">
        <v>42</v>
      </c>
      <c r="J1" s="146"/>
      <c r="K1" s="147"/>
      <c r="L1" s="147"/>
      <c r="M1" s="147"/>
      <c r="N1" s="147"/>
      <c r="O1" s="147"/>
      <c r="P1" s="147"/>
      <c r="Q1" s="147"/>
      <c r="R1" s="147"/>
      <c r="T1" s="137" t="s">
        <v>92</v>
      </c>
      <c r="U1" s="158"/>
      <c r="V1" s="158"/>
      <c r="AC1" s="154" t="s">
        <v>75</v>
      </c>
    </row>
    <row r="2" spans="1:33" ht="15" x14ac:dyDescent="0.2">
      <c r="F2" s="109" t="s">
        <v>54</v>
      </c>
      <c r="I2" s="48" t="s">
        <v>23</v>
      </c>
      <c r="J2" s="143" t="s">
        <v>24</v>
      </c>
      <c r="K2" s="144" t="s">
        <v>68</v>
      </c>
      <c r="L2" s="145" t="s">
        <v>93</v>
      </c>
      <c r="M2" s="145" t="s">
        <v>96</v>
      </c>
      <c r="N2" s="145" t="s">
        <v>97</v>
      </c>
      <c r="O2" s="145" t="s">
        <v>98</v>
      </c>
      <c r="P2" s="145" t="s">
        <v>99</v>
      </c>
      <c r="Q2" s="145" t="s">
        <v>100</v>
      </c>
      <c r="R2" s="145" t="s">
        <v>101</v>
      </c>
      <c r="T2" s="137">
        <v>63</v>
      </c>
      <c r="U2" s="137" t="s">
        <v>106</v>
      </c>
      <c r="V2" s="137" t="s">
        <v>93</v>
      </c>
      <c r="W2" s="150" t="s">
        <v>102</v>
      </c>
      <c r="X2" s="150" t="s">
        <v>103</v>
      </c>
      <c r="AC2" s="151" t="s">
        <v>75</v>
      </c>
      <c r="AD2" s="151" t="s">
        <v>63</v>
      </c>
      <c r="AE2" s="151" t="s">
        <v>93</v>
      </c>
      <c r="AF2" s="151" t="s">
        <v>94</v>
      </c>
      <c r="AG2" s="151" t="s">
        <v>95</v>
      </c>
    </row>
    <row r="3" spans="1:33" ht="15" x14ac:dyDescent="0.2">
      <c r="A3" s="126" t="s">
        <v>85</v>
      </c>
      <c r="B3" s="127">
        <f>I3</f>
        <v>45056</v>
      </c>
      <c r="F3" s="110" t="s">
        <v>73</v>
      </c>
      <c r="G3" s="120">
        <f>J3</f>
        <v>6.09800004959106</v>
      </c>
      <c r="I3" s="49">
        <v>45056</v>
      </c>
      <c r="J3" s="50">
        <v>6.09800004959106</v>
      </c>
      <c r="K3" s="139">
        <f>LN(J3/J4)</f>
        <v>-2.1295792021186447E-3</v>
      </c>
      <c r="L3" s="140">
        <f>$J$3*(1+K3)</f>
        <v>6.0850138755109322</v>
      </c>
      <c r="M3" s="139" cm="1">
        <f t="array" ref="M3">[1]!BSMPut(L3,$G$4,$G$7,V3,$G$11,AE3)</f>
        <v>3.3377399059668633E-2</v>
      </c>
      <c r="N3" s="139">
        <f>$B$5*(M3-$G$10)</f>
        <v>2.5014784051560213</v>
      </c>
      <c r="O3" s="141">
        <f>L3-$J$3</f>
        <v>-1.298617408012781E-2</v>
      </c>
      <c r="P3" s="139">
        <f>O3*$G$15</f>
        <v>1.4355434687979695E-3</v>
      </c>
      <c r="Q3" s="156">
        <f>0.5*$G$16*O3^2</f>
        <v>2.7563384591429345E-5</v>
      </c>
      <c r="R3" s="156">
        <f t="shared" ref="R3:R66" si="0">P3+Q3+X3+AG3</f>
        <v>1.2553984381499484E-3</v>
      </c>
      <c r="T3" s="102">
        <f>FORECAST($T$2,'EUR GBP'!Q3:R3,'EUR GBP'!$Q$2:$R$2)</f>
        <v>3.2569169625639896E-2</v>
      </c>
      <c r="U3" s="102">
        <f>T3-T4</f>
        <v>-4.9676001071863318E-5</v>
      </c>
      <c r="V3" s="102">
        <f>$T$3+U3</f>
        <v>3.2519493624568033E-2</v>
      </c>
      <c r="W3" s="149">
        <f>V3-$T$3</f>
        <v>-4.9676001071863318E-5</v>
      </c>
      <c r="X3" s="155">
        <f>W3*$G$18</f>
        <v>8.7705948382407476E-6</v>
      </c>
      <c r="AC3" s="152">
        <f t="shared" ref="AC3:AC66" si="1">STDEV(K3:K66)*SQRT(252)</f>
        <v>0.18932979702674246</v>
      </c>
      <c r="AD3" s="153">
        <f>AC3-AC4</f>
        <v>-3.7625464340176884E-4</v>
      </c>
      <c r="AE3" s="153">
        <f>$AC$3+AD3</f>
        <v>0.18895354238334069</v>
      </c>
      <c r="AF3" s="153">
        <f>AE3-$AC$3</f>
        <v>-3.7625464340176884E-4</v>
      </c>
      <c r="AG3" s="139">
        <f>AF3*$G$17</f>
        <v>-2.1647901007769126E-4</v>
      </c>
    </row>
    <row r="4" spans="1:33" ht="15" x14ac:dyDescent="0.2">
      <c r="A4" s="128" t="s">
        <v>86</v>
      </c>
      <c r="B4" s="148" t="s">
        <v>42</v>
      </c>
      <c r="F4" s="111" t="s">
        <v>19</v>
      </c>
      <c r="G4" s="121">
        <f>'Porfolio Structure Input'!E24</f>
        <v>5.5</v>
      </c>
      <c r="I4" s="49">
        <v>45055</v>
      </c>
      <c r="J4" s="50">
        <v>6.11100006103515</v>
      </c>
      <c r="K4" s="139">
        <f t="shared" ref="K4:K67" si="2">LN(J4/J5)</f>
        <v>2.2935689534784561E-3</v>
      </c>
      <c r="L4" s="140">
        <f t="shared" ref="L4:L67" si="3">$J$3*(1+K4)</f>
        <v>6.1119862331831118</v>
      </c>
      <c r="M4" s="139" cm="1">
        <f t="array" ref="M4">[1]!BSMPut(L4,$G$4,$G$7,V4,$G$11,AE4)</f>
        <v>3.0583698149841076E-2</v>
      </c>
      <c r="N4" s="139">
        <f t="shared" ref="N4:N67" si="4">$B$5*(M4-$G$10)</f>
        <v>-3.0859234144990921</v>
      </c>
      <c r="O4" s="141">
        <f t="shared" ref="O4:O67" si="5">L4-$J$3</f>
        <v>1.3986183592051837E-2</v>
      </c>
      <c r="P4" s="139">
        <f t="shared" ref="P4:P67" si="6">O4*$G$15</f>
        <v>-1.546088508062086E-3</v>
      </c>
      <c r="Q4" s="156">
        <f t="shared" ref="Q4:Q67" si="7">0.5*$G$16*O4^2</f>
        <v>3.1971907940125775E-5</v>
      </c>
      <c r="R4" s="156">
        <f t="shared" si="0"/>
        <v>-1.5437034466830838E-3</v>
      </c>
      <c r="T4" s="102">
        <f>FORECAST($T$2,'EUR GBP'!Q4:R4,'EUR GBP'!$Q$2:$R$2)</f>
        <v>3.2618845626711759E-2</v>
      </c>
      <c r="U4" s="102">
        <f t="shared" ref="U4:U67" si="8">T4-T5</f>
        <v>1.289058476686214E-4</v>
      </c>
      <c r="V4" s="102">
        <f t="shared" ref="V4:V67" si="9">$T$3+U4</f>
        <v>3.2698075473308517E-2</v>
      </c>
      <c r="W4" s="149">
        <f t="shared" ref="W4:W67" si="10">V4-$T$3</f>
        <v>1.289058476686214E-4</v>
      </c>
      <c r="X4" s="155">
        <f t="shared" ref="X4:X66" si="11">W4*$G$18</f>
        <v>-2.2759097708889946E-5</v>
      </c>
      <c r="AC4" s="152">
        <f t="shared" si="1"/>
        <v>0.18970605167014423</v>
      </c>
      <c r="AD4" s="153">
        <f t="shared" ref="AD4:AD67" si="12">AC4-AC5</f>
        <v>-1.186707297262668E-5</v>
      </c>
      <c r="AE4" s="153">
        <f t="shared" ref="AE4:AE67" si="13">$AC$3+AD4</f>
        <v>0.18931792995376984</v>
      </c>
      <c r="AF4" s="153">
        <f t="shared" ref="AF4:AF67" si="14">AE4-$AC$3</f>
        <v>-1.186707297262668E-5</v>
      </c>
      <c r="AG4" s="139">
        <f t="shared" ref="AG4:AG67" si="15">AF4*$G$17</f>
        <v>-6.827748852233491E-6</v>
      </c>
    </row>
    <row r="5" spans="1:33" ht="15" x14ac:dyDescent="0.2">
      <c r="A5" s="128" t="s">
        <v>87</v>
      </c>
      <c r="B5" s="129">
        <f>'Porfolio Structure Input'!C14</f>
        <v>2000</v>
      </c>
      <c r="F5" s="111" t="s">
        <v>74</v>
      </c>
      <c r="G5" s="123">
        <f>T3</f>
        <v>3.2569169625639896E-2</v>
      </c>
      <c r="I5" s="49">
        <v>45054</v>
      </c>
      <c r="J5" s="50">
        <v>6.0970001220703098</v>
      </c>
      <c r="K5" s="139">
        <f t="shared" si="2"/>
        <v>-8.4926273208621138E-3</v>
      </c>
      <c r="L5" s="140">
        <f t="shared" si="3"/>
        <v>6.0462120077672843</v>
      </c>
      <c r="M5" s="139" cm="1">
        <f t="array" ref="M5">[1]!BSMPut(L5,$G$4,$G$7,V5,$G$11,AE5)</f>
        <v>3.8946614461717211E-2</v>
      </c>
      <c r="N5" s="139">
        <f t="shared" si="4"/>
        <v>13.639909209253176</v>
      </c>
      <c r="O5" s="141">
        <f t="shared" si="5"/>
        <v>-5.1788041823775721E-2</v>
      </c>
      <c r="P5" s="139">
        <f t="shared" si="6"/>
        <v>5.7248566624193619E-3</v>
      </c>
      <c r="Q5" s="156">
        <f t="shared" si="7"/>
        <v>4.3835814893110483E-4</v>
      </c>
      <c r="R5" s="156">
        <f t="shared" si="0"/>
        <v>6.745003441115234E-3</v>
      </c>
      <c r="T5" s="102">
        <f>FORECAST($T$2,'EUR GBP'!Q5:R5,'EUR GBP'!$Q$2:$R$2)</f>
        <v>3.2489939779043138E-2</v>
      </c>
      <c r="U5" s="102">
        <f t="shared" si="8"/>
        <v>4.3519884347911764E-4</v>
      </c>
      <c r="V5" s="102">
        <f t="shared" si="9"/>
        <v>3.3004368469119014E-2</v>
      </c>
      <c r="W5" s="149">
        <f t="shared" si="10"/>
        <v>4.3519884347911764E-4</v>
      </c>
      <c r="X5" s="155">
        <f t="shared" si="11"/>
        <v>-7.6836956435050673E-5</v>
      </c>
      <c r="AC5" s="152">
        <f t="shared" si="1"/>
        <v>0.18971791874311686</v>
      </c>
      <c r="AD5" s="153">
        <f t="shared" si="12"/>
        <v>1.1447342399706906E-3</v>
      </c>
      <c r="AE5" s="153">
        <f t="shared" si="13"/>
        <v>0.19047453126671315</v>
      </c>
      <c r="AF5" s="153">
        <f t="shared" si="14"/>
        <v>1.1447342399706906E-3</v>
      </c>
      <c r="AG5" s="139">
        <f t="shared" si="15"/>
        <v>6.5862558619981767E-4</v>
      </c>
    </row>
    <row r="6" spans="1:33" ht="15" x14ac:dyDescent="0.2">
      <c r="A6" s="130"/>
      <c r="B6" s="129"/>
      <c r="F6" s="111" t="s">
        <v>75</v>
      </c>
      <c r="G6" s="113">
        <f>AC3</f>
        <v>0.18932979702674246</v>
      </c>
      <c r="I6" s="49">
        <v>45051</v>
      </c>
      <c r="J6" s="50">
        <v>6.1490001678466797</v>
      </c>
      <c r="K6" s="139">
        <f t="shared" si="2"/>
        <v>1.3919824539370648E-2</v>
      </c>
      <c r="L6" s="140">
        <f t="shared" si="3"/>
        <v>6.1828831403224402</v>
      </c>
      <c r="M6" s="139" cm="1">
        <f t="array" ref="M6">[1]!BSMPut(L6,$G$4,$G$7,V6,$G$11,AE6)</f>
        <v>2.4578114538487128E-2</v>
      </c>
      <c r="N6" s="139">
        <f t="shared" si="4"/>
        <v>-15.097090637206989</v>
      </c>
      <c r="O6" s="141">
        <f t="shared" si="5"/>
        <v>8.4883090731380229E-2</v>
      </c>
      <c r="P6" s="139">
        <f t="shared" si="6"/>
        <v>-9.3833153443773232E-3</v>
      </c>
      <c r="Q6" s="156">
        <f t="shared" si="7"/>
        <v>1.1776397959023753E-3</v>
      </c>
      <c r="R6" s="156">
        <f t="shared" si="0"/>
        <v>-7.3394873999063576E-3</v>
      </c>
      <c r="T6" s="102">
        <f>FORECAST($T$2,'EUR GBP'!Q6:R6,'EUR GBP'!$Q$2:$R$2)</f>
        <v>3.205474093556402E-2</v>
      </c>
      <c r="U6" s="102">
        <f t="shared" si="8"/>
        <v>-4.8173218965510967E-5</v>
      </c>
      <c r="V6" s="102">
        <f t="shared" si="9"/>
        <v>3.2520996406674385E-2</v>
      </c>
      <c r="W6" s="149">
        <f t="shared" si="10"/>
        <v>-4.8173218965510967E-5</v>
      </c>
      <c r="X6" s="155">
        <f t="shared" si="11"/>
        <v>8.5052696771854652E-6</v>
      </c>
      <c r="AC6" s="152">
        <f t="shared" si="1"/>
        <v>0.18857318450314617</v>
      </c>
      <c r="AD6" s="153">
        <f t="shared" si="12"/>
        <v>1.4907088018984993E-3</v>
      </c>
      <c r="AE6" s="153">
        <f t="shared" si="13"/>
        <v>0.19082050582864096</v>
      </c>
      <c r="AF6" s="153">
        <f t="shared" si="14"/>
        <v>1.4907088018984993E-3</v>
      </c>
      <c r="AG6" s="139">
        <f t="shared" si="15"/>
        <v>8.5768287889140553E-4</v>
      </c>
    </row>
    <row r="7" spans="1:33" ht="15" x14ac:dyDescent="0.2">
      <c r="A7" s="131"/>
      <c r="B7" s="132"/>
      <c r="F7" s="111" t="s">
        <v>27</v>
      </c>
      <c r="G7" s="121">
        <f>'Porfolio Structure Input'!E25</f>
        <v>0.25</v>
      </c>
      <c r="I7" s="49">
        <v>45050</v>
      </c>
      <c r="J7" s="50">
        <v>6.0640001296996999</v>
      </c>
      <c r="K7" s="139">
        <f t="shared" si="2"/>
        <v>-4.4426152777726907E-3</v>
      </c>
      <c r="L7" s="140">
        <f t="shared" si="3"/>
        <v>6.0709089814068884</v>
      </c>
      <c r="M7" s="139" cm="1">
        <f t="array" ref="M7">[1]!BSMPut(L7,$G$4,$G$7,V7,$G$11,AE7)</f>
        <v>3.5105609042297203E-2</v>
      </c>
      <c r="N7" s="139">
        <f t="shared" si="4"/>
        <v>5.9578983704131616</v>
      </c>
      <c r="O7" s="141">
        <f t="shared" si="5"/>
        <v>-2.7091068184171618E-2</v>
      </c>
      <c r="P7" s="139">
        <f t="shared" si="6"/>
        <v>2.9947547102468284E-3</v>
      </c>
      <c r="Q7" s="156">
        <f t="shared" si="7"/>
        <v>1.1995610699257479E-4</v>
      </c>
      <c r="R7" s="156">
        <f t="shared" si="0"/>
        <v>2.9832820217370109E-3</v>
      </c>
      <c r="T7" s="102">
        <f>FORECAST($T$2,'EUR GBP'!Q7:R7,'EUR GBP'!$Q$2:$R$2)</f>
        <v>3.2102914154529531E-2</v>
      </c>
      <c r="U7" s="102">
        <f t="shared" si="8"/>
        <v>-1.9107386469853493E-5</v>
      </c>
      <c r="V7" s="102">
        <f t="shared" si="9"/>
        <v>3.2550062239170043E-2</v>
      </c>
      <c r="W7" s="149">
        <f t="shared" si="10"/>
        <v>-1.9107386469853493E-5</v>
      </c>
      <c r="X7" s="155">
        <f t="shared" si="11"/>
        <v>3.3735232613095321E-6</v>
      </c>
      <c r="AC7" s="152">
        <f t="shared" si="1"/>
        <v>0.18708247570124767</v>
      </c>
      <c r="AD7" s="153">
        <f t="shared" si="12"/>
        <v>-2.3429522501033917E-4</v>
      </c>
      <c r="AE7" s="153">
        <f t="shared" si="13"/>
        <v>0.18909550180173212</v>
      </c>
      <c r="AF7" s="153">
        <f t="shared" si="14"/>
        <v>-2.3429522501033917E-4</v>
      </c>
      <c r="AG7" s="139">
        <f t="shared" si="15"/>
        <v>-1.3480231876370169E-4</v>
      </c>
    </row>
    <row r="8" spans="1:33" ht="15" x14ac:dyDescent="0.2">
      <c r="F8" s="111" t="s">
        <v>28</v>
      </c>
      <c r="G8" s="124" t="str">
        <f>'Porfolio Structure Input'!E26</f>
        <v>PUT</v>
      </c>
      <c r="I8" s="49">
        <v>45049</v>
      </c>
      <c r="J8" s="50">
        <v>6.0910000801086399</v>
      </c>
      <c r="K8" s="139">
        <f t="shared" si="2"/>
        <v>-2.1320239746487665E-3</v>
      </c>
      <c r="L8" s="140">
        <f t="shared" si="3"/>
        <v>6.0849989672879223</v>
      </c>
      <c r="M8" s="139" cm="1">
        <f t="array" ref="M8">[1]!BSMPut(L8,$G$4,$G$7,V8,$G$11,AE8)</f>
        <v>3.1580653632746092E-2</v>
      </c>
      <c r="N8" s="139">
        <f t="shared" si="4"/>
        <v>-1.0920124486890614</v>
      </c>
      <c r="O8" s="141">
        <f t="shared" si="5"/>
        <v>-1.3001082303137679E-2</v>
      </c>
      <c r="P8" s="139">
        <f t="shared" si="6"/>
        <v>1.4371914832201657E-3</v>
      </c>
      <c r="Q8" s="156">
        <f t="shared" si="7"/>
        <v>2.7626706852792386E-5</v>
      </c>
      <c r="R8" s="156">
        <f t="shared" si="0"/>
        <v>-5.2052401117156331E-4</v>
      </c>
      <c r="T8" s="102">
        <f>FORECAST($T$2,'EUR GBP'!Q8:R8,'EUR GBP'!$Q$2:$R$2)</f>
        <v>3.2122021540999385E-2</v>
      </c>
      <c r="U8" s="102">
        <f t="shared" si="8"/>
        <v>1.4176964759853028E-5</v>
      </c>
      <c r="V8" s="102">
        <f t="shared" si="9"/>
        <v>3.2583346590399749E-2</v>
      </c>
      <c r="W8" s="149">
        <f t="shared" si="10"/>
        <v>1.4176964759853028E-5</v>
      </c>
      <c r="X8" s="155">
        <f t="shared" si="11"/>
        <v>-2.5030278456756626E-6</v>
      </c>
      <c r="AC8" s="152">
        <f t="shared" si="1"/>
        <v>0.18731677092625801</v>
      </c>
      <c r="AD8" s="153">
        <f t="shared" si="12"/>
        <v>-3.4463038510869626E-3</v>
      </c>
      <c r="AE8" s="153">
        <f t="shared" si="13"/>
        <v>0.1858834931756555</v>
      </c>
      <c r="AF8" s="153">
        <f t="shared" si="14"/>
        <v>-3.4463038510869626E-3</v>
      </c>
      <c r="AG8" s="139">
        <f t="shared" si="15"/>
        <v>-1.9828391733988458E-3</v>
      </c>
    </row>
    <row r="9" spans="1:33" ht="15" x14ac:dyDescent="0.2">
      <c r="F9" s="114" t="s">
        <v>30</v>
      </c>
      <c r="G9" s="125" t="str">
        <f>'Porfolio Structure Input'!E27</f>
        <v>E</v>
      </c>
      <c r="I9" s="49">
        <v>45048</v>
      </c>
      <c r="J9" s="50">
        <v>6.1040000915527299</v>
      </c>
      <c r="K9" s="139">
        <f t="shared" si="2"/>
        <v>-1.5443660662253547E-2</v>
      </c>
      <c r="L9" s="140">
        <f t="shared" si="3"/>
        <v>6.0038246061067699</v>
      </c>
      <c r="M9" s="139" cm="1">
        <f t="array" ref="M9">[1]!BSMPut(L9,$G$4,$G$7,V9,$G$11,AE9)</f>
        <v>4.2520277311836274E-2</v>
      </c>
      <c r="N9" s="139">
        <f t="shared" si="4"/>
        <v>20.787234909491303</v>
      </c>
      <c r="O9" s="141">
        <f t="shared" si="5"/>
        <v>-9.4175443484290078E-2</v>
      </c>
      <c r="P9" s="139">
        <f t="shared" si="6"/>
        <v>1.0410529073524813E-2</v>
      </c>
      <c r="Q9" s="156">
        <f t="shared" si="7"/>
        <v>1.4495908942728333E-3</v>
      </c>
      <c r="R9" s="156">
        <f t="shared" si="0"/>
        <v>1.0531626965327388E-2</v>
      </c>
      <c r="T9" s="102">
        <f>FORECAST($T$2,'EUR GBP'!Q9:R9,'EUR GBP'!$Q$2:$R$2)</f>
        <v>3.2107844576239532E-2</v>
      </c>
      <c r="U9" s="102">
        <f t="shared" si="8"/>
        <v>2.9588826000686436E-4</v>
      </c>
      <c r="V9" s="102">
        <f t="shared" si="9"/>
        <v>3.286505788564676E-2</v>
      </c>
      <c r="W9" s="149">
        <f t="shared" si="10"/>
        <v>2.9588826000686436E-4</v>
      </c>
      <c r="X9" s="155">
        <f t="shared" si="11"/>
        <v>-5.2240840444423868E-5</v>
      </c>
      <c r="AC9" s="152">
        <f t="shared" si="1"/>
        <v>0.19076307477734497</v>
      </c>
      <c r="AD9" s="153">
        <f t="shared" si="12"/>
        <v>-2.2182095249854983E-3</v>
      </c>
      <c r="AE9" s="153">
        <f t="shared" si="13"/>
        <v>0.18711158750175697</v>
      </c>
      <c r="AF9" s="153">
        <f t="shared" si="14"/>
        <v>-2.2182095249854983E-3</v>
      </c>
      <c r="AG9" s="139">
        <f t="shared" si="15"/>
        <v>-1.2762521620258334E-3</v>
      </c>
    </row>
    <row r="10" spans="1:33" ht="15" x14ac:dyDescent="0.2">
      <c r="A10" s="126" t="s">
        <v>35</v>
      </c>
      <c r="B10" s="133"/>
      <c r="F10" s="115" t="s">
        <v>76</v>
      </c>
      <c r="G10" cm="1">
        <f t="array" ref="G10">[1]!BSMPut(G3,G4,G7,G5,G11,G6)</f>
        <v>3.2126659857090623E-2</v>
      </c>
      <c r="I10" s="49">
        <v>45047</v>
      </c>
      <c r="J10" s="50">
        <v>6.1989998817443803</v>
      </c>
      <c r="K10" s="139">
        <f t="shared" si="2"/>
        <v>-1.6129164413831868E-4</v>
      </c>
      <c r="L10" s="140">
        <f t="shared" si="3"/>
        <v>6.0970164931371054</v>
      </c>
      <c r="M10" s="139" cm="1">
        <f t="array" ref="M10">[1]!BSMPut(L10,$G$4,$G$7,V10,$G$11,AE10)</f>
        <v>3.0772502537228519E-2</v>
      </c>
      <c r="N10" s="139">
        <f t="shared" si="4"/>
        <v>-2.7083146397242075</v>
      </c>
      <c r="O10" s="141">
        <f t="shared" si="5"/>
        <v>-9.8355645395464819E-4</v>
      </c>
      <c r="P10" s="139">
        <f t="shared" si="6"/>
        <v>1.0872625262503717E-4</v>
      </c>
      <c r="Q10" s="156">
        <f t="shared" si="7"/>
        <v>1.5811340422279263E-7</v>
      </c>
      <c r="R10" s="156">
        <f t="shared" si="0"/>
        <v>-1.3653894124448476E-3</v>
      </c>
      <c r="T10" s="102">
        <f>FORECAST($T$2,'EUR GBP'!Q10:R10,'EUR GBP'!$Q$2:$R$2)</f>
        <v>3.1811956316232667E-2</v>
      </c>
      <c r="U10" s="102">
        <f t="shared" si="8"/>
        <v>1.5251226723198008E-4</v>
      </c>
      <c r="V10" s="102">
        <f t="shared" si="9"/>
        <v>3.2721681892871876E-2</v>
      </c>
      <c r="W10" s="149">
        <f t="shared" si="10"/>
        <v>1.5251226723198008E-4</v>
      </c>
      <c r="X10" s="155">
        <f t="shared" si="11"/>
        <v>-2.6926952147741076E-5</v>
      </c>
      <c r="AC10" s="152">
        <f t="shared" si="1"/>
        <v>0.19298128430233047</v>
      </c>
      <c r="AD10" s="153">
        <f t="shared" si="12"/>
        <v>-2.5155832143849421E-3</v>
      </c>
      <c r="AE10" s="153">
        <f t="shared" si="13"/>
        <v>0.18681421381235752</v>
      </c>
      <c r="AF10" s="153">
        <f t="shared" si="14"/>
        <v>-2.5155832143849421E-3</v>
      </c>
      <c r="AG10" s="139">
        <f t="shared" si="15"/>
        <v>-1.4473468263263665E-3</v>
      </c>
    </row>
    <row r="11" spans="1:33" ht="15" x14ac:dyDescent="0.2">
      <c r="A11" s="128" t="s">
        <v>88</v>
      </c>
      <c r="B11" s="129">
        <v>0.99</v>
      </c>
      <c r="F11" s="110" t="s">
        <v>77</v>
      </c>
      <c r="G11" s="116">
        <v>0</v>
      </c>
      <c r="I11" s="49">
        <v>45044</v>
      </c>
      <c r="J11" s="50">
        <v>6.1999998092651296</v>
      </c>
      <c r="K11" s="139">
        <f t="shared" si="2"/>
        <v>5.1745891553107229E-3</v>
      </c>
      <c r="L11" s="140">
        <f t="shared" si="3"/>
        <v>6.1295546945167585</v>
      </c>
      <c r="M11" s="139" cm="1">
        <f t="array" ref="M11">[1]!BSMPut(L11,$G$4,$G$7,V11,$G$11,AE11)</f>
        <v>2.866075755054176E-2</v>
      </c>
      <c r="N11" s="139">
        <f t="shared" si="4"/>
        <v>-6.9318046130977251</v>
      </c>
      <c r="O11" s="141">
        <f t="shared" si="5"/>
        <v>3.1554644925698483E-2</v>
      </c>
      <c r="P11" s="139">
        <f t="shared" si="6"/>
        <v>-3.4881762830087999E-3</v>
      </c>
      <c r="Q11" s="156">
        <f t="shared" si="7"/>
        <v>1.6274089472422727E-4</v>
      </c>
      <c r="R11" s="156">
        <f t="shared" si="0"/>
        <v>-3.4713315408077504E-3</v>
      </c>
      <c r="T11" s="102">
        <f>FORECAST($T$2,'EUR GBP'!Q11:R11,'EUR GBP'!$Q$2:$R$2)</f>
        <v>3.1659444049000687E-2</v>
      </c>
      <c r="U11" s="102">
        <f t="shared" si="8"/>
        <v>5.5138021707548668E-5</v>
      </c>
      <c r="V11" s="102">
        <f t="shared" si="9"/>
        <v>3.2624307647347445E-2</v>
      </c>
      <c r="W11" s="149">
        <f t="shared" si="10"/>
        <v>5.5138021707548668E-5</v>
      </c>
      <c r="X11" s="155">
        <f t="shared" si="11"/>
        <v>-9.734947220881306E-6</v>
      </c>
      <c r="AC11" s="152">
        <f t="shared" si="1"/>
        <v>0.19549686751671541</v>
      </c>
      <c r="AD11" s="153">
        <f t="shared" si="12"/>
        <v>-2.3665705847317198E-4</v>
      </c>
      <c r="AE11" s="153">
        <f t="shared" si="13"/>
        <v>0.18909313996826929</v>
      </c>
      <c r="AF11" s="153">
        <f t="shared" si="14"/>
        <v>-2.3665705847317198E-4</v>
      </c>
      <c r="AG11" s="139">
        <f t="shared" si="15"/>
        <v>-1.3616120530229639E-4</v>
      </c>
    </row>
    <row r="12" spans="1:33" ht="15" x14ac:dyDescent="0.2">
      <c r="A12" s="128" t="s">
        <v>37</v>
      </c>
      <c r="B12" s="129">
        <v>1</v>
      </c>
      <c r="F12" s="177" t="s">
        <v>78</v>
      </c>
      <c r="G12" s="112">
        <v>1</v>
      </c>
      <c r="I12" s="49">
        <v>45043</v>
      </c>
      <c r="J12" s="50">
        <v>6.1680002212524396</v>
      </c>
      <c r="K12" s="139">
        <f t="shared" si="2"/>
        <v>1.7499890561959327E-2</v>
      </c>
      <c r="L12" s="140">
        <f t="shared" si="3"/>
        <v>6.2047143831057259</v>
      </c>
      <c r="M12" s="139" cm="1">
        <f t="array" ref="M12">[1]!BSMPut(L12,$G$4,$G$7,V12,$G$11,AE12)</f>
        <v>2.3220862432488332E-2</v>
      </c>
      <c r="N12" s="139">
        <f t="shared" si="4"/>
        <v>-17.811594849204582</v>
      </c>
      <c r="O12" s="141">
        <f t="shared" si="5"/>
        <v>0.10671433351466586</v>
      </c>
      <c r="P12" s="139">
        <f t="shared" si="6"/>
        <v>-1.1796627979793653E-2</v>
      </c>
      <c r="Q12" s="156">
        <f t="shared" si="7"/>
        <v>1.8612967408592909E-3</v>
      </c>
      <c r="R12" s="156">
        <f t="shared" si="0"/>
        <v>-8.4825556319893091E-3</v>
      </c>
      <c r="T12" s="102">
        <f>FORECAST($T$2,'EUR GBP'!Q12:R12,'EUR GBP'!$Q$2:$R$2)</f>
        <v>3.1604306027293139E-2</v>
      </c>
      <c r="U12" s="102">
        <f t="shared" si="8"/>
        <v>9.2767179011715717E-6</v>
      </c>
      <c r="V12" s="102">
        <f t="shared" si="9"/>
        <v>3.2578446343541068E-2</v>
      </c>
      <c r="W12" s="149">
        <f t="shared" si="10"/>
        <v>9.2767179011715717E-6</v>
      </c>
      <c r="X12" s="155">
        <f t="shared" si="11"/>
        <v>-1.6378599803580983E-6</v>
      </c>
      <c r="AC12" s="152">
        <f t="shared" si="1"/>
        <v>0.19573352457518858</v>
      </c>
      <c r="AD12" s="153">
        <f t="shared" si="12"/>
        <v>2.5278654967997027E-3</v>
      </c>
      <c r="AE12" s="153">
        <f t="shared" si="13"/>
        <v>0.19185766252354217</v>
      </c>
      <c r="AF12" s="153">
        <f t="shared" si="14"/>
        <v>2.5278654967997027E-3</v>
      </c>
      <c r="AG12" s="139">
        <f t="shared" si="15"/>
        <v>1.454413466925411E-3</v>
      </c>
    </row>
    <row r="13" spans="1:33" ht="15" x14ac:dyDescent="0.2">
      <c r="A13" s="128" t="s">
        <v>89</v>
      </c>
      <c r="B13" s="129">
        <v>500</v>
      </c>
      <c r="F13" s="178"/>
      <c r="G13" s="117"/>
      <c r="I13" s="49">
        <v>45042</v>
      </c>
      <c r="J13" s="50">
        <v>6.0609998703002903</v>
      </c>
      <c r="K13" s="139">
        <f t="shared" si="2"/>
        <v>-1.8132629209496555E-3</v>
      </c>
      <c r="L13" s="140">
        <f t="shared" si="3"/>
        <v>6.0869427722091878</v>
      </c>
      <c r="M13" s="139" cm="1">
        <f t="array" ref="M13">[1]!BSMPut(L13,$G$4,$G$7,V13,$G$11,AE13)</f>
        <v>3.3429156656819004E-2</v>
      </c>
      <c r="N13" s="139">
        <f t="shared" si="4"/>
        <v>2.6049935994567619</v>
      </c>
      <c r="O13" s="141">
        <f t="shared" si="5"/>
        <v>-1.1057277381872233E-2</v>
      </c>
      <c r="P13" s="139">
        <f t="shared" si="6"/>
        <v>1.2223155357607813E-3</v>
      </c>
      <c r="Q13" s="156">
        <f t="shared" si="7"/>
        <v>1.9983268009004128E-5</v>
      </c>
      <c r="R13" s="156">
        <f t="shared" si="0"/>
        <v>1.3007698850979149E-3</v>
      </c>
      <c r="T13" s="102">
        <f>FORECAST($T$2,'EUR GBP'!Q13:R13,'EUR GBP'!$Q$2:$R$2)</f>
        <v>3.1595029309391967E-2</v>
      </c>
      <c r="U13" s="102">
        <f t="shared" si="8"/>
        <v>-1.4822110533711796E-4</v>
      </c>
      <c r="V13" s="102">
        <f t="shared" si="9"/>
        <v>3.2420948520302778E-2</v>
      </c>
      <c r="W13" s="149">
        <f t="shared" si="10"/>
        <v>-1.4822110533711796E-4</v>
      </c>
      <c r="X13" s="155">
        <f t="shared" si="11"/>
        <v>2.6169321872496351E-5</v>
      </c>
      <c r="AC13" s="152">
        <f t="shared" si="1"/>
        <v>0.19320565907838888</v>
      </c>
      <c r="AD13" s="153">
        <f t="shared" si="12"/>
        <v>5.6142565419470269E-5</v>
      </c>
      <c r="AE13" s="153">
        <f t="shared" si="13"/>
        <v>0.18938593959216193</v>
      </c>
      <c r="AF13" s="153">
        <f t="shared" si="14"/>
        <v>5.6142565419470269E-5</v>
      </c>
      <c r="AG13" s="139">
        <f t="shared" si="15"/>
        <v>3.2301759455633094E-5</v>
      </c>
    </row>
    <row r="14" spans="1:33" ht="15" x14ac:dyDescent="0.2">
      <c r="A14" s="131"/>
      <c r="B14" s="132"/>
      <c r="F14" s="118" t="s">
        <v>79</v>
      </c>
      <c r="I14" s="49">
        <v>45041</v>
      </c>
      <c r="J14" s="50">
        <v>6.07200002670288</v>
      </c>
      <c r="K14" s="139">
        <f t="shared" si="2"/>
        <v>8.6007883386603548E-3</v>
      </c>
      <c r="L14" s="140">
        <f t="shared" si="3"/>
        <v>6.1504476573067324</v>
      </c>
      <c r="M14" s="139" cm="1">
        <f t="array" ref="M14">[1]!BSMPut(L14,$G$4,$G$7,V14,$G$11,AE14)</f>
        <v>2.6635463229191636E-2</v>
      </c>
      <c r="N14" s="139">
        <f t="shared" si="4"/>
        <v>-10.982393255797973</v>
      </c>
      <c r="O14" s="141">
        <f t="shared" si="5"/>
        <v>5.2447607715672362E-2</v>
      </c>
      <c r="P14" s="139">
        <f t="shared" si="6"/>
        <v>-5.7977677063120372E-3</v>
      </c>
      <c r="Q14" s="156">
        <f t="shared" si="7"/>
        <v>4.4959499858499122E-4</v>
      </c>
      <c r="R14" s="156">
        <f t="shared" si="0"/>
        <v>-5.4863513404169008E-3</v>
      </c>
      <c r="T14" s="102">
        <f>FORECAST($T$2,'EUR GBP'!Q14:R14,'EUR GBP'!$Q$2:$R$2)</f>
        <v>3.1743250414729085E-2</v>
      </c>
      <c r="U14" s="102">
        <f t="shared" si="8"/>
        <v>-1.7401687800880361E-4</v>
      </c>
      <c r="V14" s="102">
        <f t="shared" si="9"/>
        <v>3.2395152747631092E-2</v>
      </c>
      <c r="W14" s="149">
        <f t="shared" si="10"/>
        <v>-1.7401687800880361E-4</v>
      </c>
      <c r="X14" s="155">
        <f t="shared" si="11"/>
        <v>3.0723719685545429E-5</v>
      </c>
      <c r="AC14" s="152">
        <f t="shared" si="1"/>
        <v>0.19314951651296941</v>
      </c>
      <c r="AD14" s="153">
        <f t="shared" si="12"/>
        <v>-2.9356330823906984E-4</v>
      </c>
      <c r="AE14" s="153">
        <f t="shared" si="13"/>
        <v>0.18903623371850339</v>
      </c>
      <c r="AF14" s="153">
        <f t="shared" si="14"/>
        <v>-2.9356330823906984E-4</v>
      </c>
      <c r="AG14" s="139">
        <f t="shared" si="15"/>
        <v>-1.6890235237539987E-4</v>
      </c>
    </row>
    <row r="15" spans="1:33" ht="15" x14ac:dyDescent="0.2">
      <c r="F15" s="110" t="s">
        <v>80</v>
      </c>
      <c r="G15" s="119" cm="1">
        <f t="array" ref="G15">[2]!DeltaP(G3,G4,G7,G5,G11,G6)</f>
        <v>-0.11054398777810322</v>
      </c>
      <c r="I15" s="49">
        <v>45040</v>
      </c>
      <c r="J15" s="50">
        <v>6.0199999809265101</v>
      </c>
      <c r="K15" s="139">
        <f t="shared" si="2"/>
        <v>1.3209789347158954E-2</v>
      </c>
      <c r="L15" s="140">
        <f t="shared" si="3"/>
        <v>6.1785533456851232</v>
      </c>
      <c r="M15" s="139" cm="1">
        <f t="array" ref="M15">[1]!BSMPut(L15,$G$4,$G$7,V15,$G$11,AE15)</f>
        <v>2.4680944340679467E-2</v>
      </c>
      <c r="N15" s="139">
        <f t="shared" si="4"/>
        <v>-14.891431032822311</v>
      </c>
      <c r="O15" s="141">
        <f t="shared" si="5"/>
        <v>8.0553296094063143E-2</v>
      </c>
      <c r="P15" s="139">
        <f t="shared" si="6"/>
        <v>-8.9046825789080453E-3</v>
      </c>
      <c r="Q15" s="156">
        <f t="shared" si="7"/>
        <v>1.0605636441678278E-3</v>
      </c>
      <c r="R15" s="156">
        <f t="shared" si="0"/>
        <v>-7.3074967360626051E-3</v>
      </c>
      <c r="T15" s="102">
        <f>FORECAST($T$2,'EUR GBP'!Q15:R15,'EUR GBP'!$Q$2:$R$2)</f>
        <v>3.1917267292737889E-2</v>
      </c>
      <c r="U15" s="102">
        <f t="shared" si="8"/>
        <v>5.8066248893733768E-4</v>
      </c>
      <c r="V15" s="102">
        <f t="shared" si="9"/>
        <v>3.3149832114577234E-2</v>
      </c>
      <c r="W15" s="149">
        <f t="shared" si="10"/>
        <v>5.8066248893733768E-4</v>
      </c>
      <c r="X15" s="155">
        <f t="shared" si="11"/>
        <v>-1.0251943228816773E-4</v>
      </c>
      <c r="AC15" s="152">
        <f t="shared" si="1"/>
        <v>0.19344307982120848</v>
      </c>
      <c r="AD15" s="153">
        <f t="shared" si="12"/>
        <v>1.110869854569041E-3</v>
      </c>
      <c r="AE15" s="153">
        <f t="shared" si="13"/>
        <v>0.1904406668813115</v>
      </c>
      <c r="AF15" s="153">
        <f t="shared" si="14"/>
        <v>1.110869854569041E-3</v>
      </c>
      <c r="AG15" s="139">
        <f t="shared" si="15"/>
        <v>6.391416309657809E-4</v>
      </c>
    </row>
    <row r="16" spans="1:33" ht="15" x14ac:dyDescent="0.2">
      <c r="F16" s="111" t="s">
        <v>81</v>
      </c>
      <c r="G16" s="112" cm="1">
        <f t="array" ref="G16">[2]!GammaCP(G3,G4,G7,G5,G11,G6)</f>
        <v>0.32688884443373739</v>
      </c>
      <c r="I16" s="49">
        <v>45037</v>
      </c>
      <c r="J16" s="50">
        <v>5.94099998474121</v>
      </c>
      <c r="K16" s="139">
        <f t="shared" si="2"/>
        <v>1.4581466497896624E-2</v>
      </c>
      <c r="L16" s="140">
        <f t="shared" si="3"/>
        <v>6.1869178330183443</v>
      </c>
      <c r="M16" s="139" cm="1">
        <f t="array" ref="M16">[1]!BSMPut(L16,$G$4,$G$7,V16,$G$11,AE16)</f>
        <v>1.8095831820898134E-2</v>
      </c>
      <c r="N16" s="139">
        <f t="shared" si="4"/>
        <v>-28.061656072384977</v>
      </c>
      <c r="O16" s="141">
        <f t="shared" si="5"/>
        <v>8.8917783427284292E-2</v>
      </c>
      <c r="P16" s="139">
        <f t="shared" si="6"/>
        <v>-9.8293263644417435E-3</v>
      </c>
      <c r="Q16" s="156">
        <f t="shared" si="7"/>
        <v>1.2922524376330826E-3</v>
      </c>
      <c r="R16" s="156">
        <f t="shared" si="0"/>
        <v>-1.5436131747921536E-2</v>
      </c>
      <c r="T16" s="102">
        <f>FORECAST($T$2,'EUR GBP'!Q16:R16,'EUR GBP'!$Q$2:$R$2)</f>
        <v>3.1336604803800551E-2</v>
      </c>
      <c r="U16" s="102">
        <f t="shared" si="8"/>
        <v>1.0916218161571845E-5</v>
      </c>
      <c r="V16" s="102">
        <f t="shared" si="9"/>
        <v>3.2580085843801468E-2</v>
      </c>
      <c r="W16" s="149">
        <f t="shared" si="10"/>
        <v>1.0916218161571845E-5</v>
      </c>
      <c r="X16" s="155">
        <f t="shared" si="11"/>
        <v>-1.9273235484975544E-6</v>
      </c>
      <c r="AC16" s="152">
        <f t="shared" si="1"/>
        <v>0.19233220996663944</v>
      </c>
      <c r="AD16" s="153">
        <f t="shared" si="12"/>
        <v>-1.1987662798925464E-2</v>
      </c>
      <c r="AE16" s="153">
        <f t="shared" si="13"/>
        <v>0.177342134227817</v>
      </c>
      <c r="AF16" s="153">
        <f t="shared" si="14"/>
        <v>-1.1987662798925464E-2</v>
      </c>
      <c r="AG16" s="139">
        <f t="shared" si="15"/>
        <v>-6.897130497564379E-3</v>
      </c>
    </row>
    <row r="17" spans="1:33" ht="15" x14ac:dyDescent="0.2">
      <c r="F17" s="111" t="s">
        <v>82</v>
      </c>
      <c r="G17" s="112" cm="1">
        <f t="array" ref="G17">[2]!Vega(G3,G4,G7,G5,G11,G6)</f>
        <v>0.57535239464548638</v>
      </c>
      <c r="I17" s="49">
        <v>45036</v>
      </c>
      <c r="J17" s="50">
        <v>5.8550000190734801</v>
      </c>
      <c r="K17" s="139">
        <f t="shared" si="2"/>
        <v>3.7645211445190381E-3</v>
      </c>
      <c r="L17" s="140">
        <f t="shared" si="3"/>
        <v>6.1209560997170236</v>
      </c>
      <c r="M17" s="139" cm="1">
        <f t="array" ref="M17">[1]!BSMPut(L17,$G$4,$G$7,V17,$G$11,AE17)</f>
        <v>2.9728550655033104E-2</v>
      </c>
      <c r="N17" s="139">
        <f t="shared" si="4"/>
        <v>-4.796218404115038</v>
      </c>
      <c r="O17" s="141">
        <f t="shared" si="5"/>
        <v>2.2956050125963579E-2</v>
      </c>
      <c r="P17" s="139">
        <f t="shared" si="6"/>
        <v>-2.5376533245580427E-3</v>
      </c>
      <c r="Q17" s="156">
        <f t="shared" si="7"/>
        <v>8.613198041922262E-5</v>
      </c>
      <c r="R17" s="156">
        <f t="shared" si="0"/>
        <v>-2.3941047773262582E-3</v>
      </c>
      <c r="T17" s="102">
        <f>FORECAST($T$2,'EUR GBP'!Q17:R17,'EUR GBP'!$Q$2:$R$2)</f>
        <v>3.1325688585638979E-2</v>
      </c>
      <c r="U17" s="102">
        <f t="shared" si="8"/>
        <v>8.8900327682370217E-6</v>
      </c>
      <c r="V17" s="102">
        <f t="shared" si="9"/>
        <v>3.2578059658408133E-2</v>
      </c>
      <c r="W17" s="149">
        <f t="shared" si="10"/>
        <v>8.8900327682370217E-6</v>
      </c>
      <c r="X17" s="155">
        <f t="shared" si="11"/>
        <v>-1.569588409423192E-6</v>
      </c>
      <c r="AC17" s="152">
        <f t="shared" si="1"/>
        <v>0.2043198727655649</v>
      </c>
      <c r="AD17" s="153">
        <f t="shared" si="12"/>
        <v>1.0252178624950425E-4</v>
      </c>
      <c r="AE17" s="153">
        <f t="shared" si="13"/>
        <v>0.18943231881299197</v>
      </c>
      <c r="AF17" s="153">
        <f t="shared" si="14"/>
        <v>1.0252178624950425E-4</v>
      </c>
      <c r="AG17" s="139">
        <f t="shared" si="15"/>
        <v>5.8986155221984972E-5</v>
      </c>
    </row>
    <row r="18" spans="1:33" ht="15" x14ac:dyDescent="0.2">
      <c r="B18" s="176"/>
      <c r="F18" s="114" t="s">
        <v>83</v>
      </c>
      <c r="G18" s="117" cm="1">
        <f t="array" ref="G18">[2]!RhoP(G3,G4,G7,G5,G11,G6)</f>
        <v>-0.1765559757024896</v>
      </c>
      <c r="I18" s="49">
        <v>45035</v>
      </c>
      <c r="J18" s="50">
        <v>5.8330001831054599</v>
      </c>
      <c r="K18" s="139">
        <f t="shared" si="2"/>
        <v>1.2073304722484976E-2</v>
      </c>
      <c r="L18" s="140">
        <f t="shared" si="3"/>
        <v>6.1716230623875017</v>
      </c>
      <c r="M18" s="139" cm="1">
        <f t="array" ref="M18">[1]!BSMPut(L18,$G$4,$G$7,V18,$G$11,AE18)</f>
        <v>2.2614801576817278E-2</v>
      </c>
      <c r="N18" s="139">
        <f t="shared" si="4"/>
        <v>-19.023716560546688</v>
      </c>
      <c r="O18" s="141">
        <f t="shared" si="5"/>
        <v>7.3623012796441678E-2</v>
      </c>
      <c r="P18" s="139">
        <f t="shared" si="6"/>
        <v>-8.1385814267569863E-3</v>
      </c>
      <c r="Q18" s="156">
        <f t="shared" si="7"/>
        <v>8.8592564923591478E-4</v>
      </c>
      <c r="R18" s="156">
        <f t="shared" si="0"/>
        <v>-9.8801806908485109E-3</v>
      </c>
      <c r="T18" s="102">
        <f>FORECAST($T$2,'EUR GBP'!Q18:R18,'EUR GBP'!$Q$2:$R$2)</f>
        <v>3.1316798552870742E-2</v>
      </c>
      <c r="U18" s="102">
        <f t="shared" si="8"/>
        <v>1.466572284699319E-4</v>
      </c>
      <c r="V18" s="102">
        <f t="shared" si="9"/>
        <v>3.2715826854109828E-2</v>
      </c>
      <c r="W18" s="149">
        <f t="shared" si="10"/>
        <v>1.466572284699319E-4</v>
      </c>
      <c r="X18" s="155">
        <f t="shared" si="11"/>
        <v>-2.5893210066331762E-5</v>
      </c>
      <c r="AC18" s="152">
        <f t="shared" si="1"/>
        <v>0.2042173509793154</v>
      </c>
      <c r="AD18" s="153">
        <f t="shared" si="12"/>
        <v>-4.5218056402878959E-3</v>
      </c>
      <c r="AE18" s="153">
        <f t="shared" si="13"/>
        <v>0.18480799138645457</v>
      </c>
      <c r="AF18" s="153">
        <f t="shared" si="14"/>
        <v>-4.5218056402878959E-3</v>
      </c>
      <c r="AG18" s="139">
        <f t="shared" si="15"/>
        <v>-2.6016317032611079E-3</v>
      </c>
    </row>
    <row r="19" spans="1:33" ht="15" x14ac:dyDescent="0.2">
      <c r="I19" s="49">
        <v>45034</v>
      </c>
      <c r="J19" s="50">
        <v>5.76300001144409</v>
      </c>
      <c r="K19" s="139">
        <f t="shared" si="2"/>
        <v>1.2220852614229588E-2</v>
      </c>
      <c r="L19" s="140">
        <f t="shared" si="3"/>
        <v>6.1725228094386768</v>
      </c>
      <c r="M19" s="139" cm="1">
        <f t="array" ref="M19">[1]!BSMPut(L19,$G$4,$G$7,V19,$G$11,AE19)</f>
        <v>2.526414455148096E-2</v>
      </c>
      <c r="N19" s="139">
        <f t="shared" si="4"/>
        <v>-13.725030611219324</v>
      </c>
      <c r="O19" s="141">
        <f t="shared" si="5"/>
        <v>7.4522759847616804E-2</v>
      </c>
      <c r="P19" s="139">
        <f t="shared" si="6"/>
        <v>-8.2380430537854731E-3</v>
      </c>
      <c r="Q19" s="156">
        <f t="shared" si="7"/>
        <v>9.0771176462650649E-4</v>
      </c>
      <c r="R19" s="156">
        <f t="shared" si="0"/>
        <v>-6.728022735279982E-3</v>
      </c>
      <c r="T19" s="102">
        <f>FORECAST($T$2,'EUR GBP'!Q19:R19,'EUR GBP'!$Q$2:$R$2)</f>
        <v>3.117014132440081E-2</v>
      </c>
      <c r="U19" s="102">
        <f t="shared" si="8"/>
        <v>-1.199165359139498E-4</v>
      </c>
      <c r="V19" s="102">
        <f t="shared" si="9"/>
        <v>3.2449253089725946E-2</v>
      </c>
      <c r="W19" s="149">
        <f t="shared" si="10"/>
        <v>-1.199165359139498E-4</v>
      </c>
      <c r="X19" s="155">
        <f t="shared" si="11"/>
        <v>2.1171981001150042E-5</v>
      </c>
      <c r="AC19" s="152">
        <f t="shared" si="1"/>
        <v>0.20873915661960329</v>
      </c>
      <c r="AD19" s="153">
        <f t="shared" si="12"/>
        <v>1.0100532791488814E-3</v>
      </c>
      <c r="AE19" s="153">
        <f t="shared" si="13"/>
        <v>0.19033985030589134</v>
      </c>
      <c r="AF19" s="153">
        <f t="shared" si="14"/>
        <v>1.0100532791488814E-3</v>
      </c>
      <c r="AG19" s="139">
        <f t="shared" si="15"/>
        <v>5.811365728778348E-4</v>
      </c>
    </row>
    <row r="20" spans="1:33" ht="15" x14ac:dyDescent="0.2">
      <c r="I20" s="49">
        <v>45033</v>
      </c>
      <c r="J20" s="50">
        <v>5.6929998397827104</v>
      </c>
      <c r="K20" s="139">
        <f t="shared" si="2"/>
        <v>-3.6820213712111414E-3</v>
      </c>
      <c r="L20" s="140">
        <f t="shared" si="3"/>
        <v>6.0755470830868195</v>
      </c>
      <c r="M20" s="139" cm="1">
        <f t="array" ref="M20">[1]!BSMPut(L20,$G$4,$G$7,V20,$G$11,AE20)</f>
        <v>3.4139449956936296E-2</v>
      </c>
      <c r="N20" s="139">
        <f t="shared" si="4"/>
        <v>4.0255801996913476</v>
      </c>
      <c r="O20" s="141">
        <f t="shared" si="5"/>
        <v>-2.2452966504240557E-2</v>
      </c>
      <c r="P20" s="139">
        <f t="shared" si="6"/>
        <v>2.4820404548269292E-3</v>
      </c>
      <c r="Q20" s="156">
        <f t="shared" si="7"/>
        <v>8.2398168996557287E-5</v>
      </c>
      <c r="R20" s="156">
        <f t="shared" si="0"/>
        <v>2.0341864792689521E-3</v>
      </c>
      <c r="T20" s="102">
        <f>FORECAST($T$2,'EUR GBP'!Q20:R20,'EUR GBP'!$Q$2:$R$2)</f>
        <v>3.129005786031476E-2</v>
      </c>
      <c r="U20" s="102">
        <f t="shared" si="8"/>
        <v>3.68126668035932E-4</v>
      </c>
      <c r="V20" s="102">
        <f t="shared" si="9"/>
        <v>3.2937296293675825E-2</v>
      </c>
      <c r="W20" s="149">
        <f t="shared" si="10"/>
        <v>3.6812666803592853E-4</v>
      </c>
      <c r="X20" s="155">
        <f t="shared" si="11"/>
        <v>-6.4994963057189858E-5</v>
      </c>
      <c r="AC20" s="152">
        <f t="shared" si="1"/>
        <v>0.20772910334045441</v>
      </c>
      <c r="AD20" s="153">
        <f t="shared" si="12"/>
        <v>-8.0864733653193688E-4</v>
      </c>
      <c r="AE20" s="153">
        <f t="shared" si="13"/>
        <v>0.18852114969021053</v>
      </c>
      <c r="AF20" s="153">
        <f t="shared" si="14"/>
        <v>-8.0864733653193688E-4</v>
      </c>
      <c r="AG20" s="139">
        <f t="shared" si="15"/>
        <v>-4.652571814973444E-4</v>
      </c>
    </row>
    <row r="21" spans="1:33" ht="15" x14ac:dyDescent="0.2">
      <c r="I21" s="49">
        <v>45030</v>
      </c>
      <c r="J21" s="50">
        <v>5.7140002250671298</v>
      </c>
      <c r="K21" s="139">
        <f t="shared" si="2"/>
        <v>-6.6282520200393515E-3</v>
      </c>
      <c r="L21" s="140">
        <f t="shared" si="3"/>
        <v>6.0575809684441584</v>
      </c>
      <c r="M21" s="139" cm="1">
        <f t="array" ref="M21">[1]!BSMPut(L21,$G$4,$G$7,V21,$G$11,AE21)</f>
        <v>3.6472423578271851E-2</v>
      </c>
      <c r="N21" s="139">
        <f t="shared" si="4"/>
        <v>8.6915274423624567</v>
      </c>
      <c r="O21" s="141">
        <f t="shared" si="5"/>
        <v>-4.0419081146901625E-2</v>
      </c>
      <c r="P21" s="139">
        <f t="shared" si="6"/>
        <v>4.4680864123052555E-3</v>
      </c>
      <c r="Q21" s="156">
        <f t="shared" si="7"/>
        <v>2.6701949920206159E-4</v>
      </c>
      <c r="R21" s="156">
        <f t="shared" si="0"/>
        <v>4.3664992183943974E-3</v>
      </c>
      <c r="T21" s="102">
        <f>FORECAST($T$2,'EUR GBP'!Q21:R21,'EUR GBP'!$Q$2:$R$2)</f>
        <v>3.0921931192278828E-2</v>
      </c>
      <c r="U21" s="102">
        <f t="shared" si="8"/>
        <v>6.5539963543453233E-5</v>
      </c>
      <c r="V21" s="102">
        <f t="shared" si="9"/>
        <v>3.2634709589183353E-2</v>
      </c>
      <c r="W21" s="149">
        <f t="shared" si="10"/>
        <v>6.5539963543456703E-5</v>
      </c>
      <c r="X21" s="155">
        <f t="shared" si="11"/>
        <v>-1.1571472210920595E-5</v>
      </c>
      <c r="AC21" s="152">
        <f t="shared" si="1"/>
        <v>0.20853775067698635</v>
      </c>
      <c r="AD21" s="153">
        <f t="shared" si="12"/>
        <v>-6.2055050821852031E-4</v>
      </c>
      <c r="AE21" s="153">
        <f t="shared" si="13"/>
        <v>0.18870924651852394</v>
      </c>
      <c r="AF21" s="153">
        <f t="shared" si="14"/>
        <v>-6.2055050821852031E-4</v>
      </c>
      <c r="AG21" s="139">
        <f t="shared" si="15"/>
        <v>-3.5703522090199923E-4</v>
      </c>
    </row>
    <row r="22" spans="1:33" ht="15" x14ac:dyDescent="0.2">
      <c r="I22" s="49">
        <v>45029</v>
      </c>
      <c r="J22" s="50">
        <v>5.7519998550415004</v>
      </c>
      <c r="K22" s="139">
        <f t="shared" si="2"/>
        <v>-4.287834968648286E-2</v>
      </c>
      <c r="L22" s="140">
        <f t="shared" si="3"/>
        <v>5.8365278710765045</v>
      </c>
      <c r="M22" s="139" cm="1">
        <f t="array" ref="M22">[1]!BSMPut(L22,$G$4,$G$7,V22,$G$11,AE22)</f>
        <v>9.0684413997466073E-2</v>
      </c>
      <c r="N22" s="139">
        <f t="shared" si="4"/>
        <v>117.1155082807509</v>
      </c>
      <c r="O22" s="141">
        <f t="shared" si="5"/>
        <v>-0.26147217851455551</v>
      </c>
      <c r="P22" s="139">
        <f t="shared" si="6"/>
        <v>2.8904177306027047E-2</v>
      </c>
      <c r="Q22" s="156">
        <f t="shared" si="7"/>
        <v>1.1174319247212221E-2</v>
      </c>
      <c r="R22" s="156">
        <f t="shared" si="0"/>
        <v>5.0510368888280456E-2</v>
      </c>
      <c r="T22" s="102">
        <f>FORECAST($T$2,'EUR GBP'!Q22:R22,'EUR GBP'!$Q$2:$R$2)</f>
        <v>3.0856391228735375E-2</v>
      </c>
      <c r="U22" s="102">
        <f t="shared" si="8"/>
        <v>4.0129106491800307E-4</v>
      </c>
      <c r="V22" s="102">
        <f t="shared" si="9"/>
        <v>3.2970460690557896E-2</v>
      </c>
      <c r="W22" s="149">
        <f t="shared" si="10"/>
        <v>4.012910649179996E-4</v>
      </c>
      <c r="X22" s="155">
        <f t="shared" si="11"/>
        <v>-7.0850335507288511E-5</v>
      </c>
      <c r="AC22" s="152">
        <f t="shared" si="1"/>
        <v>0.20915830118520487</v>
      </c>
      <c r="AD22" s="153">
        <f t="shared" si="12"/>
        <v>1.8254417237665133E-2</v>
      </c>
      <c r="AE22" s="153">
        <f t="shared" si="13"/>
        <v>0.2075842142644076</v>
      </c>
      <c r="AF22" s="153">
        <f t="shared" si="14"/>
        <v>1.8254417237665133E-2</v>
      </c>
      <c r="AG22" s="139">
        <f t="shared" si="15"/>
        <v>1.0502722670548479E-2</v>
      </c>
    </row>
    <row r="23" spans="1:33" ht="15" x14ac:dyDescent="0.2">
      <c r="A23" s="134" t="s">
        <v>90</v>
      </c>
      <c r="B23" s="135">
        <f>PERCENTILE(N3:N503,0.01)</f>
        <v>-30.213004755953676</v>
      </c>
      <c r="I23" s="49">
        <v>45028</v>
      </c>
      <c r="J23" s="50">
        <v>6.0040001869201598</v>
      </c>
      <c r="K23" s="139">
        <f t="shared" si="2"/>
        <v>2.0189171987212724E-2</v>
      </c>
      <c r="L23" s="140">
        <f t="shared" si="3"/>
        <v>6.2211136213702858</v>
      </c>
      <c r="M23" s="139" cm="1">
        <f t="array" ref="M23">[1]!BSMPut(L23,$G$4,$G$7,V23,$G$11,AE23)</f>
        <v>2.1380182549568971E-2</v>
      </c>
      <c r="N23" s="139">
        <f t="shared" si="4"/>
        <v>-21.492954615043303</v>
      </c>
      <c r="O23" s="141">
        <f t="shared" si="5"/>
        <v>0.12311357177922577</v>
      </c>
      <c r="P23" s="139">
        <f t="shared" si="6"/>
        <v>-1.3609465174081367E-2</v>
      </c>
      <c r="Q23" s="156">
        <f t="shared" si="7"/>
        <v>2.477319189678483E-3</v>
      </c>
      <c r="R23" s="156">
        <f t="shared" si="0"/>
        <v>-1.0348692106645569E-2</v>
      </c>
      <c r="T23" s="102">
        <f>FORECAST($T$2,'EUR GBP'!Q23:R23,'EUR GBP'!$Q$2:$R$2)</f>
        <v>3.0455100163817372E-2</v>
      </c>
      <c r="U23" s="102">
        <f t="shared" si="8"/>
        <v>1.0951980948446099E-4</v>
      </c>
      <c r="V23" s="102">
        <f t="shared" si="9"/>
        <v>3.2678689435124357E-2</v>
      </c>
      <c r="W23" s="149">
        <f t="shared" si="10"/>
        <v>1.0951980948446099E-4</v>
      </c>
      <c r="X23" s="155">
        <f t="shared" si="11"/>
        <v>-1.9336376822279786E-5</v>
      </c>
      <c r="AC23" s="152">
        <f t="shared" si="1"/>
        <v>0.19090388394753974</v>
      </c>
      <c r="AD23" s="153">
        <f t="shared" si="12"/>
        <v>1.3953018394478878E-3</v>
      </c>
      <c r="AE23" s="153">
        <f t="shared" si="13"/>
        <v>0.19072509886619035</v>
      </c>
      <c r="AF23" s="153">
        <f t="shared" si="14"/>
        <v>1.3953018394478878E-3</v>
      </c>
      <c r="AG23" s="139">
        <f t="shared" si="15"/>
        <v>8.0279025457959423E-4</v>
      </c>
    </row>
    <row r="24" spans="1:33" ht="15" x14ac:dyDescent="0.2">
      <c r="I24" s="49">
        <v>45027</v>
      </c>
      <c r="J24" s="50">
        <v>5.8839998245239196</v>
      </c>
      <c r="K24" s="139">
        <f t="shared" si="2"/>
        <v>5.9660703688986455E-3</v>
      </c>
      <c r="L24" s="140">
        <f t="shared" si="3"/>
        <v>6.1343811469964677</v>
      </c>
      <c r="M24" s="139" cm="1">
        <f t="array" ref="M24">[1]!BSMPut(L24,$G$4,$G$7,V24,$G$11,AE24)</f>
        <v>2.7522674422775673E-2</v>
      </c>
      <c r="N24" s="139">
        <f t="shared" si="4"/>
        <v>-9.2079708686299</v>
      </c>
      <c r="O24" s="141">
        <f t="shared" si="5"/>
        <v>3.6381097405407736E-2</v>
      </c>
      <c r="P24" s="139">
        <f t="shared" si="6"/>
        <v>-4.0217115869373753E-3</v>
      </c>
      <c r="Q24" s="156">
        <f t="shared" si="7"/>
        <v>2.1633246273864389E-4</v>
      </c>
      <c r="R24" s="156">
        <f t="shared" si="0"/>
        <v>-4.6640885506576968E-3</v>
      </c>
      <c r="T24" s="102">
        <f>FORECAST($T$2,'EUR GBP'!Q24:R24,'EUR GBP'!$Q$2:$R$2)</f>
        <v>3.0345580354332911E-2</v>
      </c>
      <c r="U24" s="102">
        <f t="shared" si="8"/>
        <v>1.3993065804242949E-4</v>
      </c>
      <c r="V24" s="102">
        <f t="shared" si="9"/>
        <v>3.2709100283682326E-2</v>
      </c>
      <c r="W24" s="149">
        <f t="shared" si="10"/>
        <v>1.3993065804242949E-4</v>
      </c>
      <c r="X24" s="155">
        <f t="shared" si="11"/>
        <v>-2.4705593861372561E-5</v>
      </c>
      <c r="AC24" s="152">
        <f t="shared" si="1"/>
        <v>0.18950858210809185</v>
      </c>
      <c r="AD24" s="153">
        <f t="shared" si="12"/>
        <v>-1.4495530745317897E-3</v>
      </c>
      <c r="AE24" s="153">
        <f t="shared" si="13"/>
        <v>0.18788024395221067</v>
      </c>
      <c r="AF24" s="153">
        <f t="shared" si="14"/>
        <v>-1.4495530745317897E-3</v>
      </c>
      <c r="AG24" s="139">
        <f t="shared" si="15"/>
        <v>-8.3400383259759237E-4</v>
      </c>
    </row>
    <row r="25" spans="1:33" ht="15" x14ac:dyDescent="0.2">
      <c r="A25" s="134" t="s">
        <v>91</v>
      </c>
      <c r="B25" s="136">
        <f>B5*PERCENTILE(R3:R503,0.01)</f>
        <v>-28.356536953123118</v>
      </c>
      <c r="I25" s="49">
        <v>45026</v>
      </c>
      <c r="J25" s="50">
        <v>5.8489999771118102</v>
      </c>
      <c r="K25" s="139">
        <f>LN(J25/J26)</f>
        <v>0</v>
      </c>
      <c r="L25" s="140">
        <f t="shared" si="3"/>
        <v>6.09800004959106</v>
      </c>
      <c r="M25" s="139" cm="1">
        <f t="array" ref="M25">[1]!BSMPut(L25,$G$4,$G$7,V25,$G$11,AE25)</f>
        <v>3.1593676762013523E-2</v>
      </c>
      <c r="N25" s="139">
        <f t="shared" si="4"/>
        <v>-1.0659661901541995</v>
      </c>
      <c r="O25" s="141">
        <f>L25-$J$3</f>
        <v>0</v>
      </c>
      <c r="P25" s="139">
        <f t="shared" si="6"/>
        <v>0</v>
      </c>
      <c r="Q25" s="156">
        <f t="shared" si="7"/>
        <v>0</v>
      </c>
      <c r="R25" s="156">
        <f t="shared" si="0"/>
        <v>-5.3482804991260248E-4</v>
      </c>
      <c r="T25" s="102">
        <f>FORECAST($T$2,'EUR GBP'!Q25:R25,'EUR GBP'!$Q$2:$R$2)</f>
        <v>3.0205649696290481E-2</v>
      </c>
      <c r="U25" s="102">
        <f t="shared" si="8"/>
        <v>4.9746222794081613E-5</v>
      </c>
      <c r="V25" s="102">
        <f t="shared" si="9"/>
        <v>3.2618915848433974E-2</v>
      </c>
      <c r="W25" s="149">
        <f t="shared" si="10"/>
        <v>4.9746222794078143E-5</v>
      </c>
      <c r="X25" s="155">
        <f t="shared" si="11"/>
        <v>-8.782992902921894E-6</v>
      </c>
      <c r="AC25" s="152">
        <f t="shared" si="1"/>
        <v>0.19095813518262364</v>
      </c>
      <c r="AD25" s="153">
        <f t="shared" si="12"/>
        <v>-9.143006301969292E-4</v>
      </c>
      <c r="AE25" s="153">
        <f t="shared" si="13"/>
        <v>0.18841549639654553</v>
      </c>
      <c r="AF25" s="153">
        <f t="shared" si="14"/>
        <v>-9.143006301969292E-4</v>
      </c>
      <c r="AG25" s="139">
        <f t="shared" si="15"/>
        <v>-5.2604505700968055E-4</v>
      </c>
    </row>
    <row r="26" spans="1:33" ht="15" x14ac:dyDescent="0.2">
      <c r="I26" s="49">
        <v>45023</v>
      </c>
      <c r="J26" s="50">
        <v>5.8489999771118102</v>
      </c>
      <c r="K26" s="139">
        <f t="shared" si="2"/>
        <v>1.3686737746521661E-3</v>
      </c>
      <c r="L26" s="140">
        <f t="shared" si="3"/>
        <v>6.1063462223367626</v>
      </c>
      <c r="M26" s="139" cm="1">
        <f t="array" ref="M26">[1]!BSMPut(L26,$G$4,$G$7,V26,$G$11,AE26)</f>
        <v>3.1213418944333604E-2</v>
      </c>
      <c r="N26" s="139">
        <f t="shared" si="4"/>
        <v>-1.8264818255140369</v>
      </c>
      <c r="O26" s="141">
        <f>L26-$J$3</f>
        <v>8.3461727457025958E-3</v>
      </c>
      <c r="P26" s="139">
        <f t="shared" si="6"/>
        <v>-9.2261921799488588E-4</v>
      </c>
      <c r="Q26" s="156">
        <f t="shared" si="7"/>
        <v>1.1385309547894987E-5</v>
      </c>
      <c r="R26" s="156">
        <f t="shared" si="0"/>
        <v>-9.132212529347043E-4</v>
      </c>
      <c r="T26" s="102">
        <f>FORECAST($T$2,'EUR GBP'!Q26:R26,'EUR GBP'!$Q$2:$R$2)</f>
        <v>3.01559034734964E-2</v>
      </c>
      <c r="U26" s="102">
        <f t="shared" si="8"/>
        <v>1.6093812882880809E-5</v>
      </c>
      <c r="V26" s="102">
        <f t="shared" si="9"/>
        <v>3.2585263438522777E-2</v>
      </c>
      <c r="W26" s="149">
        <f t="shared" si="10"/>
        <v>1.6093812882880809E-5</v>
      </c>
      <c r="X26" s="155">
        <f t="shared" si="11"/>
        <v>-2.8414588363103181E-6</v>
      </c>
      <c r="AC26" s="152">
        <f t="shared" si="1"/>
        <v>0.19187243581282057</v>
      </c>
      <c r="AD26" s="153">
        <f t="shared" si="12"/>
        <v>1.4845064634227967E-6</v>
      </c>
      <c r="AE26" s="153">
        <f t="shared" si="13"/>
        <v>0.18933128153320589</v>
      </c>
      <c r="AF26" s="153">
        <f t="shared" si="14"/>
        <v>1.4845064634227967E-6</v>
      </c>
      <c r="AG26" s="139">
        <f t="shared" si="15"/>
        <v>8.5411434859700816E-7</v>
      </c>
    </row>
    <row r="27" spans="1:33" ht="15" x14ac:dyDescent="0.2">
      <c r="I27" s="49">
        <v>45022</v>
      </c>
      <c r="J27" s="50">
        <v>5.8410000801086399</v>
      </c>
      <c r="K27" s="139">
        <f t="shared" si="2"/>
        <v>3.5195294771767499E-2</v>
      </c>
      <c r="L27" s="140">
        <f t="shared" si="3"/>
        <v>6.3126209588546702</v>
      </c>
      <c r="M27" s="139" cm="1">
        <f t="array" ref="M27">[1]!BSMPut(L27,$G$4,$G$7,V27,$G$11,AE27)</f>
        <v>1.8020624720192835E-2</v>
      </c>
      <c r="N27" s="139">
        <f t="shared" si="4"/>
        <v>-28.212070273795575</v>
      </c>
      <c r="O27" s="141">
        <f t="shared" si="5"/>
        <v>0.21462090926361022</v>
      </c>
      <c r="P27" s="139">
        <f t="shared" si="6"/>
        <v>-2.3725051170561926E-2</v>
      </c>
      <c r="Q27" s="156">
        <f t="shared" si="7"/>
        <v>7.5285989909956545E-3</v>
      </c>
      <c r="R27" s="156">
        <f t="shared" si="0"/>
        <v>-1.1234544686715905E-2</v>
      </c>
      <c r="T27" s="102">
        <f>FORECAST($T$2,'EUR GBP'!Q27:R27,'EUR GBP'!$Q$2:$R$2)</f>
        <v>3.0139809660613519E-2</v>
      </c>
      <c r="U27" s="102">
        <f t="shared" si="8"/>
        <v>8.4321573376709008E-5</v>
      </c>
      <c r="V27" s="102">
        <f t="shared" si="9"/>
        <v>3.2653491199016602E-2</v>
      </c>
      <c r="W27" s="149">
        <f t="shared" si="10"/>
        <v>8.4321573376705539E-5</v>
      </c>
      <c r="X27" s="155">
        <f t="shared" si="11"/>
        <v>-1.4887477660293317E-5</v>
      </c>
      <c r="AC27" s="152">
        <f t="shared" si="1"/>
        <v>0.19187095130635715</v>
      </c>
      <c r="AD27" s="153">
        <f t="shared" si="12"/>
        <v>8.6499943631540843E-3</v>
      </c>
      <c r="AE27" s="153">
        <f t="shared" si="13"/>
        <v>0.19797979138989655</v>
      </c>
      <c r="AF27" s="153">
        <f t="shared" si="14"/>
        <v>8.6499943631540843E-3</v>
      </c>
      <c r="AG27" s="139">
        <f t="shared" si="15"/>
        <v>4.9767949705106611E-3</v>
      </c>
    </row>
    <row r="28" spans="1:33" ht="15" x14ac:dyDescent="0.2">
      <c r="I28" s="49">
        <v>45021</v>
      </c>
      <c r="J28" s="50">
        <v>5.6389999389648402</v>
      </c>
      <c r="K28" s="139">
        <f t="shared" si="2"/>
        <v>1.0159638523929343E-2</v>
      </c>
      <c r="L28" s="140">
        <f t="shared" si="3"/>
        <v>6.1599535258138083</v>
      </c>
      <c r="M28" s="139" cm="1">
        <f t="array" ref="M28">[1]!BSMPut(L28,$G$4,$G$7,V28,$G$11,AE28)</f>
        <v>2.639371166632376E-2</v>
      </c>
      <c r="N28" s="139">
        <f t="shared" si="4"/>
        <v>-11.465896381533724</v>
      </c>
      <c r="O28" s="141">
        <f t="shared" si="5"/>
        <v>6.1953476222748272E-2</v>
      </c>
      <c r="P28" s="139">
        <f t="shared" si="6"/>
        <v>-6.8485843183784933E-3</v>
      </c>
      <c r="Q28" s="156">
        <f t="shared" si="7"/>
        <v>6.2733781033622016E-4</v>
      </c>
      <c r="R28" s="156">
        <f t="shared" si="0"/>
        <v>-5.6362851937695234E-3</v>
      </c>
      <c r="T28" s="102">
        <f>FORECAST($T$2,'EUR GBP'!Q28:R28,'EUR GBP'!$Q$2:$R$2)</f>
        <v>3.005548808723681E-2</v>
      </c>
      <c r="U28" s="102">
        <f t="shared" si="8"/>
        <v>-6.6999159753364929E-5</v>
      </c>
      <c r="V28" s="102">
        <f t="shared" si="9"/>
        <v>3.2502170465886535E-2</v>
      </c>
      <c r="W28" s="149">
        <f t="shared" si="10"/>
        <v>-6.6999159753361459E-5</v>
      </c>
      <c r="X28" s="155">
        <f t="shared" si="11"/>
        <v>1.1829102021501705E-5</v>
      </c>
      <c r="AC28" s="152">
        <f t="shared" si="1"/>
        <v>0.18322095694320306</v>
      </c>
      <c r="AD28" s="153">
        <f t="shared" si="12"/>
        <v>9.9614117814594838E-4</v>
      </c>
      <c r="AE28" s="153">
        <f t="shared" si="13"/>
        <v>0.19032593820488841</v>
      </c>
      <c r="AF28" s="153">
        <f t="shared" si="14"/>
        <v>9.9614117814594838E-4</v>
      </c>
      <c r="AG28" s="139">
        <f t="shared" si="15"/>
        <v>5.7313221225124746E-4</v>
      </c>
    </row>
    <row r="29" spans="1:33" ht="15" x14ac:dyDescent="0.2">
      <c r="I29" s="49">
        <v>45020</v>
      </c>
      <c r="J29" s="50">
        <v>5.5819997787475497</v>
      </c>
      <c r="K29" s="139">
        <f t="shared" si="2"/>
        <v>-3.5766235796262169E-3</v>
      </c>
      <c r="L29" s="140">
        <f t="shared" si="3"/>
        <v>6.0761897988251308</v>
      </c>
      <c r="M29" s="139" cm="1">
        <f t="array" ref="M29">[1]!BSMPut(L29,$G$4,$G$7,V29,$G$11,AE29)</f>
        <v>2.9798875725031593E-2</v>
      </c>
      <c r="N29" s="139">
        <f t="shared" si="4"/>
        <v>-4.6555682641180596</v>
      </c>
      <c r="O29" s="141">
        <f t="shared" si="5"/>
        <v>-2.181025076592924E-2</v>
      </c>
      <c r="P29" s="139">
        <f t="shared" si="6"/>
        <v>2.4109920941062482E-3</v>
      </c>
      <c r="Q29" s="156">
        <f t="shared" si="7"/>
        <v>7.7748393159226626E-5</v>
      </c>
      <c r="R29" s="156">
        <f t="shared" si="0"/>
        <v>-2.2684325616873714E-3</v>
      </c>
      <c r="T29" s="102">
        <f>FORECAST($T$2,'EUR GBP'!Q29:R29,'EUR GBP'!$Q$2:$R$2)</f>
        <v>3.0122487246990175E-2</v>
      </c>
      <c r="U29" s="102">
        <f t="shared" si="8"/>
        <v>-1.6123913228509312E-4</v>
      </c>
      <c r="V29" s="102">
        <f t="shared" si="9"/>
        <v>3.2407930493354803E-2</v>
      </c>
      <c r="W29" s="149">
        <f t="shared" si="10"/>
        <v>-1.6123913228509312E-4</v>
      </c>
      <c r="X29" s="155">
        <f t="shared" si="11"/>
        <v>2.8467732322017406E-5</v>
      </c>
      <c r="AC29" s="152">
        <f t="shared" si="1"/>
        <v>0.18222481576505711</v>
      </c>
      <c r="AD29" s="153">
        <f t="shared" si="12"/>
        <v>-8.3177559106599741E-3</v>
      </c>
      <c r="AE29" s="153">
        <f t="shared" si="13"/>
        <v>0.18101204111608249</v>
      </c>
      <c r="AF29" s="153">
        <f t="shared" si="14"/>
        <v>-8.3177559106599741E-3</v>
      </c>
      <c r="AG29" s="139">
        <f t="shared" si="15"/>
        <v>-4.7856407812748641E-3</v>
      </c>
    </row>
    <row r="30" spans="1:33" ht="15" x14ac:dyDescent="0.2">
      <c r="I30" s="49">
        <v>45019</v>
      </c>
      <c r="J30" s="50">
        <v>5.6020002365112296</v>
      </c>
      <c r="K30" s="139">
        <f t="shared" si="2"/>
        <v>-1.1889042528466735E-2</v>
      </c>
      <c r="L30" s="140">
        <f t="shared" si="3"/>
        <v>6.0255006676628797</v>
      </c>
      <c r="M30" s="139" cm="1">
        <f t="array" ref="M30">[1]!BSMPut(L30,$G$4,$G$7,V30,$G$11,AE30)</f>
        <v>3.5296029659897421E-2</v>
      </c>
      <c r="N30" s="139">
        <f t="shared" si="4"/>
        <v>6.338739605613597</v>
      </c>
      <c r="O30" s="141">
        <f t="shared" si="5"/>
        <v>-7.2499381928180284E-2</v>
      </c>
      <c r="P30" s="139">
        <f t="shared" si="6"/>
        <v>8.0143707897887984E-3</v>
      </c>
      <c r="Q30" s="156">
        <f t="shared" si="7"/>
        <v>8.5909009638309201E-4</v>
      </c>
      <c r="R30" s="156">
        <f t="shared" si="0"/>
        <v>3.7077902536146066E-3</v>
      </c>
      <c r="T30" s="102">
        <f>FORECAST($T$2,'EUR GBP'!Q30:R30,'EUR GBP'!$Q$2:$R$2)</f>
        <v>3.0283726379275268E-2</v>
      </c>
      <c r="U30" s="102">
        <f t="shared" si="8"/>
        <v>1.5269033610821811E-4</v>
      </c>
      <c r="V30" s="102">
        <f t="shared" si="9"/>
        <v>3.2721859961748118E-2</v>
      </c>
      <c r="W30" s="149">
        <f t="shared" si="10"/>
        <v>1.5269033610822158E-4</v>
      </c>
      <c r="X30" s="155">
        <f t="shared" si="11"/>
        <v>-2.6958391271928138E-5</v>
      </c>
      <c r="AC30" s="152">
        <f t="shared" si="1"/>
        <v>0.19054257167571709</v>
      </c>
      <c r="AD30" s="153">
        <f t="shared" si="12"/>
        <v>-8.9314171438387158E-3</v>
      </c>
      <c r="AE30" s="153">
        <f t="shared" si="13"/>
        <v>0.18039837988290375</v>
      </c>
      <c r="AF30" s="153">
        <f t="shared" si="14"/>
        <v>-8.9314171438387158E-3</v>
      </c>
      <c r="AG30" s="139">
        <f t="shared" si="15"/>
        <v>-5.1387122412853556E-3</v>
      </c>
    </row>
    <row r="31" spans="1:33" ht="15" x14ac:dyDescent="0.2">
      <c r="I31" s="49">
        <v>45016</v>
      </c>
      <c r="J31" s="50">
        <v>5.6690001487731898</v>
      </c>
      <c r="K31" s="139">
        <f t="shared" si="2"/>
        <v>9.5712141576186158E-3</v>
      </c>
      <c r="L31" s="140">
        <f t="shared" si="3"/>
        <v>6.1563653139988643</v>
      </c>
      <c r="M31" s="139" cm="1">
        <f t="array" ref="M31">[1]!BSMPut(L31,$G$4,$G$7,V31,$G$11,AE31)</f>
        <v>2.5011177159441011E-2</v>
      </c>
      <c r="N31" s="139">
        <f t="shared" si="4"/>
        <v>-14.230965395299222</v>
      </c>
      <c r="O31" s="141">
        <f t="shared" si="5"/>
        <v>5.8365264407804318E-2</v>
      </c>
      <c r="P31" s="139">
        <f t="shared" si="6"/>
        <v>-6.4519290753620832E-3</v>
      </c>
      <c r="Q31" s="156">
        <f t="shared" si="7"/>
        <v>5.5677409267022458E-4</v>
      </c>
      <c r="R31" s="156">
        <f t="shared" si="0"/>
        <v>-7.2548748198258258E-3</v>
      </c>
      <c r="T31" s="102">
        <f>FORECAST($T$2,'EUR GBP'!Q31:R31,'EUR GBP'!$Q$2:$R$2)</f>
        <v>3.013103604316705E-2</v>
      </c>
      <c r="U31" s="102">
        <f t="shared" si="8"/>
        <v>-9.1194920241888938E-5</v>
      </c>
      <c r="V31" s="102">
        <f t="shared" si="9"/>
        <v>3.2477974705398011E-2</v>
      </c>
      <c r="W31" s="149">
        <f t="shared" si="10"/>
        <v>-9.1194920241885469E-5</v>
      </c>
      <c r="X31" s="155">
        <f t="shared" si="11"/>
        <v>1.6101008122416809E-5</v>
      </c>
      <c r="AC31" s="152">
        <f t="shared" si="1"/>
        <v>0.1994739888195558</v>
      </c>
      <c r="AD31" s="153">
        <f t="shared" si="12"/>
        <v>-2.3912663926672628E-3</v>
      </c>
      <c r="AE31" s="153">
        <f t="shared" si="13"/>
        <v>0.1869385306340752</v>
      </c>
      <c r="AF31" s="153">
        <f t="shared" si="14"/>
        <v>-2.3912663926672628E-3</v>
      </c>
      <c r="AG31" s="139">
        <f t="shared" si="15"/>
        <v>-1.3758208452563836E-3</v>
      </c>
    </row>
    <row r="32" spans="1:33" ht="15" x14ac:dyDescent="0.2">
      <c r="I32" s="49">
        <v>45015</v>
      </c>
      <c r="J32" s="50">
        <v>5.6149997711181596</v>
      </c>
      <c r="K32" s="139">
        <f t="shared" si="2"/>
        <v>2.0693455189408627E-2</v>
      </c>
      <c r="L32" s="140">
        <f t="shared" si="3"/>
        <v>6.2241887403622842</v>
      </c>
      <c r="M32" s="139" cm="1">
        <f t="array" ref="M32">[1]!BSMPut(L32,$G$4,$G$7,V32,$G$11,AE32)</f>
        <v>2.1525080317259082E-2</v>
      </c>
      <c r="N32" s="139">
        <f t="shared" si="4"/>
        <v>-21.203159079663081</v>
      </c>
      <c r="O32" s="141">
        <f t="shared" si="5"/>
        <v>0.12618869077122419</v>
      </c>
      <c r="P32" s="139">
        <f t="shared" si="6"/>
        <v>-1.3949401090349053E-2</v>
      </c>
      <c r="Q32" s="156">
        <f t="shared" si="7"/>
        <v>2.6026212608523313E-3</v>
      </c>
      <c r="R32" s="156">
        <f t="shared" si="0"/>
        <v>-1.007643833519753E-2</v>
      </c>
      <c r="T32" s="102">
        <f>FORECAST($T$2,'EUR GBP'!Q32:R32,'EUR GBP'!$Q$2:$R$2)</f>
        <v>3.0222230963408939E-2</v>
      </c>
      <c r="U32" s="102">
        <f t="shared" si="8"/>
        <v>2.1745469421151006E-4</v>
      </c>
      <c r="V32" s="102">
        <f t="shared" si="9"/>
        <v>3.278662431985141E-2</v>
      </c>
      <c r="W32" s="149">
        <f t="shared" si="10"/>
        <v>2.1745469421151353E-4</v>
      </c>
      <c r="X32" s="155">
        <f t="shared" si="11"/>
        <v>-3.839292570760029E-5</v>
      </c>
      <c r="AC32" s="152">
        <f t="shared" si="1"/>
        <v>0.20186525521222307</v>
      </c>
      <c r="AD32" s="153">
        <f t="shared" si="12"/>
        <v>2.2746658086183758E-3</v>
      </c>
      <c r="AE32" s="153">
        <f t="shared" si="13"/>
        <v>0.19160446283536084</v>
      </c>
      <c r="AF32" s="153">
        <f t="shared" si="14"/>
        <v>2.2746658086183758E-3</v>
      </c>
      <c r="AG32" s="139">
        <f t="shared" si="15"/>
        <v>1.3087344200067941E-3</v>
      </c>
    </row>
    <row r="33" spans="9:33" ht="15" x14ac:dyDescent="0.2">
      <c r="I33" s="49">
        <v>45014</v>
      </c>
      <c r="J33" s="50">
        <v>5.5</v>
      </c>
      <c r="K33" s="139">
        <f t="shared" si="2"/>
        <v>8.3988085144601193E-3</v>
      </c>
      <c r="L33" s="140">
        <f t="shared" si="3"/>
        <v>6.1492159843287437</v>
      </c>
      <c r="M33" s="139" cm="1">
        <f t="array" ref="M33">[1]!BSMPut(L33,$G$4,$G$7,V33,$G$11,AE33)</f>
        <v>2.5878426957264722E-2</v>
      </c>
      <c r="N33" s="139">
        <f t="shared" si="4"/>
        <v>-12.496465799651801</v>
      </c>
      <c r="O33" s="141">
        <f t="shared" si="5"/>
        <v>5.121593473768371E-2</v>
      </c>
      <c r="P33" s="139">
        <f t="shared" si="6"/>
        <v>-5.6616136636866397E-3</v>
      </c>
      <c r="Q33" s="156">
        <f t="shared" si="7"/>
        <v>4.2872648274229464E-4</v>
      </c>
      <c r="R33" s="156">
        <f t="shared" si="0"/>
        <v>-6.3513067734080417E-3</v>
      </c>
      <c r="T33" s="102">
        <f>FORECAST($T$2,'EUR GBP'!Q33:R33,'EUR GBP'!$Q$2:$R$2)</f>
        <v>3.0004776269197429E-2</v>
      </c>
      <c r="U33" s="102">
        <f t="shared" si="8"/>
        <v>1.4575216919187825E-4</v>
      </c>
      <c r="V33" s="102">
        <f t="shared" si="9"/>
        <v>3.2714921794831778E-2</v>
      </c>
      <c r="W33" s="149">
        <f t="shared" si="10"/>
        <v>1.4575216919188172E-4</v>
      </c>
      <c r="X33" s="155">
        <f t="shared" si="11"/>
        <v>-2.5733416442427023E-5</v>
      </c>
      <c r="AC33" s="152">
        <f t="shared" si="1"/>
        <v>0.19959058940360469</v>
      </c>
      <c r="AD33" s="153">
        <f t="shared" si="12"/>
        <v>-1.8991598647895569E-3</v>
      </c>
      <c r="AE33" s="153">
        <f t="shared" si="13"/>
        <v>0.18743063716195291</v>
      </c>
      <c r="AF33" s="153">
        <f t="shared" si="14"/>
        <v>-1.8991598647895569E-3</v>
      </c>
      <c r="AG33" s="139">
        <f t="shared" si="15"/>
        <v>-1.0926861760212697E-3</v>
      </c>
    </row>
    <row r="34" spans="9:33" ht="15" x14ac:dyDescent="0.2">
      <c r="I34" s="49">
        <v>45013</v>
      </c>
      <c r="J34" s="50">
        <v>5.4539999961853001</v>
      </c>
      <c r="K34" s="139">
        <f t="shared" si="2"/>
        <v>-4.9382725962137282E-3</v>
      </c>
      <c r="L34" s="140">
        <f t="shared" si="3"/>
        <v>6.0678864630544549</v>
      </c>
      <c r="M34" s="139" cm="1">
        <f t="array" ref="M34">[1]!BSMPut(L34,$G$4,$G$7,V34,$G$11,AE34)</f>
        <v>3.5054454846354943E-2</v>
      </c>
      <c r="N34" s="139">
        <f t="shared" si="4"/>
        <v>5.8555899785286414</v>
      </c>
      <c r="O34" s="141">
        <f t="shared" si="5"/>
        <v>-3.0113586536605119E-2</v>
      </c>
      <c r="P34" s="139">
        <f t="shared" si="6"/>
        <v>3.32887594205733E-3</v>
      </c>
      <c r="Q34" s="156">
        <f t="shared" si="7"/>
        <v>1.482159938898073E-4</v>
      </c>
      <c r="R34" s="156">
        <f t="shared" si="0"/>
        <v>2.9533644060834616E-3</v>
      </c>
      <c r="T34" s="102">
        <f>FORECAST($T$2,'EUR GBP'!Q34:R34,'EUR GBP'!$Q$2:$R$2)</f>
        <v>2.985902410000555E-2</v>
      </c>
      <c r="U34" s="102">
        <f t="shared" si="8"/>
        <v>-9.2588178813520633E-5</v>
      </c>
      <c r="V34" s="102">
        <f t="shared" si="9"/>
        <v>3.2476581446826372E-2</v>
      </c>
      <c r="W34" s="149">
        <f t="shared" si="10"/>
        <v>-9.2588178813524102E-5</v>
      </c>
      <c r="X34" s="155">
        <f t="shared" si="11"/>
        <v>1.6346996248938325E-5</v>
      </c>
      <c r="AC34" s="152">
        <f t="shared" si="1"/>
        <v>0.20148974926839425</v>
      </c>
      <c r="AD34" s="153">
        <f t="shared" si="12"/>
        <v>-9.3868476283198721E-4</v>
      </c>
      <c r="AE34" s="153">
        <f t="shared" si="13"/>
        <v>0.18839111226391048</v>
      </c>
      <c r="AF34" s="153">
        <f t="shared" si="14"/>
        <v>-9.3868476283198721E-4</v>
      </c>
      <c r="AG34" s="139">
        <f t="shared" si="15"/>
        <v>-5.4007452611261428E-4</v>
      </c>
    </row>
    <row r="35" spans="9:33" ht="15" x14ac:dyDescent="0.2">
      <c r="I35" s="49">
        <v>45012</v>
      </c>
      <c r="J35" s="50">
        <v>5.4809999465942303</v>
      </c>
      <c r="K35" s="139">
        <f t="shared" si="2"/>
        <v>1.2114682911911976E-2</v>
      </c>
      <c r="L35" s="140">
        <f t="shared" si="3"/>
        <v>6.1718753865886784</v>
      </c>
      <c r="M35" s="139" cm="1">
        <f t="array" ref="M35">[1]!BSMPut(L35,$G$4,$G$7,V35,$G$11,AE35)</f>
        <v>2.5273250972769112E-2</v>
      </c>
      <c r="N35" s="139">
        <f t="shared" si="4"/>
        <v>-13.70681776864302</v>
      </c>
      <c r="O35" s="141">
        <f t="shared" si="5"/>
        <v>7.387533699761839E-2</v>
      </c>
      <c r="P35" s="139">
        <f t="shared" si="6"/>
        <v>-8.1664743501679831E-3</v>
      </c>
      <c r="Q35" s="156">
        <f t="shared" si="7"/>
        <v>8.9200862621251664E-4</v>
      </c>
      <c r="R35" s="156">
        <f t="shared" si="0"/>
        <v>-6.7280169094563061E-3</v>
      </c>
      <c r="T35" s="102">
        <f>FORECAST($T$2,'EUR GBP'!Q35:R35,'EUR GBP'!$Q$2:$R$2)</f>
        <v>2.9951612278819071E-2</v>
      </c>
      <c r="U35" s="102">
        <f t="shared" si="8"/>
        <v>-1.5961620956658068E-4</v>
      </c>
      <c r="V35" s="102">
        <f t="shared" si="9"/>
        <v>3.2409553416073315E-2</v>
      </c>
      <c r="W35" s="149">
        <f t="shared" si="10"/>
        <v>-1.5961620956658068E-4</v>
      </c>
      <c r="X35" s="155">
        <f t="shared" si="11"/>
        <v>2.8181195617960707E-5</v>
      </c>
      <c r="AC35" s="152">
        <f t="shared" si="1"/>
        <v>0.20242843403122623</v>
      </c>
      <c r="AD35" s="153">
        <f t="shared" si="12"/>
        <v>9.0078293530096443E-4</v>
      </c>
      <c r="AE35" s="153">
        <f t="shared" si="13"/>
        <v>0.19023057996204343</v>
      </c>
      <c r="AF35" s="153">
        <f t="shared" si="14"/>
        <v>9.0078293530096443E-4</v>
      </c>
      <c r="AG35" s="139">
        <f t="shared" si="15"/>
        <v>5.1826761888120007E-4</v>
      </c>
    </row>
    <row r="36" spans="9:33" ht="15" x14ac:dyDescent="0.2">
      <c r="I36" s="49">
        <v>45009</v>
      </c>
      <c r="J36" s="50">
        <v>5.4149999618530202</v>
      </c>
      <c r="K36" s="139">
        <f t="shared" si="2"/>
        <v>-1.6302261183559794E-2</v>
      </c>
      <c r="L36" s="140">
        <f t="shared" si="3"/>
        <v>5.9985888600852659</v>
      </c>
      <c r="M36" s="139" cm="1">
        <f t="array" ref="M36">[1]!BSMPut(L36,$G$4,$G$7,V36,$G$11,AE36)</f>
        <v>4.6799068820164713E-2</v>
      </c>
      <c r="N36" s="139">
        <f t="shared" si="4"/>
        <v>29.344817926148181</v>
      </c>
      <c r="O36" s="141">
        <f t="shared" si="5"/>
        <v>-9.9411189505794084E-2</v>
      </c>
      <c r="P36" s="139">
        <f t="shared" si="6"/>
        <v>1.0989309317735204E-2</v>
      </c>
      <c r="Q36" s="156">
        <f t="shared" si="7"/>
        <v>1.6152533297858363E-3</v>
      </c>
      <c r="R36" s="156">
        <f t="shared" si="0"/>
        <v>1.421875660200342E-2</v>
      </c>
      <c r="T36" s="102">
        <f>FORECAST($T$2,'EUR GBP'!Q36:R36,'EUR GBP'!$Q$2:$R$2)</f>
        <v>3.0111228488385652E-2</v>
      </c>
      <c r="U36" s="102">
        <f t="shared" si="8"/>
        <v>2.8203949332240158E-4</v>
      </c>
      <c r="V36" s="102">
        <f t="shared" si="9"/>
        <v>3.2851209118962298E-2</v>
      </c>
      <c r="W36" s="149">
        <f t="shared" si="10"/>
        <v>2.8203949332240158E-4</v>
      </c>
      <c r="X36" s="155">
        <f t="shared" si="11"/>
        <v>-4.9795757930172413E-5</v>
      </c>
      <c r="AC36" s="152">
        <f t="shared" si="1"/>
        <v>0.20152765109592527</v>
      </c>
      <c r="AD36" s="153">
        <f t="shared" si="12"/>
        <v>2.8921226849813464E-3</v>
      </c>
      <c r="AE36" s="153">
        <f t="shared" si="13"/>
        <v>0.19222191971172381</v>
      </c>
      <c r="AF36" s="153">
        <f t="shared" si="14"/>
        <v>2.8921226849813464E-3</v>
      </c>
      <c r="AG36" s="139">
        <f t="shared" si="15"/>
        <v>1.6639897124125513E-3</v>
      </c>
    </row>
    <row r="37" spans="9:33" ht="15" x14ac:dyDescent="0.2">
      <c r="I37" s="49">
        <v>45008</v>
      </c>
      <c r="J37" s="50">
        <v>5.5040001869201598</v>
      </c>
      <c r="K37" s="139">
        <f t="shared" si="2"/>
        <v>3.4580165229015666E-3</v>
      </c>
      <c r="L37" s="140">
        <f t="shared" si="3"/>
        <v>6.1190870345192012</v>
      </c>
      <c r="M37" s="139" cm="1">
        <f t="array" ref="M37">[1]!BSMPut(L37,$G$4,$G$7,V37,$G$11,AE37)</f>
        <v>2.9820754278270023E-2</v>
      </c>
      <c r="N37" s="139">
        <f t="shared" si="4"/>
        <v>-4.6118111576411991</v>
      </c>
      <c r="O37" s="141">
        <f t="shared" si="5"/>
        <v>2.1086984928141206E-2</v>
      </c>
      <c r="P37" s="139">
        <f t="shared" si="6"/>
        <v>-2.3310394041734881E-3</v>
      </c>
      <c r="Q37" s="156">
        <f t="shared" si="7"/>
        <v>7.2677349335382259E-5</v>
      </c>
      <c r="R37" s="156">
        <f t="shared" si="0"/>
        <v>-2.3072705182523834E-3</v>
      </c>
      <c r="T37" s="102">
        <f>FORECAST($T$2,'EUR GBP'!Q37:R37,'EUR GBP'!$Q$2:$R$2)</f>
        <v>2.982918899506325E-2</v>
      </c>
      <c r="U37" s="102">
        <f t="shared" si="8"/>
        <v>1.6351733356712722E-4</v>
      </c>
      <c r="V37" s="102">
        <f t="shared" si="9"/>
        <v>3.2732686959207023E-2</v>
      </c>
      <c r="W37" s="149">
        <f t="shared" si="10"/>
        <v>1.6351733356712722E-4</v>
      </c>
      <c r="X37" s="155">
        <f t="shared" si="11"/>
        <v>-2.8869962372213601E-5</v>
      </c>
      <c r="AC37" s="152">
        <f t="shared" si="1"/>
        <v>0.19863552841094392</v>
      </c>
      <c r="AD37" s="153">
        <f t="shared" si="12"/>
        <v>-3.4828222196608971E-5</v>
      </c>
      <c r="AE37" s="153">
        <f t="shared" si="13"/>
        <v>0.18929496880454585</v>
      </c>
      <c r="AF37" s="153">
        <f t="shared" si="14"/>
        <v>-3.4828222196608971E-5</v>
      </c>
      <c r="AG37" s="139">
        <f t="shared" si="15"/>
        <v>-2.0038501042064053E-5</v>
      </c>
    </row>
    <row r="38" spans="9:33" ht="15" x14ac:dyDescent="0.2">
      <c r="I38" s="49">
        <v>45007</v>
      </c>
      <c r="J38" s="50">
        <v>5.4850001335143999</v>
      </c>
      <c r="K38" s="139">
        <f t="shared" si="2"/>
        <v>2.7385399912243148E-3</v>
      </c>
      <c r="L38" s="140">
        <f t="shared" si="3"/>
        <v>6.1146996665933528</v>
      </c>
      <c r="M38" s="139" cm="1">
        <f t="array" ref="M38">[1]!BSMPut(L38,$G$4,$G$7,V38,$G$11,AE38)</f>
        <v>2.9959158672371089E-2</v>
      </c>
      <c r="N38" s="139">
        <f t="shared" si="4"/>
        <v>-4.3350023694390671</v>
      </c>
      <c r="O38" s="141">
        <f t="shared" si="5"/>
        <v>1.6699617002292833E-2</v>
      </c>
      <c r="P38" s="139">
        <f t="shared" si="6"/>
        <v>-1.8460422578004635E-3</v>
      </c>
      <c r="Q38" s="156">
        <f t="shared" si="7"/>
        <v>4.558092413481651E-5</v>
      </c>
      <c r="R38" s="156">
        <f t="shared" si="0"/>
        <v>-2.1826273048534501E-3</v>
      </c>
      <c r="T38" s="102">
        <f>FORECAST($T$2,'EUR GBP'!Q38:R38,'EUR GBP'!$Q$2:$R$2)</f>
        <v>2.9665671661496123E-2</v>
      </c>
      <c r="U38" s="102">
        <f t="shared" si="8"/>
        <v>8.3341505378483824E-4</v>
      </c>
      <c r="V38" s="102">
        <f t="shared" si="9"/>
        <v>3.3402584679424738E-2</v>
      </c>
      <c r="W38" s="149">
        <f t="shared" si="10"/>
        <v>8.3341505378484171E-4</v>
      </c>
      <c r="X38" s="155">
        <f t="shared" si="11"/>
        <v>-1.4714440798612558E-4</v>
      </c>
      <c r="AC38" s="152">
        <f t="shared" si="1"/>
        <v>0.19867035663314053</v>
      </c>
      <c r="AD38" s="153">
        <f t="shared" si="12"/>
        <v>-4.0848281051561464E-4</v>
      </c>
      <c r="AE38" s="153">
        <f t="shared" si="13"/>
        <v>0.18892131421622685</v>
      </c>
      <c r="AF38" s="153">
        <f t="shared" si="14"/>
        <v>-4.0848281051561464E-4</v>
      </c>
      <c r="AG38" s="139">
        <f t="shared" si="15"/>
        <v>-2.3502156320167735E-4</v>
      </c>
    </row>
    <row r="39" spans="9:33" ht="15" x14ac:dyDescent="0.2">
      <c r="I39" s="49">
        <v>45006</v>
      </c>
      <c r="J39" s="50">
        <v>5.4699997901916504</v>
      </c>
      <c r="K39" s="139">
        <f t="shared" si="2"/>
        <v>1.7706054397382549E-2</v>
      </c>
      <c r="L39" s="140">
        <f t="shared" si="3"/>
        <v>6.205971570184361</v>
      </c>
      <c r="M39" s="139" cm="1">
        <f t="array" ref="M39">[1]!BSMPut(L39,$G$4,$G$7,V39,$G$11,AE39)</f>
        <v>2.2603765107354512E-2</v>
      </c>
      <c r="N39" s="139">
        <f t="shared" si="4"/>
        <v>-19.045789499472221</v>
      </c>
      <c r="O39" s="141">
        <f t="shared" si="5"/>
        <v>0.10797152059330095</v>
      </c>
      <c r="P39" s="139">
        <f t="shared" si="6"/>
        <v>-1.1935602452849079E-2</v>
      </c>
      <c r="Q39" s="156">
        <f t="shared" si="7"/>
        <v>1.9054104364661345E-3</v>
      </c>
      <c r="R39" s="156">
        <f t="shared" si="0"/>
        <v>-9.2137887984832852E-3</v>
      </c>
      <c r="T39" s="102">
        <f>FORECAST($T$2,'EUR GBP'!Q39:R39,'EUR GBP'!$Q$2:$R$2)</f>
        <v>2.8832256607711285E-2</v>
      </c>
      <c r="U39" s="102">
        <f t="shared" si="8"/>
        <v>2.9406510293487551E-4</v>
      </c>
      <c r="V39" s="102">
        <f t="shared" si="9"/>
        <v>3.2863234728574775E-2</v>
      </c>
      <c r="W39" s="149">
        <f t="shared" si="10"/>
        <v>2.9406510293487897E-4</v>
      </c>
      <c r="X39" s="155">
        <f t="shared" si="11"/>
        <v>-5.1918951168720596E-5</v>
      </c>
      <c r="AC39" s="152">
        <f t="shared" si="1"/>
        <v>0.19907883944365615</v>
      </c>
      <c r="AD39" s="153">
        <f t="shared" si="12"/>
        <v>1.5092005823724997E-3</v>
      </c>
      <c r="AE39" s="153">
        <f t="shared" si="13"/>
        <v>0.19083899760911496</v>
      </c>
      <c r="AF39" s="153">
        <f t="shared" si="14"/>
        <v>1.5092005823724997E-3</v>
      </c>
      <c r="AG39" s="139">
        <f t="shared" si="15"/>
        <v>8.6832216906838032E-4</v>
      </c>
    </row>
    <row r="40" spans="9:33" ht="15" x14ac:dyDescent="0.2">
      <c r="I40" s="49">
        <v>45005</v>
      </c>
      <c r="J40" s="50">
        <v>5.3740000724792401</v>
      </c>
      <c r="K40" s="139">
        <f t="shared" si="2"/>
        <v>2.201200764813957E-2</v>
      </c>
      <c r="L40" s="140">
        <f t="shared" si="3"/>
        <v>6.2322292733210141</v>
      </c>
      <c r="M40" s="139" cm="1">
        <f t="array" ref="M40">[1]!BSMPut(L40,$G$4,$G$7,V40,$G$11,AE40)</f>
        <v>2.1807888403956532E-2</v>
      </c>
      <c r="N40" s="139">
        <f t="shared" si="4"/>
        <v>-20.63754290626818</v>
      </c>
      <c r="O40" s="141">
        <f t="shared" si="5"/>
        <v>0.13422922372995405</v>
      </c>
      <c r="P40" s="139">
        <f t="shared" si="6"/>
        <v>-1.4838233667468323E-2</v>
      </c>
      <c r="Q40" s="156">
        <f t="shared" si="7"/>
        <v>2.9448573444180934E-3</v>
      </c>
      <c r="R40" s="156">
        <f t="shared" si="0"/>
        <v>-9.4886231458720591E-3</v>
      </c>
      <c r="T40" s="102">
        <f>FORECAST($T$2,'EUR GBP'!Q40:R40,'EUR GBP'!$Q$2:$R$2)</f>
        <v>2.8538191504776409E-2</v>
      </c>
      <c r="U40" s="102">
        <f t="shared" si="8"/>
        <v>1.4089966192841613E-3</v>
      </c>
      <c r="V40" s="102">
        <f t="shared" si="9"/>
        <v>3.3978166244924057E-2</v>
      </c>
      <c r="W40" s="149">
        <f t="shared" si="10"/>
        <v>1.4089966192841613E-3</v>
      </c>
      <c r="X40" s="155">
        <f t="shared" si="11"/>
        <v>-2.4876677287922436E-4</v>
      </c>
      <c r="AC40" s="152">
        <f t="shared" si="1"/>
        <v>0.19756963886128365</v>
      </c>
      <c r="AD40" s="153">
        <f t="shared" si="12"/>
        <v>4.6119907985998909E-3</v>
      </c>
      <c r="AE40" s="153">
        <f t="shared" si="13"/>
        <v>0.19394178782534235</v>
      </c>
      <c r="AF40" s="153">
        <f t="shared" si="14"/>
        <v>4.6119907985998909E-3</v>
      </c>
      <c r="AG40" s="139">
        <f t="shared" si="15"/>
        <v>2.6535199500573965E-3</v>
      </c>
    </row>
    <row r="41" spans="9:33" ht="15" x14ac:dyDescent="0.2">
      <c r="I41" s="49">
        <v>45002</v>
      </c>
      <c r="J41" s="50">
        <v>5.2569999694824201</v>
      </c>
      <c r="K41" s="139">
        <f t="shared" si="2"/>
        <v>-9.4662180033807455E-3</v>
      </c>
      <c r="L41" s="140">
        <f t="shared" si="3"/>
        <v>6.0402750517370043</v>
      </c>
      <c r="M41" s="139" cm="1">
        <f t="array" ref="M41">[1]!BSMPut(L41,$G$4,$G$7,V41,$G$11,AE41)</f>
        <v>3.9462260155833206E-2</v>
      </c>
      <c r="N41" s="139">
        <f t="shared" si="4"/>
        <v>14.671200597485168</v>
      </c>
      <c r="O41" s="141">
        <f t="shared" si="5"/>
        <v>-5.7724997854055715E-2</v>
      </c>
      <c r="P41" s="139">
        <f t="shared" si="6"/>
        <v>6.3811514572697696E-3</v>
      </c>
      <c r="Q41" s="156">
        <f t="shared" si="7"/>
        <v>5.4462547926002313E-4</v>
      </c>
      <c r="R41" s="156">
        <f t="shared" si="0"/>
        <v>7.2796887289858607E-3</v>
      </c>
      <c r="T41" s="102">
        <f>FORECAST($T$2,'EUR GBP'!Q41:R41,'EUR GBP'!$Q$2:$R$2)</f>
        <v>2.7129194885492248E-2</v>
      </c>
      <c r="U41" s="102">
        <f t="shared" si="8"/>
        <v>8.9952629059546901E-4</v>
      </c>
      <c r="V41" s="102">
        <f t="shared" si="9"/>
        <v>3.3468695916235365E-2</v>
      </c>
      <c r="W41" s="149">
        <f t="shared" si="10"/>
        <v>8.9952629059546901E-4</v>
      </c>
      <c r="X41" s="155">
        <f t="shared" si="11"/>
        <v>-1.5881674190612423E-4</v>
      </c>
      <c r="AC41" s="152">
        <f t="shared" si="1"/>
        <v>0.19295764806268376</v>
      </c>
      <c r="AD41" s="153">
        <f t="shared" si="12"/>
        <v>8.9115564501668354E-4</v>
      </c>
      <c r="AE41" s="153">
        <f t="shared" si="13"/>
        <v>0.19022095267175915</v>
      </c>
      <c r="AF41" s="153">
        <f t="shared" si="14"/>
        <v>8.9115564501668354E-4</v>
      </c>
      <c r="AG41" s="139">
        <f t="shared" si="15"/>
        <v>5.1272853436219192E-4</v>
      </c>
    </row>
    <row r="42" spans="9:33" ht="15" x14ac:dyDescent="0.2">
      <c r="I42" s="49">
        <v>45001</v>
      </c>
      <c r="J42" s="50">
        <v>5.3070001602172798</v>
      </c>
      <c r="K42" s="139">
        <f t="shared" si="2"/>
        <v>6.0480365942959836E-3</v>
      </c>
      <c r="L42" s="140">
        <f t="shared" si="3"/>
        <v>6.1348809770430064</v>
      </c>
      <c r="M42" s="139" cm="1">
        <f t="array" ref="M42">[1]!BSMPut(L42,$G$4,$G$7,V42,$G$11,AE42)</f>
        <v>2.7653946576496224E-2</v>
      </c>
      <c r="N42" s="139">
        <f t="shared" si="4"/>
        <v>-8.9454265611887962</v>
      </c>
      <c r="O42" s="141">
        <f t="shared" si="5"/>
        <v>3.6880927451946377E-2</v>
      </c>
      <c r="P42" s="139">
        <f t="shared" si="6"/>
        <v>-4.0769647934930714E-3</v>
      </c>
      <c r="Q42" s="156">
        <f t="shared" si="7"/>
        <v>2.2231756233174918E-4</v>
      </c>
      <c r="R42" s="156">
        <f t="shared" si="0"/>
        <v>-4.5096043129271429E-3</v>
      </c>
      <c r="T42" s="102">
        <f>FORECAST($T$2,'EUR GBP'!Q42:R42,'EUR GBP'!$Q$2:$R$2)</f>
        <v>2.6229668594896779E-2</v>
      </c>
      <c r="U42" s="102">
        <f t="shared" si="8"/>
        <v>-1.1454286053776373E-3</v>
      </c>
      <c r="V42" s="102">
        <f t="shared" si="9"/>
        <v>3.1423741020262255E-2</v>
      </c>
      <c r="W42" s="149">
        <f t="shared" si="10"/>
        <v>-1.1454286053776408E-3</v>
      </c>
      <c r="X42" s="155">
        <f t="shared" si="11"/>
        <v>2.022322650199913E-4</v>
      </c>
      <c r="AC42" s="152">
        <f t="shared" si="1"/>
        <v>0.19206649241766707</v>
      </c>
      <c r="AD42" s="153">
        <f t="shared" si="12"/>
        <v>-1.4898510108991292E-3</v>
      </c>
      <c r="AE42" s="153">
        <f t="shared" si="13"/>
        <v>0.18783994601584333</v>
      </c>
      <c r="AF42" s="153">
        <f t="shared" si="14"/>
        <v>-1.4898510108991292E-3</v>
      </c>
      <c r="AG42" s="139">
        <f t="shared" si="15"/>
        <v>-8.5718934678581259E-4</v>
      </c>
    </row>
    <row r="43" spans="9:33" ht="15" x14ac:dyDescent="0.2">
      <c r="I43" s="49">
        <v>45000</v>
      </c>
      <c r="J43" s="50">
        <v>5.2750000953674299</v>
      </c>
      <c r="K43" s="139">
        <f t="shared" si="2"/>
        <v>-1.1684979897141387E-2</v>
      </c>
      <c r="L43" s="140">
        <f t="shared" si="3"/>
        <v>6.0267450415988213</v>
      </c>
      <c r="M43" s="139" cm="1">
        <f t="array" ref="M43">[1]!BSMPut(L43,$G$4,$G$7,V43,$G$11,AE43)</f>
        <v>3.4658447329767306E-2</v>
      </c>
      <c r="N43" s="139">
        <f t="shared" si="4"/>
        <v>5.0635749453533663</v>
      </c>
      <c r="O43" s="141">
        <f t="shared" si="5"/>
        <v>-7.1255007992238717E-2</v>
      </c>
      <c r="P43" s="139">
        <f t="shared" si="6"/>
        <v>7.8768127326226834E-3</v>
      </c>
      <c r="Q43" s="156">
        <f t="shared" si="7"/>
        <v>8.2985246905621039E-4</v>
      </c>
      <c r="R43" s="156">
        <f t="shared" si="0"/>
        <v>3.0946240201252268E-3</v>
      </c>
      <c r="T43" s="102">
        <f>FORECAST($T$2,'EUR GBP'!Q43:R43,'EUR GBP'!$Q$2:$R$2)</f>
        <v>2.7375097200274416E-2</v>
      </c>
      <c r="U43" s="102">
        <f t="shared" si="8"/>
        <v>3.5609360784292707E-4</v>
      </c>
      <c r="V43" s="102">
        <f t="shared" si="9"/>
        <v>3.2925263233482827E-2</v>
      </c>
      <c r="W43" s="149">
        <f t="shared" si="10"/>
        <v>3.5609360784293054E-4</v>
      </c>
      <c r="X43" s="155">
        <f t="shared" si="11"/>
        <v>-6.2870454374128301E-5</v>
      </c>
      <c r="AC43" s="152">
        <f t="shared" si="1"/>
        <v>0.1935563434285662</v>
      </c>
      <c r="AD43" s="153">
        <f t="shared" si="12"/>
        <v>-9.6448207721439305E-3</v>
      </c>
      <c r="AE43" s="153">
        <f t="shared" si="13"/>
        <v>0.17968497625459853</v>
      </c>
      <c r="AF43" s="153">
        <f t="shared" si="14"/>
        <v>-9.6448207721439305E-3</v>
      </c>
      <c r="AG43" s="139">
        <f t="shared" si="15"/>
        <v>-5.5491707271795396E-3</v>
      </c>
    </row>
    <row r="44" spans="9:33" ht="15" x14ac:dyDescent="0.2">
      <c r="I44" s="49">
        <v>44999</v>
      </c>
      <c r="J44" s="50">
        <v>5.3369998931884703</v>
      </c>
      <c r="K44" s="139">
        <f t="shared" si="2"/>
        <v>1.7960552788808242E-2</v>
      </c>
      <c r="L44" s="140">
        <f t="shared" si="3"/>
        <v>6.2075235013878958</v>
      </c>
      <c r="M44" s="139" cm="1">
        <f t="array" ref="M44">[1]!BSMPut(L44,$G$4,$G$7,V44,$G$11,AE44)</f>
        <v>2.3310551292967219E-2</v>
      </c>
      <c r="N44" s="139">
        <f t="shared" si="4"/>
        <v>-17.632217128246808</v>
      </c>
      <c r="O44" s="141">
        <f t="shared" si="5"/>
        <v>0.10952345179683576</v>
      </c>
      <c r="P44" s="139">
        <f t="shared" si="6"/>
        <v>-1.2107159116845088E-2</v>
      </c>
      <c r="Q44" s="156">
        <f t="shared" si="7"/>
        <v>1.9605790146971255E-3</v>
      </c>
      <c r="R44" s="156">
        <f t="shared" si="0"/>
        <v>-8.2857464739148345E-3</v>
      </c>
      <c r="T44" s="102">
        <f>FORECAST($T$2,'EUR GBP'!Q44:R44,'EUR GBP'!$Q$2:$R$2)</f>
        <v>2.7019003592431489E-2</v>
      </c>
      <c r="U44" s="102">
        <f t="shared" si="8"/>
        <v>-1.1974610388278614E-3</v>
      </c>
      <c r="V44" s="102">
        <f t="shared" si="9"/>
        <v>3.1371708586812035E-2</v>
      </c>
      <c r="W44" s="149">
        <f t="shared" si="10"/>
        <v>-1.1974610388278614E-3</v>
      </c>
      <c r="X44" s="155">
        <f t="shared" si="11"/>
        <v>2.1141890207596986E-4</v>
      </c>
      <c r="AC44" s="152">
        <f t="shared" si="1"/>
        <v>0.20320116420071013</v>
      </c>
      <c r="AD44" s="153">
        <f t="shared" si="12"/>
        <v>2.86679040794377E-3</v>
      </c>
      <c r="AE44" s="153">
        <f t="shared" si="13"/>
        <v>0.19219658743468623</v>
      </c>
      <c r="AF44" s="153">
        <f t="shared" si="14"/>
        <v>2.86679040794377E-3</v>
      </c>
      <c r="AG44" s="139">
        <f t="shared" si="15"/>
        <v>1.6494147261571588E-3</v>
      </c>
    </row>
    <row r="45" spans="9:33" ht="15" x14ac:dyDescent="0.2">
      <c r="I45" s="49">
        <v>44998</v>
      </c>
      <c r="J45" s="50">
        <v>5.24200010299682</v>
      </c>
      <c r="K45" s="139">
        <f t="shared" si="2"/>
        <v>-1.2700371926072283E-2</v>
      </c>
      <c r="L45" s="140">
        <f t="shared" si="3"/>
        <v>6.0205531809560462</v>
      </c>
      <c r="M45" s="139" cm="1">
        <f t="array" ref="M45">[1]!BSMPut(L45,$G$4,$G$7,V45,$G$11,AE45)</f>
        <v>4.2594830871554024E-2</v>
      </c>
      <c r="N45" s="139">
        <f t="shared" si="4"/>
        <v>20.936342028926802</v>
      </c>
      <c r="O45" s="141">
        <f t="shared" si="5"/>
        <v>-7.7446868635013821E-2</v>
      </c>
      <c r="P45" s="139">
        <f t="shared" si="6"/>
        <v>8.5612856998413325E-3</v>
      </c>
      <c r="Q45" s="156">
        <f t="shared" si="7"/>
        <v>9.8034249842016011E-4</v>
      </c>
      <c r="R45" s="156">
        <f t="shared" si="0"/>
        <v>1.0294733655688089E-2</v>
      </c>
      <c r="T45" s="102">
        <f>FORECAST($T$2,'EUR GBP'!Q45:R45,'EUR GBP'!$Q$2:$R$2)</f>
        <v>2.821646463125935E-2</v>
      </c>
      <c r="U45" s="102">
        <f t="shared" si="8"/>
        <v>3.1167697161433097E-4</v>
      </c>
      <c r="V45" s="102">
        <f t="shared" si="9"/>
        <v>3.2880846597254224E-2</v>
      </c>
      <c r="W45" s="149">
        <f t="shared" si="10"/>
        <v>3.116769716143275E-4</v>
      </c>
      <c r="X45" s="155">
        <f t="shared" si="11"/>
        <v>-5.5028431827364749E-5</v>
      </c>
      <c r="AC45" s="152">
        <f t="shared" si="1"/>
        <v>0.20033437379276636</v>
      </c>
      <c r="AD45" s="153">
        <f t="shared" si="12"/>
        <v>1.4045894251503155E-3</v>
      </c>
      <c r="AE45" s="153">
        <f t="shared" si="13"/>
        <v>0.19073438645189278</v>
      </c>
      <c r="AF45" s="153">
        <f t="shared" si="14"/>
        <v>1.4045894251503155E-3</v>
      </c>
      <c r="AG45" s="139">
        <f t="shared" si="15"/>
        <v>8.0813388925396121E-4</v>
      </c>
    </row>
    <row r="46" spans="9:33" ht="15" x14ac:dyDescent="0.2">
      <c r="I46" s="49">
        <v>44995</v>
      </c>
      <c r="J46" s="50">
        <v>5.3090000152587802</v>
      </c>
      <c r="K46" s="139">
        <f t="shared" si="2"/>
        <v>-2.6335491152200655E-3</v>
      </c>
      <c r="L46" s="140">
        <f t="shared" si="3"/>
        <v>6.0819406669558473</v>
      </c>
      <c r="M46" s="139" cm="1">
        <f t="array" ref="M46">[1]!BSMPut(L46,$G$4,$G$7,V46,$G$11,AE46)</f>
        <v>3.3881587902429011E-2</v>
      </c>
      <c r="N46" s="139">
        <f t="shared" si="4"/>
        <v>3.5098560906767773</v>
      </c>
      <c r="O46" s="141">
        <f t="shared" si="5"/>
        <v>-1.6059382635212671E-2</v>
      </c>
      <c r="P46" s="139">
        <f t="shared" si="6"/>
        <v>1.7752681977508326E-3</v>
      </c>
      <c r="Q46" s="156">
        <f t="shared" si="7"/>
        <v>4.2152932777219348E-5</v>
      </c>
      <c r="R46" s="156">
        <f t="shared" si="0"/>
        <v>1.7567167211666919E-3</v>
      </c>
      <c r="T46" s="102">
        <f>FORECAST($T$2,'EUR GBP'!Q46:R46,'EUR GBP'!$Q$2:$R$2)</f>
        <v>2.790478765964502E-2</v>
      </c>
      <c r="U46" s="102">
        <f t="shared" si="8"/>
        <v>1.6565695405001968E-4</v>
      </c>
      <c r="V46" s="102">
        <f t="shared" si="9"/>
        <v>3.2734826579689916E-2</v>
      </c>
      <c r="W46" s="149">
        <f t="shared" si="10"/>
        <v>1.6565695405001968E-4</v>
      </c>
      <c r="X46" s="155">
        <f t="shared" si="11"/>
        <v>-2.924772515420371E-5</v>
      </c>
      <c r="AC46" s="152">
        <f t="shared" si="1"/>
        <v>0.19892978436761605</v>
      </c>
      <c r="AD46" s="153">
        <f t="shared" si="12"/>
        <v>-5.4673769501800695E-5</v>
      </c>
      <c r="AE46" s="153">
        <f t="shared" si="13"/>
        <v>0.18927512325724066</v>
      </c>
      <c r="AF46" s="153">
        <f t="shared" si="14"/>
        <v>-5.4673769501800695E-5</v>
      </c>
      <c r="AG46" s="139">
        <f t="shared" si="15"/>
        <v>-3.1456684207156391E-5</v>
      </c>
    </row>
    <row r="47" spans="9:33" ht="15" x14ac:dyDescent="0.2">
      <c r="I47" s="49">
        <v>44994</v>
      </c>
      <c r="J47" s="50">
        <v>5.3229999542236301</v>
      </c>
      <c r="K47" s="139">
        <f t="shared" si="2"/>
        <v>6.786034425949908E-3</v>
      </c>
      <c r="L47" s="140">
        <f t="shared" si="3"/>
        <v>6.1393812878570291</v>
      </c>
      <c r="M47" s="139" cm="1">
        <f t="array" ref="M47">[1]!BSMPut(L47,$G$4,$G$7,V47,$G$11,AE47)</f>
        <v>2.7949785143939643E-2</v>
      </c>
      <c r="N47" s="139">
        <f t="shared" si="4"/>
        <v>-8.3537494263019596</v>
      </c>
      <c r="O47" s="141">
        <f t="shared" si="5"/>
        <v>4.1381238265969067E-2</v>
      </c>
      <c r="P47" s="139">
        <f t="shared" si="6"/>
        <v>-4.5744470971160614E-3</v>
      </c>
      <c r="Q47" s="156">
        <f t="shared" si="7"/>
        <v>2.7988335317123876E-4</v>
      </c>
      <c r="R47" s="156">
        <f t="shared" si="0"/>
        <v>-4.1576603857090711E-3</v>
      </c>
      <c r="T47" s="102">
        <f>FORECAST($T$2,'EUR GBP'!Q47:R47,'EUR GBP'!$Q$2:$R$2)</f>
        <v>2.7739130705595E-2</v>
      </c>
      <c r="U47" s="102">
        <f t="shared" si="8"/>
        <v>5.5076554417651802E-5</v>
      </c>
      <c r="V47" s="102">
        <f t="shared" si="9"/>
        <v>3.2624246180057548E-2</v>
      </c>
      <c r="W47" s="149">
        <f t="shared" si="10"/>
        <v>5.5076554417651802E-5</v>
      </c>
      <c r="X47" s="155">
        <f t="shared" si="11"/>
        <v>-9.7240948035397782E-6</v>
      </c>
      <c r="AC47" s="152">
        <f t="shared" si="1"/>
        <v>0.19898445813711785</v>
      </c>
      <c r="AD47" s="153">
        <f t="shared" si="12"/>
        <v>2.5484807989656355E-4</v>
      </c>
      <c r="AE47" s="153">
        <f t="shared" si="13"/>
        <v>0.18958464510663903</v>
      </c>
      <c r="AF47" s="153">
        <f t="shared" si="14"/>
        <v>2.5484807989656355E-4</v>
      </c>
      <c r="AG47" s="139">
        <f t="shared" si="15"/>
        <v>1.4662745303929207E-4</v>
      </c>
    </row>
    <row r="48" spans="9:33" ht="15" x14ac:dyDescent="0.2">
      <c r="I48" s="49">
        <v>44993</v>
      </c>
      <c r="J48" s="50">
        <v>5.2870001792907697</v>
      </c>
      <c r="K48" s="139">
        <f t="shared" si="2"/>
        <v>-2.0783530439796648E-3</v>
      </c>
      <c r="L48" s="140">
        <f t="shared" si="3"/>
        <v>6.0853262526258041</v>
      </c>
      <c r="M48" s="139" cm="1">
        <f t="array" ref="M48">[1]!BSMPut(L48,$G$4,$G$7,V48,$G$11,AE48)</f>
        <v>3.295334669337624E-2</v>
      </c>
      <c r="N48" s="139">
        <f t="shared" si="4"/>
        <v>1.6533736725712345</v>
      </c>
      <c r="O48" s="141">
        <f t="shared" si="5"/>
        <v>-1.2673796965255946E-2</v>
      </c>
      <c r="P48" s="139">
        <f t="shared" si="6"/>
        <v>1.401012056829415E-3</v>
      </c>
      <c r="Q48" s="156">
        <f t="shared" si="7"/>
        <v>2.6253281487339081E-5</v>
      </c>
      <c r="R48" s="156">
        <f t="shared" si="0"/>
        <v>8.3925883222363794E-4</v>
      </c>
      <c r="T48" s="102">
        <f>FORECAST($T$2,'EUR GBP'!Q48:R48,'EUR GBP'!$Q$2:$R$2)</f>
        <v>2.7684054151177348E-2</v>
      </c>
      <c r="U48" s="102">
        <f t="shared" si="8"/>
        <v>2.658341079950291E-4</v>
      </c>
      <c r="V48" s="102">
        <f t="shared" si="9"/>
        <v>3.2835003733634925E-2</v>
      </c>
      <c r="W48" s="149">
        <f t="shared" si="10"/>
        <v>2.658341079950291E-4</v>
      </c>
      <c r="X48" s="155">
        <f t="shared" si="11"/>
        <v>-4.6934600312063353E-5</v>
      </c>
      <c r="AC48" s="152">
        <f t="shared" si="1"/>
        <v>0.19872961005722128</v>
      </c>
      <c r="AD48" s="153">
        <f t="shared" si="12"/>
        <v>-9.4041827376845077E-4</v>
      </c>
      <c r="AE48" s="153">
        <f t="shared" si="13"/>
        <v>0.18838937875297401</v>
      </c>
      <c r="AF48" s="153">
        <f t="shared" si="14"/>
        <v>-9.4041827376845077E-4</v>
      </c>
      <c r="AG48" s="139">
        <f t="shared" si="15"/>
        <v>-5.4107190578105277E-4</v>
      </c>
    </row>
    <row r="49" spans="9:33" ht="15" x14ac:dyDescent="0.2">
      <c r="I49" s="49">
        <v>44992</v>
      </c>
      <c r="J49" s="50">
        <v>5.2979998588562003</v>
      </c>
      <c r="K49" s="139">
        <f t="shared" si="2"/>
        <v>-8.4579166293656423E-3</v>
      </c>
      <c r="L49" s="140">
        <f t="shared" si="3"/>
        <v>6.0464236735657506</v>
      </c>
      <c r="M49" s="139" cm="1">
        <f t="array" ref="M49">[1]!BSMPut(L49,$G$4,$G$7,V49,$G$11,AE49)</f>
        <v>3.8571678396059461E-2</v>
      </c>
      <c r="N49" s="139">
        <f t="shared" si="4"/>
        <v>12.890037077937677</v>
      </c>
      <c r="O49" s="141">
        <f t="shared" si="5"/>
        <v>-5.1576376025309401E-2</v>
      </c>
      <c r="P49" s="139">
        <f t="shared" si="6"/>
        <v>5.7014582809806584E-3</v>
      </c>
      <c r="Q49" s="156">
        <f t="shared" si="7"/>
        <v>4.3478219548336272E-4</v>
      </c>
      <c r="R49" s="156">
        <f t="shared" si="0"/>
        <v>6.4022766198155844E-3</v>
      </c>
      <c r="T49" s="102">
        <f>FORECAST($T$2,'EUR GBP'!Q49:R49,'EUR GBP'!$Q$2:$R$2)</f>
        <v>2.7418220043182319E-2</v>
      </c>
      <c r="U49" s="102">
        <f t="shared" si="8"/>
        <v>2.3090429604050861E-4</v>
      </c>
      <c r="V49" s="102">
        <f t="shared" si="9"/>
        <v>3.2800073921680405E-2</v>
      </c>
      <c r="W49" s="149">
        <f t="shared" si="10"/>
        <v>2.3090429604050861E-4</v>
      </c>
      <c r="X49" s="155">
        <f t="shared" si="11"/>
        <v>-4.0767533281328504E-5</v>
      </c>
      <c r="AC49" s="152">
        <f t="shared" si="1"/>
        <v>0.19967002833098974</v>
      </c>
      <c r="AD49" s="153">
        <f t="shared" si="12"/>
        <v>5.3324480698813126E-4</v>
      </c>
      <c r="AE49" s="153">
        <f t="shared" si="13"/>
        <v>0.18986304183373059</v>
      </c>
      <c r="AF49" s="153">
        <f t="shared" si="14"/>
        <v>5.3324480698813126E-4</v>
      </c>
      <c r="AG49" s="139">
        <f t="shared" si="15"/>
        <v>3.068036766328915E-4</v>
      </c>
    </row>
    <row r="50" spans="9:33" ht="15" x14ac:dyDescent="0.2">
      <c r="I50" s="49">
        <v>44991</v>
      </c>
      <c r="J50" s="50">
        <v>5.3429999351501403</v>
      </c>
      <c r="K50" s="139">
        <f t="shared" si="2"/>
        <v>1.0536269673345224E-2</v>
      </c>
      <c r="L50" s="140">
        <f t="shared" si="3"/>
        <v>6.1622502225816245</v>
      </c>
      <c r="M50" s="139" cm="1">
        <f t="array" ref="M50">[1]!BSMPut(L50,$G$4,$G$7,V50,$G$11,AE50)</f>
        <v>2.5594094201654372E-2</v>
      </c>
      <c r="N50" s="139">
        <f t="shared" si="4"/>
        <v>-13.065131310872502</v>
      </c>
      <c r="O50" s="141">
        <f t="shared" si="5"/>
        <v>6.4250172990564458E-2</v>
      </c>
      <c r="P50" s="139">
        <f t="shared" si="6"/>
        <v>-7.1024703378099749E-3</v>
      </c>
      <c r="Q50" s="156">
        <f t="shared" si="7"/>
        <v>6.7471242344557087E-4</v>
      </c>
      <c r="R50" s="156">
        <f t="shared" si="0"/>
        <v>-6.511876340217969E-3</v>
      </c>
      <c r="T50" s="102">
        <f>FORECAST($T$2,'EUR GBP'!Q50:R50,'EUR GBP'!$Q$2:$R$2)</f>
        <v>2.718731574714181E-2</v>
      </c>
      <c r="U50" s="102">
        <f t="shared" si="8"/>
        <v>1.5810672193766057E-4</v>
      </c>
      <c r="V50" s="102">
        <f t="shared" si="9"/>
        <v>3.2727276347577557E-2</v>
      </c>
      <c r="W50" s="149">
        <f t="shared" si="10"/>
        <v>1.5810672193766057E-4</v>
      </c>
      <c r="X50" s="155">
        <f t="shared" si="11"/>
        <v>-2.7914686556825877E-5</v>
      </c>
      <c r="AC50" s="152">
        <f t="shared" si="1"/>
        <v>0.1991367835240016</v>
      </c>
      <c r="AD50" s="153">
        <f t="shared" si="12"/>
        <v>-9.7685765836380556E-5</v>
      </c>
      <c r="AE50" s="153">
        <f t="shared" si="13"/>
        <v>0.18923211126090608</v>
      </c>
      <c r="AF50" s="153">
        <f t="shared" si="14"/>
        <v>-9.7685765836380556E-5</v>
      </c>
      <c r="AG50" s="139">
        <f t="shared" si="15"/>
        <v>-5.6203739296739797E-5</v>
      </c>
    </row>
    <row r="51" spans="9:33" ht="15" x14ac:dyDescent="0.2">
      <c r="I51" s="49">
        <v>44988</v>
      </c>
      <c r="J51" s="50">
        <v>5.2870001792907697</v>
      </c>
      <c r="K51" s="139">
        <f t="shared" si="2"/>
        <v>3.2206522309263051E-3</v>
      </c>
      <c r="L51" s="140">
        <f t="shared" si="3"/>
        <v>6.1176395870549642</v>
      </c>
      <c r="M51" s="139" cm="1">
        <f t="array" ref="M51">[1]!BSMPut(L51,$G$4,$G$7,V51,$G$11,AE51)</f>
        <v>2.9713688179866082E-2</v>
      </c>
      <c r="N51" s="139">
        <f t="shared" si="4"/>
        <v>-4.8259433544490804</v>
      </c>
      <c r="O51" s="141">
        <f t="shared" si="5"/>
        <v>1.9639537463904233E-2</v>
      </c>
      <c r="P51" s="139">
        <f t="shared" si="6"/>
        <v>-2.17103278937743E-3</v>
      </c>
      <c r="Q51" s="156">
        <f t="shared" si="7"/>
        <v>6.3042382112354383E-5</v>
      </c>
      <c r="R51" s="156">
        <f t="shared" si="0"/>
        <v>-2.4256415318295067E-3</v>
      </c>
      <c r="T51" s="102">
        <f>FORECAST($T$2,'EUR GBP'!Q51:R51,'EUR GBP'!$Q$2:$R$2)</f>
        <v>2.702920902520415E-2</v>
      </c>
      <c r="U51" s="102">
        <f t="shared" si="8"/>
        <v>2.6358794420954998E-4</v>
      </c>
      <c r="V51" s="102">
        <f t="shared" si="9"/>
        <v>3.2832757569849449E-2</v>
      </c>
      <c r="W51" s="149">
        <f t="shared" si="10"/>
        <v>2.6358794420955345E-4</v>
      </c>
      <c r="X51" s="155">
        <f t="shared" si="11"/>
        <v>-4.65380266733311E-5</v>
      </c>
      <c r="AC51" s="152">
        <f t="shared" si="1"/>
        <v>0.19923446928983798</v>
      </c>
      <c r="AD51" s="153">
        <f t="shared" si="12"/>
        <v>-4.7121225255028487E-4</v>
      </c>
      <c r="AE51" s="153">
        <f t="shared" si="13"/>
        <v>0.18885858477419218</v>
      </c>
      <c r="AF51" s="153">
        <f t="shared" si="14"/>
        <v>-4.7121225255028487E-4</v>
      </c>
      <c r="AG51" s="139">
        <f t="shared" si="15"/>
        <v>-2.7111309789110008E-4</v>
      </c>
    </row>
    <row r="52" spans="9:33" ht="15" x14ac:dyDescent="0.2">
      <c r="I52" s="49">
        <v>44987</v>
      </c>
      <c r="J52" s="50">
        <v>5.2699999809265101</v>
      </c>
      <c r="K52" s="139">
        <f t="shared" si="2"/>
        <v>8.1928139552419153E-3</v>
      </c>
      <c r="L52" s="140">
        <f t="shared" si="3"/>
        <v>6.1479598294964148</v>
      </c>
      <c r="M52" s="139" cm="1">
        <f t="array" ref="M52">[1]!BSMPut(L52,$G$4,$G$7,V52,$G$11,AE52)</f>
        <v>2.7334201777673428E-2</v>
      </c>
      <c r="N52" s="139">
        <f t="shared" si="4"/>
        <v>-9.584916158834389</v>
      </c>
      <c r="O52" s="141">
        <f t="shared" si="5"/>
        <v>4.9959779905354829E-2</v>
      </c>
      <c r="P52" s="139">
        <f t="shared" si="6"/>
        <v>-5.5227532992542707E-3</v>
      </c>
      <c r="Q52" s="156">
        <f t="shared" si="7"/>
        <v>4.0795394492594539E-4</v>
      </c>
      <c r="R52" s="156">
        <f t="shared" si="0"/>
        <v>-4.7427711756584641E-3</v>
      </c>
      <c r="T52" s="102">
        <f>FORECAST($T$2,'EUR GBP'!Q52:R52,'EUR GBP'!$Q$2:$R$2)</f>
        <v>2.67656210809946E-2</v>
      </c>
      <c r="U52" s="102">
        <f t="shared" si="8"/>
        <v>6.90447166562351E-5</v>
      </c>
      <c r="V52" s="102">
        <f t="shared" si="9"/>
        <v>3.2638214342296135E-2</v>
      </c>
      <c r="W52" s="149">
        <f t="shared" si="10"/>
        <v>6.9044716656238569E-5</v>
      </c>
      <c r="X52" s="155">
        <f t="shared" si="11"/>
        <v>-1.2190257316344136E-5</v>
      </c>
      <c r="AC52" s="152">
        <f t="shared" si="1"/>
        <v>0.19970568154238827</v>
      </c>
      <c r="AD52" s="153">
        <f t="shared" si="12"/>
        <v>6.6779670956779169E-4</v>
      </c>
      <c r="AE52" s="153">
        <f t="shared" si="13"/>
        <v>0.18999759373631026</v>
      </c>
      <c r="AF52" s="153">
        <f t="shared" si="14"/>
        <v>6.6779670956779169E-4</v>
      </c>
      <c r="AG52" s="139">
        <f t="shared" si="15"/>
        <v>3.8421843598620534E-4</v>
      </c>
    </row>
    <row r="53" spans="9:33" ht="15" x14ac:dyDescent="0.2">
      <c r="I53" s="49">
        <v>44986</v>
      </c>
      <c r="J53" s="50">
        <v>5.2270002365112296</v>
      </c>
      <c r="K53" s="139">
        <f t="shared" si="2"/>
        <v>-1.5565951496897899E-2</v>
      </c>
      <c r="L53" s="140">
        <f t="shared" si="3"/>
        <v>6.0030788765910446</v>
      </c>
      <c r="M53" s="139" cm="1">
        <f t="array" ref="M53">[1]!BSMPut(L53,$G$4,$G$7,V53,$G$11,AE53)</f>
        <v>4.1146711316910611E-2</v>
      </c>
      <c r="N53" s="139">
        <f t="shared" si="4"/>
        <v>18.040102919639978</v>
      </c>
      <c r="O53" s="141">
        <f t="shared" si="5"/>
        <v>-9.4921173000015457E-2</v>
      </c>
      <c r="P53" s="139">
        <f t="shared" si="6"/>
        <v>1.049296498799693E-2</v>
      </c>
      <c r="Q53" s="156">
        <f t="shared" si="7"/>
        <v>1.4726389977423435E-3</v>
      </c>
      <c r="R53" s="156">
        <f t="shared" si="0"/>
        <v>9.368779722486717E-3</v>
      </c>
      <c r="T53" s="102">
        <f>FORECAST($T$2,'EUR GBP'!Q53:R53,'EUR GBP'!$Q$2:$R$2)</f>
        <v>2.6696576364338365E-2</v>
      </c>
      <c r="U53" s="102">
        <f t="shared" si="8"/>
        <v>2.85709835588982E-4</v>
      </c>
      <c r="V53" s="102">
        <f t="shared" si="9"/>
        <v>3.2854879461228878E-2</v>
      </c>
      <c r="W53" s="149">
        <f t="shared" si="10"/>
        <v>2.85709835588982E-4</v>
      </c>
      <c r="X53" s="155">
        <f t="shared" si="11"/>
        <v>-5.0443778790210602E-5</v>
      </c>
      <c r="AC53" s="152">
        <f t="shared" si="1"/>
        <v>0.19903788483282048</v>
      </c>
      <c r="AD53" s="153">
        <f t="shared" si="12"/>
        <v>-4.4257754172229435E-3</v>
      </c>
      <c r="AE53" s="153">
        <f t="shared" si="13"/>
        <v>0.18490402160951952</v>
      </c>
      <c r="AF53" s="153">
        <f t="shared" si="14"/>
        <v>-4.4257754172229435E-3</v>
      </c>
      <c r="AG53" s="139">
        <f t="shared" si="15"/>
        <v>-2.546380484462347E-3</v>
      </c>
    </row>
    <row r="54" spans="9:33" ht="15" x14ac:dyDescent="0.2">
      <c r="I54" s="49">
        <v>44985</v>
      </c>
      <c r="J54" s="50">
        <v>5.3090000152587802</v>
      </c>
      <c r="K54" s="139">
        <f t="shared" si="2"/>
        <v>-1.8817755363360912E-3</v>
      </c>
      <c r="L54" s="140">
        <f t="shared" si="3"/>
        <v>6.0865249822771634</v>
      </c>
      <c r="M54" s="139" cm="1">
        <f t="array" ref="M54">[1]!BSMPut(L54,$G$4,$G$7,V54,$G$11,AE54)</f>
        <v>3.3401026203772943E-2</v>
      </c>
      <c r="N54" s="139">
        <f t="shared" si="4"/>
        <v>2.5487326933646415</v>
      </c>
      <c r="O54" s="141">
        <f t="shared" si="5"/>
        <v>-1.1475067313896581E-2</v>
      </c>
      <c r="P54" s="139">
        <f t="shared" si="6"/>
        <v>1.2684997009002952E-3</v>
      </c>
      <c r="Q54" s="156">
        <f t="shared" si="7"/>
        <v>2.1521898946668097E-5</v>
      </c>
      <c r="R54" s="156">
        <f t="shared" si="0"/>
        <v>1.2747597852126417E-3</v>
      </c>
      <c r="T54" s="102">
        <f>FORECAST($T$2,'EUR GBP'!Q54:R54,'EUR GBP'!$Q$2:$R$2)</f>
        <v>2.6410866528749383E-2</v>
      </c>
      <c r="U54" s="102">
        <f t="shared" si="8"/>
        <v>1.337947323917614E-4</v>
      </c>
      <c r="V54" s="102">
        <f t="shared" si="9"/>
        <v>3.2702964358031661E-2</v>
      </c>
      <c r="W54" s="149">
        <f t="shared" si="10"/>
        <v>1.3379473239176487E-4</v>
      </c>
      <c r="X54" s="155">
        <f t="shared" si="11"/>
        <v>-2.3622259521281535E-5</v>
      </c>
      <c r="AC54" s="152">
        <f t="shared" si="1"/>
        <v>0.20346366025004342</v>
      </c>
      <c r="AD54" s="153">
        <f t="shared" si="12"/>
        <v>1.4530998679707086E-5</v>
      </c>
      <c r="AE54" s="153">
        <f t="shared" si="13"/>
        <v>0.18934432802542217</v>
      </c>
      <c r="AF54" s="153">
        <f t="shared" si="14"/>
        <v>1.4530998679707086E-5</v>
      </c>
      <c r="AG54" s="139">
        <f t="shared" si="15"/>
        <v>8.3604448869598721E-6</v>
      </c>
    </row>
    <row r="55" spans="9:33" ht="15" x14ac:dyDescent="0.2">
      <c r="I55" s="49">
        <v>44984</v>
      </c>
      <c r="J55" s="50">
        <v>5.3189997673034597</v>
      </c>
      <c r="K55" s="139">
        <f t="shared" si="2"/>
        <v>1.3438192748553979E-2</v>
      </c>
      <c r="L55" s="140">
        <f t="shared" si="3"/>
        <v>6.1799461496381571</v>
      </c>
      <c r="M55" s="139" cm="1">
        <f t="array" ref="M55">[1]!BSMPut(L55,$G$4,$G$7,V55,$G$11,AE55)</f>
        <v>2.4822650632430054E-2</v>
      </c>
      <c r="N55" s="139">
        <f t="shared" si="4"/>
        <v>-14.608018449321136</v>
      </c>
      <c r="O55" s="141">
        <f t="shared" si="5"/>
        <v>8.1946100047097126E-2</v>
      </c>
      <c r="P55" s="139">
        <f t="shared" si="6"/>
        <v>-9.0586486820695283E-3</v>
      </c>
      <c r="Q55" s="156">
        <f t="shared" si="7"/>
        <v>1.09755598777357E-3</v>
      </c>
      <c r="R55" s="156">
        <f t="shared" si="0"/>
        <v>-7.108459618354347E-3</v>
      </c>
      <c r="T55" s="102">
        <f>FORECAST($T$2,'EUR GBP'!Q55:R55,'EUR GBP'!$Q$2:$R$2)</f>
        <v>2.6277071796357621E-2</v>
      </c>
      <c r="U55" s="102">
        <f t="shared" si="8"/>
        <v>-9.9991075694565862E-5</v>
      </c>
      <c r="V55" s="102">
        <f t="shared" si="9"/>
        <v>3.2469178549945327E-2</v>
      </c>
      <c r="W55" s="149">
        <f t="shared" si="10"/>
        <v>-9.9991075694569331E-5</v>
      </c>
      <c r="X55" s="155">
        <f t="shared" si="11"/>
        <v>1.7654021930796183E-5</v>
      </c>
      <c r="AC55" s="152">
        <f t="shared" si="1"/>
        <v>0.20344912925136371</v>
      </c>
      <c r="AD55" s="153">
        <f t="shared" si="12"/>
        <v>1.4512480729750032E-3</v>
      </c>
      <c r="AE55" s="153">
        <f t="shared" si="13"/>
        <v>0.19078104509971747</v>
      </c>
      <c r="AF55" s="153">
        <f t="shared" si="14"/>
        <v>1.4512480729750032E-3</v>
      </c>
      <c r="AG55" s="139">
        <f t="shared" si="15"/>
        <v>8.3497905401081569E-4</v>
      </c>
    </row>
    <row r="56" spans="9:33" ht="15" x14ac:dyDescent="0.2">
      <c r="I56" s="49">
        <v>44981</v>
      </c>
      <c r="J56" s="50">
        <v>5.2480001449584899</v>
      </c>
      <c r="K56" s="139">
        <f t="shared" si="2"/>
        <v>-2.4740732138977071E-3</v>
      </c>
      <c r="L56" s="140">
        <f t="shared" si="3"/>
        <v>6.0829131510100201</v>
      </c>
      <c r="M56" s="139" cm="1">
        <f t="array" ref="M56">[1]!BSMPut(L56,$G$4,$G$7,V56,$G$11,AE56)</f>
        <v>3.323469272448154E-2</v>
      </c>
      <c r="N56" s="139">
        <f t="shared" si="4"/>
        <v>2.2160657347818358</v>
      </c>
      <c r="O56" s="141">
        <f t="shared" si="5"/>
        <v>-1.5086898581039954E-2</v>
      </c>
      <c r="P56" s="139">
        <f t="shared" si="6"/>
        <v>1.6677659323519633E-3</v>
      </c>
      <c r="Q56" s="156">
        <f t="shared" si="7"/>
        <v>3.720232187810738E-5</v>
      </c>
      <c r="R56" s="156">
        <f t="shared" si="0"/>
        <v>1.1228812996743629E-3</v>
      </c>
      <c r="T56" s="102">
        <f>FORECAST($T$2,'EUR GBP'!Q56:R56,'EUR GBP'!$Q$2:$R$2)</f>
        <v>2.6377062872052187E-2</v>
      </c>
      <c r="U56" s="102">
        <f t="shared" si="8"/>
        <v>8.4094516932985836E-5</v>
      </c>
      <c r="V56" s="102">
        <f t="shared" si="9"/>
        <v>3.2653264142572885E-2</v>
      </c>
      <c r="W56" s="149">
        <f t="shared" si="10"/>
        <v>8.4094516932989305E-5</v>
      </c>
      <c r="X56" s="155">
        <f t="shared" si="11"/>
        <v>-1.484738948833346E-5</v>
      </c>
      <c r="AC56" s="152">
        <f t="shared" si="1"/>
        <v>0.20199788117838871</v>
      </c>
      <c r="AD56" s="153">
        <f t="shared" si="12"/>
        <v>-9.8589937288240392E-4</v>
      </c>
      <c r="AE56" s="153">
        <f t="shared" si="13"/>
        <v>0.18834389765386006</v>
      </c>
      <c r="AF56" s="153">
        <f t="shared" si="14"/>
        <v>-9.8589937288240392E-4</v>
      </c>
      <c r="AG56" s="139">
        <f t="shared" si="15"/>
        <v>-5.6723956506737438E-4</v>
      </c>
    </row>
    <row r="57" spans="9:33" ht="15" x14ac:dyDescent="0.2">
      <c r="I57" s="49">
        <v>44980</v>
      </c>
      <c r="J57" s="50">
        <v>5.2610001564025799</v>
      </c>
      <c r="K57" s="139">
        <f t="shared" si="2"/>
        <v>-2.0886136090500075E-3</v>
      </c>
      <c r="L57" s="140">
        <f t="shared" si="3"/>
        <v>6.0852636836994964</v>
      </c>
      <c r="M57" s="139" cm="1">
        <f t="array" ref="M57">[1]!BSMPut(L57,$G$4,$G$7,V57,$G$11,AE57)</f>
        <v>3.3354848529744352E-2</v>
      </c>
      <c r="N57" s="139">
        <f t="shared" si="4"/>
        <v>2.4563773453074589</v>
      </c>
      <c r="O57" s="141">
        <f t="shared" si="5"/>
        <v>-1.2736365891563572E-2</v>
      </c>
      <c r="P57" s="139">
        <f t="shared" si="6"/>
        <v>1.4079286754544542E-3</v>
      </c>
      <c r="Q57" s="156">
        <f t="shared" si="7"/>
        <v>2.6513139585251908E-5</v>
      </c>
      <c r="R57" s="156">
        <f t="shared" si="0"/>
        <v>1.2329170046182687E-3</v>
      </c>
      <c r="T57" s="102">
        <f>FORECAST($T$2,'EUR GBP'!Q57:R57,'EUR GBP'!$Q$2:$R$2)</f>
        <v>2.6292968355119201E-2</v>
      </c>
      <c r="U57" s="102">
        <f t="shared" si="8"/>
        <v>1.1235699057577167E-4</v>
      </c>
      <c r="V57" s="102">
        <f t="shared" si="9"/>
        <v>3.2681526616215664E-2</v>
      </c>
      <c r="W57" s="149">
        <f t="shared" si="10"/>
        <v>1.123569905757682E-4</v>
      </c>
      <c r="X57" s="155">
        <f t="shared" si="11"/>
        <v>-1.9837298098100183E-5</v>
      </c>
      <c r="AC57" s="152">
        <f t="shared" si="1"/>
        <v>0.20298378055127111</v>
      </c>
      <c r="AD57" s="153">
        <f t="shared" si="12"/>
        <v>-3.1578475037943865E-4</v>
      </c>
      <c r="AE57" s="153">
        <f t="shared" si="13"/>
        <v>0.18901401227636302</v>
      </c>
      <c r="AF57" s="153">
        <f t="shared" si="14"/>
        <v>-3.1578475037943865E-4</v>
      </c>
      <c r="AG57" s="139">
        <f t="shared" si="15"/>
        <v>-1.8168751232333719E-4</v>
      </c>
    </row>
    <row r="58" spans="9:33" ht="15" x14ac:dyDescent="0.2">
      <c r="I58" s="49">
        <v>44979</v>
      </c>
      <c r="J58" s="50">
        <v>5.2719998359680096</v>
      </c>
      <c r="K58" s="139">
        <f t="shared" si="2"/>
        <v>-8.8755059256064722E-3</v>
      </c>
      <c r="L58" s="140">
        <f t="shared" si="3"/>
        <v>6.0438772140165655</v>
      </c>
      <c r="M58" s="139" cm="1">
        <f t="array" ref="M58">[1]!BSMPut(L58,$G$4,$G$7,V58,$G$11,AE58)</f>
        <v>3.5767273876678551E-2</v>
      </c>
      <c r="N58" s="139">
        <f t="shared" si="4"/>
        <v>7.2812280391758577</v>
      </c>
      <c r="O58" s="141">
        <f t="shared" si="5"/>
        <v>-5.4122835574494488E-2</v>
      </c>
      <c r="P58" s="139">
        <f t="shared" si="6"/>
        <v>5.9829540742632088E-3</v>
      </c>
      <c r="Q58" s="156">
        <f t="shared" si="7"/>
        <v>4.7877469459446176E-4</v>
      </c>
      <c r="R58" s="156">
        <f t="shared" si="0"/>
        <v>3.8591160476308742E-3</v>
      </c>
      <c r="T58" s="102">
        <f>FORECAST($T$2,'EUR GBP'!Q58:R58,'EUR GBP'!$Q$2:$R$2)</f>
        <v>2.618061136454343E-2</v>
      </c>
      <c r="U58" s="102">
        <f t="shared" si="8"/>
        <v>3.0346028506801626E-5</v>
      </c>
      <c r="V58" s="102">
        <f t="shared" si="9"/>
        <v>3.2599515654146698E-2</v>
      </c>
      <c r="W58" s="149">
        <f t="shared" si="10"/>
        <v>3.0346028506801626E-5</v>
      </c>
      <c r="X58" s="155">
        <f t="shared" si="11"/>
        <v>-5.3577726717139245E-6</v>
      </c>
      <c r="AC58" s="152">
        <f t="shared" si="1"/>
        <v>0.20329956530165055</v>
      </c>
      <c r="AD58" s="153">
        <f t="shared" si="12"/>
        <v>-4.5141985550532504E-3</v>
      </c>
      <c r="AE58" s="153">
        <f t="shared" si="13"/>
        <v>0.18481559847168921</v>
      </c>
      <c r="AF58" s="153">
        <f t="shared" si="14"/>
        <v>-4.5141985550532504E-3</v>
      </c>
      <c r="AG58" s="139">
        <f t="shared" si="15"/>
        <v>-2.5972549485550819E-3</v>
      </c>
    </row>
    <row r="59" spans="9:33" ht="15" x14ac:dyDescent="0.2">
      <c r="I59" s="49">
        <v>44978</v>
      </c>
      <c r="J59" s="50">
        <v>5.3189997673034597</v>
      </c>
      <c r="K59" s="139">
        <f t="shared" si="2"/>
        <v>-6.371910042238845E-3</v>
      </c>
      <c r="L59" s="140">
        <f t="shared" si="3"/>
        <v>6.0591441418374981</v>
      </c>
      <c r="M59" s="139" cm="1">
        <f t="array" ref="M59">[1]!BSMPut(L59,$G$4,$G$7,V59,$G$11,AE59)</f>
        <v>3.5648872004143684E-2</v>
      </c>
      <c r="N59" s="139">
        <f t="shared" si="4"/>
        <v>7.0444242941061219</v>
      </c>
      <c r="O59" s="141">
        <f t="shared" si="5"/>
        <v>-3.8855907753561958E-2</v>
      </c>
      <c r="P59" s="139">
        <f t="shared" si="6"/>
        <v>4.2952869918168593E-3</v>
      </c>
      <c r="Q59" s="156">
        <f t="shared" si="7"/>
        <v>2.467653759497412E-4</v>
      </c>
      <c r="R59" s="156">
        <f t="shared" si="0"/>
        <v>3.5831302905636807E-3</v>
      </c>
      <c r="T59" s="102">
        <f>FORECAST($T$2,'EUR GBP'!Q59:R59,'EUR GBP'!$Q$2:$R$2)</f>
        <v>2.6150265336036628E-2</v>
      </c>
      <c r="U59" s="102">
        <f t="shared" si="8"/>
        <v>5.3730048239188782E-5</v>
      </c>
      <c r="V59" s="102">
        <f t="shared" si="9"/>
        <v>3.2622899673879088E-2</v>
      </c>
      <c r="W59" s="149">
        <f t="shared" si="10"/>
        <v>5.3730048239192252E-5</v>
      </c>
      <c r="X59" s="155">
        <f t="shared" si="11"/>
        <v>-9.486361091412422E-6</v>
      </c>
      <c r="AC59" s="152">
        <f t="shared" si="1"/>
        <v>0.2078137638567038</v>
      </c>
      <c r="AD59" s="153">
        <f t="shared" si="12"/>
        <v>-1.6501812192795673E-3</v>
      </c>
      <c r="AE59" s="153">
        <f t="shared" si="13"/>
        <v>0.1876796158074629</v>
      </c>
      <c r="AF59" s="153">
        <f t="shared" si="14"/>
        <v>-1.6501812192795673E-3</v>
      </c>
      <c r="AG59" s="139">
        <f t="shared" si="15"/>
        <v>-9.4943571611150754E-4</v>
      </c>
    </row>
    <row r="60" spans="9:33" ht="15" x14ac:dyDescent="0.2">
      <c r="I60" s="49">
        <v>44977</v>
      </c>
      <c r="J60" s="50">
        <v>5.3530001640319798</v>
      </c>
      <c r="K60" s="139">
        <f t="shared" si="2"/>
        <v>-2.9844815706418374E-3</v>
      </c>
      <c r="L60" s="140">
        <f t="shared" si="3"/>
        <v>6.0798006808252829</v>
      </c>
      <c r="M60" s="139" cm="1">
        <f t="array" ref="M60">[1]!BSMPut(L60,$G$4,$G$7,V60,$G$11,AE60)</f>
        <v>3.4144920660512668E-2</v>
      </c>
      <c r="N60" s="139">
        <f t="shared" si="4"/>
        <v>4.0365216068440901</v>
      </c>
      <c r="O60" s="141">
        <f t="shared" si="5"/>
        <v>-1.8199368765777102E-2</v>
      </c>
      <c r="P60" s="139">
        <f t="shared" si="6"/>
        <v>2.0118307984132574E-3</v>
      </c>
      <c r="Q60" s="156">
        <f t="shared" si="7"/>
        <v>5.4135575029893536E-5</v>
      </c>
      <c r="R60" s="156">
        <f t="shared" si="0"/>
        <v>2.0197690356753666E-3</v>
      </c>
      <c r="T60" s="102">
        <f>FORECAST($T$2,'EUR GBP'!Q60:R60,'EUR GBP'!$Q$2:$R$2)</f>
        <v>2.6096535287797439E-2</v>
      </c>
      <c r="U60" s="102">
        <f t="shared" si="8"/>
        <v>2.1676830947399417E-4</v>
      </c>
      <c r="V60" s="102">
        <f t="shared" si="9"/>
        <v>3.278593793511389E-2</v>
      </c>
      <c r="W60" s="149">
        <f t="shared" si="10"/>
        <v>2.1676830947399417E-4</v>
      </c>
      <c r="X60" s="155">
        <f t="shared" si="11"/>
        <v>-3.8271740380560259E-5</v>
      </c>
      <c r="AC60" s="152">
        <f t="shared" si="1"/>
        <v>0.20946394507598337</v>
      </c>
      <c r="AD60" s="153">
        <f t="shared" si="12"/>
        <v>-1.3775205354116249E-5</v>
      </c>
      <c r="AE60" s="153">
        <f t="shared" si="13"/>
        <v>0.18931602182138835</v>
      </c>
      <c r="AF60" s="153">
        <f t="shared" si="14"/>
        <v>-1.3775205354116249E-5</v>
      </c>
      <c r="AG60" s="139">
        <f t="shared" si="15"/>
        <v>-7.9255973872241096E-6</v>
      </c>
    </row>
    <row r="61" spans="9:33" ht="15" x14ac:dyDescent="0.2">
      <c r="I61" s="49">
        <v>44974</v>
      </c>
      <c r="J61" s="50">
        <v>5.3689999580383301</v>
      </c>
      <c r="K61" s="139">
        <f t="shared" si="2"/>
        <v>3.5451205426603773E-3</v>
      </c>
      <c r="L61" s="140">
        <f t="shared" si="3"/>
        <v>6.1196181948360096</v>
      </c>
      <c r="M61" s="139" cm="1">
        <f t="array" ref="M61">[1]!BSMPut(L61,$G$4,$G$7,V61,$G$11,AE61)</f>
        <v>2.9385598583508532E-2</v>
      </c>
      <c r="N61" s="139">
        <f t="shared" si="4"/>
        <v>-5.482122547164181</v>
      </c>
      <c r="O61" s="141">
        <f t="shared" si="5"/>
        <v>2.1618145244949538E-2</v>
      </c>
      <c r="P61" s="139">
        <f t="shared" si="6"/>
        <v>-2.389755983742962E-3</v>
      </c>
      <c r="Q61" s="156">
        <f t="shared" si="7"/>
        <v>7.638480337168033E-5</v>
      </c>
      <c r="R61" s="156">
        <f t="shared" si="0"/>
        <v>-2.7592626789625127E-3</v>
      </c>
      <c r="T61" s="102">
        <f>FORECAST($T$2,'EUR GBP'!Q61:R61,'EUR GBP'!$Q$2:$R$2)</f>
        <v>2.5879766978323445E-2</v>
      </c>
      <c r="U61" s="102">
        <f t="shared" si="8"/>
        <v>-1.6044862568372759E-4</v>
      </c>
      <c r="V61" s="102">
        <f t="shared" si="9"/>
        <v>3.2408720999956168E-2</v>
      </c>
      <c r="W61" s="149">
        <f t="shared" si="10"/>
        <v>-1.6044862568372759E-4</v>
      </c>
      <c r="X61" s="155">
        <f t="shared" si="11"/>
        <v>2.8328163657714056E-5</v>
      </c>
      <c r="AC61" s="152">
        <f t="shared" si="1"/>
        <v>0.20947772028133749</v>
      </c>
      <c r="AD61" s="153">
        <f t="shared" si="12"/>
        <v>-8.2422471282342369E-4</v>
      </c>
      <c r="AE61" s="153">
        <f t="shared" si="13"/>
        <v>0.18850557231391904</v>
      </c>
      <c r="AF61" s="153">
        <f t="shared" si="14"/>
        <v>-8.2422471282342369E-4</v>
      </c>
      <c r="AG61" s="139">
        <f t="shared" si="15"/>
        <v>-4.7421966224894514E-4</v>
      </c>
    </row>
    <row r="62" spans="9:33" ht="15" x14ac:dyDescent="0.2">
      <c r="I62" s="49">
        <v>44973</v>
      </c>
      <c r="J62" s="50">
        <v>5.3499999046325604</v>
      </c>
      <c r="K62" s="139">
        <f t="shared" si="2"/>
        <v>-2.7997903383963434E-3</v>
      </c>
      <c r="L62" s="140">
        <f t="shared" si="3"/>
        <v>6.0809269279686742</v>
      </c>
      <c r="M62" s="139" cm="1">
        <f t="array" ref="M62">[1]!BSMPut(L62,$G$4,$G$7,V62,$G$11,AE62)</f>
        <v>2.9707991984988524E-2</v>
      </c>
      <c r="N62" s="139">
        <f t="shared" si="4"/>
        <v>-4.8373357442041964</v>
      </c>
      <c r="O62" s="141">
        <f t="shared" si="5"/>
        <v>-1.7073121622385834E-2</v>
      </c>
      <c r="P62" s="139">
        <f t="shared" si="6"/>
        <v>1.8873309479590895E-3</v>
      </c>
      <c r="Q62" s="156">
        <f t="shared" si="7"/>
        <v>4.7642656845641831E-5</v>
      </c>
      <c r="R62" s="156">
        <f t="shared" si="0"/>
        <v>-2.3936037280504457E-3</v>
      </c>
      <c r="T62" s="102">
        <f>FORECAST($T$2,'EUR GBP'!Q62:R62,'EUR GBP'!$Q$2:$R$2)</f>
        <v>2.6040215604007173E-2</v>
      </c>
      <c r="U62" s="102">
        <f t="shared" si="8"/>
        <v>1.2347027659413354E-4</v>
      </c>
      <c r="V62" s="102">
        <f t="shared" si="9"/>
        <v>3.2692639902234033E-2</v>
      </c>
      <c r="W62" s="149">
        <f t="shared" si="10"/>
        <v>1.2347027659413701E-4</v>
      </c>
      <c r="X62" s="155">
        <f t="shared" si="11"/>
        <v>-2.1799415154334124E-5</v>
      </c>
      <c r="AC62" s="152">
        <f t="shared" si="1"/>
        <v>0.21030194499416091</v>
      </c>
      <c r="AD62" s="153">
        <f t="shared" si="12"/>
        <v>-7.4854610109940378E-3</v>
      </c>
      <c r="AE62" s="153">
        <f t="shared" si="13"/>
        <v>0.18184433601574843</v>
      </c>
      <c r="AF62" s="153">
        <f t="shared" si="14"/>
        <v>-7.4854610109940378E-3</v>
      </c>
      <c r="AG62" s="139">
        <f t="shared" si="15"/>
        <v>-4.3067779177008427E-3</v>
      </c>
    </row>
    <row r="63" spans="9:33" ht="15" x14ac:dyDescent="0.2">
      <c r="I63" s="49">
        <v>44972</v>
      </c>
      <c r="J63" s="50">
        <v>5.3649997711181596</v>
      </c>
      <c r="K63" s="139">
        <f t="shared" si="2"/>
        <v>-6.6877924278994586E-3</v>
      </c>
      <c r="L63" s="140">
        <f t="shared" si="3"/>
        <v>6.0572178910340746</v>
      </c>
      <c r="M63" s="139" cm="1">
        <f t="array" ref="M63">[1]!BSMPut(L63,$G$4,$G$7,V63,$G$11,AE63)</f>
        <v>3.0990641099026384E-2</v>
      </c>
      <c r="N63" s="139">
        <f t="shared" si="4"/>
        <v>-2.2720375161284778</v>
      </c>
      <c r="O63" s="141">
        <f t="shared" si="5"/>
        <v>-4.0782158556985415E-2</v>
      </c>
      <c r="P63" s="139">
        <f t="shared" si="6"/>
        <v>4.5082224370880629E-3</v>
      </c>
      <c r="Q63" s="156">
        <f t="shared" si="7"/>
        <v>2.7183822254368617E-4</v>
      </c>
      <c r="R63" s="156">
        <f t="shared" si="0"/>
        <v>-8.8802937995758821E-4</v>
      </c>
      <c r="T63" s="102">
        <f>FORECAST($T$2,'EUR GBP'!Q63:R63,'EUR GBP'!$Q$2:$R$2)</f>
        <v>2.5916745327413039E-2</v>
      </c>
      <c r="U63" s="102">
        <f t="shared" si="8"/>
        <v>2.7029644697904379E-4</v>
      </c>
      <c r="V63" s="102">
        <f t="shared" si="9"/>
        <v>3.2839466072618936E-2</v>
      </c>
      <c r="W63" s="149">
        <f t="shared" si="10"/>
        <v>2.7029644697904032E-4</v>
      </c>
      <c r="X63" s="155">
        <f t="shared" si="11"/>
        <v>-4.7722452925300707E-5</v>
      </c>
      <c r="AC63" s="152">
        <f t="shared" si="1"/>
        <v>0.21778740600515495</v>
      </c>
      <c r="AD63" s="153">
        <f t="shared" si="12"/>
        <v>-9.7685655590729337E-3</v>
      </c>
      <c r="AE63" s="153">
        <f t="shared" si="13"/>
        <v>0.17956123146766953</v>
      </c>
      <c r="AF63" s="153">
        <f t="shared" si="14"/>
        <v>-9.7685655590729337E-3</v>
      </c>
      <c r="AG63" s="139">
        <f t="shared" si="15"/>
        <v>-5.620367586664037E-3</v>
      </c>
    </row>
    <row r="64" spans="9:33" ht="15" x14ac:dyDescent="0.2">
      <c r="I64" s="49">
        <v>44971</v>
      </c>
      <c r="J64" s="50">
        <v>5.40100002288818</v>
      </c>
      <c r="K64" s="139">
        <f t="shared" si="2"/>
        <v>3.7034352389604295E-4</v>
      </c>
      <c r="L64" s="140">
        <f t="shared" si="3"/>
        <v>6.1002584044181436</v>
      </c>
      <c r="M64" s="139" cm="1">
        <f t="array" ref="M64">[1]!BSMPut(L64,$G$4,$G$7,V64,$G$11,AE64)</f>
        <v>3.1482588050135263E-2</v>
      </c>
      <c r="N64" s="139">
        <f t="shared" si="4"/>
        <v>-1.2881436139107194</v>
      </c>
      <c r="O64" s="141">
        <f t="shared" si="5"/>
        <v>2.2583548270835863E-3</v>
      </c>
      <c r="P64" s="139">
        <f t="shared" si="6"/>
        <v>-2.4964754840374839E-4</v>
      </c>
      <c r="Q64" s="156">
        <f t="shared" si="7"/>
        <v>8.3359377089035805E-7</v>
      </c>
      <c r="R64" s="156">
        <f t="shared" si="0"/>
        <v>-6.4673965009300386E-4</v>
      </c>
      <c r="T64" s="102">
        <f>FORECAST($T$2,'EUR GBP'!Q64:R64,'EUR GBP'!$Q$2:$R$2)</f>
        <v>2.5646448880433995E-2</v>
      </c>
      <c r="U64" s="102">
        <f t="shared" si="8"/>
        <v>-1.3067144900559199E-4</v>
      </c>
      <c r="V64" s="102">
        <f t="shared" si="9"/>
        <v>3.2438498176634301E-2</v>
      </c>
      <c r="W64" s="149">
        <f t="shared" si="10"/>
        <v>-1.3067144900559546E-4</v>
      </c>
      <c r="X64" s="155">
        <f t="shared" si="11"/>
        <v>2.3070825175641021E-5</v>
      </c>
      <c r="AC64" s="152">
        <f t="shared" si="1"/>
        <v>0.22755597156422788</v>
      </c>
      <c r="AD64" s="153">
        <f t="shared" si="12"/>
        <v>-7.3171942022626224E-4</v>
      </c>
      <c r="AE64" s="153">
        <f t="shared" si="13"/>
        <v>0.1885980776065162</v>
      </c>
      <c r="AF64" s="153">
        <f t="shared" si="14"/>
        <v>-7.3171942022626224E-4</v>
      </c>
      <c r="AG64" s="139">
        <f t="shared" si="15"/>
        <v>-4.209965206357869E-4</v>
      </c>
    </row>
    <row r="65" spans="9:33" ht="15" x14ac:dyDescent="0.2">
      <c r="I65" s="49">
        <v>44970</v>
      </c>
      <c r="J65" s="50">
        <v>5.3990001678466797</v>
      </c>
      <c r="K65" s="139">
        <f t="shared" si="2"/>
        <v>-2.7744152088715591E-3</v>
      </c>
      <c r="L65" s="140">
        <f t="shared" si="3"/>
        <v>6.0810816655097755</v>
      </c>
      <c r="M65" s="139" cm="1">
        <f t="array" ref="M65">[1]!BSMPut(L65,$G$4,$G$7,V65,$G$11,AE65)</f>
        <v>3.3978020543804277E-2</v>
      </c>
      <c r="N65" s="139">
        <f t="shared" si="4"/>
        <v>3.702721373427309</v>
      </c>
      <c r="O65" s="141">
        <f t="shared" si="5"/>
        <v>-1.6918384081284543E-2</v>
      </c>
      <c r="P65" s="139">
        <f t="shared" si="6"/>
        <v>1.8702256431067745E-3</v>
      </c>
      <c r="Q65" s="156">
        <f t="shared" si="7"/>
        <v>4.6782978082769351E-5</v>
      </c>
      <c r="R65" s="156">
        <f t="shared" si="0"/>
        <v>1.8535143452496807E-3</v>
      </c>
      <c r="T65" s="102">
        <f>FORECAST($T$2,'EUR GBP'!Q65:R65,'EUR GBP'!$Q$2:$R$2)</f>
        <v>2.5777120329439587E-2</v>
      </c>
      <c r="U65" s="102">
        <f t="shared" si="8"/>
        <v>2.5528669357296682E-4</v>
      </c>
      <c r="V65" s="102">
        <f t="shared" si="9"/>
        <v>3.2824456319212866E-2</v>
      </c>
      <c r="W65" s="149">
        <f t="shared" si="10"/>
        <v>2.5528669357297029E-4</v>
      </c>
      <c r="X65" s="155">
        <f t="shared" si="11"/>
        <v>-4.5072391267638248E-5</v>
      </c>
      <c r="AC65" s="152">
        <f t="shared" si="1"/>
        <v>0.22828769098445414</v>
      </c>
      <c r="AD65" s="153">
        <f t="shared" si="12"/>
        <v>-3.2018437471831307E-5</v>
      </c>
      <c r="AE65" s="153">
        <f t="shared" si="13"/>
        <v>0.18929777858927063</v>
      </c>
      <c r="AF65" s="153">
        <f t="shared" si="14"/>
        <v>-3.2018437471831307E-5</v>
      </c>
      <c r="AG65" s="139">
        <f t="shared" si="15"/>
        <v>-1.8421884672224914E-5</v>
      </c>
    </row>
    <row r="66" spans="9:33" ht="15" x14ac:dyDescent="0.2">
      <c r="I66" s="49">
        <v>44967</v>
      </c>
      <c r="J66" s="50">
        <v>5.4140000343322701</v>
      </c>
      <c r="K66" s="139">
        <f t="shared" si="2"/>
        <v>1.4511895354259379E-2</v>
      </c>
      <c r="L66" s="140">
        <f t="shared" si="3"/>
        <v>6.1864935881809942</v>
      </c>
      <c r="M66" s="139" cm="1">
        <f t="array" ref="M66">[1]!BSMPut(L66,$G$4,$G$7,V66,$G$11,AE66)</f>
        <v>2.4069796615308725E-2</v>
      </c>
      <c r="N66" s="139">
        <f t="shared" si="4"/>
        <v>-16.113726483563795</v>
      </c>
      <c r="O66" s="141">
        <f t="shared" si="5"/>
        <v>8.849353858993414E-2</v>
      </c>
      <c r="P66" s="139">
        <f t="shared" si="6"/>
        <v>-9.7824286483267856E-3</v>
      </c>
      <c r="Q66" s="156">
        <f t="shared" si="7"/>
        <v>1.2799506563178642E-3</v>
      </c>
      <c r="R66" s="156">
        <f t="shared" si="0"/>
        <v>-7.8712398979417578E-3</v>
      </c>
      <c r="T66" s="102">
        <f>FORECAST($T$2,'EUR GBP'!Q66:R66,'EUR GBP'!$Q$2:$R$2)</f>
        <v>2.552183363586662E-2</v>
      </c>
      <c r="U66" s="102">
        <f t="shared" si="8"/>
        <v>1.4254208654169293E-4</v>
      </c>
      <c r="V66" s="102">
        <f t="shared" si="9"/>
        <v>3.2711711712181589E-2</v>
      </c>
      <c r="W66" s="149">
        <f t="shared" si="10"/>
        <v>1.4254208654169293E-4</v>
      </c>
      <c r="X66" s="155">
        <f t="shared" si="11"/>
        <v>-2.5166657168037306E-5</v>
      </c>
      <c r="AC66" s="152">
        <f t="shared" si="1"/>
        <v>0.22831970942192598</v>
      </c>
      <c r="AD66" s="153">
        <f t="shared" si="12"/>
        <v>1.1408742839067454E-3</v>
      </c>
      <c r="AE66" s="153">
        <f t="shared" si="13"/>
        <v>0.19047067131064921</v>
      </c>
      <c r="AF66" s="153">
        <f t="shared" si="14"/>
        <v>1.1408742839067454E-3</v>
      </c>
      <c r="AG66" s="139">
        <f t="shared" si="15"/>
        <v>6.5640475123520043E-4</v>
      </c>
    </row>
    <row r="67" spans="9:33" ht="15" x14ac:dyDescent="0.2">
      <c r="I67" s="49">
        <v>44966</v>
      </c>
      <c r="J67" s="50">
        <v>5.3359999656677202</v>
      </c>
      <c r="K67" s="139">
        <f t="shared" si="2"/>
        <v>-5.2336340823664236E-3</v>
      </c>
      <c r="L67" s="140">
        <f t="shared" si="3"/>
        <v>6.0660853486972481</v>
      </c>
      <c r="M67" s="139" cm="1">
        <f t="array" ref="M67">[1]!BSMPut(L67,$G$4,$G$7,V67,$G$11,AE67)</f>
        <v>3.594083309101137E-2</v>
      </c>
      <c r="N67" s="139">
        <f t="shared" si="4"/>
        <v>7.6283464678414958</v>
      </c>
      <c r="O67" s="141">
        <f t="shared" si="5"/>
        <v>-3.1914700893811876E-2</v>
      </c>
      <c r="P67" s="139">
        <f t="shared" si="6"/>
        <v>3.5279783055473597E-3</v>
      </c>
      <c r="Q67" s="156">
        <f t="shared" si="7"/>
        <v>1.6647601112137889E-4</v>
      </c>
      <c r="R67" s="156">
        <f t="shared" ref="R67:R130" si="16">P67+Q67+X67+AG67</f>
        <v>3.8037654520130851E-3</v>
      </c>
      <c r="T67" s="102">
        <f>FORECAST($T$2,'EUR GBP'!Q67:R67,'EUR GBP'!$Q$2:$R$2)</f>
        <v>2.5379291549324928E-2</v>
      </c>
      <c r="U67" s="102">
        <f t="shared" si="8"/>
        <v>1.1488609015939191E-4</v>
      </c>
      <c r="V67" s="102">
        <f t="shared" si="9"/>
        <v>3.2684055715799284E-2</v>
      </c>
      <c r="W67" s="149">
        <f t="shared" si="10"/>
        <v>1.1488609015938844E-4</v>
      </c>
      <c r="X67" s="155">
        <f t="shared" ref="X67:X130" si="17">W67*$G$18</f>
        <v>-2.0283825742735015E-5</v>
      </c>
      <c r="AC67" s="152">
        <f t="shared" ref="AC67:AC130" si="18">STDEV(K67:K130)*SQRT(252)</f>
        <v>0.22717883513801923</v>
      </c>
      <c r="AD67" s="153">
        <f t="shared" si="12"/>
        <v>2.2524449762120757E-4</v>
      </c>
      <c r="AE67" s="153">
        <f t="shared" si="13"/>
        <v>0.18955504152436367</v>
      </c>
      <c r="AF67" s="153">
        <f t="shared" si="14"/>
        <v>2.2524449762120757E-4</v>
      </c>
      <c r="AG67" s="139">
        <f t="shared" si="15"/>
        <v>1.2959496108708133E-4</v>
      </c>
    </row>
    <row r="68" spans="9:33" ht="15" x14ac:dyDescent="0.2">
      <c r="I68" s="49">
        <v>44965</v>
      </c>
      <c r="J68" s="50">
        <v>5.3639998435974103</v>
      </c>
      <c r="K68" s="139">
        <f t="shared" ref="K68:K131" si="19">LN(J68/J69)</f>
        <v>9.3250731006858155E-4</v>
      </c>
      <c r="L68" s="140">
        <f t="shared" ref="L68:L131" si="20">$J$3*(1+K68)</f>
        <v>6.1036864792141019</v>
      </c>
      <c r="M68" s="139" cm="1">
        <f t="array" ref="M68">[1]!BSMPut(L68,$G$4,$G$7,V68,$G$11,AE68)</f>
        <v>2.5992450666925571E-2</v>
      </c>
      <c r="N68" s="139">
        <f t="shared" ref="N68:N131" si="21">$B$5*(M68-$G$10)</f>
        <v>-12.268418380330104</v>
      </c>
      <c r="O68" s="141">
        <f t="shared" ref="O68:O131" si="22">L68-$J$3</f>
        <v>5.6864296230418887E-3</v>
      </c>
      <c r="P68" s="139">
        <f t="shared" ref="P68:P131" si="23">O68*$G$15</f>
        <v>-6.2860060675058661E-4</v>
      </c>
      <c r="Q68" s="156">
        <f t="shared" ref="Q68:Q131" si="24">0.5*$G$16*O68^2</f>
        <v>5.2850541493535202E-6</v>
      </c>
      <c r="R68" s="156">
        <f t="shared" si="16"/>
        <v>-6.4200149294547926E-3</v>
      </c>
      <c r="T68" s="102">
        <f>FORECAST($T$2,'EUR GBP'!Q68:R68,'EUR GBP'!$Q$2:$R$2)</f>
        <v>2.5264405459165536E-2</v>
      </c>
      <c r="U68" s="102">
        <f t="shared" ref="U68:U131" si="25">T68-T69</f>
        <v>1.7475932836536964E-4</v>
      </c>
      <c r="V68" s="102">
        <f t="shared" ref="V68:V131" si="26">$T$3+U68</f>
        <v>3.2743928954005269E-2</v>
      </c>
      <c r="W68" s="149">
        <f t="shared" ref="W68:W131" si="27">V68-$T$3</f>
        <v>1.7475932836537311E-4</v>
      </c>
      <c r="X68" s="155">
        <f t="shared" si="17"/>
        <v>-3.0854803732660219E-5</v>
      </c>
      <c r="AC68" s="152">
        <f t="shared" si="18"/>
        <v>0.22695359064039802</v>
      </c>
      <c r="AD68" s="153">
        <f t="shared" ref="AD68:AD131" si="28">AC68-AC69</f>
        <v>-1.0021414052988564E-2</v>
      </c>
      <c r="AE68" s="153">
        <f t="shared" ref="AE68:AE131" si="29">$AC$3+AD68</f>
        <v>0.1793083829737539</v>
      </c>
      <c r="AF68" s="153">
        <f t="shared" ref="AF68:AF131" si="30">AE68-$AC$3</f>
        <v>-1.0021414052988564E-2</v>
      </c>
      <c r="AG68" s="139">
        <f t="shared" ref="AG68:AG131" si="31">AF68*$G$17</f>
        <v>-5.7658445731208997E-3</v>
      </c>
    </row>
    <row r="69" spans="9:33" ht="15" x14ac:dyDescent="0.2">
      <c r="I69" s="49">
        <v>44964</v>
      </c>
      <c r="J69" s="50">
        <v>5.3590002059936497</v>
      </c>
      <c r="K69" s="139">
        <f t="shared" si="19"/>
        <v>1.8669485119020586E-4</v>
      </c>
      <c r="L69" s="140">
        <f t="shared" si="20"/>
        <v>6.0991385148028758</v>
      </c>
      <c r="M69" s="139" cm="1">
        <f t="array" ref="M69">[1]!BSMPut(L69,$G$4,$G$7,V69,$G$11,AE69)</f>
        <v>3.1177043176826125E-2</v>
      </c>
      <c r="N69" s="139">
        <f t="shared" si="21"/>
        <v>-1.8992333605289957</v>
      </c>
      <c r="O69" s="141">
        <f t="shared" si="22"/>
        <v>1.1384652118158201E-3</v>
      </c>
      <c r="P69" s="139">
        <f t="shared" si="23"/>
        <v>-1.2585048446076371E-4</v>
      </c>
      <c r="Q69" s="156">
        <f t="shared" si="24"/>
        <v>2.1184081226358594E-7</v>
      </c>
      <c r="R69" s="156">
        <f t="shared" si="16"/>
        <v>-9.5616207331238631E-4</v>
      </c>
      <c r="T69" s="102">
        <f>FORECAST($T$2,'EUR GBP'!Q69:R69,'EUR GBP'!$Q$2:$R$2)</f>
        <v>2.5089646130800166E-2</v>
      </c>
      <c r="U69" s="102">
        <f t="shared" si="25"/>
        <v>3.0132252722976996E-4</v>
      </c>
      <c r="V69" s="102">
        <f t="shared" si="26"/>
        <v>3.2870492152869663E-2</v>
      </c>
      <c r="W69" s="149">
        <f t="shared" si="27"/>
        <v>3.0132252722976649E-4</v>
      </c>
      <c r="X69" s="155">
        <f t="shared" si="17"/>
        <v>-5.3200292796191412E-5</v>
      </c>
      <c r="AC69" s="152">
        <f t="shared" si="18"/>
        <v>0.23697500469338659</v>
      </c>
      <c r="AD69" s="153">
        <f t="shared" si="28"/>
        <v>-1.351038327296189E-3</v>
      </c>
      <c r="AE69" s="153">
        <f t="shared" si="29"/>
        <v>0.18797875869944627</v>
      </c>
      <c r="AF69" s="153">
        <f t="shared" si="30"/>
        <v>-1.351038327296189E-3</v>
      </c>
      <c r="AG69" s="139">
        <f t="shared" si="31"/>
        <v>-7.7732313686769471E-4</v>
      </c>
    </row>
    <row r="70" spans="9:33" ht="15" x14ac:dyDescent="0.2">
      <c r="I70" s="49">
        <v>44963</v>
      </c>
      <c r="J70" s="50">
        <v>5.3579998016357404</v>
      </c>
      <c r="K70" s="139">
        <f t="shared" si="19"/>
        <v>2.8034532620601878E-3</v>
      </c>
      <c r="L70" s="140">
        <f t="shared" si="20"/>
        <v>6.1150955077221294</v>
      </c>
      <c r="M70" s="139" cm="1">
        <f t="array" ref="M70">[1]!BSMPut(L70,$G$4,$G$7,V70,$G$11,AE70)</f>
        <v>3.0110422233292411E-2</v>
      </c>
      <c r="N70" s="139">
        <f t="shared" si="21"/>
        <v>-4.0324752475964232</v>
      </c>
      <c r="O70" s="141">
        <f t="shared" si="22"/>
        <v>1.7095458131069385E-2</v>
      </c>
      <c r="P70" s="139">
        <f t="shared" si="23"/>
        <v>-1.8898001147020095E-3</v>
      </c>
      <c r="Q70" s="156">
        <f t="shared" si="24"/>
        <v>4.7767398736564137E-5</v>
      </c>
      <c r="R70" s="156">
        <f t="shared" si="16"/>
        <v>-2.0239578012439296E-3</v>
      </c>
      <c r="T70" s="102">
        <f>FORECAST($T$2,'EUR GBP'!Q70:R70,'EUR GBP'!$Q$2:$R$2)</f>
        <v>2.4788323603570396E-2</v>
      </c>
      <c r="U70" s="102">
        <f t="shared" si="25"/>
        <v>7.741158828138972E-4</v>
      </c>
      <c r="V70" s="102">
        <f t="shared" si="26"/>
        <v>3.3343285508453793E-2</v>
      </c>
      <c r="W70" s="149">
        <f t="shared" si="27"/>
        <v>7.741158828138972E-4</v>
      </c>
      <c r="X70" s="155">
        <f t="shared" si="17"/>
        <v>-1.3667478499700171E-4</v>
      </c>
      <c r="AC70" s="152">
        <f t="shared" si="18"/>
        <v>0.23832604302068278</v>
      </c>
      <c r="AD70" s="153">
        <f t="shared" si="28"/>
        <v>-7.8647974185219738E-5</v>
      </c>
      <c r="AE70" s="153">
        <f t="shared" si="29"/>
        <v>0.18925114905255724</v>
      </c>
      <c r="AF70" s="153">
        <f t="shared" si="30"/>
        <v>-7.8647974185219738E-5</v>
      </c>
      <c r="AG70" s="139">
        <f t="shared" si="31"/>
        <v>-4.525030028148257E-5</v>
      </c>
    </row>
    <row r="71" spans="9:33" ht="15" x14ac:dyDescent="0.2">
      <c r="I71" s="49">
        <v>44960</v>
      </c>
      <c r="J71" s="50">
        <v>5.3429999351501403</v>
      </c>
      <c r="K71" s="139">
        <f t="shared" si="19"/>
        <v>-5.9712931754420601E-3</v>
      </c>
      <c r="L71" s="140">
        <f t="shared" si="20"/>
        <v>6.0615871035110915</v>
      </c>
      <c r="M71" s="139" cm="1">
        <f t="array" ref="M71">[1]!BSMPut(L71,$G$4,$G$7,V71,$G$11,AE71)</f>
        <v>3.6291516870585738E-2</v>
      </c>
      <c r="N71" s="139">
        <f t="shared" si="21"/>
        <v>8.3297140269902314</v>
      </c>
      <c r="O71" s="141">
        <f t="shared" si="22"/>
        <v>-3.6412946079968478E-2</v>
      </c>
      <c r="P71" s="139">
        <f t="shared" si="23"/>
        <v>4.0252322664287672E-3</v>
      </c>
      <c r="Q71" s="156">
        <f t="shared" si="24"/>
        <v>2.1671139127390745E-4</v>
      </c>
      <c r="R71" s="156">
        <f t="shared" si="16"/>
        <v>4.1645503687490369E-3</v>
      </c>
      <c r="T71" s="102">
        <f>FORECAST($T$2,'EUR GBP'!Q71:R71,'EUR GBP'!$Q$2:$R$2)</f>
        <v>2.4014207720756499E-2</v>
      </c>
      <c r="U71" s="102">
        <f t="shared" si="25"/>
        <v>3.8450583815578115E-5</v>
      </c>
      <c r="V71" s="102">
        <f t="shared" si="26"/>
        <v>3.2607620209455471E-2</v>
      </c>
      <c r="W71" s="149">
        <f t="shared" si="27"/>
        <v>3.8450583815574646E-5</v>
      </c>
      <c r="X71" s="155">
        <f t="shared" si="17"/>
        <v>-6.7886803418891369E-6</v>
      </c>
      <c r="AC71" s="152">
        <f t="shared" si="18"/>
        <v>0.238404690994868</v>
      </c>
      <c r="AD71" s="153">
        <f t="shared" si="28"/>
        <v>-1.2271541627154048E-4</v>
      </c>
      <c r="AE71" s="153">
        <f t="shared" si="29"/>
        <v>0.18920708161047092</v>
      </c>
      <c r="AF71" s="153">
        <f t="shared" si="30"/>
        <v>-1.2271541627154048E-4</v>
      </c>
      <c r="AG71" s="139">
        <f t="shared" si="31"/>
        <v>-7.0604608611748499E-5</v>
      </c>
    </row>
    <row r="72" spans="9:33" ht="15" x14ac:dyDescent="0.2">
      <c r="I72" s="49">
        <v>44959</v>
      </c>
      <c r="J72" s="50">
        <v>5.375</v>
      </c>
      <c r="K72" s="139">
        <f t="shared" si="19"/>
        <v>2.0677453786650223E-2</v>
      </c>
      <c r="L72" s="140">
        <f t="shared" si="20"/>
        <v>6.2240911638074703</v>
      </c>
      <c r="M72" s="139" cm="1">
        <f t="array" ref="M72">[1]!BSMPut(L72,$G$4,$G$7,V72,$G$11,AE72)</f>
        <v>1.8418731655097886E-2</v>
      </c>
      <c r="N72" s="139">
        <f t="shared" si="21"/>
        <v>-27.415856403985472</v>
      </c>
      <c r="O72" s="141">
        <f t="shared" si="22"/>
        <v>0.12609111421641028</v>
      </c>
      <c r="P72" s="139">
        <f t="shared" si="23"/>
        <v>-1.3938614588866275E-2</v>
      </c>
      <c r="Q72" s="156">
        <f t="shared" si="24"/>
        <v>2.5985978158331265E-3</v>
      </c>
      <c r="R72" s="156">
        <f t="shared" si="16"/>
        <v>-1.4199624528503426E-2</v>
      </c>
      <c r="T72" s="102">
        <f>FORECAST($T$2,'EUR GBP'!Q72:R72,'EUR GBP'!$Q$2:$R$2)</f>
        <v>2.3975757136940921E-2</v>
      </c>
      <c r="U72" s="102">
        <f t="shared" si="25"/>
        <v>3.0019693076611953E-4</v>
      </c>
      <c r="V72" s="102">
        <f t="shared" si="26"/>
        <v>3.2869366556406016E-2</v>
      </c>
      <c r="W72" s="149">
        <f t="shared" si="27"/>
        <v>3.0019693076611953E-4</v>
      </c>
      <c r="X72" s="155">
        <f t="shared" si="17"/>
        <v>-5.300156201430495E-5</v>
      </c>
      <c r="AC72" s="152">
        <f t="shared" si="18"/>
        <v>0.23852740641113954</v>
      </c>
      <c r="AD72" s="153">
        <f t="shared" si="28"/>
        <v>-4.8780646775361258E-3</v>
      </c>
      <c r="AE72" s="153">
        <f t="shared" si="29"/>
        <v>0.18445173234920634</v>
      </c>
      <c r="AF72" s="153">
        <f t="shared" si="30"/>
        <v>-4.8780646775361258E-3</v>
      </c>
      <c r="AG72" s="139">
        <f t="shared" si="31"/>
        <v>-2.8066061934559723E-3</v>
      </c>
    </row>
    <row r="73" spans="9:33" ht="15" x14ac:dyDescent="0.2">
      <c r="I73" s="49">
        <v>44958</v>
      </c>
      <c r="J73" s="50">
        <v>5.2649998664855904</v>
      </c>
      <c r="K73" s="139">
        <f t="shared" si="19"/>
        <v>-2.0677453786650205E-2</v>
      </c>
      <c r="L73" s="140">
        <f t="shared" si="20"/>
        <v>5.9719089353746506</v>
      </c>
      <c r="M73" s="139" cm="1">
        <f t="array" ref="M73">[1]!BSMPut(L73,$G$4,$G$7,V73,$G$11,AE73)</f>
        <v>5.052617737310694E-2</v>
      </c>
      <c r="N73" s="139">
        <f t="shared" si="21"/>
        <v>36.799035032032634</v>
      </c>
      <c r="O73" s="141">
        <f t="shared" si="22"/>
        <v>-0.12609111421640939</v>
      </c>
      <c r="P73" s="139">
        <f t="shared" si="23"/>
        <v>1.3938614588866177E-2</v>
      </c>
      <c r="Q73" s="156">
        <f t="shared" si="24"/>
        <v>2.5985978158330901E-3</v>
      </c>
      <c r="R73" s="156">
        <f t="shared" si="16"/>
        <v>1.7813228094731303E-2</v>
      </c>
      <c r="T73" s="102">
        <f>FORECAST($T$2,'EUR GBP'!Q73:R73,'EUR GBP'!$Q$2:$R$2)</f>
        <v>2.3675560206174801E-2</v>
      </c>
      <c r="U73" s="102">
        <f t="shared" si="25"/>
        <v>5.0664879381660116E-5</v>
      </c>
      <c r="V73" s="102">
        <f t="shared" si="26"/>
        <v>3.2619834505021553E-2</v>
      </c>
      <c r="W73" s="149">
        <f t="shared" si="27"/>
        <v>5.0664879381656647E-5</v>
      </c>
      <c r="X73" s="155">
        <f t="shared" si="17"/>
        <v>-8.9451872130773379E-6</v>
      </c>
      <c r="AC73" s="152">
        <f t="shared" si="18"/>
        <v>0.24340547108867566</v>
      </c>
      <c r="AD73" s="153">
        <f t="shared" si="28"/>
        <v>2.2333458402252204E-3</v>
      </c>
      <c r="AE73" s="153">
        <f t="shared" si="29"/>
        <v>0.19156314286696768</v>
      </c>
      <c r="AF73" s="153">
        <f t="shared" si="30"/>
        <v>2.2333458402252204E-3</v>
      </c>
      <c r="AG73" s="139">
        <f t="shared" si="31"/>
        <v>1.2849608772451163E-3</v>
      </c>
    </row>
    <row r="74" spans="9:33" ht="15" x14ac:dyDescent="0.2">
      <c r="I74" s="49">
        <v>44957</v>
      </c>
      <c r="J74" s="50">
        <v>5.375</v>
      </c>
      <c r="K74" s="139">
        <f t="shared" si="19"/>
        <v>-1.3673509884973607E-2</v>
      </c>
      <c r="L74" s="140">
        <f t="shared" si="20"/>
        <v>6.0146189856344074</v>
      </c>
      <c r="M74" s="139" cm="1">
        <f t="array" ref="M74">[1]!BSMPut(L74,$G$4,$G$7,V74,$G$11,AE74)</f>
        <v>4.3505511299778199E-2</v>
      </c>
      <c r="N74" s="139">
        <f t="shared" si="21"/>
        <v>22.757702885375153</v>
      </c>
      <c r="O74" s="141">
        <f t="shared" si="22"/>
        <v>-8.3381063956652568E-2</v>
      </c>
      <c r="P74" s="139">
        <f t="shared" si="23"/>
        <v>9.2172753149494437E-3</v>
      </c>
      <c r="Q74" s="156">
        <f t="shared" si="24"/>
        <v>1.1363312995588863E-3</v>
      </c>
      <c r="R74" s="156">
        <f t="shared" si="16"/>
        <v>1.1170346421583204E-2</v>
      </c>
      <c r="T74" s="102">
        <f>FORECAST($T$2,'EUR GBP'!Q74:R74,'EUR GBP'!$Q$2:$R$2)</f>
        <v>2.3624895326793141E-2</v>
      </c>
      <c r="U74" s="102">
        <f t="shared" si="25"/>
        <v>2.7108062058685614E-4</v>
      </c>
      <c r="V74" s="102">
        <f t="shared" si="26"/>
        <v>3.2840250246226749E-2</v>
      </c>
      <c r="W74" s="149">
        <f t="shared" si="27"/>
        <v>2.7108062058685267E-4</v>
      </c>
      <c r="X74" s="155">
        <f t="shared" si="17"/>
        <v>-4.7860903461748162E-5</v>
      </c>
      <c r="AC74" s="152">
        <f t="shared" si="18"/>
        <v>0.24117212524845044</v>
      </c>
      <c r="AD74" s="153">
        <f t="shared" si="28"/>
        <v>1.5027324446426626E-3</v>
      </c>
      <c r="AE74" s="153">
        <f t="shared" si="29"/>
        <v>0.19083252947138513</v>
      </c>
      <c r="AF74" s="153">
        <f t="shared" si="30"/>
        <v>1.5027324446426626E-3</v>
      </c>
      <c r="AG74" s="139">
        <f t="shared" si="31"/>
        <v>8.6460071053662171E-4</v>
      </c>
    </row>
    <row r="75" spans="9:33" ht="15" x14ac:dyDescent="0.2">
      <c r="I75" s="49">
        <v>44956</v>
      </c>
      <c r="J75" s="50">
        <v>5.4489998817443803</v>
      </c>
      <c r="K75" s="139">
        <f t="shared" si="19"/>
        <v>-3.8464941790006899E-3</v>
      </c>
      <c r="L75" s="140">
        <f t="shared" si="20"/>
        <v>6.074544127896762</v>
      </c>
      <c r="M75" s="139" cm="1">
        <f t="array" ref="M75">[1]!BSMPut(L75,$G$4,$G$7,V75,$G$11,AE75)</f>
        <v>3.4652894013578184E-2</v>
      </c>
      <c r="N75" s="139">
        <f t="shared" si="21"/>
        <v>5.0524683129751224</v>
      </c>
      <c r="O75" s="141">
        <f t="shared" si="22"/>
        <v>-2.3455921694297999E-2</v>
      </c>
      <c r="P75" s="139">
        <f t="shared" si="23"/>
        <v>2.592911121098624E-3</v>
      </c>
      <c r="Q75" s="156">
        <f t="shared" si="24"/>
        <v>8.9923895124183989E-5</v>
      </c>
      <c r="R75" s="156">
        <f t="shared" si="16"/>
        <v>2.5323604814398199E-3</v>
      </c>
      <c r="T75" s="102">
        <f>FORECAST($T$2,'EUR GBP'!Q75:R75,'EUR GBP'!$Q$2:$R$2)</f>
        <v>2.3353814706206285E-2</v>
      </c>
      <c r="U75" s="102">
        <f t="shared" si="25"/>
        <v>2.5576148182153424E-4</v>
      </c>
      <c r="V75" s="102">
        <f t="shared" si="26"/>
        <v>3.282493110746143E-2</v>
      </c>
      <c r="W75" s="149">
        <f t="shared" si="27"/>
        <v>2.5576148182153424E-4</v>
      </c>
      <c r="X75" s="155">
        <f t="shared" si="17"/>
        <v>-4.5156217970115535E-5</v>
      </c>
      <c r="AC75" s="152">
        <f t="shared" si="18"/>
        <v>0.23966939280380778</v>
      </c>
      <c r="AD75" s="153">
        <f t="shared" si="28"/>
        <v>-1.8305010597507998E-4</v>
      </c>
      <c r="AE75" s="153">
        <f t="shared" si="29"/>
        <v>0.18914674692076738</v>
      </c>
      <c r="AF75" s="153">
        <f t="shared" si="30"/>
        <v>-1.8305010597507998E-4</v>
      </c>
      <c r="AG75" s="139">
        <f t="shared" si="31"/>
        <v>-1.0531831681287232E-4</v>
      </c>
    </row>
    <row r="76" spans="9:33" ht="15" x14ac:dyDescent="0.2">
      <c r="I76" s="49">
        <v>44953</v>
      </c>
      <c r="J76" s="50">
        <v>5.4699997901916504</v>
      </c>
      <c r="K76" s="139">
        <f t="shared" si="19"/>
        <v>3.1126495417079084E-3</v>
      </c>
      <c r="L76" s="140">
        <f t="shared" si="20"/>
        <v>6.1169809866507547</v>
      </c>
      <c r="M76" s="139" cm="1">
        <f t="array" ref="M76">[1]!BSMPut(L76,$G$4,$G$7,V76,$G$11,AE76)</f>
        <v>2.9992216991629128E-2</v>
      </c>
      <c r="N76" s="139">
        <f t="shared" si="21"/>
        <v>-4.2688857309229888</v>
      </c>
      <c r="O76" s="141">
        <f t="shared" si="22"/>
        <v>1.8980937059694725E-2</v>
      </c>
      <c r="P76" s="139">
        <f t="shared" si="23"/>
        <v>-2.09822847434384E-3</v>
      </c>
      <c r="Q76" s="156">
        <f t="shared" si="24"/>
        <v>5.8885098027258575E-5</v>
      </c>
      <c r="R76" s="156">
        <f t="shared" si="16"/>
        <v>-2.1385178736962494E-3</v>
      </c>
      <c r="T76" s="102">
        <f>FORECAST($T$2,'EUR GBP'!Q76:R76,'EUR GBP'!$Q$2:$R$2)</f>
        <v>2.3098053224384751E-2</v>
      </c>
      <c r="U76" s="102">
        <f t="shared" si="25"/>
        <v>4.1954815387731242E-4</v>
      </c>
      <c r="V76" s="102">
        <f t="shared" si="26"/>
        <v>3.2988717779517208E-2</v>
      </c>
      <c r="W76" s="149">
        <f t="shared" si="27"/>
        <v>4.1954815387731242E-4</v>
      </c>
      <c r="X76" s="155">
        <f t="shared" si="17"/>
        <v>-7.407373366198714E-5</v>
      </c>
      <c r="AC76" s="152">
        <f t="shared" si="18"/>
        <v>0.23985244290978286</v>
      </c>
      <c r="AD76" s="153">
        <f t="shared" si="28"/>
        <v>-4.3626765007465096E-5</v>
      </c>
      <c r="AE76" s="153">
        <f t="shared" si="29"/>
        <v>0.189286170261735</v>
      </c>
      <c r="AF76" s="153">
        <f t="shared" si="30"/>
        <v>-4.3626765007465096E-5</v>
      </c>
      <c r="AG76" s="139">
        <f t="shared" si="31"/>
        <v>-2.5100763717680954E-5</v>
      </c>
    </row>
    <row r="77" spans="9:33" ht="15" x14ac:dyDescent="0.2">
      <c r="I77" s="49">
        <v>44952</v>
      </c>
      <c r="J77" s="50">
        <v>5.4530000686645499</v>
      </c>
      <c r="K77" s="139">
        <f t="shared" si="19"/>
        <v>-9.1652729824032836E-4</v>
      </c>
      <c r="L77" s="140">
        <f t="shared" si="20"/>
        <v>6.0924110660809392</v>
      </c>
      <c r="M77" s="139" cm="1">
        <f t="array" ref="M77">[1]!BSMPut(L77,$G$4,$G$7,V77,$G$11,AE77)</f>
        <v>3.2339792267150891E-2</v>
      </c>
      <c r="N77" s="139">
        <f t="shared" si="21"/>
        <v>0.42626482012053657</v>
      </c>
      <c r="O77" s="141">
        <f t="shared" si="22"/>
        <v>-5.5889835101208263E-3</v>
      </c>
      <c r="P77" s="139">
        <f t="shared" si="23"/>
        <v>6.1782852483481705E-4</v>
      </c>
      <c r="Q77" s="156">
        <f t="shared" si="24"/>
        <v>5.1054703780150801E-6</v>
      </c>
      <c r="R77" s="156">
        <f t="shared" si="16"/>
        <v>2.1654034829839559E-4</v>
      </c>
      <c r="T77" s="102">
        <f>FORECAST($T$2,'EUR GBP'!Q77:R77,'EUR GBP'!$Q$2:$R$2)</f>
        <v>2.2678505070507438E-2</v>
      </c>
      <c r="U77" s="102">
        <f t="shared" si="25"/>
        <v>5.2388012409167878E-5</v>
      </c>
      <c r="V77" s="102">
        <f t="shared" si="26"/>
        <v>3.2621557638049067E-2</v>
      </c>
      <c r="W77" s="149">
        <f t="shared" si="27"/>
        <v>5.2388012409171347E-5</v>
      </c>
      <c r="X77" s="155">
        <f t="shared" si="17"/>
        <v>-9.2494166460153799E-6</v>
      </c>
      <c r="AC77" s="152">
        <f t="shared" si="18"/>
        <v>0.23989606967479032</v>
      </c>
      <c r="AD77" s="153">
        <f t="shared" si="28"/>
        <v>-6.9026258335663782E-4</v>
      </c>
      <c r="AE77" s="153">
        <f t="shared" si="29"/>
        <v>0.18863953444338583</v>
      </c>
      <c r="AF77" s="153">
        <f t="shared" si="30"/>
        <v>-6.9026258335663782E-4</v>
      </c>
      <c r="AG77" s="139">
        <f t="shared" si="31"/>
        <v>-3.9714423026842124E-4</v>
      </c>
    </row>
    <row r="78" spans="9:33" ht="15" x14ac:dyDescent="0.2">
      <c r="I78" s="49">
        <v>44951</v>
      </c>
      <c r="J78" s="50">
        <v>5.4580001831054599</v>
      </c>
      <c r="K78" s="139">
        <f t="shared" si="19"/>
        <v>-7.3019602744968182E-3</v>
      </c>
      <c r="L78" s="140">
        <f t="shared" si="20"/>
        <v>6.0534726954750662</v>
      </c>
      <c r="M78" s="139" cm="1">
        <f t="array" ref="M78">[1]!BSMPut(L78,$G$4,$G$7,V78,$G$11,AE78)</f>
        <v>3.5341485195050204E-2</v>
      </c>
      <c r="N78" s="139">
        <f t="shared" si="21"/>
        <v>6.4296506759191629</v>
      </c>
      <c r="O78" s="141">
        <f t="shared" si="22"/>
        <v>-4.4527354115993845E-2</v>
      </c>
      <c r="P78" s="139">
        <f t="shared" si="23"/>
        <v>4.9222312891896974E-3</v>
      </c>
      <c r="Q78" s="156">
        <f t="shared" si="24"/>
        <v>3.2405884750572517E-4</v>
      </c>
      <c r="R78" s="156">
        <f t="shared" si="16"/>
        <v>3.3489461601165405E-3</v>
      </c>
      <c r="T78" s="102">
        <f>FORECAST($T$2,'EUR GBP'!Q78:R78,'EUR GBP'!$Q$2:$R$2)</f>
        <v>2.262611705809827E-2</v>
      </c>
      <c r="U78" s="102">
        <f t="shared" si="25"/>
        <v>6.9526955485677E-6</v>
      </c>
      <c r="V78" s="102">
        <f t="shared" si="26"/>
        <v>3.2576122321188464E-2</v>
      </c>
      <c r="W78" s="149">
        <f t="shared" si="27"/>
        <v>6.9526955485677E-6</v>
      </c>
      <c r="X78" s="155">
        <f t="shared" si="17"/>
        <v>-1.2275399463397264E-6</v>
      </c>
      <c r="AC78" s="152">
        <f t="shared" si="18"/>
        <v>0.24058633225814696</v>
      </c>
      <c r="AD78" s="153">
        <f t="shared" si="28"/>
        <v>-3.2955740764768482E-3</v>
      </c>
      <c r="AE78" s="153">
        <f t="shared" si="29"/>
        <v>0.18603422295026562</v>
      </c>
      <c r="AF78" s="153">
        <f t="shared" si="30"/>
        <v>-3.2955740764768482E-3</v>
      </c>
      <c r="AG78" s="139">
        <f t="shared" si="31"/>
        <v>-1.896116436632542E-3</v>
      </c>
    </row>
    <row r="79" spans="9:33" ht="15" x14ac:dyDescent="0.2">
      <c r="I79" s="49">
        <v>44950</v>
      </c>
      <c r="J79" s="50">
        <v>5.4980001449584899</v>
      </c>
      <c r="K79" s="139">
        <f t="shared" si="19"/>
        <v>7.1187730441858166E-3</v>
      </c>
      <c r="L79" s="140">
        <f t="shared" si="20"/>
        <v>6.1414103279675318</v>
      </c>
      <c r="M79" s="139" cm="1">
        <f t="array" ref="M79">[1]!BSMPut(L79,$G$4,$G$7,V79,$G$11,AE79)</f>
        <v>2.7452551772143785E-2</v>
      </c>
      <c r="N79" s="139">
        <f t="shared" si="21"/>
        <v>-9.348216169893675</v>
      </c>
      <c r="O79" s="141">
        <f t="shared" si="22"/>
        <v>4.3410278376471823E-2</v>
      </c>
      <c r="P79" s="139">
        <f t="shared" si="23"/>
        <v>-4.7987452822927596E-3</v>
      </c>
      <c r="Q79" s="156">
        <f t="shared" si="24"/>
        <v>3.0800321225666168E-4</v>
      </c>
      <c r="R79" s="156">
        <f t="shared" si="16"/>
        <v>-4.6828432033569206E-3</v>
      </c>
      <c r="T79" s="102">
        <f>FORECAST($T$2,'EUR GBP'!Q79:R79,'EUR GBP'!$Q$2:$R$2)</f>
        <v>2.2619164362549703E-2</v>
      </c>
      <c r="U79" s="102">
        <f t="shared" si="25"/>
        <v>4.081010818481022E-4</v>
      </c>
      <c r="V79" s="102">
        <f t="shared" si="26"/>
        <v>3.2977270707488002E-2</v>
      </c>
      <c r="W79" s="149">
        <f t="shared" si="27"/>
        <v>4.0810108184810567E-4</v>
      </c>
      <c r="X79" s="155">
        <f t="shared" si="17"/>
        <v>-7.2052684690933867E-5</v>
      </c>
      <c r="AC79" s="152">
        <f t="shared" si="18"/>
        <v>0.24388190633462381</v>
      </c>
      <c r="AD79" s="153">
        <f t="shared" si="28"/>
        <v>-2.0865203612102645E-4</v>
      </c>
      <c r="AE79" s="153">
        <f t="shared" si="29"/>
        <v>0.18912114499062144</v>
      </c>
      <c r="AF79" s="153">
        <f t="shared" si="30"/>
        <v>-2.0865203612102645E-4</v>
      </c>
      <c r="AG79" s="139">
        <f t="shared" si="31"/>
        <v>-1.2004844862988908E-4</v>
      </c>
    </row>
    <row r="80" spans="9:33" ht="15" x14ac:dyDescent="0.2">
      <c r="I80" s="49">
        <v>44949</v>
      </c>
      <c r="J80" s="50">
        <v>5.4590001106262198</v>
      </c>
      <c r="K80" s="139">
        <f t="shared" si="19"/>
        <v>-3.6158222191553915E-2</v>
      </c>
      <c r="L80" s="140">
        <f t="shared" si="20"/>
        <v>5.8775072088738396</v>
      </c>
      <c r="M80" s="139" cm="1">
        <f t="array" ref="M80">[1]!BSMPut(L80,$G$4,$G$7,V80,$G$11,AE80)</f>
        <v>7.701301403434524E-2</v>
      </c>
      <c r="N80" s="139">
        <f t="shared" si="21"/>
        <v>89.772708354509234</v>
      </c>
      <c r="O80" s="141">
        <f t="shared" si="22"/>
        <v>-0.22049284071722042</v>
      </c>
      <c r="P80" s="139">
        <f t="shared" si="23"/>
        <v>2.4374157889403673E-2</v>
      </c>
      <c r="Q80" s="156">
        <f t="shared" si="24"/>
        <v>7.9461926437938164E-3</v>
      </c>
      <c r="R80" s="156">
        <f t="shared" si="16"/>
        <v>3.9936306425677033E-2</v>
      </c>
      <c r="T80" s="102">
        <f>FORECAST($T$2,'EUR GBP'!Q80:R80,'EUR GBP'!$Q$2:$R$2)</f>
        <v>2.22110632807016E-2</v>
      </c>
      <c r="U80" s="102">
        <f t="shared" si="25"/>
        <v>2.3204628378158468E-4</v>
      </c>
      <c r="V80" s="102">
        <f t="shared" si="26"/>
        <v>3.2801215909421477E-2</v>
      </c>
      <c r="W80" s="149">
        <f t="shared" si="27"/>
        <v>2.3204628378158121E-4</v>
      </c>
      <c r="X80" s="155">
        <f t="shared" si="17"/>
        <v>-4.0969158041193861E-5</v>
      </c>
      <c r="AC80" s="152">
        <f t="shared" si="18"/>
        <v>0.24409055837074484</v>
      </c>
      <c r="AD80" s="153">
        <f t="shared" si="28"/>
        <v>1.3308235303754468E-2</v>
      </c>
      <c r="AE80" s="153">
        <f t="shared" si="29"/>
        <v>0.20263803233049693</v>
      </c>
      <c r="AF80" s="153">
        <f t="shared" si="30"/>
        <v>1.3308235303754468E-2</v>
      </c>
      <c r="AG80" s="139">
        <f t="shared" si="31"/>
        <v>7.6569250505207345E-3</v>
      </c>
    </row>
    <row r="81" spans="9:33" ht="15" x14ac:dyDescent="0.2">
      <c r="I81" s="49">
        <v>44946</v>
      </c>
      <c r="J81" s="50">
        <v>5.6599998474120996</v>
      </c>
      <c r="K81" s="139">
        <f t="shared" si="19"/>
        <v>8.8371858662709079E-4</v>
      </c>
      <c r="L81" s="140">
        <f t="shared" si="20"/>
        <v>6.1033889655761362</v>
      </c>
      <c r="M81" s="139" cm="1">
        <f t="array" ref="M81">[1]!BSMPut(L81,$G$4,$G$7,V81,$G$11,AE81)</f>
        <v>2.5658955138957218E-2</v>
      </c>
      <c r="N81" s="139">
        <f t="shared" si="21"/>
        <v>-12.935409436266809</v>
      </c>
      <c r="O81" s="141">
        <f t="shared" si="22"/>
        <v>5.3889159850761814E-3</v>
      </c>
      <c r="P81" s="139">
        <f t="shared" si="23"/>
        <v>-5.9571226279148647E-4</v>
      </c>
      <c r="Q81" s="156">
        <f t="shared" si="24"/>
        <v>4.7464939313888884E-6</v>
      </c>
      <c r="R81" s="156">
        <f t="shared" si="16"/>
        <v>-6.7859828583085001E-3</v>
      </c>
      <c r="T81" s="102">
        <f>FORECAST($T$2,'EUR GBP'!Q81:R81,'EUR GBP'!$Q$2:$R$2)</f>
        <v>2.1979016996920016E-2</v>
      </c>
      <c r="U81" s="102">
        <f t="shared" si="25"/>
        <v>1.4936886727808657E-4</v>
      </c>
      <c r="V81" s="102">
        <f t="shared" si="26"/>
        <v>3.2718538492917983E-2</v>
      </c>
      <c r="W81" s="149">
        <f t="shared" si="27"/>
        <v>1.4936886727808657E-4</v>
      </c>
      <c r="X81" s="155">
        <f t="shared" si="17"/>
        <v>-2.6371966101858247E-5</v>
      </c>
      <c r="AC81" s="152">
        <f t="shared" si="18"/>
        <v>0.23078232306699037</v>
      </c>
      <c r="AD81" s="153">
        <f t="shared" si="28"/>
        <v>-1.0721507689469972E-2</v>
      </c>
      <c r="AE81" s="153">
        <f t="shared" si="29"/>
        <v>0.17860828933727249</v>
      </c>
      <c r="AF81" s="153">
        <f t="shared" si="30"/>
        <v>-1.0721507689469972E-2</v>
      </c>
      <c r="AG81" s="139">
        <f t="shared" si="31"/>
        <v>-6.1686451233465443E-3</v>
      </c>
    </row>
    <row r="82" spans="9:33" ht="15" x14ac:dyDescent="0.2">
      <c r="I82" s="49">
        <v>44945</v>
      </c>
      <c r="J82" s="50">
        <v>5.6550002098083496</v>
      </c>
      <c r="K82" s="139">
        <f t="shared" si="19"/>
        <v>-2.4455343287720963E-2</v>
      </c>
      <c r="L82" s="140">
        <f t="shared" si="20"/>
        <v>5.9488713650097713</v>
      </c>
      <c r="M82" s="139" cm="1">
        <f t="array" ref="M82">[1]!BSMPut(L82,$G$4,$G$7,V82,$G$11,AE82)</f>
        <v>5.3415420683626813E-2</v>
      </c>
      <c r="N82" s="139">
        <f t="shared" si="21"/>
        <v>42.577521653072381</v>
      </c>
      <c r="O82" s="141">
        <f t="shared" si="22"/>
        <v>-0.1491286845812887</v>
      </c>
      <c r="P82" s="139">
        <f t="shared" si="23"/>
        <v>1.6485279485718589E-2</v>
      </c>
      <c r="Q82" s="156">
        <f t="shared" si="24"/>
        <v>3.6349000917878199E-3</v>
      </c>
      <c r="R82" s="156">
        <f t="shared" si="16"/>
        <v>2.0690414589909664E-2</v>
      </c>
      <c r="T82" s="102">
        <f>FORECAST($T$2,'EUR GBP'!Q82:R82,'EUR GBP'!$Q$2:$R$2)</f>
        <v>2.1829648129641929E-2</v>
      </c>
      <c r="U82" s="102">
        <f t="shared" si="25"/>
        <v>4.9783103167947568E-5</v>
      </c>
      <c r="V82" s="102">
        <f t="shared" si="26"/>
        <v>3.261895272880784E-2</v>
      </c>
      <c r="W82" s="149">
        <f t="shared" si="27"/>
        <v>4.9783103167944098E-5</v>
      </c>
      <c r="X82" s="155">
        <f t="shared" si="17"/>
        <v>-8.7895043533140717E-6</v>
      </c>
      <c r="AC82" s="152">
        <f t="shared" si="18"/>
        <v>0.24150383075646034</v>
      </c>
      <c r="AD82" s="153">
        <f t="shared" si="28"/>
        <v>1.0063823878118106E-3</v>
      </c>
      <c r="AE82" s="153">
        <f t="shared" si="29"/>
        <v>0.19033617941455427</v>
      </c>
      <c r="AF82" s="153">
        <f t="shared" si="30"/>
        <v>1.0063823878118106E-3</v>
      </c>
      <c r="AG82" s="139">
        <f t="shared" si="31"/>
        <v>5.7902451675656769E-4</v>
      </c>
    </row>
    <row r="83" spans="9:33" ht="15" x14ac:dyDescent="0.2">
      <c r="I83" s="49">
        <v>44944</v>
      </c>
      <c r="J83" s="50">
        <v>5.79500007629394</v>
      </c>
      <c r="K83" s="139">
        <f t="shared" si="19"/>
        <v>6.7526936419959908E-3</v>
      </c>
      <c r="L83" s="140">
        <f t="shared" si="20"/>
        <v>6.1391779757548246</v>
      </c>
      <c r="M83" s="139" cm="1">
        <f t="array" ref="M83">[1]!BSMPut(L83,$G$4,$G$7,V83,$G$11,AE83)</f>
        <v>2.7469347921081244E-2</v>
      </c>
      <c r="N83" s="139">
        <f t="shared" si="21"/>
        <v>-9.3146238720187569</v>
      </c>
      <c r="O83" s="141">
        <f t="shared" si="22"/>
        <v>4.1177926163764589E-2</v>
      </c>
      <c r="P83" s="139">
        <f t="shared" si="23"/>
        <v>-4.5519721665748291E-3</v>
      </c>
      <c r="Q83" s="156">
        <f t="shared" si="24"/>
        <v>2.7713989322503878E-4</v>
      </c>
      <c r="R83" s="156">
        <f t="shared" si="16"/>
        <v>-4.6827419706137472E-3</v>
      </c>
      <c r="T83" s="102">
        <f>FORECAST($T$2,'EUR GBP'!Q83:R83,'EUR GBP'!$Q$2:$R$2)</f>
        <v>2.1779865026473982E-2</v>
      </c>
      <c r="U83" s="102">
        <f t="shared" si="25"/>
        <v>8.5576437413709822E-5</v>
      </c>
      <c r="V83" s="102">
        <f t="shared" si="26"/>
        <v>3.2654746063053602E-2</v>
      </c>
      <c r="W83" s="149">
        <f t="shared" si="27"/>
        <v>8.5576437413706352E-5</v>
      </c>
      <c r="X83" s="155">
        <f t="shared" si="17"/>
        <v>-1.5109031404719961E-5</v>
      </c>
      <c r="AC83" s="152">
        <f t="shared" si="18"/>
        <v>0.24049744836864853</v>
      </c>
      <c r="AD83" s="153">
        <f t="shared" si="28"/>
        <v>-6.827131850233592E-4</v>
      </c>
      <c r="AE83" s="153">
        <f t="shared" si="29"/>
        <v>0.1886470838417191</v>
      </c>
      <c r="AF83" s="153">
        <f t="shared" si="30"/>
        <v>-6.827131850233592E-4</v>
      </c>
      <c r="AG83" s="139">
        <f t="shared" si="31"/>
        <v>-3.9280066585923673E-4</v>
      </c>
    </row>
    <row r="84" spans="9:33" ht="15" x14ac:dyDescent="0.2">
      <c r="I84" s="49">
        <v>44943</v>
      </c>
      <c r="J84" s="50">
        <v>5.7560000419616699</v>
      </c>
      <c r="K84" s="139">
        <f t="shared" si="19"/>
        <v>-1.0026028129657754E-2</v>
      </c>
      <c r="L84" s="140">
        <f t="shared" si="20"/>
        <v>6.0368613295592057</v>
      </c>
      <c r="M84" s="139" cm="1">
        <f t="array" ref="M84">[1]!BSMPut(L84,$G$4,$G$7,V84,$G$11,AE84)</f>
        <v>3.8962194757721669E-2</v>
      </c>
      <c r="N84" s="139">
        <f t="shared" si="21"/>
        <v>13.671069801262092</v>
      </c>
      <c r="O84" s="141">
        <f t="shared" si="22"/>
        <v>-6.1138720031854277E-2</v>
      </c>
      <c r="P84" s="139">
        <f t="shared" si="23"/>
        <v>6.7585179199701733E-3</v>
      </c>
      <c r="Q84" s="156">
        <f t="shared" si="24"/>
        <v>6.1094594815606679E-4</v>
      </c>
      <c r="R84" s="156">
        <f t="shared" si="16"/>
        <v>6.8668439156212855E-3</v>
      </c>
      <c r="T84" s="102">
        <f>FORECAST($T$2,'EUR GBP'!Q84:R84,'EUR GBP'!$Q$2:$R$2)</f>
        <v>2.1694288589060272E-2</v>
      </c>
      <c r="U84" s="102">
        <f t="shared" si="25"/>
        <v>6.9756619632269784E-5</v>
      </c>
      <c r="V84" s="102">
        <f t="shared" si="26"/>
        <v>3.2638926245272162E-2</v>
      </c>
      <c r="W84" s="149">
        <f t="shared" si="27"/>
        <v>6.9756619632266315E-5</v>
      </c>
      <c r="X84" s="155">
        <f t="shared" si="17"/>
        <v>-1.2315948040882221E-5</v>
      </c>
      <c r="AC84" s="152">
        <f t="shared" si="18"/>
        <v>0.24118016155367189</v>
      </c>
      <c r="AD84" s="153">
        <f t="shared" si="28"/>
        <v>-8.5218034899495199E-4</v>
      </c>
      <c r="AE84" s="153">
        <f t="shared" si="29"/>
        <v>0.18847761667774751</v>
      </c>
      <c r="AF84" s="153">
        <f t="shared" si="30"/>
        <v>-8.5218034899495199E-4</v>
      </c>
      <c r="AG84" s="139">
        <f t="shared" si="31"/>
        <v>-4.9030400446407191E-4</v>
      </c>
    </row>
    <row r="85" spans="9:33" ht="15" x14ac:dyDescent="0.2">
      <c r="I85" s="49">
        <v>44942</v>
      </c>
      <c r="J85" s="50">
        <v>5.8140001296996999</v>
      </c>
      <c r="K85" s="139">
        <f t="shared" si="19"/>
        <v>1.019976238553281E-2</v>
      </c>
      <c r="L85" s="140">
        <f t="shared" si="20"/>
        <v>6.1601982011238556</v>
      </c>
      <c r="M85" s="139" cm="1">
        <f t="array" ref="M85">[1]!BSMPut(L85,$G$4,$G$7,V85,$G$11,AE85)</f>
        <v>2.4993892571918863E-2</v>
      </c>
      <c r="N85" s="139">
        <f t="shared" si="21"/>
        <v>-14.265534570343519</v>
      </c>
      <c r="O85" s="141">
        <f t="shared" si="22"/>
        <v>6.219815153279562E-2</v>
      </c>
      <c r="P85" s="139">
        <f t="shared" si="23"/>
        <v>-6.875631702861971E-3</v>
      </c>
      <c r="Q85" s="156">
        <f t="shared" si="24"/>
        <v>6.3230273507418897E-4</v>
      </c>
      <c r="R85" s="156">
        <f t="shared" si="16"/>
        <v>-7.2311099509778654E-3</v>
      </c>
      <c r="T85" s="102">
        <f>FORECAST($T$2,'EUR GBP'!Q85:R85,'EUR GBP'!$Q$2:$R$2)</f>
        <v>2.1624531969428002E-2</v>
      </c>
      <c r="U85" s="102">
        <f t="shared" si="25"/>
        <v>4.1444767266511987E-4</v>
      </c>
      <c r="V85" s="102">
        <f t="shared" si="26"/>
        <v>3.2983617298305012E-2</v>
      </c>
      <c r="W85" s="149">
        <f t="shared" si="27"/>
        <v>4.144476726651164E-4</v>
      </c>
      <c r="X85" s="155">
        <f t="shared" si="17"/>
        <v>-7.3173213225015659E-5</v>
      </c>
      <c r="AC85" s="152">
        <f t="shared" si="18"/>
        <v>0.24203234190266684</v>
      </c>
      <c r="AD85" s="153">
        <f t="shared" si="28"/>
        <v>-1.5896479765737659E-3</v>
      </c>
      <c r="AE85" s="153">
        <f t="shared" si="29"/>
        <v>0.1877401490501687</v>
      </c>
      <c r="AF85" s="153">
        <f t="shared" si="30"/>
        <v>-1.5896479765737659E-3</v>
      </c>
      <c r="AG85" s="139">
        <f t="shared" si="31"/>
        <v>-9.1460776996506827E-4</v>
      </c>
    </row>
    <row r="86" spans="9:33" ht="15" x14ac:dyDescent="0.2">
      <c r="I86" s="49">
        <v>44939</v>
      </c>
      <c r="J86" s="50">
        <v>5.75500011444091</v>
      </c>
      <c r="K86" s="139">
        <f t="shared" si="19"/>
        <v>7.1497188620232343E-3</v>
      </c>
      <c r="L86" s="140">
        <f t="shared" si="20"/>
        <v>6.14159903556624</v>
      </c>
      <c r="M86" s="139" cm="1">
        <f t="array" ref="M86">[1]!BSMPut(L86,$G$4,$G$7,V86,$G$11,AE86)</f>
        <v>2.6367263630987736E-2</v>
      </c>
      <c r="N86" s="139">
        <f t="shared" si="21"/>
        <v>-11.518792452205773</v>
      </c>
      <c r="O86" s="141">
        <f t="shared" si="22"/>
        <v>4.3598985975179971E-2</v>
      </c>
      <c r="P86" s="139">
        <f t="shared" si="23"/>
        <v>-4.8196057727779885E-3</v>
      </c>
      <c r="Q86" s="156">
        <f t="shared" si="24"/>
        <v>3.1068685678512805E-4</v>
      </c>
      <c r="R86" s="156">
        <f t="shared" si="16"/>
        <v>-5.8775620799242125E-3</v>
      </c>
      <c r="T86" s="102">
        <f>FORECAST($T$2,'EUR GBP'!Q86:R86,'EUR GBP'!$Q$2:$R$2)</f>
        <v>2.1210084296762882E-2</v>
      </c>
      <c r="U86" s="102">
        <f t="shared" si="25"/>
        <v>1.3085585087535198E-4</v>
      </c>
      <c r="V86" s="102">
        <f t="shared" si="26"/>
        <v>3.2700025476515251E-2</v>
      </c>
      <c r="W86" s="149">
        <f t="shared" si="27"/>
        <v>1.3085585087535545E-4</v>
      </c>
      <c r="X86" s="155">
        <f t="shared" si="17"/>
        <v>-2.3103382427677859E-5</v>
      </c>
      <c r="AC86" s="152">
        <f t="shared" si="18"/>
        <v>0.24362198987924061</v>
      </c>
      <c r="AD86" s="153">
        <f t="shared" si="28"/>
        <v>-2.3386359282170921E-3</v>
      </c>
      <c r="AE86" s="153">
        <f t="shared" si="29"/>
        <v>0.18699116109852537</v>
      </c>
      <c r="AF86" s="153">
        <f t="shared" si="30"/>
        <v>-2.3386359282170921E-3</v>
      </c>
      <c r="AG86" s="139">
        <f t="shared" si="31"/>
        <v>-1.3455397815036738E-3</v>
      </c>
    </row>
    <row r="87" spans="9:33" ht="15" x14ac:dyDescent="0.2">
      <c r="I87" s="49">
        <v>44938</v>
      </c>
      <c r="J87" s="50">
        <v>5.7140002250671298</v>
      </c>
      <c r="K87" s="139">
        <f t="shared" si="19"/>
        <v>1.6409792431260006E-2</v>
      </c>
      <c r="L87" s="140">
        <f t="shared" si="20"/>
        <v>6.1980669646506632</v>
      </c>
      <c r="M87" s="139" cm="1">
        <f t="array" ref="M87">[1]!BSMPut(L87,$G$4,$G$7,V87,$G$11,AE87)</f>
        <v>2.0672890887477813E-2</v>
      </c>
      <c r="N87" s="139">
        <f t="shared" si="21"/>
        <v>-22.90753793922562</v>
      </c>
      <c r="O87" s="141">
        <f t="shared" si="22"/>
        <v>0.10006691505960319</v>
      </c>
      <c r="P87" s="139">
        <f t="shared" si="23"/>
        <v>-1.1061795835341268E-2</v>
      </c>
      <c r="Q87" s="156">
        <f t="shared" si="24"/>
        <v>1.6366323326624411E-3</v>
      </c>
      <c r="R87" s="156">
        <f t="shared" si="16"/>
        <v>-1.1820820373609467E-2</v>
      </c>
      <c r="T87" s="102">
        <f>FORECAST($T$2,'EUR GBP'!Q87:R87,'EUR GBP'!$Q$2:$R$2)</f>
        <v>2.107922844588753E-2</v>
      </c>
      <c r="U87" s="102">
        <f t="shared" si="25"/>
        <v>-2.1613817662003224E-4</v>
      </c>
      <c r="V87" s="102">
        <f t="shared" si="26"/>
        <v>3.2353031449019867E-2</v>
      </c>
      <c r="W87" s="149">
        <f t="shared" si="27"/>
        <v>-2.1613817662002877E-4</v>
      </c>
      <c r="X87" s="155">
        <f t="shared" si="17"/>
        <v>3.8160486659706207E-5</v>
      </c>
      <c r="AC87" s="152">
        <f t="shared" si="18"/>
        <v>0.2459606258074577</v>
      </c>
      <c r="AD87" s="153">
        <f t="shared" si="28"/>
        <v>-4.2301333586870493E-3</v>
      </c>
      <c r="AE87" s="153">
        <f t="shared" si="29"/>
        <v>0.18509966366805541</v>
      </c>
      <c r="AF87" s="153">
        <f t="shared" si="30"/>
        <v>-4.2301333586870493E-3</v>
      </c>
      <c r="AG87" s="139">
        <f t="shared" si="31"/>
        <v>-2.433817357590348E-3</v>
      </c>
    </row>
    <row r="88" spans="9:33" ht="15" x14ac:dyDescent="0.2">
      <c r="I88" s="49">
        <v>44937</v>
      </c>
      <c r="J88" s="50">
        <v>5.6209998130798304</v>
      </c>
      <c r="K88" s="139">
        <f t="shared" si="19"/>
        <v>1.3612916204656234E-2</v>
      </c>
      <c r="L88" s="140">
        <f t="shared" si="20"/>
        <v>6.1810116132821333</v>
      </c>
      <c r="M88" s="139" cm="1">
        <f t="array" ref="M88">[1]!BSMPut(L88,$G$4,$G$7,V88,$G$11,AE88)</f>
        <v>2.4243993758169324E-2</v>
      </c>
      <c r="N88" s="139">
        <f t="shared" si="21"/>
        <v>-15.765332197842596</v>
      </c>
      <c r="O88" s="141">
        <f t="shared" si="22"/>
        <v>8.301156369107332E-2</v>
      </c>
      <c r="P88" s="139">
        <f t="shared" si="23"/>
        <v>-9.1764292821072454E-3</v>
      </c>
      <c r="Q88" s="156">
        <f t="shared" si="24"/>
        <v>1.1262823899614498E-3</v>
      </c>
      <c r="R88" s="156">
        <f t="shared" si="16"/>
        <v>-7.7698432221287566E-3</v>
      </c>
      <c r="T88" s="102">
        <f>FORECAST($T$2,'EUR GBP'!Q88:R88,'EUR GBP'!$Q$2:$R$2)</f>
        <v>2.1295366622507562E-2</v>
      </c>
      <c r="U88" s="102">
        <f t="shared" si="25"/>
        <v>2.4268776178421048E-5</v>
      </c>
      <c r="V88" s="102">
        <f t="shared" si="26"/>
        <v>3.2593438401818317E-2</v>
      </c>
      <c r="W88" s="149">
        <f t="shared" si="27"/>
        <v>2.4268776178421048E-5</v>
      </c>
      <c r="X88" s="155">
        <f t="shared" si="17"/>
        <v>-4.2847974572864645E-6</v>
      </c>
      <c r="AC88" s="152">
        <f t="shared" si="18"/>
        <v>0.25019075916614475</v>
      </c>
      <c r="AD88" s="153">
        <f t="shared" si="28"/>
        <v>4.9463332406859961E-4</v>
      </c>
      <c r="AE88" s="153">
        <f t="shared" si="29"/>
        <v>0.18982443035081106</v>
      </c>
      <c r="AF88" s="153">
        <f t="shared" si="30"/>
        <v>4.9463332406859961E-4</v>
      </c>
      <c r="AG88" s="139">
        <f t="shared" si="31"/>
        <v>2.8458846747432569E-4</v>
      </c>
    </row>
    <row r="89" spans="9:33" ht="15" x14ac:dyDescent="0.2">
      <c r="I89" s="49">
        <v>44936</v>
      </c>
      <c r="J89" s="50">
        <v>5.54500007629394</v>
      </c>
      <c r="K89" s="139">
        <f t="shared" si="19"/>
        <v>-8.6191696832436018E-3</v>
      </c>
      <c r="L89" s="140">
        <f t="shared" si="20"/>
        <v>6.0454403524352065</v>
      </c>
      <c r="M89" s="139" cm="1">
        <f t="array" ref="M89">[1]!BSMPut(L89,$G$4,$G$7,V89,$G$11,AE89)</f>
        <v>3.4461702885173473E-2</v>
      </c>
      <c r="N89" s="139">
        <f t="shared" si="21"/>
        <v>4.6700860561657009</v>
      </c>
      <c r="O89" s="141">
        <f t="shared" si="22"/>
        <v>-5.2559697155853513E-2</v>
      </c>
      <c r="P89" s="139">
        <f t="shared" si="23"/>
        <v>5.8101585200174772E-3</v>
      </c>
      <c r="Q89" s="156">
        <f t="shared" si="24"/>
        <v>4.5151877376075131E-4</v>
      </c>
      <c r="R89" s="156">
        <f t="shared" si="16"/>
        <v>2.6169858766102948E-3</v>
      </c>
      <c r="T89" s="102">
        <f>FORECAST($T$2,'EUR GBP'!Q89:R89,'EUR GBP'!$Q$2:$R$2)</f>
        <v>2.1271097846329141E-2</v>
      </c>
      <c r="U89" s="102">
        <f t="shared" si="25"/>
        <v>2.9412936419241989E-4</v>
      </c>
      <c r="V89" s="102">
        <f t="shared" si="26"/>
        <v>3.2863298989832312E-2</v>
      </c>
      <c r="W89" s="149">
        <f t="shared" si="27"/>
        <v>2.9412936419241642E-4</v>
      </c>
      <c r="X89" s="155">
        <f t="shared" si="17"/>
        <v>-5.1930296877744989E-5</v>
      </c>
      <c r="AC89" s="152">
        <f t="shared" si="18"/>
        <v>0.24969612584207615</v>
      </c>
      <c r="AD89" s="153">
        <f t="shared" si="28"/>
        <v>-6.2444532320125867E-3</v>
      </c>
      <c r="AE89" s="153">
        <f t="shared" si="29"/>
        <v>0.18308534379472988</v>
      </c>
      <c r="AF89" s="153">
        <f t="shared" si="30"/>
        <v>-6.2444532320125867E-3</v>
      </c>
      <c r="AG89" s="139">
        <f t="shared" si="31"/>
        <v>-3.5927611202901887E-3</v>
      </c>
    </row>
    <row r="90" spans="9:33" ht="15" x14ac:dyDescent="0.2">
      <c r="I90" s="49">
        <v>44935</v>
      </c>
      <c r="J90" s="50">
        <v>5.5929999351501403</v>
      </c>
      <c r="K90" s="139">
        <f t="shared" si="19"/>
        <v>1.252342867769766E-3</v>
      </c>
      <c r="L90" s="140">
        <f t="shared" si="20"/>
        <v>6.1056368364608247</v>
      </c>
      <c r="M90" s="139" cm="1">
        <f t="array" ref="M90">[1]!BSMPut(L90,$G$4,$G$7,V90,$G$11,AE90)</f>
        <v>2.9967103095914993E-2</v>
      </c>
      <c r="N90" s="139">
        <f t="shared" si="21"/>
        <v>-4.3191135223512589</v>
      </c>
      <c r="O90" s="141">
        <f t="shared" si="22"/>
        <v>7.6367868697646557E-3</v>
      </c>
      <c r="P90" s="139">
        <f t="shared" si="23"/>
        <v>-8.442008743952432E-4</v>
      </c>
      <c r="Q90" s="156">
        <f t="shared" si="24"/>
        <v>9.5321626641411064E-6</v>
      </c>
      <c r="R90" s="156">
        <f t="shared" si="16"/>
        <v>-2.1918289843177252E-3</v>
      </c>
      <c r="T90" s="102">
        <f>FORECAST($T$2,'EUR GBP'!Q90:R90,'EUR GBP'!$Q$2:$R$2)</f>
        <v>2.0976968482136722E-2</v>
      </c>
      <c r="U90" s="102">
        <f t="shared" si="25"/>
        <v>1.0679978877308968E-4</v>
      </c>
      <c r="V90" s="102">
        <f t="shared" si="26"/>
        <v>3.2675969414412989E-2</v>
      </c>
      <c r="W90" s="149">
        <f t="shared" si="27"/>
        <v>1.0679978877309315E-4</v>
      </c>
      <c r="X90" s="155">
        <f t="shared" si="17"/>
        <v>-1.8856140911653257E-5</v>
      </c>
      <c r="AC90" s="152">
        <f t="shared" si="18"/>
        <v>0.25594057907408874</v>
      </c>
      <c r="AD90" s="153">
        <f t="shared" si="28"/>
        <v>-2.3260598967344004E-3</v>
      </c>
      <c r="AE90" s="153">
        <f t="shared" si="29"/>
        <v>0.18700373713000806</v>
      </c>
      <c r="AF90" s="153">
        <f t="shared" si="30"/>
        <v>-2.3260598967344004E-3</v>
      </c>
      <c r="AG90" s="139">
        <f t="shared" si="31"/>
        <v>-1.33830413167497E-3</v>
      </c>
    </row>
    <row r="91" spans="9:33" ht="15" x14ac:dyDescent="0.2">
      <c r="I91" s="49">
        <v>44932</v>
      </c>
      <c r="J91" s="50">
        <v>5.5859999656677202</v>
      </c>
      <c r="K91" s="139">
        <f t="shared" si="19"/>
        <v>2.0253854939623079E-2</v>
      </c>
      <c r="L91" s="140">
        <f t="shared" si="20"/>
        <v>6.2215080580172923</v>
      </c>
      <c r="M91" s="139" cm="1">
        <f t="array" ref="M91">[1]!BSMPut(L91,$G$4,$G$7,V91,$G$11,AE91)</f>
        <v>2.1532588458531343E-2</v>
      </c>
      <c r="N91" s="139">
        <f t="shared" si="21"/>
        <v>-21.188142797118559</v>
      </c>
      <c r="O91" s="141">
        <f t="shared" si="22"/>
        <v>0.12350800842623233</v>
      </c>
      <c r="P91" s="139">
        <f t="shared" si="23"/>
        <v>-1.3653067773967296E-2</v>
      </c>
      <c r="Q91" s="156">
        <f t="shared" si="24"/>
        <v>2.4932185055915328E-3</v>
      </c>
      <c r="R91" s="156">
        <f t="shared" si="16"/>
        <v>-1.0146813640660373E-2</v>
      </c>
      <c r="T91" s="102">
        <f>FORECAST($T$2,'EUR GBP'!Q91:R91,'EUR GBP'!$Q$2:$R$2)</f>
        <v>2.0870168693363632E-2</v>
      </c>
      <c r="U91" s="102">
        <f t="shared" si="25"/>
        <v>3.6670174449685705E-4</v>
      </c>
      <c r="V91" s="102">
        <f t="shared" si="26"/>
        <v>3.2935871370136753E-2</v>
      </c>
      <c r="W91" s="149">
        <f t="shared" si="27"/>
        <v>3.6670174449685705E-4</v>
      </c>
      <c r="X91" s="155">
        <f t="shared" si="17"/>
        <v>-6.4743384291447636E-5</v>
      </c>
      <c r="AC91" s="152">
        <f t="shared" si="18"/>
        <v>0.25826663897082314</v>
      </c>
      <c r="AD91" s="153">
        <f t="shared" si="28"/>
        <v>1.8732502411342722E-3</v>
      </c>
      <c r="AE91" s="153">
        <f t="shared" si="29"/>
        <v>0.19120304726787674</v>
      </c>
      <c r="AF91" s="153">
        <f t="shared" si="30"/>
        <v>1.8732502411342722E-3</v>
      </c>
      <c r="AG91" s="139">
        <f t="shared" si="31"/>
        <v>1.0777790120068383E-3</v>
      </c>
    </row>
    <row r="92" spans="9:33" ht="15" x14ac:dyDescent="0.2">
      <c r="I92" s="49">
        <v>44931</v>
      </c>
      <c r="J92" s="50">
        <v>5.4739999771118102</v>
      </c>
      <c r="K92" s="139">
        <f t="shared" si="19"/>
        <v>-1.8251928254990016E-3</v>
      </c>
      <c r="L92" s="140">
        <f t="shared" si="20"/>
        <v>6.0868700236506541</v>
      </c>
      <c r="M92" s="139" cm="1">
        <f t="array" ref="M92">[1]!BSMPut(L92,$G$4,$G$7,V92,$G$11,AE92)</f>
        <v>3.2639837498243729E-2</v>
      </c>
      <c r="N92" s="139">
        <f t="shared" si="21"/>
        <v>1.0263552823062128</v>
      </c>
      <c r="O92" s="141">
        <f t="shared" si="22"/>
        <v>-1.1130025940405908E-2</v>
      </c>
      <c r="P92" s="139">
        <f t="shared" si="23"/>
        <v>1.2303574515262023E-3</v>
      </c>
      <c r="Q92" s="156">
        <f t="shared" si="24"/>
        <v>2.0247082724901037E-5</v>
      </c>
      <c r="R92" s="156">
        <f t="shared" si="16"/>
        <v>5.2548851121072637E-4</v>
      </c>
      <c r="T92" s="102">
        <f>FORECAST($T$2,'EUR GBP'!Q92:R92,'EUR GBP'!$Q$2:$R$2)</f>
        <v>2.0503466948866775E-2</v>
      </c>
      <c r="U92" s="102">
        <f t="shared" si="25"/>
        <v>-4.2156316339983513E-5</v>
      </c>
      <c r="V92" s="102">
        <f t="shared" si="26"/>
        <v>3.2527013309299913E-2</v>
      </c>
      <c r="W92" s="149">
        <f t="shared" si="27"/>
        <v>-4.2156316339983513E-5</v>
      </c>
      <c r="X92" s="155">
        <f t="shared" si="17"/>
        <v>7.4429495634285943E-6</v>
      </c>
      <c r="AC92" s="152">
        <f t="shared" si="18"/>
        <v>0.25639338872968886</v>
      </c>
      <c r="AD92" s="153">
        <f t="shared" si="28"/>
        <v>-1.2732352892268484E-3</v>
      </c>
      <c r="AE92" s="153">
        <f t="shared" si="29"/>
        <v>0.18805656173751562</v>
      </c>
      <c r="AF92" s="153">
        <f t="shared" si="30"/>
        <v>-1.2732352892268484E-3</v>
      </c>
      <c r="AG92" s="139">
        <f t="shared" si="31"/>
        <v>-7.3255897260380567E-4</v>
      </c>
    </row>
    <row r="93" spans="9:33" ht="15" x14ac:dyDescent="0.2">
      <c r="I93" s="49">
        <v>44930</v>
      </c>
      <c r="J93" s="50">
        <v>5.4840002059936497</v>
      </c>
      <c r="K93" s="139">
        <f t="shared" si="19"/>
        <v>2.8671196663923967E-2</v>
      </c>
      <c r="L93" s="140">
        <f t="shared" si="20"/>
        <v>6.2728370082695033</v>
      </c>
      <c r="M93" s="139" cm="1">
        <f t="array" ref="M93">[1]!BSMPut(L93,$G$4,$G$7,V93,$G$11,AE93)</f>
        <v>1.6812868800172964E-2</v>
      </c>
      <c r="N93" s="139">
        <f t="shared" si="21"/>
        <v>-30.627582113835317</v>
      </c>
      <c r="O93" s="141">
        <f t="shared" si="22"/>
        <v>0.17483695867844329</v>
      </c>
      <c r="P93" s="139">
        <f t="shared" si="23"/>
        <v>-1.9327174623310572E-2</v>
      </c>
      <c r="Q93" s="156">
        <f t="shared" si="24"/>
        <v>4.9961629070387091E-3</v>
      </c>
      <c r="R93" s="156">
        <f t="shared" si="16"/>
        <v>-1.485613058607824E-2</v>
      </c>
      <c r="T93" s="102">
        <f>FORECAST($T$2,'EUR GBP'!Q93:R93,'EUR GBP'!$Q$2:$R$2)</f>
        <v>2.0545623265206758E-2</v>
      </c>
      <c r="U93" s="102">
        <f t="shared" si="25"/>
        <v>1.9382908940316843E-4</v>
      </c>
      <c r="V93" s="102">
        <f t="shared" si="26"/>
        <v>3.2762998715043068E-2</v>
      </c>
      <c r="W93" s="149">
        <f t="shared" si="27"/>
        <v>1.9382908940317189E-4</v>
      </c>
      <c r="X93" s="155">
        <f t="shared" si="17"/>
        <v>-3.4221683999102099E-5</v>
      </c>
      <c r="AC93" s="152">
        <f t="shared" si="18"/>
        <v>0.25766662401891571</v>
      </c>
      <c r="AD93" s="153">
        <f t="shared" si="28"/>
        <v>-8.5321133687077388E-4</v>
      </c>
      <c r="AE93" s="153">
        <f t="shared" si="29"/>
        <v>0.18847658568987169</v>
      </c>
      <c r="AF93" s="153">
        <f t="shared" si="30"/>
        <v>-8.5321133687077388E-4</v>
      </c>
      <c r="AG93" s="139">
        <f t="shared" si="31"/>
        <v>-4.9089718580727648E-4</v>
      </c>
    </row>
    <row r="94" spans="9:33" ht="15" x14ac:dyDescent="0.2">
      <c r="I94" s="49">
        <v>44929</v>
      </c>
      <c r="J94" s="50">
        <v>5.3289999961853001</v>
      </c>
      <c r="K94" s="139">
        <f t="shared" si="19"/>
        <v>3.3390528115932037E-2</v>
      </c>
      <c r="L94" s="140">
        <f t="shared" si="20"/>
        <v>6.3016154916978859</v>
      </c>
      <c r="M94" s="139" cm="1">
        <f t="array" ref="M94">[1]!BSMPut(L94,$G$4,$G$7,V94,$G$11,AE94)</f>
        <v>1.3732788995433509E-2</v>
      </c>
      <c r="N94" s="139">
        <f t="shared" si="21"/>
        <v>-36.787741723314227</v>
      </c>
      <c r="O94" s="141">
        <f t="shared" si="22"/>
        <v>0.20361544210682592</v>
      </c>
      <c r="P94" s="139">
        <f t="shared" si="23"/>
        <v>-2.2508462943690046E-2</v>
      </c>
      <c r="Q94" s="156">
        <f t="shared" si="24"/>
        <v>6.7762828781137386E-3</v>
      </c>
      <c r="R94" s="156">
        <f t="shared" si="16"/>
        <v>-1.8445001882991825E-2</v>
      </c>
      <c r="T94" s="102">
        <f>FORECAST($T$2,'EUR GBP'!Q94:R94,'EUR GBP'!$Q$2:$R$2)</f>
        <v>2.035179417580359E-2</v>
      </c>
      <c r="U94" s="102">
        <f t="shared" si="25"/>
        <v>-7.0471689105029017E-5</v>
      </c>
      <c r="V94" s="102">
        <f t="shared" si="26"/>
        <v>3.249869793653487E-2</v>
      </c>
      <c r="W94" s="149">
        <f t="shared" si="27"/>
        <v>-7.0471689105025548E-5</v>
      </c>
      <c r="X94" s="155">
        <f t="shared" si="17"/>
        <v>1.2442197829340292E-5</v>
      </c>
      <c r="AC94" s="152">
        <f t="shared" si="18"/>
        <v>0.25851983535578649</v>
      </c>
      <c r="AD94" s="153">
        <f t="shared" si="28"/>
        <v>-4.7366866647423622E-3</v>
      </c>
      <c r="AE94" s="153">
        <f t="shared" si="29"/>
        <v>0.1845931103620001</v>
      </c>
      <c r="AF94" s="153">
        <f t="shared" si="30"/>
        <v>-4.7366866647423622E-3</v>
      </c>
      <c r="AG94" s="139">
        <f t="shared" si="31"/>
        <v>-2.7252640152448603E-3</v>
      </c>
    </row>
    <row r="95" spans="9:33" ht="15" x14ac:dyDescent="0.2">
      <c r="I95" s="49">
        <v>44928</v>
      </c>
      <c r="J95" s="50">
        <v>5.1539998054504297</v>
      </c>
      <c r="K95" s="139">
        <f t="shared" si="19"/>
        <v>1.8999620702751723E-2</v>
      </c>
      <c r="L95" s="140">
        <f t="shared" si="20"/>
        <v>6.2138597375786508</v>
      </c>
      <c r="M95" s="139" cm="1">
        <f t="array" ref="M95">[1]!BSMPut(L95,$G$4,$G$7,V95,$G$11,AE95)</f>
        <v>2.1486130153923533E-2</v>
      </c>
      <c r="N95" s="139">
        <f t="shared" si="21"/>
        <v>-21.28105940633418</v>
      </c>
      <c r="O95" s="141">
        <f t="shared" si="22"/>
        <v>0.11585968798759083</v>
      </c>
      <c r="P95" s="139">
        <f t="shared" si="23"/>
        <v>-1.2807591932875093E-2</v>
      </c>
      <c r="Q95" s="156">
        <f t="shared" si="24"/>
        <v>2.1939908570906387E-3</v>
      </c>
      <c r="R95" s="156">
        <f t="shared" si="16"/>
        <v>-1.0411488790172131E-2</v>
      </c>
      <c r="T95" s="102">
        <f>FORECAST($T$2,'EUR GBP'!Q95:R95,'EUR GBP'!$Q$2:$R$2)</f>
        <v>2.0422265864908619E-2</v>
      </c>
      <c r="U95" s="102">
        <f t="shared" si="25"/>
        <v>9.9956803023826257E-5</v>
      </c>
      <c r="V95" s="102">
        <f t="shared" si="26"/>
        <v>3.2669126428663722E-2</v>
      </c>
      <c r="W95" s="149">
        <f t="shared" si="27"/>
        <v>9.9956803023826257E-5</v>
      </c>
      <c r="X95" s="155">
        <f t="shared" si="17"/>
        <v>-1.7647970885973209E-5</v>
      </c>
      <c r="AC95" s="152">
        <f t="shared" si="18"/>
        <v>0.26325652202052885</v>
      </c>
      <c r="AD95" s="153">
        <f t="shared" si="28"/>
        <v>3.8195766376136753E-4</v>
      </c>
      <c r="AE95" s="153">
        <f t="shared" si="29"/>
        <v>0.18971175469050383</v>
      </c>
      <c r="AF95" s="153">
        <f t="shared" si="30"/>
        <v>3.8195766376136753E-4</v>
      </c>
      <c r="AG95" s="139">
        <f t="shared" si="31"/>
        <v>2.1976025649829832E-4</v>
      </c>
    </row>
    <row r="96" spans="9:33" ht="15" x14ac:dyDescent="0.2">
      <c r="I96" s="49">
        <v>44925</v>
      </c>
      <c r="J96" s="50">
        <v>5.0570001602172798</v>
      </c>
      <c r="K96" s="139">
        <f t="shared" si="19"/>
        <v>-1.0621637947938321E-2</v>
      </c>
      <c r="L96" s="140">
        <f t="shared" si="20"/>
        <v>6.0332293008577933</v>
      </c>
      <c r="M96" s="139" cm="1">
        <f t="array" ref="M96">[1]!BSMPut(L96,$G$4,$G$7,V96,$G$11,AE96)</f>
        <v>3.6493657064004204E-2</v>
      </c>
      <c r="N96" s="139">
        <f t="shared" si="21"/>
        <v>8.7339944138271619</v>
      </c>
      <c r="O96" s="141">
        <f t="shared" si="22"/>
        <v>-6.4770748733266714E-2</v>
      </c>
      <c r="P96" s="139">
        <f t="shared" si="23"/>
        <v>7.1600168563488303E-3</v>
      </c>
      <c r="Q96" s="156">
        <f t="shared" si="24"/>
        <v>6.8569019456636365E-4</v>
      </c>
      <c r="R96" s="156">
        <f t="shared" si="16"/>
        <v>4.6776901389321106E-3</v>
      </c>
      <c r="T96" s="102">
        <f>FORECAST($T$2,'EUR GBP'!Q96:R96,'EUR GBP'!$Q$2:$R$2)</f>
        <v>2.0322309061884793E-2</v>
      </c>
      <c r="U96" s="102">
        <f t="shared" si="25"/>
        <v>-3.242228180170767E-4</v>
      </c>
      <c r="V96" s="102">
        <f t="shared" si="26"/>
        <v>3.2244946807622819E-2</v>
      </c>
      <c r="W96" s="149">
        <f t="shared" si="27"/>
        <v>-3.242228180170767E-4</v>
      </c>
      <c r="X96" s="155">
        <f t="shared" si="17"/>
        <v>5.7243475980015697E-5</v>
      </c>
      <c r="AC96" s="152">
        <f t="shared" si="18"/>
        <v>0.26287456435676748</v>
      </c>
      <c r="AD96" s="153">
        <f t="shared" si="28"/>
        <v>-5.6057129821288076E-3</v>
      </c>
      <c r="AE96" s="153">
        <f t="shared" si="29"/>
        <v>0.18372408404461366</v>
      </c>
      <c r="AF96" s="153">
        <f t="shared" si="30"/>
        <v>-5.6057129821288076E-3</v>
      </c>
      <c r="AG96" s="139">
        <f t="shared" si="31"/>
        <v>-3.2252603879631002E-3</v>
      </c>
    </row>
    <row r="97" spans="9:33" ht="15" x14ac:dyDescent="0.2">
      <c r="I97" s="49">
        <v>44924</v>
      </c>
      <c r="J97" s="50">
        <v>5.11100006103515</v>
      </c>
      <c r="K97" s="139">
        <f t="shared" si="19"/>
        <v>1.6770648052705946E-2</v>
      </c>
      <c r="L97" s="140">
        <f t="shared" si="20"/>
        <v>6.2002674622481351</v>
      </c>
      <c r="M97" s="139" cm="1">
        <f t="array" ref="M97">[1]!BSMPut(L97,$G$4,$G$7,V97,$G$11,AE97)</f>
        <v>2.3014441747644554E-2</v>
      </c>
      <c r="N97" s="139">
        <f t="shared" si="21"/>
        <v>-18.224436218892137</v>
      </c>
      <c r="O97" s="141">
        <f t="shared" si="22"/>
        <v>0.10226741265707506</v>
      </c>
      <c r="P97" s="139">
        <f t="shared" si="23"/>
        <v>-1.1305047614861945E-2</v>
      </c>
      <c r="Q97" s="156">
        <f t="shared" si="24"/>
        <v>1.7094037064527177E-3</v>
      </c>
      <c r="R97" s="156">
        <f t="shared" si="16"/>
        <v>-8.8389186932676216E-3</v>
      </c>
      <c r="T97" s="102">
        <f>FORECAST($T$2,'EUR GBP'!Q97:R97,'EUR GBP'!$Q$2:$R$2)</f>
        <v>2.0646531879901869E-2</v>
      </c>
      <c r="U97" s="102">
        <f t="shared" si="25"/>
        <v>-2.2326316684479625E-4</v>
      </c>
      <c r="V97" s="102">
        <f t="shared" si="26"/>
        <v>3.23459064587951E-2</v>
      </c>
      <c r="W97" s="149">
        <f t="shared" si="27"/>
        <v>-2.2326316684479625E-4</v>
      </c>
      <c r="X97" s="155">
        <f t="shared" si="17"/>
        <v>3.9418446260710725E-5</v>
      </c>
      <c r="AC97" s="152">
        <f t="shared" si="18"/>
        <v>0.26848027733889629</v>
      </c>
      <c r="AD97" s="153">
        <f t="shared" si="28"/>
        <v>1.2467259640465689E-3</v>
      </c>
      <c r="AE97" s="153">
        <f t="shared" si="29"/>
        <v>0.19057652299078903</v>
      </c>
      <c r="AF97" s="153">
        <f t="shared" si="30"/>
        <v>1.2467259640465689E-3</v>
      </c>
      <c r="AG97" s="139">
        <f t="shared" si="31"/>
        <v>7.1730676888089593E-4</v>
      </c>
    </row>
    <row r="98" spans="9:33" ht="15" x14ac:dyDescent="0.2">
      <c r="I98" s="49">
        <v>44923</v>
      </c>
      <c r="J98" s="50">
        <v>5.02600002288818</v>
      </c>
      <c r="K98" s="139">
        <f t="shared" si="19"/>
        <v>-1.0293053129098069E-2</v>
      </c>
      <c r="L98" s="140">
        <f t="shared" si="20"/>
        <v>6.0352330110993764</v>
      </c>
      <c r="M98" s="139" cm="1">
        <f t="array" ref="M98">[1]!BSMPut(L98,$G$4,$G$7,V98,$G$11,AE98)</f>
        <v>3.6917838303845762E-2</v>
      </c>
      <c r="N98" s="139">
        <f t="shared" si="21"/>
        <v>9.5823568935102799</v>
      </c>
      <c r="O98" s="141">
        <f t="shared" si="22"/>
        <v>-6.2767038491683635E-2</v>
      </c>
      <c r="P98" s="139">
        <f t="shared" si="23"/>
        <v>6.9385187358924098E-3</v>
      </c>
      <c r="Q98" s="156">
        <f t="shared" si="24"/>
        <v>6.4392217343169089E-4</v>
      </c>
      <c r="R98" s="156">
        <f t="shared" si="16"/>
        <v>5.0413920531990446E-3</v>
      </c>
      <c r="T98" s="102">
        <f>FORECAST($T$2,'EUR GBP'!Q98:R98,'EUR GBP'!$Q$2:$R$2)</f>
        <v>2.0869795046746666E-2</v>
      </c>
      <c r="U98" s="102">
        <f t="shared" si="25"/>
        <v>4.0444899350406543E-4</v>
      </c>
      <c r="V98" s="102">
        <f t="shared" si="26"/>
        <v>3.2973618619143961E-2</v>
      </c>
      <c r="W98" s="149">
        <f t="shared" si="27"/>
        <v>4.0444899350406543E-4</v>
      </c>
      <c r="X98" s="155">
        <f t="shared" si="17"/>
        <v>-7.1407886670000147E-5</v>
      </c>
      <c r="AC98" s="152">
        <f t="shared" si="18"/>
        <v>0.26723355137484972</v>
      </c>
      <c r="AD98" s="153">
        <f t="shared" si="28"/>
        <v>-4.2923971333720945E-3</v>
      </c>
      <c r="AE98" s="153">
        <f t="shared" si="29"/>
        <v>0.18503739989337037</v>
      </c>
      <c r="AF98" s="153">
        <f t="shared" si="30"/>
        <v>-4.2923971333720945E-3</v>
      </c>
      <c r="AG98" s="139">
        <f t="shared" si="31"/>
        <v>-2.4696409694550557E-3</v>
      </c>
    </row>
    <row r="99" spans="9:33" ht="15" x14ac:dyDescent="0.2">
      <c r="I99" s="49">
        <v>44922</v>
      </c>
      <c r="J99" s="50">
        <v>5.0780000686645499</v>
      </c>
      <c r="K99" s="139">
        <f t="shared" si="19"/>
        <v>-4.5190692316732549E-3</v>
      </c>
      <c r="L99" s="140">
        <f t="shared" si="20"/>
        <v>6.0704427651922117</v>
      </c>
      <c r="M99" s="139" cm="1">
        <f t="array" ref="M99">[1]!BSMPut(L99,$G$4,$G$7,V99,$G$11,AE99)</f>
        <v>3.4528326573568968E-2</v>
      </c>
      <c r="N99" s="139">
        <f t="shared" si="21"/>
        <v>4.8033334329566912</v>
      </c>
      <c r="O99" s="141">
        <f t="shared" si="22"/>
        <v>-2.7557284398848303E-2</v>
      </c>
      <c r="P99" s="139">
        <f t="shared" si="23"/>
        <v>3.0462921097840013E-3</v>
      </c>
      <c r="Q99" s="156">
        <f t="shared" si="24"/>
        <v>1.2412033549571186E-4</v>
      </c>
      <c r="R99" s="156">
        <f t="shared" si="16"/>
        <v>2.4352088437768469E-3</v>
      </c>
      <c r="T99" s="102">
        <f>FORECAST($T$2,'EUR GBP'!Q99:R99,'EUR GBP'!$Q$2:$R$2)</f>
        <v>2.04653460532426E-2</v>
      </c>
      <c r="U99" s="102">
        <f t="shared" si="25"/>
        <v>-1.1033844202756882E-4</v>
      </c>
      <c r="V99" s="102">
        <f t="shared" si="26"/>
        <v>3.2458831183612327E-2</v>
      </c>
      <c r="W99" s="149">
        <f t="shared" si="27"/>
        <v>-1.1033844202756882E-4</v>
      </c>
      <c r="X99" s="155">
        <f t="shared" si="17"/>
        <v>1.9480911289669996E-5</v>
      </c>
      <c r="AC99" s="152">
        <f t="shared" si="18"/>
        <v>0.27152594850822181</v>
      </c>
      <c r="AD99" s="153">
        <f t="shared" si="28"/>
        <v>-1.3116909216264738E-3</v>
      </c>
      <c r="AE99" s="153">
        <f t="shared" si="29"/>
        <v>0.18801810610511599</v>
      </c>
      <c r="AF99" s="153">
        <f t="shared" si="30"/>
        <v>-1.3116909216264738E-3</v>
      </c>
      <c r="AG99" s="139">
        <f t="shared" si="31"/>
        <v>-7.5468451279253666E-4</v>
      </c>
    </row>
    <row r="100" spans="9:33" ht="15" x14ac:dyDescent="0.2">
      <c r="I100" s="49">
        <v>44921</v>
      </c>
      <c r="J100" s="50">
        <v>5.1009998321533203</v>
      </c>
      <c r="K100" s="139">
        <f t="shared" si="19"/>
        <v>-2.349733648016908E-3</v>
      </c>
      <c r="L100" s="140">
        <f t="shared" si="20"/>
        <v>6.0836713736889267</v>
      </c>
      <c r="M100" s="139" cm="1">
        <f t="array" ref="M100">[1]!BSMPut(L100,$G$4,$G$7,V100,$G$11,AE100)</f>
        <v>2.7344847852612375E-2</v>
      </c>
      <c r="N100" s="139">
        <f t="shared" si="21"/>
        <v>-9.563624008956495</v>
      </c>
      <c r="O100" s="141">
        <f t="shared" si="22"/>
        <v>-1.432867590213327E-2</v>
      </c>
      <c r="P100" s="139">
        <f t="shared" si="23"/>
        <v>1.5839489738018223E-3</v>
      </c>
      <c r="Q100" s="156">
        <f t="shared" si="24"/>
        <v>3.3556930105592922E-5</v>
      </c>
      <c r="R100" s="156">
        <f t="shared" si="16"/>
        <v>-4.8720371410467247E-3</v>
      </c>
      <c r="T100" s="102">
        <f>FORECAST($T$2,'EUR GBP'!Q100:R100,'EUR GBP'!$Q$2:$R$2)</f>
        <v>2.0575684495270169E-2</v>
      </c>
      <c r="U100" s="102">
        <f t="shared" si="25"/>
        <v>1.1073499917983037E-4</v>
      </c>
      <c r="V100" s="102">
        <f t="shared" si="26"/>
        <v>3.2679904624819726E-2</v>
      </c>
      <c r="W100" s="149">
        <f t="shared" si="27"/>
        <v>1.1073499917983037E-4</v>
      </c>
      <c r="X100" s="155">
        <f t="shared" si="17"/>
        <v>-1.9550925824609337E-5</v>
      </c>
      <c r="AC100" s="152">
        <f t="shared" si="18"/>
        <v>0.27283763942984829</v>
      </c>
      <c r="AD100" s="153">
        <f t="shared" si="28"/>
        <v>-1.1245268429127042E-2</v>
      </c>
      <c r="AE100" s="153">
        <f t="shared" si="29"/>
        <v>0.17808452859761542</v>
      </c>
      <c r="AF100" s="153">
        <f t="shared" si="30"/>
        <v>-1.1245268429127042E-2</v>
      </c>
      <c r="AG100" s="139">
        <f t="shared" si="31"/>
        <v>-6.4699921191295308E-3</v>
      </c>
    </row>
    <row r="101" spans="9:33" ht="15" x14ac:dyDescent="0.2">
      <c r="I101" s="49">
        <v>44918</v>
      </c>
      <c r="J101" s="50">
        <v>5.1129999160766602</v>
      </c>
      <c r="K101" s="139">
        <f t="shared" si="19"/>
        <v>4.1156174906748656E-3</v>
      </c>
      <c r="L101" s="140">
        <f t="shared" si="20"/>
        <v>6.1230970852532938</v>
      </c>
      <c r="M101" s="139" cm="1">
        <f t="array" ref="M101">[1]!BSMPut(L101,$G$4,$G$7,V101,$G$11,AE101)</f>
        <v>2.6922632785098877E-2</v>
      </c>
      <c r="N101" s="139">
        <f t="shared" si="21"/>
        <v>-10.408054143983492</v>
      </c>
      <c r="O101" s="141">
        <f t="shared" si="22"/>
        <v>2.5097035662233758E-2</v>
      </c>
      <c r="P101" s="139">
        <f t="shared" si="23"/>
        <v>-2.7743264035125889E-3</v>
      </c>
      <c r="Q101" s="156">
        <f t="shared" si="24"/>
        <v>1.0294729975251671E-4</v>
      </c>
      <c r="R101" s="156">
        <f t="shared" si="16"/>
        <v>-5.3830627958399505E-3</v>
      </c>
      <c r="T101" s="102">
        <f>FORECAST($T$2,'EUR GBP'!Q101:R101,'EUR GBP'!$Q$2:$R$2)</f>
        <v>2.0464949496090339E-2</v>
      </c>
      <c r="U101" s="102">
        <f t="shared" si="25"/>
        <v>1.0763946920634704E-4</v>
      </c>
      <c r="V101" s="102">
        <f t="shared" si="26"/>
        <v>3.2676809094846243E-2</v>
      </c>
      <c r="W101" s="149">
        <f t="shared" si="27"/>
        <v>1.0763946920634704E-4</v>
      </c>
      <c r="X101" s="155">
        <f t="shared" si="17"/>
        <v>-1.9004391509824685E-5</v>
      </c>
      <c r="AC101" s="152">
        <f t="shared" si="18"/>
        <v>0.28408290785897533</v>
      </c>
      <c r="AD101" s="153">
        <f t="shared" si="28"/>
        <v>-4.6800523046909293E-3</v>
      </c>
      <c r="AE101" s="153">
        <f t="shared" si="29"/>
        <v>0.18464974472205153</v>
      </c>
      <c r="AF101" s="153">
        <f t="shared" si="30"/>
        <v>-4.6800523046909293E-3</v>
      </c>
      <c r="AG101" s="139">
        <f t="shared" si="31"/>
        <v>-2.6926793005700536E-3</v>
      </c>
    </row>
    <row r="102" spans="9:33" ht="15" x14ac:dyDescent="0.2">
      <c r="I102" s="49">
        <v>44917</v>
      </c>
      <c r="J102" s="50">
        <v>5.0920000076293901</v>
      </c>
      <c r="K102" s="139">
        <f t="shared" si="19"/>
        <v>-5.4837345062048442E-3</v>
      </c>
      <c r="L102" s="140">
        <f t="shared" si="20"/>
        <v>6.0645602363002782</v>
      </c>
      <c r="M102" s="139" cm="1">
        <f t="array" ref="M102">[1]!BSMPut(L102,$G$4,$G$7,V102,$G$11,AE102)</f>
        <v>3.030419020204711E-2</v>
      </c>
      <c r="N102" s="139">
        <f t="shared" si="21"/>
        <v>-3.6449393100870253</v>
      </c>
      <c r="O102" s="141">
        <f t="shared" si="22"/>
        <v>-3.3439813290781828E-2</v>
      </c>
      <c r="P102" s="139">
        <f t="shared" si="23"/>
        <v>3.6965703117182399E-3</v>
      </c>
      <c r="Q102" s="156">
        <f t="shared" si="24"/>
        <v>1.827670037122972E-4</v>
      </c>
      <c r="R102" s="156">
        <f t="shared" si="16"/>
        <v>-1.6547963076897635E-3</v>
      </c>
      <c r="T102" s="102">
        <f>FORECAST($T$2,'EUR GBP'!Q102:R102,'EUR GBP'!$Q$2:$R$2)</f>
        <v>2.0357310026883992E-2</v>
      </c>
      <c r="U102" s="102">
        <f t="shared" si="25"/>
        <v>1.4654640108339306E-4</v>
      </c>
      <c r="V102" s="102">
        <f t="shared" si="26"/>
        <v>3.2715716026723289E-2</v>
      </c>
      <c r="W102" s="149">
        <f t="shared" si="27"/>
        <v>1.4654640108339306E-4</v>
      </c>
      <c r="X102" s="155">
        <f t="shared" si="17"/>
        <v>-2.587364282896684E-5</v>
      </c>
      <c r="AC102" s="152">
        <f t="shared" si="18"/>
        <v>0.28876296016366626</v>
      </c>
      <c r="AD102" s="153">
        <f t="shared" si="28"/>
        <v>-9.5737152248846491E-3</v>
      </c>
      <c r="AE102" s="153">
        <f t="shared" si="29"/>
        <v>0.17975608180185781</v>
      </c>
      <c r="AF102" s="153">
        <f t="shared" si="30"/>
        <v>-9.5737152248846491E-3</v>
      </c>
      <c r="AG102" s="139">
        <f t="shared" si="31"/>
        <v>-5.5082599802913339E-3</v>
      </c>
    </row>
    <row r="103" spans="9:33" ht="15" x14ac:dyDescent="0.2">
      <c r="I103" s="49">
        <v>44916</v>
      </c>
      <c r="J103" s="50">
        <v>5.1199998855590803</v>
      </c>
      <c r="K103" s="139">
        <f t="shared" si="19"/>
        <v>1.2380962919550579E-2</v>
      </c>
      <c r="L103" s="140">
        <f t="shared" si="20"/>
        <v>6.1734991620884649</v>
      </c>
      <c r="M103" s="139" cm="1">
        <f t="array" ref="M103">[1]!BSMPut(L103,$G$4,$G$7,V103,$G$11,AE103)</f>
        <v>2.4992426484942598E-2</v>
      </c>
      <c r="N103" s="139">
        <f t="shared" si="21"/>
        <v>-14.268466744296049</v>
      </c>
      <c r="O103" s="141">
        <f t="shared" si="22"/>
        <v>7.549911249740493E-2</v>
      </c>
      <c r="P103" s="139">
        <f t="shared" si="23"/>
        <v>-8.3459729691707698E-3</v>
      </c>
      <c r="Q103" s="156">
        <f t="shared" si="24"/>
        <v>9.3165216421076569E-4</v>
      </c>
      <c r="R103" s="156">
        <f t="shared" si="16"/>
        <v>-7.0292426627384438E-3</v>
      </c>
      <c r="T103" s="102">
        <f>FORECAST($T$2,'EUR GBP'!Q103:R103,'EUR GBP'!$Q$2:$R$2)</f>
        <v>2.0210763625800598E-2</v>
      </c>
      <c r="U103" s="102">
        <f t="shared" si="25"/>
        <v>1.9108783453706049E-4</v>
      </c>
      <c r="V103" s="102">
        <f t="shared" si="26"/>
        <v>3.2760257460176953E-2</v>
      </c>
      <c r="W103" s="149">
        <f t="shared" si="27"/>
        <v>1.9108783453705702E-4</v>
      </c>
      <c r="X103" s="155">
        <f t="shared" si="17"/>
        <v>-3.3737699071565994E-5</v>
      </c>
      <c r="AC103" s="152">
        <f t="shared" si="18"/>
        <v>0.29833667538855091</v>
      </c>
      <c r="AD103" s="153">
        <f t="shared" si="28"/>
        <v>7.2792925725317925E-4</v>
      </c>
      <c r="AE103" s="153">
        <f t="shared" si="29"/>
        <v>0.19005772628399564</v>
      </c>
      <c r="AF103" s="153">
        <f t="shared" si="30"/>
        <v>7.2792925725317925E-4</v>
      </c>
      <c r="AG103" s="139">
        <f t="shared" si="31"/>
        <v>4.1881584129312697E-4</v>
      </c>
    </row>
    <row r="104" spans="9:33" ht="15" x14ac:dyDescent="0.2">
      <c r="I104" s="49">
        <v>44915</v>
      </c>
      <c r="J104" s="50">
        <v>5.0570001602172798</v>
      </c>
      <c r="K104" s="139">
        <f t="shared" si="19"/>
        <v>0</v>
      </c>
      <c r="L104" s="140">
        <f t="shared" si="20"/>
        <v>6.09800004959106</v>
      </c>
      <c r="M104" s="139" cm="1">
        <f t="array" ref="M104">[1]!BSMPut(L104,$G$4,$G$7,V104,$G$11,AE104)</f>
        <v>3.2021186490945652E-2</v>
      </c>
      <c r="N104" s="139">
        <f t="shared" si="21"/>
        <v>-0.21094673228994054</v>
      </c>
      <c r="O104" s="141">
        <f t="shared" si="22"/>
        <v>0</v>
      </c>
      <c r="P104" s="139">
        <f t="shared" si="23"/>
        <v>0</v>
      </c>
      <c r="Q104" s="156">
        <f t="shared" si="24"/>
        <v>0</v>
      </c>
      <c r="R104" s="156">
        <f t="shared" si="16"/>
        <v>-1.0561378369514827E-4</v>
      </c>
      <c r="T104" s="102">
        <f>FORECAST($T$2,'EUR GBP'!Q104:R104,'EUR GBP'!$Q$2:$R$2)</f>
        <v>2.0019675791263538E-2</v>
      </c>
      <c r="U104" s="102">
        <f t="shared" si="25"/>
        <v>5.7428926229476096E-4</v>
      </c>
      <c r="V104" s="102">
        <f t="shared" si="26"/>
        <v>3.3143458887934657E-2</v>
      </c>
      <c r="W104" s="149">
        <f t="shared" si="27"/>
        <v>5.7428926229476096E-4</v>
      </c>
      <c r="X104" s="155">
        <f t="shared" si="17"/>
        <v>-1.0139420103991449E-4</v>
      </c>
      <c r="AC104" s="152">
        <f t="shared" si="18"/>
        <v>0.29760874613129773</v>
      </c>
      <c r="AD104" s="153">
        <f t="shared" si="28"/>
        <v>-7.3339099558866749E-6</v>
      </c>
      <c r="AE104" s="153">
        <f t="shared" si="29"/>
        <v>0.18932246311678658</v>
      </c>
      <c r="AF104" s="153">
        <f t="shared" si="30"/>
        <v>-7.3339099558866749E-6</v>
      </c>
      <c r="AG104" s="139">
        <f t="shared" si="31"/>
        <v>-4.2195826552337714E-6</v>
      </c>
    </row>
    <row r="105" spans="9:33" ht="15" x14ac:dyDescent="0.2">
      <c r="I105" s="49">
        <v>44914</v>
      </c>
      <c r="J105" s="50">
        <v>5.0570001602172798</v>
      </c>
      <c r="K105" s="139">
        <f t="shared" si="19"/>
        <v>4.9559214944940163E-3</v>
      </c>
      <c r="L105" s="140">
        <f t="shared" si="20"/>
        <v>6.1282212591102541</v>
      </c>
      <c r="M105" s="139" cm="1">
        <f t="array" ref="M105">[1]!BSMPut(L105,$G$4,$G$7,V105,$G$11,AE105)</f>
        <v>2.7350505231696687E-2</v>
      </c>
      <c r="N105" s="139">
        <f t="shared" si="21"/>
        <v>-9.5523092507878715</v>
      </c>
      <c r="O105" s="141">
        <f t="shared" si="22"/>
        <v>3.0221209519194048E-2</v>
      </c>
      <c r="P105" s="139">
        <f t="shared" si="23"/>
        <v>-3.3407730157292833E-3</v>
      </c>
      <c r="Q105" s="156">
        <f t="shared" si="24"/>
        <v>1.4927730565077147E-4</v>
      </c>
      <c r="R105" s="156">
        <f t="shared" si="16"/>
        <v>-4.8932823277451519E-3</v>
      </c>
      <c r="T105" s="102">
        <f>FORECAST($T$2,'EUR GBP'!Q105:R105,'EUR GBP'!$Q$2:$R$2)</f>
        <v>1.9445386528968777E-2</v>
      </c>
      <c r="U105" s="102">
        <f t="shared" si="25"/>
        <v>3.3339280635115778E-4</v>
      </c>
      <c r="V105" s="102">
        <f t="shared" si="26"/>
        <v>3.290256243199105E-2</v>
      </c>
      <c r="W105" s="149">
        <f t="shared" si="27"/>
        <v>3.3339280635115431E-4</v>
      </c>
      <c r="X105" s="155">
        <f t="shared" si="17"/>
        <v>-5.8862492217519219E-5</v>
      </c>
      <c r="AC105" s="152">
        <f t="shared" si="18"/>
        <v>0.29761608004125362</v>
      </c>
      <c r="AD105" s="153">
        <f t="shared" si="28"/>
        <v>-2.8555093204425397E-3</v>
      </c>
      <c r="AE105" s="153">
        <f t="shared" si="29"/>
        <v>0.18647428770629992</v>
      </c>
      <c r="AF105" s="153">
        <f t="shared" si="30"/>
        <v>-2.8555093204425397E-3</v>
      </c>
      <c r="AG105" s="139">
        <f t="shared" si="31"/>
        <v>-1.6429241254491207E-3</v>
      </c>
    </row>
    <row r="106" spans="9:33" ht="15" x14ac:dyDescent="0.2">
      <c r="I106" s="49">
        <v>44911</v>
      </c>
      <c r="J106" s="50">
        <v>5.03200006484985</v>
      </c>
      <c r="K106" s="139">
        <f t="shared" si="19"/>
        <v>-1.2442093209794024E-2</v>
      </c>
      <c r="L106" s="140">
        <f t="shared" si="20"/>
        <v>6.0221281645807192</v>
      </c>
      <c r="M106" s="139" cm="1">
        <f t="array" ref="M106">[1]!BSMPut(L106,$G$4,$G$7,V106,$G$11,AE106)</f>
        <v>4.1957779282829399E-2</v>
      </c>
      <c r="N106" s="139">
        <f t="shared" si="21"/>
        <v>19.662238851477554</v>
      </c>
      <c r="O106" s="141">
        <f t="shared" si="22"/>
        <v>-7.5871885010340812E-2</v>
      </c>
      <c r="P106" s="139">
        <f t="shared" si="23"/>
        <v>8.3871807292847673E-3</v>
      </c>
      <c r="Q106" s="156">
        <f t="shared" si="24"/>
        <v>9.4087483398133025E-4</v>
      </c>
      <c r="R106" s="156">
        <f t="shared" si="16"/>
        <v>9.7161708572543887E-3</v>
      </c>
      <c r="T106" s="102">
        <f>FORECAST($T$2,'EUR GBP'!Q106:R106,'EUR GBP'!$Q$2:$R$2)</f>
        <v>1.9111993722617619E-2</v>
      </c>
      <c r="U106" s="102">
        <f t="shared" si="25"/>
        <v>-3.5362318157629302E-6</v>
      </c>
      <c r="V106" s="102">
        <f t="shared" si="26"/>
        <v>3.2565633393824137E-2</v>
      </c>
      <c r="W106" s="149">
        <f t="shared" si="27"/>
        <v>-3.5362318157594608E-6</v>
      </c>
      <c r="X106" s="155">
        <f t="shared" si="17"/>
        <v>6.2434285854159798E-7</v>
      </c>
      <c r="AC106" s="152">
        <f t="shared" si="18"/>
        <v>0.30047158936169616</v>
      </c>
      <c r="AD106" s="153">
        <f t="shared" si="28"/>
        <v>6.7348455439819599E-4</v>
      </c>
      <c r="AE106" s="153">
        <f t="shared" si="29"/>
        <v>0.19000328158114066</v>
      </c>
      <c r="AF106" s="153">
        <f t="shared" si="30"/>
        <v>6.7348455439819599E-4</v>
      </c>
      <c r="AG106" s="139">
        <f t="shared" si="31"/>
        <v>3.8749095112975042E-4</v>
      </c>
    </row>
    <row r="107" spans="9:33" ht="15" x14ac:dyDescent="0.2">
      <c r="I107" s="49">
        <v>44910</v>
      </c>
      <c r="J107" s="50">
        <v>5.0949997901916504</v>
      </c>
      <c r="K107" s="139">
        <f t="shared" si="19"/>
        <v>-3.2821494731652898E-2</v>
      </c>
      <c r="L107" s="140">
        <f t="shared" si="20"/>
        <v>5.8978545730897878</v>
      </c>
      <c r="M107" s="139" cm="1">
        <f t="array" ref="M107">[1]!BSMPut(L107,$G$4,$G$7,V107,$G$11,AE107)</f>
        <v>6.8068975185036074E-2</v>
      </c>
      <c r="N107" s="139">
        <f t="shared" si="21"/>
        <v>71.884630655890902</v>
      </c>
      <c r="O107" s="141">
        <f t="shared" si="22"/>
        <v>-0.20014547650127223</v>
      </c>
      <c r="P107" s="139">
        <f t="shared" si="23"/>
        <v>2.2124879108199283E-2</v>
      </c>
      <c r="Q107" s="156">
        <f t="shared" si="24"/>
        <v>6.5472912767950923E-3</v>
      </c>
      <c r="R107" s="156">
        <f t="shared" si="16"/>
        <v>3.3059554430688025E-2</v>
      </c>
      <c r="T107" s="102">
        <f>FORECAST($T$2,'EUR GBP'!Q107:R107,'EUR GBP'!$Q$2:$R$2)</f>
        <v>1.9115529954433382E-2</v>
      </c>
      <c r="U107" s="102">
        <f t="shared" si="25"/>
        <v>-7.377173751589583E-5</v>
      </c>
      <c r="V107" s="102">
        <f t="shared" si="26"/>
        <v>3.2495397888124E-2</v>
      </c>
      <c r="W107" s="149">
        <f t="shared" si="27"/>
        <v>-7.377173751589583E-5</v>
      </c>
      <c r="X107" s="155">
        <f t="shared" si="17"/>
        <v>1.3024841096386945E-5</v>
      </c>
      <c r="AC107" s="152">
        <f t="shared" si="18"/>
        <v>0.29979810480729796</v>
      </c>
      <c r="AD107" s="153">
        <f t="shared" si="28"/>
        <v>7.6029216968717117E-3</v>
      </c>
      <c r="AE107" s="153">
        <f t="shared" si="29"/>
        <v>0.19693271872361418</v>
      </c>
      <c r="AF107" s="153">
        <f t="shared" si="30"/>
        <v>7.6029216968717117E-3</v>
      </c>
      <c r="AG107" s="139">
        <f t="shared" si="31"/>
        <v>4.374359204597264E-3</v>
      </c>
    </row>
    <row r="108" spans="9:33" ht="15" x14ac:dyDescent="0.2">
      <c r="I108" s="49">
        <v>44909</v>
      </c>
      <c r="J108" s="50">
        <v>5.2649998664855904</v>
      </c>
      <c r="K108" s="139">
        <f t="shared" si="19"/>
        <v>5.5232605225952148E-3</v>
      </c>
      <c r="L108" s="140">
        <f t="shared" si="20"/>
        <v>6.1316808925317501</v>
      </c>
      <c r="M108" s="139" cm="1">
        <f t="array" ref="M108">[1]!BSMPut(L108,$G$4,$G$7,V108,$G$11,AE108)</f>
        <v>2.8516639725818749E-2</v>
      </c>
      <c r="N108" s="139">
        <f t="shared" si="21"/>
        <v>-7.2200402625437476</v>
      </c>
      <c r="O108" s="141">
        <f t="shared" si="22"/>
        <v>3.368084294069007E-2</v>
      </c>
      <c r="P108" s="139">
        <f t="shared" si="23"/>
        <v>-3.7232146903918573E-3</v>
      </c>
      <c r="Q108" s="156">
        <f t="shared" si="24"/>
        <v>1.8541121873377633E-4</v>
      </c>
      <c r="R108" s="156">
        <f t="shared" si="16"/>
        <v>-3.6116563040063825E-3</v>
      </c>
      <c r="T108" s="102">
        <f>FORECAST($T$2,'EUR GBP'!Q108:R108,'EUR GBP'!$Q$2:$R$2)</f>
        <v>1.9189301691949278E-2</v>
      </c>
      <c r="U108" s="102">
        <f t="shared" si="25"/>
        <v>3.1445939093822928E-4</v>
      </c>
      <c r="V108" s="102">
        <f t="shared" si="26"/>
        <v>3.2883629016578125E-2</v>
      </c>
      <c r="W108" s="149">
        <f t="shared" si="27"/>
        <v>3.1445939093822928E-4</v>
      </c>
      <c r="X108" s="155">
        <f t="shared" si="17"/>
        <v>-5.5519684585909684E-5</v>
      </c>
      <c r="AC108" s="152">
        <f t="shared" si="18"/>
        <v>0.29219518311042625</v>
      </c>
      <c r="AD108" s="153">
        <f t="shared" si="28"/>
        <v>-3.1864206933018835E-5</v>
      </c>
      <c r="AE108" s="153">
        <f t="shared" si="29"/>
        <v>0.18929793281980944</v>
      </c>
      <c r="AF108" s="153">
        <f t="shared" si="30"/>
        <v>-3.1864206933018835E-5</v>
      </c>
      <c r="AG108" s="139">
        <f t="shared" si="31"/>
        <v>-1.8333147762391697E-5</v>
      </c>
    </row>
    <row r="109" spans="9:33" ht="15" x14ac:dyDescent="0.2">
      <c r="I109" s="49">
        <v>44908</v>
      </c>
      <c r="J109" s="50">
        <v>5.23600006103515</v>
      </c>
      <c r="K109" s="139">
        <f t="shared" si="19"/>
        <v>5.1699397039111639E-3</v>
      </c>
      <c r="L109" s="140">
        <f t="shared" si="20"/>
        <v>6.1295263421618928</v>
      </c>
      <c r="M109" s="139" cm="1">
        <f t="array" ref="M109">[1]!BSMPut(L109,$G$4,$G$7,V109,$G$11,AE109)</f>
        <v>2.8397939462994515E-2</v>
      </c>
      <c r="N109" s="139">
        <f t="shared" si="21"/>
        <v>-7.4574407881922156</v>
      </c>
      <c r="O109" s="141">
        <f t="shared" si="22"/>
        <v>3.1526292570832837E-2</v>
      </c>
      <c r="P109" s="139">
        <f t="shared" si="23"/>
        <v>-3.4850421006390512E-3</v>
      </c>
      <c r="Q109" s="156">
        <f t="shared" si="24"/>
        <v>1.6244857549874679E-4</v>
      </c>
      <c r="R109" s="156">
        <f t="shared" si="16"/>
        <v>-3.7522766391248985E-3</v>
      </c>
      <c r="T109" s="102">
        <f>FORECAST($T$2,'EUR GBP'!Q109:R109,'EUR GBP'!$Q$2:$R$2)</f>
        <v>1.8874842301011049E-2</v>
      </c>
      <c r="U109" s="102">
        <f t="shared" si="25"/>
        <v>-2.9461458325337475E-6</v>
      </c>
      <c r="V109" s="102">
        <f t="shared" si="26"/>
        <v>3.2566223479807366E-2</v>
      </c>
      <c r="W109" s="149">
        <f t="shared" si="27"/>
        <v>-2.9461458325302781E-6</v>
      </c>
      <c r="X109" s="155">
        <f t="shared" si="17"/>
        <v>5.201596520242068E-7</v>
      </c>
      <c r="AC109" s="152">
        <f t="shared" si="18"/>
        <v>0.29222704731735927</v>
      </c>
      <c r="AD109" s="153">
        <f t="shared" si="28"/>
        <v>-7.477213576241315E-4</v>
      </c>
      <c r="AE109" s="153">
        <f t="shared" si="29"/>
        <v>0.18858207566911833</v>
      </c>
      <c r="AF109" s="153">
        <f t="shared" si="30"/>
        <v>-7.477213576241315E-4</v>
      </c>
      <c r="AG109" s="139">
        <f t="shared" si="31"/>
        <v>-4.3020327363661818E-4</v>
      </c>
    </row>
    <row r="110" spans="9:33" ht="15" x14ac:dyDescent="0.2">
      <c r="I110" s="49">
        <v>44907</v>
      </c>
      <c r="J110" s="50">
        <v>5.2090001106262198</v>
      </c>
      <c r="K110" s="139">
        <f t="shared" si="19"/>
        <v>-3.4496249782010385E-3</v>
      </c>
      <c r="L110" s="140">
        <f t="shared" si="20"/>
        <v>6.0769642363029197</v>
      </c>
      <c r="M110" s="139" cm="1">
        <f t="array" ref="M110">[1]!BSMPut(L110,$G$4,$G$7,V110,$G$11,AE110)</f>
        <v>3.4467460684169282E-2</v>
      </c>
      <c r="N110" s="139">
        <f t="shared" si="21"/>
        <v>4.6816016541573191</v>
      </c>
      <c r="O110" s="141">
        <f t="shared" si="22"/>
        <v>-2.1035813288140304E-2</v>
      </c>
      <c r="P110" s="139">
        <f t="shared" si="23"/>
        <v>2.325382687026643E-3</v>
      </c>
      <c r="Q110" s="156">
        <f t="shared" si="24"/>
        <v>7.2325046081969996E-5</v>
      </c>
      <c r="R110" s="156">
        <f t="shared" si="16"/>
        <v>2.3429392599257719E-3</v>
      </c>
      <c r="T110" s="102">
        <f>FORECAST($T$2,'EUR GBP'!Q110:R110,'EUR GBP'!$Q$2:$R$2)</f>
        <v>1.8877788446843582E-2</v>
      </c>
      <c r="U110" s="102">
        <f t="shared" si="25"/>
        <v>3.158768638968322E-4</v>
      </c>
      <c r="V110" s="102">
        <f t="shared" si="26"/>
        <v>3.2885046489536732E-2</v>
      </c>
      <c r="W110" s="149">
        <f t="shared" si="27"/>
        <v>3.1587686389683567E-4</v>
      </c>
      <c r="X110" s="155">
        <f t="shared" si="17"/>
        <v>-5.576994790714833E-5</v>
      </c>
      <c r="AC110" s="152">
        <f t="shared" si="18"/>
        <v>0.2929747686749834</v>
      </c>
      <c r="AD110" s="153">
        <f t="shared" si="28"/>
        <v>1.7406284107401859E-6</v>
      </c>
      <c r="AE110" s="153">
        <f t="shared" si="29"/>
        <v>0.1893315376551532</v>
      </c>
      <c r="AF110" s="153">
        <f t="shared" si="30"/>
        <v>1.7406284107401859E-6</v>
      </c>
      <c r="AG110" s="139">
        <f t="shared" si="31"/>
        <v>1.0014747243073333E-6</v>
      </c>
    </row>
    <row r="111" spans="9:33" ht="15" x14ac:dyDescent="0.2">
      <c r="I111" s="49">
        <v>44904</v>
      </c>
      <c r="J111" s="50">
        <v>5.2270002365112296</v>
      </c>
      <c r="K111" s="139">
        <f t="shared" si="19"/>
        <v>4.4099850615445715E-3</v>
      </c>
      <c r="L111" s="140">
        <f t="shared" si="20"/>
        <v>6.1248921387150554</v>
      </c>
      <c r="M111" s="139" cm="1">
        <f t="array" ref="M111">[1]!BSMPut(L111,$G$4,$G$7,V111,$G$11,AE111)</f>
        <v>2.6579751294113052E-2</v>
      </c>
      <c r="N111" s="139">
        <f t="shared" si="21"/>
        <v>-11.093817125955141</v>
      </c>
      <c r="O111" s="141">
        <f t="shared" si="22"/>
        <v>2.6892089123995433E-2</v>
      </c>
      <c r="P111" s="139">
        <f t="shared" si="23"/>
        <v>-2.9727587714506137E-3</v>
      </c>
      <c r="Q111" s="156">
        <f t="shared" si="24"/>
        <v>1.182004658046111E-4</v>
      </c>
      <c r="R111" s="156">
        <f t="shared" si="16"/>
        <v>-5.7518538444050679E-3</v>
      </c>
      <c r="T111" s="102">
        <f>FORECAST($T$2,'EUR GBP'!Q111:R111,'EUR GBP'!$Q$2:$R$2)</f>
        <v>1.856191158294675E-2</v>
      </c>
      <c r="U111" s="102">
        <f t="shared" si="25"/>
        <v>1.5804264694450204E-4</v>
      </c>
      <c r="V111" s="102">
        <f t="shared" si="26"/>
        <v>3.2727212272584398E-2</v>
      </c>
      <c r="W111" s="149">
        <f t="shared" si="27"/>
        <v>1.5804264694450204E-4</v>
      </c>
      <c r="X111" s="155">
        <f t="shared" si="17"/>
        <v>-2.7903373733890644E-5</v>
      </c>
      <c r="AC111" s="152">
        <f t="shared" si="18"/>
        <v>0.29297302804657266</v>
      </c>
      <c r="AD111" s="153">
        <f t="shared" si="28"/>
        <v>-4.987190792511087E-3</v>
      </c>
      <c r="AE111" s="153">
        <f t="shared" si="29"/>
        <v>0.18434260623423138</v>
      </c>
      <c r="AF111" s="153">
        <f t="shared" si="30"/>
        <v>-4.987190792511087E-3</v>
      </c>
      <c r="AG111" s="139">
        <f t="shared" si="31"/>
        <v>-2.8693921650251751E-3</v>
      </c>
    </row>
    <row r="112" spans="9:33" ht="15" x14ac:dyDescent="0.2">
      <c r="I112" s="49">
        <v>44903</v>
      </c>
      <c r="J112" s="50">
        <v>5.2039999961853001</v>
      </c>
      <c r="K112" s="139">
        <f t="shared" si="19"/>
        <v>-9.7524661892156948E-3</v>
      </c>
      <c r="L112" s="140">
        <f t="shared" si="20"/>
        <v>6.0385295102855876</v>
      </c>
      <c r="M112" s="139" cm="1">
        <f t="array" ref="M112">[1]!BSMPut(L112,$G$4,$G$7,V112,$G$11,AE112)</f>
        <v>3.9774144992496652E-2</v>
      </c>
      <c r="N112" s="139">
        <f t="shared" si="21"/>
        <v>15.294970270812058</v>
      </c>
      <c r="O112" s="141">
        <f t="shared" si="22"/>
        <v>-5.9470539305472414E-2</v>
      </c>
      <c r="P112" s="139">
        <f t="shared" si="23"/>
        <v>6.5741105701413493E-3</v>
      </c>
      <c r="Q112" s="156">
        <f t="shared" si="24"/>
        <v>5.7806125045477394E-4</v>
      </c>
      <c r="R112" s="156">
        <f t="shared" si="16"/>
        <v>7.5707114410568221E-3</v>
      </c>
      <c r="T112" s="102">
        <f>FORECAST($T$2,'EUR GBP'!Q112:R112,'EUR GBP'!$Q$2:$R$2)</f>
        <v>1.8403868936002248E-2</v>
      </c>
      <c r="U112" s="102">
        <f t="shared" si="25"/>
        <v>2.0372681319748287E-5</v>
      </c>
      <c r="V112" s="102">
        <f t="shared" si="26"/>
        <v>3.2589542306959644E-2</v>
      </c>
      <c r="W112" s="149">
        <f t="shared" si="27"/>
        <v>2.0372681319748287E-5</v>
      </c>
      <c r="X112" s="155">
        <f t="shared" si="17"/>
        <v>-3.5969186280840422E-6</v>
      </c>
      <c r="AC112" s="152">
        <f t="shared" si="18"/>
        <v>0.29796021883908375</v>
      </c>
      <c r="AD112" s="153">
        <f t="shared" si="28"/>
        <v>7.3370084667656599E-4</v>
      </c>
      <c r="AE112" s="153">
        <f t="shared" si="29"/>
        <v>0.19006349787341903</v>
      </c>
      <c r="AF112" s="153">
        <f t="shared" si="30"/>
        <v>7.3370084667656599E-4</v>
      </c>
      <c r="AG112" s="139">
        <f t="shared" si="31"/>
        <v>4.2213653908878309E-4</v>
      </c>
    </row>
    <row r="113" spans="9:33" ht="15" x14ac:dyDescent="0.2">
      <c r="I113" s="49">
        <v>44902</v>
      </c>
      <c r="J113" s="50">
        <v>5.25500011444091</v>
      </c>
      <c r="K113" s="139">
        <f t="shared" si="19"/>
        <v>4.9599533917991344E-3</v>
      </c>
      <c r="L113" s="140">
        <f t="shared" si="20"/>
        <v>6.1282458456202207</v>
      </c>
      <c r="M113" s="139" cm="1">
        <f t="array" ref="M113">[1]!BSMPut(L113,$G$4,$G$7,V113,$G$11,AE113)</f>
        <v>2.8819101161663419E-2</v>
      </c>
      <c r="N113" s="139">
        <f t="shared" si="21"/>
        <v>-6.6151173908544081</v>
      </c>
      <c r="O113" s="141">
        <f t="shared" si="22"/>
        <v>3.0245796029160665E-2</v>
      </c>
      <c r="P113" s="139">
        <f t="shared" si="23"/>
        <v>-3.3434909065865395E-3</v>
      </c>
      <c r="Q113" s="156">
        <f t="shared" si="24"/>
        <v>1.4952029400055377E-4</v>
      </c>
      <c r="R113" s="156">
        <f t="shared" si="16"/>
        <v>-3.3124420570440935E-3</v>
      </c>
      <c r="T113" s="102">
        <f>FORECAST($T$2,'EUR GBP'!Q113:R113,'EUR GBP'!$Q$2:$R$2)</f>
        <v>1.83834962546825E-2</v>
      </c>
      <c r="U113" s="102">
        <f t="shared" si="25"/>
        <v>2.8987992554904002E-4</v>
      </c>
      <c r="V113" s="102">
        <f t="shared" si="26"/>
        <v>3.2859049551188936E-2</v>
      </c>
      <c r="W113" s="149">
        <f t="shared" si="27"/>
        <v>2.8987992554904002E-4</v>
      </c>
      <c r="X113" s="155">
        <f t="shared" si="17"/>
        <v>-5.1180033091875805E-5</v>
      </c>
      <c r="AC113" s="152">
        <f t="shared" si="18"/>
        <v>0.29722651799240718</v>
      </c>
      <c r="AD113" s="153">
        <f t="shared" si="28"/>
        <v>-1.1695686329366017E-4</v>
      </c>
      <c r="AE113" s="153">
        <f t="shared" si="29"/>
        <v>0.1892128401634488</v>
      </c>
      <c r="AF113" s="153">
        <f t="shared" si="30"/>
        <v>-1.1695686329366017E-4</v>
      </c>
      <c r="AG113" s="139">
        <f t="shared" si="31"/>
        <v>-6.7291411366232165E-5</v>
      </c>
    </row>
    <row r="114" spans="9:33" ht="15" x14ac:dyDescent="0.2">
      <c r="I114" s="49">
        <v>44901</v>
      </c>
      <c r="J114" s="50">
        <v>5.2290000915527299</v>
      </c>
      <c r="K114" s="139">
        <f t="shared" si="19"/>
        <v>-1.0652517735674539E-2</v>
      </c>
      <c r="L114" s="140">
        <f t="shared" si="20"/>
        <v>6.033040995910647</v>
      </c>
      <c r="M114" s="139" cm="1">
        <f t="array" ref="M114">[1]!BSMPut(L114,$G$4,$G$7,V114,$G$11,AE114)</f>
        <v>3.903306614621993E-2</v>
      </c>
      <c r="N114" s="139">
        <f t="shared" si="21"/>
        <v>13.812812578258615</v>
      </c>
      <c r="O114" s="141">
        <f t="shared" si="22"/>
        <v>-6.4959053680412993E-2</v>
      </c>
      <c r="P114" s="139">
        <f t="shared" si="23"/>
        <v>7.1808328361247249E-3</v>
      </c>
      <c r="Q114" s="156">
        <f t="shared" si="24"/>
        <v>6.8968293971628162E-4</v>
      </c>
      <c r="R114" s="156">
        <f t="shared" si="16"/>
        <v>6.9820091805375068E-3</v>
      </c>
      <c r="T114" s="102">
        <f>FORECAST($T$2,'EUR GBP'!Q114:R114,'EUR GBP'!$Q$2:$R$2)</f>
        <v>1.809361632913346E-2</v>
      </c>
      <c r="U114" s="102">
        <f t="shared" si="25"/>
        <v>3.1539984047448261E-5</v>
      </c>
      <c r="V114" s="102">
        <f t="shared" si="26"/>
        <v>3.2600709609687348E-2</v>
      </c>
      <c r="W114" s="149">
        <f t="shared" si="27"/>
        <v>3.153998404745173E-5</v>
      </c>
      <c r="X114" s="155">
        <f t="shared" si="17"/>
        <v>-5.5685726571387971E-6</v>
      </c>
      <c r="AC114" s="152">
        <f t="shared" si="18"/>
        <v>0.29734347485570084</v>
      </c>
      <c r="AD114" s="153">
        <f t="shared" si="28"/>
        <v>-1.534603889483066E-3</v>
      </c>
      <c r="AE114" s="153">
        <f t="shared" si="29"/>
        <v>0.1877951931372594</v>
      </c>
      <c r="AF114" s="153">
        <f t="shared" si="30"/>
        <v>-1.534603889483066E-3</v>
      </c>
      <c r="AG114" s="139">
        <f t="shared" si="31"/>
        <v>-8.8293802264635939E-4</v>
      </c>
    </row>
    <row r="115" spans="9:33" ht="15" x14ac:dyDescent="0.2">
      <c r="I115" s="49">
        <v>44900</v>
      </c>
      <c r="J115" s="50">
        <v>5.2849998474120996</v>
      </c>
      <c r="K115" s="139">
        <f t="shared" si="19"/>
        <v>7.5973704211079593E-3</v>
      </c>
      <c r="L115" s="140">
        <f t="shared" si="20"/>
        <v>6.1443288147957373</v>
      </c>
      <c r="M115" s="139" cm="1">
        <f t="array" ref="M115">[1]!BSMPut(L115,$G$4,$G$7,V115,$G$11,AE115)</f>
        <v>2.7245451063505399E-2</v>
      </c>
      <c r="N115" s="139">
        <f t="shared" si="21"/>
        <v>-9.7624175871704466</v>
      </c>
      <c r="O115" s="141">
        <f t="shared" si="22"/>
        <v>4.6328765204677325E-2</v>
      </c>
      <c r="P115" s="139">
        <f t="shared" si="23"/>
        <v>-5.1213664545604635E-3</v>
      </c>
      <c r="Q115" s="156">
        <f t="shared" si="24"/>
        <v>3.5080966873717278E-4</v>
      </c>
      <c r="R115" s="156">
        <f t="shared" si="16"/>
        <v>-4.8800773166889971E-3</v>
      </c>
      <c r="T115" s="102">
        <f>FORECAST($T$2,'EUR GBP'!Q115:R115,'EUR GBP'!$Q$2:$R$2)</f>
        <v>1.8062076345086012E-2</v>
      </c>
      <c r="U115" s="102">
        <f t="shared" si="25"/>
        <v>1.9385050982229091E-4</v>
      </c>
      <c r="V115" s="102">
        <f t="shared" si="26"/>
        <v>3.2763020135462187E-2</v>
      </c>
      <c r="W115" s="149">
        <f t="shared" si="27"/>
        <v>1.9385050982229091E-4</v>
      </c>
      <c r="X115" s="155">
        <f t="shared" si="17"/>
        <v>-3.4225465902099613E-5</v>
      </c>
      <c r="AC115" s="152">
        <f t="shared" si="18"/>
        <v>0.29887807874518391</v>
      </c>
      <c r="AD115" s="153">
        <f t="shared" si="28"/>
        <v>-1.308677354336929E-4</v>
      </c>
      <c r="AE115" s="153">
        <f t="shared" si="29"/>
        <v>0.18919892929130877</v>
      </c>
      <c r="AF115" s="153">
        <f t="shared" si="30"/>
        <v>-1.308677354336929E-4</v>
      </c>
      <c r="AG115" s="139">
        <f t="shared" si="31"/>
        <v>-7.5295064963607183E-5</v>
      </c>
    </row>
    <row r="116" spans="9:33" ht="15" x14ac:dyDescent="0.2">
      <c r="I116" s="49">
        <v>44897</v>
      </c>
      <c r="J116" s="50">
        <v>5.2449998855590803</v>
      </c>
      <c r="K116" s="139">
        <f t="shared" si="19"/>
        <v>5.7209547961299776E-4</v>
      </c>
      <c r="L116" s="140">
        <f t="shared" si="20"/>
        <v>6.1014886878541104</v>
      </c>
      <c r="M116" s="139" cm="1">
        <f t="array" ref="M116">[1]!BSMPut(L116,$G$4,$G$7,V116,$G$11,AE116)</f>
        <v>3.1225067043092913E-2</v>
      </c>
      <c r="N116" s="139">
        <f t="shared" si="21"/>
        <v>-1.8031856279954184</v>
      </c>
      <c r="O116" s="141">
        <f t="shared" si="22"/>
        <v>3.4886382630503476E-3</v>
      </c>
      <c r="P116" s="139">
        <f t="shared" si="23"/>
        <v>-3.8564798551286086E-4</v>
      </c>
      <c r="Q116" s="156">
        <f t="shared" si="24"/>
        <v>1.9892161833267204E-6</v>
      </c>
      <c r="R116" s="156">
        <f t="shared" si="16"/>
        <v>-9.0694972087164633E-4</v>
      </c>
      <c r="T116" s="102">
        <f>FORECAST($T$2,'EUR GBP'!Q116:R116,'EUR GBP'!$Q$2:$R$2)</f>
        <v>1.7868225835263721E-2</v>
      </c>
      <c r="U116" s="102">
        <f t="shared" si="25"/>
        <v>4.6864524483689746E-5</v>
      </c>
      <c r="V116" s="102">
        <f t="shared" si="26"/>
        <v>3.2616034150123582E-2</v>
      </c>
      <c r="W116" s="149">
        <f t="shared" si="27"/>
        <v>4.6864524483686276E-5</v>
      </c>
      <c r="X116" s="155">
        <f t="shared" si="17"/>
        <v>-8.2742118460504428E-6</v>
      </c>
      <c r="AC116" s="152">
        <f t="shared" si="18"/>
        <v>0.2990089464806176</v>
      </c>
      <c r="AD116" s="153">
        <f t="shared" si="28"/>
        <v>-8.9513269517788041E-4</v>
      </c>
      <c r="AE116" s="153">
        <f t="shared" si="29"/>
        <v>0.18843466433156458</v>
      </c>
      <c r="AF116" s="153">
        <f t="shared" si="30"/>
        <v>-8.9513269517788041E-4</v>
      </c>
      <c r="AG116" s="139">
        <f t="shared" si="31"/>
        <v>-5.1501673969606176E-4</v>
      </c>
    </row>
    <row r="117" spans="9:33" ht="15" x14ac:dyDescent="0.2">
      <c r="I117" s="49">
        <v>44896</v>
      </c>
      <c r="J117" s="50">
        <v>5.24200010299682</v>
      </c>
      <c r="K117" s="139">
        <f t="shared" si="19"/>
        <v>2.6678560569660916E-2</v>
      </c>
      <c r="L117" s="140">
        <f t="shared" si="20"/>
        <v>6.2606859132678698</v>
      </c>
      <c r="M117" s="139" cm="1">
        <f t="array" ref="M117">[1]!BSMPut(L117,$G$4,$G$7,V117,$G$11,AE117)</f>
        <v>1.7470962015385894E-2</v>
      </c>
      <c r="N117" s="139">
        <f t="shared" si="21"/>
        <v>-29.311395683409458</v>
      </c>
      <c r="O117" s="141">
        <f t="shared" si="22"/>
        <v>0.16268586367680982</v>
      </c>
      <c r="P117" s="139">
        <f t="shared" si="23"/>
        <v>-1.7983944125959432E-2</v>
      </c>
      <c r="Q117" s="156">
        <f t="shared" si="24"/>
        <v>4.3258328943136942E-3</v>
      </c>
      <c r="R117" s="156">
        <f t="shared" si="16"/>
        <v>-1.4358245689354631E-2</v>
      </c>
      <c r="T117" s="102">
        <f>FORECAST($T$2,'EUR GBP'!Q117:R117,'EUR GBP'!$Q$2:$R$2)</f>
        <v>1.7821361310780031E-2</v>
      </c>
      <c r="U117" s="102">
        <f t="shared" si="25"/>
        <v>1.4062039554171152E-5</v>
      </c>
      <c r="V117" s="102">
        <f t="shared" si="26"/>
        <v>3.2583231665194071E-2</v>
      </c>
      <c r="W117" s="149">
        <f t="shared" si="27"/>
        <v>1.4062039554174621E-5</v>
      </c>
      <c r="X117" s="155">
        <f t="shared" si="17"/>
        <v>-2.482737113854302E-6</v>
      </c>
      <c r="AC117" s="152">
        <f t="shared" si="18"/>
        <v>0.29990407917579548</v>
      </c>
      <c r="AD117" s="153">
        <f t="shared" si="28"/>
        <v>-1.2125642077581156E-3</v>
      </c>
      <c r="AE117" s="153">
        <f t="shared" si="29"/>
        <v>0.18811723281898435</v>
      </c>
      <c r="AF117" s="153">
        <f t="shared" si="30"/>
        <v>-1.2125642077581156E-3</v>
      </c>
      <c r="AG117" s="139">
        <f t="shared" si="31"/>
        <v>-6.976517205950388E-4</v>
      </c>
    </row>
    <row r="118" spans="9:33" ht="15" x14ac:dyDescent="0.2">
      <c r="I118" s="49">
        <v>44895</v>
      </c>
      <c r="J118" s="50">
        <v>5.1040000915527299</v>
      </c>
      <c r="K118" s="139">
        <f t="shared" si="19"/>
        <v>-1.5661508566243724E-3</v>
      </c>
      <c r="L118" s="140">
        <f t="shared" si="20"/>
        <v>6.0884496615896975</v>
      </c>
      <c r="M118" s="139" cm="1">
        <f t="array" ref="M118">[1]!BSMPut(L118,$G$4,$G$7,V118,$G$11,AE118)</f>
        <v>3.1154629123883559E-2</v>
      </c>
      <c r="N118" s="139">
        <f t="shared" si="21"/>
        <v>-1.9440614664141265</v>
      </c>
      <c r="O118" s="141">
        <f t="shared" si="22"/>
        <v>-9.550388001362542E-3</v>
      </c>
      <c r="P118" s="139">
        <f t="shared" si="23"/>
        <v>1.0557379744987644E-3</v>
      </c>
      <c r="Q118" s="156">
        <f t="shared" si="24"/>
        <v>1.490775120001745E-5</v>
      </c>
      <c r="R118" s="156">
        <f t="shared" si="16"/>
        <v>-9.6036441117403298E-4</v>
      </c>
      <c r="T118" s="102">
        <f>FORECAST($T$2,'EUR GBP'!Q118:R118,'EUR GBP'!$Q$2:$R$2)</f>
        <v>1.780729927122586E-2</v>
      </c>
      <c r="U118" s="102">
        <f t="shared" si="25"/>
        <v>1.672828570007702E-4</v>
      </c>
      <c r="V118" s="102">
        <f t="shared" si="26"/>
        <v>3.2736452482640663E-2</v>
      </c>
      <c r="W118" s="149">
        <f t="shared" si="27"/>
        <v>1.6728285700076673E-4</v>
      </c>
      <c r="X118" s="155">
        <f t="shared" si="17"/>
        <v>-2.9534788036070411E-5</v>
      </c>
      <c r="AC118" s="152">
        <f t="shared" si="18"/>
        <v>0.30111664338355359</v>
      </c>
      <c r="AD118" s="153">
        <f t="shared" si="28"/>
        <v>-3.4786947398906531E-3</v>
      </c>
      <c r="AE118" s="153">
        <f t="shared" si="29"/>
        <v>0.18585110228685181</v>
      </c>
      <c r="AF118" s="153">
        <f t="shared" si="30"/>
        <v>-3.4786947398906531E-3</v>
      </c>
      <c r="AG118" s="139">
        <f t="shared" si="31"/>
        <v>-2.0014753488367446E-3</v>
      </c>
    </row>
    <row r="119" spans="9:33" ht="15" x14ac:dyDescent="0.2">
      <c r="I119" s="49">
        <v>44894</v>
      </c>
      <c r="J119" s="50">
        <v>5.1119999885559002</v>
      </c>
      <c r="K119" s="139">
        <f t="shared" si="19"/>
        <v>4.9024699928911439E-3</v>
      </c>
      <c r="L119" s="140">
        <f t="shared" si="20"/>
        <v>6.1278953118508293</v>
      </c>
      <c r="M119" s="139" cm="1">
        <f t="array" ref="M119">[1]!BSMPut(L119,$G$4,$G$7,V119,$G$11,AE119)</f>
        <v>2.6275293724781434E-2</v>
      </c>
      <c r="N119" s="139">
        <f t="shared" si="21"/>
        <v>-11.702732264618376</v>
      </c>
      <c r="O119" s="141">
        <f t="shared" si="22"/>
        <v>2.989526225976924E-2</v>
      </c>
      <c r="P119" s="139">
        <f t="shared" si="23"/>
        <v>-3.3047415058671211E-3</v>
      </c>
      <c r="Q119" s="156">
        <f t="shared" si="24"/>
        <v>1.4607464501337122E-4</v>
      </c>
      <c r="R119" s="156">
        <f t="shared" si="16"/>
        <v>-6.0719055168522162E-3</v>
      </c>
      <c r="T119" s="102">
        <f>FORECAST($T$2,'EUR GBP'!Q119:R119,'EUR GBP'!$Q$2:$R$2)</f>
        <v>1.764001641422509E-2</v>
      </c>
      <c r="U119" s="102">
        <f t="shared" si="25"/>
        <v>-1.32080167531929E-4</v>
      </c>
      <c r="V119" s="102">
        <f t="shared" si="26"/>
        <v>3.2437089458107971E-2</v>
      </c>
      <c r="W119" s="149">
        <f t="shared" si="27"/>
        <v>-1.3208016753192553E-4</v>
      </c>
      <c r="X119" s="155">
        <f t="shared" si="17"/>
        <v>2.3319542849547399E-5</v>
      </c>
      <c r="AC119" s="152">
        <f t="shared" si="18"/>
        <v>0.30459533812344425</v>
      </c>
      <c r="AD119" s="153">
        <f t="shared" si="28"/>
        <v>-5.1039297414542384E-3</v>
      </c>
      <c r="AE119" s="153">
        <f t="shared" si="29"/>
        <v>0.18422586728528823</v>
      </c>
      <c r="AF119" s="153">
        <f t="shared" si="30"/>
        <v>-5.1039297414542384E-3</v>
      </c>
      <c r="AG119" s="139">
        <f t="shared" si="31"/>
        <v>-2.9365581988480141E-3</v>
      </c>
    </row>
    <row r="120" spans="9:33" ht="15" x14ac:dyDescent="0.2">
      <c r="I120" s="49">
        <v>44893</v>
      </c>
      <c r="J120" s="50">
        <v>5.0869998931884703</v>
      </c>
      <c r="K120" s="139">
        <f t="shared" si="19"/>
        <v>-9.9756560713662856E-3</v>
      </c>
      <c r="L120" s="140">
        <f t="shared" si="20"/>
        <v>6.0371684983731653</v>
      </c>
      <c r="M120" s="139" cm="1">
        <f t="array" ref="M120">[1]!BSMPut(L120,$G$4,$G$7,V120,$G$11,AE120)</f>
        <v>3.908532058691172E-2</v>
      </c>
      <c r="N120" s="139">
        <f t="shared" si="21"/>
        <v>13.917321459642196</v>
      </c>
      <c r="O120" s="141">
        <f t="shared" si="22"/>
        <v>-6.0831551217894742E-2</v>
      </c>
      <c r="P120" s="139">
        <f t="shared" si="23"/>
        <v>6.724562254354016E-3</v>
      </c>
      <c r="Q120" s="156">
        <f t="shared" si="24"/>
        <v>6.0482242711172465E-4</v>
      </c>
      <c r="R120" s="156">
        <f t="shared" si="16"/>
        <v>6.9749566891487468E-3</v>
      </c>
      <c r="T120" s="102">
        <f>FORECAST($T$2,'EUR GBP'!Q120:R120,'EUR GBP'!$Q$2:$R$2)</f>
        <v>1.7772096581757019E-2</v>
      </c>
      <c r="U120" s="102">
        <f t="shared" si="25"/>
        <v>2.5871507823467879E-4</v>
      </c>
      <c r="V120" s="102">
        <f t="shared" si="26"/>
        <v>3.2827884703874571E-2</v>
      </c>
      <c r="W120" s="149">
        <f t="shared" si="27"/>
        <v>2.5871507823467532E-4</v>
      </c>
      <c r="X120" s="155">
        <f t="shared" si="17"/>
        <v>-4.5677693066669034E-5</v>
      </c>
      <c r="AC120" s="152">
        <f t="shared" si="18"/>
        <v>0.30969926786489849</v>
      </c>
      <c r="AD120" s="153">
        <f t="shared" si="28"/>
        <v>-5.3662816410204872E-4</v>
      </c>
      <c r="AE120" s="153">
        <f t="shared" si="29"/>
        <v>0.18879316886264041</v>
      </c>
      <c r="AF120" s="153">
        <f t="shared" si="30"/>
        <v>-5.3662816410204872E-4</v>
      </c>
      <c r="AG120" s="139">
        <f t="shared" si="31"/>
        <v>-3.0875029925032477E-4</v>
      </c>
    </row>
    <row r="121" spans="9:33" ht="15" x14ac:dyDescent="0.2">
      <c r="I121" s="49">
        <v>44890</v>
      </c>
      <c r="J121" s="50">
        <v>5.13800001144409</v>
      </c>
      <c r="K121" s="139">
        <f t="shared" si="19"/>
        <v>-5.8219083772692668E-3</v>
      </c>
      <c r="L121" s="140">
        <f t="shared" si="20"/>
        <v>6.0624980520177578</v>
      </c>
      <c r="M121" s="139" cm="1">
        <f t="array" ref="M121">[1]!BSMPut(L121,$G$4,$G$7,V121,$G$11,AE121)</f>
        <v>3.6070562942692952E-2</v>
      </c>
      <c r="N121" s="139">
        <f t="shared" si="21"/>
        <v>7.8878061712046588</v>
      </c>
      <c r="O121" s="141">
        <f t="shared" si="22"/>
        <v>-3.5501997573302191E-2</v>
      </c>
      <c r="P121" s="139">
        <f t="shared" si="23"/>
        <v>3.9245323858413672E-3</v>
      </c>
      <c r="Q121" s="156">
        <f t="shared" si="24"/>
        <v>2.0600401469820996E-4</v>
      </c>
      <c r="R121" s="156">
        <f t="shared" si="16"/>
        <v>3.952333190357077E-3</v>
      </c>
      <c r="T121" s="102">
        <f>FORECAST($T$2,'EUR GBP'!Q121:R121,'EUR GBP'!$Q$2:$R$2)</f>
        <v>1.751338150352234E-2</v>
      </c>
      <c r="U121" s="102">
        <f t="shared" si="25"/>
        <v>3.0420105904340952E-4</v>
      </c>
      <c r="V121" s="102">
        <f t="shared" si="26"/>
        <v>3.2873370684683309E-2</v>
      </c>
      <c r="W121" s="149">
        <f t="shared" si="27"/>
        <v>3.0420105904341299E-4</v>
      </c>
      <c r="X121" s="155">
        <f t="shared" si="17"/>
        <v>-5.3708514789140428E-5</v>
      </c>
      <c r="AC121" s="152">
        <f t="shared" si="18"/>
        <v>0.31023589602900054</v>
      </c>
      <c r="AD121" s="153">
        <f t="shared" si="28"/>
        <v>-2.1637990308542854E-4</v>
      </c>
      <c r="AE121" s="153">
        <f t="shared" si="29"/>
        <v>0.18911341712365703</v>
      </c>
      <c r="AF121" s="153">
        <f t="shared" si="30"/>
        <v>-2.1637990308542854E-4</v>
      </c>
      <c r="AG121" s="139">
        <f t="shared" si="31"/>
        <v>-1.2449469539335957E-4</v>
      </c>
    </row>
    <row r="122" spans="9:33" ht="15" x14ac:dyDescent="0.2">
      <c r="I122" s="49">
        <v>44889</v>
      </c>
      <c r="J122" s="50">
        <v>5.1680002212524396</v>
      </c>
      <c r="K122" s="139">
        <f t="shared" si="19"/>
        <v>2.4088140364048369E-2</v>
      </c>
      <c r="L122" s="140">
        <f t="shared" si="20"/>
        <v>6.2448895307255832</v>
      </c>
      <c r="M122" s="139" cm="1">
        <f t="array" ref="M122">[1]!BSMPut(L122,$G$4,$G$7,V122,$G$11,AE122)</f>
        <v>1.8322716199440592E-2</v>
      </c>
      <c r="N122" s="139">
        <f t="shared" si="21"/>
        <v>-27.607887315300061</v>
      </c>
      <c r="O122" s="141">
        <f t="shared" si="22"/>
        <v>0.14688948113452316</v>
      </c>
      <c r="P122" s="139">
        <f t="shared" si="23"/>
        <v>-1.6237749007266652E-2</v>
      </c>
      <c r="Q122" s="156">
        <f t="shared" si="24"/>
        <v>3.526561790582168E-3</v>
      </c>
      <c r="R122" s="156">
        <f t="shared" si="16"/>
        <v>-1.3704866465303417E-2</v>
      </c>
      <c r="T122" s="102">
        <f>FORECAST($T$2,'EUR GBP'!Q122:R122,'EUR GBP'!$Q$2:$R$2)</f>
        <v>1.720918044447893E-2</v>
      </c>
      <c r="U122" s="102">
        <f t="shared" si="25"/>
        <v>1.371067017316499E-4</v>
      </c>
      <c r="V122" s="102">
        <f t="shared" si="26"/>
        <v>3.2706276327371546E-2</v>
      </c>
      <c r="W122" s="149">
        <f t="shared" si="27"/>
        <v>1.371067017316499E-4</v>
      </c>
      <c r="X122" s="155">
        <f t="shared" si="17"/>
        <v>-2.4207007499581668E-5</v>
      </c>
      <c r="AC122" s="152">
        <f t="shared" si="18"/>
        <v>0.31045227593208596</v>
      </c>
      <c r="AD122" s="153">
        <f t="shared" si="28"/>
        <v>-1.6850060069997785E-3</v>
      </c>
      <c r="AE122" s="153">
        <f t="shared" si="29"/>
        <v>0.18764479101974268</v>
      </c>
      <c r="AF122" s="153">
        <f t="shared" si="30"/>
        <v>-1.6850060069997785E-3</v>
      </c>
      <c r="AG122" s="139">
        <f t="shared" si="31"/>
        <v>-9.6947224111935178E-4</v>
      </c>
    </row>
    <row r="123" spans="9:33" ht="15" x14ac:dyDescent="0.2">
      <c r="I123" s="49">
        <v>44888</v>
      </c>
      <c r="J123" s="50">
        <v>5.04500007629394</v>
      </c>
      <c r="K123" s="139">
        <f t="shared" si="19"/>
        <v>-1.4170681023058934E-2</v>
      </c>
      <c r="L123" s="140">
        <f t="shared" si="20"/>
        <v>6.0115872360097073</v>
      </c>
      <c r="M123" s="139" cm="1">
        <f t="array" ref="M123">[1]!BSMPut(L123,$G$4,$G$7,V123,$G$11,AE123)</f>
        <v>4.3834795961961603E-2</v>
      </c>
      <c r="N123" s="139">
        <f t="shared" si="21"/>
        <v>23.416272209741962</v>
      </c>
      <c r="O123" s="141">
        <f t="shared" si="22"/>
        <v>-8.6412813581352665E-2</v>
      </c>
      <c r="P123" s="139">
        <f t="shared" si="23"/>
        <v>9.5524170084085609E-3</v>
      </c>
      <c r="Q123" s="156">
        <f t="shared" si="24"/>
        <v>1.2204679973992708E-3</v>
      </c>
      <c r="R123" s="156">
        <f t="shared" si="16"/>
        <v>1.1502219293573137E-2</v>
      </c>
      <c r="T123" s="102">
        <f>FORECAST($T$2,'EUR GBP'!Q123:R123,'EUR GBP'!$Q$2:$R$2)</f>
        <v>1.707207374274728E-2</v>
      </c>
      <c r="U123" s="102">
        <f t="shared" si="25"/>
        <v>2.7046035975216917E-4</v>
      </c>
      <c r="V123" s="102">
        <f t="shared" si="26"/>
        <v>3.2839629985392069E-2</v>
      </c>
      <c r="W123" s="149">
        <f t="shared" si="27"/>
        <v>2.7046035975217264E-4</v>
      </c>
      <c r="X123" s="155">
        <f t="shared" si="17"/>
        <v>-4.7751392704891186E-5</v>
      </c>
      <c r="AC123" s="152">
        <f t="shared" si="18"/>
        <v>0.31213728193908574</v>
      </c>
      <c r="AD123" s="153">
        <f t="shared" si="28"/>
        <v>1.3506256125848104E-3</v>
      </c>
      <c r="AE123" s="153">
        <f t="shared" si="29"/>
        <v>0.19068042263932727</v>
      </c>
      <c r="AF123" s="153">
        <f t="shared" si="30"/>
        <v>1.3506256125848104E-3</v>
      </c>
      <c r="AG123" s="139">
        <f t="shared" si="31"/>
        <v>7.7708568047019761E-4</v>
      </c>
    </row>
    <row r="124" spans="9:33" ht="15" x14ac:dyDescent="0.2">
      <c r="I124" s="49">
        <v>44887</v>
      </c>
      <c r="J124" s="50">
        <v>5.11700010299682</v>
      </c>
      <c r="K124" s="139">
        <f t="shared" si="19"/>
        <v>4.7013147819831057E-3</v>
      </c>
      <c r="L124" s="140">
        <f t="shared" si="20"/>
        <v>6.1266686673647373</v>
      </c>
      <c r="M124" s="139" cm="1">
        <f t="array" ref="M124">[1]!BSMPut(L124,$G$4,$G$7,V124,$G$11,AE124)</f>
        <v>2.9103982526897276E-2</v>
      </c>
      <c r="N124" s="139">
        <f t="shared" si="21"/>
        <v>-6.0453546603866926</v>
      </c>
      <c r="O124" s="141">
        <f t="shared" si="22"/>
        <v>2.8668617773677241E-2</v>
      </c>
      <c r="P124" s="139">
        <f t="shared" si="23"/>
        <v>-3.1691433327884896E-3</v>
      </c>
      <c r="Q124" s="156">
        <f t="shared" si="24"/>
        <v>1.3433327816174799E-4</v>
      </c>
      <c r="R124" s="156">
        <f t="shared" si="16"/>
        <v>-3.0199400843787584E-3</v>
      </c>
      <c r="T124" s="102">
        <f>FORECAST($T$2,'EUR GBP'!Q124:R124,'EUR GBP'!$Q$2:$R$2)</f>
        <v>1.6801613382995111E-2</v>
      </c>
      <c r="U124" s="102">
        <f t="shared" si="25"/>
        <v>2.4633351713422916E-4</v>
      </c>
      <c r="V124" s="102">
        <f t="shared" si="26"/>
        <v>3.2815503142774122E-2</v>
      </c>
      <c r="W124" s="149">
        <f t="shared" si="27"/>
        <v>2.4633351713422569E-4</v>
      </c>
      <c r="X124" s="155">
        <f t="shared" si="17"/>
        <v>-4.3491654465859152E-5</v>
      </c>
      <c r="AC124" s="152">
        <f t="shared" si="18"/>
        <v>0.31078665632650093</v>
      </c>
      <c r="AD124" s="153">
        <f t="shared" si="28"/>
        <v>1.0143631147968568E-4</v>
      </c>
      <c r="AE124" s="153">
        <f t="shared" si="29"/>
        <v>0.18943123333822215</v>
      </c>
      <c r="AF124" s="153">
        <f t="shared" si="30"/>
        <v>1.0143631147968568E-4</v>
      </c>
      <c r="AG124" s="139">
        <f t="shared" si="31"/>
        <v>5.8361624713842599E-5</v>
      </c>
    </row>
    <row r="125" spans="9:33" ht="15" x14ac:dyDescent="0.2">
      <c r="I125" s="49">
        <v>44886</v>
      </c>
      <c r="J125" s="50">
        <v>5.0929999351501403</v>
      </c>
      <c r="K125" s="139">
        <f t="shared" si="19"/>
        <v>-8.9914609639052349E-3</v>
      </c>
      <c r="L125" s="140">
        <f t="shared" si="20"/>
        <v>6.0431701201872698</v>
      </c>
      <c r="M125" s="139" cm="1">
        <f t="array" ref="M125">[1]!BSMPut(L125,$G$4,$G$7,V125,$G$11,AE125)</f>
        <v>3.9005776968459749E-2</v>
      </c>
      <c r="N125" s="139">
        <f t="shared" si="21"/>
        <v>13.758234222738253</v>
      </c>
      <c r="O125" s="141">
        <f t="shared" si="22"/>
        <v>-5.4829929403790167E-2</v>
      </c>
      <c r="P125" s="139">
        <f t="shared" si="23"/>
        <v>6.0611190458868423E-3</v>
      </c>
      <c r="Q125" s="156">
        <f t="shared" si="24"/>
        <v>4.9136642473705837E-4</v>
      </c>
      <c r="R125" s="156">
        <f t="shared" si="16"/>
        <v>6.8289675843098193E-3</v>
      </c>
      <c r="T125" s="102">
        <f>FORECAST($T$2,'EUR GBP'!Q125:R125,'EUR GBP'!$Q$2:$R$2)</f>
        <v>1.6555279865860882E-2</v>
      </c>
      <c r="U125" s="102">
        <f t="shared" si="25"/>
        <v>1.1581052094695315E-4</v>
      </c>
      <c r="V125" s="102">
        <f t="shared" si="26"/>
        <v>3.2684980146586849E-2</v>
      </c>
      <c r="W125" s="149">
        <f t="shared" si="27"/>
        <v>1.1581052094695315E-4</v>
      </c>
      <c r="X125" s="155">
        <f t="shared" si="17"/>
        <v>-2.0447039522402924E-5</v>
      </c>
      <c r="AC125" s="152">
        <f t="shared" si="18"/>
        <v>0.31068522001502125</v>
      </c>
      <c r="AD125" s="153">
        <f t="shared" si="28"/>
        <v>5.1608224102600575E-4</v>
      </c>
      <c r="AE125" s="153">
        <f t="shared" si="29"/>
        <v>0.18984587926776847</v>
      </c>
      <c r="AF125" s="153">
        <f t="shared" si="30"/>
        <v>5.1608224102600575E-4</v>
      </c>
      <c r="AG125" s="139">
        <f t="shared" si="31"/>
        <v>2.9692915320832149E-4</v>
      </c>
    </row>
    <row r="126" spans="9:33" ht="15" x14ac:dyDescent="0.2">
      <c r="I126" s="49">
        <v>44883</v>
      </c>
      <c r="J126" s="50">
        <v>5.1389999389648402</v>
      </c>
      <c r="K126" s="139">
        <f t="shared" si="19"/>
        <v>2.9422632237915081E-2</v>
      </c>
      <c r="L126" s="140">
        <f t="shared" si="20"/>
        <v>6.2774192624369665</v>
      </c>
      <c r="M126" s="139" cm="1">
        <f t="array" ref="M126">[1]!BSMPut(L126,$G$4,$G$7,V126,$G$11,AE126)</f>
        <v>1.8277400017934653E-2</v>
      </c>
      <c r="N126" s="139">
        <f t="shared" si="21"/>
        <v>-27.698519678311939</v>
      </c>
      <c r="O126" s="141">
        <f t="shared" si="22"/>
        <v>0.17941921284590645</v>
      </c>
      <c r="P126" s="139">
        <f t="shared" si="23"/>
        <v>-1.9833715271994783E-2</v>
      </c>
      <c r="Q126" s="156">
        <f t="shared" si="24"/>
        <v>5.2614809003729002E-3</v>
      </c>
      <c r="R126" s="156">
        <f t="shared" si="16"/>
        <v>-1.2536065055595326E-2</v>
      </c>
      <c r="T126" s="102">
        <f>FORECAST($T$2,'EUR GBP'!Q126:R126,'EUR GBP'!$Q$2:$R$2)</f>
        <v>1.6439469344913929E-2</v>
      </c>
      <c r="U126" s="102">
        <f t="shared" si="25"/>
        <v>-5.9667974710412436E-5</v>
      </c>
      <c r="V126" s="102">
        <f t="shared" si="26"/>
        <v>3.2509501650929487E-2</v>
      </c>
      <c r="W126" s="149">
        <f t="shared" si="27"/>
        <v>-5.9667974710408966E-5</v>
      </c>
      <c r="X126" s="155">
        <f t="shared" si="17"/>
        <v>1.0534737493187729E-5</v>
      </c>
      <c r="AC126" s="152">
        <f t="shared" si="18"/>
        <v>0.31016913777399524</v>
      </c>
      <c r="AD126" s="153">
        <f t="shared" si="28"/>
        <v>3.5206850573403781E-3</v>
      </c>
      <c r="AE126" s="153">
        <f t="shared" si="29"/>
        <v>0.19285048208408284</v>
      </c>
      <c r="AF126" s="153">
        <f t="shared" si="30"/>
        <v>3.5206850573403781E-3</v>
      </c>
      <c r="AG126" s="139">
        <f t="shared" si="31"/>
        <v>2.025634578533368E-3</v>
      </c>
    </row>
    <row r="127" spans="9:33" ht="15" x14ac:dyDescent="0.2">
      <c r="I127" s="49">
        <v>44882</v>
      </c>
      <c r="J127" s="50">
        <v>4.9899997711181596</v>
      </c>
      <c r="K127" s="139">
        <f t="shared" si="19"/>
        <v>-3.2919163748611389E-2</v>
      </c>
      <c r="L127" s="140">
        <f t="shared" si="20"/>
        <v>5.8972589874195318</v>
      </c>
      <c r="M127" s="139" cm="1">
        <f t="array" ref="M127">[1]!BSMPut(L127,$G$4,$G$7,V127,$G$11,AE127)</f>
        <v>6.6137054348891944E-2</v>
      </c>
      <c r="N127" s="139">
        <f t="shared" si="21"/>
        <v>68.020788983602642</v>
      </c>
      <c r="O127" s="141">
        <f t="shared" si="22"/>
        <v>-0.20074106217152821</v>
      </c>
      <c r="P127" s="139">
        <f t="shared" si="23"/>
        <v>2.2190717523252874E-2</v>
      </c>
      <c r="Q127" s="156">
        <f t="shared" si="24"/>
        <v>6.5863156393425326E-3</v>
      </c>
      <c r="R127" s="156">
        <f t="shared" si="16"/>
        <v>3.1741594769648621E-2</v>
      </c>
      <c r="T127" s="102">
        <f>FORECAST($T$2,'EUR GBP'!Q127:R127,'EUR GBP'!$Q$2:$R$2)</f>
        <v>1.6499137319624341E-2</v>
      </c>
      <c r="U127" s="102">
        <f t="shared" si="25"/>
        <v>1.9294340163463972E-4</v>
      </c>
      <c r="V127" s="102">
        <f t="shared" si="26"/>
        <v>3.2762113027274539E-2</v>
      </c>
      <c r="W127" s="149">
        <f t="shared" si="27"/>
        <v>1.9294340163464319E-4</v>
      </c>
      <c r="X127" s="155">
        <f t="shared" si="17"/>
        <v>-3.4065310530961757E-5</v>
      </c>
      <c r="AC127" s="152">
        <f t="shared" si="18"/>
        <v>0.30664845271665486</v>
      </c>
      <c r="AD127" s="153">
        <f t="shared" si="28"/>
        <v>5.2118092242091629E-3</v>
      </c>
      <c r="AE127" s="153">
        <f t="shared" si="29"/>
        <v>0.19454160625095163</v>
      </c>
      <c r="AF127" s="153">
        <f t="shared" si="30"/>
        <v>5.2118092242091629E-3</v>
      </c>
      <c r="AG127" s="139">
        <f t="shared" si="31"/>
        <v>2.9986269175841765E-3</v>
      </c>
    </row>
    <row r="128" spans="9:33" ht="15" x14ac:dyDescent="0.2">
      <c r="I128" s="49">
        <v>44881</v>
      </c>
      <c r="J128" s="50">
        <v>5.15700006484985</v>
      </c>
      <c r="K128" s="139">
        <f t="shared" si="19"/>
        <v>9.9387192840555399E-3</v>
      </c>
      <c r="L128" s="140">
        <f t="shared" si="20"/>
        <v>6.1586063602781014</v>
      </c>
      <c r="M128" s="139" cm="1">
        <f t="array" ref="M128">[1]!BSMPut(L128,$G$4,$G$7,V128,$G$11,AE128)</f>
        <v>2.6318200830729666E-2</v>
      </c>
      <c r="N128" s="139">
        <f t="shared" si="21"/>
        <v>-11.616918052721914</v>
      </c>
      <c r="O128" s="141">
        <f t="shared" si="22"/>
        <v>6.0606310687041365E-2</v>
      </c>
      <c r="P128" s="139">
        <f t="shared" si="23"/>
        <v>-6.6996632678642271E-3</v>
      </c>
      <c r="Q128" s="156">
        <f t="shared" si="24"/>
        <v>6.0035177620906539E-4</v>
      </c>
      <c r="R128" s="156">
        <f t="shared" si="16"/>
        <v>-5.7395092539270672E-3</v>
      </c>
      <c r="T128" s="102">
        <f>FORECAST($T$2,'EUR GBP'!Q128:R128,'EUR GBP'!$Q$2:$R$2)</f>
        <v>1.6306193917989702E-2</v>
      </c>
      <c r="U128" s="102">
        <f t="shared" si="25"/>
        <v>-1.1061448603864876E-4</v>
      </c>
      <c r="V128" s="102">
        <f t="shared" si="26"/>
        <v>3.2458555139601247E-2</v>
      </c>
      <c r="W128" s="149">
        <f t="shared" si="27"/>
        <v>-1.1061448603864876E-4</v>
      </c>
      <c r="X128" s="155">
        <f t="shared" si="17"/>
        <v>1.9529648509383044E-5</v>
      </c>
      <c r="AC128" s="152">
        <f t="shared" si="18"/>
        <v>0.3014366434924457</v>
      </c>
      <c r="AD128" s="153">
        <f t="shared" si="28"/>
        <v>5.9141596069722802E-4</v>
      </c>
      <c r="AE128" s="153">
        <f t="shared" si="29"/>
        <v>0.18992121298743969</v>
      </c>
      <c r="AF128" s="153">
        <f t="shared" si="30"/>
        <v>5.9141596069722802E-4</v>
      </c>
      <c r="AG128" s="139">
        <f t="shared" si="31"/>
        <v>3.4027258921871101E-4</v>
      </c>
    </row>
    <row r="129" spans="9:33" ht="15" x14ac:dyDescent="0.2">
      <c r="I129" s="49">
        <v>44880</v>
      </c>
      <c r="J129" s="50">
        <v>5.1059999465942303</v>
      </c>
      <c r="K129" s="139">
        <f t="shared" si="19"/>
        <v>5.1050617879813166E-3</v>
      </c>
      <c r="L129" s="140">
        <f t="shared" si="20"/>
        <v>6.1291307166273352</v>
      </c>
      <c r="M129" s="139" cm="1">
        <f t="array" ref="M129">[1]!BSMPut(L129,$G$4,$G$7,V129,$G$11,AE129)</f>
        <v>2.8907109915159879E-2</v>
      </c>
      <c r="N129" s="139">
        <f t="shared" si="21"/>
        <v>-6.4390998838614877</v>
      </c>
      <c r="O129" s="141">
        <f t="shared" si="22"/>
        <v>3.1130667036275206E-2</v>
      </c>
      <c r="P129" s="139">
        <f t="shared" si="23"/>
        <v>-3.4413080763822071E-3</v>
      </c>
      <c r="Q129" s="156">
        <f t="shared" si="24"/>
        <v>1.5839700187124313E-4</v>
      </c>
      <c r="R129" s="156">
        <f t="shared" si="16"/>
        <v>-3.2114900495826284E-3</v>
      </c>
      <c r="T129" s="102">
        <f>FORECAST($T$2,'EUR GBP'!Q129:R129,'EUR GBP'!$Q$2:$R$2)</f>
        <v>1.641680840402835E-2</v>
      </c>
      <c r="U129" s="102">
        <f t="shared" si="25"/>
        <v>-1.5763565897948528E-5</v>
      </c>
      <c r="V129" s="102">
        <f t="shared" si="26"/>
        <v>3.2553406059741948E-2</v>
      </c>
      <c r="W129" s="149">
        <f t="shared" si="27"/>
        <v>-1.5763565897948528E-5</v>
      </c>
      <c r="X129" s="155">
        <f t="shared" si="17"/>
        <v>2.7831517576627941E-6</v>
      </c>
      <c r="AC129" s="152">
        <f t="shared" si="18"/>
        <v>0.30084522753174847</v>
      </c>
      <c r="AD129" s="153">
        <f t="shared" si="28"/>
        <v>1.1929710175789809E-4</v>
      </c>
      <c r="AE129" s="153">
        <f t="shared" si="29"/>
        <v>0.18944909412850036</v>
      </c>
      <c r="AF129" s="153">
        <f t="shared" si="30"/>
        <v>1.1929710175789809E-4</v>
      </c>
      <c r="AG129" s="139">
        <f t="shared" si="31"/>
        <v>6.8637873170672933E-5</v>
      </c>
    </row>
    <row r="130" spans="9:33" ht="15" x14ac:dyDescent="0.2">
      <c r="I130" s="49">
        <v>44879</v>
      </c>
      <c r="J130" s="50">
        <v>5.0799999237060502</v>
      </c>
      <c r="K130" s="139">
        <f t="shared" si="19"/>
        <v>8.3020474403031185E-3</v>
      </c>
      <c r="L130" s="140">
        <f t="shared" si="20"/>
        <v>6.1486259352937349</v>
      </c>
      <c r="M130" s="139" cm="1">
        <f t="array" ref="M130">[1]!BSMPut(L130,$G$4,$G$7,V130,$G$11,AE130)</f>
        <v>2.6332836187743069E-2</v>
      </c>
      <c r="N130" s="139">
        <f t="shared" si="21"/>
        <v>-11.587647338695106</v>
      </c>
      <c r="O130" s="141">
        <f t="shared" si="22"/>
        <v>5.06258857026749E-2</v>
      </c>
      <c r="P130" s="139">
        <f t="shared" si="23"/>
        <v>-5.5963872903721443E-3</v>
      </c>
      <c r="Q130" s="156">
        <f t="shared" si="24"/>
        <v>4.1890483480651954E-4</v>
      </c>
      <c r="R130" s="156">
        <f t="shared" si="16"/>
        <v>-5.8494248544292225E-3</v>
      </c>
      <c r="T130" s="102">
        <f>FORECAST($T$2,'EUR GBP'!Q130:R130,'EUR GBP'!$Q$2:$R$2)</f>
        <v>1.6432571969926299E-2</v>
      </c>
      <c r="U130" s="102">
        <f t="shared" si="25"/>
        <v>4.2862631380555932E-4</v>
      </c>
      <c r="V130" s="102">
        <f t="shared" si="26"/>
        <v>3.2997795939445455E-2</v>
      </c>
      <c r="W130" s="149">
        <f t="shared" si="27"/>
        <v>4.2862631380555932E-4</v>
      </c>
      <c r="X130" s="155">
        <f t="shared" si="17"/>
        <v>-7.5676537045702016E-5</v>
      </c>
      <c r="AC130" s="152">
        <f t="shared" si="18"/>
        <v>0.30072593042999057</v>
      </c>
      <c r="AD130" s="153">
        <f t="shared" si="28"/>
        <v>-1.0363489704171558E-3</v>
      </c>
      <c r="AE130" s="153">
        <f t="shared" si="29"/>
        <v>0.18829344805632531</v>
      </c>
      <c r="AF130" s="153">
        <f t="shared" si="30"/>
        <v>-1.0363489704171558E-3</v>
      </c>
      <c r="AG130" s="139">
        <f t="shared" si="31"/>
        <v>-5.9626586181789495E-4</v>
      </c>
    </row>
    <row r="131" spans="9:33" ht="15" x14ac:dyDescent="0.2">
      <c r="I131" s="49">
        <v>44876</v>
      </c>
      <c r="J131" s="50">
        <v>5.0380001068115199</v>
      </c>
      <c r="K131" s="139">
        <f t="shared" si="19"/>
        <v>4.5758043407076558E-3</v>
      </c>
      <c r="L131" s="140">
        <f t="shared" si="20"/>
        <v>6.1259033046876139</v>
      </c>
      <c r="M131" s="139" cm="1">
        <f t="array" ref="M131">[1]!BSMPut(L131,$G$4,$G$7,V131,$G$11,AE131)</f>
        <v>2.9236444831703068E-2</v>
      </c>
      <c r="N131" s="139">
        <f t="shared" si="21"/>
        <v>-5.7804300507751094</v>
      </c>
      <c r="O131" s="141">
        <f t="shared" si="22"/>
        <v>2.7903255096553892E-2</v>
      </c>
      <c r="P131" s="139">
        <f t="shared" si="23"/>
        <v>-3.0845370903627499E-3</v>
      </c>
      <c r="Q131" s="156">
        <f t="shared" si="24"/>
        <v>1.2725646155718675E-4</v>
      </c>
      <c r="R131" s="156">
        <f t="shared" ref="R131:R194" si="32">P131+Q131+X131+AG131</f>
        <v>-2.8830279277842559E-3</v>
      </c>
      <c r="T131" s="102">
        <f>FORECAST($T$2,'EUR GBP'!Q131:R131,'EUR GBP'!$Q$2:$R$2)</f>
        <v>1.600394565612074E-2</v>
      </c>
      <c r="U131" s="102">
        <f t="shared" si="25"/>
        <v>-1.3538356870410051E-4</v>
      </c>
      <c r="V131" s="102">
        <f t="shared" si="26"/>
        <v>3.2433786056935796E-2</v>
      </c>
      <c r="W131" s="149">
        <f t="shared" si="27"/>
        <v>-1.3538356870410051E-4</v>
      </c>
      <c r="X131" s="155">
        <f t="shared" ref="X131:X194" si="33">W131*$G$18</f>
        <v>2.3902778066637502E-5</v>
      </c>
      <c r="AC131" s="152">
        <f t="shared" ref="AC131:AC194" si="34">STDEV(K131:K194)*SQRT(252)</f>
        <v>0.30176227940040773</v>
      </c>
      <c r="AD131" s="153">
        <f t="shared" si="28"/>
        <v>8.7511451109356653E-5</v>
      </c>
      <c r="AE131" s="153">
        <f t="shared" si="29"/>
        <v>0.18941730847785182</v>
      </c>
      <c r="AF131" s="153">
        <f t="shared" si="30"/>
        <v>8.7511451109356653E-5</v>
      </c>
      <c r="AG131" s="139">
        <f t="shared" si="31"/>
        <v>5.0349922954669758E-5</v>
      </c>
    </row>
    <row r="132" spans="9:33" ht="15" x14ac:dyDescent="0.2">
      <c r="I132" s="49">
        <v>44875</v>
      </c>
      <c r="J132" s="50">
        <v>5.0149998664855904</v>
      </c>
      <c r="K132" s="139">
        <f t="shared" ref="K132:K195" si="35">LN(J132/J133)</f>
        <v>3.5415398831432077E-2</v>
      </c>
      <c r="L132" s="140">
        <f t="shared" ref="L132:L195" si="36">$J$3*(1+K132)</f>
        <v>6.3139631534214198</v>
      </c>
      <c r="M132" s="139" cm="1">
        <f t="array" ref="M132">[1]!BSMPut(L132,$G$4,$G$7,V132,$G$11,AE132)</f>
        <v>1.7884366610041447E-2</v>
      </c>
      <c r="N132" s="139">
        <f t="shared" ref="N132:N195" si="37">$B$5*(M132-$G$10)</f>
        <v>-28.484586494098352</v>
      </c>
      <c r="O132" s="141">
        <f t="shared" ref="O132:O195" si="38">L132-$J$3</f>
        <v>0.21596310383035977</v>
      </c>
      <c r="P132" s="139">
        <f t="shared" ref="P132:P195" si="39">O132*$G$15</f>
        <v>-2.3873422710344528E-2</v>
      </c>
      <c r="Q132" s="156">
        <f t="shared" ref="Q132:Q195" si="40">0.5*$G$16*O132^2</f>
        <v>7.6230580210599171E-3</v>
      </c>
      <c r="R132" s="156">
        <f t="shared" si="32"/>
        <v>-1.1355737634377777E-2</v>
      </c>
      <c r="T132" s="102">
        <f>FORECAST($T$2,'EUR GBP'!Q132:R132,'EUR GBP'!$Q$2:$R$2)</f>
        <v>1.613932922482484E-2</v>
      </c>
      <c r="U132" s="102">
        <f t="shared" ref="U132:U195" si="41">T132-T133</f>
        <v>-2.2637136280539982E-4</v>
      </c>
      <c r="V132" s="102">
        <f t="shared" ref="V132:V195" si="42">$T$3+U132</f>
        <v>3.2342798262834496E-2</v>
      </c>
      <c r="W132" s="149">
        <f t="shared" ref="W132:W195" si="43">V132-$T$3</f>
        <v>-2.2637136280539982E-4</v>
      </c>
      <c r="X132" s="155">
        <f t="shared" si="33"/>
        <v>3.9967216831209629E-5</v>
      </c>
      <c r="AC132" s="152">
        <f t="shared" si="34"/>
        <v>0.30167476794929837</v>
      </c>
      <c r="AD132" s="153">
        <f t="shared" ref="AD132:AD195" si="44">AC132-AC133</f>
        <v>8.4377155344367849E-3</v>
      </c>
      <c r="AE132" s="153">
        <f t="shared" ref="AE132:AE195" si="45">$AC$3+AD132</f>
        <v>0.19776751256117925</v>
      </c>
      <c r="AF132" s="153">
        <f t="shared" ref="AF132:AF195" si="46">AE132-$AC$3</f>
        <v>8.4377155344367849E-3</v>
      </c>
      <c r="AG132" s="139">
        <f t="shared" ref="AG132:AG195" si="47">AF132*$G$17</f>
        <v>4.8546598380756244E-3</v>
      </c>
    </row>
    <row r="133" spans="9:33" ht="15" x14ac:dyDescent="0.2">
      <c r="I133" s="49">
        <v>44874</v>
      </c>
      <c r="J133" s="50">
        <v>4.8404998779296804</v>
      </c>
      <c r="K133" s="139">
        <f t="shared" si="35"/>
        <v>1.446208861490735E-2</v>
      </c>
      <c r="L133" s="140">
        <f t="shared" si="36"/>
        <v>6.1861898666819553</v>
      </c>
      <c r="M133" s="139" cm="1">
        <f t="array" ref="M133">[1]!BSMPut(L133,$G$4,$G$7,V133,$G$11,AE133)</f>
        <v>2.4287926723935094E-2</v>
      </c>
      <c r="N133" s="139">
        <f t="shared" si="37"/>
        <v>-15.677466266311058</v>
      </c>
      <c r="O133" s="141">
        <f t="shared" si="38"/>
        <v>8.8189817090895239E-2</v>
      </c>
      <c r="P133" s="139">
        <f t="shared" si="39"/>
        <v>-9.7488540626490816E-3</v>
      </c>
      <c r="Q133" s="156">
        <f t="shared" si="40"/>
        <v>1.2711798145119554E-3</v>
      </c>
      <c r="R133" s="156">
        <f t="shared" si="32"/>
        <v>-7.6172324208928438E-3</v>
      </c>
      <c r="T133" s="102">
        <f>FORECAST($T$2,'EUR GBP'!Q133:R133,'EUR GBP'!$Q$2:$R$2)</f>
        <v>1.636570058763024E-2</v>
      </c>
      <c r="U133" s="102">
        <f t="shared" si="41"/>
        <v>3.4946203231821238E-5</v>
      </c>
      <c r="V133" s="102">
        <f t="shared" si="42"/>
        <v>3.2604115828871717E-2</v>
      </c>
      <c r="W133" s="149">
        <f t="shared" si="43"/>
        <v>3.4946203231821238E-5</v>
      </c>
      <c r="X133" s="155">
        <f t="shared" si="33"/>
        <v>-6.1699610086916941E-6</v>
      </c>
      <c r="AC133" s="152">
        <f t="shared" si="34"/>
        <v>0.29323705241486159</v>
      </c>
      <c r="AD133" s="153">
        <f t="shared" si="44"/>
        <v>1.5062278289237896E-3</v>
      </c>
      <c r="AE133" s="153">
        <f t="shared" si="45"/>
        <v>0.19083602485566625</v>
      </c>
      <c r="AF133" s="153">
        <f t="shared" si="46"/>
        <v>1.5062278289237896E-3</v>
      </c>
      <c r="AG133" s="139">
        <f t="shared" si="47"/>
        <v>8.6661178825297427E-4</v>
      </c>
    </row>
    <row r="134" spans="9:33" ht="15" x14ac:dyDescent="0.2">
      <c r="I134" s="49">
        <v>44873</v>
      </c>
      <c r="J134" s="50">
        <v>4.7709999084472603</v>
      </c>
      <c r="K134" s="139">
        <f t="shared" si="35"/>
        <v>5.0430219700703296E-3</v>
      </c>
      <c r="L134" s="140">
        <f t="shared" si="36"/>
        <v>6.1287523978146377</v>
      </c>
      <c r="M134" s="139" cm="1">
        <f t="array" ref="M134">[1]!BSMPut(L134,$G$4,$G$7,V134,$G$11,AE134)</f>
        <v>2.8985735653864531E-2</v>
      </c>
      <c r="N134" s="139">
        <f t="shared" si="37"/>
        <v>-6.281848406452184</v>
      </c>
      <c r="O134" s="141">
        <f t="shared" si="38"/>
        <v>3.0752348223577641E-2</v>
      </c>
      <c r="P134" s="139">
        <f t="shared" si="39"/>
        <v>-3.3994872061751408E-3</v>
      </c>
      <c r="Q134" s="156">
        <f t="shared" si="40"/>
        <v>1.5457052133251747E-4</v>
      </c>
      <c r="R134" s="156">
        <f t="shared" si="32"/>
        <v>-3.1309865109364799E-3</v>
      </c>
      <c r="T134" s="102">
        <f>FORECAST($T$2,'EUR GBP'!Q134:R134,'EUR GBP'!$Q$2:$R$2)</f>
        <v>1.6330754384398419E-2</v>
      </c>
      <c r="U134" s="102">
        <f t="shared" si="41"/>
        <v>8.2857906818358668E-5</v>
      </c>
      <c r="V134" s="102">
        <f t="shared" si="42"/>
        <v>3.2652027532458258E-2</v>
      </c>
      <c r="W134" s="149">
        <f t="shared" si="43"/>
        <v>8.2857906818362137E-5</v>
      </c>
      <c r="X134" s="155">
        <f t="shared" si="33"/>
        <v>-1.4629058582981893E-5</v>
      </c>
      <c r="AC134" s="152">
        <f t="shared" si="34"/>
        <v>0.2917308245859378</v>
      </c>
      <c r="AD134" s="153">
        <f t="shared" si="44"/>
        <v>2.2344433374321682E-4</v>
      </c>
      <c r="AE134" s="153">
        <f t="shared" si="45"/>
        <v>0.18955324136048568</v>
      </c>
      <c r="AF134" s="153">
        <f t="shared" si="46"/>
        <v>2.2344433374321682E-4</v>
      </c>
      <c r="AG134" s="139">
        <f t="shared" si="47"/>
        <v>1.2855923248912505E-4</v>
      </c>
    </row>
    <row r="135" spans="9:33" ht="15" x14ac:dyDescent="0.2">
      <c r="I135" s="49">
        <v>44872</v>
      </c>
      <c r="J135" s="50">
        <v>4.7470002174377397</v>
      </c>
      <c r="K135" s="139">
        <f t="shared" si="35"/>
        <v>1.0801781728127098E-2</v>
      </c>
      <c r="L135" s="140">
        <f t="shared" si="36"/>
        <v>6.1638693151048516</v>
      </c>
      <c r="M135" s="139" cm="1">
        <f t="array" ref="M135">[1]!BSMPut(L135,$G$4,$G$7,V135,$G$11,AE135)</f>
        <v>2.5530967573651253E-2</v>
      </c>
      <c r="N135" s="139">
        <f t="shared" si="37"/>
        <v>-13.191384566878739</v>
      </c>
      <c r="O135" s="141">
        <f t="shared" si="38"/>
        <v>6.5869265513791575E-2</v>
      </c>
      <c r="P135" s="139">
        <f t="shared" si="39"/>
        <v>-7.2814512819092117E-3</v>
      </c>
      <c r="Q135" s="156">
        <f t="shared" si="40"/>
        <v>7.0914614410977957E-4</v>
      </c>
      <c r="R135" s="156">
        <f t="shared" si="32"/>
        <v>-6.5613705731406881E-3</v>
      </c>
      <c r="T135" s="102">
        <f>FORECAST($T$2,'EUR GBP'!Q135:R135,'EUR GBP'!$Q$2:$R$2)</f>
        <v>1.624789647758006E-2</v>
      </c>
      <c r="U135" s="102">
        <f t="shared" si="41"/>
        <v>2.3066699504859997E-4</v>
      </c>
      <c r="V135" s="102">
        <f t="shared" si="42"/>
        <v>3.2799836620688499E-2</v>
      </c>
      <c r="W135" s="149">
        <f t="shared" si="43"/>
        <v>2.3066699504860344E-4</v>
      </c>
      <c r="X135" s="155">
        <f t="shared" si="33"/>
        <v>-4.0725636373167514E-5</v>
      </c>
      <c r="AC135" s="152">
        <f t="shared" si="34"/>
        <v>0.29150738025219458</v>
      </c>
      <c r="AD135" s="153">
        <f t="shared" si="44"/>
        <v>8.9788799894963134E-5</v>
      </c>
      <c r="AE135" s="153">
        <f t="shared" si="45"/>
        <v>0.18941958582663743</v>
      </c>
      <c r="AF135" s="153">
        <f t="shared" si="46"/>
        <v>8.9788799894963134E-5</v>
      </c>
      <c r="AG135" s="139">
        <f t="shared" si="47"/>
        <v>5.1660201031911438E-5</v>
      </c>
    </row>
    <row r="136" spans="9:33" ht="15" x14ac:dyDescent="0.2">
      <c r="I136" s="49">
        <v>44869</v>
      </c>
      <c r="J136" s="50">
        <v>4.69600009918212</v>
      </c>
      <c r="K136" s="139">
        <f t="shared" si="35"/>
        <v>3.2683359230561405E-2</v>
      </c>
      <c r="L136" s="140">
        <f t="shared" si="36"/>
        <v>6.2973031757998257</v>
      </c>
      <c r="M136" s="139" cm="1">
        <f t="array" ref="M136">[1]!BSMPut(L136,$G$4,$G$7,V136,$G$11,AE136)</f>
        <v>1.7298673466099146E-2</v>
      </c>
      <c r="N136" s="139">
        <f t="shared" si="37"/>
        <v>-29.655972781982953</v>
      </c>
      <c r="O136" s="141">
        <f t="shared" si="38"/>
        <v>0.19930312620876567</v>
      </c>
      <c r="P136" s="139">
        <f t="shared" si="39"/>
        <v>-2.2031762347759554E-2</v>
      </c>
      <c r="Q136" s="156">
        <f t="shared" si="40"/>
        <v>6.4922962090265173E-3</v>
      </c>
      <c r="R136" s="156">
        <f t="shared" si="32"/>
        <v>-1.3061095414024337E-2</v>
      </c>
      <c r="T136" s="102">
        <f>FORECAST($T$2,'EUR GBP'!Q136:R136,'EUR GBP'!$Q$2:$R$2)</f>
        <v>1.601722948253146E-2</v>
      </c>
      <c r="U136" s="102">
        <f t="shared" si="41"/>
        <v>1.15483999251903E-5</v>
      </c>
      <c r="V136" s="102">
        <f t="shared" si="42"/>
        <v>3.2580718025565086E-2</v>
      </c>
      <c r="W136" s="149">
        <f t="shared" si="43"/>
        <v>1.15483999251903E-5</v>
      </c>
      <c r="X136" s="155">
        <f t="shared" si="33"/>
        <v>-2.0389390165945313E-6</v>
      </c>
      <c r="AC136" s="152">
        <f t="shared" si="34"/>
        <v>0.29141759145229962</v>
      </c>
      <c r="AD136" s="153">
        <f t="shared" si="44"/>
        <v>4.3111138266029858E-3</v>
      </c>
      <c r="AE136" s="153">
        <f t="shared" si="45"/>
        <v>0.19364091085334545</v>
      </c>
      <c r="AF136" s="153">
        <f t="shared" si="46"/>
        <v>4.3111138266029858E-3</v>
      </c>
      <c r="AG136" s="139">
        <f t="shared" si="47"/>
        <v>2.4804096637252942E-3</v>
      </c>
    </row>
    <row r="137" spans="9:33" ht="15" x14ac:dyDescent="0.2">
      <c r="I137" s="49">
        <v>44868</v>
      </c>
      <c r="J137" s="50">
        <v>4.54500007629394</v>
      </c>
      <c r="K137" s="139">
        <f t="shared" si="35"/>
        <v>-1.3766135930002315E-2</v>
      </c>
      <c r="L137" s="140">
        <f t="shared" si="36"/>
        <v>6.0140541520072288</v>
      </c>
      <c r="M137" s="139" cm="1">
        <f t="array" ref="M137">[1]!BSMPut(L137,$G$4,$G$7,V137,$G$11,AE137)</f>
        <v>4.2969752149791596E-2</v>
      </c>
      <c r="N137" s="139">
        <f t="shared" si="37"/>
        <v>21.686184585401946</v>
      </c>
      <c r="O137" s="141">
        <f t="shared" si="38"/>
        <v>-8.3945897583831197E-2</v>
      </c>
      <c r="P137" s="139">
        <f t="shared" si="39"/>
        <v>9.27971427652894E-3</v>
      </c>
      <c r="Q137" s="156">
        <f t="shared" si="40"/>
        <v>1.1517787415663157E-3</v>
      </c>
      <c r="R137" s="156">
        <f t="shared" si="32"/>
        <v>1.0725968774399611E-2</v>
      </c>
      <c r="T137" s="102">
        <f>FORECAST($T$2,'EUR GBP'!Q137:R137,'EUR GBP'!$Q$2:$R$2)</f>
        <v>1.600568108260627E-2</v>
      </c>
      <c r="U137" s="102">
        <f t="shared" si="41"/>
        <v>4.7699036076664925E-4</v>
      </c>
      <c r="V137" s="102">
        <f t="shared" si="42"/>
        <v>3.3046159986406545E-2</v>
      </c>
      <c r="W137" s="149">
        <f t="shared" si="43"/>
        <v>4.7699036076664925E-4</v>
      </c>
      <c r="X137" s="155">
        <f t="shared" si="33"/>
        <v>-8.4215498545838272E-5</v>
      </c>
      <c r="AC137" s="152">
        <f t="shared" si="34"/>
        <v>0.28710647762569663</v>
      </c>
      <c r="AD137" s="153">
        <f t="shared" si="44"/>
        <v>6.5819010813977785E-4</v>
      </c>
      <c r="AE137" s="153">
        <f t="shared" si="45"/>
        <v>0.18998798713488224</v>
      </c>
      <c r="AF137" s="153">
        <f t="shared" si="46"/>
        <v>6.5819010813977785E-4</v>
      </c>
      <c r="AG137" s="139">
        <f t="shared" si="47"/>
        <v>3.7869125485019283E-4</v>
      </c>
    </row>
    <row r="138" spans="9:33" ht="15" x14ac:dyDescent="0.2">
      <c r="I138" s="49">
        <v>44867</v>
      </c>
      <c r="J138" s="50">
        <v>4.6079998016357404</v>
      </c>
      <c r="K138" s="139">
        <f t="shared" si="35"/>
        <v>1.1787934483365936E-2</v>
      </c>
      <c r="L138" s="140">
        <f t="shared" si="36"/>
        <v>6.1698828746552019</v>
      </c>
      <c r="M138" s="139" cm="1">
        <f t="array" ref="M138">[1]!BSMPut(L138,$G$4,$G$7,V138,$G$11,AE138)</f>
        <v>2.5335979781980988E-2</v>
      </c>
      <c r="N138" s="139">
        <f t="shared" si="37"/>
        <v>-13.581360150219268</v>
      </c>
      <c r="O138" s="141">
        <f t="shared" si="38"/>
        <v>7.1882825064141898E-2</v>
      </c>
      <c r="P138" s="139">
        <f t="shared" si="39"/>
        <v>-7.946214135346033E-3</v>
      </c>
      <c r="Q138" s="156">
        <f t="shared" si="40"/>
        <v>8.445402999432346E-4</v>
      </c>
      <c r="R138" s="156">
        <f t="shared" si="32"/>
        <v>-6.6909128642205652E-3</v>
      </c>
      <c r="T138" s="102">
        <f>FORECAST($T$2,'EUR GBP'!Q138:R138,'EUR GBP'!$Q$2:$R$2)</f>
        <v>1.5528690721839621E-2</v>
      </c>
      <c r="U138" s="102">
        <f t="shared" si="41"/>
        <v>7.4556842446362598E-5</v>
      </c>
      <c r="V138" s="102">
        <f t="shared" si="42"/>
        <v>3.2643726468086262E-2</v>
      </c>
      <c r="W138" s="149">
        <f t="shared" si="43"/>
        <v>7.4556842446366067E-5</v>
      </c>
      <c r="X138" s="155">
        <f t="shared" si="33"/>
        <v>-1.3163456063414953E-5</v>
      </c>
      <c r="AC138" s="152">
        <f t="shared" si="34"/>
        <v>0.28644828751755685</v>
      </c>
      <c r="AD138" s="153">
        <f t="shared" si="44"/>
        <v>7.3680831294159477E-4</v>
      </c>
      <c r="AE138" s="153">
        <f t="shared" si="45"/>
        <v>0.19006660533968406</v>
      </c>
      <c r="AF138" s="153">
        <f t="shared" si="46"/>
        <v>7.3680831294159477E-4</v>
      </c>
      <c r="AG138" s="139">
        <f t="shared" si="47"/>
        <v>4.2392442724564745E-4</v>
      </c>
    </row>
    <row r="139" spans="9:33" ht="15" x14ac:dyDescent="0.2">
      <c r="I139" s="49">
        <v>44866</v>
      </c>
      <c r="J139" s="50">
        <v>4.5539999008178702</v>
      </c>
      <c r="K139" s="139">
        <f t="shared" si="35"/>
        <v>1.1151077008970219E-2</v>
      </c>
      <c r="L139" s="140">
        <f t="shared" si="36"/>
        <v>6.1659993177447543</v>
      </c>
      <c r="M139" s="139" cm="1">
        <f t="array" ref="M139">[1]!BSMPut(L139,$G$4,$G$7,V139,$G$11,AE139)</f>
        <v>2.5664300920004379E-2</v>
      </c>
      <c r="N139" s="139">
        <f t="shared" si="37"/>
        <v>-12.924717874172487</v>
      </c>
      <c r="O139" s="141">
        <f t="shared" si="38"/>
        <v>6.7999268153694281E-2</v>
      </c>
      <c r="P139" s="139">
        <f t="shared" si="39"/>
        <v>-7.5169102677019439E-3</v>
      </c>
      <c r="Q139" s="156">
        <f t="shared" si="40"/>
        <v>7.5575074061560543E-4</v>
      </c>
      <c r="R139" s="156">
        <f t="shared" si="32"/>
        <v>-6.3820970142538028E-3</v>
      </c>
      <c r="T139" s="102">
        <f>FORECAST($T$2,'EUR GBP'!Q139:R139,'EUR GBP'!$Q$2:$R$2)</f>
        <v>1.5454133879393258E-2</v>
      </c>
      <c r="U139" s="102">
        <f t="shared" si="41"/>
        <v>7.6483795419333631E-4</v>
      </c>
      <c r="V139" s="102">
        <f t="shared" si="42"/>
        <v>3.3334007579833236E-2</v>
      </c>
      <c r="W139" s="149">
        <f t="shared" si="43"/>
        <v>7.6483795419333978E-4</v>
      </c>
      <c r="X139" s="155">
        <f t="shared" si="33"/>
        <v>-1.3503671125690114E-4</v>
      </c>
      <c r="AC139" s="152">
        <f t="shared" si="34"/>
        <v>0.28571147920461526</v>
      </c>
      <c r="AD139" s="153">
        <f t="shared" si="44"/>
        <v>8.9353799319147331E-4</v>
      </c>
      <c r="AE139" s="153">
        <f t="shared" si="45"/>
        <v>0.19022333501993394</v>
      </c>
      <c r="AF139" s="153">
        <f t="shared" si="46"/>
        <v>8.9353799319147331E-4</v>
      </c>
      <c r="AG139" s="139">
        <f t="shared" si="47"/>
        <v>5.1409922408943642E-4</v>
      </c>
    </row>
    <row r="140" spans="9:33" ht="15" x14ac:dyDescent="0.2">
      <c r="I140" s="49">
        <v>44865</v>
      </c>
      <c r="J140" s="50">
        <v>4.50349998474121</v>
      </c>
      <c r="K140" s="139">
        <f t="shared" si="35"/>
        <v>5.3434766742770645E-3</v>
      </c>
      <c r="L140" s="140">
        <f t="shared" si="36"/>
        <v>6.13058457061579</v>
      </c>
      <c r="M140" s="139" cm="1">
        <f t="array" ref="M140">[1]!BSMPut(L140,$G$4,$G$7,V140,$G$11,AE140)</f>
        <v>2.7090966342143474E-2</v>
      </c>
      <c r="N140" s="139">
        <f t="shared" si="37"/>
        <v>-10.071387029894296</v>
      </c>
      <c r="O140" s="141">
        <f t="shared" si="38"/>
        <v>3.2584521024729973E-2</v>
      </c>
      <c r="P140" s="139">
        <f t="shared" si="39"/>
        <v>-3.6020228939130975E-3</v>
      </c>
      <c r="Q140" s="156">
        <f t="shared" si="40"/>
        <v>1.7353728043481383E-4</v>
      </c>
      <c r="R140" s="156">
        <f t="shared" si="32"/>
        <v>-5.1659421011657916E-3</v>
      </c>
      <c r="T140" s="102">
        <f>FORECAST($T$2,'EUR GBP'!Q140:R140,'EUR GBP'!$Q$2:$R$2)</f>
        <v>1.4689295925199922E-2</v>
      </c>
      <c r="U140" s="102">
        <f t="shared" si="41"/>
        <v>8.4345946088429033E-4</v>
      </c>
      <c r="V140" s="102">
        <f t="shared" si="42"/>
        <v>3.341262908652419E-2</v>
      </c>
      <c r="W140" s="149">
        <f t="shared" si="43"/>
        <v>8.434594608842938E-4</v>
      </c>
      <c r="X140" s="155">
        <f t="shared" si="33"/>
        <v>-1.4891780808192235E-4</v>
      </c>
      <c r="AC140" s="152">
        <f t="shared" si="34"/>
        <v>0.28481794121142379</v>
      </c>
      <c r="AD140" s="153">
        <f t="shared" si="44"/>
        <v>-2.7609838672599807E-3</v>
      </c>
      <c r="AE140" s="153">
        <f t="shared" si="45"/>
        <v>0.18656881315948248</v>
      </c>
      <c r="AF140" s="153">
        <f t="shared" si="46"/>
        <v>-2.7609838672599807E-3</v>
      </c>
      <c r="AG140" s="139">
        <f t="shared" si="47"/>
        <v>-1.5885386796055856E-3</v>
      </c>
    </row>
    <row r="141" spans="9:33" ht="15" x14ac:dyDescent="0.2">
      <c r="I141" s="49">
        <v>44862</v>
      </c>
      <c r="J141" s="50">
        <v>4.4794998168945304</v>
      </c>
      <c r="K141" s="139">
        <f t="shared" si="35"/>
        <v>-6.896609786533902E-3</v>
      </c>
      <c r="L141" s="140">
        <f t="shared" si="36"/>
        <v>6.0559445227707656</v>
      </c>
      <c r="M141" s="139" cm="1">
        <f t="array" ref="M141">[1]!BSMPut(L141,$G$4,$G$7,V141,$G$11,AE141)</f>
        <v>3.6414349956731762E-2</v>
      </c>
      <c r="N141" s="139">
        <f t="shared" si="37"/>
        <v>8.5753801992822787</v>
      </c>
      <c r="O141" s="141">
        <f t="shared" si="38"/>
        <v>-4.2055526820294453E-2</v>
      </c>
      <c r="P141" s="139">
        <f t="shared" si="39"/>
        <v>4.648985642824322E-3</v>
      </c>
      <c r="Q141" s="156">
        <f t="shared" si="40"/>
        <v>2.8907881084802578E-4</v>
      </c>
      <c r="R141" s="156">
        <f t="shared" si="32"/>
        <v>4.3303002391477481E-3</v>
      </c>
      <c r="T141" s="102">
        <f>FORECAST($T$2,'EUR GBP'!Q141:R141,'EUR GBP'!$Q$2:$R$2)</f>
        <v>1.3845836464315631E-2</v>
      </c>
      <c r="U141" s="102">
        <f t="shared" si="41"/>
        <v>5.6663705036050227E-4</v>
      </c>
      <c r="V141" s="102">
        <f t="shared" si="42"/>
        <v>3.3135806676000398E-2</v>
      </c>
      <c r="W141" s="149">
        <f t="shared" si="43"/>
        <v>5.6663705036050227E-4</v>
      </c>
      <c r="X141" s="155">
        <f t="shared" si="33"/>
        <v>-1.0004315729557921E-4</v>
      </c>
      <c r="AC141" s="152">
        <f t="shared" si="34"/>
        <v>0.28757892507868377</v>
      </c>
      <c r="AD141" s="153">
        <f t="shared" si="44"/>
        <v>-8.824523230530068E-4</v>
      </c>
      <c r="AE141" s="153">
        <f t="shared" si="45"/>
        <v>0.18844734470368946</v>
      </c>
      <c r="AF141" s="153">
        <f t="shared" si="46"/>
        <v>-8.824523230530068E-4</v>
      </c>
      <c r="AG141" s="139">
        <f t="shared" si="47"/>
        <v>-5.0772105722901985E-4</v>
      </c>
    </row>
    <row r="142" spans="9:33" ht="15" x14ac:dyDescent="0.2">
      <c r="I142" s="49">
        <v>44861</v>
      </c>
      <c r="J142" s="50">
        <v>4.5104999542236301</v>
      </c>
      <c r="K142" s="139">
        <f t="shared" si="35"/>
        <v>2.5826669999133484E-2</v>
      </c>
      <c r="L142" s="140">
        <f t="shared" si="36"/>
        <v>6.2554910845265477</v>
      </c>
      <c r="M142" s="139" cm="1">
        <f t="array" ref="M142">[1]!BSMPut(L142,$G$4,$G$7,V142,$G$11,AE142)</f>
        <v>1.8511693169390497E-2</v>
      </c>
      <c r="N142" s="139">
        <f t="shared" si="37"/>
        <v>-27.22993337540025</v>
      </c>
      <c r="O142" s="141">
        <f t="shared" si="38"/>
        <v>0.15749103493548766</v>
      </c>
      <c r="P142" s="139">
        <f t="shared" si="39"/>
        <v>-1.7409687041069374E-2</v>
      </c>
      <c r="Q142" s="156">
        <f t="shared" si="40"/>
        <v>4.053981645469969E-3</v>
      </c>
      <c r="R142" s="156">
        <f t="shared" si="32"/>
        <v>-1.3069523167359506E-2</v>
      </c>
      <c r="T142" s="102">
        <f>FORECAST($T$2,'EUR GBP'!Q142:R142,'EUR GBP'!$Q$2:$R$2)</f>
        <v>1.3279199413955129E-2</v>
      </c>
      <c r="U142" s="102">
        <f t="shared" si="41"/>
        <v>-5.0253327935949332E-5</v>
      </c>
      <c r="V142" s="102">
        <f t="shared" si="42"/>
        <v>3.2518916297703947E-2</v>
      </c>
      <c r="W142" s="149">
        <f t="shared" si="43"/>
        <v>-5.0253327935949332E-5</v>
      </c>
      <c r="X142" s="155">
        <f t="shared" si="33"/>
        <v>8.8725253460287123E-6</v>
      </c>
      <c r="AC142" s="152">
        <f t="shared" si="34"/>
        <v>0.28846137740173677</v>
      </c>
      <c r="AD142" s="153">
        <f t="shared" si="44"/>
        <v>4.8198235633439834E-4</v>
      </c>
      <c r="AE142" s="153">
        <f t="shared" si="45"/>
        <v>0.18981177938307686</v>
      </c>
      <c r="AF142" s="153">
        <f t="shared" si="46"/>
        <v>4.8198235633439834E-4</v>
      </c>
      <c r="AG142" s="139">
        <f t="shared" si="47"/>
        <v>2.7730970289387022E-4</v>
      </c>
    </row>
    <row r="143" spans="9:33" ht="15" x14ac:dyDescent="0.2">
      <c r="I143" s="49">
        <v>44860</v>
      </c>
      <c r="J143" s="50">
        <v>4.3955001831054599</v>
      </c>
      <c r="K143" s="139">
        <f t="shared" si="35"/>
        <v>9.7160317139038683E-3</v>
      </c>
      <c r="L143" s="140">
        <f t="shared" si="36"/>
        <v>6.1572484114642734</v>
      </c>
      <c r="M143" s="139" cm="1">
        <f t="array" ref="M143">[1]!BSMPut(L143,$G$4,$G$7,V143,$G$11,AE143)</f>
        <v>2.540672892375806E-2</v>
      </c>
      <c r="N143" s="139">
        <f t="shared" si="37"/>
        <v>-13.439861866665126</v>
      </c>
      <c r="O143" s="141">
        <f t="shared" si="38"/>
        <v>5.9248361873213362E-2</v>
      </c>
      <c r="P143" s="139">
        <f t="shared" si="39"/>
        <v>-6.5495501907851346E-3</v>
      </c>
      <c r="Q143" s="156">
        <f t="shared" si="40"/>
        <v>5.7375013239899264E-4</v>
      </c>
      <c r="R143" s="156">
        <f t="shared" si="32"/>
        <v>-6.7952342216731779E-3</v>
      </c>
      <c r="T143" s="102">
        <f>FORECAST($T$2,'EUR GBP'!Q143:R143,'EUR GBP'!$Q$2:$R$2)</f>
        <v>1.3329452741891078E-2</v>
      </c>
      <c r="U143" s="102">
        <f t="shared" si="41"/>
        <v>3.8787247613069481E-4</v>
      </c>
      <c r="V143" s="102">
        <f t="shared" si="42"/>
        <v>3.2957042101770591E-2</v>
      </c>
      <c r="W143" s="149">
        <f t="shared" si="43"/>
        <v>3.8787247613069481E-4</v>
      </c>
      <c r="X143" s="155">
        <f t="shared" si="33"/>
        <v>-6.8481203471395423E-5</v>
      </c>
      <c r="AC143" s="152">
        <f t="shared" si="34"/>
        <v>0.28797939504540238</v>
      </c>
      <c r="AD143" s="153">
        <f t="shared" si="44"/>
        <v>-1.3052052390923885E-3</v>
      </c>
      <c r="AE143" s="153">
        <f t="shared" si="45"/>
        <v>0.18802459178765007</v>
      </c>
      <c r="AF143" s="153">
        <f t="shared" si="46"/>
        <v>-1.3052052390923885E-3</v>
      </c>
      <c r="AG143" s="139">
        <f t="shared" si="47"/>
        <v>-7.5095295981564031E-4</v>
      </c>
    </row>
    <row r="144" spans="9:33" ht="15" x14ac:dyDescent="0.2">
      <c r="I144" s="49">
        <v>44859</v>
      </c>
      <c r="J144" s="50">
        <v>4.3530001640319798</v>
      </c>
      <c r="K144" s="139">
        <f t="shared" si="35"/>
        <v>8.767962456458965E-3</v>
      </c>
      <c r="L144" s="140">
        <f t="shared" si="36"/>
        <v>6.1514670850853594</v>
      </c>
      <c r="M144" s="139" cm="1">
        <f t="array" ref="M144">[1]!BSMPut(L144,$G$4,$G$7,V144,$G$11,AE144)</f>
        <v>2.6947748211015643E-2</v>
      </c>
      <c r="N144" s="139">
        <f t="shared" si="37"/>
        <v>-10.357823292149959</v>
      </c>
      <c r="O144" s="141">
        <f t="shared" si="38"/>
        <v>5.3467035494299431E-2</v>
      </c>
      <c r="P144" s="139">
        <f t="shared" si="39"/>
        <v>-5.9104593182132473E-3</v>
      </c>
      <c r="Q144" s="156">
        <f t="shared" si="40"/>
        <v>4.6724247358762065E-4</v>
      </c>
      <c r="R144" s="156">
        <f t="shared" si="32"/>
        <v>-5.1317818303359686E-3</v>
      </c>
      <c r="T144" s="102">
        <f>FORECAST($T$2,'EUR GBP'!Q144:R144,'EUR GBP'!$Q$2:$R$2)</f>
        <v>1.2941580265760384E-2</v>
      </c>
      <c r="U144" s="102">
        <f t="shared" si="41"/>
        <v>4.3203271925447255E-4</v>
      </c>
      <c r="V144" s="102">
        <f t="shared" si="42"/>
        <v>3.300120234489437E-2</v>
      </c>
      <c r="W144" s="149">
        <f t="shared" si="43"/>
        <v>4.3203271925447428E-4</v>
      </c>
      <c r="X144" s="155">
        <f t="shared" si="33"/>
        <v>-7.6277958283373472E-5</v>
      </c>
      <c r="AC144" s="152">
        <f t="shared" si="34"/>
        <v>0.28928460028449476</v>
      </c>
      <c r="AD144" s="153">
        <f t="shared" si="44"/>
        <v>6.7387044215211356E-4</v>
      </c>
      <c r="AE144" s="153">
        <f t="shared" si="45"/>
        <v>0.19000366746889458</v>
      </c>
      <c r="AF144" s="153">
        <f t="shared" si="46"/>
        <v>6.7387044215211356E-4</v>
      </c>
      <c r="AG144" s="139">
        <f t="shared" si="47"/>
        <v>3.8771297257303124E-4</v>
      </c>
    </row>
    <row r="145" spans="9:33" ht="15" x14ac:dyDescent="0.2">
      <c r="I145" s="49">
        <v>44858</v>
      </c>
      <c r="J145" s="50">
        <v>4.3150000572204501</v>
      </c>
      <c r="K145" s="139">
        <f t="shared" si="35"/>
        <v>4.0315237131365658E-2</v>
      </c>
      <c r="L145" s="140">
        <f t="shared" si="36"/>
        <v>6.3438423676174036</v>
      </c>
      <c r="M145" s="139" cm="1">
        <f t="array" ref="M145">[1]!BSMPut(L145,$G$4,$G$7,V145,$G$11,AE145)</f>
        <v>1.7571207745180395E-2</v>
      </c>
      <c r="N145" s="139">
        <f t="shared" si="37"/>
        <v>-29.110904223820455</v>
      </c>
      <c r="O145" s="141">
        <f t="shared" si="38"/>
        <v>0.2458423180263436</v>
      </c>
      <c r="P145" s="139">
        <f t="shared" si="39"/>
        <v>-2.7176390199244692E-2</v>
      </c>
      <c r="Q145" s="156">
        <f t="shared" si="40"/>
        <v>9.878326777067032E-3</v>
      </c>
      <c r="R145" s="156">
        <f t="shared" si="32"/>
        <v>-1.0120420726382232E-2</v>
      </c>
      <c r="T145" s="102">
        <f>FORECAST($T$2,'EUR GBP'!Q145:R145,'EUR GBP'!$Q$2:$R$2)</f>
        <v>1.2509547546505911E-2</v>
      </c>
      <c r="U145" s="102">
        <f t="shared" si="41"/>
        <v>2.1131541579961013E-4</v>
      </c>
      <c r="V145" s="102">
        <f t="shared" si="42"/>
        <v>3.2780485041439503E-2</v>
      </c>
      <c r="W145" s="149">
        <f t="shared" si="43"/>
        <v>2.1131541579960667E-4</v>
      </c>
      <c r="X145" s="155">
        <f t="shared" si="33"/>
        <v>-3.7308999417476839E-5</v>
      </c>
      <c r="AC145" s="152">
        <f t="shared" si="34"/>
        <v>0.28861072984234265</v>
      </c>
      <c r="AD145" s="153">
        <f t="shared" si="44"/>
        <v>1.2540056776262354E-2</v>
      </c>
      <c r="AE145" s="153">
        <f t="shared" si="45"/>
        <v>0.20186985380300482</v>
      </c>
      <c r="AF145" s="153">
        <f t="shared" si="46"/>
        <v>1.2540056776262354E-2</v>
      </c>
      <c r="AG145" s="139">
        <f t="shared" si="47"/>
        <v>7.2149516952129036E-3</v>
      </c>
    </row>
    <row r="146" spans="9:33" ht="15" x14ac:dyDescent="0.2">
      <c r="I146" s="49">
        <v>44855</v>
      </c>
      <c r="J146" s="50">
        <v>4.1444997787475497</v>
      </c>
      <c r="K146" s="139">
        <f t="shared" si="35"/>
        <v>-2.2309339378677386E-2</v>
      </c>
      <c r="L146" s="140">
        <f t="shared" si="36"/>
        <v>5.9619576969535411</v>
      </c>
      <c r="M146" s="139" cm="1">
        <f t="array" ref="M146">[1]!BSMPut(L146,$G$4,$G$7,V146,$G$11,AE146)</f>
        <v>5.2591299215523968E-2</v>
      </c>
      <c r="N146" s="139">
        <f t="shared" si="37"/>
        <v>40.929278716866691</v>
      </c>
      <c r="O146" s="141">
        <f t="shared" si="38"/>
        <v>-0.13604235263751896</v>
      </c>
      <c r="P146" s="139">
        <f t="shared" si="39"/>
        <v>1.5038664167266303E-2</v>
      </c>
      <c r="Q146" s="156">
        <f t="shared" si="40"/>
        <v>3.0249511927452383E-3</v>
      </c>
      <c r="R146" s="156">
        <f t="shared" si="32"/>
        <v>1.9694654525215929E-2</v>
      </c>
      <c r="T146" s="102">
        <f>FORECAST($T$2,'EUR GBP'!Q146:R146,'EUR GBP'!$Q$2:$R$2)</f>
        <v>1.2298232130706301E-2</v>
      </c>
      <c r="U146" s="102">
        <f t="shared" si="41"/>
        <v>3.5876296460631181E-4</v>
      </c>
      <c r="V146" s="102">
        <f t="shared" si="42"/>
        <v>3.2927932590246206E-2</v>
      </c>
      <c r="W146" s="149">
        <f t="shared" si="43"/>
        <v>3.5876296460631008E-4</v>
      </c>
      <c r="X146" s="155">
        <f t="shared" si="33"/>
        <v>-6.3341745261984817E-5</v>
      </c>
      <c r="AC146" s="152">
        <f t="shared" si="34"/>
        <v>0.2760706730660803</v>
      </c>
      <c r="AD146" s="153">
        <f t="shared" si="44"/>
        <v>2.9449445700324151E-3</v>
      </c>
      <c r="AE146" s="153">
        <f t="shared" si="45"/>
        <v>0.19227474159677488</v>
      </c>
      <c r="AF146" s="153">
        <f t="shared" si="46"/>
        <v>2.9449445700324151E-3</v>
      </c>
      <c r="AG146" s="139">
        <f t="shared" si="47"/>
        <v>1.6943809104663723E-3</v>
      </c>
    </row>
    <row r="147" spans="9:33" ht="15" x14ac:dyDescent="0.2">
      <c r="I147" s="49">
        <v>44854</v>
      </c>
      <c r="J147" s="50">
        <v>4.2379999160766602</v>
      </c>
      <c r="K147" s="139">
        <f t="shared" si="35"/>
        <v>-4.4732396336899264E-3</v>
      </c>
      <c r="L147" s="140">
        <f t="shared" si="36"/>
        <v>6.0707222340829858</v>
      </c>
      <c r="M147" s="139" cm="1">
        <f t="array" ref="M147">[1]!BSMPut(L147,$G$4,$G$7,V147,$G$11,AE147)</f>
        <v>3.5208878424811019E-2</v>
      </c>
      <c r="N147" s="139">
        <f t="shared" si="37"/>
        <v>6.1644371354407923</v>
      </c>
      <c r="O147" s="141">
        <f t="shared" si="38"/>
        <v>-2.7277815508074177E-2</v>
      </c>
      <c r="P147" s="139">
        <f t="shared" si="39"/>
        <v>3.0153985041379062E-3</v>
      </c>
      <c r="Q147" s="156">
        <f t="shared" si="40"/>
        <v>1.2161559801546887E-4</v>
      </c>
      <c r="R147" s="156">
        <f t="shared" si="32"/>
        <v>3.0824705905417352E-3</v>
      </c>
      <c r="T147" s="102">
        <f>FORECAST($T$2,'EUR GBP'!Q147:R147,'EUR GBP'!$Q$2:$R$2)</f>
        <v>1.1939469166099989E-2</v>
      </c>
      <c r="U147" s="102">
        <f t="shared" si="41"/>
        <v>-2.6184599846622303E-5</v>
      </c>
      <c r="V147" s="102">
        <f t="shared" si="42"/>
        <v>3.2542985025793274E-2</v>
      </c>
      <c r="W147" s="149">
        <f t="shared" si="43"/>
        <v>-2.6184599846622303E-5</v>
      </c>
      <c r="X147" s="155">
        <f t="shared" si="33"/>
        <v>4.6230475742996604E-6</v>
      </c>
      <c r="AC147" s="152">
        <f t="shared" si="34"/>
        <v>0.27312572849604788</v>
      </c>
      <c r="AD147" s="153">
        <f t="shared" si="44"/>
        <v>-1.0283534010907536E-4</v>
      </c>
      <c r="AE147" s="153">
        <f t="shared" si="45"/>
        <v>0.18922696168663339</v>
      </c>
      <c r="AF147" s="153">
        <f t="shared" si="46"/>
        <v>-1.0283534010907536E-4</v>
      </c>
      <c r="AG147" s="139">
        <f t="shared" si="47"/>
        <v>-5.9166559185939539E-5</v>
      </c>
    </row>
    <row r="148" spans="9:33" ht="15" x14ac:dyDescent="0.2">
      <c r="I148" s="49">
        <v>44853</v>
      </c>
      <c r="J148" s="50">
        <v>4.2569999694824201</v>
      </c>
      <c r="K148" s="139">
        <f t="shared" si="35"/>
        <v>-1.3184943054394401E-2</v>
      </c>
      <c r="L148" s="140">
        <f t="shared" si="36"/>
        <v>6.0175982661915075</v>
      </c>
      <c r="M148" s="139" cm="1">
        <f t="array" ref="M148">[1]!BSMPut(L148,$G$4,$G$7,V148,$G$11,AE148)</f>
        <v>4.0945550425900201E-2</v>
      </c>
      <c r="N148" s="139">
        <f t="shared" si="37"/>
        <v>17.637781137619157</v>
      </c>
      <c r="O148" s="141">
        <f t="shared" si="38"/>
        <v>-8.0401783399552507E-2</v>
      </c>
      <c r="P148" s="139">
        <f t="shared" si="39"/>
        <v>8.8879337614578349E-3</v>
      </c>
      <c r="Q148" s="156">
        <f t="shared" si="40"/>
        <v>1.0565777679001093E-3</v>
      </c>
      <c r="R148" s="156">
        <f t="shared" si="32"/>
        <v>8.9131878580468657E-3</v>
      </c>
      <c r="T148" s="102">
        <f>FORECAST($T$2,'EUR GBP'!Q148:R148,'EUR GBP'!$Q$2:$R$2)</f>
        <v>1.1965653765946611E-2</v>
      </c>
      <c r="U148" s="102">
        <f t="shared" si="41"/>
        <v>1.009390689433419E-4</v>
      </c>
      <c r="V148" s="102">
        <f t="shared" si="42"/>
        <v>3.2670108694583241E-2</v>
      </c>
      <c r="W148" s="149">
        <f t="shared" si="43"/>
        <v>1.0093906894334537E-4</v>
      </c>
      <c r="X148" s="155">
        <f t="shared" si="33"/>
        <v>-1.7821395803793208E-5</v>
      </c>
      <c r="AC148" s="152">
        <f t="shared" si="34"/>
        <v>0.27322856383615696</v>
      </c>
      <c r="AD148" s="153">
        <f t="shared" si="44"/>
        <v>-1.7615330794473749E-3</v>
      </c>
      <c r="AE148" s="153">
        <f t="shared" si="45"/>
        <v>0.18756826394729509</v>
      </c>
      <c r="AF148" s="153">
        <f t="shared" si="46"/>
        <v>-1.7615330794473749E-3</v>
      </c>
      <c r="AG148" s="139">
        <f t="shared" si="47"/>
        <v>-1.0135022755072851E-3</v>
      </c>
    </row>
    <row r="149" spans="9:33" ht="15" x14ac:dyDescent="0.2">
      <c r="I149" s="49">
        <v>44852</v>
      </c>
      <c r="J149" s="50">
        <v>4.3134999275207502</v>
      </c>
      <c r="K149" s="139">
        <f t="shared" si="35"/>
        <v>1.9665883262141089E-2</v>
      </c>
      <c r="L149" s="140">
        <f t="shared" si="36"/>
        <v>6.2179226066988482</v>
      </c>
      <c r="M149" s="139" cm="1">
        <f t="array" ref="M149">[1]!BSMPut(L149,$G$4,$G$7,V149,$G$11,AE149)</f>
        <v>1.9894120904663026E-2</v>
      </c>
      <c r="N149" s="139">
        <f t="shared" si="37"/>
        <v>-24.465077904855193</v>
      </c>
      <c r="O149" s="141">
        <f t="shared" si="38"/>
        <v>0.11992255710778821</v>
      </c>
      <c r="P149" s="139">
        <f t="shared" si="39"/>
        <v>-1.3256717687242224E-2</v>
      </c>
      <c r="Q149" s="156">
        <f t="shared" si="40"/>
        <v>2.3505628340593746E-3</v>
      </c>
      <c r="R149" s="156">
        <f t="shared" si="32"/>
        <v>-1.2368628787764525E-2</v>
      </c>
      <c r="T149" s="102">
        <f>FORECAST($T$2,'EUR GBP'!Q149:R149,'EUR GBP'!$Q$2:$R$2)</f>
        <v>1.186471469700327E-2</v>
      </c>
      <c r="U149" s="102">
        <f t="shared" si="41"/>
        <v>6.8845134228438798E-5</v>
      </c>
      <c r="V149" s="102">
        <f t="shared" si="42"/>
        <v>3.2638014759868335E-2</v>
      </c>
      <c r="W149" s="149">
        <f t="shared" si="43"/>
        <v>6.8845134228438798E-5</v>
      </c>
      <c r="X149" s="155">
        <f t="shared" si="33"/>
        <v>-1.2155019846070875E-5</v>
      </c>
      <c r="AC149" s="152">
        <f t="shared" si="34"/>
        <v>0.27499009691560433</v>
      </c>
      <c r="AD149" s="153">
        <f t="shared" si="44"/>
        <v>-2.5207488979501758E-3</v>
      </c>
      <c r="AE149" s="153">
        <f t="shared" si="45"/>
        <v>0.18680904812879229</v>
      </c>
      <c r="AF149" s="153">
        <f t="shared" si="46"/>
        <v>-2.5207488979501758E-3</v>
      </c>
      <c r="AG149" s="139">
        <f t="shared" si="47"/>
        <v>-1.4503189147356045E-3</v>
      </c>
    </row>
    <row r="150" spans="9:33" ht="15" x14ac:dyDescent="0.2">
      <c r="I150" s="49">
        <v>44851</v>
      </c>
      <c r="J150" s="50">
        <v>4.2294998168945304</v>
      </c>
      <c r="K150" s="139">
        <f t="shared" si="35"/>
        <v>2.1992044865350967E-2</v>
      </c>
      <c r="L150" s="140">
        <f t="shared" si="36"/>
        <v>6.2321075402705794</v>
      </c>
      <c r="M150" s="139" cm="1">
        <f t="array" ref="M150">[1]!BSMPut(L150,$G$4,$G$7,V150,$G$11,AE150)</f>
        <v>2.0173297915868638E-2</v>
      </c>
      <c r="N150" s="139">
        <f t="shared" si="37"/>
        <v>-23.90672388244397</v>
      </c>
      <c r="O150" s="141">
        <f t="shared" si="38"/>
        <v>0.13410749067951944</v>
      </c>
      <c r="P150" s="139">
        <f t="shared" si="39"/>
        <v>-1.4824776810628888E-2</v>
      </c>
      <c r="Q150" s="156">
        <f t="shared" si="40"/>
        <v>2.9395183593412637E-3</v>
      </c>
      <c r="R150" s="156">
        <f t="shared" si="32"/>
        <v>-1.1603179443631016E-2</v>
      </c>
      <c r="T150" s="102">
        <f>FORECAST($T$2,'EUR GBP'!Q150:R150,'EUR GBP'!$Q$2:$R$2)</f>
        <v>1.1795869562774831E-2</v>
      </c>
      <c r="U150" s="102">
        <f t="shared" si="41"/>
        <v>5.3414581343532927E-4</v>
      </c>
      <c r="V150" s="102">
        <f t="shared" si="42"/>
        <v>3.3103315439075229E-2</v>
      </c>
      <c r="W150" s="149">
        <f t="shared" si="43"/>
        <v>5.3414581343533274E-4</v>
      </c>
      <c r="X150" s="155">
        <f t="shared" si="33"/>
        <v>-9.4306635258475152E-5</v>
      </c>
      <c r="AC150" s="152">
        <f t="shared" si="34"/>
        <v>0.27751084581355451</v>
      </c>
      <c r="AD150" s="153">
        <f t="shared" si="44"/>
        <v>6.54182804169956E-4</v>
      </c>
      <c r="AE150" s="153">
        <f t="shared" si="45"/>
        <v>0.18998397983091242</v>
      </c>
      <c r="AF150" s="153">
        <f t="shared" si="46"/>
        <v>6.54182804169956E-4</v>
      </c>
      <c r="AG150" s="139">
        <f t="shared" si="47"/>
        <v>3.7638564291508344E-4</v>
      </c>
    </row>
    <row r="151" spans="9:33" ht="15" x14ac:dyDescent="0.2">
      <c r="I151" s="49">
        <v>44848</v>
      </c>
      <c r="J151" s="50">
        <v>4.1374998092651296</v>
      </c>
      <c r="K151" s="139">
        <f t="shared" si="35"/>
        <v>3.0677253683155027E-2</v>
      </c>
      <c r="L151" s="140">
        <f t="shared" si="36"/>
        <v>6.2850699440722568</v>
      </c>
      <c r="M151" s="139" cm="1">
        <f t="array" ref="M151">[1]!BSMPut(L151,$G$4,$G$7,V151,$G$11,AE151)</f>
        <v>1.8391051054372554E-2</v>
      </c>
      <c r="N151" s="139">
        <f t="shared" si="37"/>
        <v>-27.471217605436138</v>
      </c>
      <c r="O151" s="141">
        <f t="shared" si="38"/>
        <v>0.18706989448119682</v>
      </c>
      <c r="P151" s="139">
        <f t="shared" si="39"/>
        <v>-2.067945212918048E-2</v>
      </c>
      <c r="Q151" s="156">
        <f t="shared" si="40"/>
        <v>5.7197613237643307E-3</v>
      </c>
      <c r="R151" s="156">
        <f t="shared" si="32"/>
        <v>-1.2048847434458998E-2</v>
      </c>
      <c r="T151" s="102">
        <f>FORECAST($T$2,'EUR GBP'!Q151:R151,'EUR GBP'!$Q$2:$R$2)</f>
        <v>1.1261723749339501E-2</v>
      </c>
      <c r="U151" s="102">
        <f t="shared" si="41"/>
        <v>3.3734804019324924E-4</v>
      </c>
      <c r="V151" s="102">
        <f t="shared" si="42"/>
        <v>3.2906517665833149E-2</v>
      </c>
      <c r="W151" s="149">
        <f t="shared" si="43"/>
        <v>3.3734804019325271E-4</v>
      </c>
      <c r="X151" s="155">
        <f t="shared" si="33"/>
        <v>-5.9560812387642413E-5</v>
      </c>
      <c r="AC151" s="152">
        <f t="shared" si="34"/>
        <v>0.27685666300938455</v>
      </c>
      <c r="AD151" s="153">
        <f t="shared" si="44"/>
        <v>5.1627562707461383E-3</v>
      </c>
      <c r="AE151" s="153">
        <f t="shared" si="45"/>
        <v>0.1944925532974886</v>
      </c>
      <c r="AF151" s="153">
        <f t="shared" si="46"/>
        <v>5.1627562707461383E-3</v>
      </c>
      <c r="AG151" s="139">
        <f t="shared" si="47"/>
        <v>2.9704041833447919E-3</v>
      </c>
    </row>
    <row r="152" spans="9:33" ht="15" x14ac:dyDescent="0.2">
      <c r="I152" s="49">
        <v>44847</v>
      </c>
      <c r="J152" s="50">
        <v>4.0124998092651296</v>
      </c>
      <c r="K152" s="139">
        <f t="shared" si="35"/>
        <v>2.1205327846332937E-3</v>
      </c>
      <c r="L152" s="140">
        <f t="shared" si="36"/>
        <v>6.110931058616913</v>
      </c>
      <c r="M152" s="139" cm="1">
        <f t="array" ref="M152">[1]!BSMPut(L152,$G$4,$G$7,V152,$G$11,AE152)</f>
        <v>2.6895581555226755E-2</v>
      </c>
      <c r="N152" s="139">
        <f t="shared" si="37"/>
        <v>-10.462156603727735</v>
      </c>
      <c r="O152" s="141">
        <f t="shared" si="38"/>
        <v>1.293100902585298E-2</v>
      </c>
      <c r="P152" s="139">
        <f t="shared" si="39"/>
        <v>-1.4294453037124342E-3</v>
      </c>
      <c r="Q152" s="156">
        <f t="shared" si="40"/>
        <v>2.7329704372378602E-5</v>
      </c>
      <c r="R152" s="156">
        <f t="shared" si="32"/>
        <v>-5.4382275440010546E-3</v>
      </c>
      <c r="T152" s="102">
        <f>FORECAST($T$2,'EUR GBP'!Q152:R152,'EUR GBP'!$Q$2:$R$2)</f>
        <v>1.0924375709146252E-2</v>
      </c>
      <c r="U152" s="102">
        <f t="shared" si="41"/>
        <v>-1.5563173219555748E-4</v>
      </c>
      <c r="V152" s="102">
        <f t="shared" si="42"/>
        <v>3.2413537893444339E-2</v>
      </c>
      <c r="W152" s="149">
        <f t="shared" si="43"/>
        <v>-1.5563173219555748E-4</v>
      </c>
      <c r="X152" s="155">
        <f t="shared" si="33"/>
        <v>2.7477712328055216E-5</v>
      </c>
      <c r="AC152" s="152">
        <f t="shared" si="34"/>
        <v>0.27169390673863841</v>
      </c>
      <c r="AD152" s="153">
        <f t="shared" si="44"/>
        <v>-7.0627839473804688E-3</v>
      </c>
      <c r="AE152" s="153">
        <f t="shared" si="45"/>
        <v>0.18226701307936199</v>
      </c>
      <c r="AF152" s="153">
        <f t="shared" si="46"/>
        <v>-7.0627839473804688E-3</v>
      </c>
      <c r="AG152" s="139">
        <f t="shared" si="47"/>
        <v>-4.0635896569890537E-3</v>
      </c>
    </row>
    <row r="153" spans="9:33" ht="15" x14ac:dyDescent="0.2">
      <c r="I153" s="49">
        <v>44846</v>
      </c>
      <c r="J153" s="50">
        <v>4.0040001869201598</v>
      </c>
      <c r="K153" s="139">
        <f t="shared" si="35"/>
        <v>-2.6250733136340944E-2</v>
      </c>
      <c r="L153" s="140">
        <f t="shared" si="36"/>
        <v>5.937923077623851</v>
      </c>
      <c r="M153" s="139" cm="1">
        <f t="array" ref="M153">[1]!BSMPut(L153,$G$4,$G$7,V153,$G$11,AE153)</f>
        <v>4.5169989992561277E-2</v>
      </c>
      <c r="N153" s="139">
        <f t="shared" si="37"/>
        <v>26.086660270941309</v>
      </c>
      <c r="O153" s="141">
        <f t="shared" si="38"/>
        <v>-0.16007697196720905</v>
      </c>
      <c r="P153" s="139">
        <f t="shared" si="39"/>
        <v>1.7695546832698927E-2</v>
      </c>
      <c r="Q153" s="156">
        <f t="shared" si="40"/>
        <v>4.1882039814947099E-3</v>
      </c>
      <c r="R153" s="156">
        <f t="shared" si="32"/>
        <v>1.458203754392417E-2</v>
      </c>
      <c r="T153" s="102">
        <f>FORECAST($T$2,'EUR GBP'!Q153:R153,'EUR GBP'!$Q$2:$R$2)</f>
        <v>1.108000744134181E-2</v>
      </c>
      <c r="U153" s="102">
        <f t="shared" si="41"/>
        <v>1.3205241411918742E-4</v>
      </c>
      <c r="V153" s="102">
        <f t="shared" si="42"/>
        <v>3.2701222039759087E-2</v>
      </c>
      <c r="W153" s="149">
        <f t="shared" si="43"/>
        <v>1.3205241411919089E-4</v>
      </c>
      <c r="X153" s="155">
        <f t="shared" si="33"/>
        <v>-2.3314642818682961E-5</v>
      </c>
      <c r="AC153" s="152">
        <f t="shared" si="34"/>
        <v>0.27875669068601888</v>
      </c>
      <c r="AD153" s="153">
        <f t="shared" si="44"/>
        <v>-1.265033168400298E-2</v>
      </c>
      <c r="AE153" s="153">
        <f t="shared" si="45"/>
        <v>0.17667946534273948</v>
      </c>
      <c r="AF153" s="153">
        <f t="shared" si="46"/>
        <v>-1.265033168400298E-2</v>
      </c>
      <c r="AG153" s="139">
        <f t="shared" si="47"/>
        <v>-7.2783986274507825E-3</v>
      </c>
    </row>
    <row r="154" spans="9:33" ht="15" x14ac:dyDescent="0.2">
      <c r="I154" s="49">
        <v>44845</v>
      </c>
      <c r="J154" s="50">
        <v>4.1104998588562003</v>
      </c>
      <c r="K154" s="139">
        <f t="shared" si="35"/>
        <v>-1.2931517725073411E-2</v>
      </c>
      <c r="L154" s="140">
        <f t="shared" si="36"/>
        <v>6.0191436538622751</v>
      </c>
      <c r="M154" s="139" cm="1">
        <f t="array" ref="M154">[1]!BSMPut(L154,$G$4,$G$7,V154,$G$11,AE154)</f>
        <v>4.1621570041909806E-2</v>
      </c>
      <c r="N154" s="139">
        <f t="shared" si="37"/>
        <v>18.989820369638366</v>
      </c>
      <c r="O154" s="141">
        <f t="shared" si="38"/>
        <v>-7.8856395728784889E-2</v>
      </c>
      <c r="P154" s="139">
        <f t="shared" si="39"/>
        <v>8.7171004456680669E-3</v>
      </c>
      <c r="Q154" s="156">
        <f t="shared" si="40"/>
        <v>1.0163515415292821E-3</v>
      </c>
      <c r="R154" s="156">
        <f t="shared" si="32"/>
        <v>9.4770119474043863E-3</v>
      </c>
      <c r="T154" s="102">
        <f>FORECAST($T$2,'EUR GBP'!Q154:R154,'EUR GBP'!$Q$2:$R$2)</f>
        <v>1.0947955027222622E-2</v>
      </c>
      <c r="U154" s="102">
        <f t="shared" si="41"/>
        <v>3.1116707250482267E-4</v>
      </c>
      <c r="V154" s="102">
        <f t="shared" si="42"/>
        <v>3.2880336698144719E-2</v>
      </c>
      <c r="W154" s="149">
        <f t="shared" si="43"/>
        <v>3.1116707250482267E-4</v>
      </c>
      <c r="X154" s="155">
        <f t="shared" si="33"/>
        <v>-5.4938406092576289E-5</v>
      </c>
      <c r="AC154" s="152">
        <f t="shared" si="34"/>
        <v>0.29140702237002186</v>
      </c>
      <c r="AD154" s="153">
        <f t="shared" si="44"/>
        <v>-3.5022298607889635E-4</v>
      </c>
      <c r="AE154" s="153">
        <f t="shared" si="45"/>
        <v>0.18897957404066357</v>
      </c>
      <c r="AF154" s="153">
        <f t="shared" si="46"/>
        <v>-3.5022298607889635E-4</v>
      </c>
      <c r="AG154" s="139">
        <f t="shared" si="47"/>
        <v>-2.0150163370038585E-4</v>
      </c>
    </row>
    <row r="155" spans="9:33" ht="15" x14ac:dyDescent="0.2">
      <c r="I155" s="49">
        <v>44844</v>
      </c>
      <c r="J155" s="50">
        <v>4.1640000343322701</v>
      </c>
      <c r="K155" s="139">
        <f t="shared" si="35"/>
        <v>7.2307401852124559E-3</v>
      </c>
      <c r="L155" s="140">
        <f t="shared" si="36"/>
        <v>6.1420931035990662</v>
      </c>
      <c r="M155" s="139" cm="1">
        <f t="array" ref="M155">[1]!BSMPut(L155,$G$4,$G$7,V155,$G$11,AE155)</f>
        <v>2.7705525020075505E-2</v>
      </c>
      <c r="N155" s="139">
        <f t="shared" si="37"/>
        <v>-8.8422696740302342</v>
      </c>
      <c r="O155" s="141">
        <f t="shared" si="38"/>
        <v>4.4093054008006227E-2</v>
      </c>
      <c r="P155" s="139">
        <f t="shared" si="39"/>
        <v>-4.8742220233602852E-3</v>
      </c>
      <c r="Q155" s="156">
        <f t="shared" si="40"/>
        <v>3.1776822263949312E-4</v>
      </c>
      <c r="R155" s="156">
        <f t="shared" si="32"/>
        <v>-4.3998919567927184E-3</v>
      </c>
      <c r="T155" s="102">
        <f>FORECAST($T$2,'EUR GBP'!Q155:R155,'EUR GBP'!$Q$2:$R$2)</f>
        <v>1.06367879547178E-2</v>
      </c>
      <c r="U155" s="102">
        <f t="shared" si="41"/>
        <v>4.1678873822086071E-4</v>
      </c>
      <c r="V155" s="102">
        <f t="shared" si="42"/>
        <v>3.2985958363860757E-2</v>
      </c>
      <c r="W155" s="149">
        <f t="shared" si="43"/>
        <v>4.1678873822086071E-4</v>
      </c>
      <c r="X155" s="155">
        <f t="shared" si="33"/>
        <v>-7.3586542338393578E-5</v>
      </c>
      <c r="AC155" s="152">
        <f t="shared" si="34"/>
        <v>0.29175724535610076</v>
      </c>
      <c r="AD155" s="153">
        <f t="shared" si="44"/>
        <v>4.00012911058234E-4</v>
      </c>
      <c r="AE155" s="153">
        <f t="shared" si="45"/>
        <v>0.1897298099378007</v>
      </c>
      <c r="AF155" s="153">
        <f t="shared" si="46"/>
        <v>4.00012911058234E-4</v>
      </c>
      <c r="AG155" s="139">
        <f t="shared" si="47"/>
        <v>2.301483862664669E-4</v>
      </c>
    </row>
    <row r="156" spans="9:33" ht="15" x14ac:dyDescent="0.2">
      <c r="I156" s="49">
        <v>44841</v>
      </c>
      <c r="J156" s="50">
        <v>4.1339998245239196</v>
      </c>
      <c r="K156" s="139">
        <f t="shared" si="35"/>
        <v>-9.8689851752826116E-3</v>
      </c>
      <c r="L156" s="140">
        <f t="shared" si="36"/>
        <v>6.0378189775027735</v>
      </c>
      <c r="M156" s="139" cm="1">
        <f t="array" ref="M156">[1]!BSMPut(L156,$G$4,$G$7,V156,$G$11,AE156)</f>
        <v>3.9344284987437028E-2</v>
      </c>
      <c r="N156" s="139">
        <f t="shared" si="37"/>
        <v>14.435250260692811</v>
      </c>
      <c r="O156" s="141">
        <f t="shared" si="38"/>
        <v>-6.0181072088286491E-2</v>
      </c>
      <c r="P156" s="139">
        <f t="shared" si="39"/>
        <v>6.6526556974006905E-3</v>
      </c>
      <c r="Q156" s="156">
        <f t="shared" si="40"/>
        <v>5.9195670559148252E-4</v>
      </c>
      <c r="R156" s="156">
        <f t="shared" si="32"/>
        <v>7.1999532590698466E-3</v>
      </c>
      <c r="T156" s="102">
        <f>FORECAST($T$2,'EUR GBP'!Q156:R156,'EUR GBP'!$Q$2:$R$2)</f>
        <v>1.0219999216496939E-2</v>
      </c>
      <c r="U156" s="102">
        <f t="shared" si="41"/>
        <v>4.2420383542776663E-4</v>
      </c>
      <c r="V156" s="102">
        <f t="shared" si="42"/>
        <v>3.2993373461067663E-2</v>
      </c>
      <c r="W156" s="149">
        <f t="shared" si="43"/>
        <v>4.2420383542776663E-4</v>
      </c>
      <c r="X156" s="155">
        <f t="shared" si="33"/>
        <v>-7.4895722060687656E-5</v>
      </c>
      <c r="AC156" s="152">
        <f t="shared" si="34"/>
        <v>0.29135723244504252</v>
      </c>
      <c r="AD156" s="153">
        <f t="shared" si="44"/>
        <v>5.2553145550027214E-5</v>
      </c>
      <c r="AE156" s="153">
        <f t="shared" si="45"/>
        <v>0.18938235017229249</v>
      </c>
      <c r="AF156" s="153">
        <f t="shared" si="46"/>
        <v>5.2553145550027214E-5</v>
      </c>
      <c r="AG156" s="139">
        <f t="shared" si="47"/>
        <v>3.0236578138360942E-5</v>
      </c>
    </row>
    <row r="157" spans="9:33" ht="15" x14ac:dyDescent="0.2">
      <c r="I157" s="49">
        <v>44840</v>
      </c>
      <c r="J157" s="50">
        <v>4.1750001907348597</v>
      </c>
      <c r="K157" s="139">
        <f t="shared" si="35"/>
        <v>-2.3084740948283958E-2</v>
      </c>
      <c r="L157" s="140">
        <f t="shared" si="36"/>
        <v>5.9572292981436279</v>
      </c>
      <c r="M157" s="139" cm="1">
        <f t="array" ref="M157">[1]!BSMPut(L157,$G$4,$G$7,V157,$G$11,AE157)</f>
        <v>5.3196795259027319E-2</v>
      </c>
      <c r="N157" s="139">
        <f t="shared" si="37"/>
        <v>42.140270803873392</v>
      </c>
      <c r="O157" s="141">
        <f t="shared" si="38"/>
        <v>-0.14077075144743212</v>
      </c>
      <c r="P157" s="139">
        <f t="shared" si="39"/>
        <v>1.5561360227519342E-2</v>
      </c>
      <c r="Q157" s="156">
        <f t="shared" si="40"/>
        <v>3.2388807778830245E-3</v>
      </c>
      <c r="R157" s="156">
        <f t="shared" si="32"/>
        <v>2.0287890317847491E-2</v>
      </c>
      <c r="T157" s="102">
        <f>FORECAST($T$2,'EUR GBP'!Q157:R157,'EUR GBP'!$Q$2:$R$2)</f>
        <v>9.7957953810691722E-3</v>
      </c>
      <c r="U157" s="102">
        <f t="shared" si="41"/>
        <v>2.2123269736766885E-4</v>
      </c>
      <c r="V157" s="102">
        <f t="shared" si="42"/>
        <v>3.2790402323007561E-2</v>
      </c>
      <c r="W157" s="149">
        <f t="shared" si="43"/>
        <v>2.2123269736766538E-4</v>
      </c>
      <c r="X157" s="155">
        <f t="shared" si="33"/>
        <v>-3.9059954741041766E-5</v>
      </c>
      <c r="AC157" s="152">
        <f t="shared" si="34"/>
        <v>0.2913046792994925</v>
      </c>
      <c r="AD157" s="153">
        <f t="shared" si="44"/>
        <v>2.6535203144967823E-3</v>
      </c>
      <c r="AE157" s="153">
        <f t="shared" si="45"/>
        <v>0.19198331734123925</v>
      </c>
      <c r="AF157" s="153">
        <f t="shared" si="46"/>
        <v>2.6535203144967823E-3</v>
      </c>
      <c r="AG157" s="139">
        <f t="shared" si="47"/>
        <v>1.5267092671861677E-3</v>
      </c>
    </row>
    <row r="158" spans="9:33" ht="15" x14ac:dyDescent="0.2">
      <c r="I158" s="49">
        <v>44839</v>
      </c>
      <c r="J158" s="50">
        <v>4.27250003814697</v>
      </c>
      <c r="K158" s="139">
        <f t="shared" si="35"/>
        <v>-3.6426199796831836E-2</v>
      </c>
      <c r="L158" s="140">
        <f t="shared" si="36"/>
        <v>5.875873081423566</v>
      </c>
      <c r="M158" s="139" cm="1">
        <f t="array" ref="M158">[1]!BSMPut(L158,$G$4,$G$7,V158,$G$11,AE158)</f>
        <v>7.2555546320956843E-2</v>
      </c>
      <c r="N158" s="139">
        <f t="shared" si="37"/>
        <v>80.857772927732441</v>
      </c>
      <c r="O158" s="141">
        <f t="shared" si="38"/>
        <v>-0.222126968167494</v>
      </c>
      <c r="P158" s="139">
        <f t="shared" si="39"/>
        <v>2.4554800854294578E-2</v>
      </c>
      <c r="Q158" s="156">
        <f t="shared" si="40"/>
        <v>8.0644115334264251E-3</v>
      </c>
      <c r="R158" s="156">
        <f t="shared" si="32"/>
        <v>3.7002905874578523E-2</v>
      </c>
      <c r="T158" s="102">
        <f>FORECAST($T$2,'EUR GBP'!Q158:R158,'EUR GBP'!$Q$2:$R$2)</f>
        <v>9.5745626837015034E-3</v>
      </c>
      <c r="U158" s="102">
        <f t="shared" si="41"/>
        <v>3.1003188341855933E-4</v>
      </c>
      <c r="V158" s="102">
        <f t="shared" si="42"/>
        <v>3.2879201509058459E-2</v>
      </c>
      <c r="W158" s="149">
        <f t="shared" si="43"/>
        <v>3.100318834185628E-4</v>
      </c>
      <c r="X158" s="155">
        <f t="shared" si="33"/>
        <v>-5.4737981675844863E-5</v>
      </c>
      <c r="AC158" s="152">
        <f t="shared" si="34"/>
        <v>0.28865115898499571</v>
      </c>
      <c r="AD158" s="153">
        <f t="shared" si="44"/>
        <v>7.7142834719027831E-3</v>
      </c>
      <c r="AE158" s="153">
        <f t="shared" si="45"/>
        <v>0.19704408049864525</v>
      </c>
      <c r="AF158" s="153">
        <f t="shared" si="46"/>
        <v>7.7142834719027831E-3</v>
      </c>
      <c r="AG158" s="139">
        <f t="shared" si="47"/>
        <v>4.4384314685333628E-3</v>
      </c>
    </row>
    <row r="159" spans="9:33" ht="15" x14ac:dyDescent="0.2">
      <c r="I159" s="49">
        <v>44838</v>
      </c>
      <c r="J159" s="50">
        <v>4.4310002326965297</v>
      </c>
      <c r="K159" s="139">
        <f t="shared" si="35"/>
        <v>1.741559363198519E-2</v>
      </c>
      <c r="L159" s="140">
        <f t="shared" si="36"/>
        <v>6.2042003404225632</v>
      </c>
      <c r="M159" s="139" cm="1">
        <f t="array" ref="M159">[1]!BSMPut(L159,$G$4,$G$7,V159,$G$11,AE159)</f>
        <v>2.1700937107045348E-2</v>
      </c>
      <c r="N159" s="139">
        <f t="shared" si="37"/>
        <v>-20.851445500090549</v>
      </c>
      <c r="O159" s="141">
        <f t="shared" si="38"/>
        <v>0.10620029083150317</v>
      </c>
      <c r="P159" s="139">
        <f t="shared" si="39"/>
        <v>-1.1739803651708694E-2</v>
      </c>
      <c r="Q159" s="156">
        <f t="shared" si="40"/>
        <v>1.8434082057102036E-3</v>
      </c>
      <c r="R159" s="156">
        <f t="shared" si="32"/>
        <v>-1.0378445639416888E-2</v>
      </c>
      <c r="T159" s="102">
        <f>FORECAST($T$2,'EUR GBP'!Q159:R159,'EUR GBP'!$Q$2:$R$2)</f>
        <v>9.2645308002829441E-3</v>
      </c>
      <c r="U159" s="102">
        <f t="shared" si="41"/>
        <v>-6.0083903372285669E-5</v>
      </c>
      <c r="V159" s="102">
        <f t="shared" si="42"/>
        <v>3.2509085722267614E-2</v>
      </c>
      <c r="W159" s="149">
        <f t="shared" si="43"/>
        <v>-6.0083903372282199E-5</v>
      </c>
      <c r="X159" s="155">
        <f t="shared" si="33"/>
        <v>1.0608172183907388E-5</v>
      </c>
      <c r="AC159" s="152">
        <f t="shared" si="34"/>
        <v>0.28093687551309293</v>
      </c>
      <c r="AD159" s="153">
        <f t="shared" si="44"/>
        <v>-8.5627238226038127E-4</v>
      </c>
      <c r="AE159" s="153">
        <f t="shared" si="45"/>
        <v>0.18847352464448208</v>
      </c>
      <c r="AF159" s="153">
        <f t="shared" si="46"/>
        <v>-8.5627238226038127E-4</v>
      </c>
      <c r="AG159" s="139">
        <f t="shared" si="47"/>
        <v>-4.9265836560230568E-4</v>
      </c>
    </row>
    <row r="160" spans="9:33" ht="15" x14ac:dyDescent="0.2">
      <c r="I160" s="49">
        <v>44837</v>
      </c>
      <c r="J160" s="50">
        <v>4.3544998168945304</v>
      </c>
      <c r="K160" s="139">
        <f t="shared" si="35"/>
        <v>3.3034810660624324E-2</v>
      </c>
      <c r="L160" s="140">
        <f t="shared" si="36"/>
        <v>6.2994463266377787</v>
      </c>
      <c r="M160" s="139" cm="1">
        <f t="array" ref="M160">[1]!BSMPut(L160,$G$4,$G$7,V160,$G$11,AE160)</f>
        <v>1.6699900812088941E-2</v>
      </c>
      <c r="N160" s="139">
        <f t="shared" si="37"/>
        <v>-30.853518090003362</v>
      </c>
      <c r="O160" s="141">
        <f t="shared" si="38"/>
        <v>0.20144627704671869</v>
      </c>
      <c r="P160" s="139">
        <f t="shared" si="39"/>
        <v>-2.2268674787796865E-2</v>
      </c>
      <c r="Q160" s="156">
        <f t="shared" si="40"/>
        <v>6.6326731347061936E-3</v>
      </c>
      <c r="R160" s="156">
        <f t="shared" si="32"/>
        <v>-1.3854917917437631E-2</v>
      </c>
      <c r="T160" s="102">
        <f>FORECAST($T$2,'EUR GBP'!Q160:R160,'EUR GBP'!$Q$2:$R$2)</f>
        <v>9.3246147036552297E-3</v>
      </c>
      <c r="U160" s="102">
        <f t="shared" si="41"/>
        <v>1.1755339801311493E-4</v>
      </c>
      <c r="V160" s="102">
        <f t="shared" si="42"/>
        <v>3.2686723023653011E-2</v>
      </c>
      <c r="W160" s="149">
        <f t="shared" si="43"/>
        <v>1.1755339801311493E-4</v>
      </c>
      <c r="X160" s="155">
        <f t="shared" si="33"/>
        <v>-2.0754754883348608E-5</v>
      </c>
      <c r="AC160" s="152">
        <f t="shared" si="34"/>
        <v>0.28179314789535331</v>
      </c>
      <c r="AD160" s="153">
        <f t="shared" si="44"/>
        <v>3.1317128551218154E-3</v>
      </c>
      <c r="AE160" s="153">
        <f t="shared" si="45"/>
        <v>0.19246150988186428</v>
      </c>
      <c r="AF160" s="153">
        <f t="shared" si="46"/>
        <v>3.1317128551218154E-3</v>
      </c>
      <c r="AG160" s="139">
        <f t="shared" si="47"/>
        <v>1.8018384905363896E-3</v>
      </c>
    </row>
    <row r="161" spans="9:33" ht="15" x14ac:dyDescent="0.2">
      <c r="I161" s="49">
        <v>44834</v>
      </c>
      <c r="J161" s="50">
        <v>4.2129998207092196</v>
      </c>
      <c r="K161" s="139">
        <f t="shared" si="35"/>
        <v>-2.252393122635045E-3</v>
      </c>
      <c r="L161" s="140">
        <f t="shared" si="36"/>
        <v>6.0842649562175328</v>
      </c>
      <c r="M161" s="139" cm="1">
        <f t="array" ref="M161">[1]!BSMPut(L161,$G$4,$G$7,V161,$G$11,AE161)</f>
        <v>3.3643636419321332E-2</v>
      </c>
      <c r="N161" s="139">
        <f t="shared" si="37"/>
        <v>3.0339531244614193</v>
      </c>
      <c r="O161" s="141">
        <f t="shared" si="38"/>
        <v>-1.3735093373527185E-2</v>
      </c>
      <c r="P161" s="139">
        <f t="shared" si="39"/>
        <v>1.5183319940142957E-3</v>
      </c>
      <c r="Q161" s="156">
        <f t="shared" si="40"/>
        <v>3.0834246257801351E-5</v>
      </c>
      <c r="R161" s="156">
        <f t="shared" si="32"/>
        <v>1.5177465141950138E-3</v>
      </c>
      <c r="T161" s="102">
        <f>FORECAST($T$2,'EUR GBP'!Q161:R161,'EUR GBP'!$Q$2:$R$2)</f>
        <v>9.2070613056421148E-3</v>
      </c>
      <c r="U161" s="102">
        <f t="shared" si="41"/>
        <v>1.1760480701922607E-4</v>
      </c>
      <c r="V161" s="102">
        <f t="shared" si="42"/>
        <v>3.2686774432659119E-2</v>
      </c>
      <c r="W161" s="149">
        <f t="shared" si="43"/>
        <v>1.176048070192226E-4</v>
      </c>
      <c r="X161" s="155">
        <f t="shared" si="33"/>
        <v>-2.0763831450581844E-5</v>
      </c>
      <c r="AC161" s="152">
        <f t="shared" si="34"/>
        <v>0.2786614350402315</v>
      </c>
      <c r="AD161" s="153">
        <f t="shared" si="44"/>
        <v>-1.8520640090613494E-5</v>
      </c>
      <c r="AE161" s="153">
        <f t="shared" si="45"/>
        <v>0.18931127638665185</v>
      </c>
      <c r="AF161" s="153">
        <f t="shared" si="46"/>
        <v>-1.8520640090613494E-5</v>
      </c>
      <c r="AG161" s="139">
        <f t="shared" si="47"/>
        <v>-1.0655894626501671E-5</v>
      </c>
    </row>
    <row r="162" spans="9:33" ht="15" x14ac:dyDescent="0.2">
      <c r="I162" s="49">
        <v>44833</v>
      </c>
      <c r="J162" s="50">
        <v>4.2224998474120996</v>
      </c>
      <c r="K162" s="139">
        <f t="shared" si="35"/>
        <v>-2.4678223846416752E-2</v>
      </c>
      <c r="L162" s="140">
        <f t="shared" si="36"/>
        <v>5.9475122393517914</v>
      </c>
      <c r="M162" s="139" cm="1">
        <f t="array" ref="M162">[1]!BSMPut(L162,$G$4,$G$7,V162,$G$11,AE162)</f>
        <v>5.3010154156910794E-2</v>
      </c>
      <c r="N162" s="139">
        <f t="shared" si="37"/>
        <v>41.766988599640342</v>
      </c>
      <c r="O162" s="141">
        <f t="shared" si="38"/>
        <v>-0.1504878102392686</v>
      </c>
      <c r="P162" s="139">
        <f t="shared" si="39"/>
        <v>1.6635522655843223E-2</v>
      </c>
      <c r="Q162" s="156">
        <f t="shared" si="40"/>
        <v>3.7014573517355695E-3</v>
      </c>
      <c r="R162" s="156">
        <f t="shared" si="32"/>
        <v>2.0406267241598393E-2</v>
      </c>
      <c r="T162" s="102">
        <f>FORECAST($T$2,'EUR GBP'!Q162:R162,'EUR GBP'!$Q$2:$R$2)</f>
        <v>9.0894564986228887E-3</v>
      </c>
      <c r="U162" s="102">
        <f t="shared" si="41"/>
        <v>-4.6704094856977324E-4</v>
      </c>
      <c r="V162" s="102">
        <f t="shared" si="42"/>
        <v>3.2102128677070123E-2</v>
      </c>
      <c r="W162" s="149">
        <f t="shared" si="43"/>
        <v>-4.6704094856977324E-4</v>
      </c>
      <c r="X162" s="155">
        <f t="shared" si="33"/>
        <v>8.2458870367752577E-5</v>
      </c>
      <c r="AC162" s="152">
        <f t="shared" si="34"/>
        <v>0.27867995568032211</v>
      </c>
      <c r="AD162" s="153">
        <f t="shared" si="44"/>
        <v>-2.2893163339088307E-5</v>
      </c>
      <c r="AE162" s="153">
        <f t="shared" si="45"/>
        <v>0.18930690386340338</v>
      </c>
      <c r="AF162" s="153">
        <f t="shared" si="46"/>
        <v>-2.2893163339088307E-5</v>
      </c>
      <c r="AG162" s="139">
        <f t="shared" si="47"/>
        <v>-1.3171636348154717E-5</v>
      </c>
    </row>
    <row r="163" spans="9:33" ht="15" x14ac:dyDescent="0.2">
      <c r="I163" s="49">
        <v>44832</v>
      </c>
      <c r="J163" s="50">
        <v>4.3280000686645499</v>
      </c>
      <c r="K163" s="139">
        <f t="shared" si="35"/>
        <v>-1.2627840528137247E-2</v>
      </c>
      <c r="L163" s="140">
        <f t="shared" si="36"/>
        <v>6.0209954774242513</v>
      </c>
      <c r="M163" s="139" cm="1">
        <f t="array" ref="M163">[1]!BSMPut(L163,$G$4,$G$7,V163,$G$11,AE163)</f>
        <v>3.7239547456833222E-2</v>
      </c>
      <c r="N163" s="139">
        <f t="shared" si="37"/>
        <v>10.225775199485199</v>
      </c>
      <c r="O163" s="141">
        <f t="shared" si="38"/>
        <v>-7.7004572166808671E-2</v>
      </c>
      <c r="P163" s="139">
        <f t="shared" si="39"/>
        <v>8.5123924844657649E-3</v>
      </c>
      <c r="Q163" s="156">
        <f t="shared" si="40"/>
        <v>9.6917706619557029E-4</v>
      </c>
      <c r="R163" s="156">
        <f t="shared" si="32"/>
        <v>5.562243083198636E-3</v>
      </c>
      <c r="T163" s="102">
        <f>FORECAST($T$2,'EUR GBP'!Q163:R163,'EUR GBP'!$Q$2:$R$2)</f>
        <v>9.556497447192662E-3</v>
      </c>
      <c r="U163" s="102">
        <f t="shared" si="41"/>
        <v>-3.083356656134132E-4</v>
      </c>
      <c r="V163" s="102">
        <f t="shared" si="42"/>
        <v>3.2260833960026485E-2</v>
      </c>
      <c r="W163" s="149">
        <f t="shared" si="43"/>
        <v>-3.0833566561341147E-4</v>
      </c>
      <c r="X163" s="155">
        <f t="shared" si="33"/>
        <v>5.4438504286252435E-5</v>
      </c>
      <c r="AC163" s="152">
        <f t="shared" si="34"/>
        <v>0.2787028488436612</v>
      </c>
      <c r="AD163" s="153">
        <f t="shared" si="44"/>
        <v>-6.9066627839403649E-3</v>
      </c>
      <c r="AE163" s="153">
        <f t="shared" si="45"/>
        <v>0.1824231342428021</v>
      </c>
      <c r="AF163" s="153">
        <f t="shared" si="46"/>
        <v>-6.9066627839403649E-3</v>
      </c>
      <c r="AG163" s="139">
        <f t="shared" si="47"/>
        <v>-3.9737649717489507E-3</v>
      </c>
    </row>
    <row r="164" spans="9:33" ht="15" x14ac:dyDescent="0.2">
      <c r="I164" s="49">
        <v>44831</v>
      </c>
      <c r="J164" s="50">
        <v>4.3829998970031703</v>
      </c>
      <c r="K164" s="139">
        <f t="shared" si="35"/>
        <v>-3.7723416662829523E-2</v>
      </c>
      <c r="L164" s="140">
        <f t="shared" si="36"/>
        <v>5.8679626529103812</v>
      </c>
      <c r="M164" s="139" cm="1">
        <f t="array" ref="M164">[1]!BSMPut(L164,$G$4,$G$7,V164,$G$11,AE164)</f>
        <v>7.4735707364217419E-2</v>
      </c>
      <c r="N164" s="139">
        <f t="shared" si="37"/>
        <v>85.218095014253592</v>
      </c>
      <c r="O164" s="141">
        <f t="shared" si="38"/>
        <v>-0.2300373966806788</v>
      </c>
      <c r="P164" s="139">
        <f t="shared" si="39"/>
        <v>2.5429251167175638E-2</v>
      </c>
      <c r="Q164" s="156">
        <f t="shared" si="40"/>
        <v>8.6490218121298267E-3</v>
      </c>
      <c r="R164" s="156">
        <f t="shared" si="32"/>
        <v>3.8796055991605946E-2</v>
      </c>
      <c r="T164" s="102">
        <f>FORECAST($T$2,'EUR GBP'!Q164:R164,'EUR GBP'!$Q$2:$R$2)</f>
        <v>9.8648331128060752E-3</v>
      </c>
      <c r="U164" s="102">
        <f t="shared" si="41"/>
        <v>3.2196259126066572E-4</v>
      </c>
      <c r="V164" s="102">
        <f t="shared" si="42"/>
        <v>3.2891132216900563E-2</v>
      </c>
      <c r="W164" s="149">
        <f t="shared" si="43"/>
        <v>3.2196259126066745E-4</v>
      </c>
      <c r="X164" s="155">
        <f t="shared" si="33"/>
        <v>-5.6844419439728995E-5</v>
      </c>
      <c r="AC164" s="152">
        <f t="shared" si="34"/>
        <v>0.28560951162760156</v>
      </c>
      <c r="AD164" s="153">
        <f t="shared" si="44"/>
        <v>8.2986139906173206E-3</v>
      </c>
      <c r="AE164" s="153">
        <f t="shared" si="45"/>
        <v>0.19762841101735978</v>
      </c>
      <c r="AF164" s="153">
        <f t="shared" si="46"/>
        <v>8.2986139906173206E-3</v>
      </c>
      <c r="AG164" s="139">
        <f t="shared" si="47"/>
        <v>4.7746274317402113E-3</v>
      </c>
    </row>
    <row r="165" spans="9:33" ht="15" x14ac:dyDescent="0.2">
      <c r="I165" s="49">
        <v>44830</v>
      </c>
      <c r="J165" s="50">
        <v>4.5514998435974103</v>
      </c>
      <c r="K165" s="139">
        <f t="shared" si="35"/>
        <v>-2.4416641808973821E-2</v>
      </c>
      <c r="L165" s="140">
        <f t="shared" si="36"/>
        <v>5.9491073666290903</v>
      </c>
      <c r="M165" s="139" cm="1">
        <f t="array" ref="M165">[1]!BSMPut(L165,$G$4,$G$7,V165,$G$11,AE165)</f>
        <v>5.380141946852568E-2</v>
      </c>
      <c r="N165" s="139">
        <f t="shared" si="37"/>
        <v>43.349519222870114</v>
      </c>
      <c r="O165" s="141">
        <f t="shared" si="38"/>
        <v>-0.14889268296196967</v>
      </c>
      <c r="P165" s="139">
        <f t="shared" si="39"/>
        <v>1.6459190925596973E-2</v>
      </c>
      <c r="Q165" s="156">
        <f t="shared" si="40"/>
        <v>3.623404469377475E-3</v>
      </c>
      <c r="R165" s="156">
        <f t="shared" si="32"/>
        <v>2.098489588644014E-2</v>
      </c>
      <c r="T165" s="102">
        <f>FORECAST($T$2,'EUR GBP'!Q165:R165,'EUR GBP'!$Q$2:$R$2)</f>
        <v>9.5428705215454095E-3</v>
      </c>
      <c r="U165" s="102">
        <f t="shared" si="41"/>
        <v>2.6250407099724996E-4</v>
      </c>
      <c r="V165" s="102">
        <f t="shared" si="42"/>
        <v>3.2831673696637143E-2</v>
      </c>
      <c r="W165" s="149">
        <f t="shared" si="43"/>
        <v>2.6250407099724649E-4</v>
      </c>
      <c r="X165" s="155">
        <f t="shared" si="33"/>
        <v>-4.6346662380794453E-5</v>
      </c>
      <c r="AC165" s="152">
        <f t="shared" si="34"/>
        <v>0.27731089763698424</v>
      </c>
      <c r="AD165" s="153">
        <f t="shared" si="44"/>
        <v>1.6488106466142627E-3</v>
      </c>
      <c r="AE165" s="153">
        <f t="shared" si="45"/>
        <v>0.19097860767335673</v>
      </c>
      <c r="AF165" s="153">
        <f t="shared" si="46"/>
        <v>1.6488106466142627E-3</v>
      </c>
      <c r="AG165" s="139">
        <f t="shared" si="47"/>
        <v>9.4864715384648888E-4</v>
      </c>
    </row>
    <row r="166" spans="9:33" ht="15" x14ac:dyDescent="0.2">
      <c r="I166" s="49">
        <v>44827</v>
      </c>
      <c r="J166" s="50">
        <v>4.6640000343322701</v>
      </c>
      <c r="K166" s="139">
        <f t="shared" si="35"/>
        <v>-3.6937942950546157E-2</v>
      </c>
      <c r="L166" s="140">
        <f t="shared" si="36"/>
        <v>5.8727524716468373</v>
      </c>
      <c r="M166" s="139" cm="1">
        <f t="array" ref="M166">[1]!BSMPut(L166,$G$4,$G$7,V166,$G$11,AE166)</f>
        <v>7.2476187795788682E-2</v>
      </c>
      <c r="N166" s="139">
        <f t="shared" si="37"/>
        <v>80.69905587739612</v>
      </c>
      <c r="O166" s="141">
        <f t="shared" si="38"/>
        <v>-0.22524757794422268</v>
      </c>
      <c r="P166" s="139">
        <f t="shared" si="39"/>
        <v>2.4899765503313503E-2</v>
      </c>
      <c r="Q166" s="156">
        <f t="shared" si="40"/>
        <v>8.2925932483496369E-3</v>
      </c>
      <c r="R166" s="156">
        <f t="shared" si="32"/>
        <v>3.7074090106484187E-2</v>
      </c>
      <c r="T166" s="102">
        <f>FORECAST($T$2,'EUR GBP'!Q166:R166,'EUR GBP'!$Q$2:$R$2)</f>
        <v>9.2803664505481595E-3</v>
      </c>
      <c r="U166" s="102">
        <f t="shared" si="41"/>
        <v>2.7108648791909079E-4</v>
      </c>
      <c r="V166" s="102">
        <f t="shared" si="42"/>
        <v>3.2840256113558987E-2</v>
      </c>
      <c r="W166" s="149">
        <f t="shared" si="43"/>
        <v>2.7108648791909079E-4</v>
      </c>
      <c r="X166" s="155">
        <f t="shared" si="33"/>
        <v>-4.7861939374316236E-5</v>
      </c>
      <c r="AC166" s="152">
        <f t="shared" si="34"/>
        <v>0.27566208699036998</v>
      </c>
      <c r="AD166" s="153">
        <f t="shared" si="44"/>
        <v>6.8298895264295445E-3</v>
      </c>
      <c r="AE166" s="153">
        <f t="shared" si="45"/>
        <v>0.19615968655317201</v>
      </c>
      <c r="AF166" s="153">
        <f t="shared" si="46"/>
        <v>6.8298895264295445E-3</v>
      </c>
      <c r="AG166" s="139">
        <f t="shared" si="47"/>
        <v>3.9295932941953654E-3</v>
      </c>
    </row>
    <row r="167" spans="9:33" ht="15" x14ac:dyDescent="0.2">
      <c r="I167" s="49">
        <v>44826</v>
      </c>
      <c r="J167" s="50">
        <v>4.8394999504089302</v>
      </c>
      <c r="K167" s="139">
        <f t="shared" si="35"/>
        <v>-4.4327912595488964E-3</v>
      </c>
      <c r="L167" s="140">
        <f t="shared" si="36"/>
        <v>6.070968888270504</v>
      </c>
      <c r="M167" s="139" cm="1">
        <f t="array" ref="M167">[1]!BSMPut(L167,$G$4,$G$7,V167,$G$11,AE167)</f>
        <v>3.5212692480445007E-2</v>
      </c>
      <c r="N167" s="139">
        <f t="shared" si="37"/>
        <v>6.1720652467087689</v>
      </c>
      <c r="O167" s="141">
        <f t="shared" si="38"/>
        <v>-2.7031161320556052E-2</v>
      </c>
      <c r="P167" s="139">
        <f t="shared" si="39"/>
        <v>2.9881323666474846E-3</v>
      </c>
      <c r="Q167" s="156">
        <f t="shared" si="40"/>
        <v>1.1942617228301628E-4</v>
      </c>
      <c r="R167" s="156">
        <f t="shared" si="32"/>
        <v>3.083601616251163E-3</v>
      </c>
      <c r="T167" s="102">
        <f>FORECAST($T$2,'EUR GBP'!Q167:R167,'EUR GBP'!$Q$2:$R$2)</f>
        <v>9.0092799626290687E-3</v>
      </c>
      <c r="U167" s="102">
        <f t="shared" si="41"/>
        <v>-2.7628857642412324E-4</v>
      </c>
      <c r="V167" s="102">
        <f t="shared" si="42"/>
        <v>3.2292881049215773E-2</v>
      </c>
      <c r="W167" s="149">
        <f t="shared" si="43"/>
        <v>-2.7628857642412324E-4</v>
      </c>
      <c r="X167" s="155">
        <f t="shared" si="33"/>
        <v>4.8780399186012943E-5</v>
      </c>
      <c r="AC167" s="152">
        <f t="shared" si="34"/>
        <v>0.26883219746394044</v>
      </c>
      <c r="AD167" s="153">
        <f t="shared" si="44"/>
        <v>-1.2642221105235718E-4</v>
      </c>
      <c r="AE167" s="153">
        <f t="shared" si="45"/>
        <v>0.18920337481569011</v>
      </c>
      <c r="AF167" s="153">
        <f t="shared" si="46"/>
        <v>-1.2642221105235718E-4</v>
      </c>
      <c r="AG167" s="139">
        <f t="shared" si="47"/>
        <v>-7.2737321865350783E-5</v>
      </c>
    </row>
    <row r="168" spans="9:33" ht="15" x14ac:dyDescent="0.2">
      <c r="I168" s="49">
        <v>44825</v>
      </c>
      <c r="J168" s="50">
        <v>4.86100006103515</v>
      </c>
      <c r="K168" s="139">
        <f t="shared" si="35"/>
        <v>1.8531507925041806E-3</v>
      </c>
      <c r="L168" s="140">
        <f t="shared" si="36"/>
        <v>6.1093005632156503</v>
      </c>
      <c r="M168" s="139" cm="1">
        <f t="array" ref="M168">[1]!BSMPut(L168,$G$4,$G$7,V168,$G$11,AE168)</f>
        <v>2.8595721564665944E-2</v>
      </c>
      <c r="N168" s="139">
        <f t="shared" si="37"/>
        <v>-7.0618765848493581</v>
      </c>
      <c r="O168" s="141">
        <f t="shared" si="38"/>
        <v>1.130051362459028E-2</v>
      </c>
      <c r="P168" s="139">
        <f t="shared" si="39"/>
        <v>-1.2492038400029968E-3</v>
      </c>
      <c r="Q168" s="156">
        <f t="shared" si="40"/>
        <v>2.0872115565071594E-5</v>
      </c>
      <c r="R168" s="156">
        <f t="shared" si="32"/>
        <v>-3.6212218283518723E-3</v>
      </c>
      <c r="T168" s="102">
        <f>FORECAST($T$2,'EUR GBP'!Q168:R168,'EUR GBP'!$Q$2:$R$2)</f>
        <v>9.285568539053192E-3</v>
      </c>
      <c r="U168" s="102">
        <f t="shared" si="41"/>
        <v>1.6230214387178733E-4</v>
      </c>
      <c r="V168" s="102">
        <f t="shared" si="42"/>
        <v>3.2731471769511682E-2</v>
      </c>
      <c r="W168" s="149">
        <f t="shared" si="43"/>
        <v>1.623021438717856E-4</v>
      </c>
      <c r="X168" s="155">
        <f t="shared" si="33"/>
        <v>-2.865541336988895E-5</v>
      </c>
      <c r="AC168" s="152">
        <f t="shared" si="34"/>
        <v>0.26895861967499279</v>
      </c>
      <c r="AD168" s="153">
        <f t="shared" si="44"/>
        <v>-4.1091941435315027E-3</v>
      </c>
      <c r="AE168" s="153">
        <f t="shared" si="45"/>
        <v>0.18522060288321096</v>
      </c>
      <c r="AF168" s="153">
        <f t="shared" si="46"/>
        <v>-4.1091941435315027E-3</v>
      </c>
      <c r="AG168" s="139">
        <f t="shared" si="47"/>
        <v>-2.3642346905440583E-3</v>
      </c>
    </row>
    <row r="169" spans="9:33" ht="15" x14ac:dyDescent="0.2">
      <c r="I169" s="49">
        <v>44824</v>
      </c>
      <c r="J169" s="50">
        <v>4.8520002365112296</v>
      </c>
      <c r="K169" s="139">
        <f t="shared" si="35"/>
        <v>-2.0703316018566568E-2</v>
      </c>
      <c r="L169" s="140">
        <f t="shared" si="36"/>
        <v>5.9717512274831419</v>
      </c>
      <c r="M169" s="139" cm="1">
        <f t="array" ref="M169">[1]!BSMPut(L169,$G$4,$G$7,V169,$G$11,AE169)</f>
        <v>4.9644166171825432E-2</v>
      </c>
      <c r="N169" s="139">
        <f t="shared" si="37"/>
        <v>35.03501262946962</v>
      </c>
      <c r="O169" s="141">
        <f t="shared" si="38"/>
        <v>-0.1262488221079181</v>
      </c>
      <c r="P169" s="139">
        <f t="shared" si="39"/>
        <v>1.3956048248097626E-2</v>
      </c>
      <c r="Q169" s="156">
        <f t="shared" si="40"/>
        <v>2.6051022499454096E-3</v>
      </c>
      <c r="R169" s="156">
        <f t="shared" si="32"/>
        <v>1.7120255429822016E-2</v>
      </c>
      <c r="T169" s="102">
        <f>FORECAST($T$2,'EUR GBP'!Q169:R169,'EUR GBP'!$Q$2:$R$2)</f>
        <v>9.1232663951814046E-3</v>
      </c>
      <c r="U169" s="102">
        <f t="shared" si="41"/>
        <v>1.4705481007694886E-4</v>
      </c>
      <c r="V169" s="102">
        <f t="shared" si="42"/>
        <v>3.2716224435716847E-2</v>
      </c>
      <c r="W169" s="149">
        <f t="shared" si="43"/>
        <v>1.4705481007695059E-4</v>
      </c>
      <c r="X169" s="155">
        <f t="shared" si="33"/>
        <v>-2.5963405474880311E-5</v>
      </c>
      <c r="AC169" s="152">
        <f t="shared" si="34"/>
        <v>0.2730678138185243</v>
      </c>
      <c r="AD169" s="153">
        <f t="shared" si="44"/>
        <v>1.0168869421571802E-3</v>
      </c>
      <c r="AE169" s="153">
        <f t="shared" si="45"/>
        <v>0.19034668396889964</v>
      </c>
      <c r="AF169" s="153">
        <f t="shared" si="46"/>
        <v>1.0168869421571802E-3</v>
      </c>
      <c r="AG169" s="139">
        <f t="shared" si="47"/>
        <v>5.8506833725385982E-4</v>
      </c>
    </row>
    <row r="170" spans="9:33" ht="15" x14ac:dyDescent="0.2">
      <c r="I170" s="49">
        <v>44823</v>
      </c>
      <c r="J170" s="50">
        <v>4.9534997940063397</v>
      </c>
      <c r="K170" s="139">
        <f t="shared" si="35"/>
        <v>8.4131285000655226E-3</v>
      </c>
      <c r="L170" s="140">
        <f t="shared" si="36"/>
        <v>6.1493033076016754</v>
      </c>
      <c r="M170" s="139" cm="1">
        <f t="array" ref="M170">[1]!BSMPut(L170,$G$4,$G$7,V170,$G$11,AE170)</f>
        <v>2.7184842818647859E-2</v>
      </c>
      <c r="N170" s="139">
        <f t="shared" si="37"/>
        <v>-9.883634076885528</v>
      </c>
      <c r="O170" s="141">
        <f t="shared" si="38"/>
        <v>5.1303258010615416E-2</v>
      </c>
      <c r="P170" s="139">
        <f t="shared" si="39"/>
        <v>-5.6712667265023465E-3</v>
      </c>
      <c r="Q170" s="156">
        <f t="shared" si="40"/>
        <v>4.3018968811459789E-4</v>
      </c>
      <c r="R170" s="156">
        <f t="shared" si="32"/>
        <v>-4.8873501537820335E-3</v>
      </c>
      <c r="T170" s="102">
        <f>FORECAST($T$2,'EUR GBP'!Q170:R170,'EUR GBP'!$Q$2:$R$2)</f>
        <v>8.9762115851044558E-3</v>
      </c>
      <c r="U170" s="102">
        <f t="shared" si="41"/>
        <v>-5.9389537200331584E-4</v>
      </c>
      <c r="V170" s="102">
        <f t="shared" si="42"/>
        <v>3.1975274253636582E-2</v>
      </c>
      <c r="W170" s="149">
        <f t="shared" si="43"/>
        <v>-5.938953720033141E-4</v>
      </c>
      <c r="X170" s="155">
        <f t="shared" si="33"/>
        <v>1.0485577686923814E-4</v>
      </c>
      <c r="AC170" s="152">
        <f t="shared" si="34"/>
        <v>0.27205092687636712</v>
      </c>
      <c r="AD170" s="153">
        <f t="shared" si="44"/>
        <v>4.3255422251231579E-4</v>
      </c>
      <c r="AE170" s="153">
        <f t="shared" si="45"/>
        <v>0.18976235124925478</v>
      </c>
      <c r="AF170" s="153">
        <f t="shared" si="46"/>
        <v>4.3255422251231579E-4</v>
      </c>
      <c r="AG170" s="139">
        <f t="shared" si="47"/>
        <v>2.4887110773647746E-4</v>
      </c>
    </row>
    <row r="171" spans="9:33" ht="15" x14ac:dyDescent="0.2">
      <c r="I171" s="49">
        <v>44820</v>
      </c>
      <c r="J171" s="50">
        <v>4.9120001792907697</v>
      </c>
      <c r="K171" s="139">
        <f t="shared" si="35"/>
        <v>3.8755893108464328E-3</v>
      </c>
      <c r="L171" s="140">
        <f t="shared" si="36"/>
        <v>6.1216333934007965</v>
      </c>
      <c r="M171" s="139" cm="1">
        <f t="array" ref="M171">[1]!BSMPut(L171,$G$4,$G$7,V171,$G$11,AE171)</f>
        <v>2.92634112311978E-2</v>
      </c>
      <c r="N171" s="139">
        <f t="shared" si="37"/>
        <v>-5.7264972517856449</v>
      </c>
      <c r="O171" s="141">
        <f t="shared" si="38"/>
        <v>2.3633343809736473E-2</v>
      </c>
      <c r="P171" s="139">
        <f t="shared" si="39"/>
        <v>-2.6125240692592201E-3</v>
      </c>
      <c r="Q171" s="156">
        <f t="shared" si="40"/>
        <v>9.1289420495629744E-5</v>
      </c>
      <c r="R171" s="156">
        <f t="shared" si="32"/>
        <v>-2.8797667006533996E-3</v>
      </c>
      <c r="T171" s="102">
        <f>FORECAST($T$2,'EUR GBP'!Q171:R171,'EUR GBP'!$Q$2:$R$2)</f>
        <v>9.5701069571077716E-3</v>
      </c>
      <c r="U171" s="102">
        <f t="shared" si="41"/>
        <v>2.3331791162491296E-4</v>
      </c>
      <c r="V171" s="102">
        <f t="shared" si="42"/>
        <v>3.2802487537264807E-2</v>
      </c>
      <c r="W171" s="149">
        <f t="shared" si="43"/>
        <v>2.3331791162491122E-4</v>
      </c>
      <c r="X171" s="155">
        <f t="shared" si="33"/>
        <v>-4.1193671535803443E-5</v>
      </c>
      <c r="AC171" s="152">
        <f t="shared" si="34"/>
        <v>0.2716183726538548</v>
      </c>
      <c r="AD171" s="153">
        <f t="shared" si="44"/>
        <v>-5.5155480937824075E-4</v>
      </c>
      <c r="AE171" s="153">
        <f t="shared" si="45"/>
        <v>0.18877824221736422</v>
      </c>
      <c r="AF171" s="153">
        <f t="shared" si="46"/>
        <v>-5.5155480937824075E-4</v>
      </c>
      <c r="AG171" s="139">
        <f t="shared" si="47"/>
        <v>-3.1733838035400558E-4</v>
      </c>
    </row>
    <row r="172" spans="9:33" ht="15" x14ac:dyDescent="0.2">
      <c r="I172" s="49">
        <v>44819</v>
      </c>
      <c r="J172" s="50">
        <v>4.8930001258850098</v>
      </c>
      <c r="K172" s="139">
        <f t="shared" si="35"/>
        <v>-3.8755893108463556E-3</v>
      </c>
      <c r="L172" s="140">
        <f t="shared" si="36"/>
        <v>6.0743667057813244</v>
      </c>
      <c r="M172" s="139" cm="1">
        <f t="array" ref="M172">[1]!BSMPut(L172,$G$4,$G$7,V172,$G$11,AE172)</f>
        <v>3.442746878992331E-2</v>
      </c>
      <c r="N172" s="139">
        <f t="shared" si="37"/>
        <v>4.601617865665375</v>
      </c>
      <c r="O172" s="141">
        <f t="shared" si="38"/>
        <v>-2.3633343809735585E-2</v>
      </c>
      <c r="P172" s="139">
        <f t="shared" si="39"/>
        <v>2.6125240692591221E-3</v>
      </c>
      <c r="Q172" s="156">
        <f t="shared" si="40"/>
        <v>9.1289420495622886E-5</v>
      </c>
      <c r="R172" s="156">
        <f t="shared" si="32"/>
        <v>2.3212281381979347E-3</v>
      </c>
      <c r="T172" s="102">
        <f>FORECAST($T$2,'EUR GBP'!Q172:R172,'EUR GBP'!$Q$2:$R$2)</f>
        <v>9.3367890454828587E-3</v>
      </c>
      <c r="U172" s="102">
        <f t="shared" si="41"/>
        <v>1.5275438781827628E-3</v>
      </c>
      <c r="V172" s="102">
        <f t="shared" si="42"/>
        <v>3.4096713503822658E-2</v>
      </c>
      <c r="W172" s="149">
        <f t="shared" si="43"/>
        <v>1.5275438781827619E-3</v>
      </c>
      <c r="X172" s="155">
        <f t="shared" si="33"/>
        <v>-2.6969699984092245E-4</v>
      </c>
      <c r="AC172" s="152">
        <f t="shared" si="34"/>
        <v>0.27216992746323304</v>
      </c>
      <c r="AD172" s="153">
        <f t="shared" si="44"/>
        <v>-1.9620732053343692E-4</v>
      </c>
      <c r="AE172" s="153">
        <f t="shared" si="45"/>
        <v>0.18913358970620903</v>
      </c>
      <c r="AF172" s="153">
        <f t="shared" si="46"/>
        <v>-1.9620732053343692E-4</v>
      </c>
      <c r="AG172" s="139">
        <f t="shared" si="47"/>
        <v>-1.1288835171588745E-4</v>
      </c>
    </row>
    <row r="173" spans="9:33" ht="15" x14ac:dyDescent="0.2">
      <c r="I173" s="49">
        <v>44818</v>
      </c>
      <c r="J173" s="50">
        <v>4.9120001792907697</v>
      </c>
      <c r="K173" s="139">
        <f t="shared" si="35"/>
        <v>-1.0429914313533427E-2</v>
      </c>
      <c r="L173" s="140">
        <f t="shared" si="36"/>
        <v>6.0343984315899029</v>
      </c>
      <c r="M173" s="139" cm="1">
        <f t="array" ref="M173">[1]!BSMPut(L173,$G$4,$G$7,V173,$G$11,AE173)</f>
        <v>3.7572201336319111E-2</v>
      </c>
      <c r="N173" s="139">
        <f t="shared" si="37"/>
        <v>10.891082958456977</v>
      </c>
      <c r="O173" s="141">
        <f t="shared" si="38"/>
        <v>-6.3601618001157156E-2</v>
      </c>
      <c r="P173" s="139">
        <f t="shared" si="39"/>
        <v>7.0307764829875066E-3</v>
      </c>
      <c r="Q173" s="156">
        <f t="shared" si="40"/>
        <v>6.6115978897344694E-4</v>
      </c>
      <c r="R173" s="156">
        <f t="shared" si="32"/>
        <v>5.6471628232458958E-3</v>
      </c>
      <c r="T173" s="102">
        <f>FORECAST($T$2,'EUR GBP'!Q173:R173,'EUR GBP'!$Q$2:$R$2)</f>
        <v>7.8092451673000959E-3</v>
      </c>
      <c r="U173" s="102">
        <f t="shared" si="41"/>
        <v>8.6634047329424597E-5</v>
      </c>
      <c r="V173" s="102">
        <f t="shared" si="42"/>
        <v>3.2655803672969323E-2</v>
      </c>
      <c r="W173" s="149">
        <f t="shared" si="43"/>
        <v>8.66340473294272E-5</v>
      </c>
      <c r="X173" s="155">
        <f t="shared" si="33"/>
        <v>-1.5295758755302683E-5</v>
      </c>
      <c r="AC173" s="152">
        <f t="shared" si="34"/>
        <v>0.27236613478376648</v>
      </c>
      <c r="AD173" s="153">
        <f t="shared" si="44"/>
        <v>-3.5273646357381616E-3</v>
      </c>
      <c r="AE173" s="153">
        <f t="shared" si="45"/>
        <v>0.1858024323910043</v>
      </c>
      <c r="AF173" s="153">
        <f t="shared" si="46"/>
        <v>-3.5273646357381616E-3</v>
      </c>
      <c r="AG173" s="139">
        <f t="shared" si="47"/>
        <v>-2.0294776899597551E-3</v>
      </c>
    </row>
    <row r="174" spans="9:33" ht="15" x14ac:dyDescent="0.2">
      <c r="I174" s="49">
        <v>44817</v>
      </c>
      <c r="J174" s="50">
        <v>4.96350002288818</v>
      </c>
      <c r="K174" s="139">
        <f t="shared" si="35"/>
        <v>-3.4191903678848922E-3</v>
      </c>
      <c r="L174" s="140">
        <f t="shared" si="36"/>
        <v>6.077149826558137</v>
      </c>
      <c r="M174" s="139" cm="1">
        <f t="array" ref="M174">[1]!BSMPut(L174,$G$4,$G$7,V174,$G$11,AE174)</f>
        <v>2.9208134950884812E-2</v>
      </c>
      <c r="N174" s="139">
        <f t="shared" si="37"/>
        <v>-5.837049812411621</v>
      </c>
      <c r="O174" s="141">
        <f t="shared" si="38"/>
        <v>-2.0850223032923054E-2</v>
      </c>
      <c r="P174" s="139">
        <f t="shared" si="39"/>
        <v>2.3048668001221721E-3</v>
      </c>
      <c r="Q174" s="156">
        <f t="shared" si="40"/>
        <v>7.1054487955721105E-5</v>
      </c>
      <c r="R174" s="156">
        <f t="shared" si="32"/>
        <v>-2.8813260338845601E-3</v>
      </c>
      <c r="T174" s="102">
        <f>FORECAST($T$2,'EUR GBP'!Q174:R174,'EUR GBP'!$Q$2:$R$2)</f>
        <v>7.7226111199706713E-3</v>
      </c>
      <c r="U174" s="102">
        <f t="shared" si="41"/>
        <v>5.4801986552774698E-4</v>
      </c>
      <c r="V174" s="102">
        <f t="shared" si="42"/>
        <v>3.311718949116764E-2</v>
      </c>
      <c r="W174" s="149">
        <f t="shared" si="43"/>
        <v>5.4801986552774351E-4</v>
      </c>
      <c r="X174" s="155">
        <f t="shared" si="33"/>
        <v>-9.6756182062597901E-5</v>
      </c>
      <c r="AC174" s="152">
        <f t="shared" si="34"/>
        <v>0.27589349941950464</v>
      </c>
      <c r="AD174" s="153">
        <f t="shared" si="44"/>
        <v>-8.9692702905661559E-3</v>
      </c>
      <c r="AE174" s="153">
        <f t="shared" si="45"/>
        <v>0.18036052673617631</v>
      </c>
      <c r="AF174" s="153">
        <f t="shared" si="46"/>
        <v>-8.9692702905661559E-3</v>
      </c>
      <c r="AG174" s="139">
        <f t="shared" si="47"/>
        <v>-5.1604911398998553E-3</v>
      </c>
    </row>
    <row r="175" spans="9:33" ht="15" x14ac:dyDescent="0.2">
      <c r="I175" s="49">
        <v>44816</v>
      </c>
      <c r="J175" s="50">
        <v>4.9805002212524396</v>
      </c>
      <c r="K175" s="139">
        <f t="shared" si="35"/>
        <v>2.8305782141113383E-2</v>
      </c>
      <c r="L175" s="140">
        <f t="shared" si="36"/>
        <v>6.2706087104912838</v>
      </c>
      <c r="M175" s="139" cm="1">
        <f t="array" ref="M175">[1]!BSMPut(L175,$G$4,$G$7,V175,$G$11,AE175)</f>
        <v>1.9685608355412221E-2</v>
      </c>
      <c r="N175" s="139">
        <f t="shared" si="37"/>
        <v>-24.882103003356804</v>
      </c>
      <c r="O175" s="141">
        <f t="shared" si="38"/>
        <v>0.17260866090022375</v>
      </c>
      <c r="P175" s="139">
        <f t="shared" si="39"/>
        <v>-1.9080849700949098E-2</v>
      </c>
      <c r="Q175" s="156">
        <f t="shared" si="40"/>
        <v>4.8696222246390987E-3</v>
      </c>
      <c r="R175" s="156">
        <f t="shared" si="32"/>
        <v>-1.0884358023257646E-2</v>
      </c>
      <c r="T175" s="102">
        <f>FORECAST($T$2,'EUR GBP'!Q175:R175,'EUR GBP'!$Q$2:$R$2)</f>
        <v>7.1745912544429243E-3</v>
      </c>
      <c r="U175" s="102">
        <f t="shared" si="41"/>
        <v>1.238872949033974E-3</v>
      </c>
      <c r="V175" s="102">
        <f t="shared" si="42"/>
        <v>3.3808042574673867E-2</v>
      </c>
      <c r="W175" s="149">
        <f t="shared" si="43"/>
        <v>1.2388729490339714E-3</v>
      </c>
      <c r="X175" s="155">
        <f t="shared" si="33"/>
        <v>-2.1873042228811348E-4</v>
      </c>
      <c r="AC175" s="152">
        <f t="shared" si="34"/>
        <v>0.2848627697100708</v>
      </c>
      <c r="AD175" s="153">
        <f t="shared" si="44"/>
        <v>6.1624839113169072E-3</v>
      </c>
      <c r="AE175" s="153">
        <f t="shared" si="45"/>
        <v>0.19549228093805937</v>
      </c>
      <c r="AF175" s="153">
        <f t="shared" si="46"/>
        <v>6.1624839113169072E-3</v>
      </c>
      <c r="AG175" s="139">
        <f t="shared" si="47"/>
        <v>3.5455998753404654E-3</v>
      </c>
    </row>
    <row r="176" spans="9:33" ht="15" x14ac:dyDescent="0.2">
      <c r="I176" s="49">
        <v>44813</v>
      </c>
      <c r="J176" s="50">
        <v>4.8414998054504297</v>
      </c>
      <c r="K176" s="139">
        <f t="shared" si="35"/>
        <v>4.6581605148234024E-3</v>
      </c>
      <c r="L176" s="140">
        <f t="shared" si="36"/>
        <v>6.1264055126414565</v>
      </c>
      <c r="M176" s="139" cm="1">
        <f t="array" ref="M176">[1]!BSMPut(L176,$G$4,$G$7,V176,$G$11,AE176)</f>
        <v>2.8703114430943977E-2</v>
      </c>
      <c r="N176" s="139">
        <f t="shared" si="37"/>
        <v>-6.8470908522932916</v>
      </c>
      <c r="O176" s="141">
        <f t="shared" si="38"/>
        <v>2.8405463050396484E-2</v>
      </c>
      <c r="P176" s="139">
        <f t="shared" si="39"/>
        <v>-3.1400531602743917E-3</v>
      </c>
      <c r="Q176" s="156">
        <f t="shared" si="40"/>
        <v>1.3187845507178905E-4</v>
      </c>
      <c r="R176" s="156">
        <f t="shared" si="32"/>
        <v>-3.4486579611106389E-3</v>
      </c>
      <c r="T176" s="102">
        <f>FORECAST($T$2,'EUR GBP'!Q176:R176,'EUR GBP'!$Q$2:$R$2)</f>
        <v>5.9357183054089503E-3</v>
      </c>
      <c r="U176" s="102">
        <f t="shared" si="41"/>
        <v>5.5001322180032401E-4</v>
      </c>
      <c r="V176" s="102">
        <f t="shared" si="42"/>
        <v>3.3119182847440219E-2</v>
      </c>
      <c r="W176" s="149">
        <f t="shared" si="43"/>
        <v>5.5001322180032314E-4</v>
      </c>
      <c r="X176" s="155">
        <f t="shared" si="33"/>
        <v>-9.7108121024225871E-5</v>
      </c>
      <c r="AC176" s="152">
        <f t="shared" si="34"/>
        <v>0.27870028579875389</v>
      </c>
      <c r="AD176" s="153">
        <f t="shared" si="44"/>
        <v>-5.968083874846597E-4</v>
      </c>
      <c r="AE176" s="153">
        <f t="shared" si="45"/>
        <v>0.1887329886392578</v>
      </c>
      <c r="AF176" s="153">
        <f t="shared" si="46"/>
        <v>-5.968083874846597E-4</v>
      </c>
      <c r="AG176" s="139">
        <f t="shared" si="47"/>
        <v>-3.4337513488381027E-4</v>
      </c>
    </row>
    <row r="177" spans="9:33" ht="15" x14ac:dyDescent="0.2">
      <c r="I177" s="49">
        <v>44812</v>
      </c>
      <c r="J177" s="50">
        <v>4.8189997673034597</v>
      </c>
      <c r="K177" s="139">
        <f t="shared" si="35"/>
        <v>6.8714469108523907E-3</v>
      </c>
      <c r="L177" s="140">
        <f t="shared" si="36"/>
        <v>6.1399021331941999</v>
      </c>
      <c r="M177" s="139" cm="1">
        <f t="array" ref="M177">[1]!BSMPut(L177,$G$4,$G$7,V177,$G$11,AE177)</f>
        <v>2.2662093683164741E-2</v>
      </c>
      <c r="N177" s="139">
        <f t="shared" si="37"/>
        <v>-18.929132347851763</v>
      </c>
      <c r="O177" s="141">
        <f t="shared" si="38"/>
        <v>4.190208360313985E-2</v>
      </c>
      <c r="P177" s="139">
        <f t="shared" si="39"/>
        <v>-4.6320234177025512E-3</v>
      </c>
      <c r="Q177" s="156">
        <f t="shared" si="40"/>
        <v>2.8697320116522358E-4</v>
      </c>
      <c r="R177" s="156">
        <f t="shared" si="32"/>
        <v>-1.0156414643219291E-2</v>
      </c>
      <c r="T177" s="102">
        <f>FORECAST($T$2,'EUR GBP'!Q177:R177,'EUR GBP'!$Q$2:$R$2)</f>
        <v>5.3857050836086263E-3</v>
      </c>
      <c r="U177" s="102">
        <f t="shared" si="41"/>
        <v>3.5467105917632701E-4</v>
      </c>
      <c r="V177" s="102">
        <f t="shared" si="42"/>
        <v>3.292384068481622E-2</v>
      </c>
      <c r="W177" s="149">
        <f t="shared" si="43"/>
        <v>3.5467105917632441E-4</v>
      </c>
      <c r="X177" s="155">
        <f t="shared" si="33"/>
        <v>-6.2619294906311385E-5</v>
      </c>
      <c r="AC177" s="152">
        <f t="shared" si="34"/>
        <v>0.27929709418623855</v>
      </c>
      <c r="AD177" s="153">
        <f t="shared" si="44"/>
        <v>-9.9916941083000865E-3</v>
      </c>
      <c r="AE177" s="153">
        <f t="shared" si="45"/>
        <v>0.17933810291844238</v>
      </c>
      <c r="AF177" s="153">
        <f t="shared" si="46"/>
        <v>-9.9916941083000865E-3</v>
      </c>
      <c r="AG177" s="139">
        <f t="shared" si="47"/>
        <v>-5.7487451317756524E-3</v>
      </c>
    </row>
    <row r="178" spans="9:33" ht="15" x14ac:dyDescent="0.2">
      <c r="I178" s="49">
        <v>44811</v>
      </c>
      <c r="J178" s="50">
        <v>4.7859997749328604</v>
      </c>
      <c r="K178" s="139">
        <f t="shared" si="35"/>
        <v>2.1115630052558322E-2</v>
      </c>
      <c r="L178" s="140">
        <f t="shared" si="36"/>
        <v>6.226763162698707</v>
      </c>
      <c r="M178" s="139" cm="1">
        <f t="array" ref="M178">[1]!BSMPut(L178,$G$4,$G$7,V178,$G$11,AE178)</f>
        <v>2.1129878935821189E-2</v>
      </c>
      <c r="N178" s="139">
        <f t="shared" si="37"/>
        <v>-21.993561842538867</v>
      </c>
      <c r="O178" s="141">
        <f t="shared" si="38"/>
        <v>0.12876311310764699</v>
      </c>
      <c r="P178" s="139">
        <f t="shared" si="39"/>
        <v>-1.423398800164225E-2</v>
      </c>
      <c r="Q178" s="156">
        <f t="shared" si="40"/>
        <v>2.7098985988171466E-3</v>
      </c>
      <c r="R178" s="156">
        <f t="shared" si="32"/>
        <v>-1.051037201117839E-2</v>
      </c>
      <c r="T178" s="102">
        <f>FORECAST($T$2,'EUR GBP'!Q178:R178,'EUR GBP'!$Q$2:$R$2)</f>
        <v>5.0310340244322993E-3</v>
      </c>
      <c r="U178" s="102">
        <f t="shared" si="41"/>
        <v>3.4947539679706149E-4</v>
      </c>
      <c r="V178" s="102">
        <f t="shared" si="42"/>
        <v>3.2918645022436958E-2</v>
      </c>
      <c r="W178" s="149">
        <f t="shared" si="43"/>
        <v>3.4947539679706235E-4</v>
      </c>
      <c r="X178" s="155">
        <f t="shared" si="33"/>
        <v>-6.170196966552005E-5</v>
      </c>
      <c r="AC178" s="152">
        <f t="shared" si="34"/>
        <v>0.28928878829453863</v>
      </c>
      <c r="AD178" s="153">
        <f t="shared" si="44"/>
        <v>1.8691490142747624E-3</v>
      </c>
      <c r="AE178" s="153">
        <f t="shared" si="45"/>
        <v>0.19119894604101723</v>
      </c>
      <c r="AF178" s="153">
        <f t="shared" si="46"/>
        <v>1.8691490142747624E-3</v>
      </c>
      <c r="AG178" s="139">
        <f t="shared" si="47"/>
        <v>1.0754193613122349E-3</v>
      </c>
    </row>
    <row r="179" spans="9:33" ht="15" x14ac:dyDescent="0.2">
      <c r="I179" s="49">
        <v>44810</v>
      </c>
      <c r="J179" s="50">
        <v>4.6859998703002903</v>
      </c>
      <c r="K179" s="139">
        <f t="shared" si="35"/>
        <v>-5.5331112738285721E-3</v>
      </c>
      <c r="L179" s="140">
        <f t="shared" si="36"/>
        <v>6.0642591367688601</v>
      </c>
      <c r="M179" s="139" cm="1">
        <f t="array" ref="M179">[1]!BSMPut(L179,$G$4,$G$7,V179,$G$11,AE179)</f>
        <v>3.4270110258398212E-2</v>
      </c>
      <c r="N179" s="139">
        <f t="shared" si="37"/>
        <v>4.2869008026151789</v>
      </c>
      <c r="O179" s="141">
        <f t="shared" si="38"/>
        <v>-3.3740912822199931E-2</v>
      </c>
      <c r="P179" s="139">
        <f t="shared" si="39"/>
        <v>3.7298550546393154E-3</v>
      </c>
      <c r="Q179" s="156">
        <f t="shared" si="40"/>
        <v>1.860731714026742E-4</v>
      </c>
      <c r="R179" s="156">
        <f t="shared" si="32"/>
        <v>2.2335258212953049E-3</v>
      </c>
      <c r="T179" s="102">
        <f>FORECAST($T$2,'EUR GBP'!Q179:R179,'EUR GBP'!$Q$2:$R$2)</f>
        <v>4.6815586276352378E-3</v>
      </c>
      <c r="U179" s="102">
        <f t="shared" si="41"/>
        <v>8.6744967848064423E-5</v>
      </c>
      <c r="V179" s="102">
        <f t="shared" si="42"/>
        <v>3.2655914593487961E-2</v>
      </c>
      <c r="W179" s="149">
        <f t="shared" si="43"/>
        <v>8.6744967848065291E-5</v>
      </c>
      <c r="X179" s="155">
        <f t="shared" si="33"/>
        <v>-1.5315342435696256E-5</v>
      </c>
      <c r="AC179" s="152">
        <f t="shared" si="34"/>
        <v>0.28741963928026387</v>
      </c>
      <c r="AD179" s="153">
        <f t="shared" si="44"/>
        <v>-2.8975060811873288E-3</v>
      </c>
      <c r="AE179" s="153">
        <f t="shared" si="45"/>
        <v>0.18643229094555513</v>
      </c>
      <c r="AF179" s="153">
        <f t="shared" si="46"/>
        <v>-2.8975060811873288E-3</v>
      </c>
      <c r="AG179" s="139">
        <f t="shared" si="47"/>
        <v>-1.6670870623109887E-3</v>
      </c>
    </row>
    <row r="180" spans="9:33" ht="15" x14ac:dyDescent="0.2">
      <c r="I180" s="49">
        <v>44809</v>
      </c>
      <c r="J180" s="50">
        <v>4.7119998931884703</v>
      </c>
      <c r="K180" s="139">
        <f t="shared" si="35"/>
        <v>-1.0030202638357315E-2</v>
      </c>
      <c r="L180" s="140">
        <f t="shared" si="36"/>
        <v>6.0368358734049492</v>
      </c>
      <c r="M180" s="139" cm="1">
        <f t="array" ref="M180">[1]!BSMPut(L180,$G$4,$G$7,V180,$G$11,AE180)</f>
        <v>3.9252558080844047E-2</v>
      </c>
      <c r="N180" s="139">
        <f t="shared" si="37"/>
        <v>14.251796447506848</v>
      </c>
      <c r="O180" s="141">
        <f t="shared" si="38"/>
        <v>-6.1164176186110808E-2</v>
      </c>
      <c r="P180" s="139">
        <f t="shared" si="39"/>
        <v>6.7613319447751849E-3</v>
      </c>
      <c r="Q180" s="156">
        <f t="shared" si="40"/>
        <v>6.1145480970995825E-4</v>
      </c>
      <c r="R180" s="156">
        <f t="shared" si="32"/>
        <v>7.1297518150222746E-3</v>
      </c>
      <c r="T180" s="102">
        <f>FORECAST($T$2,'EUR GBP'!Q180:R180,'EUR GBP'!$Q$2:$R$2)</f>
        <v>4.5948136597871734E-3</v>
      </c>
      <c r="U180" s="102">
        <f t="shared" si="41"/>
        <v>3.3954782411456212E-4</v>
      </c>
      <c r="V180" s="102">
        <f t="shared" si="42"/>
        <v>3.290871744975446E-2</v>
      </c>
      <c r="W180" s="149">
        <f t="shared" si="43"/>
        <v>3.3954782411456386E-4</v>
      </c>
      <c r="X180" s="155">
        <f t="shared" si="33"/>
        <v>-5.9949197384204147E-5</v>
      </c>
      <c r="AC180" s="152">
        <f t="shared" si="34"/>
        <v>0.2903171453614512</v>
      </c>
      <c r="AD180" s="153">
        <f t="shared" si="44"/>
        <v>-3.1821496491984957E-4</v>
      </c>
      <c r="AE180" s="153">
        <f t="shared" si="45"/>
        <v>0.18901158206182261</v>
      </c>
      <c r="AF180" s="153">
        <f t="shared" si="46"/>
        <v>-3.1821496491984957E-4</v>
      </c>
      <c r="AG180" s="139">
        <f t="shared" si="47"/>
        <v>-1.8308574207866489E-4</v>
      </c>
    </row>
    <row r="181" spans="9:33" ht="15" x14ac:dyDescent="0.2">
      <c r="I181" s="49">
        <v>44806</v>
      </c>
      <c r="J181" s="50">
        <v>4.75950002670288</v>
      </c>
      <c r="K181" s="139">
        <f t="shared" si="35"/>
        <v>3.0072598885562084E-2</v>
      </c>
      <c r="L181" s="140">
        <f t="shared" si="36"/>
        <v>6.2813827590865499</v>
      </c>
      <c r="M181" s="139" cm="1">
        <f t="array" ref="M181">[1]!BSMPut(L181,$G$4,$G$7,V181,$G$11,AE181)</f>
        <v>1.7085887239667308E-2</v>
      </c>
      <c r="N181" s="139">
        <f t="shared" si="37"/>
        <v>-30.081545234846629</v>
      </c>
      <c r="O181" s="141">
        <f t="shared" si="38"/>
        <v>0.18338270949548985</v>
      </c>
      <c r="P181" s="139">
        <f t="shared" si="39"/>
        <v>-2.0271855997184882E-2</v>
      </c>
      <c r="Q181" s="156">
        <f t="shared" si="40"/>
        <v>5.4965081288090648E-3</v>
      </c>
      <c r="R181" s="156">
        <f t="shared" si="32"/>
        <v>-1.4097713511392777E-2</v>
      </c>
      <c r="T181" s="102">
        <f>FORECAST($T$2,'EUR GBP'!Q181:R181,'EUR GBP'!$Q$2:$R$2)</f>
        <v>4.2552658356726112E-3</v>
      </c>
      <c r="U181" s="102">
        <f t="shared" si="41"/>
        <v>1.429394353181122E-4</v>
      </c>
      <c r="V181" s="102">
        <f t="shared" si="42"/>
        <v>3.2712109060958006E-2</v>
      </c>
      <c r="W181" s="149">
        <f t="shared" si="43"/>
        <v>1.429394353181096E-4</v>
      </c>
      <c r="X181" s="155">
        <f t="shared" si="33"/>
        <v>-2.5236811468951743E-5</v>
      </c>
      <c r="AC181" s="152">
        <f t="shared" si="34"/>
        <v>0.29063536032637105</v>
      </c>
      <c r="AD181" s="153">
        <f t="shared" si="44"/>
        <v>1.221635948669475E-3</v>
      </c>
      <c r="AE181" s="153">
        <f t="shared" si="45"/>
        <v>0.19055143297541194</v>
      </c>
      <c r="AF181" s="153">
        <f t="shared" si="46"/>
        <v>1.221635948669475E-3</v>
      </c>
      <c r="AG181" s="139">
        <f t="shared" si="47"/>
        <v>7.028711684519929E-4</v>
      </c>
    </row>
    <row r="182" spans="9:33" ht="15" x14ac:dyDescent="0.2">
      <c r="I182" s="49">
        <v>44805</v>
      </c>
      <c r="J182" s="50">
        <v>4.6185002326965297</v>
      </c>
      <c r="K182" s="139">
        <f t="shared" si="35"/>
        <v>-2.1738727712442538E-2</v>
      </c>
      <c r="L182" s="140">
        <f t="shared" si="36"/>
        <v>5.9654372869225387</v>
      </c>
      <c r="M182" s="139" cm="1">
        <f t="array" ref="M182">[1]!BSMPut(L182,$G$4,$G$7,V182,$G$11,AE182)</f>
        <v>5.1371238668020958E-2</v>
      </c>
      <c r="N182" s="139">
        <f t="shared" si="37"/>
        <v>38.48915762186067</v>
      </c>
      <c r="O182" s="141">
        <f t="shared" si="38"/>
        <v>-0.13256276266852129</v>
      </c>
      <c r="P182" s="139">
        <f t="shared" si="39"/>
        <v>1.4654016416260615E-2</v>
      </c>
      <c r="Q182" s="156">
        <f t="shared" si="40"/>
        <v>2.8721902065221273E-3</v>
      </c>
      <c r="R182" s="156">
        <f t="shared" si="32"/>
        <v>1.8641270024020211E-2</v>
      </c>
      <c r="T182" s="102">
        <f>FORECAST($T$2,'EUR GBP'!Q182:R182,'EUR GBP'!$Q$2:$R$2)</f>
        <v>4.112326400354499E-3</v>
      </c>
      <c r="U182" s="102">
        <f t="shared" si="41"/>
        <v>-5.0384225323797487E-5</v>
      </c>
      <c r="V182" s="102">
        <f t="shared" si="42"/>
        <v>3.2518785400316101E-2</v>
      </c>
      <c r="W182" s="149">
        <f t="shared" si="43"/>
        <v>-5.0384225323794884E-5</v>
      </c>
      <c r="X182" s="155">
        <f t="shared" si="33"/>
        <v>8.89563606205669E-6</v>
      </c>
      <c r="AC182" s="152">
        <f t="shared" si="34"/>
        <v>0.28941372437770158</v>
      </c>
      <c r="AD182" s="153">
        <f t="shared" si="44"/>
        <v>1.9225917463279174E-3</v>
      </c>
      <c r="AE182" s="153">
        <f t="shared" si="45"/>
        <v>0.19125238877307038</v>
      </c>
      <c r="AF182" s="153">
        <f t="shared" si="46"/>
        <v>1.9225917463279174E-3</v>
      </c>
      <c r="AG182" s="139">
        <f t="shared" si="47"/>
        <v>1.1061677651754147E-3</v>
      </c>
    </row>
    <row r="183" spans="9:33" ht="15" x14ac:dyDescent="0.2">
      <c r="I183" s="49">
        <v>44804</v>
      </c>
      <c r="J183" s="50">
        <v>4.7199997901916504</v>
      </c>
      <c r="K183" s="139">
        <f t="shared" si="35"/>
        <v>-2.7273059293383049E-2</v>
      </c>
      <c r="L183" s="140">
        <f t="shared" si="36"/>
        <v>5.9316889326675097</v>
      </c>
      <c r="M183" s="139" cm="1">
        <f t="array" ref="M183">[1]!BSMPut(L183,$G$4,$G$7,V183,$G$11,AE183)</f>
        <v>5.8152164118404848E-2</v>
      </c>
      <c r="N183" s="139">
        <f t="shared" si="37"/>
        <v>52.05100852262845</v>
      </c>
      <c r="O183" s="141">
        <f t="shared" si="38"/>
        <v>-0.16631111692355027</v>
      </c>
      <c r="P183" s="139">
        <f t="shared" si="39"/>
        <v>1.8384694076559637E-2</v>
      </c>
      <c r="Q183" s="156">
        <f t="shared" si="40"/>
        <v>4.5207726271744011E-3</v>
      </c>
      <c r="R183" s="156">
        <f t="shared" si="32"/>
        <v>2.4793254230119202E-2</v>
      </c>
      <c r="T183" s="102">
        <f>FORECAST($T$2,'EUR GBP'!Q183:R183,'EUR GBP'!$Q$2:$R$2)</f>
        <v>4.1627106256782965E-3</v>
      </c>
      <c r="U183" s="102">
        <f t="shared" si="41"/>
        <v>2.0405584946274914E-4</v>
      </c>
      <c r="V183" s="102">
        <f t="shared" si="42"/>
        <v>3.2773225475102648E-2</v>
      </c>
      <c r="W183" s="149">
        <f t="shared" si="43"/>
        <v>2.0405584946275174E-4</v>
      </c>
      <c r="X183" s="155">
        <f t="shared" si="33"/>
        <v>-3.6027279599696469E-5</v>
      </c>
      <c r="AC183" s="152">
        <f t="shared" si="34"/>
        <v>0.28749113263137366</v>
      </c>
      <c r="AD183" s="153">
        <f t="shared" si="44"/>
        <v>3.3437156495546572E-3</v>
      </c>
      <c r="AE183" s="153">
        <f t="shared" si="45"/>
        <v>0.19267351267629712</v>
      </c>
      <c r="AF183" s="153">
        <f t="shared" si="46"/>
        <v>3.3437156495546572E-3</v>
      </c>
      <c r="AG183" s="139">
        <f t="shared" si="47"/>
        <v>1.9238148059848598E-3</v>
      </c>
    </row>
    <row r="184" spans="9:33" ht="15" x14ac:dyDescent="0.2">
      <c r="I184" s="49">
        <v>44803</v>
      </c>
      <c r="J184" s="50">
        <v>4.8505001068115199</v>
      </c>
      <c r="K184" s="139">
        <f t="shared" si="35"/>
        <v>1.5164385368777022E-2</v>
      </c>
      <c r="L184" s="140">
        <f t="shared" si="36"/>
        <v>6.1904724723218809</v>
      </c>
      <c r="M184" s="139" cm="1">
        <f t="array" ref="M184">[1]!BSMPut(L184,$G$4,$G$7,V184,$G$11,AE184)</f>
        <v>2.32936188406212E-2</v>
      </c>
      <c r="N184" s="139">
        <f t="shared" si="37"/>
        <v>-17.666082032938846</v>
      </c>
      <c r="O184" s="141">
        <f t="shared" si="38"/>
        <v>9.2472422730820902E-2</v>
      </c>
      <c r="P184" s="139">
        <f t="shared" si="39"/>
        <v>-1.022227036816746E-2</v>
      </c>
      <c r="Q184" s="156">
        <f t="shared" si="40"/>
        <v>1.3976376019904598E-3</v>
      </c>
      <c r="R184" s="156">
        <f t="shared" si="32"/>
        <v>-8.7232158843047001E-3</v>
      </c>
      <c r="T184" s="102">
        <f>FORECAST($T$2,'EUR GBP'!Q184:R184,'EUR GBP'!$Q$2:$R$2)</f>
        <v>3.9586547762155474E-3</v>
      </c>
      <c r="U184" s="102">
        <f t="shared" si="41"/>
        <v>3.2622772268950558E-4</v>
      </c>
      <c r="V184" s="102">
        <f t="shared" si="42"/>
        <v>3.28953973483294E-2</v>
      </c>
      <c r="W184" s="149">
        <f t="shared" si="43"/>
        <v>3.2622772268950384E-4</v>
      </c>
      <c r="X184" s="155">
        <f t="shared" si="33"/>
        <v>-5.7597453880646552E-5</v>
      </c>
      <c r="AC184" s="152">
        <f t="shared" si="34"/>
        <v>0.284147416981819</v>
      </c>
      <c r="AD184" s="153">
        <f t="shared" si="44"/>
        <v>2.7637729021867674E-4</v>
      </c>
      <c r="AE184" s="153">
        <f t="shared" si="45"/>
        <v>0.18960617431696114</v>
      </c>
      <c r="AF184" s="153">
        <f t="shared" si="46"/>
        <v>2.7637729021867674E-4</v>
      </c>
      <c r="AG184" s="139">
        <f t="shared" si="47"/>
        <v>1.5901433575294622E-4</v>
      </c>
    </row>
    <row r="185" spans="9:33" ht="15" x14ac:dyDescent="0.2">
      <c r="I185" s="49">
        <v>44802</v>
      </c>
      <c r="J185" s="50">
        <v>4.7775001525878897</v>
      </c>
      <c r="K185" s="139">
        <f t="shared" si="35"/>
        <v>-7.9224077939108201E-3</v>
      </c>
      <c r="L185" s="140">
        <f t="shared" si="36"/>
        <v>6.0496892064709114</v>
      </c>
      <c r="M185" s="139" cm="1">
        <f t="array" ref="M185">[1]!BSMPut(L185,$G$4,$G$7,V185,$G$11,AE185)</f>
        <v>3.7313608733997583E-2</v>
      </c>
      <c r="N185" s="139">
        <f t="shared" si="37"/>
        <v>10.373897753813921</v>
      </c>
      <c r="O185" s="141">
        <f t="shared" si="38"/>
        <v>-4.8310843120148661E-2</v>
      </c>
      <c r="P185" s="139">
        <f t="shared" si="39"/>
        <v>5.3404732514235756E-3</v>
      </c>
      <c r="Q185" s="156">
        <f t="shared" si="40"/>
        <v>3.8146907647144978E-4</v>
      </c>
      <c r="R185" s="156">
        <f t="shared" si="32"/>
        <v>5.2233006240247426E-3</v>
      </c>
      <c r="T185" s="102">
        <f>FORECAST($T$2,'EUR GBP'!Q185:R185,'EUR GBP'!$Q$2:$R$2)</f>
        <v>3.6324270535260418E-3</v>
      </c>
      <c r="U185" s="102">
        <f t="shared" si="41"/>
        <v>5.5900551378727618E-4</v>
      </c>
      <c r="V185" s="102">
        <f t="shared" si="42"/>
        <v>3.3128175139427174E-2</v>
      </c>
      <c r="W185" s="149">
        <f t="shared" si="43"/>
        <v>5.5900551378727792E-4</v>
      </c>
      <c r="X185" s="155">
        <f t="shared" si="33"/>
        <v>-9.869576390978435E-5</v>
      </c>
      <c r="AC185" s="152">
        <f t="shared" si="34"/>
        <v>0.28387103969160032</v>
      </c>
      <c r="AD185" s="153">
        <f t="shared" si="44"/>
        <v>-6.9513213759531123E-4</v>
      </c>
      <c r="AE185" s="153">
        <f t="shared" si="45"/>
        <v>0.18863466488914715</v>
      </c>
      <c r="AF185" s="153">
        <f t="shared" si="46"/>
        <v>-6.9513213759531123E-4</v>
      </c>
      <c r="AG185" s="139">
        <f t="shared" si="47"/>
        <v>-3.9994593996049802E-4</v>
      </c>
    </row>
    <row r="186" spans="9:33" ht="15" x14ac:dyDescent="0.2">
      <c r="I186" s="49">
        <v>44799</v>
      </c>
      <c r="J186" s="50">
        <v>4.8154997825622496</v>
      </c>
      <c r="K186" s="139">
        <f t="shared" si="35"/>
        <v>-2.7749782661679611E-2</v>
      </c>
      <c r="L186" s="140">
        <f t="shared" si="36"/>
        <v>5.928781873543997</v>
      </c>
      <c r="M186" s="139" cm="1">
        <f t="array" ref="M186">[1]!BSMPut(L186,$G$4,$G$7,V186,$G$11,AE186)</f>
        <v>5.9145836496574233E-2</v>
      </c>
      <c r="N186" s="139">
        <f t="shared" si="37"/>
        <v>54.038353278967222</v>
      </c>
      <c r="O186" s="141">
        <f t="shared" si="38"/>
        <v>-0.16921817604706302</v>
      </c>
      <c r="P186" s="139">
        <f t="shared" si="39"/>
        <v>1.8706051984779454E-2</v>
      </c>
      <c r="Q186" s="156">
        <f t="shared" si="40"/>
        <v>4.6801968874075747E-3</v>
      </c>
      <c r="R186" s="156">
        <f t="shared" si="32"/>
        <v>2.5626794161928382E-2</v>
      </c>
      <c r="T186" s="102">
        <f>FORECAST($T$2,'EUR GBP'!Q186:R186,'EUR GBP'!$Q$2:$R$2)</f>
        <v>3.0734215397387656E-3</v>
      </c>
      <c r="U186" s="102">
        <f t="shared" si="41"/>
        <v>4.0065313223748913E-4</v>
      </c>
      <c r="V186" s="102">
        <f t="shared" si="42"/>
        <v>3.2969822757877382E-2</v>
      </c>
      <c r="W186" s="149">
        <f t="shared" si="43"/>
        <v>4.0065313223748567E-4</v>
      </c>
      <c r="X186" s="155">
        <f t="shared" si="33"/>
        <v>-7.0737704680447875E-5</v>
      </c>
      <c r="AC186" s="152">
        <f t="shared" si="34"/>
        <v>0.28456617182919564</v>
      </c>
      <c r="AD186" s="153">
        <f t="shared" si="44"/>
        <v>4.0171606409076244E-3</v>
      </c>
      <c r="AE186" s="153">
        <f t="shared" si="45"/>
        <v>0.19334695766765009</v>
      </c>
      <c r="AF186" s="153">
        <f t="shared" si="46"/>
        <v>4.0171606409076244E-3</v>
      </c>
      <c r="AG186" s="139">
        <f t="shared" si="47"/>
        <v>2.3112829944217984E-3</v>
      </c>
    </row>
    <row r="187" spans="9:33" ht="15" x14ac:dyDescent="0.2">
      <c r="I187" s="49">
        <v>44798</v>
      </c>
      <c r="J187" s="50">
        <v>4.9510002136230398</v>
      </c>
      <c r="K187" s="139">
        <f t="shared" si="35"/>
        <v>2.0218827513239111E-3</v>
      </c>
      <c r="L187" s="140">
        <f t="shared" si="36"/>
        <v>6.1103294907089003</v>
      </c>
      <c r="M187" s="139" cm="1">
        <f t="array" ref="M187">[1]!BSMPut(L187,$G$4,$G$7,V187,$G$11,AE187)</f>
        <v>3.0921640891405033E-2</v>
      </c>
      <c r="N187" s="139">
        <f t="shared" si="37"/>
        <v>-2.4100379313711784</v>
      </c>
      <c r="O187" s="141">
        <f t="shared" si="38"/>
        <v>1.232944111784029E-2</v>
      </c>
      <c r="P187" s="139">
        <f t="shared" si="39"/>
        <v>-1.3629455882413803E-3</v>
      </c>
      <c r="Q187" s="156">
        <f t="shared" si="40"/>
        <v>2.4846023175224197E-5</v>
      </c>
      <c r="R187" s="156">
        <f t="shared" si="32"/>
        <v>-1.2014974060022079E-3</v>
      </c>
      <c r="T187" s="102">
        <f>FORECAST($T$2,'EUR GBP'!Q187:R187,'EUR GBP'!$Q$2:$R$2)</f>
        <v>2.6727684075012765E-3</v>
      </c>
      <c r="U187" s="102">
        <f t="shared" si="41"/>
        <v>-7.5196078978481337E-5</v>
      </c>
      <c r="V187" s="102">
        <f t="shared" si="42"/>
        <v>3.2493973546661413E-2</v>
      </c>
      <c r="W187" s="149">
        <f t="shared" si="43"/>
        <v>-7.5196078978483072E-5</v>
      </c>
      <c r="X187" s="155">
        <f t="shared" si="33"/>
        <v>1.3276317093047547E-5</v>
      </c>
      <c r="AC187" s="152">
        <f t="shared" si="34"/>
        <v>0.28054901118828801</v>
      </c>
      <c r="AD187" s="153">
        <f t="shared" si="44"/>
        <v>2.1434835957689913E-4</v>
      </c>
      <c r="AE187" s="153">
        <f t="shared" si="45"/>
        <v>0.18954414538631936</v>
      </c>
      <c r="AF187" s="153">
        <f t="shared" si="46"/>
        <v>2.1434835957689913E-4</v>
      </c>
      <c r="AG187" s="139">
        <f t="shared" si="47"/>
        <v>1.2332584197090069E-4</v>
      </c>
    </row>
    <row r="188" spans="9:33" ht="15" x14ac:dyDescent="0.2">
      <c r="I188" s="49">
        <v>44797</v>
      </c>
      <c r="J188" s="50">
        <v>4.94099998474121</v>
      </c>
      <c r="K188" s="139">
        <f t="shared" si="35"/>
        <v>1.8231189880613496E-3</v>
      </c>
      <c r="L188" s="140">
        <f t="shared" si="36"/>
        <v>6.1091174292706683</v>
      </c>
      <c r="M188" s="139" cm="1">
        <f t="array" ref="M188">[1]!BSMPut(L188,$G$4,$G$7,V188,$G$11,AE188)</f>
        <v>3.0665139156717203E-2</v>
      </c>
      <c r="N188" s="139">
        <f t="shared" si="37"/>
        <v>-2.9230414007468397</v>
      </c>
      <c r="O188" s="141">
        <f t="shared" si="38"/>
        <v>1.1117379679608241E-2</v>
      </c>
      <c r="P188" s="139">
        <f t="shared" si="39"/>
        <v>-1.2289594834271466E-3</v>
      </c>
      <c r="Q188" s="156">
        <f t="shared" si="40"/>
        <v>2.0201098209821296E-5</v>
      </c>
      <c r="R188" s="156">
        <f t="shared" si="32"/>
        <v>-1.4678560470377767E-3</v>
      </c>
      <c r="T188" s="102">
        <f>FORECAST($T$2,'EUR GBP'!Q188:R188,'EUR GBP'!$Q$2:$R$2)</f>
        <v>2.7479644864797578E-3</v>
      </c>
      <c r="U188" s="102">
        <f t="shared" si="41"/>
        <v>2.4228144902736174E-4</v>
      </c>
      <c r="V188" s="102">
        <f t="shared" si="42"/>
        <v>3.2811451074667257E-2</v>
      </c>
      <c r="W188" s="149">
        <f t="shared" si="43"/>
        <v>2.4228144902736087E-4</v>
      </c>
      <c r="X188" s="155">
        <f t="shared" si="33"/>
        <v>-4.2776237627638702E-5</v>
      </c>
      <c r="AC188" s="152">
        <f t="shared" si="34"/>
        <v>0.28033466282871111</v>
      </c>
      <c r="AD188" s="153">
        <f t="shared" si="44"/>
        <v>-3.7598074885236699E-4</v>
      </c>
      <c r="AE188" s="153">
        <f t="shared" si="45"/>
        <v>0.1889538162778901</v>
      </c>
      <c r="AF188" s="153">
        <f t="shared" si="46"/>
        <v>-3.7598074885236699E-4</v>
      </c>
      <c r="AG188" s="139">
        <f t="shared" si="47"/>
        <v>-2.1632142419281255E-4</v>
      </c>
    </row>
    <row r="189" spans="9:33" ht="15" x14ac:dyDescent="0.2">
      <c r="I189" s="49">
        <v>44796</v>
      </c>
      <c r="J189" s="50">
        <v>4.9320001602172798</v>
      </c>
      <c r="K189" s="139">
        <f t="shared" si="35"/>
        <v>4.0633904419481535E-3</v>
      </c>
      <c r="L189" s="140">
        <f t="shared" si="36"/>
        <v>6.1227786047075687</v>
      </c>
      <c r="M189" s="139" cm="1">
        <f t="array" ref="M189">[1]!BSMPut(L189,$G$4,$G$7,V189,$G$11,AE189)</f>
        <v>2.7032739557861341E-2</v>
      </c>
      <c r="N189" s="139">
        <f t="shared" si="37"/>
        <v>-10.187840598458564</v>
      </c>
      <c r="O189" s="141">
        <f t="shared" si="38"/>
        <v>2.4778555116508727E-2</v>
      </c>
      <c r="P189" s="139">
        <f t="shared" si="39"/>
        <v>-2.7391202939583978E-3</v>
      </c>
      <c r="Q189" s="156">
        <f t="shared" si="40"/>
        <v>1.0035108229462846E-4</v>
      </c>
      <c r="R189" s="156">
        <f t="shared" si="32"/>
        <v>-5.2644556304944036E-3</v>
      </c>
      <c r="T189" s="102">
        <f>FORECAST($T$2,'EUR GBP'!Q189:R189,'EUR GBP'!$Q$2:$R$2)</f>
        <v>2.5056830374523961E-3</v>
      </c>
      <c r="U189" s="102">
        <f t="shared" si="41"/>
        <v>1.5562723856419594E-4</v>
      </c>
      <c r="V189" s="102">
        <f t="shared" si="42"/>
        <v>3.2724796864204091E-2</v>
      </c>
      <c r="W189" s="149">
        <f t="shared" si="43"/>
        <v>1.5562723856419464E-4</v>
      </c>
      <c r="X189" s="155">
        <f t="shared" si="33"/>
        <v>-2.74769189505855E-5</v>
      </c>
      <c r="AC189" s="152">
        <f t="shared" si="34"/>
        <v>0.28071064357756348</v>
      </c>
      <c r="AD189" s="153">
        <f t="shared" si="44"/>
        <v>-4.5158576275344808E-3</v>
      </c>
      <c r="AE189" s="153">
        <f t="shared" si="45"/>
        <v>0.18481393939920798</v>
      </c>
      <c r="AF189" s="153">
        <f t="shared" si="46"/>
        <v>-4.5158576275344808E-3</v>
      </c>
      <c r="AG189" s="139">
        <f t="shared" si="47"/>
        <v>-2.5982094998800486E-3</v>
      </c>
    </row>
    <row r="190" spans="9:33" ht="15" x14ac:dyDescent="0.2">
      <c r="I190" s="49">
        <v>44795</v>
      </c>
      <c r="J190" s="50">
        <v>4.9120001792907697</v>
      </c>
      <c r="K190" s="139">
        <f t="shared" si="35"/>
        <v>-1.7056443028196182E-2</v>
      </c>
      <c r="L190" s="140">
        <f t="shared" si="36"/>
        <v>5.9939898591592726</v>
      </c>
      <c r="M190" s="139" cm="1">
        <f t="array" ref="M190">[1]!BSMPut(L190,$G$4,$G$7,V190,$G$11,AE190)</f>
        <v>4.5558426663695251E-2</v>
      </c>
      <c r="N190" s="139">
        <f t="shared" si="37"/>
        <v>26.863533613209256</v>
      </c>
      <c r="O190" s="141">
        <f t="shared" si="38"/>
        <v>-0.10401019043178739</v>
      </c>
      <c r="P190" s="139">
        <f t="shared" si="39"/>
        <v>1.1497701219889692E-2</v>
      </c>
      <c r="Q190" s="156">
        <f t="shared" si="40"/>
        <v>1.7681613260715325E-3</v>
      </c>
      <c r="R190" s="156">
        <f t="shared" si="32"/>
        <v>1.3289539052654054E-2</v>
      </c>
      <c r="T190" s="102">
        <f>FORECAST($T$2,'EUR GBP'!Q190:R190,'EUR GBP'!$Q$2:$R$2)</f>
        <v>2.3500557988882002E-3</v>
      </c>
      <c r="U190" s="102">
        <f t="shared" si="41"/>
        <v>3.1070896657183801E-4</v>
      </c>
      <c r="V190" s="102">
        <f t="shared" si="42"/>
        <v>3.2879878592211732E-2</v>
      </c>
      <c r="W190" s="149">
        <f t="shared" si="43"/>
        <v>3.1070896657183628E-4</v>
      </c>
      <c r="X190" s="155">
        <f t="shared" si="33"/>
        <v>-5.485752475260278E-5</v>
      </c>
      <c r="AC190" s="152">
        <f t="shared" si="34"/>
        <v>0.28522650120509796</v>
      </c>
      <c r="AD190" s="153">
        <f t="shared" si="44"/>
        <v>1.364972705011902E-4</v>
      </c>
      <c r="AE190" s="153">
        <f t="shared" si="45"/>
        <v>0.18946629429724365</v>
      </c>
      <c r="AF190" s="153">
        <f t="shared" si="46"/>
        <v>1.364972705011902E-4</v>
      </c>
      <c r="AG190" s="139">
        <f t="shared" si="47"/>
        <v>7.8534031445432498E-5</v>
      </c>
    </row>
    <row r="191" spans="9:33" ht="15" x14ac:dyDescent="0.2">
      <c r="I191" s="49">
        <v>44792</v>
      </c>
      <c r="J191" s="50">
        <v>4.9965000152587802</v>
      </c>
      <c r="K191" s="139">
        <f t="shared" si="35"/>
        <v>-1.7164004114272442E-2</v>
      </c>
      <c r="L191" s="140">
        <f t="shared" si="36"/>
        <v>5.9933339516510458</v>
      </c>
      <c r="M191" s="139" cm="1">
        <f t="array" ref="M191">[1]!BSMPut(L191,$G$4,$G$7,V191,$G$11,AE191)</f>
        <v>4.6437178309627569E-2</v>
      </c>
      <c r="N191" s="139">
        <f t="shared" si="37"/>
        <v>28.621036905073893</v>
      </c>
      <c r="O191" s="141">
        <f t="shared" si="38"/>
        <v>-0.10466609794001425</v>
      </c>
      <c r="P191" s="139">
        <f t="shared" si="39"/>
        <v>1.1570207851462689E-2</v>
      </c>
      <c r="Q191" s="156">
        <f t="shared" si="40"/>
        <v>1.7905323473083408E-3</v>
      </c>
      <c r="R191" s="156">
        <f t="shared" si="32"/>
        <v>1.4028437396830462E-2</v>
      </c>
      <c r="T191" s="102">
        <f>FORECAST($T$2,'EUR GBP'!Q191:R191,'EUR GBP'!$Q$2:$R$2)</f>
        <v>2.0393468323163621E-3</v>
      </c>
      <c r="U191" s="102">
        <f t="shared" si="41"/>
        <v>2.9252325184642896E-4</v>
      </c>
      <c r="V191" s="102">
        <f t="shared" si="42"/>
        <v>3.2861692877486325E-2</v>
      </c>
      <c r="W191" s="149">
        <f t="shared" si="43"/>
        <v>2.9252325184642852E-4</v>
      </c>
      <c r="X191" s="155">
        <f t="shared" si="33"/>
        <v>-5.1646728145411282E-5</v>
      </c>
      <c r="AC191" s="152">
        <f t="shared" si="34"/>
        <v>0.28509000393459677</v>
      </c>
      <c r="AD191" s="153">
        <f t="shared" si="44"/>
        <v>1.2502666763872239E-3</v>
      </c>
      <c r="AE191" s="153">
        <f t="shared" si="45"/>
        <v>0.19058006370312969</v>
      </c>
      <c r="AF191" s="153">
        <f t="shared" si="46"/>
        <v>1.2502666763872239E-3</v>
      </c>
      <c r="AG191" s="139">
        <f t="shared" si="47"/>
        <v>7.1934392620484264E-4</v>
      </c>
    </row>
    <row r="192" spans="9:33" ht="15" x14ac:dyDescent="0.2">
      <c r="I192" s="49">
        <v>44791</v>
      </c>
      <c r="J192" s="50">
        <v>5.0830001831054599</v>
      </c>
      <c r="K192" s="139">
        <f t="shared" si="35"/>
        <v>-2.5542819589034556E-3</v>
      </c>
      <c r="L192" s="140">
        <f t="shared" si="36"/>
        <v>6.0824240380789965</v>
      </c>
      <c r="M192" s="139" cm="1">
        <f t="array" ref="M192">[1]!BSMPut(L192,$G$4,$G$7,V192,$G$11,AE192)</f>
        <v>2.9823366361802606E-2</v>
      </c>
      <c r="N192" s="139">
        <f t="shared" si="37"/>
        <v>-4.6065869905760337</v>
      </c>
      <c r="O192" s="141">
        <f t="shared" si="38"/>
        <v>-1.5576011512063559E-2</v>
      </c>
      <c r="P192" s="139">
        <f t="shared" si="39"/>
        <v>1.7218344262211491E-3</v>
      </c>
      <c r="Q192" s="156">
        <f t="shared" si="40"/>
        <v>3.9653600166410467E-5</v>
      </c>
      <c r="R192" s="156">
        <f t="shared" si="32"/>
        <v>-2.2844088899979641E-3</v>
      </c>
      <c r="T192" s="102">
        <f>FORECAST($T$2,'EUR GBP'!Q192:R192,'EUR GBP'!$Q$2:$R$2)</f>
        <v>1.7468235804699332E-3</v>
      </c>
      <c r="U192" s="102">
        <f t="shared" si="41"/>
        <v>1.0096237529069567E-4</v>
      </c>
      <c r="V192" s="102">
        <f t="shared" si="42"/>
        <v>3.2670132000930593E-2</v>
      </c>
      <c r="W192" s="149">
        <f t="shared" si="43"/>
        <v>1.009623752906974E-4</v>
      </c>
      <c r="X192" s="155">
        <f t="shared" si="33"/>
        <v>-1.7825510678690006E-5</v>
      </c>
      <c r="AC192" s="152">
        <f t="shared" si="34"/>
        <v>0.28383973725820955</v>
      </c>
      <c r="AD192" s="153">
        <f t="shared" si="44"/>
        <v>-7.0010509093106355E-3</v>
      </c>
      <c r="AE192" s="153">
        <f t="shared" si="45"/>
        <v>0.18232874611743183</v>
      </c>
      <c r="AF192" s="153">
        <f t="shared" si="46"/>
        <v>-7.0010509093106355E-3</v>
      </c>
      <c r="AG192" s="139">
        <f t="shared" si="47"/>
        <v>-4.0280714057068338E-3</v>
      </c>
    </row>
    <row r="193" spans="9:33" ht="15" x14ac:dyDescent="0.2">
      <c r="I193" s="49">
        <v>44790</v>
      </c>
      <c r="J193" s="50">
        <v>5.0960001945495597</v>
      </c>
      <c r="K193" s="139">
        <f t="shared" si="35"/>
        <v>-2.9391352812851677E-3</v>
      </c>
      <c r="L193" s="140">
        <f t="shared" si="36"/>
        <v>6.0800772025000285</v>
      </c>
      <c r="M193" s="139" cm="1">
        <f t="array" ref="M193">[1]!BSMPut(L193,$G$4,$G$7,V193,$G$11,AE193)</f>
        <v>3.4100540473280816E-2</v>
      </c>
      <c r="N193" s="139">
        <f t="shared" si="37"/>
        <v>3.9477612323803868</v>
      </c>
      <c r="O193" s="141">
        <f t="shared" si="38"/>
        <v>-1.7922847091031535E-2</v>
      </c>
      <c r="P193" s="139">
        <f t="shared" si="39"/>
        <v>1.981262989779803E-3</v>
      </c>
      <c r="Q193" s="156">
        <f t="shared" si="40"/>
        <v>5.250299805821922E-5</v>
      </c>
      <c r="R193" s="156">
        <f t="shared" si="32"/>
        <v>1.9759721630982332E-3</v>
      </c>
      <c r="T193" s="102">
        <f>FORECAST($T$2,'EUR GBP'!Q193:R193,'EUR GBP'!$Q$2:$R$2)</f>
        <v>1.6458612051792375E-3</v>
      </c>
      <c r="U193" s="102">
        <f t="shared" si="41"/>
        <v>2.8325503226369654E-4</v>
      </c>
      <c r="V193" s="102">
        <f t="shared" si="42"/>
        <v>3.2852424657903591E-2</v>
      </c>
      <c r="W193" s="149">
        <f t="shared" si="43"/>
        <v>2.8325503226369481E-4</v>
      </c>
      <c r="X193" s="155">
        <f t="shared" si="33"/>
        <v>-5.0010368593956806E-5</v>
      </c>
      <c r="AC193" s="152">
        <f t="shared" si="34"/>
        <v>0.29084078816752018</v>
      </c>
      <c r="AD193" s="153">
        <f t="shared" si="44"/>
        <v>-1.3528154602759912E-5</v>
      </c>
      <c r="AE193" s="153">
        <f t="shared" si="45"/>
        <v>0.1893162688721397</v>
      </c>
      <c r="AF193" s="153">
        <f t="shared" si="46"/>
        <v>-1.3528154602759912E-5</v>
      </c>
      <c r="AG193" s="139">
        <f t="shared" si="47"/>
        <v>-7.783456145832274E-6</v>
      </c>
    </row>
    <row r="194" spans="9:33" ht="15" x14ac:dyDescent="0.2">
      <c r="I194" s="49">
        <v>44789</v>
      </c>
      <c r="J194" s="50">
        <v>5.11100006103515</v>
      </c>
      <c r="K194" s="139">
        <f t="shared" si="35"/>
        <v>1.4981595862978578E-2</v>
      </c>
      <c r="L194" s="140">
        <f t="shared" si="36"/>
        <v>6.1893578219064569</v>
      </c>
      <c r="M194" s="139" cm="1">
        <f t="array" ref="M194">[1]!BSMPut(L194,$G$4,$G$7,V194,$G$11,AE194)</f>
        <v>2.4298926479259464E-2</v>
      </c>
      <c r="N194" s="139">
        <f t="shared" si="37"/>
        <v>-15.655466755662317</v>
      </c>
      <c r="O194" s="141">
        <f t="shared" si="38"/>
        <v>9.1357772315396879E-2</v>
      </c>
      <c r="P194" s="139">
        <f t="shared" si="39"/>
        <v>-1.0099052466267969E-2</v>
      </c>
      <c r="Q194" s="156">
        <f t="shared" si="40"/>
        <v>1.364146793298519E-3</v>
      </c>
      <c r="R194" s="156">
        <f t="shared" si="32"/>
        <v>-7.5381303702898445E-3</v>
      </c>
      <c r="T194" s="102">
        <f>FORECAST($T$2,'EUR GBP'!Q194:R194,'EUR GBP'!$Q$2:$R$2)</f>
        <v>1.362606172915541E-3</v>
      </c>
      <c r="U194" s="102">
        <f t="shared" si="41"/>
        <v>-1.4278944581747402E-5</v>
      </c>
      <c r="V194" s="102">
        <f t="shared" si="42"/>
        <v>3.255489068105815E-2</v>
      </c>
      <c r="W194" s="149">
        <f t="shared" si="43"/>
        <v>-1.4278944581745667E-5</v>
      </c>
      <c r="X194" s="155">
        <f t="shared" si="33"/>
        <v>2.5210329926318835E-6</v>
      </c>
      <c r="AC194" s="152">
        <f t="shared" si="34"/>
        <v>0.29085431632212294</v>
      </c>
      <c r="AD194" s="153">
        <f t="shared" si="44"/>
        <v>2.0756918382565104E-3</v>
      </c>
      <c r="AE194" s="153">
        <f t="shared" si="45"/>
        <v>0.19140548886499897</v>
      </c>
      <c r="AF194" s="153">
        <f t="shared" si="46"/>
        <v>2.0756918382565104E-3</v>
      </c>
      <c r="AG194" s="139">
        <f t="shared" si="47"/>
        <v>1.1942542696869749E-3</v>
      </c>
    </row>
    <row r="195" spans="9:33" ht="15" x14ac:dyDescent="0.2">
      <c r="I195" s="49">
        <v>44788</v>
      </c>
      <c r="J195" s="50">
        <v>5.0349998474120996</v>
      </c>
      <c r="K195" s="139">
        <f t="shared" si="35"/>
        <v>2.7843970464802529E-3</v>
      </c>
      <c r="L195" s="140">
        <f t="shared" si="36"/>
        <v>6.1149793029185782</v>
      </c>
      <c r="M195" s="139" cm="1">
        <f t="array" ref="M195">[1]!BSMPut(L195,$G$4,$G$7,V195,$G$11,AE195)</f>
        <v>3.0388134096122066E-2</v>
      </c>
      <c r="N195" s="139">
        <f t="shared" si="37"/>
        <v>-3.4770515219371134</v>
      </c>
      <c r="O195" s="141">
        <f t="shared" si="38"/>
        <v>1.6979253327518151E-2</v>
      </c>
      <c r="P195" s="139">
        <f t="shared" si="39"/>
        <v>-1.876954372318485E-3</v>
      </c>
      <c r="Q195" s="156">
        <f t="shared" si="40"/>
        <v>4.7120216822657108E-5</v>
      </c>
      <c r="R195" s="156">
        <f t="shared" ref="R195:R258" si="48">P195+Q195+X195+AG195</f>
        <v>-1.7352040621632621E-3</v>
      </c>
      <c r="T195" s="102">
        <f>FORECAST($T$2,'EUR GBP'!Q195:R195,'EUR GBP'!$Q$2:$R$2)</f>
        <v>1.3768851174972884E-3</v>
      </c>
      <c r="U195" s="102">
        <f t="shared" si="41"/>
        <v>1.4736625598743298E-4</v>
      </c>
      <c r="V195" s="102">
        <f t="shared" si="42"/>
        <v>3.2716535881627332E-2</v>
      </c>
      <c r="W195" s="149">
        <f t="shared" si="43"/>
        <v>1.4736625598743558E-4</v>
      </c>
      <c r="X195" s="155">
        <f t="shared" ref="X195:X258" si="49">W195*$G$18</f>
        <v>-2.6018393111484537E-5</v>
      </c>
      <c r="AC195" s="152">
        <f t="shared" ref="AC195:AC258" si="50">STDEV(K195:K258)*SQRT(252)</f>
        <v>0.28877862448386643</v>
      </c>
      <c r="AD195" s="153">
        <f t="shared" si="44"/>
        <v>2.0969494099071229E-4</v>
      </c>
      <c r="AE195" s="153">
        <f t="shared" si="45"/>
        <v>0.18953949196773318</v>
      </c>
      <c r="AF195" s="153">
        <f t="shared" si="46"/>
        <v>2.0969494099071229E-4</v>
      </c>
      <c r="AG195" s="139">
        <f t="shared" si="47"/>
        <v>1.2064848644405027E-4</v>
      </c>
    </row>
    <row r="196" spans="9:33" ht="15" x14ac:dyDescent="0.2">
      <c r="I196" s="49">
        <v>44785</v>
      </c>
      <c r="J196" s="50">
        <v>5.0209999084472603</v>
      </c>
      <c r="K196" s="139">
        <f t="shared" ref="K196:K259" si="51">LN(J196/J197)</f>
        <v>3.9912208747877875E-3</v>
      </c>
      <c r="L196" s="140">
        <f t="shared" ref="L196:L259" si="52">$J$3*(1+K196)</f>
        <v>6.1223385146834453</v>
      </c>
      <c r="M196" s="139" cm="1">
        <f t="array" ref="M196">[1]!BSMPut(L196,$G$4,$G$7,V196,$G$11,AE196)</f>
        <v>2.8538865871300167E-2</v>
      </c>
      <c r="N196" s="139">
        <f t="shared" ref="N196:N259" si="53">$B$5*(M196-$G$10)</f>
        <v>-7.1755879715809101</v>
      </c>
      <c r="O196" s="141">
        <f t="shared" ref="O196:O259" si="54">L196-$J$3</f>
        <v>2.4338465092385242E-2</v>
      </c>
      <c r="P196" s="139">
        <f t="shared" ref="P196:P259" si="55">O196*$G$15</f>
        <v>-2.690470987710426E-3</v>
      </c>
      <c r="Q196" s="156">
        <f t="shared" ref="Q196:Q259" si="56">0.5*$G$16*O196^2</f>
        <v>9.6818082274513381E-5</v>
      </c>
      <c r="R196" s="156">
        <f t="shared" si="48"/>
        <v>-3.6424312554132125E-3</v>
      </c>
      <c r="T196" s="102">
        <f>FORECAST($T$2,'EUR GBP'!Q196:R196,'EUR GBP'!$Q$2:$R$2)</f>
        <v>1.2295188615098554E-3</v>
      </c>
      <c r="U196" s="102">
        <f t="shared" ref="U196:U259" si="57">T196-T197</f>
        <v>-6.542525952682194E-5</v>
      </c>
      <c r="V196" s="102">
        <f t="shared" ref="V196:V259" si="58">$T$3+U196</f>
        <v>3.2503744366113071E-2</v>
      </c>
      <c r="W196" s="149">
        <f t="shared" ref="W196:W259" si="59">V196-$T$3</f>
        <v>-6.5425259526824542E-5</v>
      </c>
      <c r="X196" s="155">
        <f t="shared" si="49"/>
        <v>1.155122053134711E-5</v>
      </c>
      <c r="AC196" s="152">
        <f t="shared" si="50"/>
        <v>0.28856892954287572</v>
      </c>
      <c r="AD196" s="153">
        <f t="shared" ref="AD196:AD259" si="60">AC196-AC197</f>
        <v>-1.84292197334468E-3</v>
      </c>
      <c r="AE196" s="153">
        <f t="shared" ref="AE196:AE259" si="61">$AC$3+AD196</f>
        <v>0.18748687505339778</v>
      </c>
      <c r="AF196" s="153">
        <f t="shared" ref="AF196:AF259" si="62">AE196-$AC$3</f>
        <v>-1.84292197334468E-3</v>
      </c>
      <c r="AG196" s="139">
        <f t="shared" ref="AG196:AG259" si="63">AF196*$G$17</f>
        <v>-1.0603295705086469E-3</v>
      </c>
    </row>
    <row r="197" spans="9:33" ht="15" x14ac:dyDescent="0.2">
      <c r="I197" s="49">
        <v>44784</v>
      </c>
      <c r="J197" s="50">
        <v>5.0009999275207502</v>
      </c>
      <c r="K197" s="139">
        <f t="shared" si="51"/>
        <v>2.0015522978442933E-3</v>
      </c>
      <c r="L197" s="140">
        <f t="shared" si="52"/>
        <v>6.1102055156025736</v>
      </c>
      <c r="M197" s="139" cm="1">
        <f t="array" ref="M197">[1]!BSMPut(L197,$G$4,$G$7,V197,$G$11,AE197)</f>
        <v>3.0425887653458439E-2</v>
      </c>
      <c r="N197" s="139">
        <f t="shared" si="53"/>
        <v>-3.4015444072643675</v>
      </c>
      <c r="O197" s="141">
        <f t="shared" si="54"/>
        <v>1.2205466011513622E-2</v>
      </c>
      <c r="P197" s="139">
        <f t="shared" si="55"/>
        <v>-1.3492408856028159E-3</v>
      </c>
      <c r="Q197" s="156">
        <f t="shared" si="56"/>
        <v>2.4348871379919468E-5</v>
      </c>
      <c r="R197" s="156">
        <f t="shared" si="48"/>
        <v>-1.7104799404296226E-3</v>
      </c>
      <c r="T197" s="102">
        <f>FORECAST($T$2,'EUR GBP'!Q197:R197,'EUR GBP'!$Q$2:$R$2)</f>
        <v>1.2949441210366773E-3</v>
      </c>
      <c r="U197" s="102">
        <f t="shared" si="57"/>
        <v>-8.8912399951362412E-5</v>
      </c>
      <c r="V197" s="102">
        <f t="shared" si="58"/>
        <v>3.2480257225688536E-2</v>
      </c>
      <c r="W197" s="149">
        <f t="shared" si="59"/>
        <v>-8.8912399951360244E-5</v>
      </c>
      <c r="X197" s="155">
        <f t="shared" si="49"/>
        <v>1.5698015525462397E-5</v>
      </c>
      <c r="AC197" s="152">
        <f t="shared" si="50"/>
        <v>0.2904118515162204</v>
      </c>
      <c r="AD197" s="153">
        <f t="shared" si="60"/>
        <v>-6.9746114810115278E-4</v>
      </c>
      <c r="AE197" s="153">
        <f t="shared" si="61"/>
        <v>0.18863233587864131</v>
      </c>
      <c r="AF197" s="153">
        <f t="shared" si="62"/>
        <v>-6.9746114810115278E-4</v>
      </c>
      <c r="AG197" s="139">
        <f t="shared" si="63"/>
        <v>-4.0128594173218846E-4</v>
      </c>
    </row>
    <row r="198" spans="9:33" ht="15" x14ac:dyDescent="0.2">
      <c r="I198" s="49">
        <v>44783</v>
      </c>
      <c r="J198" s="50">
        <v>4.9910001754760698</v>
      </c>
      <c r="K198" s="139">
        <f t="shared" si="51"/>
        <v>2.0046175064892559E-4</v>
      </c>
      <c r="L198" s="140">
        <f t="shared" si="52"/>
        <v>6.0992224653564593</v>
      </c>
      <c r="M198" s="139" cm="1">
        <f t="array" ref="M198">[1]!BSMPut(L198,$G$4,$G$7,V198,$G$11,AE198)</f>
        <v>3.0973575054708213E-2</v>
      </c>
      <c r="N198" s="139">
        <f t="shared" si="53"/>
        <v>-2.3061696047648184</v>
      </c>
      <c r="O198" s="141">
        <f t="shared" si="54"/>
        <v>1.2224157653992762E-3</v>
      </c>
      <c r="P198" s="139">
        <f t="shared" si="55"/>
        <v>-1.3513071343005829E-4</v>
      </c>
      <c r="Q198" s="156">
        <f t="shared" si="56"/>
        <v>2.442350497235094E-7</v>
      </c>
      <c r="R198" s="156">
        <f t="shared" si="48"/>
        <v>-1.1621973279364974E-3</v>
      </c>
      <c r="T198" s="102">
        <f>FORECAST($T$2,'EUR GBP'!Q198:R198,'EUR GBP'!$Q$2:$R$2)</f>
        <v>1.3838565209880398E-3</v>
      </c>
      <c r="U198" s="102">
        <f t="shared" si="57"/>
        <v>-6.4467138145122855E-5</v>
      </c>
      <c r="V198" s="102">
        <f t="shared" si="58"/>
        <v>3.250470248749477E-2</v>
      </c>
      <c r="W198" s="149">
        <f t="shared" si="59"/>
        <v>-6.4467138145125891E-5</v>
      </c>
      <c r="X198" s="155">
        <f t="shared" si="49"/>
        <v>1.1382058475959887E-5</v>
      </c>
      <c r="AC198" s="152">
        <f t="shared" si="50"/>
        <v>0.29110931266432155</v>
      </c>
      <c r="AD198" s="153">
        <f t="shared" si="60"/>
        <v>-1.8053160423050496E-3</v>
      </c>
      <c r="AE198" s="153">
        <f t="shared" si="61"/>
        <v>0.18752448098443741</v>
      </c>
      <c r="AF198" s="153">
        <f t="shared" si="62"/>
        <v>-1.8053160423050496E-3</v>
      </c>
      <c r="AG198" s="139">
        <f t="shared" si="63"/>
        <v>-1.0386929080321225E-3</v>
      </c>
    </row>
    <row r="199" spans="9:33" ht="15" x14ac:dyDescent="0.2">
      <c r="I199" s="49">
        <v>44782</v>
      </c>
      <c r="J199" s="50">
        <v>4.9899997711181596</v>
      </c>
      <c r="K199" s="139">
        <f t="shared" si="51"/>
        <v>-1.2150403002909687E-2</v>
      </c>
      <c r="L199" s="140">
        <f t="shared" si="52"/>
        <v>6.0239068914767655</v>
      </c>
      <c r="M199" s="139" cm="1">
        <f t="array" ref="M199">[1]!BSMPut(L199,$G$4,$G$7,V199,$G$11,AE199)</f>
        <v>4.0164776919908718E-2</v>
      </c>
      <c r="N199" s="139">
        <f t="shared" si="53"/>
        <v>16.076234125636191</v>
      </c>
      <c r="O199" s="141">
        <f t="shared" si="54"/>
        <v>-7.4093158114294511E-2</v>
      </c>
      <c r="P199" s="139">
        <f t="shared" si="55"/>
        <v>8.1905531650276423E-3</v>
      </c>
      <c r="Q199" s="156">
        <f t="shared" si="56"/>
        <v>8.9727654827776663E-4</v>
      </c>
      <c r="R199" s="156">
        <f t="shared" si="48"/>
        <v>8.1254907853830199E-3</v>
      </c>
      <c r="T199" s="102">
        <f>FORECAST($T$2,'EUR GBP'!Q199:R199,'EUR GBP'!$Q$2:$R$2)</f>
        <v>1.4483236591331626E-3</v>
      </c>
      <c r="U199" s="102">
        <f t="shared" si="57"/>
        <v>2.0297485170885868E-4</v>
      </c>
      <c r="V199" s="102">
        <f t="shared" si="58"/>
        <v>3.2772144477348754E-2</v>
      </c>
      <c r="W199" s="149">
        <f t="shared" si="59"/>
        <v>2.0297485170885782E-4</v>
      </c>
      <c r="X199" s="155">
        <f t="shared" si="49"/>
        <v>-3.5836422986525533E-5</v>
      </c>
      <c r="AC199" s="152">
        <f t="shared" si="50"/>
        <v>0.2929146287066266</v>
      </c>
      <c r="AD199" s="153">
        <f t="shared" si="60"/>
        <v>-1.6103218020092624E-3</v>
      </c>
      <c r="AE199" s="153">
        <f t="shared" si="61"/>
        <v>0.1877194752247332</v>
      </c>
      <c r="AF199" s="153">
        <f t="shared" si="62"/>
        <v>-1.6103218020092624E-3</v>
      </c>
      <c r="AG199" s="139">
        <f t="shared" si="63"/>
        <v>-9.265025049358639E-4</v>
      </c>
    </row>
    <row r="200" spans="9:33" ht="15" x14ac:dyDescent="0.2">
      <c r="I200" s="49">
        <v>44781</v>
      </c>
      <c r="J200" s="50">
        <v>5.0510001182556099</v>
      </c>
      <c r="K200" s="139">
        <f t="shared" si="51"/>
        <v>2.1714967681138748E-2</v>
      </c>
      <c r="L200" s="140">
        <f t="shared" si="52"/>
        <v>6.2304179235875123</v>
      </c>
      <c r="M200" s="139" cm="1">
        <f t="array" ref="M200">[1]!BSMPut(L200,$G$4,$G$7,V200,$G$11,AE200)</f>
        <v>2.1837906618026537E-2</v>
      </c>
      <c r="N200" s="139">
        <f t="shared" si="53"/>
        <v>-20.577506478128171</v>
      </c>
      <c r="O200" s="141">
        <f t="shared" si="54"/>
        <v>0.13241787399645233</v>
      </c>
      <c r="P200" s="139">
        <f t="shared" si="55"/>
        <v>-1.4637999844666238E-2</v>
      </c>
      <c r="Q200" s="156">
        <f t="shared" si="56"/>
        <v>2.8659151350676122E-3</v>
      </c>
      <c r="R200" s="156">
        <f t="shared" si="48"/>
        <v>-9.4873150080982942E-3</v>
      </c>
      <c r="T200" s="102">
        <f>FORECAST($T$2,'EUR GBP'!Q200:R200,'EUR GBP'!$Q$2:$R$2)</f>
        <v>1.2453488074243039E-3</v>
      </c>
      <c r="U200" s="102">
        <f t="shared" si="57"/>
        <v>1.5494286781176725E-4</v>
      </c>
      <c r="V200" s="102">
        <f t="shared" si="58"/>
        <v>3.2724112493451661E-2</v>
      </c>
      <c r="W200" s="149">
        <f t="shared" si="59"/>
        <v>1.5494286781176508E-4</v>
      </c>
      <c r="X200" s="155">
        <f t="shared" si="49"/>
        <v>-2.7356089204648053E-5</v>
      </c>
      <c r="AC200" s="152">
        <f t="shared" si="50"/>
        <v>0.29452495050863586</v>
      </c>
      <c r="AD200" s="153">
        <f t="shared" si="60"/>
        <v>4.0186254758349249E-3</v>
      </c>
      <c r="AE200" s="153">
        <f t="shared" si="61"/>
        <v>0.19334842250257739</v>
      </c>
      <c r="AF200" s="153">
        <f t="shared" si="62"/>
        <v>4.0186254758349249E-3</v>
      </c>
      <c r="AG200" s="139">
        <f t="shared" si="63"/>
        <v>2.312125790704981E-3</v>
      </c>
    </row>
    <row r="201" spans="9:33" ht="15" x14ac:dyDescent="0.2">
      <c r="I201" s="49">
        <v>44778</v>
      </c>
      <c r="J201" s="50">
        <v>4.94250011444091</v>
      </c>
      <c r="K201" s="139">
        <f t="shared" si="51"/>
        <v>6.9028634314178879E-3</v>
      </c>
      <c r="L201" s="140">
        <f t="shared" si="52"/>
        <v>6.1400937111381664</v>
      </c>
      <c r="M201" s="139" cm="1">
        <f t="array" ref="M201">[1]!BSMPut(L201,$G$4,$G$7,V201,$G$11,AE201)</f>
        <v>2.6734116571974553E-2</v>
      </c>
      <c r="N201" s="139">
        <f t="shared" si="53"/>
        <v>-10.785086570232139</v>
      </c>
      <c r="O201" s="141">
        <f t="shared" si="54"/>
        <v>4.2093661547106365E-2</v>
      </c>
      <c r="P201" s="139">
        <f t="shared" si="55"/>
        <v>-4.6532012075989389E-3</v>
      </c>
      <c r="Q201" s="156">
        <f t="shared" si="56"/>
        <v>2.8960330503022697E-4</v>
      </c>
      <c r="R201" s="156">
        <f t="shared" si="48"/>
        <v>-5.4827388570932532E-3</v>
      </c>
      <c r="T201" s="102">
        <f>FORECAST($T$2,'EUR GBP'!Q201:R201,'EUR GBP'!$Q$2:$R$2)</f>
        <v>1.0904059396125367E-3</v>
      </c>
      <c r="U201" s="102">
        <f t="shared" si="57"/>
        <v>3.3909513149410053E-5</v>
      </c>
      <c r="V201" s="102">
        <f t="shared" si="58"/>
        <v>3.2603079138789307E-2</v>
      </c>
      <c r="W201" s="149">
        <f t="shared" si="59"/>
        <v>3.3909513149410486E-5</v>
      </c>
      <c r="X201" s="155">
        <f t="shared" si="49"/>
        <v>-5.9869271796905697E-6</v>
      </c>
      <c r="AC201" s="152">
        <f t="shared" si="50"/>
        <v>0.29050632503280094</v>
      </c>
      <c r="AD201" s="153">
        <f t="shared" si="60"/>
        <v>-1.9347343257878347E-3</v>
      </c>
      <c r="AE201" s="153">
        <f t="shared" si="61"/>
        <v>0.18739506270095463</v>
      </c>
      <c r="AF201" s="153">
        <f t="shared" si="62"/>
        <v>-1.9347343257878347E-3</v>
      </c>
      <c r="AG201" s="139">
        <f t="shared" si="63"/>
        <v>-1.1131540273448513E-3</v>
      </c>
    </row>
    <row r="202" spans="9:33" ht="15" x14ac:dyDescent="0.2">
      <c r="I202" s="49">
        <v>44777</v>
      </c>
      <c r="J202" s="50">
        <v>4.9085001945495597</v>
      </c>
      <c r="K202" s="139">
        <f t="shared" si="51"/>
        <v>6.6432390311393502E-3</v>
      </c>
      <c r="L202" s="140">
        <f t="shared" si="52"/>
        <v>6.1385105215323925</v>
      </c>
      <c r="M202" s="139" cm="1">
        <f t="array" ref="M202">[1]!BSMPut(L202,$G$4,$G$7,V202,$G$11,AE202)</f>
        <v>2.8270184103427631E-2</v>
      </c>
      <c r="N202" s="139">
        <f t="shared" si="53"/>
        <v>-7.7129515073259824</v>
      </c>
      <c r="O202" s="141">
        <f t="shared" si="54"/>
        <v>4.0510471941332504E-2</v>
      </c>
      <c r="P202" s="139">
        <f t="shared" si="55"/>
        <v>-4.478189115167854E-3</v>
      </c>
      <c r="Q202" s="156">
        <f t="shared" si="56"/>
        <v>2.6822836947723539E-4</v>
      </c>
      <c r="R202" s="156">
        <f t="shared" si="48"/>
        <v>-3.8185991656362627E-3</v>
      </c>
      <c r="T202" s="102">
        <f>FORECAST($T$2,'EUR GBP'!Q202:R202,'EUR GBP'!$Q$2:$R$2)</f>
        <v>1.0564964264631266E-3</v>
      </c>
      <c r="U202" s="102">
        <f t="shared" si="57"/>
        <v>-2.0481349201872858E-5</v>
      </c>
      <c r="V202" s="102">
        <f t="shared" si="58"/>
        <v>3.2548688276438024E-2</v>
      </c>
      <c r="W202" s="149">
        <f t="shared" si="59"/>
        <v>-2.0481349201871557E-5</v>
      </c>
      <c r="X202" s="155">
        <f t="shared" si="49"/>
        <v>3.6161045920398395E-6</v>
      </c>
      <c r="AC202" s="152">
        <f t="shared" si="50"/>
        <v>0.29244105935858877</v>
      </c>
      <c r="AD202" s="153">
        <f t="shared" si="60"/>
        <v>6.7392693429429995E-4</v>
      </c>
      <c r="AE202" s="153">
        <f t="shared" si="61"/>
        <v>0.19000372396103676</v>
      </c>
      <c r="AF202" s="153">
        <f t="shared" si="62"/>
        <v>6.7392693429429995E-4</v>
      </c>
      <c r="AG202" s="139">
        <f t="shared" si="63"/>
        <v>3.8774547546231681E-4</v>
      </c>
    </row>
    <row r="203" spans="9:33" ht="15" x14ac:dyDescent="0.2">
      <c r="I203" s="49">
        <v>44776</v>
      </c>
      <c r="J203" s="50">
        <v>4.8759999275207502</v>
      </c>
      <c r="K203" s="139">
        <f t="shared" si="51"/>
        <v>3.6984070070504942E-3</v>
      </c>
      <c r="L203" s="140">
        <f t="shared" si="52"/>
        <v>6.1205529357034614</v>
      </c>
      <c r="M203" s="139" cm="1">
        <f t="array" ref="M203">[1]!BSMPut(L203,$G$4,$G$7,V203,$G$11,AE203)</f>
        <v>2.7916517444953826E-2</v>
      </c>
      <c r="N203" s="139">
        <f t="shared" si="53"/>
        <v>-8.4202848242735939</v>
      </c>
      <c r="O203" s="141">
        <f t="shared" si="54"/>
        <v>2.255288611240136E-2</v>
      </c>
      <c r="P203" s="139">
        <f t="shared" si="55"/>
        <v>-2.4930859667702497E-3</v>
      </c>
      <c r="Q203" s="156">
        <f t="shared" si="56"/>
        <v>8.3133173195489843E-5</v>
      </c>
      <c r="R203" s="156">
        <f t="shared" si="48"/>
        <v>-4.3162844752547887E-3</v>
      </c>
      <c r="T203" s="102">
        <f>FORECAST($T$2,'EUR GBP'!Q203:R203,'EUR GBP'!$Q$2:$R$2)</f>
        <v>1.0769777756649995E-3</v>
      </c>
      <c r="U203" s="102">
        <f t="shared" si="57"/>
        <v>6.7712570307776852E-5</v>
      </c>
      <c r="V203" s="102">
        <f t="shared" si="58"/>
        <v>3.2636882195947674E-2</v>
      </c>
      <c r="W203" s="149">
        <f t="shared" si="59"/>
        <v>6.771257030777772E-5</v>
      </c>
      <c r="X203" s="155">
        <f t="shared" si="49"/>
        <v>-1.1955058918013121E-5</v>
      </c>
      <c r="AC203" s="152">
        <f t="shared" si="50"/>
        <v>0.29176713242429447</v>
      </c>
      <c r="AD203" s="153">
        <f t="shared" si="60"/>
        <v>-3.2925501664580192E-3</v>
      </c>
      <c r="AE203" s="153">
        <f t="shared" si="61"/>
        <v>0.18603724686028444</v>
      </c>
      <c r="AF203" s="153">
        <f t="shared" si="62"/>
        <v>-3.2925501664580192E-3</v>
      </c>
      <c r="AG203" s="139">
        <f t="shared" si="63"/>
        <v>-1.8943766227620161E-3</v>
      </c>
    </row>
    <row r="204" spans="9:33" ht="15" x14ac:dyDescent="0.2">
      <c r="I204" s="49">
        <v>44775</v>
      </c>
      <c r="J204" s="50">
        <v>4.8579998016357404</v>
      </c>
      <c r="K204" s="139">
        <f t="shared" si="51"/>
        <v>-2.2390541830177989E-2</v>
      </c>
      <c r="L204" s="140">
        <f t="shared" si="52"/>
        <v>5.9614625244002637</v>
      </c>
      <c r="M204" s="139" cm="1">
        <f t="array" ref="M204">[1]!BSMPut(L204,$G$4,$G$7,V204,$G$11,AE204)</f>
        <v>5.2290899814249947E-2</v>
      </c>
      <c r="N204" s="139">
        <f t="shared" si="53"/>
        <v>40.328479914318649</v>
      </c>
      <c r="O204" s="141">
        <f t="shared" si="54"/>
        <v>-0.13653752519079632</v>
      </c>
      <c r="P204" s="139">
        <f t="shared" si="55"/>
        <v>1.5093402515943847E-2</v>
      </c>
      <c r="Q204" s="156">
        <f t="shared" si="56"/>
        <v>3.0470119522968925E-3</v>
      </c>
      <c r="R204" s="156">
        <f t="shared" si="48"/>
        <v>1.9469981764640796E-2</v>
      </c>
      <c r="T204" s="102">
        <f>FORECAST($T$2,'EUR GBP'!Q204:R204,'EUR GBP'!$Q$2:$R$2)</f>
        <v>1.0092652053572226E-3</v>
      </c>
      <c r="U204" s="102">
        <f t="shared" si="57"/>
        <v>1.7712136032059858E-4</v>
      </c>
      <c r="V204" s="102">
        <f t="shared" si="58"/>
        <v>3.2746290985960491E-2</v>
      </c>
      <c r="W204" s="149">
        <f t="shared" si="59"/>
        <v>1.7712136032059511E-4</v>
      </c>
      <c r="X204" s="155">
        <f t="shared" si="49"/>
        <v>-3.1271834589154899E-5</v>
      </c>
      <c r="AC204" s="152">
        <f t="shared" si="50"/>
        <v>0.29505968259075249</v>
      </c>
      <c r="AD204" s="153">
        <f t="shared" si="60"/>
        <v>2.3652271958087834E-3</v>
      </c>
      <c r="AE204" s="153">
        <f t="shared" si="61"/>
        <v>0.19169502422255125</v>
      </c>
      <c r="AF204" s="153">
        <f t="shared" si="62"/>
        <v>2.3652271958087834E-3</v>
      </c>
      <c r="AG204" s="139">
        <f t="shared" si="63"/>
        <v>1.3608391309892123E-3</v>
      </c>
    </row>
    <row r="205" spans="9:33" ht="15" x14ac:dyDescent="0.2">
      <c r="I205" s="49">
        <v>44774</v>
      </c>
      <c r="J205" s="50">
        <v>4.9679999351501403</v>
      </c>
      <c r="K205" s="139">
        <f t="shared" si="51"/>
        <v>1.1030846917628416E-2</v>
      </c>
      <c r="L205" s="140">
        <f t="shared" si="52"/>
        <v>6.1652661546417891</v>
      </c>
      <c r="M205" s="139" cm="1">
        <f t="array" ref="M205">[1]!BSMPut(L205,$G$4,$G$7,V205,$G$11,AE205)</f>
        <v>2.5596728622446996E-2</v>
      </c>
      <c r="N205" s="139">
        <f t="shared" si="53"/>
        <v>-13.059862469287253</v>
      </c>
      <c r="O205" s="141">
        <f t="shared" si="54"/>
        <v>6.7266105050729053E-2</v>
      </c>
      <c r="P205" s="139">
        <f t="shared" si="55"/>
        <v>-7.4358634946083994E-3</v>
      </c>
      <c r="Q205" s="156">
        <f t="shared" si="56"/>
        <v>7.3954169890084575E-4</v>
      </c>
      <c r="R205" s="156">
        <f t="shared" si="48"/>
        <v>-6.4638671104960159E-3</v>
      </c>
      <c r="T205" s="102">
        <f>FORECAST($T$2,'EUR GBP'!Q205:R205,'EUR GBP'!$Q$2:$R$2)</f>
        <v>8.3214384503662404E-4</v>
      </c>
      <c r="U205" s="102">
        <f t="shared" si="57"/>
        <v>6.8316143006085829E-5</v>
      </c>
      <c r="V205" s="102">
        <f t="shared" si="58"/>
        <v>3.2637485768645981E-2</v>
      </c>
      <c r="W205" s="149">
        <f t="shared" si="59"/>
        <v>6.8316143006084962E-5</v>
      </c>
      <c r="X205" s="155">
        <f t="shared" si="49"/>
        <v>-1.2061623284670141E-5</v>
      </c>
      <c r="AC205" s="152">
        <f t="shared" si="50"/>
        <v>0.29269445539494371</v>
      </c>
      <c r="AD205" s="153">
        <f t="shared" si="60"/>
        <v>4.2498529730961021E-4</v>
      </c>
      <c r="AE205" s="153">
        <f t="shared" si="61"/>
        <v>0.18975478232405207</v>
      </c>
      <c r="AF205" s="153">
        <f t="shared" si="62"/>
        <v>4.2498529730961021E-4</v>
      </c>
      <c r="AG205" s="139">
        <f t="shared" si="63"/>
        <v>2.4451630849620819E-4</v>
      </c>
    </row>
    <row r="206" spans="9:33" ht="15" x14ac:dyDescent="0.2">
      <c r="I206" s="49">
        <v>44771</v>
      </c>
      <c r="J206" s="50">
        <v>4.9134998321533203</v>
      </c>
      <c r="K206" s="139">
        <f t="shared" si="51"/>
        <v>2.4517083304565007E-2</v>
      </c>
      <c r="L206" s="140">
        <f t="shared" si="52"/>
        <v>6.2475052247981253</v>
      </c>
      <c r="M206" s="139" cm="1">
        <f t="array" ref="M206">[1]!BSMPut(L206,$G$4,$G$7,V206,$G$11,AE206)</f>
        <v>2.1232208839739641E-2</v>
      </c>
      <c r="N206" s="139">
        <f t="shared" si="53"/>
        <v>-21.788902034701962</v>
      </c>
      <c r="O206" s="141">
        <f t="shared" si="54"/>
        <v>0.1495051752070653</v>
      </c>
      <c r="P206" s="139">
        <f t="shared" si="55"/>
        <v>-1.6526898260853008E-2</v>
      </c>
      <c r="Q206" s="156">
        <f t="shared" si="56"/>
        <v>3.6532766137899273E-3</v>
      </c>
      <c r="R206" s="156">
        <f t="shared" si="48"/>
        <v>-9.6851122559242029E-3</v>
      </c>
      <c r="T206" s="102">
        <f>FORECAST($T$2,'EUR GBP'!Q206:R206,'EUR GBP'!$Q$2:$R$2)</f>
        <v>7.6382770203053821E-4</v>
      </c>
      <c r="U206" s="102">
        <f t="shared" si="57"/>
        <v>-3.2059128279797694E-4</v>
      </c>
      <c r="V206" s="102">
        <f t="shared" si="58"/>
        <v>3.2248578342841921E-2</v>
      </c>
      <c r="W206" s="149">
        <f t="shared" si="59"/>
        <v>-3.2059128279797455E-4</v>
      </c>
      <c r="X206" s="155">
        <f t="shared" si="49"/>
        <v>5.6602306736109166E-5</v>
      </c>
      <c r="AC206" s="152">
        <f t="shared" si="50"/>
        <v>0.2922694700976341</v>
      </c>
      <c r="AD206" s="153">
        <f t="shared" si="60"/>
        <v>5.4434588498281089E-3</v>
      </c>
      <c r="AE206" s="153">
        <f t="shared" si="61"/>
        <v>0.19477325587657057</v>
      </c>
      <c r="AF206" s="153">
        <f t="shared" si="62"/>
        <v>5.4434588498281089E-3</v>
      </c>
      <c r="AG206" s="139">
        <f t="shared" si="63"/>
        <v>3.1319070844027675E-3</v>
      </c>
    </row>
    <row r="207" spans="9:33" ht="15" x14ac:dyDescent="0.2">
      <c r="I207" s="49">
        <v>44770</v>
      </c>
      <c r="J207" s="50">
        <v>4.7944998741149902</v>
      </c>
      <c r="K207" s="139">
        <f t="shared" si="51"/>
        <v>1.6296395435920735E-2</v>
      </c>
      <c r="L207" s="140">
        <f t="shared" si="52"/>
        <v>6.1973754697674606</v>
      </c>
      <c r="M207" s="139" cm="1">
        <f t="array" ref="M207">[1]!BSMPut(L207,$G$4,$G$7,V207,$G$11,AE207)</f>
        <v>2.3660762331336294E-2</v>
      </c>
      <c r="N207" s="139">
        <f t="shared" si="53"/>
        <v>-16.931795051508658</v>
      </c>
      <c r="O207" s="141">
        <f t="shared" si="54"/>
        <v>9.9375420176400553E-2</v>
      </c>
      <c r="P207" s="139">
        <f t="shared" si="55"/>
        <v>-1.0985355233423895E-2</v>
      </c>
      <c r="Q207" s="156">
        <f t="shared" si="56"/>
        <v>1.6140911641513048E-3</v>
      </c>
      <c r="R207" s="156">
        <f t="shared" si="48"/>
        <v>-8.1292638769152395E-3</v>
      </c>
      <c r="T207" s="102">
        <f>FORECAST($T$2,'EUR GBP'!Q207:R207,'EUR GBP'!$Q$2:$R$2)</f>
        <v>1.0844189848285151E-3</v>
      </c>
      <c r="U207" s="102">
        <f t="shared" si="57"/>
        <v>3.824105428066099E-4</v>
      </c>
      <c r="V207" s="102">
        <f t="shared" si="58"/>
        <v>3.2951580168446508E-2</v>
      </c>
      <c r="W207" s="149">
        <f t="shared" si="59"/>
        <v>3.8241054280661185E-4</v>
      </c>
      <c r="X207" s="155">
        <f t="shared" si="49"/>
        <v>-6.7516866504140015E-5</v>
      </c>
      <c r="AC207" s="152">
        <f t="shared" si="50"/>
        <v>0.28682601124780599</v>
      </c>
      <c r="AD207" s="153">
        <f t="shared" si="60"/>
        <v>2.2760260860100745E-3</v>
      </c>
      <c r="AE207" s="153">
        <f t="shared" si="61"/>
        <v>0.19160582311275254</v>
      </c>
      <c r="AF207" s="153">
        <f t="shared" si="62"/>
        <v>2.2760260860100745E-3</v>
      </c>
      <c r="AG207" s="139">
        <f t="shared" si="63"/>
        <v>1.3095170588614902E-3</v>
      </c>
    </row>
    <row r="208" spans="9:33" ht="15" x14ac:dyDescent="0.2">
      <c r="I208" s="49">
        <v>44769</v>
      </c>
      <c r="J208" s="50">
        <v>4.7170000076293901</v>
      </c>
      <c r="K208" s="139">
        <f t="shared" si="51"/>
        <v>-3.5975486858988632E-3</v>
      </c>
      <c r="L208" s="140">
        <f t="shared" si="52"/>
        <v>6.076062197526042</v>
      </c>
      <c r="M208" s="139" cm="1">
        <f t="array" ref="M208">[1]!BSMPut(L208,$G$4,$G$7,V208,$G$11,AE208)</f>
        <v>3.0866019228732E-2</v>
      </c>
      <c r="N208" s="139">
        <f t="shared" si="53"/>
        <v>-2.5212812567172449</v>
      </c>
      <c r="O208" s="141">
        <f t="shared" si="54"/>
        <v>-2.1937852065017971E-2</v>
      </c>
      <c r="P208" s="139">
        <f t="shared" si="55"/>
        <v>2.4250976505531831E-3</v>
      </c>
      <c r="Q208" s="156">
        <f t="shared" si="56"/>
        <v>7.8660791368809902E-5</v>
      </c>
      <c r="R208" s="156">
        <f t="shared" si="48"/>
        <v>-1.1887448260591424E-3</v>
      </c>
      <c r="T208" s="102">
        <f>FORECAST($T$2,'EUR GBP'!Q208:R208,'EUR GBP'!$Q$2:$R$2)</f>
        <v>7.0200844202190525E-4</v>
      </c>
      <c r="U208" s="102">
        <f t="shared" si="57"/>
        <v>2.3911425087135311E-4</v>
      </c>
      <c r="V208" s="102">
        <f t="shared" si="58"/>
        <v>3.2808283876511246E-2</v>
      </c>
      <c r="W208" s="149">
        <f t="shared" si="59"/>
        <v>2.3911425087135008E-4</v>
      </c>
      <c r="X208" s="155">
        <f t="shared" si="49"/>
        <v>-4.2217049866961085E-5</v>
      </c>
      <c r="AC208" s="152">
        <f t="shared" si="50"/>
        <v>0.28454998516179592</v>
      </c>
      <c r="AD208" s="153">
        <f t="shared" si="60"/>
        <v>-6.3444356051796102E-3</v>
      </c>
      <c r="AE208" s="153">
        <f t="shared" si="61"/>
        <v>0.18298536142156285</v>
      </c>
      <c r="AF208" s="153">
        <f t="shared" si="62"/>
        <v>-6.3444356051796102E-3</v>
      </c>
      <c r="AG208" s="139">
        <f t="shared" si="63"/>
        <v>-3.6502862181141743E-3</v>
      </c>
    </row>
    <row r="209" spans="9:33" ht="15" x14ac:dyDescent="0.2">
      <c r="I209" s="49">
        <v>44768</v>
      </c>
      <c r="J209" s="50">
        <v>4.7340002059936497</v>
      </c>
      <c r="K209" s="139">
        <f t="shared" si="51"/>
        <v>-3.3740634411021314E-3</v>
      </c>
      <c r="L209" s="140">
        <f t="shared" si="52"/>
        <v>6.0774250105598959</v>
      </c>
      <c r="M209" s="139" cm="1">
        <f t="array" ref="M209">[1]!BSMPut(L209,$G$4,$G$7,V209,$G$11,AE209)</f>
        <v>3.41391242823601E-2</v>
      </c>
      <c r="N209" s="139">
        <f t="shared" si="53"/>
        <v>4.0249288505389558</v>
      </c>
      <c r="O209" s="141">
        <f t="shared" si="54"/>
        <v>-2.0575039031164088E-2</v>
      </c>
      <c r="P209" s="139">
        <f t="shared" si="55"/>
        <v>2.2744468631949997E-3</v>
      </c>
      <c r="Q209" s="156">
        <f t="shared" si="56"/>
        <v>6.9191291923462395E-5</v>
      </c>
      <c r="R209" s="156">
        <f t="shared" si="48"/>
        <v>2.0242056243464329E-3</v>
      </c>
      <c r="T209" s="102">
        <f>FORECAST($T$2,'EUR GBP'!Q209:R209,'EUR GBP'!$Q$2:$R$2)</f>
        <v>4.6289419115055214E-4</v>
      </c>
      <c r="U209" s="102">
        <f t="shared" si="57"/>
        <v>1.8041926086880249E-4</v>
      </c>
      <c r="V209" s="102">
        <f t="shared" si="58"/>
        <v>3.2749588886508696E-2</v>
      </c>
      <c r="W209" s="149">
        <f t="shared" si="59"/>
        <v>1.8041926086879989E-4</v>
      </c>
      <c r="X209" s="155">
        <f t="shared" si="49"/>
        <v>-3.1854098638212964E-5</v>
      </c>
      <c r="AC209" s="152">
        <f t="shared" si="50"/>
        <v>0.29089442076697553</v>
      </c>
      <c r="AD209" s="153">
        <f t="shared" si="60"/>
        <v>-4.9983007772308463E-4</v>
      </c>
      <c r="AE209" s="153">
        <f t="shared" si="61"/>
        <v>0.18882996694901938</v>
      </c>
      <c r="AF209" s="153">
        <f t="shared" si="62"/>
        <v>-4.9983007772308463E-4</v>
      </c>
      <c r="AG209" s="139">
        <f t="shared" si="63"/>
        <v>-2.8757843213381634E-4</v>
      </c>
    </row>
    <row r="210" spans="9:33" ht="15" x14ac:dyDescent="0.2">
      <c r="I210" s="49">
        <v>44767</v>
      </c>
      <c r="J210" s="50">
        <v>4.75</v>
      </c>
      <c r="K210" s="139">
        <f t="shared" si="51"/>
        <v>1.2639651963343192E-3</v>
      </c>
      <c r="L210" s="140">
        <f t="shared" si="52"/>
        <v>6.1057077094209884</v>
      </c>
      <c r="M210" s="139" cm="1">
        <f t="array" ref="M210">[1]!BSMPut(L210,$G$4,$G$7,V210,$G$11,AE210)</f>
        <v>3.1266430680935819E-2</v>
      </c>
      <c r="N210" s="139">
        <f t="shared" si="53"/>
        <v>-1.7204583523096062</v>
      </c>
      <c r="O210" s="141">
        <f t="shared" si="54"/>
        <v>7.7076598299283816E-3</v>
      </c>
      <c r="P210" s="139">
        <f t="shared" si="55"/>
        <v>-8.5203545403738019E-4</v>
      </c>
      <c r="Q210" s="156">
        <f t="shared" si="56"/>
        <v>9.7099095127564629E-6</v>
      </c>
      <c r="R210" s="156">
        <f t="shared" si="48"/>
        <v>-8.6109266021270345E-4</v>
      </c>
      <c r="T210" s="102">
        <f>FORECAST($T$2,'EUR GBP'!Q210:R210,'EUR GBP'!$Q$2:$R$2)</f>
        <v>2.8247493028174964E-4</v>
      </c>
      <c r="U210" s="102">
        <f t="shared" si="57"/>
        <v>5.3574387275148044E-4</v>
      </c>
      <c r="V210" s="102">
        <f t="shared" si="58"/>
        <v>3.3104913498391376E-2</v>
      </c>
      <c r="W210" s="149">
        <f t="shared" si="59"/>
        <v>5.3574387275148044E-4</v>
      </c>
      <c r="X210" s="155">
        <f t="shared" si="49"/>
        <v>-9.4588782180268061E-5</v>
      </c>
      <c r="AC210" s="152">
        <f t="shared" si="50"/>
        <v>0.29139425084469861</v>
      </c>
      <c r="AD210" s="153">
        <f t="shared" si="60"/>
        <v>1.3178300324778736E-4</v>
      </c>
      <c r="AE210" s="153">
        <f t="shared" si="61"/>
        <v>0.18946158002999025</v>
      </c>
      <c r="AF210" s="153">
        <f t="shared" si="62"/>
        <v>1.3178300324778736E-4</v>
      </c>
      <c r="AG210" s="139">
        <f t="shared" si="63"/>
        <v>7.5821666492188362E-5</v>
      </c>
    </row>
    <row r="211" spans="9:33" ht="15" x14ac:dyDescent="0.2">
      <c r="I211" s="49">
        <v>44764</v>
      </c>
      <c r="J211" s="50">
        <v>4.7439999580383301</v>
      </c>
      <c r="K211" s="139">
        <f t="shared" si="51"/>
        <v>2.9554463139257812E-3</v>
      </c>
      <c r="L211" s="140">
        <f t="shared" si="52"/>
        <v>6.1160223613599438</v>
      </c>
      <c r="M211" s="139" cm="1">
        <f t="array" ref="M211">[1]!BSMPut(L211,$G$4,$G$7,V211,$G$11,AE211)</f>
        <v>2.8990512377455424E-2</v>
      </c>
      <c r="N211" s="139">
        <f t="shared" si="53"/>
        <v>-6.2722949592703969</v>
      </c>
      <c r="O211" s="141">
        <f t="shared" si="54"/>
        <v>1.8022311768883803E-2</v>
      </c>
      <c r="P211" s="139">
        <f t="shared" si="55"/>
        <v>-1.9922582119126569E-3</v>
      </c>
      <c r="Q211" s="156">
        <f t="shared" si="56"/>
        <v>5.3087356593614102E-5</v>
      </c>
      <c r="R211" s="156">
        <f t="shared" si="48"/>
        <v>-3.1917788546843235E-3</v>
      </c>
      <c r="T211" s="102">
        <f>FORECAST($T$2,'EUR GBP'!Q211:R211,'EUR GBP'!$Q$2:$R$2)</f>
        <v>-2.532689424697308E-4</v>
      </c>
      <c r="U211" s="102">
        <f t="shared" si="57"/>
        <v>6.0227715875952898E-4</v>
      </c>
      <c r="V211" s="102">
        <f t="shared" si="58"/>
        <v>3.3171446784399428E-2</v>
      </c>
      <c r="W211" s="149">
        <f t="shared" si="59"/>
        <v>6.0227715875953158E-4</v>
      </c>
      <c r="X211" s="155">
        <f t="shared" si="49"/>
        <v>-1.0633563140811232E-4</v>
      </c>
      <c r="AC211" s="152">
        <f t="shared" si="50"/>
        <v>0.29126246784145082</v>
      </c>
      <c r="AD211" s="153">
        <f t="shared" si="60"/>
        <v>-1.9922961625343794E-3</v>
      </c>
      <c r="AE211" s="153">
        <f t="shared" si="61"/>
        <v>0.18733750086420808</v>
      </c>
      <c r="AF211" s="153">
        <f t="shared" si="62"/>
        <v>-1.9922961625343794E-3</v>
      </c>
      <c r="AG211" s="139">
        <f t="shared" si="63"/>
        <v>-1.1462723679571683E-3</v>
      </c>
    </row>
    <row r="212" spans="9:33" ht="15" x14ac:dyDescent="0.2">
      <c r="I212" s="49">
        <v>44763</v>
      </c>
      <c r="J212" s="50">
        <v>4.7300000190734801</v>
      </c>
      <c r="K212" s="139">
        <f t="shared" si="51"/>
        <v>-2.1024801499588339E-2</v>
      </c>
      <c r="L212" s="140">
        <f t="shared" si="52"/>
        <v>5.9697908090039284</v>
      </c>
      <c r="M212" s="139" cm="1">
        <f t="array" ref="M212">[1]!BSMPut(L212,$G$4,$G$7,V212,$G$11,AE212)</f>
        <v>4.9681438891497898E-2</v>
      </c>
      <c r="N212" s="139">
        <f t="shared" si="53"/>
        <v>35.10955806881455</v>
      </c>
      <c r="O212" s="141">
        <f t="shared" si="54"/>
        <v>-0.12820924058713157</v>
      </c>
      <c r="P212" s="139">
        <f t="shared" si="55"/>
        <v>1.4172760724503767E-2</v>
      </c>
      <c r="Q212" s="156">
        <f t="shared" si="56"/>
        <v>2.6866355664215183E-3</v>
      </c>
      <c r="R212" s="156">
        <f t="shared" si="48"/>
        <v>1.7195307357428108E-2</v>
      </c>
      <c r="T212" s="102">
        <f>FORECAST($T$2,'EUR GBP'!Q212:R212,'EUR GBP'!$Q$2:$R$2)</f>
        <v>-8.5554610122925978E-4</v>
      </c>
      <c r="U212" s="102">
        <f t="shared" si="57"/>
        <v>-6.5250281477341639E-5</v>
      </c>
      <c r="V212" s="102">
        <f t="shared" si="58"/>
        <v>3.2503919344162552E-2</v>
      </c>
      <c r="W212" s="149">
        <f t="shared" si="59"/>
        <v>-6.5250281477344241E-5</v>
      </c>
      <c r="X212" s="155">
        <f t="shared" si="49"/>
        <v>1.1520327111094596E-5</v>
      </c>
      <c r="AC212" s="152">
        <f t="shared" si="50"/>
        <v>0.2932547640039852</v>
      </c>
      <c r="AD212" s="153">
        <f t="shared" si="60"/>
        <v>5.638122695076353E-4</v>
      </c>
      <c r="AE212" s="153">
        <f t="shared" si="61"/>
        <v>0.1898936092962501</v>
      </c>
      <c r="AF212" s="153">
        <f t="shared" si="62"/>
        <v>5.638122695076353E-4</v>
      </c>
      <c r="AG212" s="139">
        <f t="shared" si="63"/>
        <v>3.2439073939172431E-4</v>
      </c>
    </row>
    <row r="213" spans="9:33" ht="15" x14ac:dyDescent="0.2">
      <c r="I213" s="49">
        <v>44762</v>
      </c>
      <c r="J213" s="50">
        <v>4.8305001258850098</v>
      </c>
      <c r="K213" s="139">
        <f t="shared" si="51"/>
        <v>-3.0881383536143545E-2</v>
      </c>
      <c r="L213" s="140">
        <f t="shared" si="52"/>
        <v>5.9096853712562156</v>
      </c>
      <c r="M213" s="139" cm="1">
        <f t="array" ref="M213">[1]!BSMPut(L213,$G$4,$G$7,V213,$G$11,AE213)</f>
        <v>6.3422860978250561E-2</v>
      </c>
      <c r="N213" s="139">
        <f t="shared" si="53"/>
        <v>62.592402242319878</v>
      </c>
      <c r="O213" s="141">
        <f t="shared" si="54"/>
        <v>-0.18831467833484439</v>
      </c>
      <c r="P213" s="139">
        <f t="shared" si="55"/>
        <v>2.0817055500284478E-2</v>
      </c>
      <c r="Q213" s="156">
        <f t="shared" si="56"/>
        <v>5.7961344329030317E-3</v>
      </c>
      <c r="R213" s="156">
        <f t="shared" si="48"/>
        <v>2.9385451612472965E-2</v>
      </c>
      <c r="T213" s="102">
        <f>FORECAST($T$2,'EUR GBP'!Q213:R213,'EUR GBP'!$Q$2:$R$2)</f>
        <v>-7.9029581975191814E-4</v>
      </c>
      <c r="U213" s="102">
        <f t="shared" si="57"/>
        <v>6.809264916228068E-4</v>
      </c>
      <c r="V213" s="102">
        <f t="shared" si="58"/>
        <v>3.3250096117262706E-2</v>
      </c>
      <c r="W213" s="149">
        <f t="shared" si="59"/>
        <v>6.8092649162281027E-4</v>
      </c>
      <c r="X213" s="155">
        <f t="shared" si="49"/>
        <v>-1.2022164111013838E-4</v>
      </c>
      <c r="AC213" s="152">
        <f t="shared" si="50"/>
        <v>0.29269095173447757</v>
      </c>
      <c r="AD213" s="153">
        <f t="shared" si="60"/>
        <v>5.0273247270967714E-3</v>
      </c>
      <c r="AE213" s="153">
        <f t="shared" si="61"/>
        <v>0.19435712175383923</v>
      </c>
      <c r="AF213" s="153">
        <f t="shared" si="62"/>
        <v>5.0273247270967714E-3</v>
      </c>
      <c r="AG213" s="139">
        <f t="shared" si="63"/>
        <v>2.8924833203955937E-3</v>
      </c>
    </row>
    <row r="214" spans="9:33" ht="15" x14ac:dyDescent="0.2">
      <c r="I214" s="49">
        <v>44761</v>
      </c>
      <c r="J214" s="50">
        <v>4.9819998741149902</v>
      </c>
      <c r="K214" s="139">
        <f t="shared" si="51"/>
        <v>2.0071627585439594E-2</v>
      </c>
      <c r="L214" s="140">
        <f t="shared" si="52"/>
        <v>6.2203968356024442</v>
      </c>
      <c r="M214" s="139" cm="1">
        <f t="array" ref="M214">[1]!BSMPut(L214,$G$4,$G$7,V214,$G$11,AE214)</f>
        <v>2.2500696934215192E-2</v>
      </c>
      <c r="N214" s="139">
        <f t="shared" si="53"/>
        <v>-19.251925845750861</v>
      </c>
      <c r="O214" s="141">
        <f t="shared" si="54"/>
        <v>0.12239678601138415</v>
      </c>
      <c r="P214" s="139">
        <f t="shared" si="55"/>
        <v>-1.3530228816921565E-2</v>
      </c>
      <c r="Q214" s="156">
        <f t="shared" si="56"/>
        <v>2.4485565131563123E-3</v>
      </c>
      <c r="R214" s="156">
        <f t="shared" si="48"/>
        <v>-8.9506263403281959E-3</v>
      </c>
      <c r="T214" s="102">
        <f>FORECAST($T$2,'EUR GBP'!Q214:R214,'EUR GBP'!$Q$2:$R$2)</f>
        <v>-1.4712223113747249E-3</v>
      </c>
      <c r="U214" s="102">
        <f t="shared" si="57"/>
        <v>5.2099007007235833E-6</v>
      </c>
      <c r="V214" s="102">
        <f t="shared" si="58"/>
        <v>3.2574379526340617E-2</v>
      </c>
      <c r="W214" s="149">
        <f t="shared" si="59"/>
        <v>5.2099007007214149E-6</v>
      </c>
      <c r="X214" s="155">
        <f t="shared" si="49"/>
        <v>-9.1983910152895368E-7</v>
      </c>
      <c r="AC214" s="152">
        <f t="shared" si="50"/>
        <v>0.2876636270073808</v>
      </c>
      <c r="AD214" s="153">
        <f t="shared" si="60"/>
        <v>3.7054956621015434E-3</v>
      </c>
      <c r="AE214" s="153">
        <f t="shared" si="61"/>
        <v>0.19303529268884401</v>
      </c>
      <c r="AF214" s="153">
        <f t="shared" si="62"/>
        <v>3.7054956621015434E-3</v>
      </c>
      <c r="AG214" s="139">
        <f t="shared" si="63"/>
        <v>2.1319658025385851E-3</v>
      </c>
    </row>
    <row r="215" spans="9:33" ht="15" x14ac:dyDescent="0.2">
      <c r="I215" s="49">
        <v>44760</v>
      </c>
      <c r="J215" s="50">
        <v>4.8829998970031703</v>
      </c>
      <c r="K215" s="139">
        <f t="shared" si="51"/>
        <v>-2.3678148447518171E-2</v>
      </c>
      <c r="L215" s="140">
        <f t="shared" si="52"/>
        <v>5.9536106991838702</v>
      </c>
      <c r="M215" s="139" cm="1">
        <f t="array" ref="M215">[1]!BSMPut(L215,$G$4,$G$7,V215,$G$11,AE215)</f>
        <v>5.3996849271738867E-2</v>
      </c>
      <c r="N215" s="139">
        <f t="shared" si="53"/>
        <v>43.740378829296489</v>
      </c>
      <c r="O215" s="141">
        <f t="shared" si="54"/>
        <v>-0.14438935040718981</v>
      </c>
      <c r="P215" s="139">
        <f t="shared" si="55"/>
        <v>1.5961374586700654E-2</v>
      </c>
      <c r="Q215" s="156">
        <f t="shared" si="56"/>
        <v>3.4075358161149622E-3</v>
      </c>
      <c r="R215" s="156">
        <f t="shared" si="48"/>
        <v>2.0999234146606302E-2</v>
      </c>
      <c r="T215" s="102">
        <f>FORECAST($T$2,'EUR GBP'!Q215:R215,'EUR GBP'!$Q$2:$R$2)</f>
        <v>-1.4764322120754485E-3</v>
      </c>
      <c r="U215" s="102">
        <f t="shared" si="57"/>
        <v>4.4961517369303695E-5</v>
      </c>
      <c r="V215" s="102">
        <f t="shared" si="58"/>
        <v>3.2614131143009199E-2</v>
      </c>
      <c r="W215" s="149">
        <f t="shared" si="59"/>
        <v>4.4961517369303261E-5</v>
      </c>
      <c r="X215" s="155">
        <f t="shared" si="49"/>
        <v>-7.9382245682017699E-6</v>
      </c>
      <c r="AC215" s="152">
        <f t="shared" si="50"/>
        <v>0.28395813134527925</v>
      </c>
      <c r="AD215" s="153">
        <f t="shared" si="60"/>
        <v>2.8474061872434397E-3</v>
      </c>
      <c r="AE215" s="153">
        <f t="shared" si="61"/>
        <v>0.1921772032139859</v>
      </c>
      <c r="AF215" s="153">
        <f t="shared" si="62"/>
        <v>2.8474061872434397E-3</v>
      </c>
      <c r="AG215" s="139">
        <f t="shared" si="63"/>
        <v>1.6382619683588872E-3</v>
      </c>
    </row>
    <row r="216" spans="9:33" ht="15" x14ac:dyDescent="0.2">
      <c r="I216" s="49">
        <v>44757</v>
      </c>
      <c r="J216" s="50">
        <v>5</v>
      </c>
      <c r="K216" s="139">
        <f t="shared" si="51"/>
        <v>2.8399447049599551E-2</v>
      </c>
      <c r="L216" s="140">
        <f t="shared" si="52"/>
        <v>6.2711798791078772</v>
      </c>
      <c r="M216" s="139" cm="1">
        <f t="array" ref="M216">[1]!BSMPut(L216,$G$4,$G$7,V216,$G$11,AE216)</f>
        <v>2.0193904479167912E-2</v>
      </c>
      <c r="N216" s="139">
        <f t="shared" si="53"/>
        <v>-23.86551075584542</v>
      </c>
      <c r="O216" s="141">
        <f t="shared" si="54"/>
        <v>0.17317982951681721</v>
      </c>
      <c r="P216" s="139">
        <f t="shared" si="55"/>
        <v>-1.9143988957521039E-2</v>
      </c>
      <c r="Q216" s="156">
        <f t="shared" si="56"/>
        <v>4.9019030755913743E-3</v>
      </c>
      <c r="R216" s="156">
        <f t="shared" si="48"/>
        <v>-1.0156467813464246E-2</v>
      </c>
      <c r="T216" s="102">
        <f>FORECAST($T$2,'EUR GBP'!Q216:R216,'EUR GBP'!$Q$2:$R$2)</f>
        <v>-1.5213937294447522E-3</v>
      </c>
      <c r="U216" s="102">
        <f t="shared" si="57"/>
        <v>5.9096578047501507E-4</v>
      </c>
      <c r="V216" s="102">
        <f t="shared" si="58"/>
        <v>3.3160135406114913E-2</v>
      </c>
      <c r="W216" s="149">
        <f t="shared" si="59"/>
        <v>5.909657804750168E-4</v>
      </c>
      <c r="X216" s="155">
        <f t="shared" si="49"/>
        <v>-1.0433853997854987E-4</v>
      </c>
      <c r="AC216" s="152">
        <f t="shared" si="50"/>
        <v>0.28111072515803581</v>
      </c>
      <c r="AD216" s="153">
        <f t="shared" si="60"/>
        <v>7.2824179536537526E-3</v>
      </c>
      <c r="AE216" s="153">
        <f t="shared" si="61"/>
        <v>0.19661221498039622</v>
      </c>
      <c r="AF216" s="153">
        <f t="shared" si="62"/>
        <v>7.2824179536537526E-3</v>
      </c>
      <c r="AG216" s="139">
        <f t="shared" si="63"/>
        <v>4.1899566084439696E-3</v>
      </c>
    </row>
    <row r="217" spans="9:33" ht="15" x14ac:dyDescent="0.2">
      <c r="I217" s="49">
        <v>44756</v>
      </c>
      <c r="J217" s="50">
        <v>4.8600001335143999</v>
      </c>
      <c r="K217" s="139">
        <f t="shared" si="51"/>
        <v>-5.1529884566814142E-2</v>
      </c>
      <c r="L217" s="140">
        <f t="shared" si="52"/>
        <v>5.7837708109472059</v>
      </c>
      <c r="M217" s="139" cm="1">
        <f t="array" ref="M217">[1]!BSMPut(L217,$G$4,$G$7,V217,$G$11,AE217)</f>
        <v>0.10314230530747981</v>
      </c>
      <c r="N217" s="139">
        <f t="shared" si="53"/>
        <v>142.03129090077837</v>
      </c>
      <c r="O217" s="141">
        <f t="shared" si="54"/>
        <v>-0.3142292386438541</v>
      </c>
      <c r="P217" s="139">
        <f t="shared" si="55"/>
        <v>3.4736153116168886E-2</v>
      </c>
      <c r="Q217" s="156">
        <f t="shared" si="56"/>
        <v>1.6138504606349087E-2</v>
      </c>
      <c r="R217" s="156">
        <f t="shared" si="48"/>
        <v>6.0708891995532949E-2</v>
      </c>
      <c r="T217" s="102">
        <f>FORECAST($T$2,'EUR GBP'!Q217:R217,'EUR GBP'!$Q$2:$R$2)</f>
        <v>-2.1123595099197673E-3</v>
      </c>
      <c r="U217" s="102">
        <f t="shared" si="57"/>
        <v>3.3231528068426806E-4</v>
      </c>
      <c r="V217" s="102">
        <f t="shared" si="58"/>
        <v>3.2901484906324163E-2</v>
      </c>
      <c r="W217" s="149">
        <f t="shared" si="59"/>
        <v>3.3231528068426719E-4</v>
      </c>
      <c r="X217" s="155">
        <f t="shared" si="49"/>
        <v>-5.8672248622057488E-5</v>
      </c>
      <c r="AC217" s="152">
        <f t="shared" si="50"/>
        <v>0.27382830720438206</v>
      </c>
      <c r="AD217" s="153">
        <f t="shared" si="60"/>
        <v>1.7194516984208819E-2</v>
      </c>
      <c r="AE217" s="153">
        <f t="shared" si="61"/>
        <v>0.20652431401095128</v>
      </c>
      <c r="AF217" s="153">
        <f t="shared" si="62"/>
        <v>1.7194516984208819E-2</v>
      </c>
      <c r="AG217" s="139">
        <f t="shared" si="63"/>
        <v>9.8929065216370304E-3</v>
      </c>
    </row>
    <row r="218" spans="9:33" ht="15" x14ac:dyDescent="0.2">
      <c r="I218" s="49">
        <v>44755</v>
      </c>
      <c r="J218" s="50">
        <v>5.11700010299682</v>
      </c>
      <c r="K218" s="139">
        <f t="shared" si="51"/>
        <v>-1.5320767945205841E-2</v>
      </c>
      <c r="L218" s="140">
        <f t="shared" si="52"/>
        <v>6.0045740059014214</v>
      </c>
      <c r="M218" s="139" cm="1">
        <f t="array" ref="M218">[1]!BSMPut(L218,$G$4,$G$7,V218,$G$11,AE218)</f>
        <v>4.4683025868368809E-2</v>
      </c>
      <c r="N218" s="139">
        <f t="shared" si="53"/>
        <v>25.112732022556372</v>
      </c>
      <c r="O218" s="141">
        <f t="shared" si="54"/>
        <v>-9.3426043689638583E-2</v>
      </c>
      <c r="P218" s="139">
        <f t="shared" si="55"/>
        <v>1.0327687431783944E-2</v>
      </c>
      <c r="Q218" s="156">
        <f t="shared" si="56"/>
        <v>1.4266124855106955E-3</v>
      </c>
      <c r="R218" s="156">
        <f t="shared" si="48"/>
        <v>1.2339755669397757E-2</v>
      </c>
      <c r="T218" s="102">
        <f>FORECAST($T$2,'EUR GBP'!Q218:R218,'EUR GBP'!$Q$2:$R$2)</f>
        <v>-2.4446747906040353E-3</v>
      </c>
      <c r="U218" s="102">
        <f t="shared" si="57"/>
        <v>-8.6215866031125014E-5</v>
      </c>
      <c r="V218" s="102">
        <f t="shared" si="58"/>
        <v>3.2482953759608774E-2</v>
      </c>
      <c r="W218" s="149">
        <f t="shared" si="59"/>
        <v>-8.6215866031122412E-5</v>
      </c>
      <c r="X218" s="155">
        <f t="shared" si="49"/>
        <v>1.5221926348159947E-5</v>
      </c>
      <c r="AC218" s="152">
        <f t="shared" si="50"/>
        <v>0.25663379022017324</v>
      </c>
      <c r="AD218" s="153">
        <f t="shared" si="60"/>
        <v>9.9110359331400222E-4</v>
      </c>
      <c r="AE218" s="153">
        <f t="shared" si="61"/>
        <v>0.19032090062005647</v>
      </c>
      <c r="AF218" s="153">
        <f t="shared" si="62"/>
        <v>9.9110359331400222E-4</v>
      </c>
      <c r="AG218" s="139">
        <f t="shared" si="63"/>
        <v>5.7023382575495743E-4</v>
      </c>
    </row>
    <row r="219" spans="9:33" ht="15" x14ac:dyDescent="0.2">
      <c r="I219" s="49">
        <v>44754</v>
      </c>
      <c r="J219" s="50">
        <v>5.19600009918212</v>
      </c>
      <c r="K219" s="139">
        <f t="shared" si="51"/>
        <v>-1.1290908209921567E-2</v>
      </c>
      <c r="L219" s="140">
        <f t="shared" si="52"/>
        <v>6.0291480907670305</v>
      </c>
      <c r="M219" s="139" cm="1">
        <f t="array" ref="M219">[1]!BSMPut(L219,$G$4,$G$7,V219,$G$11,AE219)</f>
        <v>4.0168287999127195E-2</v>
      </c>
      <c r="N219" s="139">
        <f t="shared" si="53"/>
        <v>16.083256284073144</v>
      </c>
      <c r="O219" s="141">
        <f t="shared" si="54"/>
        <v>-6.8851958824029502E-2</v>
      </c>
      <c r="P219" s="139">
        <f t="shared" si="55"/>
        <v>7.6111700947419829E-3</v>
      </c>
      <c r="Q219" s="156">
        <f t="shared" si="56"/>
        <v>7.7482335863651719E-4</v>
      </c>
      <c r="R219" s="156">
        <f t="shared" si="48"/>
        <v>8.0468640923434913E-3</v>
      </c>
      <c r="T219" s="102">
        <f>FORECAST($T$2,'EUR GBP'!Q219:R219,'EUR GBP'!$Q$2:$R$2)</f>
        <v>-2.3584589245729103E-3</v>
      </c>
      <c r="U219" s="102">
        <f t="shared" si="57"/>
        <v>7.1523117367178028E-5</v>
      </c>
      <c r="V219" s="102">
        <f t="shared" si="58"/>
        <v>3.2640692743007071E-2</v>
      </c>
      <c r="W219" s="149">
        <f t="shared" si="59"/>
        <v>7.1523117367175426E-5</v>
      </c>
      <c r="X219" s="155">
        <f t="shared" si="49"/>
        <v>-1.2627833772045337E-5</v>
      </c>
      <c r="AC219" s="152">
        <f t="shared" si="50"/>
        <v>0.25564268662685924</v>
      </c>
      <c r="AD219" s="153">
        <f t="shared" si="60"/>
        <v>-5.6748095654340913E-4</v>
      </c>
      <c r="AE219" s="153">
        <f t="shared" si="61"/>
        <v>0.18876231607019905</v>
      </c>
      <c r="AF219" s="153">
        <f t="shared" si="62"/>
        <v>-5.6748095654340913E-4</v>
      </c>
      <c r="AG219" s="139">
        <f t="shared" si="63"/>
        <v>-3.2650152726296163E-4</v>
      </c>
    </row>
    <row r="220" spans="9:33" ht="15" x14ac:dyDescent="0.2">
      <c r="I220" s="49">
        <v>44753</v>
      </c>
      <c r="J220" s="50">
        <v>5.25500011444091</v>
      </c>
      <c r="K220" s="139">
        <f t="shared" si="51"/>
        <v>1.9048060772325227E-3</v>
      </c>
      <c r="L220" s="140">
        <f t="shared" si="52"/>
        <v>6.109615557144485</v>
      </c>
      <c r="M220" s="139" cm="1">
        <f t="array" ref="M220">[1]!BSMPut(L220,$G$4,$G$7,V220,$G$11,AE220)</f>
        <v>3.0853087537853874E-2</v>
      </c>
      <c r="N220" s="139">
        <f t="shared" si="53"/>
        <v>-2.5471446384734975</v>
      </c>
      <c r="O220" s="141">
        <f t="shared" si="54"/>
        <v>1.1615507553424997E-2</v>
      </c>
      <c r="P220" s="139">
        <f t="shared" si="55"/>
        <v>-1.2840245250222786E-3</v>
      </c>
      <c r="Q220" s="156">
        <f t="shared" si="56"/>
        <v>2.2051924015446602E-5</v>
      </c>
      <c r="R220" s="156">
        <f t="shared" si="48"/>
        <v>-1.2742434176279994E-3</v>
      </c>
      <c r="T220" s="102">
        <f>FORECAST($T$2,'EUR GBP'!Q220:R220,'EUR GBP'!$Q$2:$R$2)</f>
        <v>-2.4299820419400884E-3</v>
      </c>
      <c r="U220" s="102">
        <f t="shared" si="57"/>
        <v>3.3698385814204647E-4</v>
      </c>
      <c r="V220" s="102">
        <f t="shared" si="58"/>
        <v>3.2906153483781946E-2</v>
      </c>
      <c r="W220" s="149">
        <f t="shared" si="59"/>
        <v>3.3698385814204951E-4</v>
      </c>
      <c r="X220" s="155">
        <f t="shared" si="49"/>
        <v>-5.9496513870258893E-5</v>
      </c>
      <c r="AC220" s="152">
        <f t="shared" si="50"/>
        <v>0.25621016758340265</v>
      </c>
      <c r="AD220" s="153">
        <f t="shared" si="60"/>
        <v>8.2081342997086804E-5</v>
      </c>
      <c r="AE220" s="153">
        <f t="shared" si="61"/>
        <v>0.18941187836973955</v>
      </c>
      <c r="AF220" s="153">
        <f t="shared" si="62"/>
        <v>8.2081342997086804E-5</v>
      </c>
      <c r="AG220" s="139">
        <f t="shared" si="63"/>
        <v>4.7225697249091413E-5</v>
      </c>
    </row>
    <row r="221" spans="9:33" ht="15" x14ac:dyDescent="0.2">
      <c r="I221" s="49">
        <v>44750</v>
      </c>
      <c r="J221" s="50">
        <v>5.2449998855590803</v>
      </c>
      <c r="K221" s="139">
        <f t="shared" si="51"/>
        <v>-1.7145068108715979E-3</v>
      </c>
      <c r="L221" s="140">
        <f t="shared" si="52"/>
        <v>6.0875449869733407</v>
      </c>
      <c r="M221" s="139" cm="1">
        <f t="array" ref="M221">[1]!BSMPut(L221,$G$4,$G$7,V221,$G$11,AE221)</f>
        <v>3.3073133353082262E-2</v>
      </c>
      <c r="N221" s="139">
        <f t="shared" si="53"/>
        <v>1.8929469919832798</v>
      </c>
      <c r="O221" s="141">
        <f t="shared" si="54"/>
        <v>-1.0455062617719335E-2</v>
      </c>
      <c r="P221" s="139">
        <f t="shared" si="55"/>
        <v>1.1557443142324699E-3</v>
      </c>
      <c r="Q221" s="156">
        <f t="shared" si="56"/>
        <v>1.7865837549760259E-5</v>
      </c>
      <c r="R221" s="156">
        <f t="shared" si="48"/>
        <v>9.5117417600373312E-4</v>
      </c>
      <c r="T221" s="102">
        <f>FORECAST($T$2,'EUR GBP'!Q221:R221,'EUR GBP'!$Q$2:$R$2)</f>
        <v>-2.7669659000821348E-3</v>
      </c>
      <c r="U221" s="102">
        <f t="shared" si="57"/>
        <v>4.2178141884505844E-4</v>
      </c>
      <c r="V221" s="102">
        <f t="shared" si="58"/>
        <v>3.2990951044484955E-2</v>
      </c>
      <c r="W221" s="149">
        <f t="shared" si="59"/>
        <v>4.2178141884505888E-4</v>
      </c>
      <c r="X221" s="155">
        <f t="shared" si="49"/>
        <v>-7.4468029937369809E-5</v>
      </c>
      <c r="AC221" s="152">
        <f t="shared" si="50"/>
        <v>0.25612808624040556</v>
      </c>
      <c r="AD221" s="153">
        <f t="shared" si="60"/>
        <v>-2.5717794384483295E-4</v>
      </c>
      <c r="AE221" s="153">
        <f t="shared" si="61"/>
        <v>0.18907261908289763</v>
      </c>
      <c r="AF221" s="153">
        <f t="shared" si="62"/>
        <v>-2.5717794384483295E-4</v>
      </c>
      <c r="AG221" s="139">
        <f t="shared" si="63"/>
        <v>-1.4796794584112706E-4</v>
      </c>
    </row>
    <row r="222" spans="9:33" ht="15" x14ac:dyDescent="0.2">
      <c r="I222" s="49">
        <v>44749</v>
      </c>
      <c r="J222" s="50">
        <v>5.2540001869201598</v>
      </c>
      <c r="K222" s="139">
        <f t="shared" si="51"/>
        <v>1.9051689404719629E-3</v>
      </c>
      <c r="L222" s="140">
        <f t="shared" si="52"/>
        <v>6.1096177698845366</v>
      </c>
      <c r="M222" s="139" cm="1">
        <f t="array" ref="M222">[1]!BSMPut(L222,$G$4,$G$7,V222,$G$11,AE222)</f>
        <v>2.9850180801967774E-2</v>
      </c>
      <c r="N222" s="139">
        <f t="shared" si="53"/>
        <v>-4.5529581102456973</v>
      </c>
      <c r="O222" s="141">
        <f t="shared" si="54"/>
        <v>1.161772029347663E-2</v>
      </c>
      <c r="P222" s="139">
        <f t="shared" si="55"/>
        <v>-1.2842691301315024E-3</v>
      </c>
      <c r="Q222" s="156">
        <f t="shared" si="56"/>
        <v>2.2060326545077073E-5</v>
      </c>
      <c r="R222" s="156">
        <f t="shared" si="48"/>
        <v>-2.3068808746963187E-3</v>
      </c>
      <c r="T222" s="102">
        <f>FORECAST($T$2,'EUR GBP'!Q222:R222,'EUR GBP'!$Q$2:$R$2)</f>
        <v>-3.1887473189271933E-3</v>
      </c>
      <c r="U222" s="102">
        <f t="shared" si="57"/>
        <v>-3.2932299654925713E-5</v>
      </c>
      <c r="V222" s="102">
        <f t="shared" si="58"/>
        <v>3.2536237325984971E-2</v>
      </c>
      <c r="W222" s="149">
        <f t="shared" si="59"/>
        <v>-3.2932299654925279E-5</v>
      </c>
      <c r="X222" s="155">
        <f t="shared" si="49"/>
        <v>5.8143942977020943E-6</v>
      </c>
      <c r="AC222" s="152">
        <f t="shared" si="50"/>
        <v>0.25638526418425039</v>
      </c>
      <c r="AD222" s="153">
        <f t="shared" si="60"/>
        <v>-1.8258140144786772E-3</v>
      </c>
      <c r="AE222" s="153">
        <f t="shared" si="61"/>
        <v>0.18750398301226379</v>
      </c>
      <c r="AF222" s="153">
        <f t="shared" si="62"/>
        <v>-1.8258140144786772E-3</v>
      </c>
      <c r="AG222" s="139">
        <f t="shared" si="63"/>
        <v>-1.0504864654075957E-3</v>
      </c>
    </row>
    <row r="223" spans="9:33" ht="15" x14ac:dyDescent="0.2">
      <c r="I223" s="49">
        <v>44748</v>
      </c>
      <c r="J223" s="50">
        <v>5.2439999580383301</v>
      </c>
      <c r="K223" s="139">
        <f t="shared" si="51"/>
        <v>2.0226061766372389E-2</v>
      </c>
      <c r="L223" s="140">
        <f t="shared" si="52"/>
        <v>6.2213385752454302</v>
      </c>
      <c r="M223" s="139" cm="1">
        <f t="array" ref="M223">[1]!BSMPut(L223,$G$4,$G$7,V223,$G$11,AE223)</f>
        <v>2.2237079468154342E-2</v>
      </c>
      <c r="N223" s="139">
        <f t="shared" si="53"/>
        <v>-19.779160777872562</v>
      </c>
      <c r="O223" s="141">
        <f t="shared" si="54"/>
        <v>0.1233385256543702</v>
      </c>
      <c r="P223" s="139">
        <f t="shared" si="55"/>
        <v>-1.3634332472505969E-2</v>
      </c>
      <c r="Q223" s="156">
        <f t="shared" si="56"/>
        <v>2.4863806063635603E-3</v>
      </c>
      <c r="R223" s="156">
        <f t="shared" si="48"/>
        <v>-9.2524077458415125E-3</v>
      </c>
      <c r="T223" s="102">
        <f>FORECAST($T$2,'EUR GBP'!Q223:R223,'EUR GBP'!$Q$2:$R$2)</f>
        <v>-3.1558150192722676E-3</v>
      </c>
      <c r="U223" s="102">
        <f t="shared" si="57"/>
        <v>-7.9550652299085686E-5</v>
      </c>
      <c r="V223" s="102">
        <f t="shared" si="58"/>
        <v>3.2489618973340809E-2</v>
      </c>
      <c r="W223" s="149">
        <f t="shared" si="59"/>
        <v>-7.9550652299087421E-5</v>
      </c>
      <c r="X223" s="155">
        <f t="shared" si="49"/>
        <v>1.4045143034434877E-5</v>
      </c>
      <c r="AC223" s="152">
        <f t="shared" si="50"/>
        <v>0.25821107819872907</v>
      </c>
      <c r="AD223" s="153">
        <f t="shared" si="60"/>
        <v>3.2701679784017945E-3</v>
      </c>
      <c r="AE223" s="153">
        <f t="shared" si="61"/>
        <v>0.19259996500514426</v>
      </c>
      <c r="AF223" s="153">
        <f t="shared" si="62"/>
        <v>3.2701679784017945E-3</v>
      </c>
      <c r="AG223" s="139">
        <f t="shared" si="63"/>
        <v>1.8814989772664617E-3</v>
      </c>
    </row>
    <row r="224" spans="9:33" ht="15" x14ac:dyDescent="0.2">
      <c r="I224" s="49">
        <v>44747</v>
      </c>
      <c r="J224" s="50">
        <v>5.1389999389648402</v>
      </c>
      <c r="K224" s="139">
        <f t="shared" si="51"/>
        <v>-3.2545000342431817E-2</v>
      </c>
      <c r="L224" s="140">
        <f t="shared" si="52"/>
        <v>5.8995406358889699</v>
      </c>
      <c r="M224" s="139" cm="1">
        <f t="array" ref="M224">[1]!BSMPut(L224,$G$4,$G$7,V224,$G$11,AE224)</f>
        <v>6.6342025392947868E-2</v>
      </c>
      <c r="N224" s="139">
        <f t="shared" si="53"/>
        <v>68.43073107171449</v>
      </c>
      <c r="O224" s="141">
        <f t="shared" si="54"/>
        <v>-0.19845941370209008</v>
      </c>
      <c r="P224" s="139">
        <f t="shared" si="55"/>
        <v>2.1938495002733375E-2</v>
      </c>
      <c r="Q224" s="156">
        <f t="shared" si="56"/>
        <v>6.4374447137353552E-3</v>
      </c>
      <c r="R224" s="156">
        <f t="shared" si="48"/>
        <v>3.1802802479731128E-2</v>
      </c>
      <c r="T224" s="102">
        <f>FORECAST($T$2,'EUR GBP'!Q224:R224,'EUR GBP'!$Q$2:$R$2)</f>
        <v>-3.0762643669731819E-3</v>
      </c>
      <c r="U224" s="102">
        <f t="shared" si="57"/>
        <v>2.4251908762380975E-4</v>
      </c>
      <c r="V224" s="102">
        <f t="shared" si="58"/>
        <v>3.2811688713263704E-2</v>
      </c>
      <c r="W224" s="149">
        <f t="shared" si="59"/>
        <v>2.4251908762380758E-4</v>
      </c>
      <c r="X224" s="155">
        <f t="shared" si="49"/>
        <v>-4.2818194141898916E-5</v>
      </c>
      <c r="AC224" s="152">
        <f t="shared" si="50"/>
        <v>0.25494091022032728</v>
      </c>
      <c r="AD224" s="153">
        <f t="shared" si="60"/>
        <v>6.0305318787144402E-3</v>
      </c>
      <c r="AE224" s="153">
        <f t="shared" si="61"/>
        <v>0.1953603289054569</v>
      </c>
      <c r="AF224" s="153">
        <f t="shared" si="62"/>
        <v>6.0305318787144402E-3</v>
      </c>
      <c r="AG224" s="139">
        <f t="shared" si="63"/>
        <v>3.4696809574042971E-3</v>
      </c>
    </row>
    <row r="225" spans="9:33" ht="15" x14ac:dyDescent="0.2">
      <c r="I225" s="49">
        <v>44746</v>
      </c>
      <c r="J225" s="50">
        <v>5.3090000152587802</v>
      </c>
      <c r="K225" s="139">
        <f t="shared" si="51"/>
        <v>-1.5057215451142632E-3</v>
      </c>
      <c r="L225" s="140">
        <f t="shared" si="52"/>
        <v>6.0888181595342825</v>
      </c>
      <c r="M225" s="139" cm="1">
        <f t="array" ref="M225">[1]!BSMPut(L225,$G$4,$G$7,V225,$G$11,AE225)</f>
        <v>2.9643724342345301E-2</v>
      </c>
      <c r="N225" s="139">
        <f t="shared" si="53"/>
        <v>-4.9658710294906427</v>
      </c>
      <c r="O225" s="141">
        <f t="shared" si="54"/>
        <v>-9.1818900567774975E-3</v>
      </c>
      <c r="P225" s="139">
        <f t="shared" si="55"/>
        <v>1.0150027422162991E-3</v>
      </c>
      <c r="Q225" s="156">
        <f t="shared" si="56"/>
        <v>1.3779526067912602E-5</v>
      </c>
      <c r="R225" s="156">
        <f t="shared" si="48"/>
        <v>-2.4996344048543052E-3</v>
      </c>
      <c r="T225" s="102">
        <f>FORECAST($T$2,'EUR GBP'!Q225:R225,'EUR GBP'!$Q$2:$R$2)</f>
        <v>-3.3187834545969916E-3</v>
      </c>
      <c r="U225" s="102">
        <f t="shared" si="57"/>
        <v>2.4610490072518977E-4</v>
      </c>
      <c r="V225" s="102">
        <f t="shared" si="58"/>
        <v>3.2815274526365089E-2</v>
      </c>
      <c r="W225" s="149">
        <f t="shared" si="59"/>
        <v>2.4610490072519281E-4</v>
      </c>
      <c r="X225" s="155">
        <f t="shared" si="49"/>
        <v>-4.3451290872700757E-5</v>
      </c>
      <c r="AC225" s="152">
        <f t="shared" si="50"/>
        <v>0.24891037834161284</v>
      </c>
      <c r="AD225" s="153">
        <f t="shared" si="60"/>
        <v>-6.0570972063358486E-3</v>
      </c>
      <c r="AE225" s="153">
        <f t="shared" si="61"/>
        <v>0.18327269982040661</v>
      </c>
      <c r="AF225" s="153">
        <f t="shared" si="62"/>
        <v>-6.0570972063358486E-3</v>
      </c>
      <c r="AG225" s="139">
        <f t="shared" si="63"/>
        <v>-3.4849653822658162E-3</v>
      </c>
    </row>
    <row r="226" spans="9:33" ht="15" x14ac:dyDescent="0.2">
      <c r="I226" s="49">
        <v>44743</v>
      </c>
      <c r="J226" s="50">
        <v>5.3169999122619602</v>
      </c>
      <c r="K226" s="139">
        <f t="shared" si="51"/>
        <v>1.822031766009603E-2</v>
      </c>
      <c r="L226" s="140">
        <f t="shared" si="52"/>
        <v>6.2091075475858908</v>
      </c>
      <c r="M226" s="139" cm="1">
        <f t="array" ref="M226">[1]!BSMPut(L226,$G$4,$G$7,V226,$G$11,AE226)</f>
        <v>2.3140947252407784E-2</v>
      </c>
      <c r="N226" s="139">
        <f t="shared" si="53"/>
        <v>-17.971425209365677</v>
      </c>
      <c r="O226" s="141">
        <f t="shared" si="54"/>
        <v>0.11110749799483077</v>
      </c>
      <c r="P226" s="139">
        <f t="shared" si="55"/>
        <v>-1.2282265900396201E-2</v>
      </c>
      <c r="Q226" s="156">
        <f t="shared" si="56"/>
        <v>2.0177011432474996E-3</v>
      </c>
      <c r="R226" s="156">
        <f t="shared" si="48"/>
        <v>-8.4701472839472276E-3</v>
      </c>
      <c r="T226" s="102">
        <f>FORECAST($T$2,'EUR GBP'!Q226:R226,'EUR GBP'!$Q$2:$R$2)</f>
        <v>-3.5648883553221814E-3</v>
      </c>
      <c r="U226" s="102">
        <f t="shared" si="57"/>
        <v>1.2646208051591721E-4</v>
      </c>
      <c r="V226" s="102">
        <f t="shared" si="58"/>
        <v>3.269563170615581E-2</v>
      </c>
      <c r="W226" s="149">
        <f t="shared" si="59"/>
        <v>1.2646208051591418E-4</v>
      </c>
      <c r="X226" s="155">
        <f t="shared" si="49"/>
        <v>-2.2327636014854025E-5</v>
      </c>
      <c r="AC226" s="152">
        <f t="shared" si="50"/>
        <v>0.25496747554794869</v>
      </c>
      <c r="AD226" s="153">
        <f t="shared" si="60"/>
        <v>3.1576215309501721E-3</v>
      </c>
      <c r="AE226" s="153">
        <f t="shared" si="61"/>
        <v>0.19248741855769264</v>
      </c>
      <c r="AF226" s="153">
        <f t="shared" si="62"/>
        <v>3.1576215309501721E-3</v>
      </c>
      <c r="AG226" s="139">
        <f t="shared" si="63"/>
        <v>1.8167451092163283E-3</v>
      </c>
    </row>
    <row r="227" spans="9:33" ht="15" x14ac:dyDescent="0.2">
      <c r="I227" s="49">
        <v>44742</v>
      </c>
      <c r="J227" s="50">
        <v>5.2209997177123997</v>
      </c>
      <c r="K227" s="139">
        <f t="shared" si="51"/>
        <v>-3.5744976705539354E-2</v>
      </c>
      <c r="L227" s="140">
        <f t="shared" si="52"/>
        <v>5.8800271798680495</v>
      </c>
      <c r="M227" s="139" cm="1">
        <f t="array" ref="M227">[1]!BSMPut(L227,$G$4,$G$7,V227,$G$11,AE227)</f>
        <v>7.2931868861576987E-2</v>
      </c>
      <c r="N227" s="139">
        <f t="shared" si="53"/>
        <v>81.610418008972729</v>
      </c>
      <c r="O227" s="141">
        <f t="shared" si="54"/>
        <v>-0.21797286972301055</v>
      </c>
      <c r="P227" s="139">
        <f t="shared" si="55"/>
        <v>2.4095590246618562E-2</v>
      </c>
      <c r="Q227" s="156">
        <f t="shared" si="56"/>
        <v>7.7655994902311037E-3</v>
      </c>
      <c r="R227" s="156">
        <f t="shared" si="48"/>
        <v>3.7080844062127277E-2</v>
      </c>
      <c r="T227" s="102">
        <f>FORECAST($T$2,'EUR GBP'!Q227:R227,'EUR GBP'!$Q$2:$R$2)</f>
        <v>-3.6913504358380986E-3</v>
      </c>
      <c r="U227" s="102">
        <f t="shared" si="57"/>
        <v>3.6374619230624284E-5</v>
      </c>
      <c r="V227" s="102">
        <f t="shared" si="58"/>
        <v>3.260554424487052E-2</v>
      </c>
      <c r="W227" s="149">
        <f t="shared" si="59"/>
        <v>3.637461923062385E-5</v>
      </c>
      <c r="X227" s="155">
        <f t="shared" si="49"/>
        <v>-6.4221563890693358E-6</v>
      </c>
      <c r="AC227" s="152">
        <f t="shared" si="50"/>
        <v>0.25180985401699851</v>
      </c>
      <c r="AD227" s="153">
        <f t="shared" si="60"/>
        <v>9.0832618935857978E-3</v>
      </c>
      <c r="AE227" s="153">
        <f t="shared" si="61"/>
        <v>0.19841305892032826</v>
      </c>
      <c r="AF227" s="153">
        <f t="shared" si="62"/>
        <v>9.0832618935857978E-3</v>
      </c>
      <c r="AG227" s="139">
        <f t="shared" si="63"/>
        <v>5.2260764816666836E-3</v>
      </c>
    </row>
    <row r="228" spans="9:33" ht="15" x14ac:dyDescent="0.2">
      <c r="I228" s="49">
        <v>44741</v>
      </c>
      <c r="J228" s="50">
        <v>5.4109997749328604</v>
      </c>
      <c r="K228" s="139">
        <f t="shared" si="51"/>
        <v>-8.8317659983175381E-3</v>
      </c>
      <c r="L228" s="140">
        <f t="shared" si="52"/>
        <v>6.0441439400953429</v>
      </c>
      <c r="M228" s="139" cm="1">
        <f t="array" ref="M228">[1]!BSMPut(L228,$G$4,$G$7,V228,$G$11,AE228)</f>
        <v>3.8402065781647288E-2</v>
      </c>
      <c r="N228" s="139">
        <f t="shared" si="53"/>
        <v>12.55081184911333</v>
      </c>
      <c r="O228" s="141">
        <f t="shared" si="54"/>
        <v>-5.3856109495717064E-2</v>
      </c>
      <c r="P228" s="139">
        <f t="shared" si="55"/>
        <v>5.9534691098707361E-3</v>
      </c>
      <c r="Q228" s="156">
        <f t="shared" si="56"/>
        <v>4.7406736437952411E-4</v>
      </c>
      <c r="R228" s="156">
        <f t="shared" si="48"/>
        <v>6.2720955848133454E-3</v>
      </c>
      <c r="T228" s="102">
        <f>FORECAST($T$2,'EUR GBP'!Q228:R228,'EUR GBP'!$Q$2:$R$2)</f>
        <v>-3.7277250550687229E-3</v>
      </c>
      <c r="U228" s="102">
        <f t="shared" si="57"/>
        <v>-3.5973731428318861E-6</v>
      </c>
      <c r="V228" s="102">
        <f t="shared" si="58"/>
        <v>3.2565572252497066E-2</v>
      </c>
      <c r="W228" s="149">
        <f t="shared" si="59"/>
        <v>-3.5973731428301514E-6</v>
      </c>
      <c r="X228" s="155">
        <f t="shared" si="49"/>
        <v>6.3513772519830885E-7</v>
      </c>
      <c r="AC228" s="152">
        <f t="shared" si="50"/>
        <v>0.24272659212341272</v>
      </c>
      <c r="AD228" s="153">
        <f t="shared" si="60"/>
        <v>-2.7127031818174885E-4</v>
      </c>
      <c r="AE228" s="153">
        <f t="shared" si="61"/>
        <v>0.18905852670856071</v>
      </c>
      <c r="AF228" s="153">
        <f t="shared" si="62"/>
        <v>-2.7127031818174885E-4</v>
      </c>
      <c r="AG228" s="139">
        <f t="shared" si="63"/>
        <v>-1.5607602716211221E-4</v>
      </c>
    </row>
    <row r="229" spans="9:33" ht="15" x14ac:dyDescent="0.2">
      <c r="I229" s="49">
        <v>44740</v>
      </c>
      <c r="J229" s="50">
        <v>5.4590001106262198</v>
      </c>
      <c r="K229" s="139">
        <f t="shared" si="51"/>
        <v>1.3276983787283727E-2</v>
      </c>
      <c r="L229" s="140">
        <f t="shared" si="52"/>
        <v>6.1789630973843357</v>
      </c>
      <c r="M229" s="139" cm="1">
        <f t="array" ref="M229">[1]!BSMPut(L229,$G$4,$G$7,V229,$G$11,AE229)</f>
        <v>2.5039649699928113E-2</v>
      </c>
      <c r="N229" s="139">
        <f t="shared" si="53"/>
        <v>-14.17402031432502</v>
      </c>
      <c r="O229" s="141">
        <f t="shared" si="54"/>
        <v>8.0963047793275678E-2</v>
      </c>
      <c r="P229" s="139">
        <f t="shared" si="55"/>
        <v>-8.9499781657378531E-3</v>
      </c>
      <c r="Q229" s="156">
        <f t="shared" si="56"/>
        <v>1.0713806569460219E-3</v>
      </c>
      <c r="R229" s="156">
        <f t="shared" si="48"/>
        <v>-6.8763239084334528E-3</v>
      </c>
      <c r="T229" s="102">
        <f>FORECAST($T$2,'EUR GBP'!Q229:R229,'EUR GBP'!$Q$2:$R$2)</f>
        <v>-3.724127681925891E-3</v>
      </c>
      <c r="U229" s="102">
        <f t="shared" si="57"/>
        <v>1.3162568211555221E-4</v>
      </c>
      <c r="V229" s="102">
        <f t="shared" si="58"/>
        <v>3.2700795307755451E-2</v>
      </c>
      <c r="W229" s="149">
        <f t="shared" si="59"/>
        <v>1.3162568211555481E-4</v>
      </c>
      <c r="X229" s="155">
        <f t="shared" si="49"/>
        <v>-2.3239300733417514E-5</v>
      </c>
      <c r="AC229" s="152">
        <f t="shared" si="50"/>
        <v>0.24299786244159446</v>
      </c>
      <c r="AD229" s="153">
        <f t="shared" si="60"/>
        <v>1.7824083303306371E-3</v>
      </c>
      <c r="AE229" s="153">
        <f t="shared" si="61"/>
        <v>0.1911122053570731</v>
      </c>
      <c r="AF229" s="153">
        <f t="shared" si="62"/>
        <v>1.7824083303306371E-3</v>
      </c>
      <c r="AG229" s="139">
        <f t="shared" si="63"/>
        <v>1.0255129010917951E-3</v>
      </c>
    </row>
    <row r="230" spans="9:33" ht="15" x14ac:dyDescent="0.2">
      <c r="I230" s="49">
        <v>44739</v>
      </c>
      <c r="J230" s="50">
        <v>5.3870000839233398</v>
      </c>
      <c r="K230" s="139">
        <f t="shared" si="51"/>
        <v>-1.8939554553496642E-2</v>
      </c>
      <c r="L230" s="140">
        <f t="shared" si="52"/>
        <v>5.9825066449846052</v>
      </c>
      <c r="M230" s="139" cm="1">
        <f t="array" ref="M230">[1]!BSMPut(L230,$G$4,$G$7,V230,$G$11,AE230)</f>
        <v>4.3970846801347108E-2</v>
      </c>
      <c r="N230" s="139">
        <f t="shared" si="53"/>
        <v>23.68837388851297</v>
      </c>
      <c r="O230" s="141">
        <f t="shared" si="54"/>
        <v>-0.11549340460645485</v>
      </c>
      <c r="P230" s="139">
        <f t="shared" si="55"/>
        <v>1.2767101507267476E-2</v>
      </c>
      <c r="Q230" s="156">
        <f t="shared" si="56"/>
        <v>2.1801404471419252E-3</v>
      </c>
      <c r="R230" s="156">
        <f t="shared" si="48"/>
        <v>1.2235060978047977E-2</v>
      </c>
      <c r="T230" s="102">
        <f>FORECAST($T$2,'EUR GBP'!Q230:R230,'EUR GBP'!$Q$2:$R$2)</f>
        <v>-3.8557533640414432E-3</v>
      </c>
      <c r="U230" s="102">
        <f t="shared" si="57"/>
        <v>1.2380531989037531E-4</v>
      </c>
      <c r="V230" s="102">
        <f t="shared" si="58"/>
        <v>3.2692974945530272E-2</v>
      </c>
      <c r="W230" s="149">
        <f t="shared" si="59"/>
        <v>1.2380531989037574E-4</v>
      </c>
      <c r="X230" s="155">
        <f t="shared" si="49"/>
        <v>-2.1858569050404132E-5</v>
      </c>
      <c r="AC230" s="152">
        <f t="shared" si="50"/>
        <v>0.24121545411126383</v>
      </c>
      <c r="AD230" s="153">
        <f t="shared" si="60"/>
        <v>-4.6759558704343451E-3</v>
      </c>
      <c r="AE230" s="153">
        <f t="shared" si="61"/>
        <v>0.18465384115630812</v>
      </c>
      <c r="AF230" s="153">
        <f t="shared" si="62"/>
        <v>-4.6759558704343451E-3</v>
      </c>
      <c r="AG230" s="139">
        <f t="shared" si="63"/>
        <v>-2.6903224073110202E-3</v>
      </c>
    </row>
    <row r="231" spans="9:33" ht="15" x14ac:dyDescent="0.2">
      <c r="I231" s="49">
        <v>44736</v>
      </c>
      <c r="J231" s="50">
        <v>5.4899997711181596</v>
      </c>
      <c r="K231" s="139">
        <f t="shared" si="51"/>
        <v>2.9186073935246614E-3</v>
      </c>
      <c r="L231" s="140">
        <f t="shared" si="52"/>
        <v>6.1157977176215095</v>
      </c>
      <c r="M231" s="139" cm="1">
        <f t="array" ref="M231">[1]!BSMPut(L231,$G$4,$G$7,V231,$G$11,AE231)</f>
        <v>2.8892203635501268E-2</v>
      </c>
      <c r="N231" s="139">
        <f t="shared" si="53"/>
        <v>-6.4689124431787093</v>
      </c>
      <c r="O231" s="141">
        <f t="shared" si="54"/>
        <v>1.7797668030449465E-2</v>
      </c>
      <c r="P231" s="139">
        <f t="shared" si="55"/>
        <v>-1.9674251972367439E-3</v>
      </c>
      <c r="Q231" s="156">
        <f t="shared" si="56"/>
        <v>5.1772162776013851E-5</v>
      </c>
      <c r="R231" s="156">
        <f t="shared" si="48"/>
        <v>-3.2927155139906104E-3</v>
      </c>
      <c r="T231" s="102">
        <f>FORECAST($T$2,'EUR GBP'!Q231:R231,'EUR GBP'!$Q$2:$R$2)</f>
        <v>-3.9795586839318185E-3</v>
      </c>
      <c r="U231" s="102">
        <f t="shared" si="57"/>
        <v>-2.6525307912379174E-4</v>
      </c>
      <c r="V231" s="102">
        <f t="shared" si="58"/>
        <v>3.2303916546516105E-2</v>
      </c>
      <c r="W231" s="149">
        <f t="shared" si="59"/>
        <v>-2.6525307912379087E-4</v>
      </c>
      <c r="X231" s="155">
        <f t="shared" si="49"/>
        <v>4.6832016192790572E-5</v>
      </c>
      <c r="AC231" s="152">
        <f t="shared" si="50"/>
        <v>0.24589140998169817</v>
      </c>
      <c r="AD231" s="153">
        <f t="shared" si="60"/>
        <v>-2.4748215336794221E-3</v>
      </c>
      <c r="AE231" s="153">
        <f t="shared" si="61"/>
        <v>0.18685497549306304</v>
      </c>
      <c r="AF231" s="153">
        <f t="shared" si="62"/>
        <v>-2.4748215336794221E-3</v>
      </c>
      <c r="AG231" s="139">
        <f t="shared" si="63"/>
        <v>-1.4238944957226708E-3</v>
      </c>
    </row>
    <row r="232" spans="9:33" ht="15" x14ac:dyDescent="0.2">
      <c r="I232" s="49">
        <v>44735</v>
      </c>
      <c r="J232" s="50">
        <v>5.4739999771118102</v>
      </c>
      <c r="K232" s="139">
        <f t="shared" si="51"/>
        <v>2.2165644239196945E-2</v>
      </c>
      <c r="L232" s="140">
        <f t="shared" si="52"/>
        <v>6.2331661492609003</v>
      </c>
      <c r="M232" s="139" cm="1">
        <f t="array" ref="M232">[1]!BSMPut(L232,$G$4,$G$7,V232,$G$11,AE232)</f>
        <v>2.173157510507906E-2</v>
      </c>
      <c r="N232" s="139">
        <f t="shared" si="53"/>
        <v>-20.790169504023126</v>
      </c>
      <c r="O232" s="141">
        <f t="shared" si="54"/>
        <v>0.13516609966984028</v>
      </c>
      <c r="P232" s="139">
        <f t="shared" si="55"/>
        <v>-1.4941799669916706E-2</v>
      </c>
      <c r="Q232" s="156">
        <f t="shared" si="56"/>
        <v>2.9861090816202065E-3</v>
      </c>
      <c r="R232" s="156">
        <f t="shared" si="48"/>
        <v>-9.5302386513215539E-3</v>
      </c>
      <c r="T232" s="102">
        <f>FORECAST($T$2,'EUR GBP'!Q232:R232,'EUR GBP'!$Q$2:$R$2)</f>
        <v>-3.7143056048080268E-3</v>
      </c>
      <c r="U232" s="102">
        <f t="shared" si="57"/>
        <v>-1.9462429918348789E-4</v>
      </c>
      <c r="V232" s="102">
        <f t="shared" si="58"/>
        <v>3.2374545326456408E-2</v>
      </c>
      <c r="W232" s="149">
        <f t="shared" si="59"/>
        <v>-1.9462429918348789E-4</v>
      </c>
      <c r="X232" s="155">
        <f t="shared" si="49"/>
        <v>3.4362083037753954E-5</v>
      </c>
      <c r="AC232" s="152">
        <f t="shared" si="50"/>
        <v>0.24836623151537759</v>
      </c>
      <c r="AD232" s="153">
        <f t="shared" si="60"/>
        <v>4.1558701696383926E-3</v>
      </c>
      <c r="AE232" s="153">
        <f t="shared" si="61"/>
        <v>0.19348566719638086</v>
      </c>
      <c r="AF232" s="153">
        <f t="shared" si="62"/>
        <v>4.1558701696383926E-3</v>
      </c>
      <c r="AG232" s="139">
        <f t="shared" si="63"/>
        <v>2.391089853937193E-3</v>
      </c>
    </row>
    <row r="233" spans="9:33" ht="15" x14ac:dyDescent="0.2">
      <c r="I233" s="49">
        <v>44734</v>
      </c>
      <c r="J233" s="50">
        <v>5.3540000915527299</v>
      </c>
      <c r="K233" s="139">
        <f t="shared" si="51"/>
        <v>-1.6670079847513095E-2</v>
      </c>
      <c r="L233" s="140">
        <f t="shared" si="52"/>
        <v>5.9963459018542382</v>
      </c>
      <c r="M233" s="139" cm="1">
        <f t="array" ref="M233">[1]!BSMPut(L233,$G$4,$G$7,V233,$G$11,AE233)</f>
        <v>4.542488519672272E-2</v>
      </c>
      <c r="N233" s="139">
        <f t="shared" si="53"/>
        <v>26.596450679264194</v>
      </c>
      <c r="O233" s="141">
        <f t="shared" si="54"/>
        <v>-0.1016541477368218</v>
      </c>
      <c r="P233" s="139">
        <f t="shared" si="55"/>
        <v>1.1237254865012728E-2</v>
      </c>
      <c r="Q233" s="156">
        <f t="shared" si="56"/>
        <v>1.6889636837919401E-3</v>
      </c>
      <c r="R233" s="156">
        <f t="shared" si="48"/>
        <v>1.3122491790395679E-2</v>
      </c>
      <c r="T233" s="102">
        <f>FORECAST($T$2,'EUR GBP'!Q233:R233,'EUR GBP'!$Q$2:$R$2)</f>
        <v>-3.5196813056245389E-3</v>
      </c>
      <c r="U233" s="102">
        <f t="shared" si="57"/>
        <v>-7.1697542443872279E-5</v>
      </c>
      <c r="V233" s="102">
        <f t="shared" si="58"/>
        <v>3.2497472083196026E-2</v>
      </c>
      <c r="W233" s="149">
        <f t="shared" si="59"/>
        <v>-7.169754244387011E-5</v>
      </c>
      <c r="X233" s="155">
        <f t="shared" si="49"/>
        <v>1.2658629561648147E-5</v>
      </c>
      <c r="AC233" s="152">
        <f t="shared" si="50"/>
        <v>0.2442103613457392</v>
      </c>
      <c r="AD233" s="153">
        <f t="shared" si="60"/>
        <v>3.1913417539958244E-4</v>
      </c>
      <c r="AE233" s="153">
        <f t="shared" si="61"/>
        <v>0.18964893120214205</v>
      </c>
      <c r="AF233" s="153">
        <f t="shared" si="62"/>
        <v>3.1913417539958244E-4</v>
      </c>
      <c r="AG233" s="139">
        <f t="shared" si="63"/>
        <v>1.8361461202936243E-4</v>
      </c>
    </row>
    <row r="234" spans="9:33" ht="15" x14ac:dyDescent="0.2">
      <c r="I234" s="49">
        <v>44733</v>
      </c>
      <c r="J234" s="50">
        <v>5.4439997673034597</v>
      </c>
      <c r="K234" s="139">
        <f t="shared" si="51"/>
        <v>-8.0498330858816726E-3</v>
      </c>
      <c r="L234" s="140">
        <f t="shared" si="52"/>
        <v>6.0489121670341532</v>
      </c>
      <c r="M234" s="139" cm="1">
        <f t="array" ref="M234">[1]!BSMPut(L234,$G$4,$G$7,V234,$G$11,AE234)</f>
        <v>3.7110939691839206E-2</v>
      </c>
      <c r="N234" s="139">
        <f t="shared" si="53"/>
        <v>9.9685596694971679</v>
      </c>
      <c r="O234" s="141">
        <f t="shared" si="54"/>
        <v>-4.908788255690677E-2</v>
      </c>
      <c r="P234" s="139">
        <f t="shared" si="55"/>
        <v>5.426370289423668E-3</v>
      </c>
      <c r="Q234" s="156">
        <f t="shared" si="56"/>
        <v>3.9383898362635173E-4</v>
      </c>
      <c r="R234" s="156">
        <f t="shared" si="48"/>
        <v>5.0411708406761443E-3</v>
      </c>
      <c r="T234" s="102">
        <f>FORECAST($T$2,'EUR GBP'!Q234:R234,'EUR GBP'!$Q$2:$R$2)</f>
        <v>-3.4479837631806666E-3</v>
      </c>
      <c r="U234" s="102">
        <f t="shared" si="57"/>
        <v>-3.3424189314247219E-5</v>
      </c>
      <c r="V234" s="102">
        <f t="shared" si="58"/>
        <v>3.2535745436325647E-2</v>
      </c>
      <c r="W234" s="149">
        <f t="shared" si="59"/>
        <v>-3.3424189314248953E-5</v>
      </c>
      <c r="X234" s="155">
        <f t="shared" si="49"/>
        <v>5.9012403564419502E-6</v>
      </c>
      <c r="AC234" s="152">
        <f t="shared" si="50"/>
        <v>0.24389122717033962</v>
      </c>
      <c r="AD234" s="153">
        <f t="shared" si="60"/>
        <v>-1.3642763635562383E-3</v>
      </c>
      <c r="AE234" s="153">
        <f t="shared" si="61"/>
        <v>0.18796552066318623</v>
      </c>
      <c r="AF234" s="153">
        <f t="shared" si="62"/>
        <v>-1.3642763635562383E-3</v>
      </c>
      <c r="AG234" s="139">
        <f t="shared" si="63"/>
        <v>-7.8493967273031786E-4</v>
      </c>
    </row>
    <row r="235" spans="9:33" ht="15" x14ac:dyDescent="0.2">
      <c r="I235" s="49">
        <v>44732</v>
      </c>
      <c r="J235" s="50">
        <v>5.4879999160766602</v>
      </c>
      <c r="K235" s="139">
        <f t="shared" si="51"/>
        <v>8.6010104320510868E-3</v>
      </c>
      <c r="L235" s="140">
        <f t="shared" si="52"/>
        <v>6.150449011632241</v>
      </c>
      <c r="M235" s="139" cm="1">
        <f t="array" ref="M235">[1]!BSMPut(L235,$G$4,$G$7,V235,$G$11,AE235)</f>
        <v>2.6894144116250907E-2</v>
      </c>
      <c r="N235" s="139">
        <f t="shared" si="53"/>
        <v>-10.465031481679432</v>
      </c>
      <c r="O235" s="141">
        <f t="shared" si="54"/>
        <v>5.2448962041180991E-2</v>
      </c>
      <c r="P235" s="139">
        <f t="shared" si="55"/>
        <v>-5.7979174188545106E-3</v>
      </c>
      <c r="Q235" s="156">
        <f t="shared" si="56"/>
        <v>4.4961821816976447E-4</v>
      </c>
      <c r="R235" s="156">
        <f t="shared" si="48"/>
        <v>-5.2002826717421633E-3</v>
      </c>
      <c r="T235" s="102">
        <f>FORECAST($T$2,'EUR GBP'!Q235:R235,'EUR GBP'!$Q$2:$R$2)</f>
        <v>-3.4145595738664194E-3</v>
      </c>
      <c r="U235" s="102">
        <f t="shared" si="57"/>
        <v>3.1841592863205911E-5</v>
      </c>
      <c r="V235" s="102">
        <f t="shared" si="58"/>
        <v>3.2601011218503104E-2</v>
      </c>
      <c r="W235" s="149">
        <f t="shared" si="59"/>
        <v>3.1841592863207646E-5</v>
      </c>
      <c r="X235" s="155">
        <f t="shared" si="49"/>
        <v>-5.6218234958850557E-6</v>
      </c>
      <c r="AC235" s="152">
        <f t="shared" si="50"/>
        <v>0.24525550353389586</v>
      </c>
      <c r="AD235" s="153">
        <f t="shared" si="60"/>
        <v>2.6703348046919206E-4</v>
      </c>
      <c r="AE235" s="153">
        <f t="shared" si="61"/>
        <v>0.18959683050721166</v>
      </c>
      <c r="AF235" s="153">
        <f t="shared" si="62"/>
        <v>2.6703348046919206E-4</v>
      </c>
      <c r="AG235" s="139">
        <f t="shared" si="63"/>
        <v>1.5363835243846838E-4</v>
      </c>
    </row>
    <row r="236" spans="9:33" ht="15" x14ac:dyDescent="0.2">
      <c r="I236" s="49">
        <v>44729</v>
      </c>
      <c r="J236" s="50">
        <v>5.44099998474121</v>
      </c>
      <c r="K236" s="139">
        <f t="shared" si="51"/>
        <v>4.0515406614089764E-3</v>
      </c>
      <c r="L236" s="140">
        <f t="shared" si="52"/>
        <v>6.1227063447452519</v>
      </c>
      <c r="M236" s="139" cm="1">
        <f t="array" ref="M236">[1]!BSMPut(L236,$G$4,$G$7,V236,$G$11,AE236)</f>
        <v>2.846264104625984E-2</v>
      </c>
      <c r="N236" s="139">
        <f t="shared" si="53"/>
        <v>-7.328037621661565</v>
      </c>
      <c r="O236" s="141">
        <f t="shared" si="54"/>
        <v>2.4706295154191871E-2</v>
      </c>
      <c r="P236" s="139">
        <f t="shared" si="55"/>
        <v>-2.7311323895671969E-3</v>
      </c>
      <c r="Q236" s="156">
        <f t="shared" si="56"/>
        <v>9.9766642074701953E-5</v>
      </c>
      <c r="R236" s="156">
        <f t="shared" si="48"/>
        <v>-3.7225148096432271E-3</v>
      </c>
      <c r="T236" s="102">
        <f>FORECAST($T$2,'EUR GBP'!Q236:R236,'EUR GBP'!$Q$2:$R$2)</f>
        <v>-3.4464011667296253E-3</v>
      </c>
      <c r="U236" s="102">
        <f t="shared" si="57"/>
        <v>6.3167838379737853E-5</v>
      </c>
      <c r="V236" s="102">
        <f t="shared" si="58"/>
        <v>3.2632337464019633E-2</v>
      </c>
      <c r="W236" s="149">
        <f t="shared" si="59"/>
        <v>6.3167838379736552E-5</v>
      </c>
      <c r="X236" s="155">
        <f t="shared" si="49"/>
        <v>-1.1152659338151557E-5</v>
      </c>
      <c r="AC236" s="152">
        <f t="shared" si="50"/>
        <v>0.24498847005342667</v>
      </c>
      <c r="AD236" s="153">
        <f t="shared" si="60"/>
        <v>-1.8771042110253822E-3</v>
      </c>
      <c r="AE236" s="153">
        <f t="shared" si="61"/>
        <v>0.18745269281571708</v>
      </c>
      <c r="AF236" s="153">
        <f t="shared" si="62"/>
        <v>-1.8771042110253822E-3</v>
      </c>
      <c r="AG236" s="139">
        <f t="shared" si="63"/>
        <v>-1.0799964028125801E-3</v>
      </c>
    </row>
    <row r="237" spans="9:33" ht="15" x14ac:dyDescent="0.2">
      <c r="I237" s="49">
        <v>44728</v>
      </c>
      <c r="J237" s="50">
        <v>5.4190001487731898</v>
      </c>
      <c r="K237" s="139">
        <f t="shared" si="51"/>
        <v>-2.5327023068241375E-2</v>
      </c>
      <c r="L237" s="140">
        <f t="shared" si="52"/>
        <v>5.9435558616649296</v>
      </c>
      <c r="M237" s="139" cm="1">
        <f t="array" ref="M237">[1]!BSMPut(L237,$G$4,$G$7,V237,$G$11,AE237)</f>
        <v>5.5463355379673729E-2</v>
      </c>
      <c r="N237" s="139">
        <f t="shared" si="53"/>
        <v>46.673391045166213</v>
      </c>
      <c r="O237" s="141">
        <f t="shared" si="54"/>
        <v>-0.15444418792613046</v>
      </c>
      <c r="P237" s="139">
        <f t="shared" si="55"/>
        <v>1.7072876422505243E-2</v>
      </c>
      <c r="Q237" s="156">
        <f t="shared" si="56"/>
        <v>3.8986409773501605E-3</v>
      </c>
      <c r="R237" s="156">
        <f t="shared" si="48"/>
        <v>2.2406035530678915E-2</v>
      </c>
      <c r="T237" s="102">
        <f>FORECAST($T$2,'EUR GBP'!Q237:R237,'EUR GBP'!$Q$2:$R$2)</f>
        <v>-3.5095690051093632E-3</v>
      </c>
      <c r="U237" s="102">
        <f t="shared" si="57"/>
        <v>-2.9702181927855533E-5</v>
      </c>
      <c r="V237" s="102">
        <f t="shared" si="58"/>
        <v>3.2539467443712042E-2</v>
      </c>
      <c r="W237" s="149">
        <f t="shared" si="59"/>
        <v>-2.9702181927854232E-5</v>
      </c>
      <c r="X237" s="155">
        <f t="shared" si="49"/>
        <v>5.2440977107651577E-6</v>
      </c>
      <c r="AC237" s="152">
        <f t="shared" si="50"/>
        <v>0.24686557426445205</v>
      </c>
      <c r="AD237" s="153">
        <f t="shared" si="60"/>
        <v>2.4841715206441739E-3</v>
      </c>
      <c r="AE237" s="153">
        <f t="shared" si="61"/>
        <v>0.19181396854738664</v>
      </c>
      <c r="AF237" s="153">
        <f t="shared" si="62"/>
        <v>2.4841715206441739E-3</v>
      </c>
      <c r="AG237" s="139">
        <f t="shared" si="63"/>
        <v>1.4292740331127447E-3</v>
      </c>
    </row>
    <row r="238" spans="9:33" ht="15" x14ac:dyDescent="0.2">
      <c r="I238" s="49">
        <v>44727</v>
      </c>
      <c r="J238" s="50">
        <v>5.55800008773803</v>
      </c>
      <c r="K238" s="139">
        <f t="shared" si="51"/>
        <v>3.4038027969096891E-2</v>
      </c>
      <c r="L238" s="140">
        <f t="shared" si="52"/>
        <v>6.305563945834594</v>
      </c>
      <c r="M238" s="139" cm="1">
        <f t="array" ref="M238">[1]!BSMPut(L238,$G$4,$G$7,V238,$G$11,AE238)</f>
        <v>1.7020157479113784E-2</v>
      </c>
      <c r="N238" s="139">
        <f t="shared" si="53"/>
        <v>-30.213004755953676</v>
      </c>
      <c r="O238" s="141">
        <f t="shared" si="54"/>
        <v>0.207563896243534</v>
      </c>
      <c r="P238" s="139">
        <f t="shared" si="55"/>
        <v>-2.2944940809520708E-2</v>
      </c>
      <c r="Q238" s="156">
        <f t="shared" si="56"/>
        <v>7.041638617486079E-3</v>
      </c>
      <c r="R238" s="156">
        <f t="shared" si="48"/>
        <v>-1.3081561719287189E-2</v>
      </c>
      <c r="T238" s="102">
        <f>FORECAST($T$2,'EUR GBP'!Q238:R238,'EUR GBP'!$Q$2:$R$2)</f>
        <v>-3.4798668231815076E-3</v>
      </c>
      <c r="U238" s="102">
        <f t="shared" si="57"/>
        <v>3.6616821307688908E-4</v>
      </c>
      <c r="V238" s="102">
        <f t="shared" si="58"/>
        <v>3.2935337838716786E-2</v>
      </c>
      <c r="W238" s="149">
        <f t="shared" si="59"/>
        <v>3.6616821307688951E-4</v>
      </c>
      <c r="X238" s="155">
        <f t="shared" si="49"/>
        <v>-6.4649186131027336E-5</v>
      </c>
      <c r="AC238" s="152">
        <f t="shared" si="50"/>
        <v>0.24438140274380787</v>
      </c>
      <c r="AD238" s="153">
        <f t="shared" si="60"/>
        <v>5.0167335458071172E-3</v>
      </c>
      <c r="AE238" s="153">
        <f t="shared" si="61"/>
        <v>0.19434653057254958</v>
      </c>
      <c r="AF238" s="153">
        <f t="shared" si="62"/>
        <v>5.0167335458071172E-3</v>
      </c>
      <c r="AG238" s="139">
        <f t="shared" si="63"/>
        <v>2.8863896588784666E-3</v>
      </c>
    </row>
    <row r="239" spans="9:33" ht="15" x14ac:dyDescent="0.2">
      <c r="I239" s="49">
        <v>44726</v>
      </c>
      <c r="J239" s="50">
        <v>5.3720002174377397</v>
      </c>
      <c r="K239" s="139">
        <f t="shared" si="51"/>
        <v>-5.5689270531777257E-3</v>
      </c>
      <c r="L239" s="140">
        <f t="shared" si="52"/>
        <v>6.0640407321446137</v>
      </c>
      <c r="M239" s="139" cm="1">
        <f t="array" ref="M239">[1]!BSMPut(L239,$G$4,$G$7,V239,$G$11,AE239)</f>
        <v>3.6066984487526987E-2</v>
      </c>
      <c r="N239" s="139">
        <f t="shared" si="53"/>
        <v>7.8806492608727297</v>
      </c>
      <c r="O239" s="141">
        <f t="shared" si="54"/>
        <v>-3.3959317446446313E-2</v>
      </c>
      <c r="P239" s="139">
        <f t="shared" si="55"/>
        <v>3.7539983727526887E-3</v>
      </c>
      <c r="Q239" s="156">
        <f t="shared" si="56"/>
        <v>1.8848986771541438E-4</v>
      </c>
      <c r="R239" s="156">
        <f t="shared" si="48"/>
        <v>3.9372516292888078E-3</v>
      </c>
      <c r="T239" s="102">
        <f>FORECAST($T$2,'EUR GBP'!Q239:R239,'EUR GBP'!$Q$2:$R$2)</f>
        <v>-3.8460350362583967E-3</v>
      </c>
      <c r="U239" s="102">
        <f t="shared" si="57"/>
        <v>2.6268858928233177E-4</v>
      </c>
      <c r="V239" s="102">
        <f t="shared" si="58"/>
        <v>3.2831858214922224E-2</v>
      </c>
      <c r="W239" s="149">
        <f t="shared" si="59"/>
        <v>2.626885892823283E-4</v>
      </c>
      <c r="X239" s="155">
        <f t="shared" si="49"/>
        <v>-4.6379240186652025E-5</v>
      </c>
      <c r="AC239" s="152">
        <f t="shared" si="50"/>
        <v>0.23936466919800076</v>
      </c>
      <c r="AD239" s="153">
        <f t="shared" si="60"/>
        <v>7.1508573511208651E-5</v>
      </c>
      <c r="AE239" s="153">
        <f t="shared" si="61"/>
        <v>0.18940130560025367</v>
      </c>
      <c r="AF239" s="153">
        <f t="shared" si="62"/>
        <v>7.1508573511208651E-5</v>
      </c>
      <c r="AG239" s="139">
        <f t="shared" si="63"/>
        <v>4.1142629007356692E-5</v>
      </c>
    </row>
    <row r="240" spans="9:33" ht="15" x14ac:dyDescent="0.2">
      <c r="I240" s="49">
        <v>44725</v>
      </c>
      <c r="J240" s="50">
        <v>5.4019999504089302</v>
      </c>
      <c r="K240" s="139">
        <f t="shared" si="51"/>
        <v>-1.3057675032526502E-2</v>
      </c>
      <c r="L240" s="140">
        <f t="shared" si="52"/>
        <v>6.0183743465951691</v>
      </c>
      <c r="M240" s="139" cm="1">
        <f t="array" ref="M240">[1]!BSMPut(L240,$G$4,$G$7,V240,$G$11,AE240)</f>
        <v>4.287340820086083E-2</v>
      </c>
      <c r="N240" s="139">
        <f t="shared" si="53"/>
        <v>21.493496687540414</v>
      </c>
      <c r="O240" s="141">
        <f t="shared" si="54"/>
        <v>-7.962570299589089E-2</v>
      </c>
      <c r="P240" s="139">
        <f t="shared" si="55"/>
        <v>8.8021427388006394E-3</v>
      </c>
      <c r="Q240" s="156">
        <f t="shared" si="56"/>
        <v>1.0362789192531819E-3</v>
      </c>
      <c r="R240" s="156">
        <f t="shared" si="48"/>
        <v>1.0561022757209914E-2</v>
      </c>
      <c r="T240" s="102">
        <f>FORECAST($T$2,'EUR GBP'!Q240:R240,'EUR GBP'!$Q$2:$R$2)</f>
        <v>-4.1087236255407285E-3</v>
      </c>
      <c r="U240" s="102">
        <f t="shared" si="57"/>
        <v>-2.534713828936247E-4</v>
      </c>
      <c r="V240" s="102">
        <f t="shared" si="58"/>
        <v>3.2315698242746271E-2</v>
      </c>
      <c r="W240" s="149">
        <f t="shared" si="59"/>
        <v>-2.534713828936247E-4</v>
      </c>
      <c r="X240" s="155">
        <f t="shared" si="49"/>
        <v>4.4751887319443242E-5</v>
      </c>
      <c r="AC240" s="152">
        <f t="shared" si="50"/>
        <v>0.23929316062448955</v>
      </c>
      <c r="AD240" s="153">
        <f t="shared" si="60"/>
        <v>1.1781461555475381E-3</v>
      </c>
      <c r="AE240" s="153">
        <f t="shared" si="61"/>
        <v>0.19050794318229</v>
      </c>
      <c r="AF240" s="153">
        <f t="shared" si="62"/>
        <v>1.1781461555475381E-3</v>
      </c>
      <c r="AG240" s="139">
        <f t="shared" si="63"/>
        <v>6.7784921183664968E-4</v>
      </c>
    </row>
    <row r="241" spans="9:33" ht="15" x14ac:dyDescent="0.2">
      <c r="I241" s="49">
        <v>44722</v>
      </c>
      <c r="J241" s="50">
        <v>5.47300004959106</v>
      </c>
      <c r="K241" s="139">
        <f t="shared" si="51"/>
        <v>-4.1165442991658273E-2</v>
      </c>
      <c r="L241" s="140">
        <f t="shared" si="52"/>
        <v>5.8469731761864896</v>
      </c>
      <c r="M241" s="139" cm="1">
        <f t="array" ref="M241">[1]!BSMPut(L241,$G$4,$G$7,V241,$G$11,AE241)</f>
        <v>8.3795609748919198E-2</v>
      </c>
      <c r="N241" s="139">
        <f t="shared" si="53"/>
        <v>103.33789978365715</v>
      </c>
      <c r="O241" s="141">
        <f t="shared" si="54"/>
        <v>-0.25102687340457042</v>
      </c>
      <c r="P241" s="139">
        <f t="shared" si="55"/>
        <v>2.7749511625610297E-2</v>
      </c>
      <c r="Q241" s="156">
        <f t="shared" si="56"/>
        <v>1.0299367100778889E-2</v>
      </c>
      <c r="R241" s="156">
        <f t="shared" si="48"/>
        <v>4.5637192867250008E-2</v>
      </c>
      <c r="T241" s="102">
        <f>FORECAST($T$2,'EUR GBP'!Q241:R241,'EUR GBP'!$Q$2:$R$2)</f>
        <v>-3.8552522426471038E-3</v>
      </c>
      <c r="U241" s="102">
        <f t="shared" si="57"/>
        <v>1.5564947389066185E-4</v>
      </c>
      <c r="V241" s="102">
        <f t="shared" si="58"/>
        <v>3.272481909953056E-2</v>
      </c>
      <c r="W241" s="149">
        <f t="shared" si="59"/>
        <v>1.5564947389066358E-4</v>
      </c>
      <c r="X241" s="155">
        <f t="shared" si="49"/>
        <v>-2.7480844730345289E-5</v>
      </c>
      <c r="AC241" s="152">
        <f t="shared" si="50"/>
        <v>0.23811501446894201</v>
      </c>
      <c r="AD241" s="153">
        <f t="shared" si="60"/>
        <v>1.3236748567430179E-2</v>
      </c>
      <c r="AE241" s="153">
        <f t="shared" si="61"/>
        <v>0.20256654559417264</v>
      </c>
      <c r="AF241" s="153">
        <f t="shared" si="62"/>
        <v>1.3236748567430179E-2</v>
      </c>
      <c r="AG241" s="139">
        <f t="shared" si="63"/>
        <v>7.6157949855911646E-3</v>
      </c>
    </row>
    <row r="242" spans="9:33" ht="15" x14ac:dyDescent="0.2">
      <c r="I242" s="49">
        <v>44721</v>
      </c>
      <c r="J242" s="50">
        <v>5.7030000686645499</v>
      </c>
      <c r="K242" s="139">
        <f t="shared" si="51"/>
        <v>-2.0823220779202383E-2</v>
      </c>
      <c r="L242" s="140">
        <f t="shared" si="52"/>
        <v>5.9710200482468379</v>
      </c>
      <c r="M242" s="139" cm="1">
        <f t="array" ref="M242">[1]!BSMPut(L242,$G$4,$G$7,V242,$G$11,AE242)</f>
        <v>5.192759580974915E-2</v>
      </c>
      <c r="N242" s="139">
        <f t="shared" si="53"/>
        <v>39.601871905317054</v>
      </c>
      <c r="O242" s="141">
        <f t="shared" si="54"/>
        <v>-0.12698000134422216</v>
      </c>
      <c r="P242" s="139">
        <f t="shared" si="55"/>
        <v>1.4036875716659224E-2</v>
      </c>
      <c r="Q242" s="156">
        <f t="shared" si="56"/>
        <v>2.6353649094452208E-3</v>
      </c>
      <c r="R242" s="156">
        <f t="shared" si="48"/>
        <v>1.8932289127791074E-2</v>
      </c>
      <c r="T242" s="102">
        <f>FORECAST($T$2,'EUR GBP'!Q242:R242,'EUR GBP'!$Q$2:$R$2)</f>
        <v>-4.0109017165377656E-3</v>
      </c>
      <c r="U242" s="102">
        <f t="shared" si="57"/>
        <v>-1.7601619474589322E-4</v>
      </c>
      <c r="V242" s="102">
        <f t="shared" si="58"/>
        <v>3.2393153430894002E-2</v>
      </c>
      <c r="W242" s="149">
        <f t="shared" si="59"/>
        <v>-1.7601619474589408E-4</v>
      </c>
      <c r="X242" s="155">
        <f t="shared" si="49"/>
        <v>3.1076711002800755E-5</v>
      </c>
      <c r="AC242" s="152">
        <f t="shared" si="50"/>
        <v>0.22487826590151183</v>
      </c>
      <c r="AD242" s="153">
        <f t="shared" si="60"/>
        <v>3.8740983985253996E-3</v>
      </c>
      <c r="AE242" s="153">
        <f t="shared" si="61"/>
        <v>0.19320389542526786</v>
      </c>
      <c r="AF242" s="153">
        <f t="shared" si="62"/>
        <v>3.8740983985253996E-3</v>
      </c>
      <c r="AG242" s="139">
        <f t="shared" si="63"/>
        <v>2.2289717906838324E-3</v>
      </c>
    </row>
    <row r="243" spans="9:33" ht="15" x14ac:dyDescent="0.2">
      <c r="I243" s="49">
        <v>44720</v>
      </c>
      <c r="J243" s="50">
        <v>5.8229999542236301</v>
      </c>
      <c r="K243" s="139">
        <f t="shared" si="51"/>
        <v>-2.4093496136734369E-2</v>
      </c>
      <c r="L243" s="140">
        <f t="shared" si="52"/>
        <v>5.9510779089544315</v>
      </c>
      <c r="M243" s="139" cm="1">
        <f t="array" ref="M243">[1]!BSMPut(L243,$G$4,$G$7,V243,$G$11,AE243)</f>
        <v>3.9565681983597223E-2</v>
      </c>
      <c r="N243" s="139">
        <f t="shared" si="53"/>
        <v>14.878044253013201</v>
      </c>
      <c r="O243" s="141">
        <f t="shared" si="54"/>
        <v>-0.14692214063662856</v>
      </c>
      <c r="P243" s="139">
        <f t="shared" si="55"/>
        <v>1.6241359318868231E-2</v>
      </c>
      <c r="Q243" s="156">
        <f t="shared" si="56"/>
        <v>3.528130160971392E-3</v>
      </c>
      <c r="R243" s="156">
        <f t="shared" si="48"/>
        <v>9.4872609605400043E-3</v>
      </c>
      <c r="T243" s="102">
        <f>FORECAST($T$2,'EUR GBP'!Q243:R243,'EUR GBP'!$Q$2:$R$2)</f>
        <v>-3.8348855217918724E-3</v>
      </c>
      <c r="U243" s="102">
        <f t="shared" si="57"/>
        <v>1.277692383155199E-4</v>
      </c>
      <c r="V243" s="102">
        <f t="shared" si="58"/>
        <v>3.2696938863955416E-2</v>
      </c>
      <c r="W243" s="149">
        <f t="shared" si="59"/>
        <v>1.277692383155199E-4</v>
      </c>
      <c r="X243" s="155">
        <f t="shared" si="49"/>
        <v>-2.2558422535560533E-5</v>
      </c>
      <c r="AC243" s="152">
        <f t="shared" si="50"/>
        <v>0.22100416750298643</v>
      </c>
      <c r="AD243" s="153">
        <f t="shared" si="60"/>
        <v>-1.7831976006784045E-2</v>
      </c>
      <c r="AE243" s="153">
        <f t="shared" si="61"/>
        <v>0.17149782101995842</v>
      </c>
      <c r="AF243" s="153">
        <f t="shared" si="62"/>
        <v>-1.7831976006784045E-2</v>
      </c>
      <c r="AG243" s="139">
        <f t="shared" si="63"/>
        <v>-1.0259670096764059E-2</v>
      </c>
    </row>
    <row r="244" spans="9:33" ht="15" x14ac:dyDescent="0.2">
      <c r="I244" s="49">
        <v>44719</v>
      </c>
      <c r="J244" s="50">
        <v>5.9650001525878897</v>
      </c>
      <c r="K244" s="139">
        <f t="shared" si="51"/>
        <v>-1.2991532862020257E-2</v>
      </c>
      <c r="L244" s="140">
        <f t="shared" si="52"/>
        <v>6.0187776815541962</v>
      </c>
      <c r="M244" s="139" cm="1">
        <f t="array" ref="M244">[1]!BSMPut(L244,$G$4,$G$7,V244,$G$11,AE244)</f>
        <v>2.9920060367055079E-2</v>
      </c>
      <c r="N244" s="139">
        <f t="shared" si="53"/>
        <v>-4.4131989800710869</v>
      </c>
      <c r="O244" s="141">
        <f t="shared" si="54"/>
        <v>-7.9222368036863777E-2</v>
      </c>
      <c r="P244" s="139">
        <f t="shared" si="55"/>
        <v>8.7575564840194648E-3</v>
      </c>
      <c r="Q244" s="156">
        <f t="shared" si="56"/>
        <v>1.0258072017988497E-3</v>
      </c>
      <c r="R244" s="156">
        <f t="shared" si="48"/>
        <v>-1.2728412619309754E-3</v>
      </c>
      <c r="T244" s="102">
        <f>FORECAST($T$2,'EUR GBP'!Q244:R244,'EUR GBP'!$Q$2:$R$2)</f>
        <v>-3.9626547601073923E-3</v>
      </c>
      <c r="U244" s="102">
        <f t="shared" si="57"/>
        <v>3.1219469383364506E-5</v>
      </c>
      <c r="V244" s="102">
        <f t="shared" si="58"/>
        <v>3.2600389095023261E-2</v>
      </c>
      <c r="W244" s="149">
        <f t="shared" si="59"/>
        <v>3.1219469383364506E-5</v>
      </c>
      <c r="X244" s="155">
        <f t="shared" si="49"/>
        <v>-5.5119838778939219E-6</v>
      </c>
      <c r="AC244" s="152">
        <f t="shared" si="50"/>
        <v>0.23883614350977048</v>
      </c>
      <c r="AD244" s="153">
        <f t="shared" si="60"/>
        <v>-1.9206825359057517E-2</v>
      </c>
      <c r="AE244" s="153">
        <f t="shared" si="61"/>
        <v>0.17012297166768495</v>
      </c>
      <c r="AF244" s="153">
        <f t="shared" si="62"/>
        <v>-1.9206825359057517E-2</v>
      </c>
      <c r="AG244" s="139">
        <f t="shared" si="63"/>
        <v>-1.1050692963871397E-2</v>
      </c>
    </row>
    <row r="245" spans="9:33" ht="15" x14ac:dyDescent="0.2">
      <c r="I245" s="49">
        <v>44718</v>
      </c>
      <c r="J245" s="50">
        <v>6.0430002212524396</v>
      </c>
      <c r="K245" s="139">
        <f t="shared" si="51"/>
        <v>2.7343832619158969E-2</v>
      </c>
      <c r="L245" s="140">
        <f t="shared" si="52"/>
        <v>6.2647427422587016</v>
      </c>
      <c r="M245" s="139" cm="1">
        <f t="array" ref="M245">[1]!BSMPut(L245,$G$4,$G$7,V245,$G$11,AE245)</f>
        <v>1.7491677045391008E-2</v>
      </c>
      <c r="N245" s="139">
        <f t="shared" si="53"/>
        <v>-29.26996562339923</v>
      </c>
      <c r="O245" s="141">
        <f t="shared" si="54"/>
        <v>0.16674269266764163</v>
      </c>
      <c r="P245" s="139">
        <f t="shared" si="55"/>
        <v>-1.8432402180339799E-2</v>
      </c>
      <c r="Q245" s="156">
        <f t="shared" si="56"/>
        <v>4.5442657926594516E-3</v>
      </c>
      <c r="R245" s="156">
        <f t="shared" si="48"/>
        <v>-1.4178268476561558E-2</v>
      </c>
      <c r="T245" s="102">
        <f>FORECAST($T$2,'EUR GBP'!Q245:R245,'EUR GBP'!$Q$2:$R$2)</f>
        <v>-3.9938742294907568E-3</v>
      </c>
      <c r="U245" s="102">
        <f t="shared" si="57"/>
        <v>1.2179536279290602E-4</v>
      </c>
      <c r="V245" s="102">
        <f t="shared" si="58"/>
        <v>3.2690964988432804E-2</v>
      </c>
      <c r="W245" s="149">
        <f t="shared" si="59"/>
        <v>1.2179536279290776E-4</v>
      </c>
      <c r="X245" s="155">
        <f t="shared" si="49"/>
        <v>-2.1503699113940527E-5</v>
      </c>
      <c r="AC245" s="152">
        <f t="shared" si="50"/>
        <v>0.25804296886882799</v>
      </c>
      <c r="AD245" s="153">
        <f t="shared" si="60"/>
        <v>-4.6689366771957008E-4</v>
      </c>
      <c r="AE245" s="153">
        <f t="shared" si="61"/>
        <v>0.18886290335902289</v>
      </c>
      <c r="AF245" s="153">
        <f t="shared" si="62"/>
        <v>-4.6689366771957008E-4</v>
      </c>
      <c r="AG245" s="139">
        <f t="shared" si="63"/>
        <v>-2.6862838976726868E-4</v>
      </c>
    </row>
    <row r="246" spans="9:33" ht="15" x14ac:dyDescent="0.2">
      <c r="I246" s="49">
        <v>44715</v>
      </c>
      <c r="J246" s="50">
        <v>5.88000011444091</v>
      </c>
      <c r="K246" s="139">
        <f t="shared" si="51"/>
        <v>-1.0657248052256004E-2</v>
      </c>
      <c r="L246" s="140">
        <f t="shared" si="52"/>
        <v>6.033012150439899</v>
      </c>
      <c r="M246" s="139" cm="1">
        <f t="array" ref="M246">[1]!BSMPut(L246,$G$4,$G$7,V246,$G$11,AE246)</f>
        <v>3.9539081904179874E-2</v>
      </c>
      <c r="N246" s="139">
        <f t="shared" si="53"/>
        <v>14.824844094178502</v>
      </c>
      <c r="O246" s="141">
        <f t="shared" si="54"/>
        <v>-6.4987899151160988E-2</v>
      </c>
      <c r="P246" s="139">
        <f t="shared" si="55"/>
        <v>7.1840215294905448E-3</v>
      </c>
      <c r="Q246" s="156">
        <f t="shared" si="56"/>
        <v>6.9029559168743836E-4</v>
      </c>
      <c r="R246" s="156">
        <f t="shared" si="48"/>
        <v>7.4339937510183862E-3</v>
      </c>
      <c r="T246" s="102">
        <f>FORECAST($T$2,'EUR GBP'!Q246:R246,'EUR GBP'!$Q$2:$R$2)</f>
        <v>-4.1156695922836628E-3</v>
      </c>
      <c r="U246" s="102">
        <f t="shared" si="57"/>
        <v>5.6382664479311638E-5</v>
      </c>
      <c r="V246" s="102">
        <f t="shared" si="58"/>
        <v>3.2625552290119209E-2</v>
      </c>
      <c r="W246" s="149">
        <f t="shared" si="59"/>
        <v>5.6382664479312505E-5</v>
      </c>
      <c r="X246" s="155">
        <f t="shared" si="49"/>
        <v>-9.9546963398511217E-6</v>
      </c>
      <c r="AC246" s="152">
        <f t="shared" si="50"/>
        <v>0.25850986253654756</v>
      </c>
      <c r="AD246" s="153">
        <f t="shared" si="60"/>
        <v>-7.4800883393372208E-4</v>
      </c>
      <c r="AE246" s="153">
        <f t="shared" si="61"/>
        <v>0.18858178819280874</v>
      </c>
      <c r="AF246" s="153">
        <f t="shared" si="62"/>
        <v>-7.4800883393372208E-4</v>
      </c>
      <c r="AG246" s="139">
        <f t="shared" si="63"/>
        <v>-4.3036867381974494E-4</v>
      </c>
    </row>
    <row r="247" spans="9:33" ht="15" x14ac:dyDescent="0.2">
      <c r="I247" s="49">
        <v>44714</v>
      </c>
      <c r="J247" s="50">
        <v>5.9429998397827104</v>
      </c>
      <c r="K247" s="139">
        <f t="shared" si="51"/>
        <v>6.4145442455797461E-3</v>
      </c>
      <c r="L247" s="140">
        <f t="shared" si="52"/>
        <v>6.1371159407187097</v>
      </c>
      <c r="M247" s="139" cm="1">
        <f t="array" ref="M247">[1]!BSMPut(L247,$G$4,$G$7,V247,$G$11,AE247)</f>
        <v>2.0328144423973349E-2</v>
      </c>
      <c r="N247" s="139">
        <f t="shared" si="53"/>
        <v>-23.597030866234547</v>
      </c>
      <c r="O247" s="141">
        <f t="shared" si="54"/>
        <v>3.9115891127649682E-2</v>
      </c>
      <c r="P247" s="139">
        <f t="shared" si="55"/>
        <v>-4.3240265907445227E-3</v>
      </c>
      <c r="Q247" s="156">
        <f t="shared" si="56"/>
        <v>2.5007861852870133E-4</v>
      </c>
      <c r="R247" s="156">
        <f t="shared" si="48"/>
        <v>-1.301188093340932E-2</v>
      </c>
      <c r="T247" s="102">
        <f>FORECAST($T$2,'EUR GBP'!Q247:R247,'EUR GBP'!$Q$2:$R$2)</f>
        <v>-4.1720522567629745E-3</v>
      </c>
      <c r="U247" s="102">
        <f t="shared" si="57"/>
        <v>7.9086725600061719E-5</v>
      </c>
      <c r="V247" s="102">
        <f t="shared" si="58"/>
        <v>3.2648256351239954E-2</v>
      </c>
      <c r="W247" s="149">
        <f t="shared" si="59"/>
        <v>7.908672560005825E-5</v>
      </c>
      <c r="X247" s="155">
        <f t="shared" si="49"/>
        <v>-1.3963234003433346E-5</v>
      </c>
      <c r="AC247" s="152">
        <f t="shared" si="50"/>
        <v>0.25925787137048129</v>
      </c>
      <c r="AD247" s="153">
        <f t="shared" si="60"/>
        <v>-1.5510441618460158E-2</v>
      </c>
      <c r="AE247" s="153">
        <f t="shared" si="61"/>
        <v>0.17381935540828231</v>
      </c>
      <c r="AF247" s="153">
        <f t="shared" si="62"/>
        <v>-1.5510441618460158E-2</v>
      </c>
      <c r="AG247" s="139">
        <f t="shared" si="63"/>
        <v>-8.9239697271900655E-3</v>
      </c>
    </row>
    <row r="248" spans="9:33" ht="15" x14ac:dyDescent="0.2">
      <c r="I248" s="49">
        <v>44713</v>
      </c>
      <c r="J248" s="50">
        <v>5.9050002098083496</v>
      </c>
      <c r="K248" s="139">
        <f t="shared" si="51"/>
        <v>-2.0781642058354689E-2</v>
      </c>
      <c r="L248" s="140">
        <f t="shared" si="52"/>
        <v>5.97127359528863</v>
      </c>
      <c r="M248" s="139" cm="1">
        <f t="array" ref="M248">[1]!BSMPut(L248,$G$4,$G$7,V248,$G$11,AE248)</f>
        <v>4.5931822765552077E-2</v>
      </c>
      <c r="N248" s="139">
        <f t="shared" si="53"/>
        <v>27.610325816922909</v>
      </c>
      <c r="O248" s="141">
        <f t="shared" si="54"/>
        <v>-0.12672645430243001</v>
      </c>
      <c r="P248" s="139">
        <f t="shared" si="55"/>
        <v>1.400884761557018E-2</v>
      </c>
      <c r="Q248" s="156">
        <f t="shared" si="56"/>
        <v>2.6248510983360321E-3</v>
      </c>
      <c r="R248" s="156">
        <f t="shared" si="48"/>
        <v>1.4142146980958507E-2</v>
      </c>
      <c r="T248" s="102">
        <f>FORECAST($T$2,'EUR GBP'!Q248:R248,'EUR GBP'!$Q$2:$R$2)</f>
        <v>-4.2511389823630362E-3</v>
      </c>
      <c r="U248" s="102">
        <f t="shared" si="57"/>
        <v>8.6969463154720414E-6</v>
      </c>
      <c r="V248" s="102">
        <f t="shared" si="58"/>
        <v>3.2577866571955369E-2</v>
      </c>
      <c r="W248" s="149">
        <f t="shared" si="59"/>
        <v>8.6969463154729088E-6</v>
      </c>
      <c r="X248" s="155">
        <f t="shared" si="49"/>
        <v>-1.5354978423604913E-6</v>
      </c>
      <c r="AC248" s="152">
        <f t="shared" si="50"/>
        <v>0.27476831298894144</v>
      </c>
      <c r="AD248" s="153">
        <f t="shared" si="60"/>
        <v>-4.3278106744295552E-3</v>
      </c>
      <c r="AE248" s="153">
        <f t="shared" si="61"/>
        <v>0.18500198635231291</v>
      </c>
      <c r="AF248" s="153">
        <f t="shared" si="62"/>
        <v>-4.3278106744295552E-3</v>
      </c>
      <c r="AG248" s="139">
        <f t="shared" si="63"/>
        <v>-2.4900162351053422E-3</v>
      </c>
    </row>
    <row r="249" spans="9:33" ht="15" x14ac:dyDescent="0.2">
      <c r="I249" s="49">
        <v>44712</v>
      </c>
      <c r="J249" s="50">
        <v>6.0289998054504297</v>
      </c>
      <c r="K249" s="139">
        <f t="shared" si="51"/>
        <v>-1.4490669859921E-2</v>
      </c>
      <c r="L249" s="140">
        <f t="shared" si="52"/>
        <v>6.0096359440666545</v>
      </c>
      <c r="M249" s="139" cm="1">
        <f t="array" ref="M249">[1]!BSMPut(L249,$G$4,$G$7,V249,$G$11,AE249)</f>
        <v>4.3640865899461367E-2</v>
      </c>
      <c r="N249" s="139">
        <f t="shared" si="53"/>
        <v>23.02841208474149</v>
      </c>
      <c r="O249" s="141">
        <f t="shared" si="54"/>
        <v>-8.8364105524405545E-2</v>
      </c>
      <c r="P249" s="139">
        <f t="shared" si="55"/>
        <v>9.7681206011129094E-3</v>
      </c>
      <c r="Q249" s="156">
        <f t="shared" si="56"/>
        <v>1.276209212940495E-3</v>
      </c>
      <c r="R249" s="156">
        <f t="shared" si="48"/>
        <v>1.1369154592555919E-2</v>
      </c>
      <c r="T249" s="102">
        <f>FORECAST($T$2,'EUR GBP'!Q249:R249,'EUR GBP'!$Q$2:$R$2)</f>
        <v>-4.2598359286785082E-3</v>
      </c>
      <c r="U249" s="102">
        <f t="shared" si="57"/>
        <v>3.4895911812779859E-5</v>
      </c>
      <c r="V249" s="102">
        <f t="shared" si="58"/>
        <v>3.2604065537452674E-2</v>
      </c>
      <c r="W249" s="149">
        <f t="shared" si="59"/>
        <v>3.4895911812778124E-5</v>
      </c>
      <c r="X249" s="155">
        <f t="shared" si="49"/>
        <v>-6.1610817581330743E-6</v>
      </c>
      <c r="AC249" s="152">
        <f t="shared" si="50"/>
        <v>0.279096123663371</v>
      </c>
      <c r="AD249" s="153">
        <f t="shared" si="60"/>
        <v>5.7527501986776031E-4</v>
      </c>
      <c r="AE249" s="153">
        <f t="shared" si="61"/>
        <v>0.18990507204661022</v>
      </c>
      <c r="AF249" s="153">
        <f t="shared" si="62"/>
        <v>5.7527501986776031E-4</v>
      </c>
      <c r="AG249" s="139">
        <f t="shared" si="63"/>
        <v>3.3098586026064565E-4</v>
      </c>
    </row>
    <row r="250" spans="9:33" ht="15" x14ac:dyDescent="0.2">
      <c r="I250" s="49">
        <v>44711</v>
      </c>
      <c r="J250" s="50">
        <v>6.11700010299682</v>
      </c>
      <c r="K250" s="139">
        <f t="shared" si="51"/>
        <v>-7.6541259294457334E-3</v>
      </c>
      <c r="L250" s="140">
        <f t="shared" si="52"/>
        <v>6.0513251892937241</v>
      </c>
      <c r="M250" s="139" cm="1">
        <f t="array" ref="M250">[1]!BSMPut(L250,$G$4,$G$7,V250,$G$11,AE250)</f>
        <v>2.4025250782075069E-2</v>
      </c>
      <c r="N250" s="139">
        <f t="shared" si="53"/>
        <v>-16.202818150031106</v>
      </c>
      <c r="O250" s="141">
        <f t="shared" si="54"/>
        <v>-4.6674860297335918E-2</v>
      </c>
      <c r="P250" s="139">
        <f t="shared" si="55"/>
        <v>5.1596251862533766E-3</v>
      </c>
      <c r="Q250" s="156">
        <f t="shared" si="56"/>
        <v>3.5607063388008395E-4</v>
      </c>
      <c r="R250" s="156">
        <f t="shared" si="48"/>
        <v>-8.0534144492510028E-3</v>
      </c>
      <c r="T250" s="102">
        <f>FORECAST($T$2,'EUR GBP'!Q250:R250,'EUR GBP'!$Q$2:$R$2)</f>
        <v>-4.2947318404912881E-3</v>
      </c>
      <c r="U250" s="102">
        <f t="shared" si="57"/>
        <v>1.1835494078695982E-4</v>
      </c>
      <c r="V250" s="102">
        <f t="shared" si="58"/>
        <v>3.2687524566426859E-2</v>
      </c>
      <c r="W250" s="149">
        <f t="shared" si="59"/>
        <v>1.1835494078696329E-4</v>
      </c>
      <c r="X250" s="155">
        <f t="shared" si="49"/>
        <v>-2.0896272049852685E-5</v>
      </c>
      <c r="AC250" s="152">
        <f t="shared" si="50"/>
        <v>0.27852084864350324</v>
      </c>
      <c r="AD250" s="153">
        <f t="shared" si="60"/>
        <v>-2.3547679862673698E-2</v>
      </c>
      <c r="AE250" s="153">
        <f t="shared" si="61"/>
        <v>0.16578211716406877</v>
      </c>
      <c r="AF250" s="153">
        <f t="shared" si="62"/>
        <v>-2.3547679862673698E-2</v>
      </c>
      <c r="AG250" s="139">
        <f t="shared" si="63"/>
        <v>-1.3548213997334611E-2</v>
      </c>
    </row>
    <row r="251" spans="9:33" ht="15" x14ac:dyDescent="0.2">
      <c r="I251" s="49">
        <v>44708</v>
      </c>
      <c r="J251" s="50">
        <v>6.1640000343322701</v>
      </c>
      <c r="K251" s="139">
        <f t="shared" si="51"/>
        <v>-3.2393907249090438E-3</v>
      </c>
      <c r="L251" s="140">
        <f t="shared" si="52"/>
        <v>6.0782462447899199</v>
      </c>
      <c r="M251" s="139" cm="1">
        <f t="array" ref="M251">[1]!BSMPut(L251,$G$4,$G$7,V251,$G$11,AE251)</f>
        <v>3.41732578399494E-2</v>
      </c>
      <c r="N251" s="139">
        <f t="shared" si="53"/>
        <v>4.0931959657175554</v>
      </c>
      <c r="O251" s="141">
        <f t="shared" si="54"/>
        <v>-1.9753804801140085E-2</v>
      </c>
      <c r="P251" s="139">
        <f t="shared" si="55"/>
        <v>2.1836643565082661E-3</v>
      </c>
      <c r="Q251" s="156">
        <f t="shared" si="56"/>
        <v>6.3778106311270088E-5</v>
      </c>
      <c r="R251" s="156">
        <f t="shared" si="48"/>
        <v>2.0529072257206506E-3</v>
      </c>
      <c r="T251" s="102">
        <f>FORECAST($T$2,'EUR GBP'!Q251:R251,'EUR GBP'!$Q$2:$R$2)</f>
        <v>-4.4130867812782479E-3</v>
      </c>
      <c r="U251" s="102">
        <f t="shared" si="57"/>
        <v>-1.5974906273181697E-5</v>
      </c>
      <c r="V251" s="102">
        <f t="shared" si="58"/>
        <v>3.2553194719366713E-2</v>
      </c>
      <c r="W251" s="149">
        <f t="shared" si="59"/>
        <v>-1.5974906273183431E-5</v>
      </c>
      <c r="X251" s="155">
        <f t="shared" si="49"/>
        <v>2.8204651638177225E-6</v>
      </c>
      <c r="AC251" s="152">
        <f t="shared" si="50"/>
        <v>0.30206852850617694</v>
      </c>
      <c r="AD251" s="153">
        <f t="shared" si="60"/>
        <v>-3.4301708674439046E-4</v>
      </c>
      <c r="AE251" s="153">
        <f t="shared" si="61"/>
        <v>0.18898677993999807</v>
      </c>
      <c r="AF251" s="153">
        <f t="shared" si="62"/>
        <v>-3.4301708674439046E-4</v>
      </c>
      <c r="AG251" s="139">
        <f t="shared" si="63"/>
        <v>-1.9735570226270358E-4</v>
      </c>
    </row>
    <row r="252" spans="9:33" ht="15" x14ac:dyDescent="0.2">
      <c r="I252" s="49">
        <v>44707</v>
      </c>
      <c r="J252" s="50">
        <v>6.1840000152587802</v>
      </c>
      <c r="K252" s="139">
        <f t="shared" si="51"/>
        <v>5.5132164272564139E-3</v>
      </c>
      <c r="L252" s="140">
        <f t="shared" si="52"/>
        <v>6.131619643637876</v>
      </c>
      <c r="M252" s="139" cm="1">
        <f t="array" ref="M252">[1]!BSMPut(L252,$G$4,$G$7,V252,$G$11,AE252)</f>
        <v>2.040100399624567E-2</v>
      </c>
      <c r="N252" s="139">
        <f t="shared" si="53"/>
        <v>-23.451311721689905</v>
      </c>
      <c r="O252" s="141">
        <f t="shared" si="54"/>
        <v>3.3619594046816026E-2</v>
      </c>
      <c r="P252" s="139">
        <f t="shared" si="55"/>
        <v>-3.7164439934160225E-3</v>
      </c>
      <c r="Q252" s="156">
        <f t="shared" si="56"/>
        <v>1.8473748818743037E-4</v>
      </c>
      <c r="R252" s="156">
        <f t="shared" si="48"/>
        <v>-1.2935400131142454E-2</v>
      </c>
      <c r="T252" s="102">
        <f>FORECAST($T$2,'EUR GBP'!Q252:R252,'EUR GBP'!$Q$2:$R$2)</f>
        <v>-4.3971118750050662E-3</v>
      </c>
      <c r="U252" s="102">
        <f t="shared" si="57"/>
        <v>5.1507679745549026E-5</v>
      </c>
      <c r="V252" s="102">
        <f t="shared" si="58"/>
        <v>3.2620677305385447E-2</v>
      </c>
      <c r="W252" s="149">
        <f t="shared" si="59"/>
        <v>5.1507679745550761E-5</v>
      </c>
      <c r="X252" s="155">
        <f t="shared" si="49"/>
        <v>-9.0939886536470755E-6</v>
      </c>
      <c r="AC252" s="152">
        <f t="shared" si="50"/>
        <v>0.30241154559292133</v>
      </c>
      <c r="AD252" s="153">
        <f t="shared" si="60"/>
        <v>-1.6328427107788201E-2</v>
      </c>
      <c r="AE252" s="153">
        <f t="shared" si="61"/>
        <v>0.17300136991895426</v>
      </c>
      <c r="AF252" s="153">
        <f t="shared" si="62"/>
        <v>-1.6328427107788201E-2</v>
      </c>
      <c r="AG252" s="139">
        <f t="shared" si="63"/>
        <v>-9.3945996372602151E-3</v>
      </c>
    </row>
    <row r="253" spans="9:33" ht="15" x14ac:dyDescent="0.2">
      <c r="I253" s="49">
        <v>44706</v>
      </c>
      <c r="J253" s="50">
        <v>6.1500000953674299</v>
      </c>
      <c r="K253" s="139">
        <f t="shared" si="51"/>
        <v>2.3027310694710906E-2</v>
      </c>
      <c r="L253" s="140">
        <f t="shared" si="52"/>
        <v>6.2384205913493567</v>
      </c>
      <c r="M253" s="139" cm="1">
        <f t="array" ref="M253">[1]!BSMPut(L253,$G$4,$G$7,V253,$G$11,AE253)</f>
        <v>2.056663437798889E-2</v>
      </c>
      <c r="N253" s="139">
        <f t="shared" si="53"/>
        <v>-23.120050958203464</v>
      </c>
      <c r="O253" s="141">
        <f t="shared" si="54"/>
        <v>0.14042054175829666</v>
      </c>
      <c r="P253" s="139">
        <f t="shared" si="55"/>
        <v>-1.5522646651923778E-2</v>
      </c>
      <c r="Q253" s="156">
        <f t="shared" si="56"/>
        <v>3.2227854387912708E-3</v>
      </c>
      <c r="R253" s="156">
        <f t="shared" si="48"/>
        <v>-1.0873924910954869E-2</v>
      </c>
      <c r="T253" s="102">
        <f>FORECAST($T$2,'EUR GBP'!Q253:R253,'EUR GBP'!$Q$2:$R$2)</f>
        <v>-4.4486195547506152E-3</v>
      </c>
      <c r="U253" s="102">
        <f t="shared" si="57"/>
        <v>-2.2414838895196479E-6</v>
      </c>
      <c r="V253" s="102">
        <f t="shared" si="58"/>
        <v>3.2566928141750377E-2</v>
      </c>
      <c r="W253" s="149">
        <f t="shared" si="59"/>
        <v>-2.2414838895187805E-6</v>
      </c>
      <c r="X253" s="155">
        <f t="shared" si="49"/>
        <v>3.9574737513539969E-7</v>
      </c>
      <c r="AC253" s="152">
        <f t="shared" si="50"/>
        <v>0.31873997270070953</v>
      </c>
      <c r="AD253" s="153">
        <f t="shared" si="60"/>
        <v>2.4776824917551177E-3</v>
      </c>
      <c r="AE253" s="153">
        <f t="shared" si="61"/>
        <v>0.19180747951849758</v>
      </c>
      <c r="AF253" s="153">
        <f t="shared" si="62"/>
        <v>2.4776824917551177E-3</v>
      </c>
      <c r="AG253" s="139">
        <f t="shared" si="63"/>
        <v>1.4255405548025024E-3</v>
      </c>
    </row>
    <row r="254" spans="9:33" ht="15" x14ac:dyDescent="0.2">
      <c r="I254" s="49">
        <v>44705</v>
      </c>
      <c r="J254" s="50">
        <v>6.0100002288818297</v>
      </c>
      <c r="K254" s="139">
        <f t="shared" si="51"/>
        <v>-1.6338340756715055E-2</v>
      </c>
      <c r="L254" s="140">
        <f t="shared" si="52"/>
        <v>5.9983688468463763</v>
      </c>
      <c r="M254" s="139" cm="1">
        <f t="array" ref="M254">[1]!BSMPut(L254,$G$4,$G$7,V254,$G$11,AE254)</f>
        <v>4.5952908077019572E-2</v>
      </c>
      <c r="N254" s="139">
        <f t="shared" si="53"/>
        <v>27.652496439857899</v>
      </c>
      <c r="O254" s="141">
        <f t="shared" si="54"/>
        <v>-9.9631202744683733E-2</v>
      </c>
      <c r="P254" s="139">
        <f t="shared" si="55"/>
        <v>1.1013630458526042E-2</v>
      </c>
      <c r="Q254" s="156">
        <f t="shared" si="56"/>
        <v>1.6224108816138461E-3</v>
      </c>
      <c r="R254" s="156">
        <f t="shared" si="48"/>
        <v>1.3520005105927019E-2</v>
      </c>
      <c r="T254" s="102">
        <f>FORECAST($T$2,'EUR GBP'!Q254:R254,'EUR GBP'!$Q$2:$R$2)</f>
        <v>-4.4463780708610956E-3</v>
      </c>
      <c r="U254" s="102">
        <f t="shared" si="57"/>
        <v>3.5999575629802605E-6</v>
      </c>
      <c r="V254" s="102">
        <f t="shared" si="58"/>
        <v>3.2572769583202876E-2</v>
      </c>
      <c r="W254" s="149">
        <f t="shared" si="59"/>
        <v>3.5999575629802605E-6</v>
      </c>
      <c r="X254" s="155">
        <f t="shared" si="49"/>
        <v>-6.3559402001953651E-7</v>
      </c>
      <c r="AC254" s="152">
        <f t="shared" si="50"/>
        <v>0.31626229020895441</v>
      </c>
      <c r="AD254" s="153">
        <f t="shared" si="60"/>
        <v>1.5374914018602692E-3</v>
      </c>
      <c r="AE254" s="153">
        <f t="shared" si="61"/>
        <v>0.19086728842860273</v>
      </c>
      <c r="AF254" s="153">
        <f t="shared" si="62"/>
        <v>1.5374914018602692E-3</v>
      </c>
      <c r="AG254" s="139">
        <f t="shared" si="63"/>
        <v>8.8459935980715176E-4</v>
      </c>
    </row>
    <row r="255" spans="9:33" ht="15" x14ac:dyDescent="0.2">
      <c r="I255" s="49">
        <v>44704</v>
      </c>
      <c r="J255" s="50">
        <v>6.1090002059936497</v>
      </c>
      <c r="K255" s="139">
        <f t="shared" si="51"/>
        <v>1.8022706889184016E-3</v>
      </c>
      <c r="L255" s="140">
        <f t="shared" si="52"/>
        <v>6.1089902963414611</v>
      </c>
      <c r="M255" s="139" cm="1">
        <f t="array" ref="M255">[1]!BSMPut(L255,$G$4,$G$7,V255,$G$11,AE255)</f>
        <v>3.0943070891438218E-2</v>
      </c>
      <c r="N255" s="139">
        <f t="shared" si="53"/>
        <v>-2.3671779313048091</v>
      </c>
      <c r="O255" s="141">
        <f t="shared" si="54"/>
        <v>1.0990246750401056E-2</v>
      </c>
      <c r="P255" s="139">
        <f t="shared" si="55"/>
        <v>-1.2149057024546728E-3</v>
      </c>
      <c r="Q255" s="156">
        <f t="shared" si="56"/>
        <v>1.9741720122635638E-5</v>
      </c>
      <c r="R255" s="156">
        <f t="shared" si="48"/>
        <v>-1.1831851847390266E-3</v>
      </c>
      <c r="T255" s="102">
        <f>FORECAST($T$2,'EUR GBP'!Q255:R255,'EUR GBP'!$Q$2:$R$2)</f>
        <v>-4.4499780284240759E-3</v>
      </c>
      <c r="U255" s="102">
        <f t="shared" si="57"/>
        <v>1.0224129073321125E-5</v>
      </c>
      <c r="V255" s="102">
        <f t="shared" si="58"/>
        <v>3.2579393754713221E-2</v>
      </c>
      <c r="W255" s="149">
        <f t="shared" si="59"/>
        <v>1.0224129073324595E-5</v>
      </c>
      <c r="X255" s="155">
        <f t="shared" si="49"/>
        <v>-1.8051310842490147E-6</v>
      </c>
      <c r="AC255" s="152">
        <f t="shared" si="50"/>
        <v>0.31472479880709414</v>
      </c>
      <c r="AD255" s="153">
        <f t="shared" si="60"/>
        <v>2.3957367355276205E-5</v>
      </c>
      <c r="AE255" s="153">
        <f t="shared" si="61"/>
        <v>0.18935375439409774</v>
      </c>
      <c r="AF255" s="153">
        <f t="shared" si="62"/>
        <v>2.3957367355276205E-5</v>
      </c>
      <c r="AG255" s="139">
        <f t="shared" si="63"/>
        <v>1.3783928677259767E-5</v>
      </c>
    </row>
    <row r="256" spans="9:33" ht="15" x14ac:dyDescent="0.2">
      <c r="I256" s="49">
        <v>44701</v>
      </c>
      <c r="J256" s="50">
        <v>6.09800004959106</v>
      </c>
      <c r="K256" s="139">
        <f t="shared" si="51"/>
        <v>2.9117803233365738E-2</v>
      </c>
      <c r="L256" s="140">
        <f t="shared" si="52"/>
        <v>6.2755604151521069</v>
      </c>
      <c r="M256" s="139" cm="1">
        <f t="array" ref="M256">[1]!BSMPut(L256,$G$4,$G$7,V256,$G$11,AE256)</f>
        <v>1.8783334205049407E-2</v>
      </c>
      <c r="N256" s="139">
        <f t="shared" si="53"/>
        <v>-26.686651304082432</v>
      </c>
      <c r="O256" s="141">
        <f t="shared" si="54"/>
        <v>0.17756036556104693</v>
      </c>
      <c r="P256" s="139">
        <f t="shared" si="55"/>
        <v>-1.962823088045591E-2</v>
      </c>
      <c r="Q256" s="156">
        <f t="shared" si="56"/>
        <v>5.1530240001195762E-3</v>
      </c>
      <c r="R256" s="156">
        <f t="shared" si="48"/>
        <v>-1.1901638765828785E-2</v>
      </c>
      <c r="T256" s="102">
        <f>FORECAST($T$2,'EUR GBP'!Q256:R256,'EUR GBP'!$Q$2:$R$2)</f>
        <v>-4.460202157497397E-3</v>
      </c>
      <c r="U256" s="102">
        <f t="shared" si="57"/>
        <v>9.4236340373796135E-6</v>
      </c>
      <c r="V256" s="102">
        <f t="shared" si="58"/>
        <v>3.2578593259677276E-2</v>
      </c>
      <c r="W256" s="149">
        <f t="shared" si="59"/>
        <v>9.4236340373796135E-6</v>
      </c>
      <c r="X256" s="155">
        <f t="shared" si="49"/>
        <v>-1.663798902132749E-6</v>
      </c>
      <c r="AC256" s="152">
        <f t="shared" si="50"/>
        <v>0.31470084143973887</v>
      </c>
      <c r="AD256" s="153">
        <f t="shared" si="60"/>
        <v>4.4759210831067375E-3</v>
      </c>
      <c r="AE256" s="153">
        <f t="shared" si="61"/>
        <v>0.1938057181098492</v>
      </c>
      <c r="AF256" s="153">
        <f t="shared" si="62"/>
        <v>4.4759210831067375E-3</v>
      </c>
      <c r="AG256" s="139">
        <f t="shared" si="63"/>
        <v>2.5752319134096807E-3</v>
      </c>
    </row>
    <row r="257" spans="9:33" ht="15" x14ac:dyDescent="0.2">
      <c r="I257" s="49">
        <v>44700</v>
      </c>
      <c r="J257" s="50">
        <v>5.9229998588562003</v>
      </c>
      <c r="K257" s="139">
        <f t="shared" si="51"/>
        <v>-3.8756877913377393E-3</v>
      </c>
      <c r="L257" s="140">
        <f t="shared" si="52"/>
        <v>6.0743661052472833</v>
      </c>
      <c r="M257" s="139" cm="1">
        <f t="array" ref="M257">[1]!BSMPut(L257,$G$4,$G$7,V257,$G$11,AE257)</f>
        <v>3.4562541079957931E-2</v>
      </c>
      <c r="N257" s="139">
        <f t="shared" si="53"/>
        <v>4.8717624457346176</v>
      </c>
      <c r="O257" s="141">
        <f t="shared" si="54"/>
        <v>-2.3633944343776747E-2</v>
      </c>
      <c r="P257" s="139">
        <f t="shared" si="55"/>
        <v>2.6125904546868283E-3</v>
      </c>
      <c r="Q257" s="156">
        <f t="shared" si="56"/>
        <v>9.1294059966158934E-5</v>
      </c>
      <c r="R257" s="156">
        <f t="shared" si="48"/>
        <v>2.4463603544811969E-3</v>
      </c>
      <c r="T257" s="102">
        <f>FORECAST($T$2,'EUR GBP'!Q257:R257,'EUR GBP'!$Q$2:$R$2)</f>
        <v>-4.4696257915347766E-3</v>
      </c>
      <c r="U257" s="102">
        <f t="shared" si="57"/>
        <v>1.5740378294140482E-4</v>
      </c>
      <c r="V257" s="102">
        <f t="shared" si="58"/>
        <v>3.2726573408581303E-2</v>
      </c>
      <c r="W257" s="149">
        <f t="shared" si="59"/>
        <v>1.5740378294140656E-4</v>
      </c>
      <c r="X257" s="155">
        <f t="shared" si="49"/>
        <v>-2.7790578476482922E-5</v>
      </c>
      <c r="AC257" s="152">
        <f t="shared" si="50"/>
        <v>0.31022492035663213</v>
      </c>
      <c r="AD257" s="153">
        <f t="shared" si="60"/>
        <v>-3.9929195365018266E-4</v>
      </c>
      <c r="AE257" s="153">
        <f t="shared" si="61"/>
        <v>0.18893050507309228</v>
      </c>
      <c r="AF257" s="153">
        <f t="shared" si="62"/>
        <v>-3.9929195365018266E-4</v>
      </c>
      <c r="AG257" s="139">
        <f t="shared" si="63"/>
        <v>-2.2973358169530716E-4</v>
      </c>
    </row>
    <row r="258" spans="9:33" ht="15" x14ac:dyDescent="0.2">
      <c r="I258" s="49">
        <v>44699</v>
      </c>
      <c r="J258" s="50">
        <v>5.94600009918212</v>
      </c>
      <c r="K258" s="139">
        <f t="shared" si="51"/>
        <v>-4.8653406001130575E-3</v>
      </c>
      <c r="L258" s="140">
        <f t="shared" si="52"/>
        <v>6.0683312023702936</v>
      </c>
      <c r="M258" s="139" cm="1">
        <f t="array" ref="M258">[1]!BSMPut(L258,$G$4,$G$7,V258,$G$11,AE258)</f>
        <v>3.531794919845499E-2</v>
      </c>
      <c r="N258" s="139">
        <f t="shared" si="53"/>
        <v>6.3825786827287345</v>
      </c>
      <c r="O258" s="141">
        <f t="shared" si="54"/>
        <v>-2.9668847220766459E-2</v>
      </c>
      <c r="P258" s="139">
        <f t="shared" si="55"/>
        <v>3.2797126845628189E-3</v>
      </c>
      <c r="Q258" s="156">
        <f t="shared" si="56"/>
        <v>1.4387039918404396E-4</v>
      </c>
      <c r="R258" s="156">
        <f t="shared" si="48"/>
        <v>3.200753917499884E-3</v>
      </c>
      <c r="T258" s="102">
        <f>FORECAST($T$2,'EUR GBP'!Q258:R258,'EUR GBP'!$Q$2:$R$2)</f>
        <v>-4.6270295744761814E-3</v>
      </c>
      <c r="U258" s="102">
        <f t="shared" si="57"/>
        <v>2.905610017478466E-6</v>
      </c>
      <c r="V258" s="102">
        <f t="shared" si="58"/>
        <v>3.2572075235657375E-2</v>
      </c>
      <c r="W258" s="149">
        <f t="shared" si="59"/>
        <v>2.905610017478466E-6</v>
      </c>
      <c r="X258" s="155">
        <f t="shared" si="49"/>
        <v>-5.1300281164683844E-7</v>
      </c>
      <c r="AC258" s="152">
        <f t="shared" si="50"/>
        <v>0.31062421231028231</v>
      </c>
      <c r="AD258" s="153">
        <f t="shared" si="60"/>
        <v>-3.8639999677470005E-4</v>
      </c>
      <c r="AE258" s="153">
        <f t="shared" si="61"/>
        <v>0.18894339702996776</v>
      </c>
      <c r="AF258" s="153">
        <f t="shared" si="62"/>
        <v>-3.8639999677470005E-4</v>
      </c>
      <c r="AG258" s="139">
        <f t="shared" si="63"/>
        <v>-2.2231616343533188E-4</v>
      </c>
    </row>
    <row r="259" spans="9:33" ht="15" x14ac:dyDescent="0.2">
      <c r="I259" s="49">
        <v>44698</v>
      </c>
      <c r="J259" s="50">
        <v>5.9749999046325604</v>
      </c>
      <c r="K259" s="139">
        <f t="shared" si="51"/>
        <v>-2.8411815474771672E-3</v>
      </c>
      <c r="L259" s="140">
        <f t="shared" si="52"/>
        <v>6.0806745243736469</v>
      </c>
      <c r="M259" s="139" cm="1">
        <f t="array" ref="M259">[1]!BSMPut(L259,$G$4,$G$7,V259,$G$11,AE259)</f>
        <v>3.4005631229147681E-2</v>
      </c>
      <c r="N259" s="139">
        <f t="shared" si="53"/>
        <v>3.7579427441141178</v>
      </c>
      <c r="O259" s="141">
        <f t="shared" si="54"/>
        <v>-1.7325525217413151E-2</v>
      </c>
      <c r="P259" s="139">
        <f t="shared" si="55"/>
        <v>1.9152326478829385E-3</v>
      </c>
      <c r="Q259" s="156">
        <f t="shared" si="56"/>
        <v>4.9061737237987052E-5</v>
      </c>
      <c r="R259" s="156">
        <f t="shared" ref="R259:R322" si="64">P259+Q259+X259+AG259</f>
        <v>1.8815093106024239E-3</v>
      </c>
      <c r="T259" s="102">
        <f>FORECAST($T$2,'EUR GBP'!Q259:R259,'EUR GBP'!$Q$2:$R$2)</f>
        <v>-4.6299351844936599E-3</v>
      </c>
      <c r="U259" s="102">
        <f t="shared" si="57"/>
        <v>1.5329751186072757E-4</v>
      </c>
      <c r="V259" s="102">
        <f t="shared" si="58"/>
        <v>3.2722467137500627E-2</v>
      </c>
      <c r="W259" s="149">
        <f t="shared" si="59"/>
        <v>1.5329751186073104E-4</v>
      </c>
      <c r="X259" s="155">
        <f t="shared" ref="X259:X322" si="65">W259*$G$18</f>
        <v>-2.7065591779335339E-5</v>
      </c>
      <c r="AC259" s="152">
        <f t="shared" ref="AC259:AC322" si="66">STDEV(K259:K322)*SQRT(252)</f>
        <v>0.31101061230705701</v>
      </c>
      <c r="AD259" s="153">
        <f t="shared" si="60"/>
        <v>-9.6844096344639308E-5</v>
      </c>
      <c r="AE259" s="153">
        <f t="shared" si="61"/>
        <v>0.18923295293039782</v>
      </c>
      <c r="AF259" s="153">
        <f t="shared" si="62"/>
        <v>-9.6844096344639308E-5</v>
      </c>
      <c r="AG259" s="139">
        <f t="shared" si="63"/>
        <v>-5.5719482739166417E-5</v>
      </c>
    </row>
    <row r="260" spans="9:33" ht="15" x14ac:dyDescent="0.2">
      <c r="I260" s="49">
        <v>44697</v>
      </c>
      <c r="J260" s="50">
        <v>5.99200010299682</v>
      </c>
      <c r="K260" s="139">
        <f t="shared" ref="K260:K323" si="67">LN(J260/J261)</f>
        <v>1.4964587824791325E-2</v>
      </c>
      <c r="L260" s="140">
        <f t="shared" ref="L260:L323" si="68">$J$3*(1+K260)</f>
        <v>6.1892541068887468</v>
      </c>
      <c r="M260" s="139" cm="1">
        <f t="array" ref="M260">[1]!BSMPut(L260,$G$4,$G$7,V260,$G$11,AE260)</f>
        <v>2.2381069965189404E-2</v>
      </c>
      <c r="N260" s="139">
        <f t="shared" ref="N260:N323" si="69">$B$5*(M260-$G$10)</f>
        <v>-19.491179783802437</v>
      </c>
      <c r="O260" s="141">
        <f t="shared" ref="O260:O323" si="70">L260-$J$3</f>
        <v>9.1254057297686764E-2</v>
      </c>
      <c r="P260" s="139">
        <f t="shared" ref="P260:P323" si="71">O260*$G$15</f>
        <v>-1.0087587394617816E-2</v>
      </c>
      <c r="Q260" s="156">
        <f t="shared" ref="Q260:Q323" si="72">0.5*$G$16*O260^2</f>
        <v>1.3610512230941151E-3</v>
      </c>
      <c r="R260" s="156">
        <f t="shared" si="64"/>
        <v>-9.8576782367313324E-3</v>
      </c>
      <c r="T260" s="102">
        <f>FORECAST($T$2,'EUR GBP'!Q260:R260,'EUR GBP'!$Q$2:$R$2)</f>
        <v>-4.7832326963543875E-3</v>
      </c>
      <c r="U260" s="102">
        <f t="shared" ref="U260:U323" si="73">T260-T261</f>
        <v>1.6249762848018559E-5</v>
      </c>
      <c r="V260" s="102">
        <f t="shared" ref="V260:V323" si="74">$T$3+U260</f>
        <v>3.2585419388487913E-2</v>
      </c>
      <c r="W260" s="149">
        <f t="shared" ref="W260:W323" si="75">V260-$T$3</f>
        <v>1.6249762848016824E-5</v>
      </c>
      <c r="X260" s="155">
        <f t="shared" si="65"/>
        <v>-2.8689927345656766E-6</v>
      </c>
      <c r="AC260" s="152">
        <f t="shared" si="66"/>
        <v>0.31110745640340165</v>
      </c>
      <c r="AD260" s="153">
        <f t="shared" ref="AD260:AD323" si="76">AC260-AC261</f>
        <v>-1.9610122126427765E-3</v>
      </c>
      <c r="AE260" s="153">
        <f t="shared" ref="AE260:AE323" si="77">$AC$3+AD260</f>
        <v>0.18736878481409969</v>
      </c>
      <c r="AF260" s="153">
        <f t="shared" ref="AF260:AF323" si="78">AE260-$AC$3</f>
        <v>-1.9610122126427765E-3</v>
      </c>
      <c r="AG260" s="139">
        <f t="shared" ref="AG260:AG323" si="79">AF260*$G$17</f>
        <v>-1.1282730724730653E-3</v>
      </c>
    </row>
    <row r="261" spans="9:33" ht="15" x14ac:dyDescent="0.2">
      <c r="I261" s="49">
        <v>44694</v>
      </c>
      <c r="J261" s="50">
        <v>5.9029998779296804</v>
      </c>
      <c r="K261" s="139">
        <f t="shared" si="67"/>
        <v>8.5062972448162761E-3</v>
      </c>
      <c r="L261" s="140">
        <f t="shared" si="68"/>
        <v>6.1498714506117853</v>
      </c>
      <c r="M261" s="139" cm="1">
        <f t="array" ref="M261">[1]!BSMPut(L261,$G$4,$G$7,V261,$G$11,AE261)</f>
        <v>2.6526883814922186E-2</v>
      </c>
      <c r="N261" s="139">
        <f t="shared" si="69"/>
        <v>-11.199552084336872</v>
      </c>
      <c r="O261" s="141">
        <f t="shared" si="70"/>
        <v>5.1871401020725294E-2</v>
      </c>
      <c r="P261" s="139">
        <f t="shared" si="71"/>
        <v>-5.7340715204681481E-3</v>
      </c>
      <c r="Q261" s="156">
        <f t="shared" si="72"/>
        <v>4.3977046693883653E-4</v>
      </c>
      <c r="R261" s="156">
        <f t="shared" si="64"/>
        <v>-5.6155354943143061E-3</v>
      </c>
      <c r="T261" s="102">
        <f>FORECAST($T$2,'EUR GBP'!Q261:R261,'EUR GBP'!$Q$2:$R$2)</f>
        <v>-4.799482459202406E-3</v>
      </c>
      <c r="U261" s="102">
        <f t="shared" si="73"/>
        <v>2.1627312526105447E-5</v>
      </c>
      <c r="V261" s="102">
        <f t="shared" si="74"/>
        <v>3.2590796938166001E-2</v>
      </c>
      <c r="W261" s="149">
        <f t="shared" si="75"/>
        <v>2.1627312526105447E-5</v>
      </c>
      <c r="X261" s="155">
        <f t="shared" si="65"/>
        <v>-3.8184312648692223E-6</v>
      </c>
      <c r="AC261" s="152">
        <f t="shared" si="66"/>
        <v>0.31306846861604443</v>
      </c>
      <c r="AD261" s="153">
        <f t="shared" si="76"/>
        <v>-5.5168973393376897E-4</v>
      </c>
      <c r="AE261" s="153">
        <f t="shared" si="77"/>
        <v>0.18877810729280869</v>
      </c>
      <c r="AF261" s="153">
        <f t="shared" si="78"/>
        <v>-5.5168973393376897E-4</v>
      </c>
      <c r="AG261" s="139">
        <f t="shared" si="79"/>
        <v>-3.1741600952012525E-4</v>
      </c>
    </row>
    <row r="262" spans="9:33" ht="15" x14ac:dyDescent="0.2">
      <c r="I262" s="49">
        <v>44693</v>
      </c>
      <c r="J262" s="50">
        <v>5.8530001640319798</v>
      </c>
      <c r="K262" s="139">
        <f t="shared" si="67"/>
        <v>-1.9122321185719809E-2</v>
      </c>
      <c r="L262" s="140">
        <f t="shared" si="68"/>
        <v>5.9813921340522445</v>
      </c>
      <c r="M262" s="139" cm="1">
        <f t="array" ref="M262">[1]!BSMPut(L262,$G$4,$G$7,V262,$G$11,AE262)</f>
        <v>4.8441125791419459E-2</v>
      </c>
      <c r="N262" s="139">
        <f t="shared" si="69"/>
        <v>32.628931868657673</v>
      </c>
      <c r="O262" s="141">
        <f t="shared" si="70"/>
        <v>-0.11660791553881555</v>
      </c>
      <c r="P262" s="139">
        <f t="shared" si="71"/>
        <v>1.2890303990152919E-2</v>
      </c>
      <c r="Q262" s="156">
        <f t="shared" si="72"/>
        <v>2.2224201618113396E-3</v>
      </c>
      <c r="R262" s="156">
        <f t="shared" si="64"/>
        <v>1.5923187161418658E-2</v>
      </c>
      <c r="T262" s="102">
        <f>FORECAST($T$2,'EUR GBP'!Q262:R262,'EUR GBP'!$Q$2:$R$2)</f>
        <v>-4.8211097717285115E-3</v>
      </c>
      <c r="U262" s="102">
        <f t="shared" si="73"/>
        <v>1.7103943973779609E-4</v>
      </c>
      <c r="V262" s="102">
        <f t="shared" si="74"/>
        <v>3.2740209065377696E-2</v>
      </c>
      <c r="W262" s="149">
        <f t="shared" si="75"/>
        <v>1.7103943973779956E-4</v>
      </c>
      <c r="X262" s="155">
        <f t="shared" si="65"/>
        <v>-3.0198035166514372E-5</v>
      </c>
      <c r="AC262" s="152">
        <f t="shared" si="66"/>
        <v>0.3136201583499782</v>
      </c>
      <c r="AD262" s="153">
        <f t="shared" si="76"/>
        <v>1.4611237433693192E-3</v>
      </c>
      <c r="AE262" s="153">
        <f t="shared" si="77"/>
        <v>0.19079092077011178</v>
      </c>
      <c r="AF262" s="153">
        <f t="shared" si="78"/>
        <v>1.4611237433693192E-3</v>
      </c>
      <c r="AG262" s="139">
        <f t="shared" si="79"/>
        <v>8.4066104462091485E-4</v>
      </c>
    </row>
    <row r="263" spans="9:33" ht="15" x14ac:dyDescent="0.2">
      <c r="I263" s="49">
        <v>44692</v>
      </c>
      <c r="J263" s="50">
        <v>5.9660000801086399</v>
      </c>
      <c r="K263" s="139">
        <f t="shared" si="67"/>
        <v>1.5540854404665638E-2</v>
      </c>
      <c r="L263" s="140">
        <f t="shared" si="68"/>
        <v>6.1927681805213979</v>
      </c>
      <c r="M263" s="139" cm="1">
        <f t="array" ref="M263">[1]!BSMPut(L263,$G$4,$G$7,V263,$G$11,AE263)</f>
        <v>2.382615262832477E-2</v>
      </c>
      <c r="N263" s="139">
        <f t="shared" si="69"/>
        <v>-16.601014457531704</v>
      </c>
      <c r="O263" s="141">
        <f t="shared" si="70"/>
        <v>9.4768130930337868E-2</v>
      </c>
      <c r="P263" s="139">
        <f t="shared" si="71"/>
        <v>-1.0476047107316954E-2</v>
      </c>
      <c r="Q263" s="156">
        <f t="shared" si="72"/>
        <v>1.4678941336501315E-3</v>
      </c>
      <c r="R263" s="156">
        <f t="shared" si="64"/>
        <v>-8.028079747687553E-3</v>
      </c>
      <c r="T263" s="102">
        <f>FORECAST($T$2,'EUR GBP'!Q263:R263,'EUR GBP'!$Q$2:$R$2)</f>
        <v>-4.9921492114663076E-3</v>
      </c>
      <c r="U263" s="102">
        <f t="shared" si="73"/>
        <v>-5.5952509865166318E-5</v>
      </c>
      <c r="V263" s="102">
        <f t="shared" si="74"/>
        <v>3.2513217115774727E-2</v>
      </c>
      <c r="W263" s="149">
        <f t="shared" si="75"/>
        <v>-5.595250986516892E-5</v>
      </c>
      <c r="X263" s="155">
        <f t="shared" si="65"/>
        <v>9.8787499722480726E-6</v>
      </c>
      <c r="AC263" s="152">
        <f t="shared" si="66"/>
        <v>0.31215903460660888</v>
      </c>
      <c r="AD263" s="153">
        <f t="shared" si="76"/>
        <v>1.6862612983558067E-3</v>
      </c>
      <c r="AE263" s="153">
        <f t="shared" si="77"/>
        <v>0.19101605832509827</v>
      </c>
      <c r="AF263" s="153">
        <f t="shared" si="78"/>
        <v>1.6862612983558067E-3</v>
      </c>
      <c r="AG263" s="139">
        <f t="shared" si="79"/>
        <v>9.7019447600702033E-4</v>
      </c>
    </row>
    <row r="264" spans="9:33" ht="15" x14ac:dyDescent="0.2">
      <c r="I264" s="49">
        <v>44691</v>
      </c>
      <c r="J264" s="50">
        <v>5.8740000724792401</v>
      </c>
      <c r="K264" s="139">
        <f t="shared" si="67"/>
        <v>-3.7382942436740155E-3</v>
      </c>
      <c r="L264" s="140">
        <f t="shared" si="68"/>
        <v>6.0752039311077501</v>
      </c>
      <c r="M264" s="139" cm="1">
        <f t="array" ref="M264">[1]!BSMPut(L264,$G$4,$G$7,V264,$G$11,AE264)</f>
        <v>3.148080038274248E-2</v>
      </c>
      <c r="N264" s="139">
        <f t="shared" si="69"/>
        <v>-1.2917189486962855</v>
      </c>
      <c r="O264" s="141">
        <f t="shared" si="70"/>
        <v>-2.2796118483309868E-2</v>
      </c>
      <c r="P264" s="139">
        <f t="shared" si="71"/>
        <v>2.5199738430071988E-3</v>
      </c>
      <c r="Q264" s="156">
        <f t="shared" si="72"/>
        <v>8.4936021708973664E-5</v>
      </c>
      <c r="R264" s="156">
        <f t="shared" si="64"/>
        <v>-5.6838413472987777E-4</v>
      </c>
      <c r="T264" s="102">
        <f>FORECAST($T$2,'EUR GBP'!Q264:R264,'EUR GBP'!$Q$2:$R$2)</f>
        <v>-4.9361967016011412E-3</v>
      </c>
      <c r="U264" s="102">
        <f t="shared" si="73"/>
        <v>-1.4695492573082568E-4</v>
      </c>
      <c r="V264" s="102">
        <f t="shared" si="74"/>
        <v>3.2422214699909073E-2</v>
      </c>
      <c r="W264" s="149">
        <f t="shared" si="75"/>
        <v>-1.4695492573082308E-4</v>
      </c>
      <c r="X264" s="155">
        <f t="shared" si="65"/>
        <v>2.5945770296692364E-5</v>
      </c>
      <c r="AC264" s="152">
        <f t="shared" si="66"/>
        <v>0.31047277330825307</v>
      </c>
      <c r="AD264" s="153">
        <f t="shared" si="76"/>
        <v>-5.5604874499809998E-3</v>
      </c>
      <c r="AE264" s="153">
        <f t="shared" si="77"/>
        <v>0.18376930957676146</v>
      </c>
      <c r="AF264" s="153">
        <f t="shared" si="78"/>
        <v>-5.5604874499809998E-3</v>
      </c>
      <c r="AG264" s="139">
        <f t="shared" si="79"/>
        <v>-3.1992397697427422E-3</v>
      </c>
    </row>
    <row r="265" spans="9:33" ht="15" x14ac:dyDescent="0.2">
      <c r="I265" s="49">
        <v>44690</v>
      </c>
      <c r="J265" s="50">
        <v>5.8959999084472603</v>
      </c>
      <c r="K265" s="139">
        <f t="shared" si="67"/>
        <v>-2.2472906174086895E-2</v>
      </c>
      <c r="L265" s="140">
        <f t="shared" si="68"/>
        <v>5.9609602666270227</v>
      </c>
      <c r="M265" s="139" cm="1">
        <f t="array" ref="M265">[1]!BSMPut(L265,$G$4,$G$7,V265,$G$11,AE265)</f>
        <v>5.1065816314473267E-2</v>
      </c>
      <c r="N265" s="139">
        <f t="shared" si="69"/>
        <v>37.878312914765289</v>
      </c>
      <c r="O265" s="141">
        <f t="shared" si="70"/>
        <v>-0.13703978296403729</v>
      </c>
      <c r="P265" s="139">
        <f t="shared" si="71"/>
        <v>1.5148924093090457E-2</v>
      </c>
      <c r="Q265" s="156">
        <f t="shared" si="72"/>
        <v>3.0694702504478126E-3</v>
      </c>
      <c r="R265" s="156">
        <f t="shared" si="64"/>
        <v>1.8526075297775994E-2</v>
      </c>
      <c r="T265" s="102">
        <f>FORECAST($T$2,'EUR GBP'!Q265:R265,'EUR GBP'!$Q$2:$R$2)</f>
        <v>-4.7892417758703155E-3</v>
      </c>
      <c r="U265" s="102">
        <f t="shared" si="73"/>
        <v>1.0643866844475304E-4</v>
      </c>
      <c r="V265" s="102">
        <f t="shared" si="74"/>
        <v>3.2675608294084647E-2</v>
      </c>
      <c r="W265" s="149">
        <f t="shared" si="75"/>
        <v>1.0643866844475131E-4</v>
      </c>
      <c r="X265" s="155">
        <f t="shared" si="65"/>
        <v>-1.8792382959736858E-5</v>
      </c>
      <c r="AC265" s="152">
        <f t="shared" si="66"/>
        <v>0.31603326075823407</v>
      </c>
      <c r="AD265" s="153">
        <f t="shared" si="76"/>
        <v>5.6743196037034593E-4</v>
      </c>
      <c r="AE265" s="153">
        <f t="shared" si="77"/>
        <v>0.18989722898711281</v>
      </c>
      <c r="AF265" s="153">
        <f t="shared" si="78"/>
        <v>5.6743196037034593E-4</v>
      </c>
      <c r="AG265" s="139">
        <f t="shared" si="79"/>
        <v>3.2647333719746128E-4</v>
      </c>
    </row>
    <row r="266" spans="9:33" ht="15" x14ac:dyDescent="0.2">
      <c r="I266" s="49">
        <v>44687</v>
      </c>
      <c r="J266" s="50">
        <v>6.0300002098083496</v>
      </c>
      <c r="K266" s="139">
        <f t="shared" si="67"/>
        <v>-2.8152244027497965E-3</v>
      </c>
      <c r="L266" s="140">
        <f t="shared" si="68"/>
        <v>6.0808328110434813</v>
      </c>
      <c r="M266" s="139" cm="1">
        <f t="array" ref="M266">[1]!BSMPut(L266,$G$4,$G$7,V266,$G$11,AE266)</f>
        <v>3.1288476070449711E-2</v>
      </c>
      <c r="N266" s="139">
        <f t="shared" si="69"/>
        <v>-1.6763675732818228</v>
      </c>
      <c r="O266" s="141">
        <f t="shared" si="70"/>
        <v>-1.7167238547578734E-2</v>
      </c>
      <c r="P266" s="139">
        <f t="shared" si="71"/>
        <v>1.897735008187326E-3</v>
      </c>
      <c r="Q266" s="156">
        <f t="shared" si="72"/>
        <v>4.8169372418451037E-5</v>
      </c>
      <c r="R266" s="156">
        <f t="shared" si="64"/>
        <v>-7.938065438362707E-4</v>
      </c>
      <c r="T266" s="102">
        <f>FORECAST($T$2,'EUR GBP'!Q266:R266,'EUR GBP'!$Q$2:$R$2)</f>
        <v>-4.8956804443150686E-3</v>
      </c>
      <c r="U266" s="102">
        <f t="shared" si="73"/>
        <v>9.0766139328479246E-5</v>
      </c>
      <c r="V266" s="102">
        <f t="shared" si="74"/>
        <v>3.2659935764968374E-2</v>
      </c>
      <c r="W266" s="149">
        <f t="shared" si="75"/>
        <v>9.0766139328478379E-5</v>
      </c>
      <c r="X266" s="155">
        <f t="shared" si="65"/>
        <v>-1.6025304289887615E-5</v>
      </c>
      <c r="AC266" s="152">
        <f t="shared" si="66"/>
        <v>0.31546582879786372</v>
      </c>
      <c r="AD266" s="153">
        <f t="shared" si="76"/>
        <v>-4.733943311090949E-3</v>
      </c>
      <c r="AE266" s="153">
        <f t="shared" si="77"/>
        <v>0.18459585371565151</v>
      </c>
      <c r="AF266" s="153">
        <f t="shared" si="78"/>
        <v>-4.733943311090949E-3</v>
      </c>
      <c r="AG266" s="139">
        <f t="shared" si="79"/>
        <v>-2.7236856201521601E-3</v>
      </c>
    </row>
    <row r="267" spans="9:33" ht="15" x14ac:dyDescent="0.2">
      <c r="I267" s="49">
        <v>44686</v>
      </c>
      <c r="J267" s="50">
        <v>6.0469999313354403</v>
      </c>
      <c r="K267" s="139">
        <f t="shared" si="67"/>
        <v>-2.6759638113577424E-2</v>
      </c>
      <c r="L267" s="140">
        <f t="shared" si="68"/>
        <v>5.9348197750474263</v>
      </c>
      <c r="M267" s="139" cm="1">
        <f t="array" ref="M267">[1]!BSMPut(L267,$G$4,$G$7,V267,$G$11,AE267)</f>
        <v>5.4011365055604443E-2</v>
      </c>
      <c r="N267" s="139">
        <f t="shared" si="69"/>
        <v>43.769410397027642</v>
      </c>
      <c r="O267" s="141">
        <f t="shared" si="70"/>
        <v>-0.16318027454363371</v>
      </c>
      <c r="P267" s="139">
        <f t="shared" si="71"/>
        <v>1.8038598274778973E-2</v>
      </c>
      <c r="Q267" s="156">
        <f t="shared" si="72"/>
        <v>4.3521657128173553E-3</v>
      </c>
      <c r="R267" s="156">
        <f t="shared" si="64"/>
        <v>2.1580050289246984E-2</v>
      </c>
      <c r="T267" s="102">
        <f>FORECAST($T$2,'EUR GBP'!Q267:R267,'EUR GBP'!$Q$2:$R$2)</f>
        <v>-4.9864465836435478E-3</v>
      </c>
      <c r="U267" s="102">
        <f t="shared" si="73"/>
        <v>-8.6414813995362369E-5</v>
      </c>
      <c r="V267" s="102">
        <f t="shared" si="74"/>
        <v>3.2482754811644532E-2</v>
      </c>
      <c r="W267" s="149">
        <f t="shared" si="75"/>
        <v>-8.6414813995364104E-5</v>
      </c>
      <c r="X267" s="155">
        <f t="shared" si="65"/>
        <v>1.5257051800100664E-5</v>
      </c>
      <c r="AC267" s="152">
        <f t="shared" si="66"/>
        <v>0.32019977210895467</v>
      </c>
      <c r="AD267" s="153">
        <f t="shared" si="76"/>
        <v>-1.4355910531290705E-3</v>
      </c>
      <c r="AE267" s="153">
        <f t="shared" si="77"/>
        <v>0.18789420597361339</v>
      </c>
      <c r="AF267" s="153">
        <f t="shared" si="78"/>
        <v>-1.4355910531290705E-3</v>
      </c>
      <c r="AG267" s="139">
        <f t="shared" si="79"/>
        <v>-8.2597075014944634E-4</v>
      </c>
    </row>
    <row r="268" spans="9:33" ht="15" x14ac:dyDescent="0.2">
      <c r="I268" s="49">
        <v>44685</v>
      </c>
      <c r="J268" s="50">
        <v>6.2109999656677202</v>
      </c>
      <c r="K268" s="139">
        <f t="shared" si="67"/>
        <v>-2.090875149173541E-3</v>
      </c>
      <c r="L268" s="140">
        <f t="shared" si="68"/>
        <v>6.0852498928277114</v>
      </c>
      <c r="M268" s="139" cm="1">
        <f t="array" ref="M268">[1]!BSMPut(L268,$G$4,$G$7,V268,$G$11,AE268)</f>
        <v>3.356246638660032E-2</v>
      </c>
      <c r="N268" s="139">
        <f t="shared" si="69"/>
        <v>2.8716130590193956</v>
      </c>
      <c r="O268" s="141">
        <f t="shared" si="70"/>
        <v>-1.2750156763348564E-2</v>
      </c>
      <c r="P268" s="139">
        <f t="shared" si="71"/>
        <v>1.4094531734165038E-3</v>
      </c>
      <c r="Q268" s="156">
        <f t="shared" si="72"/>
        <v>2.6570587254067059E-5</v>
      </c>
      <c r="R268" s="156">
        <f t="shared" si="64"/>
        <v>1.4355588626637457E-3</v>
      </c>
      <c r="T268" s="102">
        <f>FORECAST($T$2,'EUR GBP'!Q268:R268,'EUR GBP'!$Q$2:$R$2)</f>
        <v>-4.9000317696481855E-3</v>
      </c>
      <c r="U268" s="102">
        <f t="shared" si="73"/>
        <v>-2.3972243070463639E-7</v>
      </c>
      <c r="V268" s="102">
        <f t="shared" si="74"/>
        <v>3.2568929903209191E-2</v>
      </c>
      <c r="W268" s="149">
        <f t="shared" si="75"/>
        <v>-2.3972243070463639E-7</v>
      </c>
      <c r="X268" s="155">
        <f t="shared" si="65"/>
        <v>4.2324427650829527E-8</v>
      </c>
      <c r="AC268" s="152">
        <f t="shared" si="66"/>
        <v>0.32163536316208374</v>
      </c>
      <c r="AD268" s="153">
        <f t="shared" si="76"/>
        <v>-8.8158568417595617E-7</v>
      </c>
      <c r="AE268" s="153">
        <f t="shared" si="77"/>
        <v>0.18932891544105829</v>
      </c>
      <c r="AF268" s="153">
        <f t="shared" si="78"/>
        <v>-8.8158568417595617E-7</v>
      </c>
      <c r="AG268" s="139">
        <f t="shared" si="79"/>
        <v>-5.0722243447581583E-7</v>
      </c>
    </row>
    <row r="269" spans="9:33" ht="15" x14ac:dyDescent="0.2">
      <c r="I269" s="49">
        <v>44684</v>
      </c>
      <c r="J269" s="50">
        <v>6.2239999771118102</v>
      </c>
      <c r="K269" s="139">
        <f t="shared" si="67"/>
        <v>8.7139329160793241E-3</v>
      </c>
      <c r="L269" s="140">
        <f t="shared" si="68"/>
        <v>6.151137612945444</v>
      </c>
      <c r="M269" s="139" cm="1">
        <f t="array" ref="M269">[1]!BSMPut(L269,$G$4,$G$7,V269,$G$11,AE269)</f>
        <v>2.7040939286978372E-2</v>
      </c>
      <c r="N269" s="139">
        <f t="shared" si="69"/>
        <v>-10.171441140224502</v>
      </c>
      <c r="O269" s="141">
        <f t="shared" si="70"/>
        <v>5.3137563354384021E-2</v>
      </c>
      <c r="P269" s="139">
        <f t="shared" si="71"/>
        <v>-5.8740381540052129E-3</v>
      </c>
      <c r="Q269" s="156">
        <f t="shared" si="72"/>
        <v>4.6150177505195503E-4</v>
      </c>
      <c r="R269" s="156">
        <f t="shared" si="64"/>
        <v>-5.0283751052138071E-3</v>
      </c>
      <c r="T269" s="102">
        <f>FORECAST($T$2,'EUR GBP'!Q269:R269,'EUR GBP'!$Q$2:$R$2)</f>
        <v>-4.8997920472174808E-3</v>
      </c>
      <c r="U269" s="102">
        <f t="shared" si="73"/>
        <v>-1.0876096785068009E-4</v>
      </c>
      <c r="V269" s="102">
        <f t="shared" si="74"/>
        <v>3.2460408657789215E-2</v>
      </c>
      <c r="W269" s="149">
        <f t="shared" si="75"/>
        <v>-1.0876096785068096E-4</v>
      </c>
      <c r="X269" s="155">
        <f t="shared" si="65"/>
        <v>1.9202398797224078E-5</v>
      </c>
      <c r="AC269" s="152">
        <f t="shared" si="66"/>
        <v>0.32163624474776792</v>
      </c>
      <c r="AD269" s="153">
        <f t="shared" si="76"/>
        <v>6.3432233590876574E-4</v>
      </c>
      <c r="AE269" s="153">
        <f t="shared" si="77"/>
        <v>0.18996411936265123</v>
      </c>
      <c r="AF269" s="153">
        <f t="shared" si="78"/>
        <v>6.3432233590876574E-4</v>
      </c>
      <c r="AG269" s="139">
        <f t="shared" si="79"/>
        <v>3.6495887494222698E-4</v>
      </c>
    </row>
    <row r="270" spans="9:33" ht="15" x14ac:dyDescent="0.2">
      <c r="I270" s="49">
        <v>44683</v>
      </c>
      <c r="J270" s="50">
        <v>6.17000007629394</v>
      </c>
      <c r="K270" s="139">
        <f t="shared" si="67"/>
        <v>-7.588626231779764E-3</v>
      </c>
      <c r="L270" s="140">
        <f t="shared" si="68"/>
        <v>6.0517246064533383</v>
      </c>
      <c r="M270" s="139" cm="1">
        <f t="array" ref="M270">[1]!BSMPut(L270,$G$4,$G$7,V270,$G$11,AE270)</f>
        <v>3.7326888741852748E-2</v>
      </c>
      <c r="N270" s="139">
        <f t="shared" si="69"/>
        <v>10.400457769524252</v>
      </c>
      <c r="O270" s="141">
        <f t="shared" si="70"/>
        <v>-4.6275443137721695E-2</v>
      </c>
      <c r="P270" s="139">
        <f t="shared" si="71"/>
        <v>5.1154720206426172E-3</v>
      </c>
      <c r="Q270" s="156">
        <f t="shared" si="72"/>
        <v>3.5000260505689811E-4</v>
      </c>
      <c r="R270" s="156">
        <f t="shared" si="64"/>
        <v>5.2112861696143103E-3</v>
      </c>
      <c r="T270" s="102">
        <f>FORECAST($T$2,'EUR GBP'!Q270:R270,'EUR GBP'!$Q$2:$R$2)</f>
        <v>-4.7910310793668007E-3</v>
      </c>
      <c r="U270" s="102">
        <f t="shared" si="73"/>
        <v>8.5082091391087619E-5</v>
      </c>
      <c r="V270" s="102">
        <f t="shared" si="74"/>
        <v>3.2654251717030985E-2</v>
      </c>
      <c r="W270" s="149">
        <f t="shared" si="75"/>
        <v>8.5082091391089354E-5</v>
      </c>
      <c r="X270" s="155">
        <f t="shared" si="65"/>
        <v>-1.5021751660362171E-5</v>
      </c>
      <c r="AC270" s="152">
        <f t="shared" si="66"/>
        <v>0.32100192241185915</v>
      </c>
      <c r="AD270" s="153">
        <f t="shared" si="76"/>
        <v>-4.1568733640573452E-4</v>
      </c>
      <c r="AE270" s="153">
        <f t="shared" si="77"/>
        <v>0.18891410969033673</v>
      </c>
      <c r="AF270" s="153">
        <f t="shared" si="78"/>
        <v>-4.1568733640573452E-4</v>
      </c>
      <c r="AG270" s="139">
        <f t="shared" si="79"/>
        <v>-2.3916670442484321E-4</v>
      </c>
    </row>
    <row r="271" spans="9:33" ht="15" x14ac:dyDescent="0.2">
      <c r="I271" s="49">
        <v>44680</v>
      </c>
      <c r="J271" s="50">
        <v>6.2170000076293901</v>
      </c>
      <c r="K271" s="139">
        <f t="shared" si="67"/>
        <v>5.4838717477469975E-3</v>
      </c>
      <c r="L271" s="140">
        <f t="shared" si="68"/>
        <v>6.1314406997807724</v>
      </c>
      <c r="M271" s="139" cm="1">
        <f t="array" ref="M271">[1]!BSMPut(L271,$G$4,$G$7,V271,$G$11,AE271)</f>
        <v>2.8500327400433179E-2</v>
      </c>
      <c r="N271" s="139">
        <f t="shared" si="69"/>
        <v>-7.2526649133148879</v>
      </c>
      <c r="O271" s="141">
        <f t="shared" si="70"/>
        <v>3.3440650189712429E-2</v>
      </c>
      <c r="P271" s="139">
        <f t="shared" si="71"/>
        <v>-3.6966628258633958E-3</v>
      </c>
      <c r="Q271" s="156">
        <f t="shared" si="72"/>
        <v>1.8277615205428472E-4</v>
      </c>
      <c r="R271" s="156">
        <f t="shared" si="64"/>
        <v>-3.6289962527244622E-3</v>
      </c>
      <c r="T271" s="102">
        <f>FORECAST($T$2,'EUR GBP'!Q271:R271,'EUR GBP'!$Q$2:$R$2)</f>
        <v>-4.8761131707578884E-3</v>
      </c>
      <c r="U271" s="102">
        <f t="shared" si="73"/>
        <v>-5.527399480342865E-5</v>
      </c>
      <c r="V271" s="102">
        <f t="shared" si="74"/>
        <v>3.2513895630836467E-2</v>
      </c>
      <c r="W271" s="149">
        <f t="shared" si="75"/>
        <v>-5.527399480342865E-5</v>
      </c>
      <c r="X271" s="155">
        <f t="shared" si="65"/>
        <v>9.7589540834936843E-6</v>
      </c>
      <c r="AC271" s="152">
        <f t="shared" si="66"/>
        <v>0.32141760974826489</v>
      </c>
      <c r="AD271" s="153">
        <f t="shared" si="76"/>
        <v>-2.1702965723430223E-4</v>
      </c>
      <c r="AE271" s="153">
        <f t="shared" si="77"/>
        <v>0.18911276736950816</v>
      </c>
      <c r="AF271" s="153">
        <f t="shared" si="78"/>
        <v>-2.1702965723430223E-4</v>
      </c>
      <c r="AG271" s="139">
        <f t="shared" si="79"/>
        <v>-1.2486853299884489E-4</v>
      </c>
    </row>
    <row r="272" spans="9:33" ht="15" x14ac:dyDescent="0.2">
      <c r="I272" s="49">
        <v>44679</v>
      </c>
      <c r="J272" s="50">
        <v>6.18300008773803</v>
      </c>
      <c r="K272" s="139">
        <f t="shared" si="67"/>
        <v>2.621816997306476E-2</v>
      </c>
      <c r="L272" s="140">
        <f t="shared" si="68"/>
        <v>6.2578784513869961</v>
      </c>
      <c r="M272" s="139" cm="1">
        <f t="array" ref="M272">[1]!BSMPut(L272,$G$4,$G$7,V272,$G$11,AE272)</f>
        <v>1.9463942409803536E-2</v>
      </c>
      <c r="N272" s="139">
        <f t="shared" si="69"/>
        <v>-25.325434894574173</v>
      </c>
      <c r="O272" s="141">
        <f t="shared" si="70"/>
        <v>0.15987840179593604</v>
      </c>
      <c r="P272" s="139">
        <f t="shared" si="71"/>
        <v>-1.7673596094112631E-2</v>
      </c>
      <c r="Q272" s="156">
        <f t="shared" si="72"/>
        <v>4.1778197700353377E-3</v>
      </c>
      <c r="R272" s="156">
        <f t="shared" si="64"/>
        <v>-1.1666872648544208E-2</v>
      </c>
      <c r="T272" s="102">
        <f>FORECAST($T$2,'EUR GBP'!Q272:R272,'EUR GBP'!$Q$2:$R$2)</f>
        <v>-4.8208391759544597E-3</v>
      </c>
      <c r="U272" s="102">
        <f t="shared" si="73"/>
        <v>5.4865144193168985E-6</v>
      </c>
      <c r="V272" s="102">
        <f t="shared" si="74"/>
        <v>3.2574656140059215E-2</v>
      </c>
      <c r="W272" s="149">
        <f t="shared" si="75"/>
        <v>5.4865144193186333E-6</v>
      </c>
      <c r="X272" s="155">
        <f t="shared" si="65"/>
        <v>-9.6867690650857935E-7</v>
      </c>
      <c r="AC272" s="152">
        <f t="shared" si="66"/>
        <v>0.32163463940549919</v>
      </c>
      <c r="AD272" s="153">
        <f t="shared" si="76"/>
        <v>3.1804375361418336E-3</v>
      </c>
      <c r="AE272" s="153">
        <f t="shared" si="77"/>
        <v>0.1925102345628843</v>
      </c>
      <c r="AF272" s="153">
        <f t="shared" si="78"/>
        <v>3.1804375361418336E-3</v>
      </c>
      <c r="AG272" s="139">
        <f t="shared" si="79"/>
        <v>1.8298723524395946E-3</v>
      </c>
    </row>
    <row r="273" spans="9:33" ht="15" x14ac:dyDescent="0.2">
      <c r="I273" s="49">
        <v>44678</v>
      </c>
      <c r="J273" s="50">
        <v>6.0229997634887598</v>
      </c>
      <c r="K273" s="139">
        <f t="shared" si="67"/>
        <v>-1.2375421904840719E-2</v>
      </c>
      <c r="L273" s="140">
        <f t="shared" si="68"/>
        <v>6.0225347262016307</v>
      </c>
      <c r="M273" s="139" cm="1">
        <f t="array" ref="M273">[1]!BSMPut(L273,$G$4,$G$7,V273,$G$11,AE273)</f>
        <v>3.8987589761735997E-2</v>
      </c>
      <c r="N273" s="139">
        <f t="shared" si="69"/>
        <v>13.721859809290748</v>
      </c>
      <c r="O273" s="141">
        <f t="shared" si="70"/>
        <v>-7.5465323389429351E-2</v>
      </c>
      <c r="P273" s="139">
        <f t="shared" si="71"/>
        <v>8.3422377864316843E-3</v>
      </c>
      <c r="Q273" s="156">
        <f t="shared" si="72"/>
        <v>9.3081844179282913E-4</v>
      </c>
      <c r="R273" s="156">
        <f t="shared" si="64"/>
        <v>7.1039422892052078E-3</v>
      </c>
      <c r="T273" s="102">
        <f>FORECAST($T$2,'EUR GBP'!Q273:R273,'EUR GBP'!$Q$2:$R$2)</f>
        <v>-4.8263256903737766E-3</v>
      </c>
      <c r="U273" s="102">
        <f t="shared" si="73"/>
        <v>-5.5125309154397013E-5</v>
      </c>
      <c r="V273" s="102">
        <f t="shared" si="74"/>
        <v>3.2514044316485496E-2</v>
      </c>
      <c r="W273" s="149">
        <f t="shared" si="75"/>
        <v>-5.5125309154399615E-5</v>
      </c>
      <c r="X273" s="155">
        <f t="shared" si="65"/>
        <v>9.732702743656406E-6</v>
      </c>
      <c r="AC273" s="152">
        <f t="shared" si="66"/>
        <v>0.31845420186935736</v>
      </c>
      <c r="AD273" s="153">
        <f t="shared" si="76"/>
        <v>-3.7869776193518723E-3</v>
      </c>
      <c r="AE273" s="153">
        <f t="shared" si="77"/>
        <v>0.18554281940739059</v>
      </c>
      <c r="AF273" s="153">
        <f t="shared" si="78"/>
        <v>-3.7869776193518723E-3</v>
      </c>
      <c r="AG273" s="139">
        <f t="shared" si="79"/>
        <v>-2.178846641762963E-3</v>
      </c>
    </row>
    <row r="274" spans="9:33" ht="15" x14ac:dyDescent="0.2">
      <c r="I274" s="49">
        <v>44677</v>
      </c>
      <c r="J274" s="50">
        <v>6.09800004959106</v>
      </c>
      <c r="K274" s="139">
        <f t="shared" si="67"/>
        <v>-1.1472539884958169E-3</v>
      </c>
      <c r="L274" s="140">
        <f t="shared" si="68"/>
        <v>6.0910040947123187</v>
      </c>
      <c r="M274" s="139" cm="1">
        <f t="array" ref="M274">[1]!BSMPut(L274,$G$4,$G$7,V274,$G$11,AE274)</f>
        <v>3.2868640377040848E-2</v>
      </c>
      <c r="N274" s="139">
        <f t="shared" si="69"/>
        <v>1.4839610399004499</v>
      </c>
      <c r="O274" s="141">
        <f t="shared" si="70"/>
        <v>-6.9959548787412729E-3</v>
      </c>
      <c r="P274" s="139">
        <f t="shared" si="71"/>
        <v>7.7336075061173689E-4</v>
      </c>
      <c r="Q274" s="156">
        <f t="shared" si="72"/>
        <v>7.9995232279716094E-6</v>
      </c>
      <c r="R274" s="156">
        <f t="shared" si="64"/>
        <v>7.4230624341525353E-4</v>
      </c>
      <c r="T274" s="102">
        <f>FORECAST($T$2,'EUR GBP'!Q274:R274,'EUR GBP'!$Q$2:$R$2)</f>
        <v>-4.7712003812193796E-3</v>
      </c>
      <c r="U274" s="102">
        <f t="shared" si="73"/>
        <v>-1.489745918661356E-4</v>
      </c>
      <c r="V274" s="102">
        <f t="shared" si="74"/>
        <v>3.242019503377376E-2</v>
      </c>
      <c r="W274" s="149">
        <f t="shared" si="75"/>
        <v>-1.489745918661356E-4</v>
      </c>
      <c r="X274" s="155">
        <f t="shared" si="65"/>
        <v>2.630235442180574E-5</v>
      </c>
      <c r="AC274" s="152">
        <f t="shared" si="66"/>
        <v>0.32224117948870923</v>
      </c>
      <c r="AD274" s="153">
        <f t="shared" si="76"/>
        <v>-1.135936609537036E-4</v>
      </c>
      <c r="AE274" s="153">
        <f t="shared" si="77"/>
        <v>0.18921620336578876</v>
      </c>
      <c r="AF274" s="153">
        <f t="shared" si="78"/>
        <v>-1.135936609537036E-4</v>
      </c>
      <c r="AG274" s="139">
        <f t="shared" si="79"/>
        <v>-6.5356384846260846E-5</v>
      </c>
    </row>
    <row r="275" spans="9:33" ht="15" x14ac:dyDescent="0.2">
      <c r="I275" s="49">
        <v>44676</v>
      </c>
      <c r="J275" s="50">
        <v>6.1050000190734801</v>
      </c>
      <c r="K275" s="139">
        <f t="shared" si="67"/>
        <v>1.4519281481392062E-2</v>
      </c>
      <c r="L275" s="140">
        <f t="shared" si="68"/>
        <v>6.186538628784616</v>
      </c>
      <c r="M275" s="139" cm="1">
        <f t="array" ref="M275">[1]!BSMPut(L275,$G$4,$G$7,V275,$G$11,AE275)</f>
        <v>2.4240538126894862E-2</v>
      </c>
      <c r="N275" s="139">
        <f t="shared" si="69"/>
        <v>-15.772243460391522</v>
      </c>
      <c r="O275" s="141">
        <f t="shared" si="70"/>
        <v>8.8538579193556011E-2</v>
      </c>
      <c r="P275" s="139">
        <f t="shared" si="71"/>
        <v>-9.7874076162630802E-3</v>
      </c>
      <c r="Q275" s="156">
        <f t="shared" si="72"/>
        <v>1.281253902229321E-3</v>
      </c>
      <c r="R275" s="156">
        <f t="shared" si="64"/>
        <v>-7.6679917547435262E-3</v>
      </c>
      <c r="T275" s="102">
        <f>FORECAST($T$2,'EUR GBP'!Q275:R275,'EUR GBP'!$Q$2:$R$2)</f>
        <v>-4.622225789353244E-3</v>
      </c>
      <c r="U275" s="102">
        <f t="shared" si="73"/>
        <v>1.7703818157315931E-4</v>
      </c>
      <c r="V275" s="102">
        <f t="shared" si="74"/>
        <v>3.2746207807213053E-2</v>
      </c>
      <c r="W275" s="149">
        <f t="shared" si="75"/>
        <v>1.7703818157315671E-4</v>
      </c>
      <c r="X275" s="155">
        <f t="shared" si="65"/>
        <v>-3.12571488842432E-5</v>
      </c>
      <c r="AC275" s="152">
        <f t="shared" si="66"/>
        <v>0.32235477314966293</v>
      </c>
      <c r="AD275" s="153">
        <f t="shared" si="76"/>
        <v>1.5111071341072368E-3</v>
      </c>
      <c r="AE275" s="153">
        <f t="shared" si="77"/>
        <v>0.1908409041608497</v>
      </c>
      <c r="AF275" s="153">
        <f t="shared" si="78"/>
        <v>1.5111071341072368E-3</v>
      </c>
      <c r="AG275" s="139">
        <f t="shared" si="79"/>
        <v>8.6941910817447683E-4</v>
      </c>
    </row>
    <row r="276" spans="9:33" ht="15" x14ac:dyDescent="0.2">
      <c r="I276" s="49">
        <v>44673</v>
      </c>
      <c r="J276" s="50">
        <v>6.0170001983642498</v>
      </c>
      <c r="K276" s="139">
        <f t="shared" si="67"/>
        <v>-1.8442805795739415E-2</v>
      </c>
      <c r="L276" s="140">
        <f t="shared" si="68"/>
        <v>5.9855358189340429</v>
      </c>
      <c r="M276" s="139" cm="1">
        <f t="array" ref="M276">[1]!BSMPut(L276,$G$4,$G$7,V276,$G$11,AE276)</f>
        <v>4.3805393098830692E-2</v>
      </c>
      <c r="N276" s="139">
        <f t="shared" si="69"/>
        <v>23.357466483480138</v>
      </c>
      <c r="O276" s="141">
        <f t="shared" si="70"/>
        <v>-0.11246423065701716</v>
      </c>
      <c r="P276" s="139">
        <f t="shared" si="71"/>
        <v>1.2432244539223087E-2</v>
      </c>
      <c r="Q276" s="156">
        <f t="shared" si="72"/>
        <v>2.067278260391236E-3</v>
      </c>
      <c r="R276" s="156">
        <f t="shared" si="64"/>
        <v>1.2024125438804802E-2</v>
      </c>
      <c r="T276" s="102">
        <f>FORECAST($T$2,'EUR GBP'!Q276:R276,'EUR GBP'!$Q$2:$R$2)</f>
        <v>-4.7992639709264033E-3</v>
      </c>
      <c r="U276" s="102">
        <f t="shared" si="73"/>
        <v>2.5174133479594508E-4</v>
      </c>
      <c r="V276" s="102">
        <f t="shared" si="74"/>
        <v>3.2820910960435844E-2</v>
      </c>
      <c r="W276" s="149">
        <f t="shared" si="75"/>
        <v>2.5174133479594768E-4</v>
      </c>
      <c r="X276" s="155">
        <f t="shared" si="65"/>
        <v>-4.4446436989545638E-5</v>
      </c>
      <c r="AC276" s="152">
        <f t="shared" si="66"/>
        <v>0.3208436660155557</v>
      </c>
      <c r="AD276" s="153">
        <f t="shared" si="76"/>
        <v>-4.225151309777464E-3</v>
      </c>
      <c r="AE276" s="153">
        <f t="shared" si="77"/>
        <v>0.185104645716965</v>
      </c>
      <c r="AF276" s="153">
        <f t="shared" si="78"/>
        <v>-4.225151309777464E-3</v>
      </c>
      <c r="AG276" s="139">
        <f t="shared" si="79"/>
        <v>-2.430950923819977E-3</v>
      </c>
    </row>
    <row r="277" spans="9:33" ht="15" x14ac:dyDescent="0.2">
      <c r="I277" s="49">
        <v>44672</v>
      </c>
      <c r="J277" s="50">
        <v>6.1290001869201598</v>
      </c>
      <c r="K277" s="139">
        <f t="shared" si="67"/>
        <v>-7.8010891232830346E-3</v>
      </c>
      <c r="L277" s="140">
        <f t="shared" si="68"/>
        <v>6.0504290077304157</v>
      </c>
      <c r="M277" s="139" cm="1">
        <f t="array" ref="M277">[1]!BSMPut(L277,$G$4,$G$7,V277,$G$11,AE277)</f>
        <v>3.7199696006618765E-2</v>
      </c>
      <c r="N277" s="139">
        <f t="shared" si="69"/>
        <v>10.146072299056286</v>
      </c>
      <c r="O277" s="141">
        <f t="shared" si="70"/>
        <v>-4.7571041860644314E-2</v>
      </c>
      <c r="P277" s="139">
        <f t="shared" si="71"/>
        <v>5.2586926700347019E-3</v>
      </c>
      <c r="Q277" s="156">
        <f t="shared" si="72"/>
        <v>3.6987538512926803E-4</v>
      </c>
      <c r="R277" s="156">
        <f t="shared" si="64"/>
        <v>5.1084755317422331E-3</v>
      </c>
      <c r="T277" s="102">
        <f>FORECAST($T$2,'EUR GBP'!Q277:R277,'EUR GBP'!$Q$2:$R$2)</f>
        <v>-5.0510053057223484E-3</v>
      </c>
      <c r="U277" s="102">
        <f t="shared" si="73"/>
        <v>2.1739974617958607E-4</v>
      </c>
      <c r="V277" s="102">
        <f t="shared" si="74"/>
        <v>3.278656937181948E-2</v>
      </c>
      <c r="W277" s="149">
        <f t="shared" si="75"/>
        <v>2.1739974617958346E-4</v>
      </c>
      <c r="X277" s="155">
        <f t="shared" si="65"/>
        <v>-3.8383224304209946E-5</v>
      </c>
      <c r="AC277" s="152">
        <f t="shared" si="66"/>
        <v>0.32506881732533316</v>
      </c>
      <c r="AD277" s="153">
        <f t="shared" si="76"/>
        <v>-8.3724219035247183E-4</v>
      </c>
      <c r="AE277" s="153">
        <f t="shared" si="77"/>
        <v>0.18849255483638999</v>
      </c>
      <c r="AF277" s="153">
        <f t="shared" si="78"/>
        <v>-8.3724219035247183E-4</v>
      </c>
      <c r="AG277" s="139">
        <f t="shared" si="79"/>
        <v>-4.8170929911752679E-4</v>
      </c>
    </row>
    <row r="278" spans="9:33" ht="15" x14ac:dyDescent="0.2">
      <c r="I278" s="49">
        <v>44671</v>
      </c>
      <c r="J278" s="50">
        <v>6.1770000457763601</v>
      </c>
      <c r="K278" s="139">
        <f t="shared" si="67"/>
        <v>1.6202578063561031E-3</v>
      </c>
      <c r="L278" s="140">
        <f t="shared" si="68"/>
        <v>6.107880381774569</v>
      </c>
      <c r="M278" s="139" cm="1">
        <f t="array" ref="M278">[1]!BSMPut(L278,$G$4,$G$7,V278,$G$11,AE278)</f>
        <v>2.8642572195545668E-2</v>
      </c>
      <c r="N278" s="139">
        <f t="shared" si="69"/>
        <v>-6.9681753230899091</v>
      </c>
      <c r="O278" s="141">
        <f t="shared" si="70"/>
        <v>9.880332183509033E-3</v>
      </c>
      <c r="P278" s="139">
        <f t="shared" si="71"/>
        <v>-1.0922113201374225E-3</v>
      </c>
      <c r="Q278" s="156">
        <f t="shared" si="72"/>
        <v>1.5955602066465793E-5</v>
      </c>
      <c r="R278" s="156">
        <f t="shared" si="64"/>
        <v>-3.5721908866363809E-3</v>
      </c>
      <c r="T278" s="102">
        <f>FORECAST($T$2,'EUR GBP'!Q278:R278,'EUR GBP'!$Q$2:$R$2)</f>
        <v>-5.2684050519019344E-3</v>
      </c>
      <c r="U278" s="102">
        <f t="shared" si="73"/>
        <v>-5.9525296092032345E-5</v>
      </c>
      <c r="V278" s="102">
        <f t="shared" si="74"/>
        <v>3.2509644329547865E-2</v>
      </c>
      <c r="W278" s="149">
        <f t="shared" si="75"/>
        <v>-5.9525296092030611E-5</v>
      </c>
      <c r="X278" s="155">
        <f t="shared" si="65"/>
        <v>1.0509546730508055E-5</v>
      </c>
      <c r="AC278" s="152">
        <f t="shared" si="66"/>
        <v>0.32590605951568563</v>
      </c>
      <c r="AD278" s="153">
        <f t="shared" si="76"/>
        <v>-4.3563644448552652E-3</v>
      </c>
      <c r="AE278" s="153">
        <f t="shared" si="77"/>
        <v>0.1849734325818872</v>
      </c>
      <c r="AF278" s="153">
        <f t="shared" si="78"/>
        <v>-4.3563644448552652E-3</v>
      </c>
      <c r="AG278" s="139">
        <f t="shared" si="79"/>
        <v>-2.5064447152959319E-3</v>
      </c>
    </row>
    <row r="279" spans="9:33" ht="15" x14ac:dyDescent="0.2">
      <c r="I279" s="49">
        <v>44670</v>
      </c>
      <c r="J279" s="50">
        <v>6.1669998168945304</v>
      </c>
      <c r="K279" s="139">
        <f t="shared" si="67"/>
        <v>-5.6593771178616911E-3</v>
      </c>
      <c r="L279" s="140">
        <f t="shared" si="68"/>
        <v>6.0634891676456846</v>
      </c>
      <c r="M279" s="139" cm="1">
        <f t="array" ref="M279">[1]!BSMPut(L279,$G$4,$G$7,V279,$G$11,AE279)</f>
        <v>3.6122165980992271E-2</v>
      </c>
      <c r="N279" s="139">
        <f t="shared" si="69"/>
        <v>7.9910122478032974</v>
      </c>
      <c r="O279" s="141">
        <f t="shared" si="70"/>
        <v>-3.4510881945375438E-2</v>
      </c>
      <c r="P279" s="139">
        <f t="shared" si="71"/>
        <v>3.8149705119811454E-3</v>
      </c>
      <c r="Q279" s="156">
        <f t="shared" si="72"/>
        <v>1.9466246583412221E-4</v>
      </c>
      <c r="R279" s="156">
        <f t="shared" si="64"/>
        <v>3.9907961323126049E-3</v>
      </c>
      <c r="T279" s="102">
        <f>FORECAST($T$2,'EUR GBP'!Q279:R279,'EUR GBP'!$Q$2:$R$2)</f>
        <v>-5.2088797558099021E-3</v>
      </c>
      <c r="U279" s="102">
        <f t="shared" si="73"/>
        <v>-1.4289808459580326E-4</v>
      </c>
      <c r="V279" s="102">
        <f t="shared" si="74"/>
        <v>3.2426271541044091E-2</v>
      </c>
      <c r="W279" s="149">
        <f t="shared" si="75"/>
        <v>-1.42898084595805E-4</v>
      </c>
      <c r="X279" s="155">
        <f t="shared" si="65"/>
        <v>2.522951075182925E-5</v>
      </c>
      <c r="AC279" s="152">
        <f t="shared" si="66"/>
        <v>0.3302624239605409</v>
      </c>
      <c r="AD279" s="153">
        <f t="shared" si="76"/>
        <v>-7.6590202221449299E-5</v>
      </c>
      <c r="AE279" s="153">
        <f t="shared" si="77"/>
        <v>0.18925320682452101</v>
      </c>
      <c r="AF279" s="153">
        <f t="shared" si="78"/>
        <v>-7.6590202221449299E-5</v>
      </c>
      <c r="AG279" s="139">
        <f t="shared" si="79"/>
        <v>-4.4066356254492907E-5</v>
      </c>
    </row>
    <row r="280" spans="9:33" ht="15" x14ac:dyDescent="0.2">
      <c r="I280" s="49">
        <v>44669</v>
      </c>
      <c r="J280" s="50">
        <v>6.2020001411437899</v>
      </c>
      <c r="K280" s="139">
        <f t="shared" si="67"/>
        <v>0</v>
      </c>
      <c r="L280" s="140">
        <f t="shared" si="68"/>
        <v>6.09800004959106</v>
      </c>
      <c r="M280" s="139" cm="1">
        <f t="array" ref="M280">[1]!BSMPut(L280,$G$4,$G$7,V280,$G$11,AE280)</f>
        <v>3.1801979381826939E-2</v>
      </c>
      <c r="N280" s="139">
        <f t="shared" si="69"/>
        <v>-0.64936095052736675</v>
      </c>
      <c r="O280" s="141">
        <f t="shared" si="70"/>
        <v>0</v>
      </c>
      <c r="P280" s="139">
        <f t="shared" si="71"/>
        <v>0</v>
      </c>
      <c r="Q280" s="156">
        <f t="shared" si="72"/>
        <v>0</v>
      </c>
      <c r="R280" s="156">
        <f t="shared" si="64"/>
        <v>-3.2535745549767974E-4</v>
      </c>
      <c r="T280" s="102">
        <f>FORECAST($T$2,'EUR GBP'!Q280:R280,'EUR GBP'!$Q$2:$R$2)</f>
        <v>-5.0659816712140988E-3</v>
      </c>
      <c r="U280" s="102">
        <f t="shared" si="73"/>
        <v>1.4439411461356078E-5</v>
      </c>
      <c r="V280" s="102">
        <f t="shared" si="74"/>
        <v>3.2583609037101252E-2</v>
      </c>
      <c r="W280" s="149">
        <f t="shared" si="75"/>
        <v>1.4439411461356078E-5</v>
      </c>
      <c r="X280" s="155">
        <f t="shared" si="65"/>
        <v>-2.5493643791294336E-6</v>
      </c>
      <c r="AC280" s="152">
        <f t="shared" si="66"/>
        <v>0.33033901416276235</v>
      </c>
      <c r="AD280" s="153">
        <f t="shared" si="76"/>
        <v>-5.610615235510652E-4</v>
      </c>
      <c r="AE280" s="153">
        <f t="shared" si="77"/>
        <v>0.1887687355031914</v>
      </c>
      <c r="AF280" s="153">
        <f t="shared" si="78"/>
        <v>-5.610615235510652E-4</v>
      </c>
      <c r="AG280" s="139">
        <f t="shared" si="79"/>
        <v>-3.2280809111855032E-4</v>
      </c>
    </row>
    <row r="281" spans="9:33" ht="15" x14ac:dyDescent="0.2">
      <c r="I281" s="49">
        <v>44666</v>
      </c>
      <c r="J281" s="50">
        <v>6.2020001411437899</v>
      </c>
      <c r="K281" s="139">
        <f t="shared" si="67"/>
        <v>2.7448468430809727E-3</v>
      </c>
      <c r="L281" s="140">
        <f t="shared" si="68"/>
        <v>6.1147381257762881</v>
      </c>
      <c r="M281" s="139" cm="1">
        <f t="array" ref="M281">[1]!BSMPut(L281,$G$4,$G$7,V281,$G$11,AE281)</f>
        <v>3.0109538168598071E-2</v>
      </c>
      <c r="N281" s="139">
        <f t="shared" si="69"/>
        <v>-4.0342433769851027</v>
      </c>
      <c r="O281" s="141">
        <f t="shared" si="70"/>
        <v>1.6738076185228046E-2</v>
      </c>
      <c r="P281" s="139">
        <f t="shared" si="71"/>
        <v>-1.8502936892488095E-3</v>
      </c>
      <c r="Q281" s="156">
        <f t="shared" si="72"/>
        <v>4.57911114322797E-5</v>
      </c>
      <c r="R281" s="156">
        <f t="shared" si="64"/>
        <v>-2.0240255588620088E-3</v>
      </c>
      <c r="T281" s="102">
        <f>FORECAST($T$2,'EUR GBP'!Q281:R281,'EUR GBP'!$Q$2:$R$2)</f>
        <v>-5.0804210826754549E-3</v>
      </c>
      <c r="U281" s="102">
        <f t="shared" si="73"/>
        <v>9.2720612883540054E-6</v>
      </c>
      <c r="V281" s="102">
        <f t="shared" si="74"/>
        <v>3.257844168692825E-2</v>
      </c>
      <c r="W281" s="149">
        <f t="shared" si="75"/>
        <v>9.2720612883540054E-6</v>
      </c>
      <c r="X281" s="155">
        <f t="shared" si="65"/>
        <v>-1.6370378275386243E-6</v>
      </c>
      <c r="AC281" s="152">
        <f t="shared" si="66"/>
        <v>0.33090007568631341</v>
      </c>
      <c r="AD281" s="153">
        <f t="shared" si="76"/>
        <v>-3.7869998499301394E-4</v>
      </c>
      <c r="AE281" s="153">
        <f t="shared" si="77"/>
        <v>0.18895109704174945</v>
      </c>
      <c r="AF281" s="153">
        <f t="shared" si="78"/>
        <v>-3.7869998499301394E-4</v>
      </c>
      <c r="AG281" s="139">
        <f t="shared" si="79"/>
        <v>-2.1788594321794032E-4</v>
      </c>
    </row>
    <row r="282" spans="9:33" ht="15" x14ac:dyDescent="0.2">
      <c r="I282" s="49">
        <v>44665</v>
      </c>
      <c r="J282" s="50">
        <v>6.1849999427795401</v>
      </c>
      <c r="K282" s="139">
        <f t="shared" si="67"/>
        <v>2.5902222492037623E-3</v>
      </c>
      <c r="L282" s="140">
        <f t="shared" si="68"/>
        <v>6.1137952249951564</v>
      </c>
      <c r="M282" s="139" cm="1">
        <f t="array" ref="M282">[1]!BSMPut(L282,$G$4,$G$7,V282,$G$11,AE282)</f>
        <v>2.9585019868851425E-2</v>
      </c>
      <c r="N282" s="139">
        <f t="shared" si="69"/>
        <v>-5.0832799764783942</v>
      </c>
      <c r="O282" s="141">
        <f t="shared" si="70"/>
        <v>1.5795175404096362E-2</v>
      </c>
      <c r="P282" s="139">
        <f t="shared" si="71"/>
        <v>-1.7460616768234247E-3</v>
      </c>
      <c r="Q282" s="156">
        <f t="shared" si="72"/>
        <v>4.077735108270923E-5</v>
      </c>
      <c r="R282" s="156">
        <f t="shared" si="64"/>
        <v>-2.572523150076559E-3</v>
      </c>
      <c r="T282" s="102">
        <f>FORECAST($T$2,'EUR GBP'!Q282:R282,'EUR GBP'!$Q$2:$R$2)</f>
        <v>-5.0896931439638089E-3</v>
      </c>
      <c r="U282" s="102">
        <f t="shared" si="73"/>
        <v>-4.8076966777444753E-5</v>
      </c>
      <c r="V282" s="102">
        <f t="shared" si="74"/>
        <v>3.2521092658862452E-2</v>
      </c>
      <c r="W282" s="149">
        <f t="shared" si="75"/>
        <v>-4.8076966777443886E-5</v>
      </c>
      <c r="X282" s="155">
        <f t="shared" si="65"/>
        <v>8.4882757782077828E-6</v>
      </c>
      <c r="AC282" s="152">
        <f t="shared" si="66"/>
        <v>0.33127877567130642</v>
      </c>
      <c r="AD282" s="153">
        <f t="shared" si="76"/>
        <v>-1.5220708356548096E-3</v>
      </c>
      <c r="AE282" s="153">
        <f t="shared" si="77"/>
        <v>0.18780772619108765</v>
      </c>
      <c r="AF282" s="153">
        <f t="shared" si="78"/>
        <v>-1.5220708356548096E-3</v>
      </c>
      <c r="AG282" s="139">
        <f t="shared" si="79"/>
        <v>-8.7572710011405124E-4</v>
      </c>
    </row>
    <row r="283" spans="9:33" ht="15" x14ac:dyDescent="0.2">
      <c r="I283" s="49">
        <v>44664</v>
      </c>
      <c r="J283" s="50">
        <v>6.1690001487731898</v>
      </c>
      <c r="K283" s="139">
        <f t="shared" si="67"/>
        <v>-1.4803167399861877E-2</v>
      </c>
      <c r="L283" s="140">
        <f t="shared" si="68"/>
        <v>6.0077303340525976</v>
      </c>
      <c r="M283" s="139" cm="1">
        <f t="array" ref="M283">[1]!BSMPut(L283,$G$4,$G$7,V283,$G$11,AE283)</f>
        <v>4.4103170568283723E-2</v>
      </c>
      <c r="N283" s="139">
        <f t="shared" si="69"/>
        <v>23.9530214223862</v>
      </c>
      <c r="O283" s="141">
        <f t="shared" si="70"/>
        <v>-9.0269715538462414E-2</v>
      </c>
      <c r="P283" s="139">
        <f t="shared" si="71"/>
        <v>9.9787743312166437E-3</v>
      </c>
      <c r="Q283" s="156">
        <f t="shared" si="72"/>
        <v>1.3318467400241119E-3</v>
      </c>
      <c r="R283" s="156">
        <f t="shared" si="64"/>
        <v>1.1792655718091212E-2</v>
      </c>
      <c r="T283" s="102">
        <f>FORECAST($T$2,'EUR GBP'!Q283:R283,'EUR GBP'!$Q$2:$R$2)</f>
        <v>-5.0416161771863642E-3</v>
      </c>
      <c r="U283" s="102">
        <f t="shared" si="73"/>
        <v>-1.1471412144600703E-4</v>
      </c>
      <c r="V283" s="102">
        <f t="shared" si="74"/>
        <v>3.2454455504193888E-2</v>
      </c>
      <c r="W283" s="149">
        <f t="shared" si="75"/>
        <v>-1.147141214460079E-4</v>
      </c>
      <c r="X283" s="155">
        <f t="shared" si="65"/>
        <v>2.0253463638753811E-5</v>
      </c>
      <c r="AC283" s="152">
        <f t="shared" si="66"/>
        <v>0.33280084650696123</v>
      </c>
      <c r="AD283" s="153">
        <f t="shared" si="76"/>
        <v>8.026058247245782E-4</v>
      </c>
      <c r="AE283" s="153">
        <f t="shared" si="77"/>
        <v>0.19013240285146704</v>
      </c>
      <c r="AF283" s="153">
        <f t="shared" si="78"/>
        <v>8.026058247245782E-4</v>
      </c>
      <c r="AG283" s="139">
        <f t="shared" si="79"/>
        <v>4.6178118321170159E-4</v>
      </c>
    </row>
    <row r="284" spans="9:33" ht="15" x14ac:dyDescent="0.2">
      <c r="I284" s="49">
        <v>44663</v>
      </c>
      <c r="J284" s="50">
        <v>6.2610001564025799</v>
      </c>
      <c r="K284" s="139">
        <f t="shared" si="67"/>
        <v>-6.2097219292408003E-3</v>
      </c>
      <c r="L284" s="140">
        <f t="shared" si="68"/>
        <v>6.0601331649586028</v>
      </c>
      <c r="M284" s="139" cm="1">
        <f t="array" ref="M284">[1]!BSMPut(L284,$G$4,$G$7,V284,$G$11,AE284)</f>
        <v>3.6570054836687405E-2</v>
      </c>
      <c r="N284" s="139">
        <f t="shared" si="69"/>
        <v>8.886789959193564</v>
      </c>
      <c r="O284" s="141">
        <f t="shared" si="70"/>
        <v>-3.7866884632457243E-2</v>
      </c>
      <c r="P284" s="139">
        <f t="shared" si="71"/>
        <v>4.1859564320051983E-3</v>
      </c>
      <c r="Q284" s="156">
        <f t="shared" si="72"/>
        <v>2.3436311257791053E-4</v>
      </c>
      <c r="R284" s="156">
        <f t="shared" si="64"/>
        <v>4.4351014897313417E-3</v>
      </c>
      <c r="T284" s="102">
        <f>FORECAST($T$2,'EUR GBP'!Q284:R284,'EUR GBP'!$Q$2:$R$2)</f>
        <v>-4.9269020557403571E-3</v>
      </c>
      <c r="U284" s="102">
        <f t="shared" si="73"/>
        <v>-5.582841113210054E-5</v>
      </c>
      <c r="V284" s="102">
        <f t="shared" si="74"/>
        <v>3.2513341214507795E-2</v>
      </c>
      <c r="W284" s="149">
        <f t="shared" si="75"/>
        <v>-5.5828411132101408E-5</v>
      </c>
      <c r="X284" s="155">
        <f t="shared" si="65"/>
        <v>9.8568395993478963E-6</v>
      </c>
      <c r="AC284" s="152">
        <f t="shared" si="66"/>
        <v>0.33199824068223666</v>
      </c>
      <c r="AD284" s="153">
        <f t="shared" si="76"/>
        <v>8.5601547759606156E-6</v>
      </c>
      <c r="AE284" s="153">
        <f t="shared" si="77"/>
        <v>0.18933835718151842</v>
      </c>
      <c r="AF284" s="153">
        <f t="shared" si="78"/>
        <v>8.5601547759606156E-6</v>
      </c>
      <c r="AG284" s="139">
        <f t="shared" si="79"/>
        <v>4.9251055488849367E-6</v>
      </c>
    </row>
    <row r="285" spans="9:33" ht="15" x14ac:dyDescent="0.2">
      <c r="I285" s="49">
        <v>44662</v>
      </c>
      <c r="J285" s="50">
        <v>6.3000001907348597</v>
      </c>
      <c r="K285" s="139">
        <f t="shared" si="67"/>
        <v>3.0204383364081174E-3</v>
      </c>
      <c r="L285" s="140">
        <f t="shared" si="68"/>
        <v>6.1164186827162634</v>
      </c>
      <c r="M285" s="139" cm="1">
        <f t="array" ref="M285">[1]!BSMPut(L285,$G$4,$G$7,V285,$G$11,AE285)</f>
        <v>2.9959562100449588E-2</v>
      </c>
      <c r="N285" s="139">
        <f t="shared" si="69"/>
        <v>-4.3341955132820686</v>
      </c>
      <c r="O285" s="141">
        <f t="shared" si="70"/>
        <v>1.8418633125203421E-2</v>
      </c>
      <c r="P285" s="139">
        <f t="shared" si="71"/>
        <v>-2.0360691550818542E-3</v>
      </c>
      <c r="Q285" s="156">
        <f t="shared" si="72"/>
        <v>5.5447874010653564E-5</v>
      </c>
      <c r="R285" s="156">
        <f t="shared" si="64"/>
        <v>-2.1739111446209009E-3</v>
      </c>
      <c r="T285" s="102">
        <f>FORECAST($T$2,'EUR GBP'!Q285:R285,'EUR GBP'!$Q$2:$R$2)</f>
        <v>-4.8710736446082566E-3</v>
      </c>
      <c r="U285" s="102">
        <f t="shared" si="73"/>
        <v>1.4778356999158981E-4</v>
      </c>
      <c r="V285" s="102">
        <f t="shared" si="74"/>
        <v>3.2716953195631483E-2</v>
      </c>
      <c r="W285" s="149">
        <f t="shared" si="75"/>
        <v>1.477835699915872E-4</v>
      </c>
      <c r="X285" s="155">
        <f t="shared" si="65"/>
        <v>-2.6092072392661842E-5</v>
      </c>
      <c r="AC285" s="152">
        <f t="shared" si="66"/>
        <v>0.3319896805274607</v>
      </c>
      <c r="AD285" s="153">
        <f t="shared" si="76"/>
        <v>-2.9060066962971476E-4</v>
      </c>
      <c r="AE285" s="153">
        <f t="shared" si="77"/>
        <v>0.18903919635711275</v>
      </c>
      <c r="AF285" s="153">
        <f t="shared" si="78"/>
        <v>-2.9060066962971476E-4</v>
      </c>
      <c r="AG285" s="139">
        <f t="shared" si="79"/>
        <v>-1.6719779115703824E-4</v>
      </c>
    </row>
    <row r="286" spans="9:33" ht="15" x14ac:dyDescent="0.2">
      <c r="I286" s="49">
        <v>44659</v>
      </c>
      <c r="J286" s="50">
        <v>6.2810001373290998</v>
      </c>
      <c r="K286" s="139">
        <f t="shared" si="67"/>
        <v>1.3302573356564387E-2</v>
      </c>
      <c r="L286" s="140">
        <f t="shared" si="68"/>
        <v>6.1791191425790783</v>
      </c>
      <c r="M286" s="139" cm="1">
        <f t="array" ref="M286">[1]!BSMPut(L286,$G$4,$G$7,V286,$G$11,AE286)</f>
        <v>2.4583247314643231E-2</v>
      </c>
      <c r="N286" s="139">
        <f t="shared" si="69"/>
        <v>-15.086825084894784</v>
      </c>
      <c r="O286" s="141">
        <f t="shared" si="70"/>
        <v>8.1119092988018338E-2</v>
      </c>
      <c r="P286" s="139">
        <f t="shared" si="71"/>
        <v>-8.9672280238383174E-3</v>
      </c>
      <c r="Q286" s="156">
        <f t="shared" si="72"/>
        <v>1.0755145160278759E-3</v>
      </c>
      <c r="R286" s="156">
        <f t="shared" si="64"/>
        <v>-7.406405723770079E-3</v>
      </c>
      <c r="T286" s="102">
        <f>FORECAST($T$2,'EUR GBP'!Q286:R286,'EUR GBP'!$Q$2:$R$2)</f>
        <v>-5.0188572145998464E-3</v>
      </c>
      <c r="U286" s="102">
        <f t="shared" si="73"/>
        <v>1.0715145617723465E-4</v>
      </c>
      <c r="V286" s="102">
        <f t="shared" si="74"/>
        <v>3.2676321081817131E-2</v>
      </c>
      <c r="W286" s="149">
        <f t="shared" si="75"/>
        <v>1.0715145617723465E-4</v>
      </c>
      <c r="X286" s="155">
        <f t="shared" si="65"/>
        <v>-1.8918229893314218E-5</v>
      </c>
      <c r="AC286" s="152">
        <f t="shared" si="66"/>
        <v>0.33228028119709041</v>
      </c>
      <c r="AD286" s="153">
        <f t="shared" si="76"/>
        <v>8.7637770977622154E-4</v>
      </c>
      <c r="AE286" s="153">
        <f t="shared" si="77"/>
        <v>0.19020617473651869</v>
      </c>
      <c r="AF286" s="153">
        <f t="shared" si="78"/>
        <v>8.7637770977622154E-4</v>
      </c>
      <c r="AG286" s="139">
        <f t="shared" si="79"/>
        <v>5.0422601393367613E-4</v>
      </c>
    </row>
    <row r="287" spans="9:33" ht="15" x14ac:dyDescent="0.2">
      <c r="I287" s="49">
        <v>44658</v>
      </c>
      <c r="J287" s="50">
        <v>6.1979999542236301</v>
      </c>
      <c r="K287" s="139">
        <f t="shared" si="67"/>
        <v>7.6119780326070257E-3</v>
      </c>
      <c r="L287" s="140">
        <f t="shared" si="68"/>
        <v>6.1444178920113828</v>
      </c>
      <c r="M287" s="139" cm="1">
        <f t="array" ref="M287">[1]!BSMPut(L287,$G$4,$G$7,V287,$G$11,AE287)</f>
        <v>2.7122701081427003E-2</v>
      </c>
      <c r="N287" s="139">
        <f t="shared" si="69"/>
        <v>-10.007917551327239</v>
      </c>
      <c r="O287" s="141">
        <f t="shared" si="70"/>
        <v>4.6417842420322764E-2</v>
      </c>
      <c r="P287" s="139">
        <f t="shared" si="71"/>
        <v>-5.1312134051980807E-3</v>
      </c>
      <c r="Q287" s="156">
        <f t="shared" si="72"/>
        <v>3.5215998273956242E-4</v>
      </c>
      <c r="R287" s="156">
        <f t="shared" si="64"/>
        <v>-5.012584233707448E-3</v>
      </c>
      <c r="T287" s="102">
        <f>FORECAST($T$2,'EUR GBP'!Q287:R287,'EUR GBP'!$Q$2:$R$2)</f>
        <v>-5.1260086707770811E-3</v>
      </c>
      <c r="U287" s="102">
        <f t="shared" si="73"/>
        <v>-5.2207056432964499E-5</v>
      </c>
      <c r="V287" s="102">
        <f t="shared" si="74"/>
        <v>3.2516962569206928E-2</v>
      </c>
      <c r="W287" s="149">
        <f t="shared" si="75"/>
        <v>-5.2207056432967969E-5</v>
      </c>
      <c r="X287" s="155">
        <f t="shared" si="65"/>
        <v>9.2174677870775962E-6</v>
      </c>
      <c r="AC287" s="152">
        <f t="shared" si="66"/>
        <v>0.33140390348731419</v>
      </c>
      <c r="AD287" s="153">
        <f t="shared" si="76"/>
        <v>-4.2191234675503786E-4</v>
      </c>
      <c r="AE287" s="153">
        <f t="shared" si="77"/>
        <v>0.18890788467998743</v>
      </c>
      <c r="AF287" s="153">
        <f t="shared" si="78"/>
        <v>-4.2191234675503786E-4</v>
      </c>
      <c r="AG287" s="139">
        <f t="shared" si="79"/>
        <v>-2.4274827903600783E-4</v>
      </c>
    </row>
    <row r="288" spans="9:33" ht="15" x14ac:dyDescent="0.2">
      <c r="I288" s="49">
        <v>44657</v>
      </c>
      <c r="J288" s="50">
        <v>6.15100002288818</v>
      </c>
      <c r="K288" s="139">
        <f t="shared" si="67"/>
        <v>-1.4205214112832617E-2</v>
      </c>
      <c r="L288" s="140">
        <f t="shared" si="68"/>
        <v>6.0113766532265549</v>
      </c>
      <c r="M288" s="139" cm="1">
        <f t="array" ref="M288">[1]!BSMPut(L288,$G$4,$G$7,V288,$G$11,AE288)</f>
        <v>4.064479994949366E-2</v>
      </c>
      <c r="N288" s="139">
        <f t="shared" si="69"/>
        <v>17.036280184806074</v>
      </c>
      <c r="O288" s="141">
        <f t="shared" si="70"/>
        <v>-8.6623396364505112E-2</v>
      </c>
      <c r="P288" s="139">
        <f t="shared" si="71"/>
        <v>9.5756956690156436E-3</v>
      </c>
      <c r="Q288" s="156">
        <f t="shared" si="72"/>
        <v>1.2264236582627997E-3</v>
      </c>
      <c r="R288" s="156">
        <f t="shared" si="64"/>
        <v>8.7642702617126544E-3</v>
      </c>
      <c r="T288" s="102">
        <f>FORECAST($T$2,'EUR GBP'!Q288:R288,'EUR GBP'!$Q$2:$R$2)</f>
        <v>-5.0738016143441166E-3</v>
      </c>
      <c r="U288" s="102">
        <f t="shared" si="73"/>
        <v>6.5309926867486781E-5</v>
      </c>
      <c r="V288" s="102">
        <f t="shared" si="74"/>
        <v>3.2634479552507381E-2</v>
      </c>
      <c r="W288" s="149">
        <f t="shared" si="75"/>
        <v>6.5309926867485046E-5</v>
      </c>
      <c r="X288" s="155">
        <f t="shared" si="65"/>
        <v>-1.1530857861147063E-5</v>
      </c>
      <c r="AC288" s="152">
        <f t="shared" si="66"/>
        <v>0.33182581583406923</v>
      </c>
      <c r="AD288" s="153">
        <f t="shared" si="76"/>
        <v>-3.5218732494425309E-3</v>
      </c>
      <c r="AE288" s="153">
        <f t="shared" si="77"/>
        <v>0.18580792377729993</v>
      </c>
      <c r="AF288" s="153">
        <f t="shared" si="78"/>
        <v>-3.5218732494425309E-3</v>
      </c>
      <c r="AG288" s="139">
        <f t="shared" si="79"/>
        <v>-2.0263182077046404E-3</v>
      </c>
    </row>
    <row r="289" spans="9:33" ht="15" x14ac:dyDescent="0.2">
      <c r="I289" s="49">
        <v>44656</v>
      </c>
      <c r="J289" s="50">
        <v>6.2389998435974103</v>
      </c>
      <c r="K289" s="139">
        <f t="shared" si="67"/>
        <v>2.5321862620369135E-2</v>
      </c>
      <c r="L289" s="140">
        <f t="shared" si="68"/>
        <v>6.2524127691058089</v>
      </c>
      <c r="M289" s="139" cm="1">
        <f t="array" ref="M289">[1]!BSMPut(L289,$G$4,$G$7,V289,$G$11,AE289)</f>
        <v>2.0477408717888501E-2</v>
      </c>
      <c r="N289" s="139">
        <f t="shared" si="69"/>
        <v>-23.298502278404243</v>
      </c>
      <c r="O289" s="141">
        <f t="shared" si="70"/>
        <v>0.15441271951474889</v>
      </c>
      <c r="P289" s="139">
        <f t="shared" si="71"/>
        <v>-1.706939777882208E-2</v>
      </c>
      <c r="Q289" s="156">
        <f t="shared" si="72"/>
        <v>3.8970524224015658E-3</v>
      </c>
      <c r="R289" s="156">
        <f t="shared" si="64"/>
        <v>-1.0503418108888253E-2</v>
      </c>
      <c r="T289" s="102">
        <f>FORECAST($T$2,'EUR GBP'!Q289:R289,'EUR GBP'!$Q$2:$R$2)</f>
        <v>-5.1391115412116033E-3</v>
      </c>
      <c r="U289" s="102">
        <f t="shared" si="73"/>
        <v>-9.7431428730488864E-5</v>
      </c>
      <c r="V289" s="102">
        <f t="shared" si="74"/>
        <v>3.2471738196909405E-2</v>
      </c>
      <c r="W289" s="149">
        <f t="shared" si="75"/>
        <v>-9.7431428730490599E-5</v>
      </c>
      <c r="X289" s="155">
        <f t="shared" si="65"/>
        <v>1.7202100963599344E-5</v>
      </c>
      <c r="AC289" s="152">
        <f t="shared" si="66"/>
        <v>0.33534768908351176</v>
      </c>
      <c r="AD289" s="153">
        <f t="shared" si="76"/>
        <v>4.6088713130368886E-3</v>
      </c>
      <c r="AE289" s="153">
        <f t="shared" si="77"/>
        <v>0.19393866833977935</v>
      </c>
      <c r="AF289" s="153">
        <f t="shared" si="78"/>
        <v>4.6088713130368886E-3</v>
      </c>
      <c r="AG289" s="139">
        <f t="shared" si="79"/>
        <v>2.651725146568661E-3</v>
      </c>
    </row>
    <row r="290" spans="9:33" ht="15" x14ac:dyDescent="0.2">
      <c r="I290" s="49">
        <v>44655</v>
      </c>
      <c r="J290" s="50">
        <v>6.0830001831054599</v>
      </c>
      <c r="K290" s="139">
        <f t="shared" si="67"/>
        <v>-6.8807309910458173E-3</v>
      </c>
      <c r="L290" s="140">
        <f t="shared" si="68"/>
        <v>6.0560413516664395</v>
      </c>
      <c r="M290" s="139" cm="1">
        <f t="array" ref="M290">[1]!BSMPut(L290,$G$4,$G$7,V290,$G$11,AE290)</f>
        <v>3.7122050262942352E-2</v>
      </c>
      <c r="N290" s="139">
        <f t="shared" si="69"/>
        <v>9.9907808117034591</v>
      </c>
      <c r="O290" s="141">
        <f t="shared" si="70"/>
        <v>-4.1958697924620481E-2</v>
      </c>
      <c r="P290" s="139">
        <f t="shared" si="71"/>
        <v>4.6382817905643711E-3</v>
      </c>
      <c r="Q290" s="156">
        <f t="shared" si="72"/>
        <v>2.8774918972096421E-4</v>
      </c>
      <c r="R290" s="156">
        <f t="shared" si="64"/>
        <v>4.9817645144481382E-3</v>
      </c>
      <c r="T290" s="102">
        <f>FORECAST($T$2,'EUR GBP'!Q290:R290,'EUR GBP'!$Q$2:$R$2)</f>
        <v>-5.0416801124811145E-3</v>
      </c>
      <c r="U290" s="102">
        <f t="shared" si="73"/>
        <v>4.3061934411526073E-5</v>
      </c>
      <c r="V290" s="102">
        <f t="shared" si="74"/>
        <v>3.261223156005142E-2</v>
      </c>
      <c r="W290" s="149">
        <f t="shared" si="75"/>
        <v>4.3061934411524339E-5</v>
      </c>
      <c r="X290" s="155">
        <f t="shared" si="65"/>
        <v>-7.6028418456632915E-6</v>
      </c>
      <c r="AC290" s="152">
        <f t="shared" si="66"/>
        <v>0.33073881777047487</v>
      </c>
      <c r="AD290" s="153">
        <f t="shared" si="76"/>
        <v>1.100827538008109E-4</v>
      </c>
      <c r="AE290" s="153">
        <f t="shared" si="77"/>
        <v>0.18943987978054327</v>
      </c>
      <c r="AF290" s="153">
        <f t="shared" si="78"/>
        <v>1.100827538008109E-4</v>
      </c>
      <c r="AG290" s="139">
        <f t="shared" si="79"/>
        <v>6.3336376008466067E-5</v>
      </c>
    </row>
    <row r="291" spans="9:33" ht="15" x14ac:dyDescent="0.2">
      <c r="I291" s="49">
        <v>44652</v>
      </c>
      <c r="J291" s="50">
        <v>6.125</v>
      </c>
      <c r="K291" s="139">
        <f t="shared" si="67"/>
        <v>-2.2830960723695011E-3</v>
      </c>
      <c r="L291" s="140">
        <f t="shared" si="68"/>
        <v>6.0840777296285298</v>
      </c>
      <c r="M291" s="139" cm="1">
        <f t="array" ref="M291">[1]!BSMPut(L291,$G$4,$G$7,V291,$G$11,AE291)</f>
        <v>3.1551717627404052E-2</v>
      </c>
      <c r="N291" s="139">
        <f t="shared" si="69"/>
        <v>-1.1498844593731405</v>
      </c>
      <c r="O291" s="141">
        <f t="shared" si="70"/>
        <v>-1.3922319962530239E-2</v>
      </c>
      <c r="P291" s="139">
        <f t="shared" si="71"/>
        <v>1.5390287677807851E-3</v>
      </c>
      <c r="Q291" s="156">
        <f t="shared" si="72"/>
        <v>3.1680594681336809E-5</v>
      </c>
      <c r="R291" s="156">
        <f t="shared" si="64"/>
        <v>-5.4572787661993764E-4</v>
      </c>
      <c r="T291" s="102">
        <f>FORECAST($T$2,'EUR GBP'!Q291:R291,'EUR GBP'!$Q$2:$R$2)</f>
        <v>-5.0847420468926405E-3</v>
      </c>
      <c r="U291" s="102">
        <f t="shared" si="73"/>
        <v>-6.9333100691440844E-5</v>
      </c>
      <c r="V291" s="102">
        <f t="shared" si="74"/>
        <v>3.2499836524948457E-2</v>
      </c>
      <c r="W291" s="149">
        <f t="shared" si="75"/>
        <v>-6.9333100691439109E-5</v>
      </c>
      <c r="X291" s="155">
        <f t="shared" si="65"/>
        <v>1.2241173241055988E-5</v>
      </c>
      <c r="AC291" s="152">
        <f t="shared" si="66"/>
        <v>0.33062873501667406</v>
      </c>
      <c r="AD291" s="153">
        <f t="shared" si="76"/>
        <v>-3.6997819634256301E-3</v>
      </c>
      <c r="AE291" s="153">
        <f t="shared" si="77"/>
        <v>0.18563001506331683</v>
      </c>
      <c r="AF291" s="153">
        <f t="shared" si="78"/>
        <v>-3.6997819634256301E-3</v>
      </c>
      <c r="AG291" s="139">
        <f t="shared" si="79"/>
        <v>-2.1286784123231155E-3</v>
      </c>
    </row>
    <row r="292" spans="9:33" ht="15" x14ac:dyDescent="0.2">
      <c r="I292" s="49">
        <v>44651</v>
      </c>
      <c r="J292" s="50">
        <v>6.1389999389648402</v>
      </c>
      <c r="K292" s="139">
        <f t="shared" si="67"/>
        <v>7.1931239929529985E-3</v>
      </c>
      <c r="L292" s="140">
        <f t="shared" si="68"/>
        <v>6.1418637200568025</v>
      </c>
      <c r="M292" s="139" cm="1">
        <f t="array" ref="M292">[1]!BSMPut(L292,$G$4,$G$7,V292,$G$11,AE292)</f>
        <v>2.7862824095524985E-2</v>
      </c>
      <c r="N292" s="139">
        <f t="shared" si="69"/>
        <v>-8.527671523131275</v>
      </c>
      <c r="O292" s="141">
        <f t="shared" si="70"/>
        <v>4.3863670465742466E-2</v>
      </c>
      <c r="P292" s="139">
        <f t="shared" si="71"/>
        <v>-4.8488650518677826E-3</v>
      </c>
      <c r="Q292" s="156">
        <f t="shared" si="72"/>
        <v>3.1447059657541793E-4</v>
      </c>
      <c r="R292" s="156">
        <f t="shared" si="64"/>
        <v>-4.2281491772829033E-3</v>
      </c>
      <c r="T292" s="102">
        <f>FORECAST($T$2,'EUR GBP'!Q292:R292,'EUR GBP'!$Q$2:$R$2)</f>
        <v>-5.0154089462011997E-3</v>
      </c>
      <c r="U292" s="102">
        <f t="shared" si="73"/>
        <v>-7.314560934904013E-6</v>
      </c>
      <c r="V292" s="102">
        <f t="shared" si="74"/>
        <v>3.2561855064704992E-2</v>
      </c>
      <c r="W292" s="149">
        <f t="shared" si="75"/>
        <v>-7.314560934904013E-6</v>
      </c>
      <c r="X292" s="155">
        <f t="shared" si="65"/>
        <v>1.2914294426972925E-6</v>
      </c>
      <c r="AC292" s="152">
        <f t="shared" si="66"/>
        <v>0.33432851698009969</v>
      </c>
      <c r="AD292" s="153">
        <f t="shared" si="76"/>
        <v>5.3002968511961512E-4</v>
      </c>
      <c r="AE292" s="153">
        <f t="shared" si="77"/>
        <v>0.18985982671186208</v>
      </c>
      <c r="AF292" s="153">
        <f t="shared" si="78"/>
        <v>5.3002968511961512E-4</v>
      </c>
      <c r="AG292" s="139">
        <f t="shared" si="79"/>
        <v>3.0495384856676368E-4</v>
      </c>
    </row>
    <row r="293" spans="9:33" ht="15" x14ac:dyDescent="0.2">
      <c r="I293" s="49">
        <v>44650</v>
      </c>
      <c r="J293" s="50">
        <v>6.0949997901916504</v>
      </c>
      <c r="K293" s="139">
        <f t="shared" si="67"/>
        <v>1.641995801699585E-3</v>
      </c>
      <c r="L293" s="140">
        <f t="shared" si="68"/>
        <v>6.1080129400712524</v>
      </c>
      <c r="M293" s="139" cm="1">
        <f t="array" ref="M293">[1]!BSMPut(L293,$G$4,$G$7,V293,$G$11,AE293)</f>
        <v>3.0870959391741337E-2</v>
      </c>
      <c r="N293" s="139">
        <f t="shared" si="69"/>
        <v>-2.5114009306985707</v>
      </c>
      <c r="O293" s="141">
        <f t="shared" si="70"/>
        <v>1.0012890480192382E-2</v>
      </c>
      <c r="P293" s="139">
        <f t="shared" si="71"/>
        <v>-1.1068648428658727E-3</v>
      </c>
      <c r="Q293" s="156">
        <f t="shared" si="72"/>
        <v>1.6386606922087066E-5</v>
      </c>
      <c r="R293" s="156">
        <f t="shared" si="64"/>
        <v>-1.2591579741011549E-3</v>
      </c>
      <c r="T293" s="102">
        <f>FORECAST($T$2,'EUR GBP'!Q293:R293,'EUR GBP'!$Q$2:$R$2)</f>
        <v>-5.0080943852662957E-3</v>
      </c>
      <c r="U293" s="102">
        <f t="shared" si="73"/>
        <v>6.4479652792217082E-5</v>
      </c>
      <c r="V293" s="102">
        <f t="shared" si="74"/>
        <v>3.2633649278432111E-2</v>
      </c>
      <c r="W293" s="149">
        <f t="shared" si="75"/>
        <v>6.4479652792215347E-5</v>
      </c>
      <c r="X293" s="155">
        <f t="shared" si="65"/>
        <v>-1.1384268011687338E-5</v>
      </c>
      <c r="AC293" s="152">
        <f t="shared" si="66"/>
        <v>0.33379848729498007</v>
      </c>
      <c r="AD293" s="153">
        <f t="shared" si="76"/>
        <v>-2.7338978964813743E-4</v>
      </c>
      <c r="AE293" s="153">
        <f t="shared" si="77"/>
        <v>0.18905640723709433</v>
      </c>
      <c r="AF293" s="153">
        <f t="shared" si="78"/>
        <v>-2.7338978964813743E-4</v>
      </c>
      <c r="AG293" s="139">
        <f t="shared" si="79"/>
        <v>-1.5729547014568167E-4</v>
      </c>
    </row>
    <row r="294" spans="9:33" ht="15" x14ac:dyDescent="0.2">
      <c r="I294" s="49">
        <v>44649</v>
      </c>
      <c r="J294" s="50">
        <v>6.08500003814697</v>
      </c>
      <c r="K294" s="139">
        <f t="shared" si="67"/>
        <v>2.7997199959611047E-2</v>
      </c>
      <c r="L294" s="140">
        <f t="shared" si="68"/>
        <v>6.2687269763331797</v>
      </c>
      <c r="M294" s="139" cm="1">
        <f t="array" ref="M294">[1]!BSMPut(L294,$G$4,$G$7,V294,$G$11,AE294)</f>
        <v>1.9717024847888176E-2</v>
      </c>
      <c r="N294" s="139">
        <f t="shared" si="69"/>
        <v>-24.819270018404893</v>
      </c>
      <c r="O294" s="141">
        <f t="shared" si="70"/>
        <v>0.17072692674211964</v>
      </c>
      <c r="P294" s="139">
        <f t="shared" si="71"/>
        <v>-1.8872835303173997E-2</v>
      </c>
      <c r="Q294" s="156">
        <f t="shared" si="72"/>
        <v>4.76402629103812E-3</v>
      </c>
      <c r="R294" s="156">
        <f t="shared" si="64"/>
        <v>-1.0895367732968071E-2</v>
      </c>
      <c r="T294" s="102">
        <f>FORECAST($T$2,'EUR GBP'!Q294:R294,'EUR GBP'!$Q$2:$R$2)</f>
        <v>-5.0725740380585128E-3</v>
      </c>
      <c r="U294" s="102">
        <f t="shared" si="73"/>
        <v>4.5115500688554071E-5</v>
      </c>
      <c r="V294" s="102">
        <f t="shared" si="74"/>
        <v>3.2614285126328448E-2</v>
      </c>
      <c r="W294" s="149">
        <f t="shared" si="75"/>
        <v>4.5115500688551469E-5</v>
      </c>
      <c r="X294" s="155">
        <f t="shared" si="65"/>
        <v>-7.9654112433735452E-6</v>
      </c>
      <c r="AC294" s="152">
        <f t="shared" si="66"/>
        <v>0.33407187708462821</v>
      </c>
      <c r="AD294" s="153">
        <f t="shared" si="76"/>
        <v>5.5990150043541687E-3</v>
      </c>
      <c r="AE294" s="153">
        <f t="shared" si="77"/>
        <v>0.19492881203109663</v>
      </c>
      <c r="AF294" s="153">
        <f t="shared" si="78"/>
        <v>5.5990150043541687E-3</v>
      </c>
      <c r="AG294" s="139">
        <f t="shared" si="79"/>
        <v>3.2214066904111792E-3</v>
      </c>
    </row>
    <row r="295" spans="9:33" ht="15" x14ac:dyDescent="0.2">
      <c r="I295" s="49">
        <v>44648</v>
      </c>
      <c r="J295" s="50">
        <v>5.9169998168945304</v>
      </c>
      <c r="K295" s="139">
        <f t="shared" si="67"/>
        <v>1.6873000214094436E-2</v>
      </c>
      <c r="L295" s="140">
        <f t="shared" si="68"/>
        <v>6.2008916057333581</v>
      </c>
      <c r="M295" s="139" cm="1">
        <f t="array" ref="M295">[1]!BSMPut(L295,$G$4,$G$7,V295,$G$11,AE295)</f>
        <v>2.2594399844329871E-2</v>
      </c>
      <c r="N295" s="139">
        <f t="shared" si="69"/>
        <v>-19.064520025521503</v>
      </c>
      <c r="O295" s="141">
        <f t="shared" si="70"/>
        <v>0.10289155614229806</v>
      </c>
      <c r="P295" s="139">
        <f t="shared" si="71"/>
        <v>-1.1374042924664218E-2</v>
      </c>
      <c r="Q295" s="156">
        <f t="shared" si="72"/>
        <v>1.7303325414216482E-3</v>
      </c>
      <c r="R295" s="156">
        <f t="shared" si="64"/>
        <v>-9.3442166408197035E-3</v>
      </c>
      <c r="T295" s="102">
        <f>FORECAST($T$2,'EUR GBP'!Q295:R295,'EUR GBP'!$Q$2:$R$2)</f>
        <v>-5.1176895387470668E-3</v>
      </c>
      <c r="U295" s="102">
        <f t="shared" si="73"/>
        <v>6.0615735128517929E-5</v>
      </c>
      <c r="V295" s="102">
        <f t="shared" si="74"/>
        <v>3.2629785360768417E-2</v>
      </c>
      <c r="W295" s="149">
        <f t="shared" si="75"/>
        <v>6.0615735128520531E-5</v>
      </c>
      <c r="X295" s="155">
        <f t="shared" si="65"/>
        <v>-1.0702070258539616E-5</v>
      </c>
      <c r="AC295" s="152">
        <f t="shared" si="66"/>
        <v>0.32847286208027404</v>
      </c>
      <c r="AD295" s="153">
        <f t="shared" si="76"/>
        <v>5.3914056075587968E-4</v>
      </c>
      <c r="AE295" s="153">
        <f t="shared" si="77"/>
        <v>0.18986893758749834</v>
      </c>
      <c r="AF295" s="153">
        <f t="shared" si="78"/>
        <v>5.3914056075587968E-4</v>
      </c>
      <c r="AG295" s="139">
        <f t="shared" si="79"/>
        <v>3.1019581268140571E-4</v>
      </c>
    </row>
    <row r="296" spans="9:33" ht="15" x14ac:dyDescent="0.2">
      <c r="I296" s="49">
        <v>44645</v>
      </c>
      <c r="J296" s="50">
        <v>5.8179998397827104</v>
      </c>
      <c r="K296" s="139">
        <f t="shared" si="67"/>
        <v>4.3062022272484148E-3</v>
      </c>
      <c r="L296" s="140">
        <f t="shared" si="68"/>
        <v>6.1242592709863697</v>
      </c>
      <c r="M296" s="139" cm="1">
        <f t="array" ref="M296">[1]!BSMPut(L296,$G$4,$G$7,V296,$G$11,AE296)</f>
        <v>2.941937815281559E-2</v>
      </c>
      <c r="N296" s="139">
        <f t="shared" si="69"/>
        <v>-5.414563408550066</v>
      </c>
      <c r="O296" s="141">
        <f t="shared" si="70"/>
        <v>2.6259221395309673E-2</v>
      </c>
      <c r="P296" s="139">
        <f t="shared" si="71"/>
        <v>-2.9027990489856191E-3</v>
      </c>
      <c r="Q296" s="156">
        <f t="shared" si="72"/>
        <v>1.1270256332765776E-4</v>
      </c>
      <c r="R296" s="156">
        <f t="shared" si="64"/>
        <v>-2.7005447752880994E-3</v>
      </c>
      <c r="T296" s="102">
        <f>FORECAST($T$2,'EUR GBP'!Q296:R296,'EUR GBP'!$Q$2:$R$2)</f>
        <v>-5.1783052738755848E-3</v>
      </c>
      <c r="U296" s="102">
        <f t="shared" si="73"/>
        <v>2.1909829229184094E-6</v>
      </c>
      <c r="V296" s="102">
        <f t="shared" si="74"/>
        <v>3.2571360608562812E-2</v>
      </c>
      <c r="W296" s="149">
        <f t="shared" si="75"/>
        <v>2.1909829229158073E-6</v>
      </c>
      <c r="X296" s="155">
        <f t="shared" si="65"/>
        <v>-3.8683112770289292E-7</v>
      </c>
      <c r="AC296" s="152">
        <f t="shared" si="66"/>
        <v>0.32793372151951816</v>
      </c>
      <c r="AD296" s="153">
        <f t="shared" si="76"/>
        <v>1.5631905304397398E-4</v>
      </c>
      <c r="AE296" s="153">
        <f t="shared" si="77"/>
        <v>0.18948611607978644</v>
      </c>
      <c r="AF296" s="153">
        <f t="shared" si="78"/>
        <v>1.5631905304397398E-4</v>
      </c>
      <c r="AG296" s="139">
        <f t="shared" si="79"/>
        <v>8.9938541497565231E-5</v>
      </c>
    </row>
    <row r="297" spans="9:33" ht="15" x14ac:dyDescent="0.2">
      <c r="I297" s="49">
        <v>44644</v>
      </c>
      <c r="J297" s="50">
        <v>5.7930002212524396</v>
      </c>
      <c r="K297" s="139">
        <f t="shared" si="67"/>
        <v>1.3381056225125402E-2</v>
      </c>
      <c r="L297" s="140">
        <f t="shared" si="68"/>
        <v>6.1795977311154546</v>
      </c>
      <c r="M297" s="139" cm="1">
        <f t="array" ref="M297">[1]!BSMPut(L297,$G$4,$G$7,V297,$G$11,AE297)</f>
        <v>2.4846256352058838E-2</v>
      </c>
      <c r="N297" s="139">
        <f t="shared" si="69"/>
        <v>-14.56080701006357</v>
      </c>
      <c r="O297" s="141">
        <f t="shared" si="70"/>
        <v>8.1597681524394616E-2</v>
      </c>
      <c r="P297" s="139">
        <f t="shared" si="71"/>
        <v>-9.0201331091542374E-3</v>
      </c>
      <c r="Q297" s="156">
        <f t="shared" si="72"/>
        <v>1.0882426495559031E-3</v>
      </c>
      <c r="R297" s="156">
        <f t="shared" si="64"/>
        <v>-7.0894859037542246E-3</v>
      </c>
      <c r="T297" s="102">
        <f>FORECAST($T$2,'EUR GBP'!Q297:R297,'EUR GBP'!$Q$2:$R$2)</f>
        <v>-5.1804962567985032E-3</v>
      </c>
      <c r="U297" s="102">
        <f t="shared" si="73"/>
        <v>9.0822298079726652E-5</v>
      </c>
      <c r="V297" s="102">
        <f t="shared" si="74"/>
        <v>3.2659991923719621E-2</v>
      </c>
      <c r="W297" s="149">
        <f t="shared" si="75"/>
        <v>9.0822298079724917E-5</v>
      </c>
      <c r="X297" s="155">
        <f t="shared" si="65"/>
        <v>-1.6035219453008179E-5</v>
      </c>
      <c r="AC297" s="152">
        <f t="shared" si="66"/>
        <v>0.32777740246647419</v>
      </c>
      <c r="AD297" s="153">
        <f t="shared" si="76"/>
        <v>1.4920243372343323E-3</v>
      </c>
      <c r="AE297" s="153">
        <f t="shared" si="77"/>
        <v>0.1908218213639768</v>
      </c>
      <c r="AF297" s="153">
        <f t="shared" si="78"/>
        <v>1.4920243372343323E-3</v>
      </c>
      <c r="AG297" s="139">
        <f t="shared" si="79"/>
        <v>8.5843977529711775E-4</v>
      </c>
    </row>
    <row r="298" spans="9:33" ht="15" x14ac:dyDescent="0.2">
      <c r="I298" s="49">
        <v>44643</v>
      </c>
      <c r="J298" s="50">
        <v>5.7160000801086399</v>
      </c>
      <c r="K298" s="139">
        <f t="shared" si="67"/>
        <v>-1.5622631598639627E-2</v>
      </c>
      <c r="L298" s="140">
        <f t="shared" si="68"/>
        <v>6.0027332413278129</v>
      </c>
      <c r="M298" s="139" cm="1">
        <f t="array" ref="M298">[1]!BSMPut(L298,$G$4,$G$7,V298,$G$11,AE298)</f>
        <v>4.4464118941487385E-2</v>
      </c>
      <c r="N298" s="139">
        <f t="shared" si="69"/>
        <v>24.674918168793525</v>
      </c>
      <c r="O298" s="141">
        <f t="shared" si="70"/>
        <v>-9.5266808263247071E-2</v>
      </c>
      <c r="P298" s="139">
        <f t="shared" si="71"/>
        <v>1.0531172888311287E-2</v>
      </c>
      <c r="Q298" s="156">
        <f t="shared" si="72"/>
        <v>1.4833831268295402E-3</v>
      </c>
      <c r="R298" s="156">
        <f t="shared" si="64"/>
        <v>1.2194483063887467E-2</v>
      </c>
      <c r="T298" s="102">
        <f>FORECAST($T$2,'EUR GBP'!Q298:R298,'EUR GBP'!$Q$2:$R$2)</f>
        <v>-5.2713185548782298E-3</v>
      </c>
      <c r="U298" s="102">
        <f t="shared" si="73"/>
        <v>8.8820233941075584E-5</v>
      </c>
      <c r="V298" s="102">
        <f t="shared" si="74"/>
        <v>3.2657989859580974E-2</v>
      </c>
      <c r="W298" s="149">
        <f t="shared" si="75"/>
        <v>8.8820233941078186E-5</v>
      </c>
      <c r="X298" s="155">
        <f t="shared" si="65"/>
        <v>-1.5681743065590444E-5</v>
      </c>
      <c r="AC298" s="152">
        <f t="shared" si="66"/>
        <v>0.32628537812923986</v>
      </c>
      <c r="AD298" s="153">
        <f t="shared" si="76"/>
        <v>3.3998084240660642E-4</v>
      </c>
      <c r="AE298" s="153">
        <f t="shared" si="77"/>
        <v>0.18966977786914907</v>
      </c>
      <c r="AF298" s="153">
        <f t="shared" si="78"/>
        <v>3.3998084240660642E-4</v>
      </c>
      <c r="AG298" s="139">
        <f t="shared" si="79"/>
        <v>1.9560879181223072E-4</v>
      </c>
    </row>
    <row r="299" spans="9:33" ht="15" x14ac:dyDescent="0.2">
      <c r="I299" s="49">
        <v>44642</v>
      </c>
      <c r="J299" s="50">
        <v>5.8060002326965297</v>
      </c>
      <c r="K299" s="139">
        <f t="shared" si="67"/>
        <v>-8.7455999334900628E-3</v>
      </c>
      <c r="L299" s="140">
        <f t="shared" si="68"/>
        <v>6.0446693807629339</v>
      </c>
      <c r="M299" s="139" cm="1">
        <f t="array" ref="M299">[1]!BSMPut(L299,$G$4,$G$7,V299,$G$11,AE299)</f>
        <v>3.8313416254446508E-2</v>
      </c>
      <c r="N299" s="139">
        <f t="shared" si="69"/>
        <v>12.373512794711772</v>
      </c>
      <c r="O299" s="141">
        <f t="shared" si="70"/>
        <v>-5.3330668828126093E-2</v>
      </c>
      <c r="P299" s="139">
        <f t="shared" si="71"/>
        <v>5.8953848031344409E-3</v>
      </c>
      <c r="Q299" s="156">
        <f t="shared" si="72"/>
        <v>4.6486212673575597E-4</v>
      </c>
      <c r="R299" s="156">
        <f t="shared" si="64"/>
        <v>6.1852068851539271E-3</v>
      </c>
      <c r="T299" s="102">
        <f>FORECAST($T$2,'EUR GBP'!Q299:R299,'EUR GBP'!$Q$2:$R$2)</f>
        <v>-5.3601387888193054E-3</v>
      </c>
      <c r="U299" s="102">
        <f t="shared" si="73"/>
        <v>-7.7512953430414547E-5</v>
      </c>
      <c r="V299" s="102">
        <f t="shared" si="74"/>
        <v>3.2491656672209483E-2</v>
      </c>
      <c r="W299" s="149">
        <f t="shared" si="75"/>
        <v>-7.7512953430412812E-5</v>
      </c>
      <c r="X299" s="155">
        <f t="shared" si="65"/>
        <v>1.3685375122488172E-5</v>
      </c>
      <c r="AC299" s="152">
        <f t="shared" si="66"/>
        <v>0.32594539728683325</v>
      </c>
      <c r="AD299" s="153">
        <f t="shared" si="76"/>
        <v>-3.2801709282020974E-4</v>
      </c>
      <c r="AE299" s="153">
        <f t="shared" si="77"/>
        <v>0.18900177993392225</v>
      </c>
      <c r="AF299" s="153">
        <f t="shared" si="78"/>
        <v>-3.2801709282020974E-4</v>
      </c>
      <c r="AG299" s="139">
        <f t="shared" si="79"/>
        <v>-1.8872541983875845E-4</v>
      </c>
    </row>
    <row r="300" spans="9:33" ht="15" x14ac:dyDescent="0.2">
      <c r="I300" s="49">
        <v>44641</v>
      </c>
      <c r="J300" s="50">
        <v>5.8569998741149902</v>
      </c>
      <c r="K300" s="139">
        <f t="shared" si="67"/>
        <v>1.4965428400180876E-2</v>
      </c>
      <c r="L300" s="140">
        <f t="shared" si="68"/>
        <v>6.1892592327175135</v>
      </c>
      <c r="M300" s="139" cm="1">
        <f t="array" ref="M300">[1]!BSMPut(L300,$G$4,$G$7,V300,$G$11,AE300)</f>
        <v>2.2186387552468823E-2</v>
      </c>
      <c r="N300" s="139">
        <f t="shared" si="69"/>
        <v>-19.8805446092436</v>
      </c>
      <c r="O300" s="141">
        <f t="shared" si="70"/>
        <v>9.1259183126453536E-2</v>
      </c>
      <c r="P300" s="139">
        <f t="shared" si="71"/>
        <v>-1.0088154024170364E-2</v>
      </c>
      <c r="Q300" s="156">
        <f t="shared" si="72"/>
        <v>1.361204130518898E-3</v>
      </c>
      <c r="R300" s="156">
        <f t="shared" si="64"/>
        <v>-1.0097449914870745E-2</v>
      </c>
      <c r="T300" s="102">
        <f>FORECAST($T$2,'EUR GBP'!Q300:R300,'EUR GBP'!$Q$2:$R$2)</f>
        <v>-5.2826258353888909E-3</v>
      </c>
      <c r="U300" s="102">
        <f t="shared" si="73"/>
        <v>-8.5326377302361381E-6</v>
      </c>
      <c r="V300" s="102">
        <f t="shared" si="74"/>
        <v>3.2560636987909661E-2</v>
      </c>
      <c r="W300" s="149">
        <f t="shared" si="75"/>
        <v>-8.5326377302352707E-6</v>
      </c>
      <c r="X300" s="155">
        <f t="shared" si="65"/>
        <v>1.5064881797775645E-6</v>
      </c>
      <c r="AC300" s="152">
        <f t="shared" si="66"/>
        <v>0.32627341437965346</v>
      </c>
      <c r="AD300" s="153">
        <f t="shared" si="76"/>
        <v>-2.3846368280859287E-3</v>
      </c>
      <c r="AE300" s="153">
        <f t="shared" si="77"/>
        <v>0.18694516019865653</v>
      </c>
      <c r="AF300" s="153">
        <f t="shared" si="78"/>
        <v>-2.3846368280859287E-3</v>
      </c>
      <c r="AG300" s="139">
        <f t="shared" si="79"/>
        <v>-1.3720065093990562E-3</v>
      </c>
    </row>
    <row r="301" spans="9:33" ht="15" x14ac:dyDescent="0.2">
      <c r="I301" s="49">
        <v>44638</v>
      </c>
      <c r="J301" s="50">
        <v>5.7699999809265101</v>
      </c>
      <c r="K301" s="139">
        <f t="shared" si="67"/>
        <v>1.6777778477180944E-2</v>
      </c>
      <c r="L301" s="140">
        <f t="shared" si="68"/>
        <v>6.2003109435769375</v>
      </c>
      <c r="M301" s="139" cm="1">
        <f t="array" ref="M301">[1]!BSMPut(L301,$G$4,$G$7,V301,$G$11,AE301)</f>
        <v>2.3323491356602055E-2</v>
      </c>
      <c r="N301" s="139">
        <f t="shared" si="69"/>
        <v>-17.606337000977135</v>
      </c>
      <c r="O301" s="141">
        <f t="shared" si="70"/>
        <v>0.10231089398587745</v>
      </c>
      <c r="P301" s="139">
        <f t="shared" si="71"/>
        <v>-1.1309854214341651E-2</v>
      </c>
      <c r="Q301" s="156">
        <f t="shared" si="72"/>
        <v>1.7108575996065043E-3</v>
      </c>
      <c r="R301" s="156">
        <f t="shared" si="64"/>
        <v>-8.4639364606904164E-3</v>
      </c>
      <c r="T301" s="102">
        <f>FORECAST($T$2,'EUR GBP'!Q301:R301,'EUR GBP'!$Q$2:$R$2)</f>
        <v>-5.2740931976586547E-3</v>
      </c>
      <c r="U301" s="102">
        <f t="shared" si="73"/>
        <v>-1.6018142923714986E-5</v>
      </c>
      <c r="V301" s="102">
        <f t="shared" si="74"/>
        <v>3.2553151482716182E-2</v>
      </c>
      <c r="W301" s="149">
        <f t="shared" si="75"/>
        <v>-1.6018142923714118E-5</v>
      </c>
      <c r="X301" s="155">
        <f t="shared" si="65"/>
        <v>2.8280988528382756E-6</v>
      </c>
      <c r="AC301" s="152">
        <f t="shared" si="66"/>
        <v>0.32865805120773939</v>
      </c>
      <c r="AD301" s="153">
        <f t="shared" si="76"/>
        <v>1.9678931829066881E-3</v>
      </c>
      <c r="AE301" s="153">
        <f t="shared" si="77"/>
        <v>0.19129769020964915</v>
      </c>
      <c r="AF301" s="153">
        <f t="shared" si="78"/>
        <v>1.9678931829066881E-3</v>
      </c>
      <c r="AG301" s="139">
        <f t="shared" si="79"/>
        <v>1.1322320551918911E-3</v>
      </c>
    </row>
    <row r="302" spans="9:33" ht="15" x14ac:dyDescent="0.2">
      <c r="I302" s="49">
        <v>44637</v>
      </c>
      <c r="J302" s="50">
        <v>5.6739997863769496</v>
      </c>
      <c r="K302" s="139">
        <f t="shared" si="67"/>
        <v>-2.5405992501230382E-2</v>
      </c>
      <c r="L302" s="140">
        <f t="shared" si="68"/>
        <v>5.9430743060586471</v>
      </c>
      <c r="M302" s="139" cm="1">
        <f t="array" ref="M302">[1]!BSMPut(L302,$G$4,$G$7,V302,$G$11,AE302)</f>
        <v>5.5756533460456836E-2</v>
      </c>
      <c r="N302" s="139">
        <f t="shared" si="69"/>
        <v>47.259747206732428</v>
      </c>
      <c r="O302" s="141">
        <f t="shared" si="70"/>
        <v>-0.15492574353241295</v>
      </c>
      <c r="P302" s="139">
        <f t="shared" si="71"/>
        <v>1.7126109499560612E-2</v>
      </c>
      <c r="Q302" s="156">
        <f t="shared" si="72"/>
        <v>3.9229907353099747E-3</v>
      </c>
      <c r="R302" s="156">
        <f t="shared" si="64"/>
        <v>2.2643251237238683E-2</v>
      </c>
      <c r="T302" s="102">
        <f>FORECAST($T$2,'EUR GBP'!Q302:R302,'EUR GBP'!$Q$2:$R$2)</f>
        <v>-5.2580750547349397E-3</v>
      </c>
      <c r="U302" s="102">
        <f t="shared" si="73"/>
        <v>1.602806150913412E-5</v>
      </c>
      <c r="V302" s="102">
        <f t="shared" si="74"/>
        <v>3.2585197687149028E-2</v>
      </c>
      <c r="W302" s="149">
        <f t="shared" si="75"/>
        <v>1.6028061509132385E-5</v>
      </c>
      <c r="X302" s="155">
        <f t="shared" si="65"/>
        <v>-2.829850038364386E-6</v>
      </c>
      <c r="AC302" s="152">
        <f t="shared" si="66"/>
        <v>0.3266901580248327</v>
      </c>
      <c r="AD302" s="153">
        <f t="shared" si="76"/>
        <v>2.7756569143863041E-3</v>
      </c>
      <c r="AE302" s="153">
        <f t="shared" si="77"/>
        <v>0.19210545394112877</v>
      </c>
      <c r="AF302" s="153">
        <f t="shared" si="78"/>
        <v>2.7756569143863041E-3</v>
      </c>
      <c r="AG302" s="139">
        <f t="shared" si="79"/>
        <v>1.5969808524064618E-3</v>
      </c>
    </row>
    <row r="303" spans="9:33" ht="15" x14ac:dyDescent="0.2">
      <c r="I303" s="49">
        <v>44636</v>
      </c>
      <c r="J303" s="50">
        <v>5.8200001716613698</v>
      </c>
      <c r="K303" s="139">
        <f t="shared" si="67"/>
        <v>2.0639986095218072E-3</v>
      </c>
      <c r="L303" s="140">
        <f t="shared" si="68"/>
        <v>6.1105863132142808</v>
      </c>
      <c r="M303" s="139" cm="1">
        <f t="array" ref="M303">[1]!BSMPut(L303,$G$4,$G$7,V303,$G$11,AE303)</f>
        <v>3.060226608767902E-2</v>
      </c>
      <c r="N303" s="139">
        <f t="shared" si="69"/>
        <v>-3.0487875388232055</v>
      </c>
      <c r="O303" s="141">
        <f t="shared" si="70"/>
        <v>1.2586263623220795E-2</v>
      </c>
      <c r="P303" s="139">
        <f t="shared" si="71"/>
        <v>-1.3913357721373047E-3</v>
      </c>
      <c r="Q303" s="156">
        <f t="shared" si="72"/>
        <v>2.5891889930174932E-5</v>
      </c>
      <c r="R303" s="156">
        <f t="shared" si="64"/>
        <v>-1.5284368026595367E-3</v>
      </c>
      <c r="T303" s="102">
        <f>FORECAST($T$2,'EUR GBP'!Q303:R303,'EUR GBP'!$Q$2:$R$2)</f>
        <v>-5.2741031162440739E-3</v>
      </c>
      <c r="U303" s="102">
        <f t="shared" si="73"/>
        <v>6.0949893668290657E-5</v>
      </c>
      <c r="V303" s="102">
        <f t="shared" si="74"/>
        <v>3.2630119519308186E-2</v>
      </c>
      <c r="W303" s="149">
        <f t="shared" si="75"/>
        <v>6.094989366828979E-5</v>
      </c>
      <c r="X303" s="155">
        <f t="shared" si="65"/>
        <v>-1.0761067945567896E-5</v>
      </c>
      <c r="AC303" s="152">
        <f t="shared" si="66"/>
        <v>0.3239145011104464</v>
      </c>
      <c r="AD303" s="153">
        <f t="shared" si="76"/>
        <v>-2.6458889182279233E-4</v>
      </c>
      <c r="AE303" s="153">
        <f t="shared" si="77"/>
        <v>0.18906520813491967</v>
      </c>
      <c r="AF303" s="153">
        <f t="shared" si="78"/>
        <v>-2.6458889182279233E-4</v>
      </c>
      <c r="AG303" s="139">
        <f t="shared" si="79"/>
        <v>-1.5223185250683912E-4</v>
      </c>
    </row>
    <row r="304" spans="9:33" ht="15" x14ac:dyDescent="0.2">
      <c r="I304" s="49">
        <v>44635</v>
      </c>
      <c r="J304" s="50">
        <v>5.80800008773803</v>
      </c>
      <c r="K304" s="139">
        <f t="shared" si="67"/>
        <v>-2.9226740786749404E-3</v>
      </c>
      <c r="L304" s="140">
        <f t="shared" si="68"/>
        <v>6.0801775829143612</v>
      </c>
      <c r="M304" s="139" cm="1">
        <f t="array" ref="M304">[1]!BSMPut(L304,$G$4,$G$7,V304,$G$11,AE304)</f>
        <v>3.3171701935758691E-2</v>
      </c>
      <c r="N304" s="139">
        <f t="shared" si="69"/>
        <v>2.0900841573361362</v>
      </c>
      <c r="O304" s="141">
        <f t="shared" si="70"/>
        <v>-1.7822466676698845E-2</v>
      </c>
      <c r="P304" s="139">
        <f t="shared" si="71"/>
        <v>1.970166538484649E-3</v>
      </c>
      <c r="Q304" s="156">
        <f t="shared" si="72"/>
        <v>5.1916538320541534E-5</v>
      </c>
      <c r="R304" s="156">
        <f t="shared" si="64"/>
        <v>1.071988734238266E-3</v>
      </c>
      <c r="T304" s="102">
        <f>FORECAST($T$2,'EUR GBP'!Q304:R304,'EUR GBP'!$Q$2:$R$2)</f>
        <v>-5.3350530099123645E-3</v>
      </c>
      <c r="U304" s="102">
        <f t="shared" si="73"/>
        <v>9.9297147244234094E-6</v>
      </c>
      <c r="V304" s="102">
        <f t="shared" si="74"/>
        <v>3.257909934036432E-2</v>
      </c>
      <c r="W304" s="149">
        <f t="shared" si="75"/>
        <v>9.9297147244242767E-6</v>
      </c>
      <c r="X304" s="155">
        <f t="shared" si="65"/>
        <v>-1.7531504716181058E-6</v>
      </c>
      <c r="AC304" s="152">
        <f t="shared" si="66"/>
        <v>0.32417909000226919</v>
      </c>
      <c r="AD304" s="153">
        <f t="shared" si="76"/>
        <v>-1.6482788651286384E-3</v>
      </c>
      <c r="AE304" s="153">
        <f t="shared" si="77"/>
        <v>0.18768151816161383</v>
      </c>
      <c r="AF304" s="153">
        <f t="shared" si="78"/>
        <v>-1.6482788651286384E-3</v>
      </c>
      <c r="AG304" s="139">
        <f t="shared" si="79"/>
        <v>-9.4834119209530679E-4</v>
      </c>
    </row>
    <row r="305" spans="9:33" ht="15" x14ac:dyDescent="0.2">
      <c r="I305" s="49">
        <v>44634</v>
      </c>
      <c r="J305" s="50">
        <v>5.8249998092651296</v>
      </c>
      <c r="K305" s="139">
        <f t="shared" si="67"/>
        <v>1.0180403216944356E-2</v>
      </c>
      <c r="L305" s="140">
        <f t="shared" si="68"/>
        <v>6.1600801489128436</v>
      </c>
      <c r="M305" s="139" cm="1">
        <f t="array" ref="M305">[1]!BSMPut(L305,$G$4,$G$7,V305,$G$11,AE305)</f>
        <v>2.6315645158685896E-2</v>
      </c>
      <c r="N305" s="139">
        <f t="shared" si="69"/>
        <v>-11.622029396809452</v>
      </c>
      <c r="O305" s="141">
        <f t="shared" si="70"/>
        <v>6.2080099321783599E-2</v>
      </c>
      <c r="P305" s="139">
        <f t="shared" si="71"/>
        <v>-6.8625817406906802E-3</v>
      </c>
      <c r="Q305" s="156">
        <f t="shared" si="72"/>
        <v>6.2990478927867403E-4</v>
      </c>
      <c r="R305" s="156">
        <f t="shared" si="64"/>
        <v>-5.720426998470968E-3</v>
      </c>
      <c r="T305" s="102">
        <f>FORECAST($T$2,'EUR GBP'!Q305:R305,'EUR GBP'!$Q$2:$R$2)</f>
        <v>-5.3449827246367879E-3</v>
      </c>
      <c r="U305" s="102">
        <f t="shared" si="73"/>
        <v>-2.9392559081316012E-4</v>
      </c>
      <c r="V305" s="102">
        <f t="shared" si="74"/>
        <v>3.2275244034826733E-2</v>
      </c>
      <c r="W305" s="149">
        <f t="shared" si="75"/>
        <v>-2.9392559081316272E-4</v>
      </c>
      <c r="X305" s="155">
        <f t="shared" si="65"/>
        <v>5.1894319469948659E-5</v>
      </c>
      <c r="AC305" s="152">
        <f t="shared" si="66"/>
        <v>0.32582736886739783</v>
      </c>
      <c r="AD305" s="153">
        <f t="shared" si="76"/>
        <v>8.0012812626728547E-4</v>
      </c>
      <c r="AE305" s="153">
        <f t="shared" si="77"/>
        <v>0.19012992515300975</v>
      </c>
      <c r="AF305" s="153">
        <f t="shared" si="78"/>
        <v>8.0012812626728547E-4</v>
      </c>
      <c r="AG305" s="139">
        <f t="shared" si="79"/>
        <v>4.6035563347108876E-4</v>
      </c>
    </row>
    <row r="306" spans="9:33" ht="15" x14ac:dyDescent="0.2">
      <c r="I306" s="49">
        <v>44631</v>
      </c>
      <c r="J306" s="50">
        <v>5.7659997940063397</v>
      </c>
      <c r="K306" s="139">
        <f t="shared" si="67"/>
        <v>-1.0400490024176018E-3</v>
      </c>
      <c r="L306" s="140">
        <f t="shared" si="68"/>
        <v>6.09165783072274</v>
      </c>
      <c r="M306" s="139" cm="1">
        <f t="array" ref="M306">[1]!BSMPut(L306,$G$4,$G$7,V306,$G$11,AE306)</f>
        <v>3.2525996639392929E-2</v>
      </c>
      <c r="N306" s="139">
        <f t="shared" si="69"/>
        <v>0.79867356460461281</v>
      </c>
      <c r="O306" s="141">
        <f t="shared" si="70"/>
        <v>-6.3422188683199821E-3</v>
      </c>
      <c r="P306" s="139">
        <f t="shared" si="71"/>
        <v>7.0109416506561968E-4</v>
      </c>
      <c r="Q306" s="156">
        <f t="shared" si="72"/>
        <v>6.5743459720875953E-6</v>
      </c>
      <c r="R306" s="156">
        <f t="shared" si="64"/>
        <v>4.025141977995592E-4</v>
      </c>
      <c r="T306" s="102">
        <f>FORECAST($T$2,'EUR GBP'!Q306:R306,'EUR GBP'!$Q$2:$R$2)</f>
        <v>-5.0510571338236278E-3</v>
      </c>
      <c r="U306" s="102">
        <f t="shared" si="73"/>
        <v>7.163127884266679E-6</v>
      </c>
      <c r="V306" s="102">
        <f t="shared" si="74"/>
        <v>3.2576332753524159E-2</v>
      </c>
      <c r="W306" s="149">
        <f t="shared" si="75"/>
        <v>7.1631278842632096E-6</v>
      </c>
      <c r="X306" s="155">
        <f t="shared" si="65"/>
        <v>-1.264693032687801E-6</v>
      </c>
      <c r="AC306" s="152">
        <f t="shared" si="66"/>
        <v>0.32502724074113054</v>
      </c>
      <c r="AD306" s="153">
        <f t="shared" si="76"/>
        <v>-5.2817998679349776E-4</v>
      </c>
      <c r="AE306" s="153">
        <f t="shared" si="77"/>
        <v>0.18880161703994897</v>
      </c>
      <c r="AF306" s="153">
        <f t="shared" si="78"/>
        <v>-5.2817998679349776E-4</v>
      </c>
      <c r="AG306" s="139">
        <f t="shared" si="79"/>
        <v>-3.0388962020546029E-4</v>
      </c>
    </row>
    <row r="307" spans="9:33" ht="15" x14ac:dyDescent="0.2">
      <c r="I307" s="49">
        <v>44630</v>
      </c>
      <c r="J307" s="50">
        <v>5.7719998359680096</v>
      </c>
      <c r="K307" s="139">
        <f t="shared" si="67"/>
        <v>-5.1328007398971552E-2</v>
      </c>
      <c r="L307" s="140">
        <f t="shared" si="68"/>
        <v>5.7850018579267211</v>
      </c>
      <c r="M307" s="139" cm="1">
        <f t="array" ref="M307">[1]!BSMPut(L307,$G$4,$G$7,V307,$G$11,AE307)</f>
        <v>0.10118595183792678</v>
      </c>
      <c r="N307" s="139">
        <f t="shared" si="69"/>
        <v>138.1185839616723</v>
      </c>
      <c r="O307" s="141">
        <f t="shared" si="70"/>
        <v>-0.31299819166433895</v>
      </c>
      <c r="P307" s="139">
        <f t="shared" si="71"/>
        <v>3.4600068273911093E-2</v>
      </c>
      <c r="Q307" s="156">
        <f t="shared" si="72"/>
        <v>1.60123015786507E-2</v>
      </c>
      <c r="R307" s="156">
        <f t="shared" si="64"/>
        <v>5.9439190274622661E-2</v>
      </c>
      <c r="T307" s="102">
        <f>FORECAST($T$2,'EUR GBP'!Q307:R307,'EUR GBP'!$Q$2:$R$2)</f>
        <v>-5.0582202617078945E-3</v>
      </c>
      <c r="U307" s="102">
        <f t="shared" si="73"/>
        <v>1.5177438035612889E-5</v>
      </c>
      <c r="V307" s="102">
        <f t="shared" si="74"/>
        <v>3.2584347063675509E-2</v>
      </c>
      <c r="W307" s="149">
        <f t="shared" si="75"/>
        <v>1.5177438035612889E-5</v>
      </c>
      <c r="X307" s="155">
        <f t="shared" si="65"/>
        <v>-2.6796673810417105E-6</v>
      </c>
      <c r="AC307" s="152">
        <f t="shared" si="66"/>
        <v>0.32555542072792404</v>
      </c>
      <c r="AD307" s="153">
        <f t="shared" si="76"/>
        <v>1.5346247224507281E-2</v>
      </c>
      <c r="AE307" s="153">
        <f t="shared" si="77"/>
        <v>0.20467604425124974</v>
      </c>
      <c r="AF307" s="153">
        <f t="shared" si="78"/>
        <v>1.5346247224507281E-2</v>
      </c>
      <c r="AG307" s="139">
        <f t="shared" si="79"/>
        <v>8.8295000894419128E-3</v>
      </c>
    </row>
    <row r="308" spans="9:33" ht="15" x14ac:dyDescent="0.2">
      <c r="I308" s="49">
        <v>44629</v>
      </c>
      <c r="J308" s="50">
        <v>6.0760002136230398</v>
      </c>
      <c r="K308" s="139">
        <f t="shared" si="67"/>
        <v>5.0808346970326983E-2</v>
      </c>
      <c r="L308" s="140">
        <f t="shared" si="68"/>
        <v>6.407829351935753</v>
      </c>
      <c r="M308" s="139" cm="1">
        <f t="array" ref="M308">[1]!BSMPut(L308,$G$4,$G$7,V308,$G$11,AE308)</f>
        <v>1.607513557846918E-2</v>
      </c>
      <c r="N308" s="139">
        <f t="shared" si="69"/>
        <v>-32.103048557242886</v>
      </c>
      <c r="O308" s="141">
        <f t="shared" si="70"/>
        <v>0.30982930234469297</v>
      </c>
      <c r="P308" s="139">
        <f t="shared" si="71"/>
        <v>-3.4249766611689984E-2</v>
      </c>
      <c r="Q308" s="156">
        <f t="shared" si="72"/>
        <v>1.5689715998053744E-2</v>
      </c>
      <c r="R308" s="156">
        <f t="shared" si="64"/>
        <v>-7.9399026406679861E-3</v>
      </c>
      <c r="T308" s="102">
        <f>FORECAST($T$2,'EUR GBP'!Q308:R308,'EUR GBP'!$Q$2:$R$2)</f>
        <v>-5.0733976997435074E-3</v>
      </c>
      <c r="U308" s="102">
        <f t="shared" si="73"/>
        <v>7.6523516327128838E-6</v>
      </c>
      <c r="V308" s="102">
        <f t="shared" si="74"/>
        <v>3.2576821977272609E-2</v>
      </c>
      <c r="W308" s="149">
        <f t="shared" si="75"/>
        <v>7.6523516327128838E-6</v>
      </c>
      <c r="X308" s="155">
        <f t="shared" si="65"/>
        <v>-1.3510684089321625E-6</v>
      </c>
      <c r="AC308" s="152">
        <f t="shared" si="66"/>
        <v>0.31020917350341676</v>
      </c>
      <c r="AD308" s="153">
        <f t="shared" si="76"/>
        <v>1.8460858319572671E-2</v>
      </c>
      <c r="AE308" s="153">
        <f t="shared" si="77"/>
        <v>0.20779065534631513</v>
      </c>
      <c r="AF308" s="153">
        <f t="shared" si="78"/>
        <v>1.8460858319572671E-2</v>
      </c>
      <c r="AG308" s="139">
        <f t="shared" si="79"/>
        <v>1.0621499041377186E-2</v>
      </c>
    </row>
    <row r="309" spans="9:33" ht="15" x14ac:dyDescent="0.2">
      <c r="I309" s="49">
        <v>44628</v>
      </c>
      <c r="J309" s="50">
        <v>5.7750000953674299</v>
      </c>
      <c r="K309" s="139">
        <f t="shared" si="67"/>
        <v>2.8452951913237233E-2</v>
      </c>
      <c r="L309" s="140">
        <f t="shared" si="68"/>
        <v>6.2715061517689925</v>
      </c>
      <c r="M309" s="139" cm="1">
        <f t="array" ref="M309">[1]!BSMPut(L309,$G$4,$G$7,V309,$G$11,AE309)</f>
        <v>1.9460569029689623E-2</v>
      </c>
      <c r="N309" s="139">
        <f t="shared" si="69"/>
        <v>-25.332181654802</v>
      </c>
      <c r="O309" s="141">
        <f t="shared" si="70"/>
        <v>0.1735061021779325</v>
      </c>
      <c r="P309" s="139">
        <f t="shared" si="71"/>
        <v>-1.9180056438583698E-2</v>
      </c>
      <c r="Q309" s="156">
        <f t="shared" si="72"/>
        <v>4.9203909510942608E-3</v>
      </c>
      <c r="R309" s="156">
        <f t="shared" si="64"/>
        <v>-1.1130995431480033E-2</v>
      </c>
      <c r="T309" s="102">
        <f>FORECAST($T$2,'EUR GBP'!Q309:R309,'EUR GBP'!$Q$2:$R$2)</f>
        <v>-5.0810500513762203E-3</v>
      </c>
      <c r="U309" s="102">
        <f t="shared" si="73"/>
        <v>-7.5385905802440728E-7</v>
      </c>
      <c r="V309" s="102">
        <f t="shared" si="74"/>
        <v>3.2568415766581871E-2</v>
      </c>
      <c r="W309" s="149">
        <f t="shared" si="75"/>
        <v>-7.5385905802527464E-7</v>
      </c>
      <c r="X309" s="155">
        <f t="shared" si="65"/>
        <v>1.3309832153181209E-7</v>
      </c>
      <c r="AC309" s="152">
        <f t="shared" si="66"/>
        <v>0.29174831518384409</v>
      </c>
      <c r="AD309" s="153">
        <f t="shared" si="76"/>
        <v>5.4376013497181575E-3</v>
      </c>
      <c r="AE309" s="153">
        <f t="shared" si="77"/>
        <v>0.19476739837646062</v>
      </c>
      <c r="AF309" s="153">
        <f t="shared" si="78"/>
        <v>5.4376013497181575E-3</v>
      </c>
      <c r="AG309" s="139">
        <f t="shared" si="79"/>
        <v>3.1285369576878708E-3</v>
      </c>
    </row>
    <row r="310" spans="9:33" ht="15" x14ac:dyDescent="0.2">
      <c r="I310" s="49">
        <v>44627</v>
      </c>
      <c r="J310" s="50">
        <v>5.6129999160766602</v>
      </c>
      <c r="K310" s="139">
        <f t="shared" si="67"/>
        <v>-1.4327626980412175E-2</v>
      </c>
      <c r="L310" s="140">
        <f t="shared" si="68"/>
        <v>6.0106301795539849</v>
      </c>
      <c r="M310" s="139" cm="1">
        <f t="array" ref="M310">[1]!BSMPut(L310,$G$4,$G$7,V310,$G$11,AE310)</f>
        <v>4.2543906176121915E-2</v>
      </c>
      <c r="N310" s="139">
        <f t="shared" si="69"/>
        <v>20.834492638062585</v>
      </c>
      <c r="O310" s="141">
        <f t="shared" si="70"/>
        <v>-8.7369870037075081E-2</v>
      </c>
      <c r="P310" s="139">
        <f t="shared" si="71"/>
        <v>9.6582138455528939E-3</v>
      </c>
      <c r="Q310" s="156">
        <f t="shared" si="72"/>
        <v>1.247652047428654E-3</v>
      </c>
      <c r="R310" s="156">
        <f t="shared" si="64"/>
        <v>1.0416044729165365E-2</v>
      </c>
      <c r="T310" s="102">
        <f>FORECAST($T$2,'EUR GBP'!Q310:R310,'EUR GBP'!$Q$2:$R$2)</f>
        <v>-5.0802961923181959E-3</v>
      </c>
      <c r="U310" s="102">
        <f t="shared" si="73"/>
        <v>-1.1847820132975147E-5</v>
      </c>
      <c r="V310" s="102">
        <f t="shared" si="74"/>
        <v>3.2557321805506918E-2</v>
      </c>
      <c r="W310" s="149">
        <f t="shared" si="75"/>
        <v>-1.1847820132977749E-5</v>
      </c>
      <c r="X310" s="155">
        <f t="shared" si="65"/>
        <v>2.0918034435254865E-6</v>
      </c>
      <c r="AC310" s="152">
        <f t="shared" si="66"/>
        <v>0.28631071383412593</v>
      </c>
      <c r="AD310" s="153">
        <f t="shared" si="76"/>
        <v>-8.5497683130841828E-4</v>
      </c>
      <c r="AE310" s="153">
        <f t="shared" si="77"/>
        <v>0.18847482019543405</v>
      </c>
      <c r="AF310" s="153">
        <f t="shared" si="78"/>
        <v>-8.5497683130841828E-4</v>
      </c>
      <c r="AG310" s="139">
        <f t="shared" si="79"/>
        <v>-4.9191296725970847E-4</v>
      </c>
    </row>
    <row r="311" spans="9:33" ht="15" x14ac:dyDescent="0.2">
      <c r="I311" s="49">
        <v>44624</v>
      </c>
      <c r="J311" s="50">
        <v>5.6939997673034597</v>
      </c>
      <c r="K311" s="139">
        <f t="shared" si="67"/>
        <v>-4.5657539488884048E-2</v>
      </c>
      <c r="L311" s="140">
        <f t="shared" si="68"/>
        <v>5.8195803715236396</v>
      </c>
      <c r="M311" s="139" cm="1">
        <f t="array" ref="M311">[1]!BSMPut(L311,$G$4,$G$7,V311,$G$11,AE311)</f>
        <v>8.2644666534698707E-2</v>
      </c>
      <c r="N311" s="139">
        <f t="shared" si="69"/>
        <v>101.03601335521617</v>
      </c>
      <c r="O311" s="141">
        <f t="shared" si="70"/>
        <v>-0.27841967806742041</v>
      </c>
      <c r="P311" s="139">
        <f t="shared" si="71"/>
        <v>3.0777621489468353E-2</v>
      </c>
      <c r="Q311" s="156">
        <f t="shared" si="72"/>
        <v>1.266980579984343E-2</v>
      </c>
      <c r="R311" s="156">
        <f t="shared" si="64"/>
        <v>4.6175498707622865E-2</v>
      </c>
      <c r="T311" s="102">
        <f>FORECAST($T$2,'EUR GBP'!Q311:R311,'EUR GBP'!$Q$2:$R$2)</f>
        <v>-5.0684483721852207E-3</v>
      </c>
      <c r="U311" s="102">
        <f t="shared" si="73"/>
        <v>2.5652842596173529E-4</v>
      </c>
      <c r="V311" s="102">
        <f t="shared" si="74"/>
        <v>3.2825698051601633E-2</v>
      </c>
      <c r="W311" s="149">
        <f t="shared" si="75"/>
        <v>2.5652842596173703E-4</v>
      </c>
      <c r="X311" s="155">
        <f t="shared" si="65"/>
        <v>-4.5291626541098345E-5</v>
      </c>
      <c r="AC311" s="152">
        <f t="shared" si="66"/>
        <v>0.28716569066543435</v>
      </c>
      <c r="AD311" s="153">
        <f t="shared" si="76"/>
        <v>4.8202859163574696E-3</v>
      </c>
      <c r="AE311" s="153">
        <f t="shared" si="77"/>
        <v>0.19415008294309993</v>
      </c>
      <c r="AF311" s="153">
        <f t="shared" si="78"/>
        <v>4.8202859163574696E-3</v>
      </c>
      <c r="AG311" s="139">
        <f t="shared" si="79"/>
        <v>2.7733630448521828E-3</v>
      </c>
    </row>
    <row r="312" spans="9:33" ht="15" x14ac:dyDescent="0.2">
      <c r="I312" s="49">
        <v>44623</v>
      </c>
      <c r="J312" s="50">
        <v>5.96000003814697</v>
      </c>
      <c r="K312" s="139">
        <f t="shared" si="67"/>
        <v>-3.2194306246125015E-2</v>
      </c>
      <c r="L312" s="140">
        <f t="shared" si="68"/>
        <v>5.9016791685056402</v>
      </c>
      <c r="M312" s="139" cm="1">
        <f t="array" ref="M312">[1]!BSMPut(L312,$G$4,$G$7,V312,$G$11,AE312)</f>
        <v>6.5404151514896647E-2</v>
      </c>
      <c r="N312" s="139">
        <f t="shared" si="69"/>
        <v>66.554983315612049</v>
      </c>
      <c r="O312" s="141">
        <f t="shared" si="70"/>
        <v>-0.19632088108541978</v>
      </c>
      <c r="P312" s="139">
        <f t="shared" si="71"/>
        <v>2.1702093079293099E-2</v>
      </c>
      <c r="Q312" s="156">
        <f t="shared" si="72"/>
        <v>6.2994566725382336E-3</v>
      </c>
      <c r="R312" s="156">
        <f t="shared" si="64"/>
        <v>3.1056491510733836E-2</v>
      </c>
      <c r="T312" s="102">
        <f>FORECAST($T$2,'EUR GBP'!Q312:R312,'EUR GBP'!$Q$2:$R$2)</f>
        <v>-5.324976798146956E-3</v>
      </c>
      <c r="U312" s="102">
        <f t="shared" si="73"/>
        <v>4.2711244896054788E-5</v>
      </c>
      <c r="V312" s="102">
        <f t="shared" si="74"/>
        <v>3.2611880870535952E-2</v>
      </c>
      <c r="W312" s="149">
        <f t="shared" si="75"/>
        <v>4.2711244896055656E-5</v>
      </c>
      <c r="X312" s="155">
        <f t="shared" si="65"/>
        <v>-7.5409255160910856E-6</v>
      </c>
      <c r="AC312" s="152">
        <f t="shared" si="66"/>
        <v>0.28234540474907688</v>
      </c>
      <c r="AD312" s="153">
        <f t="shared" si="76"/>
        <v>5.3227947131524456E-3</v>
      </c>
      <c r="AE312" s="153">
        <f t="shared" si="77"/>
        <v>0.19465259173989491</v>
      </c>
      <c r="AF312" s="153">
        <f t="shared" si="78"/>
        <v>5.3227947131524456E-3</v>
      </c>
      <c r="AG312" s="139">
        <f t="shared" si="79"/>
        <v>3.0624826844185943E-3</v>
      </c>
    </row>
    <row r="313" spans="9:33" ht="15" x14ac:dyDescent="0.2">
      <c r="I313" s="49">
        <v>44622</v>
      </c>
      <c r="J313" s="50">
        <v>6.1550002098083496</v>
      </c>
      <c r="K313" s="139">
        <f t="shared" si="67"/>
        <v>-1.1308633306818951E-2</v>
      </c>
      <c r="L313" s="140">
        <f t="shared" si="68"/>
        <v>6.0290400031252709</v>
      </c>
      <c r="M313" s="139" cm="1">
        <f t="array" ref="M313">[1]!BSMPut(L313,$G$4,$G$7,V313,$G$11,AE313)</f>
        <v>4.0048095701011199E-2</v>
      </c>
      <c r="N313" s="139">
        <f t="shared" si="69"/>
        <v>15.842871687841154</v>
      </c>
      <c r="O313" s="141">
        <f t="shared" si="70"/>
        <v>-6.8960046465789127E-2</v>
      </c>
      <c r="P313" s="139">
        <f t="shared" si="71"/>
        <v>7.6231185336916229E-3</v>
      </c>
      <c r="Q313" s="156">
        <f t="shared" si="72"/>
        <v>7.7725798991895698E-4</v>
      </c>
      <c r="R313" s="156">
        <f t="shared" si="64"/>
        <v>7.9417332325123317E-3</v>
      </c>
      <c r="T313" s="102">
        <f>FORECAST($T$2,'EUR GBP'!Q313:R313,'EUR GBP'!$Q$2:$R$2)</f>
        <v>-5.3676880430430108E-3</v>
      </c>
      <c r="U313" s="102">
        <f t="shared" si="73"/>
        <v>1.9829580560327964E-5</v>
      </c>
      <c r="V313" s="102">
        <f t="shared" si="74"/>
        <v>3.2588999206200224E-2</v>
      </c>
      <c r="W313" s="149">
        <f t="shared" si="75"/>
        <v>1.9829580560327964E-5</v>
      </c>
      <c r="X313" s="155">
        <f t="shared" si="65"/>
        <v>-3.501030943599824E-6</v>
      </c>
      <c r="AC313" s="152">
        <f t="shared" si="66"/>
        <v>0.27702261003592443</v>
      </c>
      <c r="AD313" s="153">
        <f t="shared" si="76"/>
        <v>-7.9106694330366434E-4</v>
      </c>
      <c r="AE313" s="153">
        <f t="shared" si="77"/>
        <v>0.1885387300834388</v>
      </c>
      <c r="AF313" s="153">
        <f t="shared" si="78"/>
        <v>-7.9106694330366434E-4</v>
      </c>
      <c r="AG313" s="139">
        <f t="shared" si="79"/>
        <v>-4.5514226015464849E-4</v>
      </c>
    </row>
    <row r="314" spans="9:33" ht="15" x14ac:dyDescent="0.2">
      <c r="I314" s="49">
        <v>44621</v>
      </c>
      <c r="J314" s="50">
        <v>6.2249999046325604</v>
      </c>
      <c r="K314" s="139">
        <f t="shared" si="67"/>
        <v>-5.955624696376955E-2</v>
      </c>
      <c r="L314" s="140">
        <f t="shared" si="68"/>
        <v>5.7348260526525356</v>
      </c>
      <c r="M314" s="139" cm="1">
        <f t="array" ref="M314">[1]!BSMPut(L314,$G$4,$G$7,V314,$G$11,AE314)</f>
        <v>0.12596786920193725</v>
      </c>
      <c r="N314" s="139">
        <f t="shared" si="69"/>
        <v>187.68241868969326</v>
      </c>
      <c r="O314" s="141">
        <f t="shared" si="70"/>
        <v>-0.36317399693852437</v>
      </c>
      <c r="P314" s="139">
        <f t="shared" si="71"/>
        <v>4.0146701878897136E-2</v>
      </c>
      <c r="Q314" s="156">
        <f t="shared" si="72"/>
        <v>2.1557559609279197E-2</v>
      </c>
      <c r="R314" s="156">
        <f t="shared" si="64"/>
        <v>7.672464710601419E-2</v>
      </c>
      <c r="T314" s="102">
        <f>FORECAST($T$2,'EUR GBP'!Q314:R314,'EUR GBP'!$Q$2:$R$2)</f>
        <v>-5.3875176236033388E-3</v>
      </c>
      <c r="U314" s="102">
        <f t="shared" si="73"/>
        <v>-9.9749770015450379E-6</v>
      </c>
      <c r="V314" s="102">
        <f t="shared" si="74"/>
        <v>3.2559194648638351E-2</v>
      </c>
      <c r="W314" s="149">
        <f t="shared" si="75"/>
        <v>-9.9749770015450379E-6</v>
      </c>
      <c r="X314" s="155">
        <f t="shared" si="65"/>
        <v>1.7611417971176784E-6</v>
      </c>
      <c r="AC314" s="152">
        <f t="shared" si="66"/>
        <v>0.2778136769792281</v>
      </c>
      <c r="AD314" s="153">
        <f t="shared" si="76"/>
        <v>2.6103349209652182E-2</v>
      </c>
      <c r="AE314" s="153">
        <f t="shared" si="77"/>
        <v>0.21543314623639465</v>
      </c>
      <c r="AF314" s="153">
        <f t="shared" si="78"/>
        <v>2.6103349209652182E-2</v>
      </c>
      <c r="AG314" s="139">
        <f t="shared" si="79"/>
        <v>1.5018624476040748E-2</v>
      </c>
    </row>
    <row r="315" spans="9:33" ht="15" x14ac:dyDescent="0.2">
      <c r="I315" s="49">
        <v>44620</v>
      </c>
      <c r="J315" s="50">
        <v>6.6069998741149902</v>
      </c>
      <c r="K315" s="139">
        <f t="shared" si="67"/>
        <v>6.5294810073785381E-3</v>
      </c>
      <c r="L315" s="140">
        <f t="shared" si="68"/>
        <v>6.1378168250978584</v>
      </c>
      <c r="M315" s="139" cm="1">
        <f t="array" ref="M315">[1]!BSMPut(L315,$G$4,$G$7,V315,$G$11,AE315)</f>
        <v>2.7660046794598436E-2</v>
      </c>
      <c r="N315" s="139">
        <f t="shared" si="69"/>
        <v>-8.9332261249843725</v>
      </c>
      <c r="O315" s="141">
        <f t="shared" si="70"/>
        <v>3.9816775506798407E-2</v>
      </c>
      <c r="P315" s="139">
        <f t="shared" si="71"/>
        <v>-4.4015051449870024E-3</v>
      </c>
      <c r="Q315" s="156">
        <f t="shared" si="72"/>
        <v>2.5912080086062879E-4</v>
      </c>
      <c r="R315" s="156">
        <f t="shared" si="64"/>
        <v>-4.4857163621773843E-3</v>
      </c>
      <c r="T315" s="102">
        <f>FORECAST($T$2,'EUR GBP'!Q315:R315,'EUR GBP'!$Q$2:$R$2)</f>
        <v>-5.3775426466017937E-3</v>
      </c>
      <c r="U315" s="102">
        <f t="shared" si="73"/>
        <v>-5.2064191550016403E-5</v>
      </c>
      <c r="V315" s="102">
        <f t="shared" si="74"/>
        <v>3.251710543408988E-2</v>
      </c>
      <c r="W315" s="149">
        <f t="shared" si="75"/>
        <v>-5.2064191550016403E-5</v>
      </c>
      <c r="X315" s="155">
        <f t="shared" si="65"/>
        <v>9.1922441382744595E-6</v>
      </c>
      <c r="AC315" s="152">
        <f t="shared" si="66"/>
        <v>0.25171032776957591</v>
      </c>
      <c r="AD315" s="153">
        <f t="shared" si="76"/>
        <v>-6.1271016766428765E-4</v>
      </c>
      <c r="AE315" s="153">
        <f t="shared" si="77"/>
        <v>0.18871708685907818</v>
      </c>
      <c r="AF315" s="153">
        <f t="shared" si="78"/>
        <v>-6.1271016766428765E-4</v>
      </c>
      <c r="AG315" s="139">
        <f t="shared" si="79"/>
        <v>-3.5252426218928537E-4</v>
      </c>
    </row>
    <row r="316" spans="9:33" ht="15" x14ac:dyDescent="0.2">
      <c r="I316" s="49">
        <v>44617</v>
      </c>
      <c r="J316" s="50">
        <v>6.5640001296996999</v>
      </c>
      <c r="K316" s="139">
        <f t="shared" si="67"/>
        <v>5.0139352019198613E-2</v>
      </c>
      <c r="L316" s="140">
        <f t="shared" si="68"/>
        <v>6.4037498206905967</v>
      </c>
      <c r="M316" s="139" cm="1">
        <f t="array" ref="M316">[1]!BSMPut(L316,$G$4,$G$7,V316,$G$11,AE316)</f>
        <v>1.6986801071172231E-2</v>
      </c>
      <c r="N316" s="139">
        <f t="shared" si="69"/>
        <v>-30.279717571836784</v>
      </c>
      <c r="O316" s="141">
        <f t="shared" si="70"/>
        <v>0.30574977109953672</v>
      </c>
      <c r="P316" s="139">
        <f t="shared" si="71"/>
        <v>-3.3798798959585041E-2</v>
      </c>
      <c r="Q316" s="156">
        <f t="shared" si="72"/>
        <v>1.5279262259638313E-2</v>
      </c>
      <c r="R316" s="156">
        <f t="shared" si="64"/>
        <v>-6.8084139358233209E-3</v>
      </c>
      <c r="T316" s="102">
        <f>FORECAST($T$2,'EUR GBP'!Q316:R316,'EUR GBP'!$Q$2:$R$2)</f>
        <v>-5.3254784550517773E-3</v>
      </c>
      <c r="U316" s="102">
        <f t="shared" si="73"/>
        <v>3.7519168108695981E-5</v>
      </c>
      <c r="V316" s="102">
        <f t="shared" si="74"/>
        <v>3.2606688793748589E-2</v>
      </c>
      <c r="W316" s="149">
        <f t="shared" si="75"/>
        <v>3.7519168108693379E-5</v>
      </c>
      <c r="X316" s="155">
        <f t="shared" si="65"/>
        <v>-6.6242333329760905E-6</v>
      </c>
      <c r="AC316" s="152">
        <f t="shared" si="66"/>
        <v>0.2523230379372402</v>
      </c>
      <c r="AD316" s="153">
        <f t="shared" si="76"/>
        <v>2.0366208790486534E-2</v>
      </c>
      <c r="AE316" s="153">
        <f t="shared" si="77"/>
        <v>0.209696005817229</v>
      </c>
      <c r="AF316" s="153">
        <f t="shared" si="78"/>
        <v>2.0366208790486534E-2</v>
      </c>
      <c r="AG316" s="139">
        <f t="shared" si="79"/>
        <v>1.1717746997456382E-2</v>
      </c>
    </row>
    <row r="317" spans="9:33" ht="15" x14ac:dyDescent="0.2">
      <c r="I317" s="49">
        <v>44616</v>
      </c>
      <c r="J317" s="50">
        <v>6.2430000305175701</v>
      </c>
      <c r="K317" s="139">
        <f t="shared" si="67"/>
        <v>-1.3207317684618025E-2</v>
      </c>
      <c r="L317" s="140">
        <f t="shared" si="68"/>
        <v>6.0174618256952943</v>
      </c>
      <c r="M317" s="139" cm="1">
        <f t="array" ref="M317">[1]!BSMPut(L317,$G$4,$G$7,V317,$G$11,AE317)</f>
        <v>3.5428954510897448E-2</v>
      </c>
      <c r="N317" s="139">
        <f t="shared" si="69"/>
        <v>6.6045893076136508</v>
      </c>
      <c r="O317" s="141">
        <f t="shared" si="70"/>
        <v>-8.0538223895765704E-2</v>
      </c>
      <c r="P317" s="139">
        <f t="shared" si="71"/>
        <v>8.9030164380036643E-3</v>
      </c>
      <c r="Q317" s="156">
        <f t="shared" si="72"/>
        <v>1.0601668005658722E-3</v>
      </c>
      <c r="R317" s="156">
        <f t="shared" si="64"/>
        <v>3.9833654343279738E-3</v>
      </c>
      <c r="T317" s="102">
        <f>FORECAST($T$2,'EUR GBP'!Q317:R317,'EUR GBP'!$Q$2:$R$2)</f>
        <v>-5.3629976231604733E-3</v>
      </c>
      <c r="U317" s="102">
        <f t="shared" si="73"/>
        <v>1.4589773491024451E-5</v>
      </c>
      <c r="V317" s="102">
        <f t="shared" si="74"/>
        <v>3.258375939913092E-2</v>
      </c>
      <c r="W317" s="149">
        <f t="shared" si="75"/>
        <v>1.4589773491023583E-5</v>
      </c>
      <c r="X317" s="155">
        <f t="shared" si="65"/>
        <v>-2.5759116939859867E-6</v>
      </c>
      <c r="AC317" s="152">
        <f t="shared" si="66"/>
        <v>0.23195682914675367</v>
      </c>
      <c r="AD317" s="153">
        <f t="shared" si="76"/>
        <v>-1.0388836386490685E-2</v>
      </c>
      <c r="AE317" s="153">
        <f t="shared" si="77"/>
        <v>0.17894096064025178</v>
      </c>
      <c r="AF317" s="153">
        <f t="shared" si="78"/>
        <v>-1.0388836386490685E-2</v>
      </c>
      <c r="AG317" s="139">
        <f t="shared" si="79"/>
        <v>-5.977241892547577E-3</v>
      </c>
    </row>
    <row r="318" spans="9:33" ht="15" x14ac:dyDescent="0.2">
      <c r="I318" s="49">
        <v>44615</v>
      </c>
      <c r="J318" s="50">
        <v>6.3260002136230398</v>
      </c>
      <c r="K318" s="139">
        <f t="shared" si="67"/>
        <v>1.107227686093154E-3</v>
      </c>
      <c r="L318" s="140">
        <f t="shared" si="68"/>
        <v>6.1047519240757637</v>
      </c>
      <c r="M318" s="139" cm="1">
        <f t="array" ref="M318">[1]!BSMPut(L318,$G$4,$G$7,V318,$G$11,AE318)</f>
        <v>3.0228395769367644E-2</v>
      </c>
      <c r="N318" s="139">
        <f t="shared" si="69"/>
        <v>-3.7965281754459568</v>
      </c>
      <c r="O318" s="141">
        <f t="shared" si="70"/>
        <v>6.7518744847037127E-3</v>
      </c>
      <c r="P318" s="139">
        <f t="shared" si="71"/>
        <v>-7.4637913051637422E-4</v>
      </c>
      <c r="Q318" s="156">
        <f t="shared" si="72"/>
        <v>7.4510731114858472E-6</v>
      </c>
      <c r="R318" s="156">
        <f t="shared" si="64"/>
        <v>-1.9229271154251857E-3</v>
      </c>
      <c r="T318" s="102">
        <f>FORECAST($T$2,'EUR GBP'!Q318:R318,'EUR GBP'!$Q$2:$R$2)</f>
        <v>-5.3775873966514978E-3</v>
      </c>
      <c r="U318" s="102">
        <f t="shared" si="73"/>
        <v>4.6083331108094649E-5</v>
      </c>
      <c r="V318" s="102">
        <f t="shared" si="74"/>
        <v>3.2615252956747991E-2</v>
      </c>
      <c r="W318" s="149">
        <f t="shared" si="75"/>
        <v>4.6083331108094649E-5</v>
      </c>
      <c r="X318" s="155">
        <f t="shared" si="65"/>
        <v>-8.136287487410542E-6</v>
      </c>
      <c r="AC318" s="152">
        <f t="shared" si="66"/>
        <v>0.24234566553324435</v>
      </c>
      <c r="AD318" s="153">
        <f t="shared" si="76"/>
        <v>-2.0437262127976641E-3</v>
      </c>
      <c r="AE318" s="153">
        <f t="shared" si="77"/>
        <v>0.1872860708139448</v>
      </c>
      <c r="AF318" s="153">
        <f t="shared" si="78"/>
        <v>-2.0437262127976641E-3</v>
      </c>
      <c r="AG318" s="139">
        <f t="shared" si="79"/>
        <v>-1.1758627705328868E-3</v>
      </c>
    </row>
    <row r="319" spans="9:33" ht="15" x14ac:dyDescent="0.2">
      <c r="I319" s="49">
        <v>44614</v>
      </c>
      <c r="J319" s="50">
        <v>6.3189997673034597</v>
      </c>
      <c r="K319" s="139">
        <f t="shared" si="67"/>
        <v>-1.8972470964084549E-3</v>
      </c>
      <c r="L319" s="140">
        <f t="shared" si="68"/>
        <v>6.0864306367030743</v>
      </c>
      <c r="M319" s="139" cm="1">
        <f t="array" ref="M319">[1]!BSMPut(L319,$G$4,$G$7,V319,$G$11,AE319)</f>
        <v>3.122254897136223E-2</v>
      </c>
      <c r="N319" s="139">
        <f t="shared" si="69"/>
        <v>-1.8082217714567861</v>
      </c>
      <c r="O319" s="141">
        <f t="shared" si="70"/>
        <v>-1.1569412887985742E-2</v>
      </c>
      <c r="P319" s="139">
        <f t="shared" si="71"/>
        <v>1.2789290368893256E-3</v>
      </c>
      <c r="Q319" s="156">
        <f t="shared" si="72"/>
        <v>2.1877250773301749E-5</v>
      </c>
      <c r="R319" s="156">
        <f t="shared" si="64"/>
        <v>-8.8497061109683059E-4</v>
      </c>
      <c r="T319" s="102">
        <f>FORECAST($T$2,'EUR GBP'!Q319:R319,'EUR GBP'!$Q$2:$R$2)</f>
        <v>-5.4236707277595924E-3</v>
      </c>
      <c r="U319" s="102">
        <f t="shared" si="73"/>
        <v>3.8900971412659212E-5</v>
      </c>
      <c r="V319" s="102">
        <f t="shared" si="74"/>
        <v>3.2608070597052556E-2</v>
      </c>
      <c r="W319" s="149">
        <f t="shared" si="75"/>
        <v>3.8900971412660079E-5</v>
      </c>
      <c r="X319" s="155">
        <f t="shared" si="65"/>
        <v>-6.8681989635368557E-6</v>
      </c>
      <c r="AC319" s="152">
        <f t="shared" si="66"/>
        <v>0.24438939174604202</v>
      </c>
      <c r="AD319" s="153">
        <f t="shared" si="76"/>
        <v>-3.7870854802620479E-3</v>
      </c>
      <c r="AE319" s="153">
        <f t="shared" si="77"/>
        <v>0.18554271154648042</v>
      </c>
      <c r="AF319" s="153">
        <f t="shared" si="78"/>
        <v>-3.7870854802620479E-3</v>
      </c>
      <c r="AG319" s="139">
        <f t="shared" si="79"/>
        <v>-2.1789086997959211E-3</v>
      </c>
    </row>
    <row r="320" spans="9:33" ht="15" x14ac:dyDescent="0.2">
      <c r="I320" s="49">
        <v>44613</v>
      </c>
      <c r="J320" s="50">
        <v>6.3309998512268004</v>
      </c>
      <c r="K320" s="139">
        <f t="shared" si="67"/>
        <v>-1.5205265658287583E-2</v>
      </c>
      <c r="L320" s="140">
        <f t="shared" si="68"/>
        <v>6.0052783388527766</v>
      </c>
      <c r="M320" s="139" cm="1">
        <f t="array" ref="M320">[1]!BSMPut(L320,$G$4,$G$7,V320,$G$11,AE320)</f>
        <v>4.4913028262012489E-2</v>
      </c>
      <c r="N320" s="139">
        <f t="shared" si="69"/>
        <v>25.572736809843732</v>
      </c>
      <c r="O320" s="141">
        <f t="shared" si="70"/>
        <v>-9.2721710738283392E-2</v>
      </c>
      <c r="P320" s="139">
        <f t="shared" si="71"/>
        <v>1.0249827658617622E-2</v>
      </c>
      <c r="Q320" s="156">
        <f t="shared" si="72"/>
        <v>1.4051832877609667E-3</v>
      </c>
      <c r="R320" s="156">
        <f t="shared" si="64"/>
        <v>1.2519978615087845E-2</v>
      </c>
      <c r="T320" s="102">
        <f>FORECAST($T$2,'EUR GBP'!Q320:R320,'EUR GBP'!$Q$2:$R$2)</f>
        <v>-5.4625716991722516E-3</v>
      </c>
      <c r="U320" s="102">
        <f t="shared" si="73"/>
        <v>-3.5678176209328304E-5</v>
      </c>
      <c r="V320" s="102">
        <f t="shared" si="74"/>
        <v>3.2533491449430567E-2</v>
      </c>
      <c r="W320" s="149">
        <f t="shared" si="75"/>
        <v>-3.5678176209329171E-5</v>
      </c>
      <c r="X320" s="155">
        <f t="shared" si="65"/>
        <v>6.2991952119234636E-6</v>
      </c>
      <c r="AC320" s="152">
        <f t="shared" si="66"/>
        <v>0.24817647722630407</v>
      </c>
      <c r="AD320" s="153">
        <f t="shared" si="76"/>
        <v>1.4924218296274161E-3</v>
      </c>
      <c r="AE320" s="153">
        <f t="shared" si="77"/>
        <v>0.19082221885636988</v>
      </c>
      <c r="AF320" s="153">
        <f t="shared" si="78"/>
        <v>1.4924218296274161E-3</v>
      </c>
      <c r="AG320" s="139">
        <f t="shared" si="79"/>
        <v>8.5866847349733199E-4</v>
      </c>
    </row>
    <row r="321" spans="9:33" ht="15" x14ac:dyDescent="0.2">
      <c r="I321" s="49">
        <v>44610</v>
      </c>
      <c r="J321" s="50">
        <v>6.4279999732971103</v>
      </c>
      <c r="K321" s="139">
        <f t="shared" si="67"/>
        <v>-9.5990517280364583E-3</v>
      </c>
      <c r="L321" s="140">
        <f t="shared" si="68"/>
        <v>6.0394650316774667</v>
      </c>
      <c r="M321" s="139" cm="1">
        <f t="array" ref="M321">[1]!BSMPut(L321,$G$4,$G$7,V321,$G$11,AE321)</f>
        <v>3.9542630753023111E-2</v>
      </c>
      <c r="N321" s="139">
        <f t="shared" si="69"/>
        <v>14.831941791864978</v>
      </c>
      <c r="O321" s="141">
        <f t="shared" si="70"/>
        <v>-5.8535017913593279E-2</v>
      </c>
      <c r="P321" s="139">
        <f t="shared" si="71"/>
        <v>6.4706943048313086E-3</v>
      </c>
      <c r="Q321" s="156">
        <f t="shared" si="72"/>
        <v>5.6001752182667573E-4</v>
      </c>
      <c r="R321" s="156">
        <f t="shared" si="64"/>
        <v>7.353037624919719E-3</v>
      </c>
      <c r="T321" s="102">
        <f>FORECAST($T$2,'EUR GBP'!Q321:R321,'EUR GBP'!$Q$2:$R$2)</f>
        <v>-5.4268935229629233E-3</v>
      </c>
      <c r="U321" s="102">
        <f t="shared" si="73"/>
        <v>4.1625136509541513E-5</v>
      </c>
      <c r="V321" s="102">
        <f t="shared" si="74"/>
        <v>3.2610794762149439E-2</v>
      </c>
      <c r="W321" s="149">
        <f t="shared" si="75"/>
        <v>4.1625136509543248E-5</v>
      </c>
      <c r="X321" s="155">
        <f t="shared" si="65"/>
        <v>-7.3491665901917302E-6</v>
      </c>
      <c r="AC321" s="152">
        <f t="shared" si="66"/>
        <v>0.24668405539667665</v>
      </c>
      <c r="AD321" s="153">
        <f t="shared" si="76"/>
        <v>5.7299659811976822E-4</v>
      </c>
      <c r="AE321" s="153">
        <f t="shared" si="77"/>
        <v>0.18990279362486223</v>
      </c>
      <c r="AF321" s="153">
        <f t="shared" si="78"/>
        <v>5.7299659811976822E-4</v>
      </c>
      <c r="AG321" s="139">
        <f t="shared" si="79"/>
        <v>3.2967496485192602E-4</v>
      </c>
    </row>
    <row r="322" spans="9:33" ht="15" x14ac:dyDescent="0.2">
      <c r="I322" s="49">
        <v>44609</v>
      </c>
      <c r="J322" s="50">
        <v>6.4899997711181596</v>
      </c>
      <c r="K322" s="139">
        <f t="shared" si="67"/>
        <v>7.2682501595224876E-3</v>
      </c>
      <c r="L322" s="140">
        <f t="shared" si="68"/>
        <v>6.1423218394242687</v>
      </c>
      <c r="M322" s="139" cm="1">
        <f t="array" ref="M322">[1]!BSMPut(L322,$G$4,$G$7,V322,$G$11,AE322)</f>
        <v>2.7322768134501629E-2</v>
      </c>
      <c r="N322" s="139">
        <f t="shared" si="69"/>
        <v>-9.6077834451779864</v>
      </c>
      <c r="O322" s="141">
        <f t="shared" si="70"/>
        <v>4.4321789833208669E-2</v>
      </c>
      <c r="P322" s="139">
        <f t="shared" si="71"/>
        <v>-4.8995073936258784E-3</v>
      </c>
      <c r="Q322" s="156">
        <f t="shared" si="72"/>
        <v>3.210736641648072E-4</v>
      </c>
      <c r="R322" s="156">
        <f t="shared" si="64"/>
        <v>-4.8136871363647256E-3</v>
      </c>
      <c r="T322" s="102">
        <f>FORECAST($T$2,'EUR GBP'!Q322:R322,'EUR GBP'!$Q$2:$R$2)</f>
        <v>-5.4685186594724648E-3</v>
      </c>
      <c r="U322" s="102">
        <f t="shared" si="73"/>
        <v>4.5649241656054579E-6</v>
      </c>
      <c r="V322" s="102">
        <f t="shared" si="74"/>
        <v>3.25737345498055E-2</v>
      </c>
      <c r="W322" s="149">
        <f t="shared" si="75"/>
        <v>4.5649241656037232E-6</v>
      </c>
      <c r="X322" s="155">
        <f t="shared" si="65"/>
        <v>-8.0596464006603855E-7</v>
      </c>
      <c r="AC322" s="152">
        <f t="shared" si="66"/>
        <v>0.24611105879855688</v>
      </c>
      <c r="AD322" s="153">
        <f t="shared" si="76"/>
        <v>-4.0748495086745384E-4</v>
      </c>
      <c r="AE322" s="153">
        <f t="shared" si="77"/>
        <v>0.18892231207587501</v>
      </c>
      <c r="AF322" s="153">
        <f t="shared" si="78"/>
        <v>-4.0748495086745384E-4</v>
      </c>
      <c r="AG322" s="139">
        <f t="shared" si="79"/>
        <v>-2.3444744226358793E-4</v>
      </c>
    </row>
    <row r="323" spans="9:33" ht="15" x14ac:dyDescent="0.2">
      <c r="I323" s="49">
        <v>44608</v>
      </c>
      <c r="J323" s="50">
        <v>6.4429998397827104</v>
      </c>
      <c r="K323" s="139">
        <f t="shared" si="67"/>
        <v>3.1089689887196363E-3</v>
      </c>
      <c r="L323" s="140">
        <f t="shared" si="68"/>
        <v>6.1169585426384492</v>
      </c>
      <c r="M323" s="139" cm="1">
        <f t="array" ref="M323">[1]!BSMPut(L323,$G$4,$G$7,V323,$G$11,AE323)</f>
        <v>3.0040401230315261E-2</v>
      </c>
      <c r="N323" s="139">
        <f t="shared" si="69"/>
        <v>-4.1725172535507227</v>
      </c>
      <c r="O323" s="141">
        <f t="shared" si="70"/>
        <v>1.8958493047389169E-2</v>
      </c>
      <c r="P323" s="139">
        <f t="shared" si="71"/>
        <v>-2.095747423721843E-3</v>
      </c>
      <c r="Q323" s="156">
        <f t="shared" si="72"/>
        <v>5.8745922971048508E-5</v>
      </c>
      <c r="R323" s="156">
        <f t="shared" ref="R323:R386" si="80">P323+Q323+X323+AG323</f>
        <v>-2.0871716184341629E-3</v>
      </c>
      <c r="T323" s="102">
        <f>FORECAST($T$2,'EUR GBP'!Q323:R323,'EUR GBP'!$Q$2:$R$2)</f>
        <v>-5.4730835836380703E-3</v>
      </c>
      <c r="U323" s="102">
        <f t="shared" si="73"/>
        <v>-3.9118109270935494E-5</v>
      </c>
      <c r="V323" s="102">
        <f t="shared" si="74"/>
        <v>3.2530051516368959E-2</v>
      </c>
      <c r="W323" s="149">
        <f t="shared" si="75"/>
        <v>-3.9118109270937229E-5</v>
      </c>
      <c r="X323" s="155">
        <f t="shared" ref="X323:X386" si="81">W323*$G$18</f>
        <v>6.9065359499669268E-6</v>
      </c>
      <c r="AC323" s="152">
        <f t="shared" ref="AC323:AC386" si="82">STDEV(K323:K386)*SQRT(252)</f>
        <v>0.24651854374942433</v>
      </c>
      <c r="AD323" s="153">
        <f t="shared" si="76"/>
        <v>-9.920294790552453E-5</v>
      </c>
      <c r="AE323" s="153">
        <f t="shared" si="77"/>
        <v>0.18923059407883694</v>
      </c>
      <c r="AF323" s="153">
        <f t="shared" si="78"/>
        <v>-9.920294790552453E-5</v>
      </c>
      <c r="AG323" s="139">
        <f t="shared" si="79"/>
        <v>-5.7076653633334978E-5</v>
      </c>
    </row>
    <row r="324" spans="9:33" ht="15" x14ac:dyDescent="0.2">
      <c r="I324" s="49">
        <v>44607</v>
      </c>
      <c r="J324" s="50">
        <v>6.4229998588562003</v>
      </c>
      <c r="K324" s="139">
        <f t="shared" ref="K324:K387" si="83">LN(J324/J325)</f>
        <v>2.267457515310101E-2</v>
      </c>
      <c r="L324" s="140">
        <f t="shared" ref="L324:L387" si="84">$J$3*(1+K324)</f>
        <v>6.2362696099991259</v>
      </c>
      <c r="M324" s="139" cm="1">
        <f t="array" ref="M324">[1]!BSMPut(L324,$G$4,$G$7,V324,$G$11,AE324)</f>
        <v>2.1781792697469271E-2</v>
      </c>
      <c r="N324" s="139">
        <f t="shared" ref="N324:N387" si="85">$B$5*(M324-$G$10)</f>
        <v>-20.689734319242703</v>
      </c>
      <c r="O324" s="141">
        <f t="shared" ref="O324:O387" si="86">L324-$J$3</f>
        <v>0.13826956040806593</v>
      </c>
      <c r="P324" s="139">
        <f t="shared" ref="P324:P387" si="87">O324*$G$15</f>
        <v>-1.5284868595832944E-2</v>
      </c>
      <c r="Q324" s="156">
        <f t="shared" ref="Q324:Q387" si="88">0.5*$G$16*O324^2</f>
        <v>3.124807501090723E-3</v>
      </c>
      <c r="R324" s="156">
        <f t="shared" si="80"/>
        <v>-9.3678211865278801E-3</v>
      </c>
      <c r="T324" s="102">
        <f>FORECAST($T$2,'EUR GBP'!Q324:R324,'EUR GBP'!$Q$2:$R$2)</f>
        <v>-5.4339654743671348E-3</v>
      </c>
      <c r="U324" s="102">
        <f t="shared" ref="U324:U387" si="89">T324-T325</f>
        <v>-2.4774204939599122E-5</v>
      </c>
      <c r="V324" s="102">
        <f t="shared" ref="V324:V387" si="90">$T$3+U324</f>
        <v>3.2544395420700298E-2</v>
      </c>
      <c r="W324" s="149">
        <f t="shared" ref="W324:W387" si="91">V324-$T$3</f>
        <v>-2.4774204939598254E-5</v>
      </c>
      <c r="X324" s="155">
        <f t="shared" si="81"/>
        <v>4.3740339253642073E-6</v>
      </c>
      <c r="AC324" s="152">
        <f t="shared" si="82"/>
        <v>0.24661774669732986</v>
      </c>
      <c r="AD324" s="153">
        <f t="shared" ref="AD324:AD387" si="92">AC324-AC325</f>
        <v>4.8454927801365455E-3</v>
      </c>
      <c r="AE324" s="153">
        <f t="shared" ref="AE324:AE387" si="93">$AC$3+AD324</f>
        <v>0.19417528980687901</v>
      </c>
      <c r="AF324" s="153">
        <f t="shared" ref="AF324:AF387" si="94">AE324-$AC$3</f>
        <v>4.8454927801365455E-3</v>
      </c>
      <c r="AG324" s="139">
        <f t="shared" ref="AG324:AG387" si="95">AF324*$G$17</f>
        <v>2.7878658742889768E-3</v>
      </c>
    </row>
    <row r="325" spans="9:33" ht="15" x14ac:dyDescent="0.2">
      <c r="I325" s="49">
        <v>44606</v>
      </c>
      <c r="J325" s="50">
        <v>6.2789998054504297</v>
      </c>
      <c r="K325" s="139">
        <f t="shared" si="83"/>
        <v>-1.4545712647323763E-2</v>
      </c>
      <c r="L325" s="140">
        <f t="shared" si="84"/>
        <v>6.0093002931463424</v>
      </c>
      <c r="M325" s="139" cm="1">
        <f t="array" ref="M325">[1]!BSMPut(L325,$G$4,$G$7,V325,$G$11,AE325)</f>
        <v>4.4131050778688063E-2</v>
      </c>
      <c r="N325" s="139">
        <f t="shared" si="85"/>
        <v>24.008781843194882</v>
      </c>
      <c r="O325" s="141">
        <f t="shared" si="86"/>
        <v>-8.8699756444717615E-2</v>
      </c>
      <c r="P325" s="139">
        <f t="shared" si="87"/>
        <v>9.8052247923455967E-3</v>
      </c>
      <c r="Q325" s="156">
        <f t="shared" si="88"/>
        <v>1.2859229843458538E-3</v>
      </c>
      <c r="R325" s="156">
        <f t="shared" si="80"/>
        <v>1.1789319810589064E-2</v>
      </c>
      <c r="T325" s="102">
        <f>FORECAST($T$2,'EUR GBP'!Q325:R325,'EUR GBP'!$Q$2:$R$2)</f>
        <v>-5.4091912694275357E-3</v>
      </c>
      <c r="U325" s="102">
        <f t="shared" si="89"/>
        <v>-2.3096799850463867E-6</v>
      </c>
      <c r="V325" s="102">
        <f t="shared" si="90"/>
        <v>3.256685994565485E-2</v>
      </c>
      <c r="W325" s="149">
        <f t="shared" si="91"/>
        <v>-2.3096799850463867E-6</v>
      </c>
      <c r="X325" s="155">
        <f t="shared" si="81"/>
        <v>4.0778780332037639E-7</v>
      </c>
      <c r="AC325" s="152">
        <f t="shared" si="82"/>
        <v>0.24177225391719331</v>
      </c>
      <c r="AD325" s="153">
        <f t="shared" si="92"/>
        <v>1.2127597844173998E-3</v>
      </c>
      <c r="AE325" s="153">
        <f t="shared" si="93"/>
        <v>0.19054255681115986</v>
      </c>
      <c r="AF325" s="153">
        <f t="shared" si="94"/>
        <v>1.2127597844173998E-3</v>
      </c>
      <c r="AG325" s="139">
        <f t="shared" si="95"/>
        <v>6.9776424609429481E-4</v>
      </c>
    </row>
    <row r="326" spans="9:33" ht="15" x14ac:dyDescent="0.2">
      <c r="I326" s="49">
        <v>44603</v>
      </c>
      <c r="J326" s="50">
        <v>6.3709998130798304</v>
      </c>
      <c r="K326" s="139">
        <f t="shared" si="83"/>
        <v>-1.0772135206294352E-2</v>
      </c>
      <c r="L326" s="140">
        <f t="shared" si="84"/>
        <v>6.0323115685688755</v>
      </c>
      <c r="M326" s="139" cm="1">
        <f t="array" ref="M326">[1]!BSMPut(L326,$G$4,$G$7,V326,$G$11,AE326)</f>
        <v>4.0441653718640502E-2</v>
      </c>
      <c r="N326" s="139">
        <f t="shared" si="85"/>
        <v>16.629987723099759</v>
      </c>
      <c r="O326" s="141">
        <f t="shared" si="86"/>
        <v>-6.5688481022184497E-2</v>
      </c>
      <c r="P326" s="139">
        <f t="shared" si="87"/>
        <v>7.2614666432785279E-3</v>
      </c>
      <c r="Q326" s="156">
        <f t="shared" si="88"/>
        <v>7.0525884729650808E-4</v>
      </c>
      <c r="R326" s="156">
        <f t="shared" si="80"/>
        <v>8.2427742083012977E-3</v>
      </c>
      <c r="T326" s="102">
        <f>FORECAST($T$2,'EUR GBP'!Q326:R326,'EUR GBP'!$Q$2:$R$2)</f>
        <v>-5.4068815894424893E-3</v>
      </c>
      <c r="U326" s="102">
        <f t="shared" si="89"/>
        <v>1.0736379772425218E-5</v>
      </c>
      <c r="V326" s="102">
        <f t="shared" si="90"/>
        <v>3.2579906005412322E-2</v>
      </c>
      <c r="W326" s="149">
        <f t="shared" si="91"/>
        <v>1.0736379772426086E-5</v>
      </c>
      <c r="X326" s="155">
        <f t="shared" si="81"/>
        <v>-1.8955720062331609E-6</v>
      </c>
      <c r="AC326" s="152">
        <f t="shared" si="82"/>
        <v>0.24055949413277591</v>
      </c>
      <c r="AD326" s="153">
        <f t="shared" si="92"/>
        <v>4.8308530966270635E-4</v>
      </c>
      <c r="AE326" s="153">
        <f t="shared" si="93"/>
        <v>0.18981288233640517</v>
      </c>
      <c r="AF326" s="153">
        <f t="shared" si="94"/>
        <v>4.8308530966270635E-4</v>
      </c>
      <c r="AG326" s="139">
        <f t="shared" si="95"/>
        <v>2.7794428973249442E-4</v>
      </c>
    </row>
    <row r="327" spans="9:33" ht="15" x14ac:dyDescent="0.2">
      <c r="I327" s="49">
        <v>44602</v>
      </c>
      <c r="J327" s="50">
        <v>6.4400000572204501</v>
      </c>
      <c r="K327" s="139">
        <f t="shared" si="83"/>
        <v>-6.1919643061963603E-3</v>
      </c>
      <c r="L327" s="140">
        <f t="shared" si="84"/>
        <v>6.0602414509448082</v>
      </c>
      <c r="M327" s="139" cm="1">
        <f t="array" ref="M327">[1]!BSMPut(L327,$G$4,$G$7,V327,$G$11,AE327)</f>
        <v>3.6614939044559591E-2</v>
      </c>
      <c r="N327" s="139">
        <f t="shared" si="85"/>
        <v>8.9765583749379374</v>
      </c>
      <c r="O327" s="141">
        <f t="shared" si="86"/>
        <v>-3.7758598646251862E-2</v>
      </c>
      <c r="P327" s="139">
        <f t="shared" si="87"/>
        <v>4.1739860672695703E-3</v>
      </c>
      <c r="Q327" s="156">
        <f t="shared" si="88"/>
        <v>2.3302463677799093E-4</v>
      </c>
      <c r="R327" s="156">
        <f t="shared" si="80"/>
        <v>4.4763470614912733E-3</v>
      </c>
      <c r="T327" s="102">
        <f>FORECAST($T$2,'EUR GBP'!Q327:R327,'EUR GBP'!$Q$2:$R$2)</f>
        <v>-5.4176179692149145E-3</v>
      </c>
      <c r="U327" s="102">
        <f t="shared" si="89"/>
        <v>5.4754782468019805E-6</v>
      </c>
      <c r="V327" s="102">
        <f t="shared" si="90"/>
        <v>3.2574645103886697E-2</v>
      </c>
      <c r="W327" s="149">
        <f t="shared" si="91"/>
        <v>5.4754782468011132E-6</v>
      </c>
      <c r="X327" s="155">
        <f t="shared" si="81"/>
        <v>-9.6672840430172765E-7</v>
      </c>
      <c r="AC327" s="152">
        <f t="shared" si="82"/>
        <v>0.24007640882311321</v>
      </c>
      <c r="AD327" s="153">
        <f t="shared" si="92"/>
        <v>1.2219135003571635E-4</v>
      </c>
      <c r="AE327" s="153">
        <f t="shared" si="93"/>
        <v>0.18945198837677818</v>
      </c>
      <c r="AF327" s="153">
        <f t="shared" si="94"/>
        <v>1.2219135003571635E-4</v>
      </c>
      <c r="AG327" s="139">
        <f t="shared" si="95"/>
        <v>7.0303085848014238E-5</v>
      </c>
    </row>
    <row r="328" spans="9:33" ht="15" x14ac:dyDescent="0.2">
      <c r="I328" s="49">
        <v>44601</v>
      </c>
      <c r="J328" s="50">
        <v>6.4800000190734801</v>
      </c>
      <c r="K328" s="139">
        <f t="shared" si="83"/>
        <v>2.8329656581634156E-2</v>
      </c>
      <c r="L328" s="140">
        <f t="shared" si="84"/>
        <v>6.2707542968307628</v>
      </c>
      <c r="M328" s="139" cm="1">
        <f t="array" ref="M328">[1]!BSMPut(L328,$G$4,$G$7,V328,$G$11,AE328)</f>
        <v>2.0208503545298129E-2</v>
      </c>
      <c r="N328" s="139">
        <f t="shared" si="85"/>
        <v>-23.836312623584988</v>
      </c>
      <c r="O328" s="141">
        <f t="shared" si="86"/>
        <v>0.17275424723970279</v>
      </c>
      <c r="P328" s="139">
        <f t="shared" si="87"/>
        <v>-1.9096943395481125E-2</v>
      </c>
      <c r="Q328" s="156">
        <f t="shared" si="88"/>
        <v>4.8778402300610306E-3</v>
      </c>
      <c r="R328" s="156">
        <f t="shared" si="80"/>
        <v>-1.0143262743410389E-2</v>
      </c>
      <c r="T328" s="102">
        <f>FORECAST($T$2,'EUR GBP'!Q328:R328,'EUR GBP'!$Q$2:$R$2)</f>
        <v>-5.4230934474617165E-3</v>
      </c>
      <c r="U328" s="102">
        <f t="shared" si="89"/>
        <v>1.620035618536686E-7</v>
      </c>
      <c r="V328" s="102">
        <f t="shared" si="90"/>
        <v>3.2569331629201753E-2</v>
      </c>
      <c r="W328" s="149">
        <f t="shared" si="91"/>
        <v>1.6200356185713805E-7</v>
      </c>
      <c r="X328" s="155">
        <f t="shared" si="81"/>
        <v>-2.8602696930965634E-8</v>
      </c>
      <c r="AC328" s="152">
        <f t="shared" si="82"/>
        <v>0.23995421747307749</v>
      </c>
      <c r="AD328" s="153">
        <f t="shared" si="92"/>
        <v>7.084126289624737E-3</v>
      </c>
      <c r="AE328" s="153">
        <f t="shared" si="93"/>
        <v>0.1964139233163672</v>
      </c>
      <c r="AF328" s="153">
        <f t="shared" si="94"/>
        <v>7.084126289624737E-3</v>
      </c>
      <c r="AG328" s="139">
        <f t="shared" si="95"/>
        <v>4.0758690247066371E-3</v>
      </c>
    </row>
    <row r="329" spans="9:33" ht="15" x14ac:dyDescent="0.2">
      <c r="I329" s="49">
        <v>44600</v>
      </c>
      <c r="J329" s="50">
        <v>6.2989997863769496</v>
      </c>
      <c r="K329" s="139">
        <f t="shared" si="83"/>
        <v>-2.0272586995126556E-2</v>
      </c>
      <c r="L329" s="140">
        <f t="shared" si="84"/>
        <v>5.9743778130894389</v>
      </c>
      <c r="M329" s="139" cm="1">
        <f t="array" ref="M329">[1]!BSMPut(L329,$G$4,$G$7,V329,$G$11,AE329)</f>
        <v>5.0093614042693524E-2</v>
      </c>
      <c r="N329" s="139">
        <f t="shared" si="85"/>
        <v>35.933908371205803</v>
      </c>
      <c r="O329" s="141">
        <f t="shared" si="86"/>
        <v>-0.12362223650162107</v>
      </c>
      <c r="P329" s="139">
        <f t="shared" si="87"/>
        <v>1.3665695000936985E-2</v>
      </c>
      <c r="Q329" s="156">
        <f t="shared" si="88"/>
        <v>2.4978324128771194E-3</v>
      </c>
      <c r="R329" s="156">
        <f t="shared" si="80"/>
        <v>1.7408658853607629E-2</v>
      </c>
      <c r="T329" s="102">
        <f>FORECAST($T$2,'EUR GBP'!Q329:R329,'EUR GBP'!$Q$2:$R$2)</f>
        <v>-5.4232554510235701E-3</v>
      </c>
      <c r="U329" s="102">
        <f t="shared" si="89"/>
        <v>5.3439289331479525E-6</v>
      </c>
      <c r="V329" s="102">
        <f t="shared" si="90"/>
        <v>3.2574513554573047E-2</v>
      </c>
      <c r="W329" s="149">
        <f t="shared" si="91"/>
        <v>5.3439289331505546E-6</v>
      </c>
      <c r="X329" s="155">
        <f t="shared" si="81"/>
        <v>-9.4350258687716044E-7</v>
      </c>
      <c r="AC329" s="152">
        <f t="shared" si="82"/>
        <v>0.23287009118345275</v>
      </c>
      <c r="AD329" s="153">
        <f t="shared" si="92"/>
        <v>2.1657595483689507E-3</v>
      </c>
      <c r="AE329" s="153">
        <f t="shared" si="93"/>
        <v>0.19149555657511141</v>
      </c>
      <c r="AF329" s="153">
        <f t="shared" si="94"/>
        <v>2.1657595483689507E-3</v>
      </c>
      <c r="AG329" s="139">
        <f t="shared" si="95"/>
        <v>1.2460749423804029E-3</v>
      </c>
    </row>
    <row r="330" spans="9:33" ht="15" x14ac:dyDescent="0.2">
      <c r="I330" s="49">
        <v>44599</v>
      </c>
      <c r="J330" s="50">
        <v>6.4279999732971103</v>
      </c>
      <c r="K330" s="139">
        <f t="shared" si="83"/>
        <v>-2.8676319245374959E-2</v>
      </c>
      <c r="L330" s="140">
        <f t="shared" si="84"/>
        <v>5.9231318534106743</v>
      </c>
      <c r="M330" s="139" cm="1">
        <f t="array" ref="M330">[1]!BSMPut(L330,$G$4,$G$7,V330,$G$11,AE330)</f>
        <v>6.1517379243301917E-2</v>
      </c>
      <c r="N330" s="139">
        <f t="shared" si="85"/>
        <v>58.78143877242259</v>
      </c>
      <c r="O330" s="141">
        <f t="shared" si="86"/>
        <v>-0.17486819618038574</v>
      </c>
      <c r="P330" s="139">
        <f t="shared" si="87"/>
        <v>1.9330627741343517E-2</v>
      </c>
      <c r="Q330" s="156">
        <f t="shared" si="88"/>
        <v>4.9979483600884654E-3</v>
      </c>
      <c r="R330" s="156">
        <f t="shared" si="80"/>
        <v>2.7531469912040675E-2</v>
      </c>
      <c r="T330" s="102">
        <f>FORECAST($T$2,'EUR GBP'!Q330:R330,'EUR GBP'!$Q$2:$R$2)</f>
        <v>-5.4285993799567181E-3</v>
      </c>
      <c r="U330" s="102">
        <f t="shared" si="89"/>
        <v>2.9791332781318493E-5</v>
      </c>
      <c r="V330" s="102">
        <f t="shared" si="90"/>
        <v>3.2598960958421214E-2</v>
      </c>
      <c r="W330" s="149">
        <f t="shared" si="91"/>
        <v>2.9791332781317625E-5</v>
      </c>
      <c r="X330" s="155">
        <f t="shared" si="81"/>
        <v>-5.2598378266830963E-6</v>
      </c>
      <c r="AC330" s="152">
        <f t="shared" si="82"/>
        <v>0.2307043316350838</v>
      </c>
      <c r="AD330" s="153">
        <f t="shared" si="92"/>
        <v>5.5759803527230256E-3</v>
      </c>
      <c r="AE330" s="153">
        <f t="shared" si="93"/>
        <v>0.19490577737946549</v>
      </c>
      <c r="AF330" s="153">
        <f t="shared" si="94"/>
        <v>5.5759803527230256E-3</v>
      </c>
      <c r="AG330" s="139">
        <f t="shared" si="95"/>
        <v>3.2081536484353766E-3</v>
      </c>
    </row>
    <row r="331" spans="9:33" ht="15" x14ac:dyDescent="0.2">
      <c r="I331" s="49">
        <v>44596</v>
      </c>
      <c r="J331" s="50">
        <v>6.6149997711181596</v>
      </c>
      <c r="K331" s="139">
        <f t="shared" si="83"/>
        <v>-3.095948815767105E-2</v>
      </c>
      <c r="L331" s="140">
        <f t="shared" si="84"/>
        <v>5.9092090892702682</v>
      </c>
      <c r="M331" s="139" cm="1">
        <f t="array" ref="M331">[1]!BSMPut(L331,$G$4,$G$7,V331,$G$11,AE331)</f>
        <v>6.5225997128656843E-2</v>
      </c>
      <c r="N331" s="139">
        <f t="shared" si="85"/>
        <v>66.198674543132441</v>
      </c>
      <c r="O331" s="141">
        <f t="shared" si="86"/>
        <v>-0.18879096032079179</v>
      </c>
      <c r="P331" s="139">
        <f t="shared" si="87"/>
        <v>2.0869705610317976E-2</v>
      </c>
      <c r="Q331" s="156">
        <f t="shared" si="88"/>
        <v>5.8254904604312201E-3</v>
      </c>
      <c r="R331" s="156">
        <f t="shared" si="80"/>
        <v>3.0662782921502155E-2</v>
      </c>
      <c r="T331" s="102">
        <f>FORECAST($T$2,'EUR GBP'!Q331:R331,'EUR GBP'!$Q$2:$R$2)</f>
        <v>-5.4583907127380366E-3</v>
      </c>
      <c r="U331" s="102">
        <f t="shared" si="89"/>
        <v>7.3427753522987971E-5</v>
      </c>
      <c r="V331" s="102">
        <f t="shared" si="90"/>
        <v>3.2642597379162884E-2</v>
      </c>
      <c r="W331" s="149">
        <f t="shared" si="91"/>
        <v>7.3427753522987971E-5</v>
      </c>
      <c r="X331" s="155">
        <f t="shared" si="81"/>
        <v>-1.296410866689306E-5</v>
      </c>
      <c r="AC331" s="152">
        <f t="shared" si="82"/>
        <v>0.22512835128236078</v>
      </c>
      <c r="AD331" s="153">
        <f t="shared" si="92"/>
        <v>6.9184572732551852E-3</v>
      </c>
      <c r="AE331" s="153">
        <f t="shared" si="93"/>
        <v>0.19624825429999765</v>
      </c>
      <c r="AF331" s="153">
        <f t="shared" si="94"/>
        <v>6.9184572732551852E-3</v>
      </c>
      <c r="AG331" s="139">
        <f t="shared" si="95"/>
        <v>3.9805509594198528E-3</v>
      </c>
    </row>
    <row r="332" spans="9:33" ht="15" x14ac:dyDescent="0.2">
      <c r="I332" s="49">
        <v>44595</v>
      </c>
      <c r="J332" s="50">
        <v>6.8229999542236301</v>
      </c>
      <c r="K332" s="139">
        <f t="shared" si="83"/>
        <v>-2.1960138731801672E-3</v>
      </c>
      <c r="L332" s="140">
        <f t="shared" si="84"/>
        <v>6.0846087568835046</v>
      </c>
      <c r="M332" s="139" cm="1">
        <f t="array" ref="M332">[1]!BSMPut(L332,$G$4,$G$7,V332,$G$11,AE332)</f>
        <v>3.3517362789316607E-2</v>
      </c>
      <c r="N332" s="139">
        <f t="shared" si="85"/>
        <v>2.781405864451969</v>
      </c>
      <c r="O332" s="141">
        <f t="shared" si="86"/>
        <v>-1.3391292707555458E-2</v>
      </c>
      <c r="P332" s="139">
        <f t="shared" si="87"/>
        <v>1.4803268973970132E-3</v>
      </c>
      <c r="Q332" s="156">
        <f t="shared" si="88"/>
        <v>2.930995220046158E-5</v>
      </c>
      <c r="R332" s="156">
        <f t="shared" si="80"/>
        <v>1.3934648437412725E-3</v>
      </c>
      <c r="T332" s="102">
        <f>FORECAST($T$2,'EUR GBP'!Q332:R332,'EUR GBP'!$Q$2:$R$2)</f>
        <v>-5.5318184662610246E-3</v>
      </c>
      <c r="U332" s="102">
        <f t="shared" si="89"/>
        <v>4.6040210872884922E-5</v>
      </c>
      <c r="V332" s="102">
        <f t="shared" si="90"/>
        <v>3.2615209836512782E-2</v>
      </c>
      <c r="W332" s="149">
        <f t="shared" si="91"/>
        <v>4.604021087288579E-5</v>
      </c>
      <c r="X332" s="155">
        <f t="shared" si="81"/>
        <v>-8.1286743522107205E-6</v>
      </c>
      <c r="AC332" s="152">
        <f t="shared" si="82"/>
        <v>0.21820989400910559</v>
      </c>
      <c r="AD332" s="153">
        <f t="shared" si="92"/>
        <v>-1.877863592982254E-4</v>
      </c>
      <c r="AE332" s="153">
        <f t="shared" si="93"/>
        <v>0.18914201066744424</v>
      </c>
      <c r="AF332" s="153">
        <f t="shared" si="94"/>
        <v>-1.877863592982254E-4</v>
      </c>
      <c r="AG332" s="139">
        <f t="shared" si="95"/>
        <v>-1.0804333150399168E-4</v>
      </c>
    </row>
    <row r="333" spans="9:33" ht="15" x14ac:dyDescent="0.2">
      <c r="I333" s="49">
        <v>44594</v>
      </c>
      <c r="J333" s="50">
        <v>6.8379998207092196</v>
      </c>
      <c r="K333" s="139">
        <f t="shared" si="83"/>
        <v>-3.5036777711678546E-3</v>
      </c>
      <c r="L333" s="140">
        <f t="shared" si="84"/>
        <v>6.0766346223687275</v>
      </c>
      <c r="M333" s="139" cm="1">
        <f t="array" ref="M333">[1]!BSMPut(L333,$G$4,$G$7,V333,$G$11,AE333)</f>
        <v>3.456722344648E-2</v>
      </c>
      <c r="N333" s="139">
        <f t="shared" si="85"/>
        <v>4.8811271787787547</v>
      </c>
      <c r="O333" s="141">
        <f t="shared" si="86"/>
        <v>-2.1365427222332478E-2</v>
      </c>
      <c r="P333" s="139">
        <f t="shared" si="87"/>
        <v>2.3618195257394752E-3</v>
      </c>
      <c r="Q333" s="156">
        <f t="shared" si="88"/>
        <v>7.4609351815499737E-5</v>
      </c>
      <c r="R333" s="156">
        <f t="shared" si="80"/>
        <v>2.4392091687005092E-3</v>
      </c>
      <c r="T333" s="102">
        <f>FORECAST($T$2,'EUR GBP'!Q333:R333,'EUR GBP'!$Q$2:$R$2)</f>
        <v>-5.5778586771339095E-3</v>
      </c>
      <c r="U333" s="102">
        <f t="shared" si="89"/>
        <v>-4.8404093831730735E-6</v>
      </c>
      <c r="V333" s="102">
        <f t="shared" si="90"/>
        <v>3.2564329216256724E-2</v>
      </c>
      <c r="W333" s="149">
        <f t="shared" si="91"/>
        <v>-4.8404093831722061E-6</v>
      </c>
      <c r="X333" s="155">
        <f t="shared" si="81"/>
        <v>8.5460320144545474E-7</v>
      </c>
      <c r="AC333" s="152">
        <f t="shared" si="82"/>
        <v>0.21839768036840382</v>
      </c>
      <c r="AD333" s="153">
        <f t="shared" si="92"/>
        <v>3.346971285789202E-6</v>
      </c>
      <c r="AE333" s="153">
        <f t="shared" si="93"/>
        <v>0.18933314399802825</v>
      </c>
      <c r="AF333" s="153">
        <f t="shared" si="94"/>
        <v>3.346971285789202E-6</v>
      </c>
      <c r="AG333" s="139">
        <f t="shared" si="95"/>
        <v>1.9256879440885001E-6</v>
      </c>
    </row>
    <row r="334" spans="9:33" ht="15" x14ac:dyDescent="0.2">
      <c r="I334" s="49">
        <v>44593</v>
      </c>
      <c r="J334" s="50">
        <v>6.8619999885559002</v>
      </c>
      <c r="K334" s="139">
        <f t="shared" si="83"/>
        <v>8.6352553307482687E-3</v>
      </c>
      <c r="L334" s="140">
        <f t="shared" si="84"/>
        <v>6.1506578370261948</v>
      </c>
      <c r="M334" s="139" cm="1">
        <f t="array" ref="M334">[1]!BSMPut(L334,$G$4,$G$7,V334,$G$11,AE334)</f>
        <v>2.7167789268120579E-2</v>
      </c>
      <c r="N334" s="139">
        <f t="shared" si="85"/>
        <v>-9.917741177940087</v>
      </c>
      <c r="O334" s="141">
        <f t="shared" si="86"/>
        <v>5.2657787435134829E-2</v>
      </c>
      <c r="P334" s="139">
        <f t="shared" si="87"/>
        <v>-5.8210018106515018E-3</v>
      </c>
      <c r="Q334" s="156">
        <f t="shared" si="88"/>
        <v>4.532056529882553E-4</v>
      </c>
      <c r="R334" s="156">
        <f t="shared" si="80"/>
        <v>-4.8949625271086268E-3</v>
      </c>
      <c r="T334" s="102">
        <f>FORECAST($T$2,'EUR GBP'!Q334:R334,'EUR GBP'!$Q$2:$R$2)</f>
        <v>-5.5730182677507364E-3</v>
      </c>
      <c r="U334" s="102">
        <f t="shared" si="89"/>
        <v>5.2212830632922085E-5</v>
      </c>
      <c r="V334" s="102">
        <f t="shared" si="90"/>
        <v>3.2621382456272816E-2</v>
      </c>
      <c r="W334" s="149">
        <f t="shared" si="91"/>
        <v>5.2212830632919482E-5</v>
      </c>
      <c r="X334" s="155">
        <f t="shared" si="81"/>
        <v>-9.2184872565839363E-6</v>
      </c>
      <c r="AC334" s="152">
        <f t="shared" si="82"/>
        <v>0.21839433339711803</v>
      </c>
      <c r="AD334" s="153">
        <f t="shared" si="92"/>
        <v>8.3783803160883408E-4</v>
      </c>
      <c r="AE334" s="153">
        <f t="shared" si="93"/>
        <v>0.1901676350583513</v>
      </c>
      <c r="AF334" s="153">
        <f t="shared" si="94"/>
        <v>8.3783803160883408E-4</v>
      </c>
      <c r="AG334" s="139">
        <f t="shared" si="95"/>
        <v>4.820521178112034E-4</v>
      </c>
    </row>
    <row r="335" spans="9:33" ht="15" x14ac:dyDescent="0.2">
      <c r="I335" s="49">
        <v>44592</v>
      </c>
      <c r="J335" s="50">
        <v>6.8029999732971103</v>
      </c>
      <c r="K335" s="139">
        <f t="shared" si="83"/>
        <v>7.6730561141025886E-3</v>
      </c>
      <c r="L335" s="140">
        <f t="shared" si="84"/>
        <v>6.1447903461553723</v>
      </c>
      <c r="M335" s="139" cm="1">
        <f t="array" ref="M335">[1]!BSMPut(L335,$G$4,$G$7,V335,$G$11,AE335)</f>
        <v>2.7596478155870408E-2</v>
      </c>
      <c r="N335" s="139">
        <f t="shared" si="85"/>
        <v>-9.06036340244043</v>
      </c>
      <c r="O335" s="141">
        <f t="shared" si="86"/>
        <v>4.6790296564312328E-2</v>
      </c>
      <c r="P335" s="139">
        <f t="shared" si="87"/>
        <v>-5.1723859715391667E-3</v>
      </c>
      <c r="Q335" s="156">
        <f t="shared" si="88"/>
        <v>3.5783407968531977E-4</v>
      </c>
      <c r="R335" s="156">
        <f t="shared" si="80"/>
        <v>-4.4886804773678806E-3</v>
      </c>
      <c r="T335" s="102">
        <f>FORECAST($T$2,'EUR GBP'!Q335:R335,'EUR GBP'!$Q$2:$R$2)</f>
        <v>-5.6252310983836585E-3</v>
      </c>
      <c r="U335" s="102">
        <f t="shared" si="89"/>
        <v>-4.4493377208709196E-5</v>
      </c>
      <c r="V335" s="102">
        <f t="shared" si="90"/>
        <v>3.2524676248431188E-2</v>
      </c>
      <c r="W335" s="149">
        <f t="shared" si="91"/>
        <v>-4.4493377208708329E-5</v>
      </c>
      <c r="X335" s="155">
        <f t="shared" si="81"/>
        <v>7.855571625382413E-6</v>
      </c>
      <c r="AC335" s="152">
        <f t="shared" si="82"/>
        <v>0.21755649536550919</v>
      </c>
      <c r="AD335" s="153">
        <f t="shared" si="92"/>
        <v>5.5273228341481961E-4</v>
      </c>
      <c r="AE335" s="153">
        <f t="shared" si="93"/>
        <v>0.18988252931015728</v>
      </c>
      <c r="AF335" s="153">
        <f t="shared" si="94"/>
        <v>5.5273228341481961E-4</v>
      </c>
      <c r="AG335" s="139">
        <f t="shared" si="95"/>
        <v>3.1801584286058411E-4</v>
      </c>
    </row>
    <row r="336" spans="9:33" ht="15" x14ac:dyDescent="0.2">
      <c r="I336" s="49">
        <v>44589</v>
      </c>
      <c r="J336" s="50">
        <v>6.7509999275207502</v>
      </c>
      <c r="K336" s="139">
        <f t="shared" si="83"/>
        <v>-1.8201012228977752E-2</v>
      </c>
      <c r="L336" s="140">
        <f t="shared" si="84"/>
        <v>5.9870102761161466</v>
      </c>
      <c r="M336" s="139" cm="1">
        <f t="array" ref="M336">[1]!BSMPut(L336,$G$4,$G$7,V336,$G$11,AE336)</f>
        <v>4.8022632171640822E-2</v>
      </c>
      <c r="N336" s="139">
        <f t="shared" si="85"/>
        <v>31.791944629100399</v>
      </c>
      <c r="O336" s="141">
        <f t="shared" si="86"/>
        <v>-0.11098977347491346</v>
      </c>
      <c r="P336" s="139">
        <f t="shared" si="87"/>
        <v>1.2269252162505278E-2</v>
      </c>
      <c r="Q336" s="156">
        <f t="shared" si="88"/>
        <v>2.0134276772238928E-3</v>
      </c>
      <c r="R336" s="156">
        <f t="shared" si="80"/>
        <v>1.5453932775408769E-2</v>
      </c>
      <c r="T336" s="102">
        <f>FORECAST($T$2,'EUR GBP'!Q336:R336,'EUR GBP'!$Q$2:$R$2)</f>
        <v>-5.5807377211749493E-3</v>
      </c>
      <c r="U336" s="102">
        <f t="shared" si="89"/>
        <v>2.24309042096138E-6</v>
      </c>
      <c r="V336" s="102">
        <f t="shared" si="90"/>
        <v>3.2571412716060857E-2</v>
      </c>
      <c r="W336" s="149">
        <f t="shared" si="91"/>
        <v>2.24309042096138E-6</v>
      </c>
      <c r="X336" s="155">
        <f t="shared" si="81"/>
        <v>-3.9603101786174455E-7</v>
      </c>
      <c r="AC336" s="152">
        <f t="shared" si="82"/>
        <v>0.21700376308209438</v>
      </c>
      <c r="AD336" s="153">
        <f t="shared" si="92"/>
        <v>2.0364023468076309E-3</v>
      </c>
      <c r="AE336" s="153">
        <f t="shared" si="93"/>
        <v>0.19136619937355009</v>
      </c>
      <c r="AF336" s="153">
        <f t="shared" si="94"/>
        <v>2.0364023468076309E-3</v>
      </c>
      <c r="AG336" s="139">
        <f t="shared" si="95"/>
        <v>1.1716489666974586E-3</v>
      </c>
    </row>
    <row r="337" spans="9:33" ht="15" x14ac:dyDescent="0.2">
      <c r="I337" s="49">
        <v>44588</v>
      </c>
      <c r="J337" s="50">
        <v>6.875</v>
      </c>
      <c r="K337" s="139">
        <f t="shared" si="83"/>
        <v>2.5038138197658332E-2</v>
      </c>
      <c r="L337" s="140">
        <f t="shared" si="84"/>
        <v>6.250682617562048</v>
      </c>
      <c r="M337" s="139" cm="1">
        <f t="array" ref="M337">[1]!BSMPut(L337,$G$4,$G$7,V337,$G$11,AE337)</f>
        <v>2.1372565085710171E-2</v>
      </c>
      <c r="N337" s="139">
        <f t="shared" si="85"/>
        <v>-21.508189542760903</v>
      </c>
      <c r="O337" s="141">
        <f t="shared" si="86"/>
        <v>0.152682567970988</v>
      </c>
      <c r="P337" s="139">
        <f t="shared" si="87"/>
        <v>-1.6878139927714312E-2</v>
      </c>
      <c r="Q337" s="156">
        <f t="shared" si="88"/>
        <v>3.8102109055002543E-3</v>
      </c>
      <c r="R337" s="156">
        <f t="shared" si="80"/>
        <v>-9.3933555168577848E-3</v>
      </c>
      <c r="T337" s="102">
        <f>FORECAST($T$2,'EUR GBP'!Q337:R337,'EUR GBP'!$Q$2:$R$2)</f>
        <v>-5.5829808115959107E-3</v>
      </c>
      <c r="U337" s="102">
        <f t="shared" si="89"/>
        <v>5.9228390455247706E-5</v>
      </c>
      <c r="V337" s="102">
        <f t="shared" si="90"/>
        <v>3.2628398016095142E-2</v>
      </c>
      <c r="W337" s="149">
        <f t="shared" si="91"/>
        <v>5.9228390455245972E-5</v>
      </c>
      <c r="X337" s="155">
        <f t="shared" si="81"/>
        <v>-1.0457126266113974E-5</v>
      </c>
      <c r="AC337" s="152">
        <f t="shared" si="82"/>
        <v>0.21496736073528674</v>
      </c>
      <c r="AD337" s="153">
        <f t="shared" si="92"/>
        <v>6.4048236627101962E-3</v>
      </c>
      <c r="AE337" s="153">
        <f t="shared" si="93"/>
        <v>0.19573462068945266</v>
      </c>
      <c r="AF337" s="153">
        <f t="shared" si="94"/>
        <v>6.4048236627101962E-3</v>
      </c>
      <c r="AG337" s="139">
        <f t="shared" si="95"/>
        <v>3.6850306316223865E-3</v>
      </c>
    </row>
    <row r="338" spans="9:33" ht="15" x14ac:dyDescent="0.2">
      <c r="I338" s="49">
        <v>44587</v>
      </c>
      <c r="J338" s="50">
        <v>6.7049999237060502</v>
      </c>
      <c r="K338" s="139">
        <f t="shared" si="83"/>
        <v>2.8377367557702511E-3</v>
      </c>
      <c r="L338" s="140">
        <f t="shared" si="84"/>
        <v>6.1153045684684724</v>
      </c>
      <c r="M338" s="139" cm="1">
        <f t="array" ref="M338">[1]!BSMPut(L338,$G$4,$G$7,V338,$G$11,AE338)</f>
        <v>3.0186254105281307E-2</v>
      </c>
      <c r="N338" s="139">
        <f t="shared" si="85"/>
        <v>-3.8808115036186308</v>
      </c>
      <c r="O338" s="141">
        <f t="shared" si="86"/>
        <v>1.7304518877412356E-2</v>
      </c>
      <c r="P338" s="139">
        <f t="shared" si="87"/>
        <v>-1.9129105232906279E-3</v>
      </c>
      <c r="Q338" s="156">
        <f t="shared" si="88"/>
        <v>4.8942839514510596E-5</v>
      </c>
      <c r="R338" s="156">
        <f t="shared" si="80"/>
        <v>-1.9423503607170426E-3</v>
      </c>
      <c r="T338" s="102">
        <f>FORECAST($T$2,'EUR GBP'!Q338:R338,'EUR GBP'!$Q$2:$R$2)</f>
        <v>-5.6422092020511584E-3</v>
      </c>
      <c r="U338" s="102">
        <f t="shared" si="89"/>
        <v>-3.5500805824999551E-5</v>
      </c>
      <c r="V338" s="102">
        <f t="shared" si="90"/>
        <v>3.2533668819814898E-2</v>
      </c>
      <c r="W338" s="149">
        <f t="shared" si="91"/>
        <v>-3.5500805824997816E-5</v>
      </c>
      <c r="X338" s="155">
        <f t="shared" si="81"/>
        <v>6.2678794106571157E-6</v>
      </c>
      <c r="AC338" s="152">
        <f t="shared" si="82"/>
        <v>0.20856253707257655</v>
      </c>
      <c r="AD338" s="153">
        <f t="shared" si="92"/>
        <v>-1.4712818985265774E-4</v>
      </c>
      <c r="AE338" s="153">
        <f t="shared" si="93"/>
        <v>0.18918266883688981</v>
      </c>
      <c r="AF338" s="153">
        <f t="shared" si="94"/>
        <v>-1.4712818985265774E-4</v>
      </c>
      <c r="AG338" s="139">
        <f t="shared" si="95"/>
        <v>-8.4650556351582382E-5</v>
      </c>
    </row>
    <row r="339" spans="9:33" ht="15" x14ac:dyDescent="0.2">
      <c r="I339" s="49">
        <v>44586</v>
      </c>
      <c r="J339" s="50">
        <v>6.6859998703002903</v>
      </c>
      <c r="K339" s="139">
        <f t="shared" si="83"/>
        <v>2.2459942999961732E-3</v>
      </c>
      <c r="L339" s="140">
        <f t="shared" si="84"/>
        <v>6.111696122943818</v>
      </c>
      <c r="M339" s="139" cm="1">
        <f t="array" ref="M339">[1]!BSMPut(L339,$G$4,$G$7,V339,$G$11,AE339)</f>
        <v>3.012049765232927E-2</v>
      </c>
      <c r="N339" s="139">
        <f t="shared" si="85"/>
        <v>-4.0123244095227051</v>
      </c>
      <c r="O339" s="141">
        <f t="shared" si="86"/>
        <v>1.369607335275802E-2</v>
      </c>
      <c r="P339" s="139">
        <f t="shared" si="87"/>
        <v>-1.5140185653152876E-3</v>
      </c>
      <c r="Q339" s="156">
        <f t="shared" si="88"/>
        <v>3.0659301118603297E-5</v>
      </c>
      <c r="R339" s="156">
        <f t="shared" si="80"/>
        <v>-2.0220717805767376E-3</v>
      </c>
      <c r="T339" s="102">
        <f>FORECAST($T$2,'EUR GBP'!Q339:R339,'EUR GBP'!$Q$2:$R$2)</f>
        <v>-5.6067083962261588E-3</v>
      </c>
      <c r="U339" s="102">
        <f t="shared" si="89"/>
        <v>-4.2858067899895561E-6</v>
      </c>
      <c r="V339" s="102">
        <f t="shared" si="90"/>
        <v>3.2564883818849907E-2</v>
      </c>
      <c r="W339" s="149">
        <f t="shared" si="91"/>
        <v>-4.2858067899886887E-6</v>
      </c>
      <c r="X339" s="155">
        <f t="shared" si="81"/>
        <v>7.5668479947880783E-7</v>
      </c>
      <c r="AC339" s="152">
        <f t="shared" si="82"/>
        <v>0.20870966526242921</v>
      </c>
      <c r="AD339" s="153">
        <f t="shared" si="92"/>
        <v>-9.3763266860466543E-4</v>
      </c>
      <c r="AE339" s="153">
        <f t="shared" si="93"/>
        <v>0.1883921643581378</v>
      </c>
      <c r="AF339" s="153">
        <f t="shared" si="94"/>
        <v>-9.3763266860466543E-4</v>
      </c>
      <c r="AG339" s="139">
        <f t="shared" si="95"/>
        <v>-5.3946920117953201E-4</v>
      </c>
    </row>
    <row r="340" spans="9:33" ht="15" x14ac:dyDescent="0.2">
      <c r="I340" s="49">
        <v>44585</v>
      </c>
      <c r="J340" s="50">
        <v>6.6710000038146902</v>
      </c>
      <c r="K340" s="139">
        <f t="shared" si="83"/>
        <v>-3.2736647867036152E-2</v>
      </c>
      <c r="L340" s="140">
        <f t="shared" si="84"/>
        <v>5.8983719692744287</v>
      </c>
      <c r="M340" s="139" cm="1">
        <f t="array" ref="M340">[1]!BSMPut(L340,$G$4,$G$7,V340,$G$11,AE340)</f>
        <v>6.8341866155985365E-2</v>
      </c>
      <c r="N340" s="139">
        <f t="shared" si="85"/>
        <v>72.430412597789484</v>
      </c>
      <c r="O340" s="141">
        <f t="shared" si="86"/>
        <v>-0.19962808031663126</v>
      </c>
      <c r="P340" s="139">
        <f t="shared" si="87"/>
        <v>2.2067684070687894E-2</v>
      </c>
      <c r="Q340" s="156">
        <f t="shared" si="88"/>
        <v>6.5134842178982974E-3</v>
      </c>
      <c r="R340" s="156">
        <f t="shared" si="80"/>
        <v>3.323276713145519E-2</v>
      </c>
      <c r="T340" s="102">
        <f>FORECAST($T$2,'EUR GBP'!Q340:R340,'EUR GBP'!$Q$2:$R$2)</f>
        <v>-5.6024225894361693E-3</v>
      </c>
      <c r="U340" s="102">
        <f t="shared" si="89"/>
        <v>-2.3661460727451324E-5</v>
      </c>
      <c r="V340" s="102">
        <f t="shared" si="90"/>
        <v>3.2545508164912446E-2</v>
      </c>
      <c r="W340" s="149">
        <f t="shared" si="91"/>
        <v>-2.3661460727450456E-5</v>
      </c>
      <c r="X340" s="155">
        <f t="shared" si="81"/>
        <v>4.1775722852811546E-6</v>
      </c>
      <c r="AC340" s="152">
        <f t="shared" si="82"/>
        <v>0.20964729793103387</v>
      </c>
      <c r="AD340" s="153">
        <f t="shared" si="92"/>
        <v>8.07752138312956E-3</v>
      </c>
      <c r="AE340" s="153">
        <f t="shared" si="93"/>
        <v>0.19740731840987202</v>
      </c>
      <c r="AF340" s="153">
        <f t="shared" si="94"/>
        <v>8.07752138312956E-3</v>
      </c>
      <c r="AG340" s="139">
        <f t="shared" si="95"/>
        <v>4.647421270583714E-3</v>
      </c>
    </row>
    <row r="341" spans="9:33" ht="15" x14ac:dyDescent="0.2">
      <c r="I341" s="49">
        <v>44582</v>
      </c>
      <c r="J341" s="50">
        <v>6.8930001258850098</v>
      </c>
      <c r="K341" s="139">
        <f t="shared" si="83"/>
        <v>-1.4975094673365292E-2</v>
      </c>
      <c r="L341" s="140">
        <f t="shared" si="84"/>
        <v>6.0066819215302472</v>
      </c>
      <c r="M341" s="139" cm="1">
        <f t="array" ref="M341">[1]!BSMPut(L341,$G$4,$G$7,V341,$G$11,AE341)</f>
        <v>4.4120496733378367E-2</v>
      </c>
      <c r="N341" s="139">
        <f t="shared" si="85"/>
        <v>23.987673752575489</v>
      </c>
      <c r="O341" s="141">
        <f t="shared" si="86"/>
        <v>-9.1318128060812853E-2</v>
      </c>
      <c r="P341" s="139">
        <f t="shared" si="87"/>
        <v>1.009467003227376E-2</v>
      </c>
      <c r="Q341" s="156">
        <f t="shared" si="88"/>
        <v>1.3629631206368037E-3</v>
      </c>
      <c r="R341" s="156">
        <f t="shared" si="80"/>
        <v>1.1828726640033387E-2</v>
      </c>
      <c r="T341" s="102">
        <f>FORECAST($T$2,'EUR GBP'!Q341:R341,'EUR GBP'!$Q$2:$R$2)</f>
        <v>-5.578761128708718E-3</v>
      </c>
      <c r="U341" s="102">
        <f t="shared" si="89"/>
        <v>1.466120593249156E-5</v>
      </c>
      <c r="V341" s="102">
        <f t="shared" si="90"/>
        <v>3.2583830831572388E-2</v>
      </c>
      <c r="W341" s="149">
        <f t="shared" si="91"/>
        <v>1.4661205932492427E-5</v>
      </c>
      <c r="X341" s="155">
        <f t="shared" si="81"/>
        <v>-2.5885235183863294E-6</v>
      </c>
      <c r="AC341" s="152">
        <f t="shared" si="82"/>
        <v>0.20156977654790431</v>
      </c>
      <c r="AD341" s="153">
        <f t="shared" si="92"/>
        <v>6.494837148830479E-4</v>
      </c>
      <c r="AE341" s="153">
        <f t="shared" si="93"/>
        <v>0.18997928074162551</v>
      </c>
      <c r="AF341" s="153">
        <f t="shared" si="94"/>
        <v>6.494837148830479E-4</v>
      </c>
      <c r="AG341" s="139">
        <f t="shared" si="95"/>
        <v>3.7368201064120793E-4</v>
      </c>
    </row>
    <row r="342" spans="9:33" ht="15" x14ac:dyDescent="0.2">
      <c r="I342" s="49">
        <v>44581</v>
      </c>
      <c r="J342" s="50">
        <v>6.9970002174377397</v>
      </c>
      <c r="K342" s="139">
        <f t="shared" si="83"/>
        <v>2.5182265715451652E-2</v>
      </c>
      <c r="L342" s="140">
        <f t="shared" si="84"/>
        <v>6.2515615071727</v>
      </c>
      <c r="M342" s="139" cm="1">
        <f t="array" ref="M342">[1]!BSMPut(L342,$G$4,$G$7,V342,$G$11,AE342)</f>
        <v>2.1273163362358183E-2</v>
      </c>
      <c r="N342" s="139">
        <f t="shared" si="85"/>
        <v>-21.706992989464879</v>
      </c>
      <c r="O342" s="141">
        <f t="shared" si="86"/>
        <v>0.15356145758163997</v>
      </c>
      <c r="P342" s="139">
        <f t="shared" si="87"/>
        <v>-1.6975295890092525E-2</v>
      </c>
      <c r="Q342" s="156">
        <f t="shared" si="88"/>
        <v>3.8542027386836613E-3</v>
      </c>
      <c r="R342" s="156">
        <f t="shared" si="80"/>
        <v>-9.4901822200728729E-3</v>
      </c>
      <c r="T342" s="102">
        <f>FORECAST($T$2,'EUR GBP'!Q342:R342,'EUR GBP'!$Q$2:$R$2)</f>
        <v>-5.5934223346412095E-3</v>
      </c>
      <c r="U342" s="102">
        <f t="shared" si="89"/>
        <v>5.2628153935080704E-5</v>
      </c>
      <c r="V342" s="102">
        <f t="shared" si="90"/>
        <v>3.2621797779574975E-2</v>
      </c>
      <c r="W342" s="149">
        <f t="shared" si="91"/>
        <v>5.262815393507897E-5</v>
      </c>
      <c r="X342" s="155">
        <f t="shared" si="81"/>
        <v>-9.2918150674286853E-6</v>
      </c>
      <c r="AC342" s="152">
        <f t="shared" si="82"/>
        <v>0.20092029283302126</v>
      </c>
      <c r="AD342" s="153">
        <f t="shared" si="92"/>
        <v>6.3269098734635432E-3</v>
      </c>
      <c r="AE342" s="153">
        <f t="shared" si="93"/>
        <v>0.19565670690020601</v>
      </c>
      <c r="AF342" s="153">
        <f t="shared" si="94"/>
        <v>6.3269098734635432E-3</v>
      </c>
      <c r="AG342" s="139">
        <f t="shared" si="95"/>
        <v>3.6402027464034208E-3</v>
      </c>
    </row>
    <row r="343" spans="9:33" ht="15" x14ac:dyDescent="0.2">
      <c r="I343" s="49">
        <v>44580</v>
      </c>
      <c r="J343" s="50">
        <v>6.8229999542236301</v>
      </c>
      <c r="K343" s="139">
        <f t="shared" si="83"/>
        <v>3.9650467531603933E-3</v>
      </c>
      <c r="L343" s="140">
        <f t="shared" si="84"/>
        <v>6.1221789048884636</v>
      </c>
      <c r="M343" s="139" cm="1">
        <f t="array" ref="M343">[1]!BSMPut(L343,$G$4,$G$7,V343,$G$11,AE343)</f>
        <v>2.9456829545543073E-2</v>
      </c>
      <c r="N343" s="139">
        <f t="shared" si="85"/>
        <v>-5.3396606230950994</v>
      </c>
      <c r="O343" s="141">
        <f t="shared" si="86"/>
        <v>2.4178855297403601E-2</v>
      </c>
      <c r="P343" s="139">
        <f t="shared" si="87"/>
        <v>-2.67282708448471E-3</v>
      </c>
      <c r="Q343" s="156">
        <f t="shared" si="88"/>
        <v>9.5552394891811778E-5</v>
      </c>
      <c r="R343" s="156">
        <f t="shared" si="80"/>
        <v>-2.6726378104656601E-3</v>
      </c>
      <c r="T343" s="102">
        <f>FORECAST($T$2,'EUR GBP'!Q343:R343,'EUR GBP'!$Q$2:$R$2)</f>
        <v>-5.6460504885762902E-3</v>
      </c>
      <c r="U343" s="102">
        <f t="shared" si="89"/>
        <v>5.531357601280644E-6</v>
      </c>
      <c r="V343" s="102">
        <f t="shared" si="90"/>
        <v>3.2574700983241174E-2</v>
      </c>
      <c r="W343" s="149">
        <f t="shared" si="91"/>
        <v>5.5313576012780419E-6</v>
      </c>
      <c r="X343" s="155">
        <f t="shared" si="81"/>
        <v>-9.7659423825302712E-7</v>
      </c>
      <c r="AC343" s="152">
        <f t="shared" si="82"/>
        <v>0.19459338295955772</v>
      </c>
      <c r="AD343" s="153">
        <f t="shared" si="92"/>
        <v>-1.6404994141488993E-4</v>
      </c>
      <c r="AE343" s="153">
        <f t="shared" si="93"/>
        <v>0.18916574708532757</v>
      </c>
      <c r="AF343" s="153">
        <f t="shared" si="94"/>
        <v>-1.6404994141488993E-4</v>
      </c>
      <c r="AG343" s="139">
        <f t="shared" si="95"/>
        <v>-9.4386526634508667E-5</v>
      </c>
    </row>
    <row r="344" spans="9:33" ht="15" x14ac:dyDescent="0.2">
      <c r="I344" s="49">
        <v>44579</v>
      </c>
      <c r="J344" s="50">
        <v>6.7960000038146902</v>
      </c>
      <c r="K344" s="139">
        <f t="shared" si="83"/>
        <v>-1.1266508859475164E-2</v>
      </c>
      <c r="L344" s="140">
        <f t="shared" si="84"/>
        <v>6.0292968780072629</v>
      </c>
      <c r="M344" s="139" cm="1">
        <f t="array" ref="M344">[1]!BSMPut(L344,$G$4,$G$7,V344,$G$11,AE344)</f>
        <v>3.8013836638842058E-2</v>
      </c>
      <c r="N344" s="139">
        <f t="shared" si="85"/>
        <v>11.774353563502871</v>
      </c>
      <c r="O344" s="141">
        <f t="shared" si="86"/>
        <v>-6.8703171583797129E-2</v>
      </c>
      <c r="P344" s="139">
        <f t="shared" si="87"/>
        <v>7.5947225598761983E-3</v>
      </c>
      <c r="Q344" s="156">
        <f t="shared" si="88"/>
        <v>7.7147823183021293E-4</v>
      </c>
      <c r="R344" s="156">
        <f t="shared" si="80"/>
        <v>6.1227426113005124E-3</v>
      </c>
      <c r="T344" s="102">
        <f>FORECAST($T$2,'EUR GBP'!Q344:R344,'EUR GBP'!$Q$2:$R$2)</f>
        <v>-5.6515818461775709E-3</v>
      </c>
      <c r="U344" s="102">
        <f t="shared" si="89"/>
        <v>4.4317450374406486E-6</v>
      </c>
      <c r="V344" s="102">
        <f t="shared" si="90"/>
        <v>3.2573601370677337E-2</v>
      </c>
      <c r="W344" s="149">
        <f t="shared" si="91"/>
        <v>4.4317450374406486E-6</v>
      </c>
      <c r="X344" s="155">
        <f t="shared" si="81"/>
        <v>-7.8245106914999999E-7</v>
      </c>
      <c r="AC344" s="152">
        <f t="shared" si="82"/>
        <v>0.19475743290097261</v>
      </c>
      <c r="AD344" s="153">
        <f t="shared" si="92"/>
        <v>-3.8979167379995239E-3</v>
      </c>
      <c r="AE344" s="153">
        <f t="shared" si="93"/>
        <v>0.18543188028874294</v>
      </c>
      <c r="AF344" s="153">
        <f t="shared" si="94"/>
        <v>-3.8979167379995239E-3</v>
      </c>
      <c r="AG344" s="139">
        <f t="shared" si="95"/>
        <v>-2.2426757293367489E-3</v>
      </c>
    </row>
    <row r="345" spans="9:33" ht="15" x14ac:dyDescent="0.2">
      <c r="I345" s="49">
        <v>44578</v>
      </c>
      <c r="J345" s="50">
        <v>6.8730001449584899</v>
      </c>
      <c r="K345" s="139">
        <f t="shared" si="83"/>
        <v>7.4480253197904255E-3</v>
      </c>
      <c r="L345" s="140">
        <f t="shared" si="84"/>
        <v>6.1434181083604971</v>
      </c>
      <c r="M345" s="139" cm="1">
        <f t="array" ref="M345">[1]!BSMPut(L345,$G$4,$G$7,V345,$G$11,AE345)</f>
        <v>2.3687428720895021E-2</v>
      </c>
      <c r="N345" s="139">
        <f t="shared" si="85"/>
        <v>-16.878462272391204</v>
      </c>
      <c r="O345" s="141">
        <f t="shared" si="86"/>
        <v>4.5418058769437053E-2</v>
      </c>
      <c r="P345" s="139">
        <f t="shared" si="87"/>
        <v>-5.020693333513823E-3</v>
      </c>
      <c r="Q345" s="156">
        <f t="shared" si="88"/>
        <v>3.3715316434527982E-4</v>
      </c>
      <c r="R345" s="156">
        <f t="shared" si="80"/>
        <v>-8.9188130999561504E-3</v>
      </c>
      <c r="T345" s="102">
        <f>FORECAST($T$2,'EUR GBP'!Q345:R345,'EUR GBP'!$Q$2:$R$2)</f>
        <v>-5.6560135912150115E-3</v>
      </c>
      <c r="U345" s="102">
        <f t="shared" si="89"/>
        <v>2.0483555272217922E-5</v>
      </c>
      <c r="V345" s="102">
        <f t="shared" si="90"/>
        <v>3.2589653180912115E-2</v>
      </c>
      <c r="W345" s="149">
        <f t="shared" si="91"/>
        <v>2.048355527221879E-5</v>
      </c>
      <c r="X345" s="155">
        <f t="shared" si="81"/>
        <v>-3.6164940869424634E-6</v>
      </c>
      <c r="AC345" s="152">
        <f t="shared" si="82"/>
        <v>0.19865534963897213</v>
      </c>
      <c r="AD345" s="153">
        <f t="shared" si="92"/>
        <v>-7.3548949758140414E-3</v>
      </c>
      <c r="AE345" s="153">
        <f t="shared" si="93"/>
        <v>0.18197490205092842</v>
      </c>
      <c r="AF345" s="153">
        <f t="shared" si="94"/>
        <v>-7.3548949758140414E-3</v>
      </c>
      <c r="AG345" s="139">
        <f t="shared" si="95"/>
        <v>-4.2316564367006655E-3</v>
      </c>
    </row>
    <row r="346" spans="9:33" ht="15" x14ac:dyDescent="0.2">
      <c r="I346" s="49">
        <v>44575</v>
      </c>
      <c r="J346" s="50">
        <v>6.82200002670288</v>
      </c>
      <c r="K346" s="139">
        <f t="shared" si="83"/>
        <v>-1.815722764385962E-2</v>
      </c>
      <c r="L346" s="140">
        <f t="shared" si="84"/>
        <v>5.9872772745183678</v>
      </c>
      <c r="M346" s="139" cm="1">
        <f t="array" ref="M346">[1]!BSMPut(L346,$G$4,$G$7,V346,$G$11,AE346)</f>
        <v>4.8678067347762699E-2</v>
      </c>
      <c r="N346" s="139">
        <f t="shared" si="85"/>
        <v>33.102814981344153</v>
      </c>
      <c r="O346" s="141">
        <f t="shared" si="86"/>
        <v>-0.11072277507269224</v>
      </c>
      <c r="P346" s="139">
        <f t="shared" si="87"/>
        <v>1.2239737094393362E-2</v>
      </c>
      <c r="Q346" s="156">
        <f t="shared" si="88"/>
        <v>2.0037522747250649E-3</v>
      </c>
      <c r="R346" s="156">
        <f t="shared" si="80"/>
        <v>1.5977854601281313E-2</v>
      </c>
      <c r="T346" s="102">
        <f>FORECAST($T$2,'EUR GBP'!Q346:R346,'EUR GBP'!$Q$2:$R$2)</f>
        <v>-5.6764971464872294E-3</v>
      </c>
      <c r="U346" s="102">
        <f t="shared" si="89"/>
        <v>-4.110578447580511E-6</v>
      </c>
      <c r="V346" s="102">
        <f t="shared" si="90"/>
        <v>3.2565059047192313E-2</v>
      </c>
      <c r="W346" s="149">
        <f t="shared" si="91"/>
        <v>-4.1105784475831131E-6</v>
      </c>
      <c r="X346" s="155">
        <f t="shared" si="81"/>
        <v>7.2574718851466152E-7</v>
      </c>
      <c r="AC346" s="152">
        <f t="shared" si="82"/>
        <v>0.20601024461478618</v>
      </c>
      <c r="AD346" s="153">
        <f t="shared" si="92"/>
        <v>3.0131785339010952E-3</v>
      </c>
      <c r="AE346" s="153">
        <f t="shared" si="93"/>
        <v>0.19234297556064356</v>
      </c>
      <c r="AF346" s="153">
        <f t="shared" si="94"/>
        <v>3.0131785339010952E-3</v>
      </c>
      <c r="AG346" s="139">
        <f t="shared" si="95"/>
        <v>1.7336394849743709E-3</v>
      </c>
    </row>
    <row r="347" spans="9:33" ht="15" x14ac:dyDescent="0.2">
      <c r="I347" s="49">
        <v>44574</v>
      </c>
      <c r="J347" s="50">
        <v>6.94700002670288</v>
      </c>
      <c r="K347" s="139">
        <f t="shared" si="83"/>
        <v>4.4723637291954688E-3</v>
      </c>
      <c r="L347" s="140">
        <f t="shared" si="84"/>
        <v>6.1252725238334831</v>
      </c>
      <c r="M347" s="139" cm="1">
        <f t="array" ref="M347">[1]!BSMPut(L347,$G$4,$G$7,V347,$G$11,AE347)</f>
        <v>2.9323846071980242E-2</v>
      </c>
      <c r="N347" s="139">
        <f t="shared" si="85"/>
        <v>-5.6056275702207614</v>
      </c>
      <c r="O347" s="141">
        <f t="shared" si="86"/>
        <v>2.7272474242423073E-2</v>
      </c>
      <c r="P347" s="139">
        <f t="shared" si="87"/>
        <v>-3.014808059333051E-3</v>
      </c>
      <c r="Q347" s="156">
        <f t="shared" si="88"/>
        <v>1.2156797560824803E-4</v>
      </c>
      <c r="R347" s="156">
        <f t="shared" si="80"/>
        <v>-2.7952014674564661E-3</v>
      </c>
      <c r="T347" s="102">
        <f>FORECAST($T$2,'EUR GBP'!Q347:R347,'EUR GBP'!$Q$2:$R$2)</f>
        <v>-5.6723865680396489E-3</v>
      </c>
      <c r="U347" s="102">
        <f t="shared" si="89"/>
        <v>3.5970471799389239E-6</v>
      </c>
      <c r="V347" s="102">
        <f t="shared" si="90"/>
        <v>3.2572766672819838E-2</v>
      </c>
      <c r="W347" s="149">
        <f t="shared" si="91"/>
        <v>3.597047179941526E-6</v>
      </c>
      <c r="X347" s="155">
        <f t="shared" si="81"/>
        <v>-6.3508017450246475E-7</v>
      </c>
      <c r="AC347" s="152">
        <f t="shared" si="82"/>
        <v>0.20299706608088508</v>
      </c>
      <c r="AD347" s="153">
        <f t="shared" si="92"/>
        <v>1.7150132225249304E-4</v>
      </c>
      <c r="AE347" s="153">
        <f t="shared" si="93"/>
        <v>0.18950129834899496</v>
      </c>
      <c r="AF347" s="153">
        <f t="shared" si="94"/>
        <v>1.7150132225249304E-4</v>
      </c>
      <c r="AG347" s="139">
        <f t="shared" si="95"/>
        <v>9.8673696442839104E-5</v>
      </c>
    </row>
    <row r="348" spans="9:33" ht="15" x14ac:dyDescent="0.2">
      <c r="I348" s="49">
        <v>44573</v>
      </c>
      <c r="J348" s="50">
        <v>6.9159998893737704</v>
      </c>
      <c r="K348" s="139">
        <f t="shared" si="83"/>
        <v>-6.0545512202192309E-3</v>
      </c>
      <c r="L348" s="140">
        <f t="shared" si="84"/>
        <v>6.0610793959499114</v>
      </c>
      <c r="M348" s="139" cm="1">
        <f t="array" ref="M348">[1]!BSMPut(L348,$G$4,$G$7,V348,$G$11,AE348)</f>
        <v>3.4926414330469058E-2</v>
      </c>
      <c r="N348" s="139">
        <f t="shared" si="85"/>
        <v>5.5995089467568704</v>
      </c>
      <c r="O348" s="141">
        <f t="shared" si="86"/>
        <v>-3.6920653641148604E-2</v>
      </c>
      <c r="P348" s="139">
        <f t="shared" si="87"/>
        <v>4.0813562848667131E-3</v>
      </c>
      <c r="Q348" s="156">
        <f t="shared" si="88"/>
        <v>2.2279675777205313E-4</v>
      </c>
      <c r="R348" s="156">
        <f t="shared" si="80"/>
        <v>2.8846181589606444E-3</v>
      </c>
      <c r="T348" s="102">
        <f>FORECAST($T$2,'EUR GBP'!Q348:R348,'EUR GBP'!$Q$2:$R$2)</f>
        <v>-5.6759836152195878E-3</v>
      </c>
      <c r="U348" s="102">
        <f t="shared" si="89"/>
        <v>1.0222243145112386E-5</v>
      </c>
      <c r="V348" s="102">
        <f t="shared" si="90"/>
        <v>3.2579391868785008E-2</v>
      </c>
      <c r="W348" s="149">
        <f t="shared" si="91"/>
        <v>1.0222243145112386E-5</v>
      </c>
      <c r="X348" s="155">
        <f t="shared" si="81"/>
        <v>-1.8047981123534033E-6</v>
      </c>
      <c r="AC348" s="152">
        <f t="shared" si="82"/>
        <v>0.20282556475863259</v>
      </c>
      <c r="AD348" s="153">
        <f t="shared" si="92"/>
        <v>-2.464107386637937E-3</v>
      </c>
      <c r="AE348" s="153">
        <f t="shared" si="93"/>
        <v>0.18686568964010453</v>
      </c>
      <c r="AF348" s="153">
        <f t="shared" si="94"/>
        <v>-2.464107386637937E-3</v>
      </c>
      <c r="AG348" s="139">
        <f t="shared" si="95"/>
        <v>-1.4177300855657685E-3</v>
      </c>
    </row>
    <row r="349" spans="9:33" ht="15" x14ac:dyDescent="0.2">
      <c r="I349" s="49">
        <v>44572</v>
      </c>
      <c r="J349" s="50">
        <v>6.9580001831054599</v>
      </c>
      <c r="K349" s="139">
        <f t="shared" si="83"/>
        <v>6.7777905028193752E-3</v>
      </c>
      <c r="L349" s="140">
        <f t="shared" si="84"/>
        <v>6.1393310164133705</v>
      </c>
      <c r="M349" s="139" cm="1">
        <f t="array" ref="M349">[1]!BSMPut(L349,$G$4,$G$7,V349,$G$11,AE349)</f>
        <v>2.7541072453279192E-2</v>
      </c>
      <c r="N349" s="139">
        <f t="shared" si="85"/>
        <v>-9.1711748076228616</v>
      </c>
      <c r="O349" s="141">
        <f t="shared" si="86"/>
        <v>4.1330966822310522E-2</v>
      </c>
      <c r="P349" s="139">
        <f t="shared" si="87"/>
        <v>-4.5688898912626839E-3</v>
      </c>
      <c r="Q349" s="156">
        <f t="shared" si="88"/>
        <v>2.792037411369765E-4</v>
      </c>
      <c r="R349" s="156">
        <f t="shared" si="80"/>
        <v>-4.6026365066084611E-3</v>
      </c>
      <c r="T349" s="102">
        <f>FORECAST($T$2,'EUR GBP'!Q349:R349,'EUR GBP'!$Q$2:$R$2)</f>
        <v>-5.6862058583647002E-3</v>
      </c>
      <c r="U349" s="102">
        <f t="shared" si="89"/>
        <v>2.1740188822148149E-5</v>
      </c>
      <c r="V349" s="102">
        <f t="shared" si="90"/>
        <v>3.2590909814462041E-2</v>
      </c>
      <c r="W349" s="149">
        <f t="shared" si="91"/>
        <v>2.1740188822144679E-5</v>
      </c>
      <c r="X349" s="155">
        <f t="shared" si="81"/>
        <v>-3.8383602494501121E-6</v>
      </c>
      <c r="AC349" s="152">
        <f t="shared" si="82"/>
        <v>0.20528967214527052</v>
      </c>
      <c r="AD349" s="153">
        <f t="shared" si="92"/>
        <v>-5.3725681705690809E-4</v>
      </c>
      <c r="AE349" s="153">
        <f t="shared" si="93"/>
        <v>0.18879254020968556</v>
      </c>
      <c r="AF349" s="153">
        <f t="shared" si="94"/>
        <v>-5.3725681705690809E-4</v>
      </c>
      <c r="AG349" s="139">
        <f t="shared" si="95"/>
        <v>-3.0911199623330406E-4</v>
      </c>
    </row>
    <row r="350" spans="9:33" ht="15" x14ac:dyDescent="0.2">
      <c r="I350" s="49">
        <v>44571</v>
      </c>
      <c r="J350" s="50">
        <v>6.9109997749328604</v>
      </c>
      <c r="K350" s="139">
        <f t="shared" si="83"/>
        <v>7.1153697742403817E-3</v>
      </c>
      <c r="L350" s="140">
        <f t="shared" si="84"/>
        <v>6.1413895748272358</v>
      </c>
      <c r="M350" s="139" cm="1">
        <f t="array" ref="M350">[1]!BSMPut(L350,$G$4,$G$7,V350,$G$11,AE350)</f>
        <v>2.7775529898724116E-2</v>
      </c>
      <c r="N350" s="139">
        <f t="shared" si="85"/>
        <v>-8.7022599167330128</v>
      </c>
      <c r="O350" s="141">
        <f t="shared" si="86"/>
        <v>4.3389525236175785E-2</v>
      </c>
      <c r="P350" s="139">
        <f t="shared" si="87"/>
        <v>-4.7964511474055168E-3</v>
      </c>
      <c r="Q350" s="156">
        <f t="shared" si="88"/>
        <v>3.0770878862264583E-4</v>
      </c>
      <c r="R350" s="156">
        <f t="shared" si="80"/>
        <v>-4.3278249069731095E-3</v>
      </c>
      <c r="T350" s="102">
        <f>FORECAST($T$2,'EUR GBP'!Q350:R350,'EUR GBP'!$Q$2:$R$2)</f>
        <v>-5.7079460471868484E-3</v>
      </c>
      <c r="U350" s="102">
        <f t="shared" si="89"/>
        <v>3.8160942494886579E-6</v>
      </c>
      <c r="V350" s="102">
        <f t="shared" si="90"/>
        <v>3.2572985719889383E-2</v>
      </c>
      <c r="W350" s="149">
        <f t="shared" si="91"/>
        <v>3.8160942494869232E-6</v>
      </c>
      <c r="X350" s="155">
        <f t="shared" si="81"/>
        <v>-6.7375424359082353E-7</v>
      </c>
      <c r="AC350" s="152">
        <f t="shared" si="82"/>
        <v>0.20582692896232743</v>
      </c>
      <c r="AD350" s="153">
        <f t="shared" si="92"/>
        <v>2.8085605892527732E-4</v>
      </c>
      <c r="AE350" s="153">
        <f t="shared" si="93"/>
        <v>0.18961065308566774</v>
      </c>
      <c r="AF350" s="153">
        <f t="shared" si="94"/>
        <v>2.8085605892527732E-4</v>
      </c>
      <c r="AG350" s="139">
        <f t="shared" si="95"/>
        <v>1.6159120605335213E-4</v>
      </c>
    </row>
    <row r="351" spans="9:33" ht="15" x14ac:dyDescent="0.2">
      <c r="I351" s="49">
        <v>44568</v>
      </c>
      <c r="J351" s="50">
        <v>6.8619999885559002</v>
      </c>
      <c r="K351" s="139">
        <f t="shared" si="83"/>
        <v>-1.4324194485931087E-2</v>
      </c>
      <c r="L351" s="140">
        <f t="shared" si="84"/>
        <v>6.0106511109055001</v>
      </c>
      <c r="M351" s="139" cm="1">
        <f t="array" ref="M351">[1]!BSMPut(L351,$G$4,$G$7,V351,$G$11,AE351)</f>
        <v>3.9954714182542261E-2</v>
      </c>
      <c r="N351" s="139">
        <f t="shared" si="85"/>
        <v>15.656108650903278</v>
      </c>
      <c r="O351" s="141">
        <f t="shared" si="86"/>
        <v>-8.7348938685559929E-2</v>
      </c>
      <c r="P351" s="139">
        <f t="shared" si="87"/>
        <v>9.6559000104868235E-3</v>
      </c>
      <c r="Q351" s="156">
        <f t="shared" si="88"/>
        <v>1.2470543147011341E-3</v>
      </c>
      <c r="R351" s="156">
        <f t="shared" si="80"/>
        <v>8.1754850092368228E-3</v>
      </c>
      <c r="T351" s="102">
        <f>FORECAST($T$2,'EUR GBP'!Q351:R351,'EUR GBP'!$Q$2:$R$2)</f>
        <v>-5.711762141436337E-3</v>
      </c>
      <c r="U351" s="102">
        <f t="shared" si="89"/>
        <v>1.7419876530765793E-5</v>
      </c>
      <c r="V351" s="102">
        <f t="shared" si="90"/>
        <v>3.2586589502170665E-2</v>
      </c>
      <c r="W351" s="149">
        <f t="shared" si="91"/>
        <v>1.7419876530769263E-5</v>
      </c>
      <c r="X351" s="155">
        <f t="shared" si="81"/>
        <v>-3.0755832975068668E-6</v>
      </c>
      <c r="AC351" s="152">
        <f t="shared" si="82"/>
        <v>0.20554607290340215</v>
      </c>
      <c r="AD351" s="153">
        <f t="shared" si="92"/>
        <v>-4.7351740568183642E-3</v>
      </c>
      <c r="AE351" s="153">
        <f t="shared" si="93"/>
        <v>0.1845946229699241</v>
      </c>
      <c r="AF351" s="153">
        <f t="shared" si="94"/>
        <v>-4.7351740568183642E-3</v>
      </c>
      <c r="AG351" s="139">
        <f t="shared" si="95"/>
        <v>-2.7243937326536282E-3</v>
      </c>
    </row>
    <row r="352" spans="9:33" ht="15" x14ac:dyDescent="0.2">
      <c r="I352" s="49">
        <v>44567</v>
      </c>
      <c r="J352" s="50">
        <v>6.9609999656677202</v>
      </c>
      <c r="K352" s="139">
        <f t="shared" si="83"/>
        <v>-2.9163994208930479E-2</v>
      </c>
      <c r="L352" s="140">
        <f t="shared" si="84"/>
        <v>5.9201580114587289</v>
      </c>
      <c r="M352" s="139" cm="1">
        <f t="array" ref="M352">[1]!BSMPut(L352,$G$4,$G$7,V352,$G$11,AE352)</f>
        <v>6.4071553012580829E-2</v>
      </c>
      <c r="N352" s="139">
        <f t="shared" si="85"/>
        <v>63.889786310980412</v>
      </c>
      <c r="O352" s="141">
        <f t="shared" si="86"/>
        <v>-0.17784203813233113</v>
      </c>
      <c r="P352" s="139">
        <f t="shared" si="87"/>
        <v>1.9659368089733377E-2</v>
      </c>
      <c r="Q352" s="156">
        <f t="shared" si="88"/>
        <v>5.1693859486917227E-3</v>
      </c>
      <c r="R352" s="156">
        <f t="shared" si="80"/>
        <v>2.946940056047638E-2</v>
      </c>
      <c r="T352" s="102">
        <f>FORECAST($T$2,'EUR GBP'!Q352:R352,'EUR GBP'!$Q$2:$R$2)</f>
        <v>-5.7291820179671028E-3</v>
      </c>
      <c r="U352" s="102">
        <f t="shared" si="89"/>
        <v>2.2870302200318077E-5</v>
      </c>
      <c r="V352" s="102">
        <f t="shared" si="90"/>
        <v>3.2592039927840211E-2</v>
      </c>
      <c r="W352" s="149">
        <f t="shared" si="91"/>
        <v>2.2870302200314607E-5</v>
      </c>
      <c r="X352" s="155">
        <f t="shared" si="81"/>
        <v>-4.0378885195873406E-6</v>
      </c>
      <c r="AC352" s="152">
        <f t="shared" si="82"/>
        <v>0.21028124696022052</v>
      </c>
      <c r="AD352" s="153">
        <f t="shared" si="92"/>
        <v>8.0727645418644245E-3</v>
      </c>
      <c r="AE352" s="153">
        <f t="shared" si="93"/>
        <v>0.19740256156860689</v>
      </c>
      <c r="AF352" s="153">
        <f t="shared" si="94"/>
        <v>8.0727645418644245E-3</v>
      </c>
      <c r="AG352" s="139">
        <f t="shared" si="95"/>
        <v>4.6446844105708695E-3</v>
      </c>
    </row>
    <row r="353" spans="9:33" ht="15" x14ac:dyDescent="0.2">
      <c r="I353" s="49">
        <v>44566</v>
      </c>
      <c r="J353" s="50">
        <v>7.1669998168945304</v>
      </c>
      <c r="K353" s="139">
        <f t="shared" si="83"/>
        <v>-2.2300038439724899E-3</v>
      </c>
      <c r="L353" s="140">
        <f t="shared" si="84"/>
        <v>6.0844014860399271</v>
      </c>
      <c r="M353" s="139" cm="1">
        <f t="array" ref="M353">[1]!BSMPut(L353,$G$4,$G$7,V353,$G$11,AE353)</f>
        <v>2.9625273424016108E-2</v>
      </c>
      <c r="N353" s="139">
        <f t="shared" si="85"/>
        <v>-5.0027728661490301</v>
      </c>
      <c r="O353" s="141">
        <f t="shared" si="86"/>
        <v>-1.359856355113287E-2</v>
      </c>
      <c r="P353" s="139">
        <f t="shared" si="87"/>
        <v>1.5032394429961918E-3</v>
      </c>
      <c r="Q353" s="156">
        <f t="shared" si="88"/>
        <v>3.0224294666581263E-5</v>
      </c>
      <c r="R353" s="156">
        <f t="shared" si="80"/>
        <v>-2.4977314283902148E-3</v>
      </c>
      <c r="T353" s="102">
        <f>FORECAST($T$2,'EUR GBP'!Q353:R353,'EUR GBP'!$Q$2:$R$2)</f>
        <v>-5.7520523201674209E-3</v>
      </c>
      <c r="U353" s="102">
        <f t="shared" si="89"/>
        <v>-3.3050915226338906E-5</v>
      </c>
      <c r="V353" s="102">
        <f t="shared" si="90"/>
        <v>3.2536118710413557E-2</v>
      </c>
      <c r="W353" s="149">
        <f t="shared" si="91"/>
        <v>-3.3050915226338906E-5</v>
      </c>
      <c r="X353" s="155">
        <f t="shared" si="81"/>
        <v>5.8353365856465351E-6</v>
      </c>
      <c r="AC353" s="152">
        <f t="shared" si="82"/>
        <v>0.20220848241835609</v>
      </c>
      <c r="AD353" s="153">
        <f t="shared" si="92"/>
        <v>-7.016622404302536E-3</v>
      </c>
      <c r="AE353" s="153">
        <f t="shared" si="93"/>
        <v>0.18231317462243993</v>
      </c>
      <c r="AF353" s="153">
        <f t="shared" si="94"/>
        <v>-7.016622404302536E-3</v>
      </c>
      <c r="AG353" s="139">
        <f t="shared" si="95"/>
        <v>-4.0370305026386343E-3</v>
      </c>
    </row>
    <row r="354" spans="9:33" ht="15" x14ac:dyDescent="0.2">
      <c r="I354" s="49">
        <v>44565</v>
      </c>
      <c r="J354" s="50">
        <v>7.18300008773803</v>
      </c>
      <c r="K354" s="139">
        <f t="shared" si="83"/>
        <v>-3.1968563728195279E-3</v>
      </c>
      <c r="L354" s="140">
        <f t="shared" si="84"/>
        <v>6.0785056192710707</v>
      </c>
      <c r="M354" s="139" cm="1">
        <f t="array" ref="M354">[1]!BSMPut(L354,$G$4,$G$7,V354,$G$11,AE354)</f>
        <v>3.4282666378542714E-2</v>
      </c>
      <c r="N354" s="139">
        <f t="shared" si="85"/>
        <v>4.3120130429041836</v>
      </c>
      <c r="O354" s="141">
        <f t="shared" si="86"/>
        <v>-1.949443031998932E-2</v>
      </c>
      <c r="P354" s="139">
        <f t="shared" si="87"/>
        <v>2.1549920670339844E-3</v>
      </c>
      <c r="Q354" s="156">
        <f t="shared" si="88"/>
        <v>6.2114243626108703E-5</v>
      </c>
      <c r="R354" s="156">
        <f t="shared" si="80"/>
        <v>2.157538421560305E-3</v>
      </c>
      <c r="T354" s="102">
        <f>FORECAST($T$2,'EUR GBP'!Q354:R354,'EUR GBP'!$Q$2:$R$2)</f>
        <v>-5.719001404941082E-3</v>
      </c>
      <c r="U354" s="102">
        <f t="shared" si="89"/>
        <v>6.4035924151537894E-5</v>
      </c>
      <c r="V354" s="102">
        <f t="shared" si="90"/>
        <v>3.2633205549791433E-2</v>
      </c>
      <c r="W354" s="149">
        <f t="shared" si="91"/>
        <v>6.4035924151537027E-5</v>
      </c>
      <c r="X354" s="155">
        <f t="shared" si="81"/>
        <v>-1.1305925068585238E-5</v>
      </c>
      <c r="AC354" s="152">
        <f t="shared" si="82"/>
        <v>0.20922510482265863</v>
      </c>
      <c r="AD354" s="153">
        <f t="shared" si="92"/>
        <v>-8.3882442274252345E-5</v>
      </c>
      <c r="AE354" s="153">
        <f t="shared" si="93"/>
        <v>0.18924591458446821</v>
      </c>
      <c r="AF354" s="153">
        <f t="shared" si="94"/>
        <v>-8.3882442274252345E-5</v>
      </c>
      <c r="AG354" s="139">
        <f t="shared" si="95"/>
        <v>-4.8261964031202865E-5</v>
      </c>
    </row>
    <row r="355" spans="9:33" ht="15" x14ac:dyDescent="0.2">
      <c r="I355" s="49">
        <v>44564</v>
      </c>
      <c r="J355" s="50">
        <v>7.2059998512268004</v>
      </c>
      <c r="K355" s="139">
        <f t="shared" si="83"/>
        <v>2.2453911219717803E-2</v>
      </c>
      <c r="L355" s="140">
        <f t="shared" si="84"/>
        <v>6.2349240013224119</v>
      </c>
      <c r="M355" s="139" cm="1">
        <f t="array" ref="M355">[1]!BSMPut(L355,$G$4,$G$7,V355,$G$11,AE355)</f>
        <v>2.1713241449235809E-2</v>
      </c>
      <c r="N355" s="139">
        <f t="shared" si="85"/>
        <v>-20.826836815709626</v>
      </c>
      <c r="O355" s="141">
        <f t="shared" si="86"/>
        <v>0.13692395173135186</v>
      </c>
      <c r="P355" s="139">
        <f t="shared" si="87"/>
        <v>-1.5136119646720155E-2</v>
      </c>
      <c r="Q355" s="156">
        <f t="shared" si="88"/>
        <v>3.0642835775425746E-3</v>
      </c>
      <c r="R355" s="156">
        <f t="shared" si="80"/>
        <v>-9.5001710031384391E-3</v>
      </c>
      <c r="T355" s="102">
        <f>FORECAST($T$2,'EUR GBP'!Q355:R355,'EUR GBP'!$Q$2:$R$2)</f>
        <v>-5.7830373290926199E-3</v>
      </c>
      <c r="U355" s="102">
        <f t="shared" si="89"/>
        <v>7.1309506893130203E-6</v>
      </c>
      <c r="V355" s="102">
        <f t="shared" si="90"/>
        <v>3.2576300576329209E-2</v>
      </c>
      <c r="W355" s="149">
        <f t="shared" si="91"/>
        <v>7.1309506893130203E-6</v>
      </c>
      <c r="X355" s="155">
        <f t="shared" si="81"/>
        <v>-1.259011956638001E-6</v>
      </c>
      <c r="AC355" s="152">
        <f t="shared" si="82"/>
        <v>0.20930898726493288</v>
      </c>
      <c r="AD355" s="153">
        <f t="shared" si="92"/>
        <v>4.4719099145857089E-3</v>
      </c>
      <c r="AE355" s="153">
        <f t="shared" si="93"/>
        <v>0.19380170694132817</v>
      </c>
      <c r="AF355" s="153">
        <f t="shared" si="94"/>
        <v>4.4719099145857089E-3</v>
      </c>
      <c r="AG355" s="139">
        <f t="shared" si="95"/>
        <v>2.5729240779957798E-3</v>
      </c>
    </row>
    <row r="356" spans="9:33" ht="15" x14ac:dyDescent="0.2">
      <c r="I356" s="49">
        <v>44561</v>
      </c>
      <c r="J356" s="50">
        <v>7.0460000038146902</v>
      </c>
      <c r="K356" s="139">
        <f t="shared" si="83"/>
        <v>-1.8433201144977221E-3</v>
      </c>
      <c r="L356" s="140">
        <f t="shared" si="84"/>
        <v>6.0867594834414405</v>
      </c>
      <c r="M356" s="139" cm="1">
        <f t="array" ref="M356">[1]!BSMPut(L356,$G$4,$G$7,V356,$G$11,AE356)</f>
        <v>3.3373311667018513E-2</v>
      </c>
      <c r="N356" s="139">
        <f t="shared" si="85"/>
        <v>2.4933036198557801</v>
      </c>
      <c r="O356" s="141">
        <f t="shared" si="86"/>
        <v>-1.1240566149619546E-2</v>
      </c>
      <c r="P356" s="139">
        <f t="shared" si="87"/>
        <v>1.2425770070625039E-3</v>
      </c>
      <c r="Q356" s="156">
        <f t="shared" si="88"/>
        <v>2.065125625291675E-5</v>
      </c>
      <c r="R356" s="156">
        <f t="shared" si="80"/>
        <v>1.246856706629187E-3</v>
      </c>
      <c r="T356" s="102">
        <f>FORECAST($T$2,'EUR GBP'!Q356:R356,'EUR GBP'!$Q$2:$R$2)</f>
        <v>-5.7901682797819329E-3</v>
      </c>
      <c r="U356" s="102">
        <f t="shared" si="89"/>
        <v>1.2968666851519671E-5</v>
      </c>
      <c r="V356" s="102">
        <f t="shared" si="90"/>
        <v>3.2582138292491417E-2</v>
      </c>
      <c r="W356" s="149">
        <f t="shared" si="91"/>
        <v>1.2968666851520538E-5</v>
      </c>
      <c r="X356" s="155">
        <f t="shared" si="81"/>
        <v>-2.2896956295307424E-6</v>
      </c>
      <c r="AC356" s="152">
        <f t="shared" si="82"/>
        <v>0.20483707735034717</v>
      </c>
      <c r="AD356" s="153">
        <f t="shared" si="92"/>
        <v>-2.4475193268952422E-5</v>
      </c>
      <c r="AE356" s="153">
        <f t="shared" si="93"/>
        <v>0.18930532183347351</v>
      </c>
      <c r="AF356" s="153">
        <f t="shared" si="94"/>
        <v>-2.4475193268952422E-5</v>
      </c>
      <c r="AG356" s="139">
        <f t="shared" si="95"/>
        <v>-1.4081861056702865E-5</v>
      </c>
    </row>
    <row r="357" spans="9:33" ht="15" x14ac:dyDescent="0.2">
      <c r="I357" s="49">
        <v>44560</v>
      </c>
      <c r="J357" s="50">
        <v>7.0590000152587802</v>
      </c>
      <c r="K357" s="139">
        <f t="shared" si="83"/>
        <v>5.5401852542432276E-3</v>
      </c>
      <c r="L357" s="140">
        <f t="shared" si="84"/>
        <v>6.1317840995461781</v>
      </c>
      <c r="M357" s="139" cm="1">
        <f t="array" ref="M357">[1]!BSMPut(L357,$G$4,$G$7,V357,$G$11,AE357)</f>
        <v>2.8345045933767743E-2</v>
      </c>
      <c r="N357" s="139">
        <f t="shared" si="85"/>
        <v>-7.5632278466457592</v>
      </c>
      <c r="O357" s="141">
        <f t="shared" si="86"/>
        <v>3.3784049955118078E-2</v>
      </c>
      <c r="P357" s="139">
        <f t="shared" si="87"/>
        <v>-3.7346236053334013E-3</v>
      </c>
      <c r="Q357" s="156">
        <f t="shared" si="88"/>
        <v>1.8654925775752712E-4</v>
      </c>
      <c r="R357" s="156">
        <f t="shared" si="80"/>
        <v>-3.7936079872258489E-3</v>
      </c>
      <c r="T357" s="102">
        <f>FORECAST($T$2,'EUR GBP'!Q357:R357,'EUR GBP'!$Q$2:$R$2)</f>
        <v>-5.8031369466334526E-3</v>
      </c>
      <c r="U357" s="102">
        <f t="shared" si="89"/>
        <v>6.166286766528823E-5</v>
      </c>
      <c r="V357" s="102">
        <f t="shared" si="90"/>
        <v>3.2630832493305187E-2</v>
      </c>
      <c r="W357" s="149">
        <f t="shared" si="91"/>
        <v>6.1662867665290833E-5</v>
      </c>
      <c r="X357" s="155">
        <f t="shared" si="81"/>
        <v>-1.088694776525892E-5</v>
      </c>
      <c r="AC357" s="152">
        <f t="shared" si="82"/>
        <v>0.20486155254361613</v>
      </c>
      <c r="AD357" s="153">
        <f t="shared" si="92"/>
        <v>-4.0783125970875189E-4</v>
      </c>
      <c r="AE357" s="153">
        <f t="shared" si="93"/>
        <v>0.18892196576703371</v>
      </c>
      <c r="AF357" s="153">
        <f t="shared" si="94"/>
        <v>-4.0783125970875189E-4</v>
      </c>
      <c r="AG357" s="139">
        <f t="shared" si="95"/>
        <v>-2.3464669188471567E-4</v>
      </c>
    </row>
    <row r="358" spans="9:33" ht="15" x14ac:dyDescent="0.2">
      <c r="I358" s="49">
        <v>44559</v>
      </c>
      <c r="J358" s="50">
        <v>7.0199999809265101</v>
      </c>
      <c r="K358" s="139">
        <f t="shared" si="83"/>
        <v>-1.7079542842834735E-3</v>
      </c>
      <c r="L358" s="140">
        <f t="shared" si="84"/>
        <v>6.0875849442807999</v>
      </c>
      <c r="M358" s="139" cm="1">
        <f t="array" ref="M358">[1]!BSMPut(L358,$G$4,$G$7,V358,$G$11,AE358)</f>
        <v>3.1595327493757708E-2</v>
      </c>
      <c r="N358" s="139">
        <f t="shared" si="85"/>
        <v>-1.0626647266658296</v>
      </c>
      <c r="O358" s="141">
        <f t="shared" si="86"/>
        <v>-1.0415105310260131E-2</v>
      </c>
      <c r="P358" s="139">
        <f t="shared" si="87"/>
        <v>1.1513272741250538E-3</v>
      </c>
      <c r="Q358" s="156">
        <f t="shared" si="88"/>
        <v>1.7729538677279167E-5</v>
      </c>
      <c r="R358" s="156">
        <f t="shared" si="80"/>
        <v>-5.1501952134278797E-4</v>
      </c>
      <c r="T358" s="102">
        <f>FORECAST($T$2,'EUR GBP'!Q358:R358,'EUR GBP'!$Q$2:$R$2)</f>
        <v>-5.8647998142987408E-3</v>
      </c>
      <c r="U358" s="102">
        <f t="shared" si="89"/>
        <v>7.9165445640689246E-5</v>
      </c>
      <c r="V358" s="102">
        <f t="shared" si="90"/>
        <v>3.2648335071280586E-2</v>
      </c>
      <c r="W358" s="149">
        <f t="shared" si="91"/>
        <v>7.9165445640690113E-5</v>
      </c>
      <c r="X358" s="155">
        <f t="shared" si="81"/>
        <v>-1.3977132497014445E-5</v>
      </c>
      <c r="AC358" s="152">
        <f t="shared" si="82"/>
        <v>0.20526938380332488</v>
      </c>
      <c r="AD358" s="153">
        <f t="shared" si="92"/>
        <v>-2.9027413758782872E-3</v>
      </c>
      <c r="AE358" s="153">
        <f t="shared" si="93"/>
        <v>0.18642705565086418</v>
      </c>
      <c r="AF358" s="153">
        <f t="shared" si="94"/>
        <v>-2.9027413758782872E-3</v>
      </c>
      <c r="AG358" s="139">
        <f t="shared" si="95"/>
        <v>-1.6700992016481064E-3</v>
      </c>
    </row>
    <row r="359" spans="9:33" ht="15" x14ac:dyDescent="0.2">
      <c r="I359" s="49">
        <v>44558</v>
      </c>
      <c r="J359" s="50">
        <v>7.03200006484985</v>
      </c>
      <c r="K359" s="139">
        <f t="shared" si="83"/>
        <v>1.4467033095836603E-2</v>
      </c>
      <c r="L359" s="140">
        <f t="shared" si="84"/>
        <v>6.1862200181269067</v>
      </c>
      <c r="M359" s="139" cm="1">
        <f t="array" ref="M359">[1]!BSMPut(L359,$G$4,$G$7,V359,$G$11,AE359)</f>
        <v>2.4050796434273103E-2</v>
      </c>
      <c r="N359" s="139">
        <f t="shared" si="85"/>
        <v>-16.151726845635039</v>
      </c>
      <c r="O359" s="141">
        <f t="shared" si="86"/>
        <v>8.8219968535846682E-2</v>
      </c>
      <c r="P359" s="139">
        <f t="shared" si="87"/>
        <v>-9.7521871236112868E-3</v>
      </c>
      <c r="Q359" s="156">
        <f t="shared" si="88"/>
        <v>1.2720491770184005E-3</v>
      </c>
      <c r="R359" s="156">
        <f t="shared" si="80"/>
        <v>-7.8989980428233672E-3</v>
      </c>
      <c r="T359" s="102">
        <f>FORECAST($T$2,'EUR GBP'!Q359:R359,'EUR GBP'!$Q$2:$R$2)</f>
        <v>-5.9439652599394301E-3</v>
      </c>
      <c r="U359" s="102">
        <f t="shared" si="89"/>
        <v>1.1391136795281878E-4</v>
      </c>
      <c r="V359" s="102">
        <f t="shared" si="90"/>
        <v>3.2683080993592711E-2</v>
      </c>
      <c r="W359" s="149">
        <f t="shared" si="91"/>
        <v>1.1391136795281531E-4</v>
      </c>
      <c r="X359" s="155">
        <f t="shared" si="81"/>
        <v>-2.0111732712514612E-5</v>
      </c>
      <c r="AC359" s="152">
        <f t="shared" si="82"/>
        <v>0.20817212517920317</v>
      </c>
      <c r="AD359" s="153">
        <f t="shared" si="92"/>
        <v>1.0450145720737047E-3</v>
      </c>
      <c r="AE359" s="153">
        <f t="shared" si="93"/>
        <v>0.19037481159881617</v>
      </c>
      <c r="AF359" s="153">
        <f t="shared" si="94"/>
        <v>1.0450145720737047E-3</v>
      </c>
      <c r="AG359" s="139">
        <f t="shared" si="95"/>
        <v>6.012516364820342E-4</v>
      </c>
    </row>
    <row r="360" spans="9:33" ht="15" x14ac:dyDescent="0.2">
      <c r="I360" s="49">
        <v>44557</v>
      </c>
      <c r="J360" s="50">
        <v>6.9310002326965297</v>
      </c>
      <c r="K360" s="139">
        <f t="shared" si="83"/>
        <v>2.1665846837967276E-3</v>
      </c>
      <c r="L360" s="140">
        <f t="shared" si="84"/>
        <v>6.1112118831002959</v>
      </c>
      <c r="M360" s="139" cm="1">
        <f t="array" ref="M360">[1]!BSMPut(L360,$G$4,$G$7,V360,$G$11,AE360)</f>
        <v>2.9565265319853928E-2</v>
      </c>
      <c r="N360" s="139">
        <f t="shared" si="85"/>
        <v>-5.1227890744733884</v>
      </c>
      <c r="O360" s="141">
        <f t="shared" si="86"/>
        <v>1.3211833509235937E-2</v>
      </c>
      <c r="P360" s="139">
        <f t="shared" si="87"/>
        <v>-1.460488761971312E-3</v>
      </c>
      <c r="Q360" s="156">
        <f t="shared" si="88"/>
        <v>2.8529639811015323E-5</v>
      </c>
      <c r="R360" s="156">
        <f t="shared" si="80"/>
        <v>-2.5998898029979947E-3</v>
      </c>
      <c r="T360" s="102">
        <f>FORECAST($T$2,'EUR GBP'!Q360:R360,'EUR GBP'!$Q$2:$R$2)</f>
        <v>-6.0578766278922488E-3</v>
      </c>
      <c r="U360" s="102">
        <f t="shared" si="89"/>
        <v>-2.7428148314355069E-5</v>
      </c>
      <c r="V360" s="102">
        <f t="shared" si="90"/>
        <v>3.2541741477325539E-2</v>
      </c>
      <c r="W360" s="149">
        <f t="shared" si="91"/>
        <v>-2.7428148314356804E-5</v>
      </c>
      <c r="X360" s="155">
        <f t="shared" si="81"/>
        <v>4.8426034873538612E-6</v>
      </c>
      <c r="AC360" s="152">
        <f t="shared" si="82"/>
        <v>0.20712711060712946</v>
      </c>
      <c r="AD360" s="153">
        <f t="shared" si="92"/>
        <v>-2.0383564841990054E-3</v>
      </c>
      <c r="AE360" s="153">
        <f t="shared" si="93"/>
        <v>0.18729144054254346</v>
      </c>
      <c r="AF360" s="153">
        <f t="shared" si="94"/>
        <v>-2.0383564841990054E-3</v>
      </c>
      <c r="AG360" s="139">
        <f t="shared" si="95"/>
        <v>-1.1727732843250522E-3</v>
      </c>
    </row>
    <row r="361" spans="9:33" ht="15" x14ac:dyDescent="0.2">
      <c r="I361" s="49">
        <v>44554</v>
      </c>
      <c r="J361" s="50">
        <v>6.9159998893737704</v>
      </c>
      <c r="K361" s="139">
        <f t="shared" si="83"/>
        <v>1.5917345791044617E-3</v>
      </c>
      <c r="L361" s="140">
        <f t="shared" si="84"/>
        <v>6.1077064471333751</v>
      </c>
      <c r="M361" s="139" cm="1">
        <f t="array" ref="M361">[1]!BSMPut(L361,$G$4,$G$7,V361,$G$11,AE361)</f>
        <v>3.014396753443549E-2</v>
      </c>
      <c r="N361" s="139">
        <f t="shared" si="85"/>
        <v>-3.9653846453102659</v>
      </c>
      <c r="O361" s="141">
        <f t="shared" si="86"/>
        <v>9.7063975423150595E-3</v>
      </c>
      <c r="P361" s="139">
        <f t="shared" si="87"/>
        <v>-1.0729838912870871E-3</v>
      </c>
      <c r="Q361" s="156">
        <f t="shared" si="88"/>
        <v>1.5398777842509482E-5</v>
      </c>
      <c r="R361" s="156">
        <f t="shared" si="80"/>
        <v>-2.0066376514710628E-3</v>
      </c>
      <c r="T361" s="102">
        <f>FORECAST($T$2,'EUR GBP'!Q361:R361,'EUR GBP'!$Q$2:$R$2)</f>
        <v>-6.0304484795778938E-3</v>
      </c>
      <c r="U361" s="102">
        <f t="shared" si="89"/>
        <v>1.2966133654118001E-4</v>
      </c>
      <c r="V361" s="102">
        <f t="shared" si="90"/>
        <v>3.2698830962181076E-2</v>
      </c>
      <c r="W361" s="149">
        <f t="shared" si="91"/>
        <v>1.2966133654118001E-4</v>
      </c>
      <c r="X361" s="155">
        <f t="shared" si="81"/>
        <v>-2.2892483783916902E-5</v>
      </c>
      <c r="AC361" s="152">
        <f t="shared" si="82"/>
        <v>0.20916546709132847</v>
      </c>
      <c r="AD361" s="153">
        <f t="shared" si="92"/>
        <v>-1.6097266003615718E-3</v>
      </c>
      <c r="AE361" s="153">
        <f t="shared" si="93"/>
        <v>0.18772007042638089</v>
      </c>
      <c r="AF361" s="153">
        <f t="shared" si="94"/>
        <v>-1.6097266003615718E-3</v>
      </c>
      <c r="AG361" s="139">
        <f t="shared" si="95"/>
        <v>-9.2616005424256821E-4</v>
      </c>
    </row>
    <row r="362" spans="9:33" ht="15" x14ac:dyDescent="0.2">
      <c r="I362" s="49">
        <v>44553</v>
      </c>
      <c r="J362" s="50">
        <v>6.9050002098083496</v>
      </c>
      <c r="K362" s="139">
        <f t="shared" si="83"/>
        <v>7.7052022672623481E-3</v>
      </c>
      <c r="L362" s="140">
        <f t="shared" si="84"/>
        <v>6.1449863733989352</v>
      </c>
      <c r="M362" s="139" cm="1">
        <f t="array" ref="M362">[1]!BSMPut(L362,$G$4,$G$7,V362,$G$11,AE362)</f>
        <v>2.7259725569546589E-2</v>
      </c>
      <c r="N362" s="139">
        <f t="shared" si="85"/>
        <v>-9.7338685750880671</v>
      </c>
      <c r="O362" s="141">
        <f t="shared" si="86"/>
        <v>4.6986323807875152E-2</v>
      </c>
      <c r="P362" s="139">
        <f t="shared" si="87"/>
        <v>-5.1940556047557511E-3</v>
      </c>
      <c r="Q362" s="156">
        <f t="shared" si="88"/>
        <v>3.6083864129934115E-4</v>
      </c>
      <c r="R362" s="156">
        <f t="shared" si="80"/>
        <v>-4.8564602806727896E-3</v>
      </c>
      <c r="T362" s="102">
        <f>FORECAST($T$2,'EUR GBP'!Q362:R362,'EUR GBP'!$Q$2:$R$2)</f>
        <v>-6.1601098161190738E-3</v>
      </c>
      <c r="U362" s="102">
        <f t="shared" si="89"/>
        <v>2.3710541427131131E-5</v>
      </c>
      <c r="V362" s="102">
        <f t="shared" si="90"/>
        <v>3.2592880167067025E-2</v>
      </c>
      <c r="W362" s="149">
        <f t="shared" si="91"/>
        <v>2.3710541427128529E-5</v>
      </c>
      <c r="X362" s="155">
        <f t="shared" si="81"/>
        <v>-4.1862377761009778E-6</v>
      </c>
      <c r="AC362" s="152">
        <f t="shared" si="82"/>
        <v>0.21077519369169004</v>
      </c>
      <c r="AD362" s="153">
        <f t="shared" si="92"/>
        <v>-3.3122447421152224E-5</v>
      </c>
      <c r="AE362" s="153">
        <f t="shared" si="93"/>
        <v>0.18929667457932131</v>
      </c>
      <c r="AF362" s="153">
        <f t="shared" si="94"/>
        <v>-3.3122447421152224E-5</v>
      </c>
      <c r="AG362" s="139">
        <f t="shared" si="95"/>
        <v>-1.9057079440279147E-5</v>
      </c>
    </row>
    <row r="363" spans="9:33" ht="15" x14ac:dyDescent="0.2">
      <c r="I363" s="49">
        <v>44552</v>
      </c>
      <c r="J363" s="50">
        <v>6.8520002365112296</v>
      </c>
      <c r="K363" s="139">
        <f t="shared" si="83"/>
        <v>7.1769275412218022E-3</v>
      </c>
      <c r="L363" s="140">
        <f t="shared" si="84"/>
        <v>6.1417649540933423</v>
      </c>
      <c r="M363" s="139" cm="1">
        <f t="array" ref="M363">[1]!BSMPut(L363,$G$4,$G$7,V363,$G$11,AE363)</f>
        <v>2.5277997272274533E-2</v>
      </c>
      <c r="N363" s="139">
        <f t="shared" si="85"/>
        <v>-13.69732516963218</v>
      </c>
      <c r="O363" s="141">
        <f t="shared" si="86"/>
        <v>4.376490450228232E-2</v>
      </c>
      <c r="P363" s="139">
        <f t="shared" si="87"/>
        <v>-4.8379470684101512E-3</v>
      </c>
      <c r="Q363" s="156">
        <f t="shared" si="88"/>
        <v>3.1305603076205055E-4</v>
      </c>
      <c r="R363" s="156">
        <f t="shared" si="80"/>
        <v>-7.0982976316484687E-3</v>
      </c>
      <c r="T363" s="102">
        <f>FORECAST($T$2,'EUR GBP'!Q363:R363,'EUR GBP'!$Q$2:$R$2)</f>
        <v>-6.1838203575462049E-3</v>
      </c>
      <c r="U363" s="102">
        <f t="shared" si="89"/>
        <v>-1.545187551528172E-4</v>
      </c>
      <c r="V363" s="102">
        <f t="shared" si="90"/>
        <v>3.2414650870487081E-2</v>
      </c>
      <c r="W363" s="149">
        <f t="shared" si="91"/>
        <v>-1.545187551528146E-4</v>
      </c>
      <c r="X363" s="155">
        <f t="shared" si="81"/>
        <v>2.7281209580339274E-5</v>
      </c>
      <c r="AC363" s="152">
        <f t="shared" si="82"/>
        <v>0.21080831613911119</v>
      </c>
      <c r="AD363" s="153">
        <f t="shared" si="92"/>
        <v>-4.5201650810598737E-3</v>
      </c>
      <c r="AE363" s="153">
        <f t="shared" si="93"/>
        <v>0.18480963194568259</v>
      </c>
      <c r="AF363" s="153">
        <f t="shared" si="94"/>
        <v>-4.5201650810598737E-3</v>
      </c>
      <c r="AG363" s="139">
        <f t="shared" si="95"/>
        <v>-2.6006878035807071E-3</v>
      </c>
    </row>
    <row r="364" spans="9:33" ht="15" x14ac:dyDescent="0.2">
      <c r="I364" s="49">
        <v>44551</v>
      </c>
      <c r="J364" s="50">
        <v>6.8029999732971103</v>
      </c>
      <c r="K364" s="139">
        <f t="shared" si="83"/>
        <v>2.3950534618067031E-2</v>
      </c>
      <c r="L364" s="140">
        <f t="shared" si="84"/>
        <v>6.2440504108797654</v>
      </c>
      <c r="M364" s="139" cm="1">
        <f t="array" ref="M364">[1]!BSMPut(L364,$G$4,$G$7,V364,$G$11,AE364)</f>
        <v>2.1264928993229404E-2</v>
      </c>
      <c r="N364" s="139">
        <f t="shared" si="85"/>
        <v>-21.723461727722437</v>
      </c>
      <c r="O364" s="141">
        <f t="shared" si="86"/>
        <v>0.14605036128870541</v>
      </c>
      <c r="P364" s="139">
        <f t="shared" si="87"/>
        <v>-1.6144989353286211E-2</v>
      </c>
      <c r="Q364" s="156">
        <f t="shared" si="88"/>
        <v>3.4863852498587147E-3</v>
      </c>
      <c r="R364" s="156">
        <f t="shared" si="80"/>
        <v>-9.7715157621180854E-3</v>
      </c>
      <c r="T364" s="102">
        <f>FORECAST($T$2,'EUR GBP'!Q364:R364,'EUR GBP'!$Q$2:$R$2)</f>
        <v>-6.0293016023933877E-3</v>
      </c>
      <c r="U364" s="102">
        <f t="shared" si="89"/>
        <v>6.7306729033584853E-5</v>
      </c>
      <c r="V364" s="102">
        <f t="shared" si="90"/>
        <v>3.2636476354673483E-2</v>
      </c>
      <c r="W364" s="149">
        <f t="shared" si="91"/>
        <v>6.7306729033586588E-5</v>
      </c>
      <c r="X364" s="155">
        <f t="shared" si="81"/>
        <v>-1.1883405215867965E-5</v>
      </c>
      <c r="AC364" s="152">
        <f t="shared" si="82"/>
        <v>0.21532848122017106</v>
      </c>
      <c r="AD364" s="153">
        <f t="shared" si="92"/>
        <v>5.0386020350389471E-3</v>
      </c>
      <c r="AE364" s="153">
        <f t="shared" si="93"/>
        <v>0.19436839906178141</v>
      </c>
      <c r="AF364" s="153">
        <f t="shared" si="94"/>
        <v>5.0386020350389471E-3</v>
      </c>
      <c r="AG364" s="139">
        <f t="shared" si="95"/>
        <v>2.8989717465252793E-3</v>
      </c>
    </row>
    <row r="365" spans="9:33" ht="15" x14ac:dyDescent="0.2">
      <c r="I365" s="49">
        <v>44550</v>
      </c>
      <c r="J365" s="50">
        <v>6.6420001983642498</v>
      </c>
      <c r="K365" s="139">
        <f t="shared" si="83"/>
        <v>-9.1420447999812481E-3</v>
      </c>
      <c r="L365" s="140">
        <f t="shared" si="84"/>
        <v>6.0422518599474104</v>
      </c>
      <c r="M365" s="139" cm="1">
        <f t="array" ref="M365">[1]!BSMPut(L365,$G$4,$G$7,V365,$G$11,AE365)</f>
        <v>3.8695827812189165E-2</v>
      </c>
      <c r="N365" s="139">
        <f t="shared" si="85"/>
        <v>13.138335910197085</v>
      </c>
      <c r="O365" s="141">
        <f t="shared" si="86"/>
        <v>-5.5748189643649582E-2</v>
      </c>
      <c r="P365" s="139">
        <f t="shared" si="87"/>
        <v>6.1626271946189793E-3</v>
      </c>
      <c r="Q365" s="156">
        <f t="shared" si="88"/>
        <v>5.0796248803186897E-4</v>
      </c>
      <c r="R365" s="156">
        <f t="shared" si="80"/>
        <v>6.5582488749309767E-3</v>
      </c>
      <c r="T365" s="102">
        <f>FORECAST($T$2,'EUR GBP'!Q365:R365,'EUR GBP'!$Q$2:$R$2)</f>
        <v>-6.0966083314269726E-3</v>
      </c>
      <c r="U365" s="102">
        <f t="shared" si="89"/>
        <v>-1.400983426719897E-4</v>
      </c>
      <c r="V365" s="102">
        <f t="shared" si="90"/>
        <v>3.2429071282967903E-2</v>
      </c>
      <c r="W365" s="149">
        <f t="shared" si="91"/>
        <v>-1.4009834267199317E-4</v>
      </c>
      <c r="X365" s="155">
        <f t="shared" si="81"/>
        <v>2.4735199584755487E-5</v>
      </c>
      <c r="AC365" s="152">
        <f t="shared" si="82"/>
        <v>0.21028987918513212</v>
      </c>
      <c r="AD365" s="153">
        <f t="shared" si="92"/>
        <v>-2.3824704403827002E-4</v>
      </c>
      <c r="AE365" s="153">
        <f t="shared" si="93"/>
        <v>0.18909154998270419</v>
      </c>
      <c r="AF365" s="153">
        <f t="shared" si="94"/>
        <v>-2.3824704403827002E-4</v>
      </c>
      <c r="AG365" s="139">
        <f t="shared" si="95"/>
        <v>-1.3707600730462731E-4</v>
      </c>
    </row>
    <row r="366" spans="9:33" ht="15" x14ac:dyDescent="0.2">
      <c r="I366" s="49">
        <v>44547</v>
      </c>
      <c r="J366" s="50">
        <v>6.7030000686645499</v>
      </c>
      <c r="K366" s="139">
        <f t="shared" si="83"/>
        <v>6.5858865213209864E-3</v>
      </c>
      <c r="L366" s="140">
        <f t="shared" si="84"/>
        <v>6.1381607859246774</v>
      </c>
      <c r="M366" s="139" cm="1">
        <f t="array" ref="M366">[1]!BSMPut(L366,$G$4,$G$7,V366,$G$11,AE366)</f>
        <v>2.5829498531834361E-2</v>
      </c>
      <c r="N366" s="139">
        <f t="shared" si="85"/>
        <v>-12.594322650512524</v>
      </c>
      <c r="O366" s="141">
        <f t="shared" si="86"/>
        <v>4.0160736333617386E-2</v>
      </c>
      <c r="P366" s="139">
        <f t="shared" si="87"/>
        <v>-4.4395279464230263E-3</v>
      </c>
      <c r="Q366" s="156">
        <f t="shared" si="88"/>
        <v>2.6361701489888351E-4</v>
      </c>
      <c r="R366" s="156">
        <f t="shared" si="80"/>
        <v>-6.5054537789571466E-3</v>
      </c>
      <c r="T366" s="102">
        <f>FORECAST($T$2,'EUR GBP'!Q366:R366,'EUR GBP'!$Q$2:$R$2)</f>
        <v>-5.9565099887549829E-3</v>
      </c>
      <c r="U366" s="102">
        <f t="shared" si="89"/>
        <v>-4.0960498154164228E-5</v>
      </c>
      <c r="V366" s="102">
        <f t="shared" si="90"/>
        <v>3.2528209127485733E-2</v>
      </c>
      <c r="W366" s="149">
        <f t="shared" si="91"/>
        <v>-4.0960498154163361E-5</v>
      </c>
      <c r="X366" s="155">
        <f t="shared" si="81"/>
        <v>7.231820716868336E-6</v>
      </c>
      <c r="AC366" s="152">
        <f t="shared" si="82"/>
        <v>0.21052812622917039</v>
      </c>
      <c r="AD366" s="153">
        <f t="shared" si="92"/>
        <v>-4.0614668330175574E-3</v>
      </c>
      <c r="AE366" s="153">
        <f t="shared" si="93"/>
        <v>0.18526833019372491</v>
      </c>
      <c r="AF366" s="153">
        <f t="shared" si="94"/>
        <v>-4.0614668330175574E-3</v>
      </c>
      <c r="AG366" s="139">
        <f t="shared" si="95"/>
        <v>-2.3367746681498716E-3</v>
      </c>
    </row>
    <row r="367" spans="9:33" ht="15" x14ac:dyDescent="0.2">
      <c r="I367" s="49">
        <v>44546</v>
      </c>
      <c r="J367" s="50">
        <v>6.6589999198913503</v>
      </c>
      <c r="K367" s="139">
        <f t="shared" si="83"/>
        <v>-1.0011277264821074E-2</v>
      </c>
      <c r="L367" s="140">
        <f t="shared" si="84"/>
        <v>6.0369512803337111</v>
      </c>
      <c r="M367" s="139" cm="1">
        <f t="array" ref="M367">[1]!BSMPut(L367,$G$4,$G$7,V367,$G$11,AE367)</f>
        <v>3.9938344162873562E-2</v>
      </c>
      <c r="N367" s="139">
        <f t="shared" si="85"/>
        <v>15.62336861156588</v>
      </c>
      <c r="O367" s="141">
        <f t="shared" si="86"/>
        <v>-6.1048769257348923E-2</v>
      </c>
      <c r="P367" s="139">
        <f t="shared" si="87"/>
        <v>6.7485744026526224E-3</v>
      </c>
      <c r="Q367" s="156">
        <f t="shared" si="88"/>
        <v>6.0914955350869506E-4</v>
      </c>
      <c r="R367" s="156">
        <f t="shared" si="80"/>
        <v>7.737534168419654E-3</v>
      </c>
      <c r="T367" s="102">
        <f>FORECAST($T$2,'EUR GBP'!Q367:R367,'EUR GBP'!$Q$2:$R$2)</f>
        <v>-5.9155494906008186E-3</v>
      </c>
      <c r="U367" s="102">
        <f t="shared" si="89"/>
        <v>1.2936978600918986E-4</v>
      </c>
      <c r="V367" s="102">
        <f t="shared" si="90"/>
        <v>3.2698539411649089E-2</v>
      </c>
      <c r="W367" s="149">
        <f t="shared" si="91"/>
        <v>1.2936978600919247E-4</v>
      </c>
      <c r="X367" s="155">
        <f t="shared" si="81"/>
        <v>-2.2841008795275266E-5</v>
      </c>
      <c r="AC367" s="152">
        <f t="shared" si="82"/>
        <v>0.21458959306218794</v>
      </c>
      <c r="AD367" s="153">
        <f t="shared" si="92"/>
        <v>6.9983409263763008E-4</v>
      </c>
      <c r="AE367" s="153">
        <f t="shared" si="93"/>
        <v>0.19002963111938009</v>
      </c>
      <c r="AF367" s="153">
        <f t="shared" si="94"/>
        <v>6.9983409263763008E-4</v>
      </c>
      <c r="AG367" s="139">
        <f t="shared" si="95"/>
        <v>4.0265122105361163E-4</v>
      </c>
    </row>
    <row r="368" spans="9:33" ht="15" x14ac:dyDescent="0.2">
      <c r="I368" s="49">
        <v>44545</v>
      </c>
      <c r="J368" s="50">
        <v>6.7259998321533203</v>
      </c>
      <c r="K368" s="139">
        <f t="shared" si="83"/>
        <v>1.422495964833774E-2</v>
      </c>
      <c r="L368" s="140">
        <f t="shared" si="84"/>
        <v>6.1847438542320541</v>
      </c>
      <c r="M368" s="139" cm="1">
        <f t="array" ref="M368">[1]!BSMPut(L368,$G$4,$G$7,V368,$G$11,AE368)</f>
        <v>2.4474559443659949E-2</v>
      </c>
      <c r="N368" s="139">
        <f t="shared" si="85"/>
        <v>-15.304200826861347</v>
      </c>
      <c r="O368" s="141">
        <f t="shared" si="86"/>
        <v>8.6743804640994071E-2</v>
      </c>
      <c r="P368" s="139">
        <f t="shared" si="87"/>
        <v>-9.5890060800602212E-3</v>
      </c>
      <c r="Q368" s="156">
        <f t="shared" si="88"/>
        <v>1.2298355353853436E-3</v>
      </c>
      <c r="R368" s="156">
        <f t="shared" si="80"/>
        <v>-7.4268981621184527E-3</v>
      </c>
      <c r="T368" s="102">
        <f>FORECAST($T$2,'EUR GBP'!Q368:R368,'EUR GBP'!$Q$2:$R$2)</f>
        <v>-6.0449192766100085E-3</v>
      </c>
      <c r="U368" s="102">
        <f t="shared" si="89"/>
        <v>1.3776216655970227E-4</v>
      </c>
      <c r="V368" s="102">
        <f t="shared" si="90"/>
        <v>3.2706931792199599E-2</v>
      </c>
      <c r="W368" s="149">
        <f t="shared" si="91"/>
        <v>1.3776216655970314E-4</v>
      </c>
      <c r="X368" s="155">
        <f t="shared" si="81"/>
        <v>-2.4322733731837273E-5</v>
      </c>
      <c r="AC368" s="152">
        <f t="shared" si="82"/>
        <v>0.21388975896955031</v>
      </c>
      <c r="AD368" s="153">
        <f t="shared" si="92"/>
        <v>1.6626247238923642E-3</v>
      </c>
      <c r="AE368" s="153">
        <f t="shared" si="93"/>
        <v>0.19099242175063483</v>
      </c>
      <c r="AF368" s="153">
        <f t="shared" si="94"/>
        <v>1.6626247238923642E-3</v>
      </c>
      <c r="AG368" s="139">
        <f t="shared" si="95"/>
        <v>9.565951162882623E-4</v>
      </c>
    </row>
    <row r="369" spans="9:33" ht="15" x14ac:dyDescent="0.2">
      <c r="I369" s="49">
        <v>44544</v>
      </c>
      <c r="J369" s="50">
        <v>6.6310000419616699</v>
      </c>
      <c r="K369" s="139">
        <f t="shared" si="83"/>
        <v>2.4158657483472953E-3</v>
      </c>
      <c r="L369" s="140">
        <f t="shared" si="84"/>
        <v>6.1127319990442874</v>
      </c>
      <c r="M369" s="139" cm="1">
        <f t="array" ref="M369">[1]!BSMPut(L369,$G$4,$G$7,V369,$G$11,AE369)</f>
        <v>1.9678306205929808E-2</v>
      </c>
      <c r="N369" s="139">
        <f t="shared" si="85"/>
        <v>-24.89670730232163</v>
      </c>
      <c r="O369" s="141">
        <f t="shared" si="86"/>
        <v>1.4731949453227422E-2</v>
      </c>
      <c r="P369" s="139">
        <f t="shared" si="87"/>
        <v>-1.6285284403052065E-3</v>
      </c>
      <c r="Q369" s="156">
        <f t="shared" si="88"/>
        <v>3.5472397657340753E-5</v>
      </c>
      <c r="R369" s="156">
        <f t="shared" si="80"/>
        <v>-1.3813684464303682E-2</v>
      </c>
      <c r="T369" s="102">
        <f>FORECAST($T$2,'EUR GBP'!Q369:R369,'EUR GBP'!$Q$2:$R$2)</f>
        <v>-6.1826814431697108E-3</v>
      </c>
      <c r="U369" s="102">
        <f t="shared" si="89"/>
        <v>-1.5493179671466784E-4</v>
      </c>
      <c r="V369" s="102">
        <f t="shared" si="90"/>
        <v>3.2414237828925226E-2</v>
      </c>
      <c r="W369" s="149">
        <f t="shared" si="91"/>
        <v>-1.5493179671467044E-4</v>
      </c>
      <c r="X369" s="155">
        <f t="shared" si="81"/>
        <v>2.7354134536298412E-5</v>
      </c>
      <c r="AC369" s="152">
        <f t="shared" si="82"/>
        <v>0.21222713424565795</v>
      </c>
      <c r="AD369" s="153">
        <f t="shared" si="92"/>
        <v>-2.1287792786087084E-2</v>
      </c>
      <c r="AE369" s="153">
        <f t="shared" si="93"/>
        <v>0.16804200424065538</v>
      </c>
      <c r="AF369" s="153">
        <f t="shared" si="94"/>
        <v>-2.1287792786087084E-2</v>
      </c>
      <c r="AG369" s="139">
        <f t="shared" si="95"/>
        <v>-1.2247982556192114E-2</v>
      </c>
    </row>
    <row r="370" spans="9:33" ht="15" x14ac:dyDescent="0.2">
      <c r="I370" s="49">
        <v>44543</v>
      </c>
      <c r="J370" s="50">
        <v>6.6149997711181596</v>
      </c>
      <c r="K370" s="139">
        <f t="shared" si="83"/>
        <v>-1.157300704720377E-2</v>
      </c>
      <c r="L370" s="140">
        <f t="shared" si="84"/>
        <v>6.027427852043294</v>
      </c>
      <c r="M370" s="139" cm="1">
        <f t="array" ref="M370">[1]!BSMPut(L370,$G$4,$G$7,V370,$G$11,AE370)</f>
        <v>4.123472424604202E-2</v>
      </c>
      <c r="N370" s="139">
        <f t="shared" si="85"/>
        <v>18.216128777902796</v>
      </c>
      <c r="O370" s="141">
        <f t="shared" si="86"/>
        <v>-7.0572197547766002E-2</v>
      </c>
      <c r="P370" s="139">
        <f t="shared" si="87"/>
        <v>7.8013321431941304E-3</v>
      </c>
      <c r="Q370" s="156">
        <f t="shared" si="88"/>
        <v>8.1402433186883102E-4</v>
      </c>
      <c r="R370" s="156">
        <f t="shared" si="80"/>
        <v>9.0024782190045553E-3</v>
      </c>
      <c r="T370" s="102">
        <f>FORECAST($T$2,'EUR GBP'!Q370:R370,'EUR GBP'!$Q$2:$R$2)</f>
        <v>-6.0277496464550429E-3</v>
      </c>
      <c r="U370" s="102">
        <f t="shared" si="89"/>
        <v>-4.3023363687098165E-4</v>
      </c>
      <c r="V370" s="102">
        <f t="shared" si="90"/>
        <v>3.2138935988768914E-2</v>
      </c>
      <c r="W370" s="149">
        <f t="shared" si="91"/>
        <v>-4.3023363687098165E-4</v>
      </c>
      <c r="X370" s="155">
        <f t="shared" si="81"/>
        <v>7.5960319537786772E-5</v>
      </c>
      <c r="AC370" s="152">
        <f t="shared" si="82"/>
        <v>0.23351492703174503</v>
      </c>
      <c r="AD370" s="153">
        <f t="shared" si="92"/>
        <v>5.4081885692947029E-4</v>
      </c>
      <c r="AE370" s="153">
        <f t="shared" si="93"/>
        <v>0.18987061588367193</v>
      </c>
      <c r="AF370" s="153">
        <f t="shared" si="94"/>
        <v>5.4081885692947029E-4</v>
      </c>
      <c r="AG370" s="139">
        <f t="shared" si="95"/>
        <v>3.111614244038054E-4</v>
      </c>
    </row>
    <row r="371" spans="9:33" ht="15" x14ac:dyDescent="0.2">
      <c r="I371" s="49">
        <v>44540</v>
      </c>
      <c r="J371" s="50">
        <v>6.6919999122619602</v>
      </c>
      <c r="K371" s="139">
        <f t="shared" si="83"/>
        <v>-2.8351960465876143E-3</v>
      </c>
      <c r="L371" s="140">
        <f t="shared" si="84"/>
        <v>6.0807110239583677</v>
      </c>
      <c r="M371" s="139" cm="1">
        <f t="array" ref="M371">[1]!BSMPut(L371,$G$4,$G$7,V371,$G$11,AE371)</f>
        <v>3.2645535807010795E-2</v>
      </c>
      <c r="N371" s="139">
        <f t="shared" si="85"/>
        <v>1.0377518998403445</v>
      </c>
      <c r="O371" s="141">
        <f t="shared" si="86"/>
        <v>-1.7289025632692301E-2</v>
      </c>
      <c r="P371" s="139">
        <f t="shared" si="87"/>
        <v>1.9111978382356509E-3</v>
      </c>
      <c r="Q371" s="156">
        <f t="shared" si="88"/>
        <v>4.8855238820316088E-5</v>
      </c>
      <c r="R371" s="156">
        <f t="shared" si="80"/>
        <v>5.5361870459071484E-4</v>
      </c>
      <c r="T371" s="102">
        <f>FORECAST($T$2,'EUR GBP'!Q371:R371,'EUR GBP'!$Q$2:$R$2)</f>
        <v>-5.5975160095840613E-3</v>
      </c>
      <c r="U371" s="102">
        <f t="shared" si="89"/>
        <v>7.7005010098293511E-6</v>
      </c>
      <c r="V371" s="102">
        <f t="shared" si="90"/>
        <v>3.2576870126649726E-2</v>
      </c>
      <c r="W371" s="149">
        <f t="shared" si="91"/>
        <v>7.7005010098302185E-6</v>
      </c>
      <c r="X371" s="155">
        <f t="shared" si="81"/>
        <v>-1.3595694691885806E-6</v>
      </c>
      <c r="AC371" s="152">
        <f t="shared" si="82"/>
        <v>0.23297410817481556</v>
      </c>
      <c r="AD371" s="153">
        <f t="shared" si="92"/>
        <v>-2.4421116798546139E-3</v>
      </c>
      <c r="AE371" s="153">
        <f t="shared" si="93"/>
        <v>0.18688768534688785</v>
      </c>
      <c r="AF371" s="153">
        <f t="shared" si="94"/>
        <v>-2.4421116798546139E-3</v>
      </c>
      <c r="AG371" s="139">
        <f t="shared" si="95"/>
        <v>-1.4050748029960634E-3</v>
      </c>
    </row>
    <row r="372" spans="9:33" ht="15" x14ac:dyDescent="0.2">
      <c r="I372" s="49">
        <v>44539</v>
      </c>
      <c r="J372" s="50">
        <v>6.7109999656677202</v>
      </c>
      <c r="K372" s="139">
        <f t="shared" si="83"/>
        <v>2.9804099030313812E-4</v>
      </c>
      <c r="L372" s="140">
        <f t="shared" si="84"/>
        <v>6.099817503564708</v>
      </c>
      <c r="M372" s="139" cm="1">
        <f t="array" ref="M372">[1]!BSMPut(L372,$G$4,$G$7,V372,$G$11,AE372)</f>
        <v>2.9316068364332537E-2</v>
      </c>
      <c r="N372" s="139">
        <f t="shared" si="85"/>
        <v>-5.621182985516171</v>
      </c>
      <c r="O372" s="141">
        <f t="shared" si="86"/>
        <v>1.8174539736479645E-3</v>
      </c>
      <c r="P372" s="139">
        <f t="shared" si="87"/>
        <v>-2.009086098502057E-4</v>
      </c>
      <c r="Q372" s="156">
        <f t="shared" si="88"/>
        <v>5.3987963658474331E-7</v>
      </c>
      <c r="R372" s="156">
        <f t="shared" si="80"/>
        <v>-2.8658506098373842E-3</v>
      </c>
      <c r="T372" s="102">
        <f>FORECAST($T$2,'EUR GBP'!Q372:R372,'EUR GBP'!$Q$2:$R$2)</f>
        <v>-5.6052165105938906E-3</v>
      </c>
      <c r="U372" s="102">
        <f t="shared" si="89"/>
        <v>2.1111918613306822E-5</v>
      </c>
      <c r="V372" s="102">
        <f t="shared" si="90"/>
        <v>3.2590281544253204E-2</v>
      </c>
      <c r="W372" s="149">
        <f t="shared" si="91"/>
        <v>2.111191861330769E-5</v>
      </c>
      <c r="X372" s="155">
        <f t="shared" si="81"/>
        <v>-3.7274353897240904E-6</v>
      </c>
      <c r="AC372" s="152">
        <f t="shared" si="82"/>
        <v>0.23541621985467018</v>
      </c>
      <c r="AD372" s="153">
        <f t="shared" si="92"/>
        <v>-4.6263028867275791E-3</v>
      </c>
      <c r="AE372" s="153">
        <f t="shared" si="93"/>
        <v>0.18470349414001488</v>
      </c>
      <c r="AF372" s="153">
        <f t="shared" si="94"/>
        <v>-4.6263028867275791E-3</v>
      </c>
      <c r="AG372" s="139">
        <f t="shared" si="95"/>
        <v>-2.661754444234039E-3</v>
      </c>
    </row>
    <row r="373" spans="9:33" ht="15" x14ac:dyDescent="0.2">
      <c r="I373" s="49">
        <v>44538</v>
      </c>
      <c r="J373" s="50">
        <v>6.7090001106262198</v>
      </c>
      <c r="K373" s="139">
        <f t="shared" si="83"/>
        <v>-1.6262874343807066E-2</v>
      </c>
      <c r="L373" s="140">
        <f t="shared" si="84"/>
        <v>5.9988290410360312</v>
      </c>
      <c r="M373" s="139" cm="1">
        <f t="array" ref="M373">[1]!BSMPut(L373,$G$4,$G$7,V373,$G$11,AE373)</f>
        <v>4.5820242250948162E-2</v>
      </c>
      <c r="N373" s="139">
        <f t="shared" si="85"/>
        <v>27.387164787715079</v>
      </c>
      <c r="O373" s="141">
        <f t="shared" si="86"/>
        <v>-9.9171008555028806E-2</v>
      </c>
      <c r="P373" s="139">
        <f t="shared" si="87"/>
        <v>1.0962758757649274E-2</v>
      </c>
      <c r="Q373" s="156">
        <f t="shared" si="88"/>
        <v>1.6074577400093243E-3</v>
      </c>
      <c r="R373" s="156">
        <f t="shared" si="80"/>
        <v>1.3401942748880557E-2</v>
      </c>
      <c r="T373" s="102">
        <f>FORECAST($T$2,'EUR GBP'!Q373:R373,'EUR GBP'!$Q$2:$R$2)</f>
        <v>-5.6263284292071974E-3</v>
      </c>
      <c r="U373" s="102">
        <f t="shared" si="89"/>
        <v>6.1102351173764925E-5</v>
      </c>
      <c r="V373" s="102">
        <f t="shared" si="90"/>
        <v>3.263027197681366E-2</v>
      </c>
      <c r="W373" s="149">
        <f t="shared" si="91"/>
        <v>6.1102351173764058E-5</v>
      </c>
      <c r="X373" s="155">
        <f t="shared" si="81"/>
        <v>-1.0787985229200073E-5</v>
      </c>
      <c r="AC373" s="152">
        <f t="shared" si="82"/>
        <v>0.24004252274139776</v>
      </c>
      <c r="AD373" s="153">
        <f t="shared" si="92"/>
        <v>1.4643447116793329E-3</v>
      </c>
      <c r="AE373" s="153">
        <f t="shared" si="93"/>
        <v>0.1907941417384218</v>
      </c>
      <c r="AF373" s="153">
        <f t="shared" si="94"/>
        <v>1.4643447116793329E-3</v>
      </c>
      <c r="AG373" s="139">
        <f t="shared" si="95"/>
        <v>8.425142364511585E-4</v>
      </c>
    </row>
    <row r="374" spans="9:33" ht="15" x14ac:dyDescent="0.2">
      <c r="I374" s="49">
        <v>44537</v>
      </c>
      <c r="J374" s="50">
        <v>6.8189997673034597</v>
      </c>
      <c r="K374" s="139">
        <f t="shared" si="83"/>
        <v>1.3137652923049709E-2</v>
      </c>
      <c r="L374" s="140">
        <f t="shared" si="84"/>
        <v>6.1781134577673278</v>
      </c>
      <c r="M374" s="139" cm="1">
        <f t="array" ref="M374">[1]!BSMPut(L374,$G$4,$G$7,V374,$G$11,AE374)</f>
        <v>2.4918129781378973E-2</v>
      </c>
      <c r="N374" s="139">
        <f t="shared" si="85"/>
        <v>-14.4170601514233</v>
      </c>
      <c r="O374" s="141">
        <f t="shared" si="86"/>
        <v>8.0113408176267775E-2</v>
      </c>
      <c r="P374" s="139">
        <f t="shared" si="87"/>
        <v>-8.8560556142995399E-3</v>
      </c>
      <c r="Q374" s="156">
        <f t="shared" si="88"/>
        <v>1.0490121537295733E-3</v>
      </c>
      <c r="R374" s="156">
        <f t="shared" si="80"/>
        <v>-7.0319113533066384E-3</v>
      </c>
      <c r="T374" s="102">
        <f>FORECAST($T$2,'EUR GBP'!Q374:R374,'EUR GBP'!$Q$2:$R$2)</f>
        <v>-5.6874307803809624E-3</v>
      </c>
      <c r="U374" s="102">
        <f t="shared" si="89"/>
        <v>-1.8261652439839453E-5</v>
      </c>
      <c r="V374" s="102">
        <f t="shared" si="90"/>
        <v>3.2550907973200059E-2</v>
      </c>
      <c r="W374" s="149">
        <f t="shared" si="91"/>
        <v>-1.8261652439836851E-5</v>
      </c>
      <c r="X374" s="155">
        <f t="shared" si="81"/>
        <v>3.2242038644551447E-6</v>
      </c>
      <c r="AC374" s="152">
        <f t="shared" si="82"/>
        <v>0.23857817802971842</v>
      </c>
      <c r="AD374" s="153">
        <f t="shared" si="92"/>
        <v>1.3416262982176297E-3</v>
      </c>
      <c r="AE374" s="153">
        <f t="shared" si="93"/>
        <v>0.19067142332496009</v>
      </c>
      <c r="AF374" s="153">
        <f t="shared" si="94"/>
        <v>1.3416262982176297E-3</v>
      </c>
      <c r="AG374" s="139">
        <f t="shared" si="95"/>
        <v>7.719079033988727E-4</v>
      </c>
    </row>
    <row r="375" spans="9:33" ht="15" x14ac:dyDescent="0.2">
      <c r="I375" s="49">
        <v>44536</v>
      </c>
      <c r="J375" s="50">
        <v>6.7300000190734801</v>
      </c>
      <c r="K375" s="139">
        <f t="shared" si="83"/>
        <v>3.2928504903004641E-2</v>
      </c>
      <c r="L375" s="140">
        <f t="shared" si="84"/>
        <v>6.2987980741225416</v>
      </c>
      <c r="M375" s="139" cm="1">
        <f t="array" ref="M375">[1]!BSMPut(L375,$G$4,$G$7,V375,$G$11,AE375)</f>
        <v>1.89974041882639E-2</v>
      </c>
      <c r="N375" s="139">
        <f t="shared" si="85"/>
        <v>-26.258511337653445</v>
      </c>
      <c r="O375" s="141">
        <f t="shared" si="86"/>
        <v>0.20079802453148154</v>
      </c>
      <c r="P375" s="139">
        <f t="shared" si="87"/>
        <v>-2.2197014369675364E-2</v>
      </c>
      <c r="Q375" s="156">
        <f t="shared" si="88"/>
        <v>6.5900540405210628E-3</v>
      </c>
      <c r="R375" s="156">
        <f t="shared" si="80"/>
        <v>-1.0533933726326328E-2</v>
      </c>
      <c r="T375" s="102">
        <f>FORECAST($T$2,'EUR GBP'!Q375:R375,'EUR GBP'!$Q$2:$R$2)</f>
        <v>-5.6691691279411229E-3</v>
      </c>
      <c r="U375" s="102">
        <f t="shared" si="89"/>
        <v>-7.0575391873712104E-5</v>
      </c>
      <c r="V375" s="102">
        <f t="shared" si="90"/>
        <v>3.2498594233766186E-2</v>
      </c>
      <c r="W375" s="149">
        <f t="shared" si="91"/>
        <v>-7.0575391873710369E-5</v>
      </c>
      <c r="X375" s="155">
        <f t="shared" si="81"/>
        <v>1.246050717284849E-5</v>
      </c>
      <c r="AC375" s="152">
        <f t="shared" si="82"/>
        <v>0.23723655173150079</v>
      </c>
      <c r="AD375" s="153">
        <f t="shared" si="92"/>
        <v>8.795594044191446E-3</v>
      </c>
      <c r="AE375" s="153">
        <f t="shared" si="93"/>
        <v>0.19812539107093391</v>
      </c>
      <c r="AF375" s="153">
        <f t="shared" si="94"/>
        <v>8.795594044191446E-3</v>
      </c>
      <c r="AG375" s="139">
        <f t="shared" si="95"/>
        <v>5.060566095655126E-3</v>
      </c>
    </row>
    <row r="376" spans="9:33" ht="15" x14ac:dyDescent="0.2">
      <c r="I376" s="49">
        <v>44533</v>
      </c>
      <c r="J376" s="50">
        <v>6.5120000839233398</v>
      </c>
      <c r="K376" s="139">
        <f t="shared" si="83"/>
        <v>-1.5844342656645125E-2</v>
      </c>
      <c r="L376" s="140">
        <f t="shared" si="84"/>
        <v>6.0013812472851003</v>
      </c>
      <c r="M376" s="139" cm="1">
        <f t="array" ref="M376">[1]!BSMPut(L376,$G$4,$G$7,V376,$G$11,AE376)</f>
        <v>4.5491901975782234E-2</v>
      </c>
      <c r="N376" s="139">
        <f t="shared" si="85"/>
        <v>26.730484237383223</v>
      </c>
      <c r="O376" s="141">
        <f t="shared" si="86"/>
        <v>-9.6618802305959761E-2</v>
      </c>
      <c r="P376" s="139">
        <f t="shared" si="87"/>
        <v>1.0680627701244987E-2</v>
      </c>
      <c r="Q376" s="156">
        <f t="shared" si="88"/>
        <v>1.5257852194729687E-3</v>
      </c>
      <c r="R376" s="156">
        <f t="shared" si="80"/>
        <v>1.3078789335419182E-2</v>
      </c>
      <c r="T376" s="102">
        <f>FORECAST($T$2,'EUR GBP'!Q376:R376,'EUR GBP'!$Q$2:$R$2)</f>
        <v>-5.5985937360674108E-3</v>
      </c>
      <c r="U376" s="102">
        <f t="shared" si="89"/>
        <v>4.8115570098160136E-5</v>
      </c>
      <c r="V376" s="102">
        <f t="shared" si="90"/>
        <v>3.2617285195738054E-2</v>
      </c>
      <c r="W376" s="149">
        <f t="shared" si="91"/>
        <v>4.8115570098157534E-5</v>
      </c>
      <c r="X376" s="155">
        <f t="shared" si="81"/>
        <v>-8.4950914251617366E-6</v>
      </c>
      <c r="AC376" s="152">
        <f t="shared" si="82"/>
        <v>0.22844095768730935</v>
      </c>
      <c r="AD376" s="153">
        <f t="shared" si="92"/>
        <v>1.5310121489442163E-3</v>
      </c>
      <c r="AE376" s="153">
        <f t="shared" si="93"/>
        <v>0.19086080917568668</v>
      </c>
      <c r="AF376" s="153">
        <f t="shared" si="94"/>
        <v>1.5310121489442163E-3</v>
      </c>
      <c r="AG376" s="139">
        <f t="shared" si="95"/>
        <v>8.8087150612638687E-4</v>
      </c>
    </row>
    <row r="377" spans="9:33" ht="15" x14ac:dyDescent="0.2">
      <c r="I377" s="49">
        <v>44532</v>
      </c>
      <c r="J377" s="50">
        <v>6.6160001754760698</v>
      </c>
      <c r="K377" s="139">
        <f t="shared" si="83"/>
        <v>-1.5745997689973208E-2</v>
      </c>
      <c r="L377" s="140">
        <f t="shared" si="84"/>
        <v>6.0019809548967427</v>
      </c>
      <c r="M377" s="139" cm="1">
        <f t="array" ref="M377">[1]!BSMPut(L377,$G$4,$G$7,V377,$G$11,AE377)</f>
        <v>4.5404130588948988E-2</v>
      </c>
      <c r="N377" s="139">
        <f t="shared" si="85"/>
        <v>26.55494146371673</v>
      </c>
      <c r="O377" s="141">
        <f t="shared" si="86"/>
        <v>-9.6019094694317353E-2</v>
      </c>
      <c r="P377" s="139">
        <f t="shared" si="87"/>
        <v>1.0614333630353153E-2</v>
      </c>
      <c r="Q377" s="156">
        <f t="shared" si="88"/>
        <v>1.5069030716294803E-3</v>
      </c>
      <c r="R377" s="156">
        <f t="shared" si="80"/>
        <v>1.2995029032572119E-2</v>
      </c>
      <c r="T377" s="102">
        <f>FORECAST($T$2,'EUR GBP'!Q377:R377,'EUR GBP'!$Q$2:$R$2)</f>
        <v>-5.646709306165571E-3</v>
      </c>
      <c r="U377" s="102">
        <f t="shared" si="89"/>
        <v>1.0286993347108624E-4</v>
      </c>
      <c r="V377" s="102">
        <f t="shared" si="90"/>
        <v>3.267203955911098E-2</v>
      </c>
      <c r="W377" s="149">
        <f t="shared" si="91"/>
        <v>1.0286993347108364E-4</v>
      </c>
      <c r="X377" s="155">
        <f t="shared" si="81"/>
        <v>-1.8162301474437364E-5</v>
      </c>
      <c r="AC377" s="152">
        <f t="shared" si="82"/>
        <v>0.22690994553836513</v>
      </c>
      <c r="AD377" s="153">
        <f t="shared" si="92"/>
        <v>1.5502753449275486E-3</v>
      </c>
      <c r="AE377" s="153">
        <f t="shared" si="93"/>
        <v>0.19088007237167001</v>
      </c>
      <c r="AF377" s="153">
        <f t="shared" si="94"/>
        <v>1.5502753449275486E-3</v>
      </c>
      <c r="AG377" s="139">
        <f t="shared" si="95"/>
        <v>8.919546320639225E-4</v>
      </c>
    </row>
    <row r="378" spans="9:33" ht="15" x14ac:dyDescent="0.2">
      <c r="I378" s="49">
        <v>44531</v>
      </c>
      <c r="J378" s="50">
        <v>6.7210001945495597</v>
      </c>
      <c r="K378" s="139">
        <f t="shared" si="83"/>
        <v>1.7870568643709877E-3</v>
      </c>
      <c r="L378" s="140">
        <f t="shared" si="84"/>
        <v>6.1088975224386166</v>
      </c>
      <c r="M378" s="139" cm="1">
        <f t="array" ref="M378">[1]!BSMPut(L378,$G$4,$G$7,V378,$G$11,AE378)</f>
        <v>3.1000214644630653E-2</v>
      </c>
      <c r="N378" s="139">
        <f t="shared" si="85"/>
        <v>-2.25289042491994</v>
      </c>
      <c r="O378" s="141">
        <f t="shared" si="86"/>
        <v>1.08974728475566E-2</v>
      </c>
      <c r="P378" s="139">
        <f t="shared" si="87"/>
        <v>-1.2046501052725084E-3</v>
      </c>
      <c r="Q378" s="156">
        <f t="shared" si="88"/>
        <v>1.940982837985684E-5</v>
      </c>
      <c r="R378" s="156">
        <f t="shared" si="80"/>
        <v>-1.1250136170998378E-3</v>
      </c>
      <c r="T378" s="102">
        <f>FORECAST($T$2,'EUR GBP'!Q378:R378,'EUR GBP'!$Q$2:$R$2)</f>
        <v>-5.7495792396366572E-3</v>
      </c>
      <c r="U378" s="102">
        <f t="shared" si="89"/>
        <v>-9.5838215202152105E-6</v>
      </c>
      <c r="V378" s="102">
        <f t="shared" si="90"/>
        <v>3.2559585804119683E-2</v>
      </c>
      <c r="W378" s="149">
        <f t="shared" si="91"/>
        <v>-9.5838215202134758E-6</v>
      </c>
      <c r="X378" s="155">
        <f t="shared" si="81"/>
        <v>1.6920809594598073E-6</v>
      </c>
      <c r="AC378" s="152">
        <f t="shared" si="82"/>
        <v>0.22535967019343758</v>
      </c>
      <c r="AD378" s="153">
        <f t="shared" si="92"/>
        <v>1.0173691702355936E-4</v>
      </c>
      <c r="AE378" s="153">
        <f t="shared" si="93"/>
        <v>0.18943153394376602</v>
      </c>
      <c r="AF378" s="153">
        <f t="shared" si="94"/>
        <v>1.0173691702355936E-4</v>
      </c>
      <c r="AG378" s="139">
        <f t="shared" si="95"/>
        <v>5.8534578833354023E-5</v>
      </c>
    </row>
    <row r="379" spans="9:33" ht="15" x14ac:dyDescent="0.2">
      <c r="I379" s="49">
        <v>44530</v>
      </c>
      <c r="J379" s="50">
        <v>6.7090001106262198</v>
      </c>
      <c r="K379" s="139">
        <f t="shared" si="83"/>
        <v>-1.1559119068436105E-2</v>
      </c>
      <c r="L379" s="140">
        <f t="shared" si="84"/>
        <v>6.027512540938508</v>
      </c>
      <c r="M379" s="139" cm="1">
        <f t="array" ref="M379">[1]!BSMPut(L379,$G$4,$G$7,V379,$G$11,AE379)</f>
        <v>4.0148155589345258E-2</v>
      </c>
      <c r="N379" s="139">
        <f t="shared" si="85"/>
        <v>16.042991464509271</v>
      </c>
      <c r="O379" s="141">
        <f t="shared" si="86"/>
        <v>-7.0487508652552044E-2</v>
      </c>
      <c r="P379" s="139">
        <f t="shared" si="87"/>
        <v>7.7919702949966578E-3</v>
      </c>
      <c r="Q379" s="156">
        <f t="shared" si="88"/>
        <v>8.1207179363588546E-4</v>
      </c>
      <c r="R379" s="156">
        <f t="shared" si="80"/>
        <v>8.0523113277617929E-3</v>
      </c>
      <c r="T379" s="102">
        <f>FORECAST($T$2,'EUR GBP'!Q379:R379,'EUR GBP'!$Q$2:$R$2)</f>
        <v>-5.739995418116442E-3</v>
      </c>
      <c r="U379" s="102">
        <f t="shared" si="89"/>
        <v>-2.4662306532263929E-5</v>
      </c>
      <c r="V379" s="102">
        <f t="shared" si="90"/>
        <v>3.254450731910763E-2</v>
      </c>
      <c r="W379" s="149">
        <f t="shared" si="91"/>
        <v>-2.4662306532266531E-5</v>
      </c>
      <c r="X379" s="155">
        <f t="shared" si="81"/>
        <v>4.3542775928782004E-6</v>
      </c>
      <c r="AC379" s="152">
        <f t="shared" si="82"/>
        <v>0.22525793327641402</v>
      </c>
      <c r="AD379" s="153">
        <f t="shared" si="92"/>
        <v>-9.665120778827585E-4</v>
      </c>
      <c r="AE379" s="153">
        <f t="shared" si="93"/>
        <v>0.1883632849488597</v>
      </c>
      <c r="AF379" s="153">
        <f t="shared" si="94"/>
        <v>-9.665120778827585E-4</v>
      </c>
      <c r="AG379" s="139">
        <f t="shared" si="95"/>
        <v>-5.5608503846362996E-4</v>
      </c>
    </row>
    <row r="380" spans="9:33" ht="15" x14ac:dyDescent="0.2">
      <c r="I380" s="49">
        <v>44529</v>
      </c>
      <c r="J380" s="50">
        <v>6.7870001792907697</v>
      </c>
      <c r="K380" s="139">
        <f t="shared" si="83"/>
        <v>-1.33188362581465E-2</v>
      </c>
      <c r="L380" s="140">
        <f t="shared" si="84"/>
        <v>6.016781785428388</v>
      </c>
      <c r="M380" s="139" cm="1">
        <f t="array" ref="M380">[1]!BSMPut(L380,$G$4,$G$7,V380,$G$11,AE380)</f>
        <v>4.2998941237578414E-2</v>
      </c>
      <c r="N380" s="139">
        <f t="shared" si="85"/>
        <v>21.744562760975583</v>
      </c>
      <c r="O380" s="141">
        <f t="shared" si="86"/>
        <v>-8.1218264162671971E-2</v>
      </c>
      <c r="P380" s="139">
        <f t="shared" si="87"/>
        <v>8.9781908009571691E-3</v>
      </c>
      <c r="Q380" s="156">
        <f t="shared" si="88"/>
        <v>1.0781458382469898E-3</v>
      </c>
      <c r="R380" s="156">
        <f t="shared" si="80"/>
        <v>1.0696971196612533E-2</v>
      </c>
      <c r="T380" s="102">
        <f>FORECAST($T$2,'EUR GBP'!Q380:R380,'EUR GBP'!$Q$2:$R$2)</f>
        <v>-5.7153331115841781E-3</v>
      </c>
      <c r="U380" s="102">
        <f t="shared" si="89"/>
        <v>-7.8512076288457522E-5</v>
      </c>
      <c r="V380" s="102">
        <f t="shared" si="90"/>
        <v>3.2490657549351439E-2</v>
      </c>
      <c r="W380" s="149">
        <f t="shared" si="91"/>
        <v>-7.8512076288457522E-5</v>
      </c>
      <c r="X380" s="155">
        <f t="shared" si="81"/>
        <v>1.3861776233536915E-5</v>
      </c>
      <c r="AC380" s="152">
        <f t="shared" si="82"/>
        <v>0.22622444535429678</v>
      </c>
      <c r="AD380" s="153">
        <f t="shared" si="92"/>
        <v>1.0893719866431339E-3</v>
      </c>
      <c r="AE380" s="153">
        <f t="shared" si="93"/>
        <v>0.1904191690133856</v>
      </c>
      <c r="AF380" s="153">
        <f t="shared" si="94"/>
        <v>1.0893719866431339E-3</v>
      </c>
      <c r="AG380" s="139">
        <f t="shared" si="95"/>
        <v>6.2677278117483786E-4</v>
      </c>
    </row>
    <row r="381" spans="9:33" ht="15" x14ac:dyDescent="0.2">
      <c r="I381" s="49">
        <v>44526</v>
      </c>
      <c r="J381" s="50">
        <v>6.8779997825622496</v>
      </c>
      <c r="K381" s="139">
        <f t="shared" si="83"/>
        <v>-3.8644629866498414E-2</v>
      </c>
      <c r="L381" s="140">
        <f t="shared" si="84"/>
        <v>5.8623450947487248</v>
      </c>
      <c r="M381" s="139" cm="1">
        <f t="array" ref="M381">[1]!BSMPut(L381,$G$4,$G$7,V381,$G$11,AE381)</f>
        <v>7.9685815642440261E-2</v>
      </c>
      <c r="N381" s="139">
        <f t="shared" si="85"/>
        <v>95.118311570699277</v>
      </c>
      <c r="O381" s="141">
        <f t="shared" si="86"/>
        <v>-0.23565495484233523</v>
      </c>
      <c r="P381" s="139">
        <f t="shared" si="87"/>
        <v>2.605023844794057E-2</v>
      </c>
      <c r="Q381" s="156">
        <f t="shared" si="88"/>
        <v>9.0766012254196449E-3</v>
      </c>
      <c r="R381" s="156">
        <f t="shared" si="80"/>
        <v>4.230294034759819E-2</v>
      </c>
      <c r="T381" s="102">
        <f>FORECAST($T$2,'EUR GBP'!Q381:R381,'EUR GBP'!$Q$2:$R$2)</f>
        <v>-5.6368210352957205E-3</v>
      </c>
      <c r="U381" s="102">
        <f t="shared" si="89"/>
        <v>5.4553011432291465E-5</v>
      </c>
      <c r="V381" s="102">
        <f t="shared" si="90"/>
        <v>3.2623722637072188E-2</v>
      </c>
      <c r="W381" s="149">
        <f t="shared" si="91"/>
        <v>5.4553011432291465E-5</v>
      </c>
      <c r="X381" s="155">
        <f t="shared" si="81"/>
        <v>-9.6316601609372885E-6</v>
      </c>
      <c r="AC381" s="152">
        <f t="shared" si="82"/>
        <v>0.22513507336765365</v>
      </c>
      <c r="AD381" s="153">
        <f t="shared" si="92"/>
        <v>1.2489271620789083E-2</v>
      </c>
      <c r="AE381" s="153">
        <f t="shared" si="93"/>
        <v>0.20181906864753155</v>
      </c>
      <c r="AF381" s="153">
        <f t="shared" si="94"/>
        <v>1.2489271620789083E-2</v>
      </c>
      <c r="AG381" s="139">
        <f t="shared" si="95"/>
        <v>7.1857323343989142E-3</v>
      </c>
    </row>
    <row r="382" spans="9:33" ht="15" x14ac:dyDescent="0.2">
      <c r="I382" s="49">
        <v>44525</v>
      </c>
      <c r="J382" s="50">
        <v>7.1490001678466797</v>
      </c>
      <c r="K382" s="139">
        <f t="shared" si="83"/>
        <v>1.4228641655258382E-2</v>
      </c>
      <c r="L382" s="140">
        <f t="shared" si="84"/>
        <v>6.1847663071104391</v>
      </c>
      <c r="M382" s="139" cm="1">
        <f t="array" ref="M382">[1]!BSMPut(L382,$G$4,$G$7,V382,$G$11,AE382)</f>
        <v>2.4782003137456599E-2</v>
      </c>
      <c r="N382" s="139">
        <f t="shared" si="85"/>
        <v>-14.689313439268048</v>
      </c>
      <c r="O382" s="141">
        <f t="shared" si="86"/>
        <v>8.6766257519379053E-2</v>
      </c>
      <c r="P382" s="139">
        <f t="shared" si="87"/>
        <v>-9.5914881107739946E-3</v>
      </c>
      <c r="Q382" s="156">
        <f t="shared" si="88"/>
        <v>1.230472282218414E-3</v>
      </c>
      <c r="R382" s="156">
        <f t="shared" si="80"/>
        <v>-7.0637583381257165E-3</v>
      </c>
      <c r="T382" s="102">
        <f>FORECAST($T$2,'EUR GBP'!Q382:R382,'EUR GBP'!$Q$2:$R$2)</f>
        <v>-5.691374046728012E-3</v>
      </c>
      <c r="U382" s="102">
        <f t="shared" si="89"/>
        <v>3.3002812415364007E-5</v>
      </c>
      <c r="V382" s="102">
        <f t="shared" si="90"/>
        <v>3.2602172438055257E-2</v>
      </c>
      <c r="W382" s="149">
        <f t="shared" si="91"/>
        <v>3.3002812415361404E-5</v>
      </c>
      <c r="X382" s="155">
        <f t="shared" si="81"/>
        <v>-5.8268437469203698E-6</v>
      </c>
      <c r="AC382" s="152">
        <f t="shared" si="82"/>
        <v>0.21264580174686457</v>
      </c>
      <c r="AD382" s="153">
        <f t="shared" si="92"/>
        <v>2.2648455908134413E-3</v>
      </c>
      <c r="AE382" s="153">
        <f t="shared" si="93"/>
        <v>0.1915946426175559</v>
      </c>
      <c r="AF382" s="153">
        <f t="shared" si="94"/>
        <v>2.2648455908134413E-3</v>
      </c>
      <c r="AG382" s="139">
        <f t="shared" si="95"/>
        <v>1.3030843341767849E-3</v>
      </c>
    </row>
    <row r="383" spans="9:33" ht="15" x14ac:dyDescent="0.2">
      <c r="I383" s="49">
        <v>44524</v>
      </c>
      <c r="J383" s="50">
        <v>7.0479998588562003</v>
      </c>
      <c r="K383" s="139">
        <f t="shared" si="83"/>
        <v>2.0063709427797394E-2</v>
      </c>
      <c r="L383" s="140">
        <f t="shared" si="84"/>
        <v>6.2203485506767491</v>
      </c>
      <c r="M383" s="139" cm="1">
        <f t="array" ref="M383">[1]!BSMPut(L383,$G$4,$G$7,V383,$G$11,AE383)</f>
        <v>2.2706216298929327E-2</v>
      </c>
      <c r="N383" s="139">
        <f t="shared" si="85"/>
        <v>-18.840887116322591</v>
      </c>
      <c r="O383" s="141">
        <f t="shared" si="86"/>
        <v>0.12234850108568907</v>
      </c>
      <c r="P383" s="139">
        <f t="shared" si="87"/>
        <v>-1.352489120868566E-2</v>
      </c>
      <c r="Q383" s="156">
        <f t="shared" si="88"/>
        <v>2.4466250073889306E-3</v>
      </c>
      <c r="R383" s="156">
        <f t="shared" si="80"/>
        <v>-8.6956344118468212E-3</v>
      </c>
      <c r="T383" s="102">
        <f>FORECAST($T$2,'EUR GBP'!Q383:R383,'EUR GBP'!$Q$2:$R$2)</f>
        <v>-5.724376859143376E-3</v>
      </c>
      <c r="U383" s="102">
        <f t="shared" si="89"/>
        <v>-7.4984040111334554E-6</v>
      </c>
      <c r="V383" s="102">
        <f t="shared" si="90"/>
        <v>3.2561671221628764E-2</v>
      </c>
      <c r="W383" s="149">
        <f t="shared" si="91"/>
        <v>-7.4984040111317207E-6</v>
      </c>
      <c r="X383" s="155">
        <f t="shared" si="81"/>
        <v>1.3238880363968226E-6</v>
      </c>
      <c r="AC383" s="152">
        <f t="shared" si="82"/>
        <v>0.21038095615605112</v>
      </c>
      <c r="AD383" s="153">
        <f t="shared" si="92"/>
        <v>4.1388684979416779E-3</v>
      </c>
      <c r="AE383" s="153">
        <f t="shared" si="93"/>
        <v>0.19346866552468414</v>
      </c>
      <c r="AF383" s="153">
        <f t="shared" si="94"/>
        <v>4.1388684979416779E-3</v>
      </c>
      <c r="AG383" s="139">
        <f t="shared" si="95"/>
        <v>2.3813079014135116E-3</v>
      </c>
    </row>
    <row r="384" spans="9:33" ht="15" x14ac:dyDescent="0.2">
      <c r="I384" s="49">
        <v>44523</v>
      </c>
      <c r="J384" s="50">
        <v>6.9079999923706001</v>
      </c>
      <c r="K384" s="139">
        <f t="shared" si="83"/>
        <v>-4.3334185083664743E-3</v>
      </c>
      <c r="L384" s="140">
        <f t="shared" si="84"/>
        <v>6.0715748633121427</v>
      </c>
      <c r="M384" s="139" cm="1">
        <f t="array" ref="M384">[1]!BSMPut(L384,$G$4,$G$7,V384,$G$11,AE384)</f>
        <v>3.5182066692865277E-2</v>
      </c>
      <c r="N384" s="139">
        <f t="shared" si="85"/>
        <v>6.1108136715493089</v>
      </c>
      <c r="O384" s="141">
        <f t="shared" si="86"/>
        <v>-2.6425186278917323E-2</v>
      </c>
      <c r="P384" s="139">
        <f t="shared" si="87"/>
        <v>2.9211454690507375E-3</v>
      </c>
      <c r="Q384" s="156">
        <f t="shared" si="88"/>
        <v>1.1413168238834365E-4</v>
      </c>
      <c r="R384" s="156">
        <f t="shared" si="80"/>
        <v>3.0519560436150736E-3</v>
      </c>
      <c r="T384" s="102">
        <f>FORECAST($T$2,'EUR GBP'!Q384:R384,'EUR GBP'!$Q$2:$R$2)</f>
        <v>-5.7168784551322425E-3</v>
      </c>
      <c r="U384" s="102">
        <f t="shared" si="89"/>
        <v>-6.1349896714094944E-5</v>
      </c>
      <c r="V384" s="102">
        <f t="shared" si="90"/>
        <v>3.2507819728925802E-2</v>
      </c>
      <c r="W384" s="149">
        <f t="shared" si="91"/>
        <v>-6.1349896714094077E-5</v>
      </c>
      <c r="X384" s="155">
        <f t="shared" si="81"/>
        <v>1.083169087360384E-5</v>
      </c>
      <c r="AC384" s="152">
        <f t="shared" si="82"/>
        <v>0.20624208765810945</v>
      </c>
      <c r="AD384" s="153">
        <f t="shared" si="92"/>
        <v>1.016281735646829E-5</v>
      </c>
      <c r="AE384" s="153">
        <f t="shared" si="93"/>
        <v>0.18933995984409893</v>
      </c>
      <c r="AF384" s="153">
        <f t="shared" si="94"/>
        <v>1.016281735646829E-5</v>
      </c>
      <c r="AG384" s="139">
        <f t="shared" si="95"/>
        <v>5.8472013023887419E-6</v>
      </c>
    </row>
    <row r="385" spans="9:33" ht="15" x14ac:dyDescent="0.2">
      <c r="I385" s="49">
        <v>44522</v>
      </c>
      <c r="J385" s="50">
        <v>6.9380002021789497</v>
      </c>
      <c r="K385" s="139">
        <f t="shared" si="83"/>
        <v>-2.1596533040402635E-3</v>
      </c>
      <c r="L385" s="140">
        <f t="shared" si="84"/>
        <v>6.0848304836359235</v>
      </c>
      <c r="M385" s="139" cm="1">
        <f t="array" ref="M385">[1]!BSMPut(L385,$G$4,$G$7,V385,$G$11,AE385)</f>
        <v>3.3437030589358763E-2</v>
      </c>
      <c r="N385" s="139">
        <f t="shared" si="85"/>
        <v>2.6207414645362803</v>
      </c>
      <c r="O385" s="141">
        <f t="shared" si="86"/>
        <v>-1.316956595513652E-2</v>
      </c>
      <c r="P385" s="139">
        <f t="shared" si="87"/>
        <v>1.4558163379875357E-3</v>
      </c>
      <c r="Q385" s="156">
        <f t="shared" si="88"/>
        <v>2.8347386657581361E-5</v>
      </c>
      <c r="R385" s="156">
        <f t="shared" si="80"/>
        <v>1.3141878980558394E-3</v>
      </c>
      <c r="T385" s="102">
        <f>FORECAST($T$2,'EUR GBP'!Q385:R385,'EUR GBP'!$Q$2:$R$2)</f>
        <v>-5.6555285584181476E-3</v>
      </c>
      <c r="U385" s="102">
        <f t="shared" si="89"/>
        <v>-5.7899812236422363E-5</v>
      </c>
      <c r="V385" s="102">
        <f t="shared" si="90"/>
        <v>3.2511269813403472E-2</v>
      </c>
      <c r="W385" s="149">
        <f t="shared" si="91"/>
        <v>-5.7899812236424097E-5</v>
      </c>
      <c r="X385" s="155">
        <f t="shared" si="81"/>
        <v>1.0222557842392803E-5</v>
      </c>
      <c r="AC385" s="152">
        <f t="shared" si="82"/>
        <v>0.20623192484075298</v>
      </c>
      <c r="AD385" s="153">
        <f t="shared" si="92"/>
        <v>-3.131965489475419E-4</v>
      </c>
      <c r="AE385" s="153">
        <f t="shared" si="93"/>
        <v>0.18901660047779492</v>
      </c>
      <c r="AF385" s="153">
        <f t="shared" si="94"/>
        <v>-3.131965489475419E-4</v>
      </c>
      <c r="AG385" s="139">
        <f t="shared" si="95"/>
        <v>-1.8019838443167051E-4</v>
      </c>
    </row>
    <row r="386" spans="9:33" ht="15" x14ac:dyDescent="0.2">
      <c r="I386" s="49">
        <v>44519</v>
      </c>
      <c r="J386" s="50">
        <v>6.9530000686645499</v>
      </c>
      <c r="K386" s="139">
        <f t="shared" si="83"/>
        <v>-1.2292888511021028E-2</v>
      </c>
      <c r="L386" s="140">
        <f t="shared" si="84"/>
        <v>6.0230380148412364</v>
      </c>
      <c r="M386" s="139" cm="1">
        <f t="array" ref="M386">[1]!BSMPut(L386,$G$4,$G$7,V386,$G$11,AE386)</f>
        <v>4.0038327912148119E-2</v>
      </c>
      <c r="N386" s="139">
        <f t="shared" si="85"/>
        <v>15.823336110114994</v>
      </c>
      <c r="O386" s="141">
        <f t="shared" si="86"/>
        <v>-7.4962034749823658E-2</v>
      </c>
      <c r="P386" s="139">
        <f t="shared" si="87"/>
        <v>8.2866022532062551E-3</v>
      </c>
      <c r="Q386" s="156">
        <f t="shared" si="88"/>
        <v>9.1844432929526622E-4</v>
      </c>
      <c r="R386" s="156">
        <f t="shared" si="80"/>
        <v>8.0262360513719579E-3</v>
      </c>
      <c r="T386" s="102">
        <f>FORECAST($T$2,'EUR GBP'!Q386:R386,'EUR GBP'!$Q$2:$R$2)</f>
        <v>-5.5976287461817252E-3</v>
      </c>
      <c r="U386" s="102">
        <f t="shared" si="89"/>
        <v>2.6581808924668049E-5</v>
      </c>
      <c r="V386" s="102">
        <f t="shared" si="90"/>
        <v>3.2595751434564564E-2</v>
      </c>
      <c r="W386" s="149">
        <f t="shared" si="91"/>
        <v>2.6581808924668049E-5</v>
      </c>
      <c r="X386" s="155">
        <f t="shared" si="81"/>
        <v>-4.6931772106319132E-6</v>
      </c>
      <c r="AC386" s="152">
        <f t="shared" si="82"/>
        <v>0.20654512138970052</v>
      </c>
      <c r="AD386" s="153">
        <f t="shared" si="92"/>
        <v>-2.040692564845209E-3</v>
      </c>
      <c r="AE386" s="153">
        <f t="shared" si="93"/>
        <v>0.18728910446189725</v>
      </c>
      <c r="AF386" s="153">
        <f t="shared" si="94"/>
        <v>-2.040692564845209E-3</v>
      </c>
      <c r="AG386" s="139">
        <f t="shared" si="95"/>
        <v>-1.1741173539189305E-3</v>
      </c>
    </row>
    <row r="387" spans="9:33" ht="15" x14ac:dyDescent="0.2">
      <c r="I387" s="49">
        <v>44518</v>
      </c>
      <c r="J387" s="50">
        <v>7.0390000343322701</v>
      </c>
      <c r="K387" s="139">
        <f t="shared" si="83"/>
        <v>-7.2192425621697923E-3</v>
      </c>
      <c r="L387" s="140">
        <f t="shared" si="84"/>
        <v>6.0539771080889393</v>
      </c>
      <c r="M387" s="139" cm="1">
        <f t="array" ref="M387">[1]!BSMPut(L387,$G$4,$G$7,V387,$G$11,AE387)</f>
        <v>3.6734029983840344E-2</v>
      </c>
      <c r="N387" s="139">
        <f t="shared" si="85"/>
        <v>9.2147402534994427</v>
      </c>
      <c r="O387" s="141">
        <f t="shared" si="86"/>
        <v>-4.4022941502120716E-2</v>
      </c>
      <c r="P387" s="139">
        <f t="shared" si="87"/>
        <v>4.8664715073665852E-3</v>
      </c>
      <c r="Q387" s="156">
        <f t="shared" si="88"/>
        <v>3.1675845756388732E-4</v>
      </c>
      <c r="R387" s="156">
        <f t="shared" ref="R387:R450" si="96">P387+Q387+X387+AG387</f>
        <v>4.6423825411596557E-3</v>
      </c>
      <c r="T387" s="102">
        <f>FORECAST($T$2,'EUR GBP'!Q387:R387,'EUR GBP'!$Q$2:$R$2)</f>
        <v>-5.6242105551063933E-3</v>
      </c>
      <c r="U387" s="102">
        <f t="shared" si="89"/>
        <v>6.2495889142161025E-5</v>
      </c>
      <c r="V387" s="102">
        <f t="shared" si="90"/>
        <v>3.2631665514782054E-2</v>
      </c>
      <c r="W387" s="149">
        <f t="shared" si="91"/>
        <v>6.2495889142158423E-5</v>
      </c>
      <c r="X387" s="155">
        <f t="shared" ref="X387:X450" si="97">W387*$G$18</f>
        <v>-1.1034022684888407E-5</v>
      </c>
      <c r="AC387" s="152">
        <f t="shared" ref="AC387:AC450" si="98">STDEV(K387:K450)*SQRT(252)</f>
        <v>0.20858581395454573</v>
      </c>
      <c r="AD387" s="153">
        <f t="shared" si="92"/>
        <v>-9.2085025806207255E-4</v>
      </c>
      <c r="AE387" s="153">
        <f t="shared" si="93"/>
        <v>0.18840894676868039</v>
      </c>
      <c r="AF387" s="153">
        <f t="shared" si="94"/>
        <v>-9.2085025806207255E-4</v>
      </c>
      <c r="AG387" s="139">
        <f t="shared" si="95"/>
        <v>-5.2981340108592756E-4</v>
      </c>
    </row>
    <row r="388" spans="9:33" ht="15" x14ac:dyDescent="0.2">
      <c r="I388" s="49">
        <v>44517</v>
      </c>
      <c r="J388" s="50">
        <v>7.0900001525878897</v>
      </c>
      <c r="K388" s="139">
        <f t="shared" ref="K388:K451" si="99">LN(J388/J389)</f>
        <v>1.4104344393601966E-4</v>
      </c>
      <c r="L388" s="140">
        <f t="shared" ref="L388:L451" si="100">$J$3*(1+K388)</f>
        <v>6.0988601325191762</v>
      </c>
      <c r="M388" s="139" cm="1">
        <f t="array" ref="M388">[1]!BSMPut(L388,$G$4,$G$7,V388,$G$11,AE388)</f>
        <v>3.1262889564904306E-2</v>
      </c>
      <c r="N388" s="139">
        <f t="shared" ref="N388:N451" si="101">$B$5*(M388-$G$10)</f>
        <v>-1.7275405843726332</v>
      </c>
      <c r="O388" s="141">
        <f t="shared" ref="O388:O451" si="102">L388-$J$3</f>
        <v>8.6008292811623477E-4</v>
      </c>
      <c r="P388" s="139">
        <f t="shared" ref="P388:P451" si="103">O388*$G$15</f>
        <v>-9.5076996693836278E-5</v>
      </c>
      <c r="Q388" s="156">
        <f t="shared" ref="Q388:Q451" si="104">0.5*$G$16*O388^2</f>
        <v>1.2090680891305009E-7</v>
      </c>
      <c r="R388" s="156">
        <f t="shared" si="96"/>
        <v>-8.6886204862321903E-4</v>
      </c>
      <c r="T388" s="102">
        <f>FORECAST($T$2,'EUR GBP'!Q388:R388,'EUR GBP'!$Q$2:$R$2)</f>
        <v>-5.6867064442485543E-3</v>
      </c>
      <c r="U388" s="102">
        <f t="shared" ref="U388:U451" si="105">T388-T389</f>
        <v>-2.8368690982460455E-5</v>
      </c>
      <c r="V388" s="102">
        <f t="shared" ref="V388:V451" si="106">$T$3+U388</f>
        <v>3.2540800934657436E-2</v>
      </c>
      <c r="W388" s="149">
        <f t="shared" ref="W388:W451" si="107">V388-$T$3</f>
        <v>-2.8368690982459588E-5</v>
      </c>
      <c r="X388" s="155">
        <f t="shared" si="97"/>
        <v>5.0086619158105707E-6</v>
      </c>
      <c r="AC388" s="152">
        <f t="shared" si="98"/>
        <v>0.2095066642126078</v>
      </c>
      <c r="AD388" s="153">
        <f t="shared" ref="AD388:AD451" si="108">AC388-AC389</f>
        <v>-1.3538044299512275E-3</v>
      </c>
      <c r="AE388" s="153">
        <f t="shared" ref="AE388:AE451" si="109">$AC$3+AD388</f>
        <v>0.18797599259679124</v>
      </c>
      <c r="AF388" s="153">
        <f t="shared" ref="AF388:AF451" si="110">AE388-$AC$3</f>
        <v>-1.3538044299512275E-3</v>
      </c>
      <c r="AG388" s="139">
        <f t="shared" ref="AG388:AG451" si="111">AF388*$G$17</f>
        <v>-7.7891462065410636E-4</v>
      </c>
    </row>
    <row r="389" spans="9:33" ht="15" x14ac:dyDescent="0.2">
      <c r="I389" s="49">
        <v>44516</v>
      </c>
      <c r="J389" s="50">
        <v>7.0890002250671298</v>
      </c>
      <c r="K389" s="139">
        <f t="shared" si="99"/>
        <v>-5.7669318551589535E-3</v>
      </c>
      <c r="L389" s="140">
        <f t="shared" si="100"/>
        <v>6.0628332988523121</v>
      </c>
      <c r="M389" s="139" cm="1">
        <f t="array" ref="M389">[1]!BSMPut(L389,$G$4,$G$7,V389,$G$11,AE389)</f>
        <v>3.5937854780600631E-2</v>
      </c>
      <c r="N389" s="139">
        <f t="shared" si="101"/>
        <v>7.6223898470200169</v>
      </c>
      <c r="O389" s="141">
        <f t="shared" si="102"/>
        <v>-3.5166750738747865E-2</v>
      </c>
      <c r="P389" s="139">
        <f t="shared" si="103"/>
        <v>3.8874728638597462E-3</v>
      </c>
      <c r="Q389" s="156">
        <f t="shared" si="104"/>
        <v>2.0213177539045132E-4</v>
      </c>
      <c r="R389" s="156">
        <f t="shared" si="96"/>
        <v>3.8238648097440801E-3</v>
      </c>
      <c r="T389" s="102">
        <f>FORECAST($T$2,'EUR GBP'!Q389:R389,'EUR GBP'!$Q$2:$R$2)</f>
        <v>-5.6583377532660939E-3</v>
      </c>
      <c r="U389" s="102">
        <f t="shared" si="105"/>
        <v>2.1163094788784718E-5</v>
      </c>
      <c r="V389" s="102">
        <f t="shared" si="106"/>
        <v>3.2590332720428682E-2</v>
      </c>
      <c r="W389" s="149">
        <f t="shared" si="107"/>
        <v>2.1163094788785586E-5</v>
      </c>
      <c r="X389" s="155">
        <f t="shared" si="97"/>
        <v>-3.7364708493183122E-6</v>
      </c>
      <c r="AC389" s="152">
        <f t="shared" si="98"/>
        <v>0.21086046864255903</v>
      </c>
      <c r="AD389" s="153">
        <f t="shared" si="108"/>
        <v>-4.5537893140817909E-4</v>
      </c>
      <c r="AE389" s="153">
        <f t="shared" si="109"/>
        <v>0.18887441809533428</v>
      </c>
      <c r="AF389" s="153">
        <f t="shared" si="110"/>
        <v>-4.5537893140817909E-4</v>
      </c>
      <c r="AG389" s="139">
        <f t="shared" si="111"/>
        <v>-2.6200335865679851E-4</v>
      </c>
    </row>
    <row r="390" spans="9:33" ht="15" x14ac:dyDescent="0.2">
      <c r="I390" s="49">
        <v>44515</v>
      </c>
      <c r="J390" s="50">
        <v>7.13000011444091</v>
      </c>
      <c r="K390" s="139">
        <f t="shared" si="99"/>
        <v>3.3717603935757567E-3</v>
      </c>
      <c r="L390" s="140">
        <f t="shared" si="100"/>
        <v>6.1185610446382936</v>
      </c>
      <c r="M390" s="139" cm="1">
        <f t="array" ref="M390">[1]!BSMPut(L390,$G$4,$G$7,V390,$G$11,AE390)</f>
        <v>2.9969024997195781E-2</v>
      </c>
      <c r="N390" s="139">
        <f t="shared" si="101"/>
        <v>-4.3152697197896828</v>
      </c>
      <c r="O390" s="141">
        <f t="shared" si="102"/>
        <v>2.0560995047233632E-2</v>
      </c>
      <c r="P390" s="139">
        <f t="shared" si="103"/>
        <v>-2.2728943852070352E-3</v>
      </c>
      <c r="Q390" s="156">
        <f t="shared" si="104"/>
        <v>6.9096867824959766E-5</v>
      </c>
      <c r="R390" s="156">
        <f t="shared" si="96"/>
        <v>-2.1545285851675947E-3</v>
      </c>
      <c r="T390" s="102">
        <f>FORECAST($T$2,'EUR GBP'!Q390:R390,'EUR GBP'!$Q$2:$R$2)</f>
        <v>-5.6795008480548786E-3</v>
      </c>
      <c r="U390" s="102">
        <f t="shared" si="105"/>
        <v>-2.6758154854174612E-5</v>
      </c>
      <c r="V390" s="102">
        <f t="shared" si="106"/>
        <v>3.2542411470785723E-2</v>
      </c>
      <c r="W390" s="149">
        <f t="shared" si="107"/>
        <v>-2.6758154854172878E-5</v>
      </c>
      <c r="X390" s="155">
        <f t="shared" si="97"/>
        <v>4.7243121382768006E-6</v>
      </c>
      <c r="AC390" s="152">
        <f t="shared" si="98"/>
        <v>0.21131584757396721</v>
      </c>
      <c r="AD390" s="153">
        <f t="shared" si="108"/>
        <v>7.742145594727412E-5</v>
      </c>
      <c r="AE390" s="153">
        <f t="shared" si="109"/>
        <v>0.18940721848268974</v>
      </c>
      <c r="AF390" s="153">
        <f t="shared" si="110"/>
        <v>7.742145594727412E-5</v>
      </c>
      <c r="AG390" s="139">
        <f t="shared" si="111"/>
        <v>4.4544620076204195E-5</v>
      </c>
    </row>
    <row r="391" spans="9:33" ht="15" x14ac:dyDescent="0.2">
      <c r="I391" s="49">
        <v>44512</v>
      </c>
      <c r="J391" s="50">
        <v>7.1059999465942303</v>
      </c>
      <c r="K391" s="139">
        <f t="shared" si="99"/>
        <v>1.2673133401323671E-3</v>
      </c>
      <c r="L391" s="140">
        <f t="shared" si="100"/>
        <v>6.1057281264020347</v>
      </c>
      <c r="M391" s="139" cm="1">
        <f t="array" ref="M391">[1]!BSMPut(L391,$G$4,$G$7,V391,$G$11,AE391)</f>
        <v>3.1254226962590614E-2</v>
      </c>
      <c r="N391" s="139">
        <f t="shared" si="101"/>
        <v>-1.7448657890000163</v>
      </c>
      <c r="O391" s="141">
        <f t="shared" si="102"/>
        <v>7.7280768109746489E-3</v>
      </c>
      <c r="P391" s="139">
        <f t="shared" si="103"/>
        <v>-8.5429242854062452E-4</v>
      </c>
      <c r="Q391" s="156">
        <f t="shared" si="104"/>
        <v>9.7614192091423277E-6</v>
      </c>
      <c r="R391" s="156">
        <f t="shared" si="96"/>
        <v>-8.7287881436676792E-4</v>
      </c>
      <c r="T391" s="102">
        <f>FORECAST($T$2,'EUR GBP'!Q391:R391,'EUR GBP'!$Q$2:$R$2)</f>
        <v>-5.652742693200704E-3</v>
      </c>
      <c r="U391" s="102">
        <f t="shared" si="105"/>
        <v>5.953423678874397E-5</v>
      </c>
      <c r="V391" s="102">
        <f t="shared" si="106"/>
        <v>3.2628703862428637E-2</v>
      </c>
      <c r="W391" s="149">
        <f t="shared" si="107"/>
        <v>5.9534236788741368E-5</v>
      </c>
      <c r="X391" s="155">
        <f t="shared" si="97"/>
        <v>-1.0511125263939283E-5</v>
      </c>
      <c r="AC391" s="152">
        <f t="shared" si="98"/>
        <v>0.21123842611801993</v>
      </c>
      <c r="AD391" s="153">
        <f t="shared" si="108"/>
        <v>-3.1001313173184553E-5</v>
      </c>
      <c r="AE391" s="153">
        <f t="shared" si="109"/>
        <v>0.18929879571356928</v>
      </c>
      <c r="AF391" s="153">
        <f t="shared" si="110"/>
        <v>-3.1001313173184553E-5</v>
      </c>
      <c r="AG391" s="139">
        <f t="shared" si="111"/>
        <v>-1.7836679771346394E-5</v>
      </c>
    </row>
    <row r="392" spans="9:33" ht="15" x14ac:dyDescent="0.2">
      <c r="I392" s="49">
        <v>44511</v>
      </c>
      <c r="J392" s="50">
        <v>7.0970001220703098</v>
      </c>
      <c r="K392" s="139">
        <f t="shared" si="99"/>
        <v>-9.8149547202548929E-3</v>
      </c>
      <c r="L392" s="140">
        <f t="shared" si="100"/>
        <v>6.0381484552202123</v>
      </c>
      <c r="M392" s="139" cm="1">
        <f t="array" ref="M392">[1]!BSMPut(L392,$G$4,$G$7,V392,$G$11,AE392)</f>
        <v>3.9682885097239939E-2</v>
      </c>
      <c r="N392" s="139">
        <f t="shared" si="101"/>
        <v>15.112450480298634</v>
      </c>
      <c r="O392" s="141">
        <f t="shared" si="102"/>
        <v>-5.9851594370847749E-2</v>
      </c>
      <c r="P392" s="139">
        <f t="shared" si="103"/>
        <v>6.6162339166309847E-3</v>
      </c>
      <c r="Q392" s="156">
        <f t="shared" si="104"/>
        <v>5.8549279104113685E-4</v>
      </c>
      <c r="R392" s="156">
        <f t="shared" si="96"/>
        <v>7.4937166476821493E-3</v>
      </c>
      <c r="T392" s="102">
        <f>FORECAST($T$2,'EUR GBP'!Q392:R392,'EUR GBP'!$Q$2:$R$2)</f>
        <v>-5.7122769299894479E-3</v>
      </c>
      <c r="U392" s="102">
        <f t="shared" si="105"/>
        <v>-2.0148977637289914E-5</v>
      </c>
      <c r="V392" s="102">
        <f t="shared" si="106"/>
        <v>3.2549020648002608E-2</v>
      </c>
      <c r="W392" s="149">
        <f t="shared" si="107"/>
        <v>-2.0148977637288179E-5</v>
      </c>
      <c r="X392" s="155">
        <f t="shared" si="97"/>
        <v>3.5574224061590582E-6</v>
      </c>
      <c r="AC392" s="152">
        <f t="shared" si="98"/>
        <v>0.21126942743119312</v>
      </c>
      <c r="AD392" s="153">
        <f t="shared" si="108"/>
        <v>5.0131453399371306E-4</v>
      </c>
      <c r="AE392" s="153">
        <f t="shared" si="109"/>
        <v>0.18983111156073618</v>
      </c>
      <c r="AF392" s="153">
        <f t="shared" si="110"/>
        <v>5.0131453399371306E-4</v>
      </c>
      <c r="AG392" s="139">
        <f t="shared" si="111"/>
        <v>2.8843251760386887E-4</v>
      </c>
    </row>
    <row r="393" spans="9:33" ht="15" x14ac:dyDescent="0.2">
      <c r="I393" s="49">
        <v>44510</v>
      </c>
      <c r="J393" s="50">
        <v>7.1669998168945304</v>
      </c>
      <c r="K393" s="139">
        <f t="shared" si="99"/>
        <v>7.7036348608916011E-3</v>
      </c>
      <c r="L393" s="140">
        <f t="shared" si="100"/>
        <v>6.1449768153548083</v>
      </c>
      <c r="M393" s="139" cm="1">
        <f t="array" ref="M393">[1]!BSMPut(L393,$G$4,$G$7,V393,$G$11,AE393)</f>
        <v>2.7584420853297154E-2</v>
      </c>
      <c r="N393" s="139">
        <f t="shared" si="101"/>
        <v>-9.084478007586938</v>
      </c>
      <c r="O393" s="141">
        <f t="shared" si="102"/>
        <v>4.6976765763748318E-2</v>
      </c>
      <c r="P393" s="139">
        <f t="shared" si="103"/>
        <v>-5.1929990204426114E-3</v>
      </c>
      <c r="Q393" s="156">
        <f t="shared" si="104"/>
        <v>3.6069185131516014E-4</v>
      </c>
      <c r="R393" s="156">
        <f t="shared" si="96"/>
        <v>-4.5000625690210473E-3</v>
      </c>
      <c r="T393" s="102">
        <f>FORECAST($T$2,'EUR GBP'!Q393:R393,'EUR GBP'!$Q$2:$R$2)</f>
        <v>-5.692127952352158E-3</v>
      </c>
      <c r="U393" s="102">
        <f t="shared" si="105"/>
        <v>-2.1327752619973959E-5</v>
      </c>
      <c r="V393" s="102">
        <f t="shared" si="106"/>
        <v>3.2547841873019921E-2</v>
      </c>
      <c r="W393" s="149">
        <f t="shared" si="107"/>
        <v>-2.1327752619974827E-5</v>
      </c>
      <c r="X393" s="155">
        <f t="shared" si="97"/>
        <v>3.7655421733609845E-6</v>
      </c>
      <c r="AC393" s="152">
        <f t="shared" si="98"/>
        <v>0.21076811289719941</v>
      </c>
      <c r="AD393" s="153">
        <f t="shared" si="108"/>
        <v>5.7091803386938311E-4</v>
      </c>
      <c r="AE393" s="153">
        <f t="shared" si="109"/>
        <v>0.18990071506061185</v>
      </c>
      <c r="AF393" s="153">
        <f t="shared" si="110"/>
        <v>5.7091803386938311E-4</v>
      </c>
      <c r="AG393" s="139">
        <f t="shared" si="111"/>
        <v>3.2847905793304249E-4</v>
      </c>
    </row>
    <row r="394" spans="9:33" ht="15" x14ac:dyDescent="0.2">
      <c r="I394" s="49">
        <v>44509</v>
      </c>
      <c r="J394" s="50">
        <v>7.1119999885559002</v>
      </c>
      <c r="K394" s="139">
        <f t="shared" si="99"/>
        <v>-1.1741833268760124E-2</v>
      </c>
      <c r="L394" s="140">
        <f t="shared" si="100"/>
        <v>6.0263983497358709</v>
      </c>
      <c r="M394" s="139" cm="1">
        <f t="array" ref="M394">[1]!BSMPut(L394,$G$4,$G$7,V394,$G$11,AE394)</f>
        <v>4.1412650797794548E-2</v>
      </c>
      <c r="N394" s="139">
        <f t="shared" si="101"/>
        <v>18.571981881407851</v>
      </c>
      <c r="O394" s="141">
        <f t="shared" si="102"/>
        <v>-7.160169985518916E-2</v>
      </c>
      <c r="P394" s="139">
        <f t="shared" si="103"/>
        <v>7.915137433683446E-3</v>
      </c>
      <c r="Q394" s="156">
        <f t="shared" si="104"/>
        <v>8.379474231531961E-4</v>
      </c>
      <c r="R394" s="156">
        <f t="shared" si="96"/>
        <v>9.178784479765412E-3</v>
      </c>
      <c r="T394" s="102">
        <f>FORECAST($T$2,'EUR GBP'!Q394:R394,'EUR GBP'!$Q$2:$R$2)</f>
        <v>-5.6708001997321841E-3</v>
      </c>
      <c r="U394" s="102">
        <f t="shared" si="105"/>
        <v>7.1627367287867109E-5</v>
      </c>
      <c r="V394" s="102">
        <f t="shared" si="106"/>
        <v>3.2640796992927761E-2</v>
      </c>
      <c r="W394" s="149">
        <f t="shared" si="107"/>
        <v>7.1627367287864507E-5</v>
      </c>
      <c r="X394" s="155">
        <f t="shared" si="97"/>
        <v>-1.2646239718509503E-5</v>
      </c>
      <c r="AC394" s="152">
        <f t="shared" si="98"/>
        <v>0.21019719486333002</v>
      </c>
      <c r="AD394" s="153">
        <f t="shared" si="108"/>
        <v>7.618737085771099E-4</v>
      </c>
      <c r="AE394" s="153">
        <f t="shared" si="109"/>
        <v>0.19009167073531957</v>
      </c>
      <c r="AF394" s="153">
        <f t="shared" si="110"/>
        <v>7.618737085771099E-4</v>
      </c>
      <c r="AG394" s="139">
        <f t="shared" si="111"/>
        <v>4.3834586264727759E-4</v>
      </c>
    </row>
    <row r="395" spans="9:33" ht="15" x14ac:dyDescent="0.2">
      <c r="I395" s="49">
        <v>44508</v>
      </c>
      <c r="J395" s="50">
        <v>7.19600009918212</v>
      </c>
      <c r="K395" s="139">
        <f t="shared" si="99"/>
        <v>-1.2154820996230659E-2</v>
      </c>
      <c r="L395" s="140">
        <f t="shared" si="100"/>
        <v>6.0238799505532752</v>
      </c>
      <c r="M395" s="139" cm="1">
        <f t="array" ref="M395">[1]!BSMPut(L395,$G$4,$G$7,V395,$G$11,AE395)</f>
        <v>4.2050630244778731E-2</v>
      </c>
      <c r="N395" s="139">
        <f t="shared" si="101"/>
        <v>19.847940775376216</v>
      </c>
      <c r="O395" s="141">
        <f t="shared" si="102"/>
        <v>-7.4120099037784826E-2</v>
      </c>
      <c r="P395" s="139">
        <f t="shared" si="103"/>
        <v>8.1935313221446864E-3</v>
      </c>
      <c r="Q395" s="156">
        <f t="shared" si="104"/>
        <v>8.9792918218603004E-4</v>
      </c>
      <c r="R395" s="156">
        <f t="shared" si="96"/>
        <v>9.7686973804474459E-3</v>
      </c>
      <c r="T395" s="102">
        <f>FORECAST($T$2,'EUR GBP'!Q395:R395,'EUR GBP'!$Q$2:$R$2)</f>
        <v>-5.7424275670200512E-3</v>
      </c>
      <c r="U395" s="102">
        <f t="shared" si="105"/>
        <v>-7.6881423592569005E-5</v>
      </c>
      <c r="V395" s="102">
        <f t="shared" si="106"/>
        <v>3.2492288202047324E-2</v>
      </c>
      <c r="W395" s="149">
        <f t="shared" si="107"/>
        <v>-7.6881423592571607E-5</v>
      </c>
      <c r="X395" s="155">
        <f t="shared" si="97"/>
        <v>1.3573874755782884E-5</v>
      </c>
      <c r="AC395" s="152">
        <f t="shared" si="98"/>
        <v>0.20943532115475291</v>
      </c>
      <c r="AD395" s="153">
        <f t="shared" si="108"/>
        <v>1.1534895961802238E-3</v>
      </c>
      <c r="AE395" s="153">
        <f t="shared" si="109"/>
        <v>0.19048328662292269</v>
      </c>
      <c r="AF395" s="153">
        <f t="shared" si="110"/>
        <v>1.1534895961802238E-3</v>
      </c>
      <c r="AG395" s="139">
        <f t="shared" si="111"/>
        <v>6.6366300136094683E-4</v>
      </c>
    </row>
    <row r="396" spans="9:33" ht="15" x14ac:dyDescent="0.2">
      <c r="I396" s="49">
        <v>44505</v>
      </c>
      <c r="J396" s="50">
        <v>7.2839999198913503</v>
      </c>
      <c r="K396" s="139">
        <f t="shared" si="99"/>
        <v>3.7136347767301355E-3</v>
      </c>
      <c r="L396" s="140">
        <f t="shared" si="100"/>
        <v>6.1206457946437238</v>
      </c>
      <c r="M396" s="139" cm="1">
        <f t="array" ref="M396">[1]!BSMPut(L396,$G$4,$G$7,V396,$G$11,AE396)</f>
        <v>2.9631096674088475E-2</v>
      </c>
      <c r="N396" s="139">
        <f t="shared" si="101"/>
        <v>-4.9911263660042948</v>
      </c>
      <c r="O396" s="141">
        <f t="shared" si="102"/>
        <v>2.2645745052663813E-2</v>
      </c>
      <c r="P396" s="139">
        <f t="shared" si="103"/>
        <v>-2.5033509643277098E-3</v>
      </c>
      <c r="Q396" s="156">
        <f t="shared" si="104"/>
        <v>8.3819165288221266E-5</v>
      </c>
      <c r="R396" s="156">
        <f t="shared" si="96"/>
        <v>-2.4976089693324408E-3</v>
      </c>
      <c r="T396" s="102">
        <f>FORECAST($T$2,'EUR GBP'!Q396:R396,'EUR GBP'!$Q$2:$R$2)</f>
        <v>-5.6655461434274822E-3</v>
      </c>
      <c r="U396" s="102">
        <f t="shared" si="105"/>
        <v>2.4812761694236254E-6</v>
      </c>
      <c r="V396" s="102">
        <f t="shared" si="106"/>
        <v>3.2571650901809322E-2</v>
      </c>
      <c r="W396" s="149">
        <f t="shared" si="107"/>
        <v>2.4812761694262275E-6</v>
      </c>
      <c r="X396" s="155">
        <f t="shared" si="97"/>
        <v>-4.3808413508038351E-7</v>
      </c>
      <c r="AC396" s="152">
        <f t="shared" si="98"/>
        <v>0.20828183155857269</v>
      </c>
      <c r="AD396" s="153">
        <f t="shared" si="108"/>
        <v>-1.3494179720188737E-4</v>
      </c>
      <c r="AE396" s="153">
        <f t="shared" si="109"/>
        <v>0.18919485522954058</v>
      </c>
      <c r="AF396" s="153">
        <f t="shared" si="110"/>
        <v>-1.3494179720188737E-4</v>
      </c>
      <c r="AG396" s="139">
        <f t="shared" si="111"/>
        <v>-7.7639086157871493E-5</v>
      </c>
    </row>
    <row r="397" spans="9:33" ht="15" x14ac:dyDescent="0.2">
      <c r="I397" s="49">
        <v>44504</v>
      </c>
      <c r="J397" s="50">
        <v>7.2569999694824201</v>
      </c>
      <c r="K397" s="139">
        <f t="shared" si="99"/>
        <v>1.6549561139414092E-3</v>
      </c>
      <c r="L397" s="140">
        <f t="shared" si="100"/>
        <v>6.1080919720559459</v>
      </c>
      <c r="M397" s="139" cm="1">
        <f t="array" ref="M397">[1]!BSMPut(L397,$G$4,$G$7,V397,$G$11,AE397)</f>
        <v>3.0827914384381927E-2</v>
      </c>
      <c r="N397" s="139">
        <f t="shared" si="101"/>
        <v>-2.5974909454173911</v>
      </c>
      <c r="O397" s="141">
        <f t="shared" si="102"/>
        <v>1.0091922464885883E-2</v>
      </c>
      <c r="P397" s="139">
        <f t="shared" si="103"/>
        <v>-1.1156013536159103E-3</v>
      </c>
      <c r="Q397" s="156">
        <f t="shared" si="104"/>
        <v>1.6646307567726085E-5</v>
      </c>
      <c r="R397" s="156">
        <f t="shared" si="96"/>
        <v>-1.302942580875959E-3</v>
      </c>
      <c r="T397" s="102">
        <f>FORECAST($T$2,'EUR GBP'!Q397:R397,'EUR GBP'!$Q$2:$R$2)</f>
        <v>-5.6680274195969058E-3</v>
      </c>
      <c r="U397" s="102">
        <f t="shared" si="105"/>
        <v>2.5978172197940221E-5</v>
      </c>
      <c r="V397" s="102">
        <f t="shared" si="106"/>
        <v>3.2595147797837835E-2</v>
      </c>
      <c r="W397" s="149">
        <f t="shared" si="107"/>
        <v>2.5978172197939353E-5</v>
      </c>
      <c r="X397" s="155">
        <f t="shared" si="97"/>
        <v>-4.5866015393744716E-6</v>
      </c>
      <c r="AC397" s="152">
        <f t="shared" si="98"/>
        <v>0.20841677335577458</v>
      </c>
      <c r="AD397" s="153">
        <f t="shared" si="108"/>
        <v>-3.4657183170544448E-4</v>
      </c>
      <c r="AE397" s="153">
        <f t="shared" si="109"/>
        <v>0.18898322519503702</v>
      </c>
      <c r="AF397" s="153">
        <f t="shared" si="110"/>
        <v>-3.4657183170544448E-4</v>
      </c>
      <c r="AG397" s="139">
        <f t="shared" si="111"/>
        <v>-1.9940093328839998E-4</v>
      </c>
    </row>
    <row r="398" spans="9:33" ht="15" x14ac:dyDescent="0.2">
      <c r="I398" s="49">
        <v>44503</v>
      </c>
      <c r="J398" s="50">
        <v>7.2449998855590803</v>
      </c>
      <c r="K398" s="139">
        <f t="shared" si="99"/>
        <v>-1.2415066517871259E-3</v>
      </c>
      <c r="L398" s="140">
        <f t="shared" si="100"/>
        <v>6.0904293419668942</v>
      </c>
      <c r="M398" s="139" cm="1">
        <f t="array" ref="M398">[1]!BSMPut(L398,$G$4,$G$7,V398,$G$11,AE398)</f>
        <v>3.2762668071571355E-2</v>
      </c>
      <c r="N398" s="139">
        <f t="shared" si="101"/>
        <v>1.2720164289614644</v>
      </c>
      <c r="O398" s="141">
        <f t="shared" si="102"/>
        <v>-7.5707076241657845E-3</v>
      </c>
      <c r="P398" s="139">
        <f t="shared" si="103"/>
        <v>8.3689621107737536E-4</v>
      </c>
      <c r="Q398" s="156">
        <f t="shared" si="104"/>
        <v>9.3679174028923432E-6</v>
      </c>
      <c r="R398" s="156">
        <f t="shared" si="96"/>
        <v>6.3871257048719345E-4</v>
      </c>
      <c r="T398" s="102">
        <f>FORECAST($T$2,'EUR GBP'!Q398:R398,'EUR GBP'!$Q$2:$R$2)</f>
        <v>-5.694005591794846E-3</v>
      </c>
      <c r="U398" s="102">
        <f t="shared" si="105"/>
        <v>-5.1309959962964405E-5</v>
      </c>
      <c r="V398" s="102">
        <f t="shared" si="106"/>
        <v>3.2517859665676933E-2</v>
      </c>
      <c r="W398" s="149">
        <f t="shared" si="107"/>
        <v>-5.130995996296267E-5</v>
      </c>
      <c r="X398" s="155">
        <f t="shared" si="97"/>
        <v>9.0590800445165514E-6</v>
      </c>
      <c r="AC398" s="152">
        <f t="shared" si="98"/>
        <v>0.20876334518748002</v>
      </c>
      <c r="AD398" s="153">
        <f t="shared" si="108"/>
        <v>-3.7648342138396629E-4</v>
      </c>
      <c r="AE398" s="153">
        <f t="shared" si="109"/>
        <v>0.1889533136053585</v>
      </c>
      <c r="AF398" s="153">
        <f t="shared" si="110"/>
        <v>-3.7648342138396629E-4</v>
      </c>
      <c r="AG398" s="139">
        <f t="shared" si="111"/>
        <v>-2.1661063803759073E-4</v>
      </c>
    </row>
    <row r="399" spans="9:33" ht="15" x14ac:dyDescent="0.2">
      <c r="I399" s="49">
        <v>44502</v>
      </c>
      <c r="J399" s="50">
        <v>7.2540001869201598</v>
      </c>
      <c r="K399" s="139">
        <f t="shared" si="99"/>
        <v>-5.2247650773723483E-3</v>
      </c>
      <c r="L399" s="140">
        <f t="shared" si="100"/>
        <v>6.066139431890142</v>
      </c>
      <c r="M399" s="139" cm="1">
        <f t="array" ref="M399">[1]!BSMPut(L399,$G$4,$G$7,V399,$G$11,AE399)</f>
        <v>3.5912010263603023E-2</v>
      </c>
      <c r="N399" s="139">
        <f t="shared" si="101"/>
        <v>7.5707008130247999</v>
      </c>
      <c r="O399" s="141">
        <f t="shared" si="102"/>
        <v>-3.186061770091797E-2</v>
      </c>
      <c r="P399" s="139">
        <f t="shared" si="103"/>
        <v>3.5219997337330952E-3</v>
      </c>
      <c r="Q399" s="156">
        <f t="shared" si="104"/>
        <v>1.6591226305657028E-4</v>
      </c>
      <c r="R399" s="156">
        <f t="shared" si="96"/>
        <v>3.7754839040786328E-3</v>
      </c>
      <c r="T399" s="102">
        <f>FORECAST($T$2,'EUR GBP'!Q399:R399,'EUR GBP'!$Q$2:$R$2)</f>
        <v>-5.6426956318318816E-3</v>
      </c>
      <c r="U399" s="102">
        <f t="shared" si="105"/>
        <v>-4.7411490231752569E-5</v>
      </c>
      <c r="V399" s="102">
        <f t="shared" si="106"/>
        <v>3.2521758135408141E-2</v>
      </c>
      <c r="W399" s="149">
        <f t="shared" si="107"/>
        <v>-4.7411490231755171E-5</v>
      </c>
      <c r="X399" s="155">
        <f t="shared" si="97"/>
        <v>8.3707819173765882E-6</v>
      </c>
      <c r="AC399" s="152">
        <f t="shared" si="98"/>
        <v>0.20913982860886399</v>
      </c>
      <c r="AD399" s="153">
        <f t="shared" si="108"/>
        <v>1.3765672326851441E-4</v>
      </c>
      <c r="AE399" s="153">
        <f t="shared" si="109"/>
        <v>0.18946745375001098</v>
      </c>
      <c r="AF399" s="153">
        <f t="shared" si="110"/>
        <v>1.3765672326851441E-4</v>
      </c>
      <c r="AG399" s="139">
        <f t="shared" si="111"/>
        <v>7.9201125371590811E-5</v>
      </c>
    </row>
    <row r="400" spans="9:33" ht="15" x14ac:dyDescent="0.2">
      <c r="I400" s="49">
        <v>44501</v>
      </c>
      <c r="J400" s="50">
        <v>7.2919998168945304</v>
      </c>
      <c r="K400" s="139">
        <f t="shared" si="99"/>
        <v>7.7092557379788091E-3</v>
      </c>
      <c r="L400" s="140">
        <f t="shared" si="100"/>
        <v>6.1450110914635649</v>
      </c>
      <c r="M400" s="139" cm="1">
        <f t="array" ref="M400">[1]!BSMPut(L400,$G$4,$G$7,V400,$G$11,AE400)</f>
        <v>2.7557526136636312E-2</v>
      </c>
      <c r="N400" s="139">
        <f t="shared" si="101"/>
        <v>-9.1382674409086206</v>
      </c>
      <c r="O400" s="141">
        <f t="shared" si="102"/>
        <v>4.7011041872504933E-2</v>
      </c>
      <c r="P400" s="139">
        <f t="shared" si="103"/>
        <v>-5.1967880381900838E-3</v>
      </c>
      <c r="Q400" s="156">
        <f t="shared" si="104"/>
        <v>3.6121839345703432E-4</v>
      </c>
      <c r="R400" s="156">
        <f t="shared" si="96"/>
        <v>-4.5290330329635798E-3</v>
      </c>
      <c r="T400" s="102">
        <f>FORECAST($T$2,'EUR GBP'!Q400:R400,'EUR GBP'!$Q$2:$R$2)</f>
        <v>-5.595284141600129E-3</v>
      </c>
      <c r="U400" s="102">
        <f t="shared" si="105"/>
        <v>-3.6782445386049183E-5</v>
      </c>
      <c r="V400" s="102">
        <f t="shared" si="106"/>
        <v>3.2532387180253849E-2</v>
      </c>
      <c r="W400" s="149">
        <f t="shared" si="107"/>
        <v>-3.6782445386046581E-5</v>
      </c>
      <c r="X400" s="155">
        <f t="shared" si="97"/>
        <v>6.494160533856991E-6</v>
      </c>
      <c r="AC400" s="152">
        <f t="shared" si="98"/>
        <v>0.20900217188559547</v>
      </c>
      <c r="AD400" s="153">
        <f t="shared" si="108"/>
        <v>5.2149335612045045E-4</v>
      </c>
      <c r="AE400" s="153">
        <f t="shared" si="109"/>
        <v>0.18985129038286291</v>
      </c>
      <c r="AF400" s="153">
        <f t="shared" si="110"/>
        <v>5.2149335612045045E-4</v>
      </c>
      <c r="AG400" s="139">
        <f t="shared" si="111"/>
        <v>3.0004245123561255E-4</v>
      </c>
    </row>
    <row r="401" spans="9:33" ht="15" x14ac:dyDescent="0.2">
      <c r="I401" s="49">
        <v>44498</v>
      </c>
      <c r="J401" s="50">
        <v>7.23600006103515</v>
      </c>
      <c r="K401" s="139">
        <f t="shared" si="99"/>
        <v>-1.3809907085821237E-3</v>
      </c>
      <c r="L401" s="140">
        <f t="shared" si="100"/>
        <v>6.0895787681816413</v>
      </c>
      <c r="M401" s="139" cm="1">
        <f t="array" ref="M401">[1]!BSMPut(L401,$G$4,$G$7,V401,$G$11,AE401)</f>
        <v>3.2747700846728733E-2</v>
      </c>
      <c r="N401" s="139">
        <f t="shared" si="101"/>
        <v>1.2420819792762217</v>
      </c>
      <c r="O401" s="141">
        <f t="shared" si="102"/>
        <v>-8.4212814094186683E-3</v>
      </c>
      <c r="P401" s="139">
        <f t="shared" si="103"/>
        <v>9.3092202919874514E-4</v>
      </c>
      <c r="Q401" s="156">
        <f t="shared" si="104"/>
        <v>1.1591148360132849E-5</v>
      </c>
      <c r="R401" s="156">
        <f t="shared" si="96"/>
        <v>6.2556335280875822E-4</v>
      </c>
      <c r="T401" s="102">
        <f>FORECAST($T$2,'EUR GBP'!Q401:R401,'EUR GBP'!$Q$2:$R$2)</f>
        <v>-5.5585016962140799E-3</v>
      </c>
      <c r="U401" s="102">
        <f t="shared" si="105"/>
        <v>-3.2734591513894698E-6</v>
      </c>
      <c r="V401" s="102">
        <f t="shared" si="106"/>
        <v>3.2565896166488507E-2</v>
      </c>
      <c r="W401" s="149">
        <f t="shared" si="107"/>
        <v>-3.2734591513886024E-6</v>
      </c>
      <c r="X401" s="155">
        <f t="shared" si="97"/>
        <v>5.7794877439565831E-7</v>
      </c>
      <c r="AC401" s="152">
        <f t="shared" si="98"/>
        <v>0.20848067852947502</v>
      </c>
      <c r="AD401" s="153">
        <f t="shared" si="108"/>
        <v>-5.5188398706529362E-4</v>
      </c>
      <c r="AE401" s="153">
        <f t="shared" si="109"/>
        <v>0.18877791303967717</v>
      </c>
      <c r="AF401" s="153">
        <f t="shared" si="110"/>
        <v>-5.5188398706529362E-4</v>
      </c>
      <c r="AG401" s="139">
        <f t="shared" si="111"/>
        <v>-3.1752777352451534E-4</v>
      </c>
    </row>
    <row r="402" spans="9:33" ht="15" x14ac:dyDescent="0.2">
      <c r="I402" s="49">
        <v>44497</v>
      </c>
      <c r="J402" s="50">
        <v>7.2459998130798304</v>
      </c>
      <c r="K402" s="139">
        <f t="shared" si="99"/>
        <v>4.425952996554002E-3</v>
      </c>
      <c r="L402" s="140">
        <f t="shared" si="100"/>
        <v>6.124989511183534</v>
      </c>
      <c r="M402" s="139" cm="1">
        <f t="array" ref="M402">[1]!BSMPut(L402,$G$4,$G$7,V402,$G$11,AE402)</f>
        <v>2.6868131969311371E-2</v>
      </c>
      <c r="N402" s="139">
        <f t="shared" si="101"/>
        <v>-10.517055775558504</v>
      </c>
      <c r="O402" s="141">
        <f t="shared" si="102"/>
        <v>2.6989461592473951E-2</v>
      </c>
      <c r="P402" s="139">
        <f t="shared" si="103"/>
        <v>-2.9835227124160265E-3</v>
      </c>
      <c r="Q402" s="156">
        <f t="shared" si="104"/>
        <v>1.1905798997573757E-4</v>
      </c>
      <c r="R402" s="156">
        <f t="shared" si="96"/>
        <v>-5.4342905268758021E-3</v>
      </c>
      <c r="T402" s="102">
        <f>FORECAST($T$2,'EUR GBP'!Q402:R402,'EUR GBP'!$Q$2:$R$2)</f>
        <v>-5.5552282370626904E-3</v>
      </c>
      <c r="U402" s="102">
        <f t="shared" si="105"/>
        <v>4.6910438686605972E-5</v>
      </c>
      <c r="V402" s="102">
        <f t="shared" si="106"/>
        <v>3.2616080064326501E-2</v>
      </c>
      <c r="W402" s="149">
        <f t="shared" si="107"/>
        <v>4.6910438686605105E-5</v>
      </c>
      <c r="X402" s="155">
        <f t="shared" si="97"/>
        <v>-8.2823182729453791E-6</v>
      </c>
      <c r="AC402" s="152">
        <f t="shared" si="98"/>
        <v>0.20903256251654032</v>
      </c>
      <c r="AD402" s="153">
        <f t="shared" si="108"/>
        <v>-4.4521297034679219E-3</v>
      </c>
      <c r="AE402" s="153">
        <f t="shared" si="109"/>
        <v>0.18487766732327454</v>
      </c>
      <c r="AF402" s="153">
        <f t="shared" si="110"/>
        <v>-4.4521297034679219E-3</v>
      </c>
      <c r="AG402" s="139">
        <f t="shared" si="111"/>
        <v>-2.561543486162568E-3</v>
      </c>
    </row>
    <row r="403" spans="9:33" ht="15" x14ac:dyDescent="0.2">
      <c r="I403" s="49">
        <v>44496</v>
      </c>
      <c r="J403" s="50">
        <v>7.2140002250671298</v>
      </c>
      <c r="K403" s="139">
        <f t="shared" si="99"/>
        <v>9.3309483933317113E-3</v>
      </c>
      <c r="L403" s="140">
        <f t="shared" si="100"/>
        <v>6.154900173356328</v>
      </c>
      <c r="M403" s="139" cm="1">
        <f t="array" ref="M403">[1]!BSMPut(L403,$G$4,$G$7,V403,$G$11,AE403)</f>
        <v>2.6792045878984538E-2</v>
      </c>
      <c r="N403" s="139">
        <f t="shared" si="101"/>
        <v>-10.669227956212168</v>
      </c>
      <c r="O403" s="141">
        <f t="shared" si="102"/>
        <v>5.6900123765267985E-2</v>
      </c>
      <c r="P403" s="139">
        <f t="shared" si="103"/>
        <v>-6.2899665860803441E-3</v>
      </c>
      <c r="Q403" s="156">
        <f t="shared" si="104"/>
        <v>5.2917159784698095E-4</v>
      </c>
      <c r="R403" s="156">
        <f t="shared" si="96"/>
        <v>-5.2587758269966719E-3</v>
      </c>
      <c r="T403" s="102">
        <f>FORECAST($T$2,'EUR GBP'!Q403:R403,'EUR GBP'!$Q$2:$R$2)</f>
        <v>-5.6021386757492964E-3</v>
      </c>
      <c r="U403" s="102">
        <f t="shared" si="105"/>
        <v>-2.4437205865975725E-5</v>
      </c>
      <c r="V403" s="102">
        <f t="shared" si="106"/>
        <v>3.2544732419773917E-2</v>
      </c>
      <c r="W403" s="149">
        <f t="shared" si="107"/>
        <v>-2.4437205865979195E-5</v>
      </c>
      <c r="X403" s="155">
        <f t="shared" si="97"/>
        <v>4.3145347251105586E-6</v>
      </c>
      <c r="AC403" s="152">
        <f t="shared" si="98"/>
        <v>0.21348469222000824</v>
      </c>
      <c r="AD403" s="153">
        <f t="shared" si="108"/>
        <v>8.6504311295731995E-4</v>
      </c>
      <c r="AE403" s="153">
        <f t="shared" si="109"/>
        <v>0.19019484013969978</v>
      </c>
      <c r="AF403" s="153">
        <f t="shared" si="110"/>
        <v>8.6504311295731995E-4</v>
      </c>
      <c r="AG403" s="139">
        <f t="shared" si="111"/>
        <v>4.9770462651157999E-4</v>
      </c>
    </row>
    <row r="404" spans="9:33" ht="15" x14ac:dyDescent="0.2">
      <c r="I404" s="49">
        <v>44495</v>
      </c>
      <c r="J404" s="50">
        <v>7.1469998359680096</v>
      </c>
      <c r="K404" s="139">
        <f t="shared" si="99"/>
        <v>1.3239610846665244E-2</v>
      </c>
      <c r="L404" s="140">
        <f t="shared" si="100"/>
        <v>6.1787351971905906</v>
      </c>
      <c r="M404" s="139" cm="1">
        <f t="array" ref="M404">[1]!BSMPut(L404,$G$4,$G$7,V404,$G$11,AE404)</f>
        <v>2.3870432588317669E-2</v>
      </c>
      <c r="N404" s="139">
        <f t="shared" si="101"/>
        <v>-16.512454537545906</v>
      </c>
      <c r="O404" s="141">
        <f t="shared" si="102"/>
        <v>8.0735147599530599E-2</v>
      </c>
      <c r="P404" s="139">
        <f t="shared" si="103"/>
        <v>-8.9247851695058705E-3</v>
      </c>
      <c r="Q404" s="156">
        <f t="shared" si="104"/>
        <v>1.0653575583611664E-3</v>
      </c>
      <c r="R404" s="156">
        <f t="shared" si="96"/>
        <v>-8.2538862758393221E-3</v>
      </c>
      <c r="T404" s="102">
        <f>FORECAST($T$2,'EUR GBP'!Q404:R404,'EUR GBP'!$Q$2:$R$2)</f>
        <v>-5.5777014698833206E-3</v>
      </c>
      <c r="U404" s="102">
        <f t="shared" si="105"/>
        <v>2.1065119653902037E-6</v>
      </c>
      <c r="V404" s="102">
        <f t="shared" si="106"/>
        <v>3.2571276137605285E-2</v>
      </c>
      <c r="W404" s="149">
        <f t="shared" si="107"/>
        <v>2.106511965388469E-6</v>
      </c>
      <c r="X404" s="155">
        <f t="shared" si="97"/>
        <v>-3.7191727537813014E-7</v>
      </c>
      <c r="AC404" s="152">
        <f t="shared" si="98"/>
        <v>0.21261964910705092</v>
      </c>
      <c r="AD404" s="153">
        <f t="shared" si="108"/>
        <v>-6.8494847868333375E-4</v>
      </c>
      <c r="AE404" s="153">
        <f t="shared" si="109"/>
        <v>0.18864484854805913</v>
      </c>
      <c r="AF404" s="153">
        <f t="shared" si="110"/>
        <v>-6.8494847868333375E-4</v>
      </c>
      <c r="AG404" s="139">
        <f t="shared" si="111"/>
        <v>-3.9408674741923895E-4</v>
      </c>
    </row>
    <row r="405" spans="9:33" ht="15" x14ac:dyDescent="0.2">
      <c r="I405" s="49">
        <v>44494</v>
      </c>
      <c r="J405" s="50">
        <v>7.0529999732971103</v>
      </c>
      <c r="K405" s="139">
        <f t="shared" si="99"/>
        <v>-1.2539822506574906E-2</v>
      </c>
      <c r="L405" s="140">
        <f t="shared" si="100"/>
        <v>6.0215322113241028</v>
      </c>
      <c r="M405" s="139" cm="1">
        <f t="array" ref="M405">[1]!BSMPut(L405,$G$4,$G$7,V405,$G$11,AE405)</f>
        <v>4.0953611248059296E-2</v>
      </c>
      <c r="N405" s="139">
        <f t="shared" si="101"/>
        <v>17.653902781937347</v>
      </c>
      <c r="O405" s="141">
        <f t="shared" si="102"/>
        <v>-7.6467838266957244E-2</v>
      </c>
      <c r="P405" s="139">
        <f t="shared" si="103"/>
        <v>8.4530597788004952E-3</v>
      </c>
      <c r="Q405" s="156">
        <f t="shared" si="104"/>
        <v>9.5571352063300878E-4</v>
      </c>
      <c r="R405" s="156">
        <f t="shared" si="96"/>
        <v>8.8530679092492306E-3</v>
      </c>
      <c r="T405" s="102">
        <f>FORECAST($T$2,'EUR GBP'!Q405:R405,'EUR GBP'!$Q$2:$R$2)</f>
        <v>-5.5798079818487108E-3</v>
      </c>
      <c r="U405" s="102">
        <f t="shared" si="105"/>
        <v>1.0018888860941107E-5</v>
      </c>
      <c r="V405" s="102">
        <f t="shared" si="106"/>
        <v>3.257918851450084E-2</v>
      </c>
      <c r="W405" s="149">
        <f t="shared" si="107"/>
        <v>1.0018888860943709E-5</v>
      </c>
      <c r="X405" s="155">
        <f t="shared" si="97"/>
        <v>-1.7688946982987212E-6</v>
      </c>
      <c r="AC405" s="152">
        <f t="shared" si="98"/>
        <v>0.21330459758573425</v>
      </c>
      <c r="AD405" s="153">
        <f t="shared" si="108"/>
        <v>-9.627777700087492E-4</v>
      </c>
      <c r="AE405" s="153">
        <f t="shared" si="109"/>
        <v>0.18836701925673371</v>
      </c>
      <c r="AF405" s="153">
        <f t="shared" si="110"/>
        <v>-9.627777700087492E-4</v>
      </c>
      <c r="AG405" s="139">
        <f t="shared" si="111"/>
        <v>-5.5393649548597516E-4</v>
      </c>
    </row>
    <row r="406" spans="9:33" ht="15" x14ac:dyDescent="0.2">
      <c r="I406" s="49">
        <v>44491</v>
      </c>
      <c r="J406" s="50">
        <v>7.1420001983642498</v>
      </c>
      <c r="K406" s="139">
        <f t="shared" si="99"/>
        <v>-6.6983027447090112E-3</v>
      </c>
      <c r="L406" s="140">
        <f t="shared" si="100"/>
        <v>6.0571537991216484</v>
      </c>
      <c r="M406" s="139" cm="1">
        <f t="array" ref="M406">[1]!BSMPut(L406,$G$4,$G$7,V406,$G$11,AE406)</f>
        <v>3.659545559632349E-2</v>
      </c>
      <c r="N406" s="139">
        <f t="shared" si="101"/>
        <v>8.937591478465734</v>
      </c>
      <c r="O406" s="141">
        <f t="shared" si="102"/>
        <v>-4.0846250469411594E-2</v>
      </c>
      <c r="P406" s="139">
        <f t="shared" si="103"/>
        <v>4.5153074126719778E-3</v>
      </c>
      <c r="Q406" s="156">
        <f t="shared" si="104"/>
        <v>2.7269331813403893E-4</v>
      </c>
      <c r="R406" s="156">
        <f t="shared" si="96"/>
        <v>4.484016317076036E-3</v>
      </c>
      <c r="T406" s="102">
        <f>FORECAST($T$2,'EUR GBP'!Q406:R406,'EUR GBP'!$Q$2:$R$2)</f>
        <v>-5.5898268707096519E-3</v>
      </c>
      <c r="U406" s="102">
        <f t="shared" si="105"/>
        <v>-2.7696089819072116E-5</v>
      </c>
      <c r="V406" s="102">
        <f t="shared" si="106"/>
        <v>3.2541473535820827E-2</v>
      </c>
      <c r="W406" s="149">
        <f t="shared" si="107"/>
        <v>-2.7696089819069514E-5</v>
      </c>
      <c r="X406" s="155">
        <f t="shared" si="97"/>
        <v>4.8899101611496067E-6</v>
      </c>
      <c r="AC406" s="152">
        <f t="shared" si="98"/>
        <v>0.214267375355743</v>
      </c>
      <c r="AD406" s="153">
        <f t="shared" si="108"/>
        <v>-5.3684372701959249E-4</v>
      </c>
      <c r="AE406" s="153">
        <f t="shared" si="109"/>
        <v>0.18879295329972287</v>
      </c>
      <c r="AF406" s="153">
        <f t="shared" si="110"/>
        <v>-5.3684372701959249E-4</v>
      </c>
      <c r="AG406" s="139">
        <f t="shared" si="111"/>
        <v>-3.0887432389113033E-4</v>
      </c>
    </row>
    <row r="407" spans="9:33" ht="15" x14ac:dyDescent="0.2">
      <c r="I407" s="49">
        <v>44490</v>
      </c>
      <c r="J407" s="50">
        <v>7.1900000572204501</v>
      </c>
      <c r="K407" s="139">
        <f t="shared" si="99"/>
        <v>-7.2062458743073739E-3</v>
      </c>
      <c r="L407" s="140">
        <f t="shared" si="100"/>
        <v>6.0540563618921679</v>
      </c>
      <c r="M407" s="139" cm="1">
        <f t="array" ref="M407">[1]!BSMPut(L407,$G$4,$G$7,V407,$G$11,AE407)</f>
        <v>3.6962949046963622E-2</v>
      </c>
      <c r="N407" s="139">
        <f t="shared" si="101"/>
        <v>9.6725783797459997</v>
      </c>
      <c r="O407" s="141">
        <f t="shared" si="102"/>
        <v>-4.394368769889212E-2</v>
      </c>
      <c r="P407" s="139">
        <f t="shared" si="103"/>
        <v>4.8577104759111155E-3</v>
      </c>
      <c r="Q407" s="156">
        <f t="shared" si="104"/>
        <v>3.156189737328122E-4</v>
      </c>
      <c r="R407" s="156">
        <f t="shared" si="96"/>
        <v>4.8531532172078097E-3</v>
      </c>
      <c r="T407" s="102">
        <f>FORECAST($T$2,'EUR GBP'!Q407:R407,'EUR GBP'!$Q$2:$R$2)</f>
        <v>-5.5621307808905798E-3</v>
      </c>
      <c r="U407" s="102">
        <f t="shared" si="105"/>
        <v>4.7635473310945857E-5</v>
      </c>
      <c r="V407" s="102">
        <f t="shared" si="106"/>
        <v>3.2616805098950839E-2</v>
      </c>
      <c r="W407" s="149">
        <f t="shared" si="107"/>
        <v>4.7635473310943255E-5</v>
      </c>
      <c r="X407" s="155">
        <f t="shared" si="97"/>
        <v>-8.4103274684634895E-6</v>
      </c>
      <c r="AC407" s="152">
        <f t="shared" si="98"/>
        <v>0.21480421908276259</v>
      </c>
      <c r="AD407" s="153">
        <f t="shared" si="108"/>
        <v>-5.418694835879756E-4</v>
      </c>
      <c r="AE407" s="153">
        <f t="shared" si="109"/>
        <v>0.18878792754315449</v>
      </c>
      <c r="AF407" s="153">
        <f t="shared" si="110"/>
        <v>-5.418694835879756E-4</v>
      </c>
      <c r="AG407" s="139">
        <f t="shared" si="111"/>
        <v>-3.1176590496765483E-4</v>
      </c>
    </row>
    <row r="408" spans="9:33" ht="15" x14ac:dyDescent="0.2">
      <c r="I408" s="49">
        <v>44489</v>
      </c>
      <c r="J408" s="50">
        <v>7.24200010299682</v>
      </c>
      <c r="K408" s="139">
        <f t="shared" si="99"/>
        <v>2.1494237557795816E-2</v>
      </c>
      <c r="L408" s="140">
        <f t="shared" si="100"/>
        <v>6.2290719112844206</v>
      </c>
      <c r="M408" s="139" cm="1">
        <f t="array" ref="M408">[1]!BSMPut(L408,$G$4,$G$7,V408,$G$11,AE408)</f>
        <v>2.0595551251760824E-2</v>
      </c>
      <c r="N408" s="139">
        <f t="shared" si="101"/>
        <v>-23.062217210659597</v>
      </c>
      <c r="O408" s="141">
        <f t="shared" si="102"/>
        <v>0.1310718616933606</v>
      </c>
      <c r="P408" s="139">
        <f t="shared" si="103"/>
        <v>-1.4489206277084089E-2</v>
      </c>
      <c r="Q408" s="156">
        <f t="shared" si="104"/>
        <v>2.8079478666606333E-3</v>
      </c>
      <c r="R408" s="156">
        <f t="shared" si="96"/>
        <v>-1.1129353428161865E-2</v>
      </c>
      <c r="T408" s="102">
        <f>FORECAST($T$2,'EUR GBP'!Q408:R408,'EUR GBP'!$Q$2:$R$2)</f>
        <v>-5.6097662542015257E-3</v>
      </c>
      <c r="U408" s="102">
        <f t="shared" si="105"/>
        <v>-3.2520480453967701E-5</v>
      </c>
      <c r="V408" s="102">
        <f t="shared" si="106"/>
        <v>3.2536649145185927E-2</v>
      </c>
      <c r="W408" s="149">
        <f t="shared" si="107"/>
        <v>-3.2520480453969436E-5</v>
      </c>
      <c r="X408" s="155">
        <f t="shared" si="97"/>
        <v>5.7416851568643153E-6</v>
      </c>
      <c r="AC408" s="152">
        <f t="shared" si="98"/>
        <v>0.21534608856635057</v>
      </c>
      <c r="AD408" s="153">
        <f t="shared" si="108"/>
        <v>9.4926744407008989E-4</v>
      </c>
      <c r="AE408" s="153">
        <f t="shared" si="109"/>
        <v>0.19027906447081255</v>
      </c>
      <c r="AF408" s="153">
        <f t="shared" si="110"/>
        <v>9.4926744407008989E-4</v>
      </c>
      <c r="AG408" s="139">
        <f t="shared" si="111"/>
        <v>5.4616329710472657E-4</v>
      </c>
    </row>
    <row r="409" spans="9:33" ht="15" x14ac:dyDescent="0.2">
      <c r="I409" s="49">
        <v>44488</v>
      </c>
      <c r="J409" s="50">
        <v>7.0879998207092196</v>
      </c>
      <c r="K409" s="139">
        <f t="shared" si="99"/>
        <v>2.804184056030996E-2</v>
      </c>
      <c r="L409" s="140">
        <f t="shared" si="100"/>
        <v>6.2689991947184547</v>
      </c>
      <c r="M409" s="139" cm="1">
        <f t="array" ref="M409">[1]!BSMPut(L409,$G$4,$G$7,V409,$G$11,AE409)</f>
        <v>1.885846286403936E-2</v>
      </c>
      <c r="N409" s="139">
        <f t="shared" si="101"/>
        <v>-26.536393986102524</v>
      </c>
      <c r="O409" s="141">
        <f t="shared" si="102"/>
        <v>0.17099914512739467</v>
      </c>
      <c r="P409" s="139">
        <f t="shared" si="103"/>
        <v>-1.8902927409028814E-2</v>
      </c>
      <c r="Q409" s="156">
        <f t="shared" si="104"/>
        <v>4.7792305645005095E-3</v>
      </c>
      <c r="R409" s="156">
        <f t="shared" si="96"/>
        <v>-1.2068534692203795E-2</v>
      </c>
      <c r="T409" s="102">
        <f>FORECAST($T$2,'EUR GBP'!Q409:R409,'EUR GBP'!$Q$2:$R$2)</f>
        <v>-5.577245773747558E-3</v>
      </c>
      <c r="U409" s="102">
        <f t="shared" si="105"/>
        <v>2.5056116282944074E-5</v>
      </c>
      <c r="V409" s="102">
        <f t="shared" si="106"/>
        <v>3.259422574192284E-2</v>
      </c>
      <c r="W409" s="149">
        <f t="shared" si="107"/>
        <v>2.5056116282944074E-5</v>
      </c>
      <c r="X409" s="155">
        <f t="shared" si="97"/>
        <v>-4.4238070576502278E-6</v>
      </c>
      <c r="AC409" s="152">
        <f t="shared" si="98"/>
        <v>0.21439682112228048</v>
      </c>
      <c r="AD409" s="153">
        <f t="shared" si="108"/>
        <v>3.5796947723685246E-3</v>
      </c>
      <c r="AE409" s="153">
        <f t="shared" si="109"/>
        <v>0.19290949179911099</v>
      </c>
      <c r="AF409" s="153">
        <f t="shared" si="110"/>
        <v>3.5796947723685246E-3</v>
      </c>
      <c r="AG409" s="139">
        <f t="shared" si="111"/>
        <v>2.0595859593821597E-3</v>
      </c>
    </row>
    <row r="410" spans="9:33" ht="15" x14ac:dyDescent="0.2">
      <c r="I410" s="49">
        <v>44487</v>
      </c>
      <c r="J410" s="50">
        <v>6.8920001983642498</v>
      </c>
      <c r="K410" s="139">
        <f t="shared" si="99"/>
        <v>-4.4878338607288893E-3</v>
      </c>
      <c r="L410" s="140">
        <f t="shared" si="100"/>
        <v>6.0706332384857786</v>
      </c>
      <c r="M410" s="139" cm="1">
        <f t="array" ref="M410">[1]!BSMPut(L410,$G$4,$G$7,V410,$G$11,AE410)</f>
        <v>3.5074821091368946E-2</v>
      </c>
      <c r="N410" s="139">
        <f t="shared" si="101"/>
        <v>5.8963224685566473</v>
      </c>
      <c r="O410" s="141">
        <f t="shared" si="102"/>
        <v>-2.7366811105281386E-2</v>
      </c>
      <c r="P410" s="139">
        <f t="shared" si="103"/>
        <v>3.0252364323478851E-3</v>
      </c>
      <c r="Q410" s="156">
        <f t="shared" si="104"/>
        <v>1.2241044968128677E-4</v>
      </c>
      <c r="R410" s="156">
        <f t="shared" si="96"/>
        <v>2.9556440382357985E-3</v>
      </c>
      <c r="T410" s="102">
        <f>FORECAST($T$2,'EUR GBP'!Q410:R410,'EUR GBP'!$Q$2:$R$2)</f>
        <v>-5.6023018900305021E-3</v>
      </c>
      <c r="U410" s="102">
        <f t="shared" si="105"/>
        <v>-1.689372584223834E-5</v>
      </c>
      <c r="V410" s="102">
        <f t="shared" si="106"/>
        <v>3.2552275899797659E-2</v>
      </c>
      <c r="W410" s="149">
        <f t="shared" si="107"/>
        <v>-1.6893725842237473E-5</v>
      </c>
      <c r="X410" s="155">
        <f t="shared" si="97"/>
        <v>2.9826882493265997E-6</v>
      </c>
      <c r="AC410" s="152">
        <f t="shared" si="98"/>
        <v>0.21081712634991195</v>
      </c>
      <c r="AD410" s="153">
        <f t="shared" si="108"/>
        <v>-3.3889757626340278E-4</v>
      </c>
      <c r="AE410" s="153">
        <f t="shared" si="109"/>
        <v>0.18899089945047906</v>
      </c>
      <c r="AF410" s="153">
        <f t="shared" si="110"/>
        <v>-3.3889757626340278E-4</v>
      </c>
      <c r="AG410" s="139">
        <f t="shared" si="111"/>
        <v>-1.9498553204270013E-4</v>
      </c>
    </row>
    <row r="411" spans="9:33" ht="15" x14ac:dyDescent="0.2">
      <c r="I411" s="49">
        <v>44484</v>
      </c>
      <c r="J411" s="50">
        <v>6.9229998588562003</v>
      </c>
      <c r="K411" s="139">
        <f t="shared" si="99"/>
        <v>-1.5876681551817862E-3</v>
      </c>
      <c r="L411" s="140">
        <f t="shared" si="100"/>
        <v>6.0883184491020277</v>
      </c>
      <c r="M411" s="139" cm="1">
        <f t="array" ref="M411">[1]!BSMPut(L411,$G$4,$G$7,V411,$G$11,AE411)</f>
        <v>2.2469438598336389E-2</v>
      </c>
      <c r="N411" s="139">
        <f t="shared" si="101"/>
        <v>-19.314442517508468</v>
      </c>
      <c r="O411" s="141">
        <f t="shared" si="102"/>
        <v>-9.6816004890323271E-3</v>
      </c>
      <c r="P411" s="139">
        <f t="shared" si="103"/>
        <v>1.0702427261320678E-3</v>
      </c>
      <c r="Q411" s="156">
        <f t="shared" si="104"/>
        <v>1.5320199448867218E-5</v>
      </c>
      <c r="R411" s="156">
        <f t="shared" si="96"/>
        <v>-1.0303824151030743E-2</v>
      </c>
      <c r="T411" s="102">
        <f>FORECAST($T$2,'EUR GBP'!Q411:R411,'EUR GBP'!$Q$2:$R$2)</f>
        <v>-5.5854081641882637E-3</v>
      </c>
      <c r="U411" s="102">
        <f t="shared" si="105"/>
        <v>7.316516712301685E-6</v>
      </c>
      <c r="V411" s="102">
        <f t="shared" si="106"/>
        <v>3.2576486142352201E-2</v>
      </c>
      <c r="W411" s="149">
        <f t="shared" si="107"/>
        <v>7.3165167123051544E-6</v>
      </c>
      <c r="X411" s="155">
        <f t="shared" si="97"/>
        <v>-1.2917747468846079E-6</v>
      </c>
      <c r="AC411" s="152">
        <f t="shared" si="98"/>
        <v>0.21115602392617536</v>
      </c>
      <c r="AD411" s="153">
        <f t="shared" si="108"/>
        <v>-1.9793252635859404E-2</v>
      </c>
      <c r="AE411" s="153">
        <f t="shared" si="109"/>
        <v>0.16953654439088306</v>
      </c>
      <c r="AF411" s="153">
        <f t="shared" si="110"/>
        <v>-1.9793252635859404E-2</v>
      </c>
      <c r="AG411" s="139">
        <f t="shared" si="111"/>
        <v>-1.1388095301864793E-2</v>
      </c>
    </row>
    <row r="412" spans="9:33" ht="15" x14ac:dyDescent="0.2">
      <c r="I412" s="49">
        <v>44483</v>
      </c>
      <c r="J412" s="50">
        <v>6.9340000152587802</v>
      </c>
      <c r="K412" s="139">
        <f t="shared" si="99"/>
        <v>1.7164062175063239E-2</v>
      </c>
      <c r="L412" s="140">
        <f t="shared" si="100"/>
        <v>6.2026665015857798</v>
      </c>
      <c r="M412" s="139" cm="1">
        <f t="array" ref="M412">[1]!BSMPut(L412,$G$4,$G$7,V412,$G$11,AE412)</f>
        <v>2.3601329235614976E-2</v>
      </c>
      <c r="N412" s="139">
        <f t="shared" si="101"/>
        <v>-17.050661242951293</v>
      </c>
      <c r="O412" s="141">
        <f t="shared" si="102"/>
        <v>0.1046664519947198</v>
      </c>
      <c r="P412" s="139">
        <f t="shared" si="103"/>
        <v>-1.1570246990081733E-2</v>
      </c>
      <c r="Q412" s="156">
        <f t="shared" si="104"/>
        <v>1.7905444610201869E-3</v>
      </c>
      <c r="R412" s="156">
        <f t="shared" si="96"/>
        <v>-8.070465369656275E-3</v>
      </c>
      <c r="T412" s="102">
        <f>FORECAST($T$2,'EUR GBP'!Q412:R412,'EUR GBP'!$Q$2:$R$2)</f>
        <v>-5.5927246809005654E-3</v>
      </c>
      <c r="U412" s="102">
        <f t="shared" si="105"/>
        <v>1.2663658708377337E-6</v>
      </c>
      <c r="V412" s="102">
        <f t="shared" si="106"/>
        <v>3.2570435991510736E-2</v>
      </c>
      <c r="W412" s="149">
        <f t="shared" si="107"/>
        <v>1.2663658708403358E-6</v>
      </c>
      <c r="X412" s="155">
        <f t="shared" si="97"/>
        <v>-2.235844619225484E-7</v>
      </c>
      <c r="AC412" s="152">
        <f t="shared" si="98"/>
        <v>0.23094927656203476</v>
      </c>
      <c r="AD412" s="153">
        <f t="shared" si="108"/>
        <v>2.9711543043468291E-3</v>
      </c>
      <c r="AE412" s="153">
        <f t="shared" si="109"/>
        <v>0.19230095133108929</v>
      </c>
      <c r="AF412" s="153">
        <f t="shared" si="110"/>
        <v>2.9711543043468291E-3</v>
      </c>
      <c r="AG412" s="139">
        <f t="shared" si="111"/>
        <v>1.7094607438671923E-3</v>
      </c>
    </row>
    <row r="413" spans="9:33" ht="15" x14ac:dyDescent="0.2">
      <c r="I413" s="49">
        <v>44482</v>
      </c>
      <c r="J413" s="50">
        <v>6.81599998474121</v>
      </c>
      <c r="K413" s="139">
        <f t="shared" si="99"/>
        <v>1.0174793415732823E-2</v>
      </c>
      <c r="L413" s="140">
        <f t="shared" si="100"/>
        <v>6.1600459403447774</v>
      </c>
      <c r="M413" s="139" cm="1">
        <f t="array" ref="M413">[1]!BSMPut(L413,$G$4,$G$7,V413,$G$11,AE413)</f>
        <v>2.6122241584074501E-2</v>
      </c>
      <c r="N413" s="139">
        <f t="shared" si="101"/>
        <v>-12.008836546032242</v>
      </c>
      <c r="O413" s="141">
        <f t="shared" si="102"/>
        <v>6.2045890753717359E-2</v>
      </c>
      <c r="P413" s="139">
        <f t="shared" si="103"/>
        <v>-6.858800189160459E-3</v>
      </c>
      <c r="Q413" s="156">
        <f t="shared" si="104"/>
        <v>6.2921077608734473E-4</v>
      </c>
      <c r="R413" s="156">
        <f t="shared" si="96"/>
        <v>-5.9417657152458858E-3</v>
      </c>
      <c r="T413" s="102">
        <f>FORECAST($T$2,'EUR GBP'!Q413:R413,'EUR GBP'!$Q$2:$R$2)</f>
        <v>-5.5939910467714031E-3</v>
      </c>
      <c r="U413" s="102">
        <f t="shared" si="105"/>
        <v>2.115536481142339E-5</v>
      </c>
      <c r="V413" s="102">
        <f t="shared" si="106"/>
        <v>3.2590324990451322E-2</v>
      </c>
      <c r="W413" s="149">
        <f t="shared" si="107"/>
        <v>2.1155364811425992E-5</v>
      </c>
      <c r="X413" s="155">
        <f t="shared" si="97"/>
        <v>-3.7351060756234308E-6</v>
      </c>
      <c r="AC413" s="152">
        <f t="shared" si="98"/>
        <v>0.22797812225768793</v>
      </c>
      <c r="AD413" s="153">
        <f t="shared" si="108"/>
        <v>5.0674822355176175E-4</v>
      </c>
      <c r="AE413" s="153">
        <f t="shared" si="109"/>
        <v>0.18983654525029423</v>
      </c>
      <c r="AF413" s="153">
        <f t="shared" si="110"/>
        <v>5.0674822355176175E-4</v>
      </c>
      <c r="AG413" s="139">
        <f t="shared" si="111"/>
        <v>2.9155880390285236E-4</v>
      </c>
    </row>
    <row r="414" spans="9:33" ht="15" x14ac:dyDescent="0.2">
      <c r="I414" s="49">
        <v>44481</v>
      </c>
      <c r="J414" s="50">
        <v>6.7470002174377397</v>
      </c>
      <c r="K414" s="139">
        <f t="shared" si="99"/>
        <v>4.456366452049069E-3</v>
      </c>
      <c r="L414" s="140">
        <f t="shared" si="100"/>
        <v>6.1251749724366515</v>
      </c>
      <c r="M414" s="139" cm="1">
        <f t="array" ref="M414">[1]!BSMPut(L414,$G$4,$G$7,V414,$G$11,AE414)</f>
        <v>2.9271850448910008E-2</v>
      </c>
      <c r="N414" s="139">
        <f t="shared" si="101"/>
        <v>-5.7096188163612283</v>
      </c>
      <c r="O414" s="141">
        <f t="shared" si="102"/>
        <v>2.7174922845591531E-2</v>
      </c>
      <c r="P414" s="139">
        <f t="shared" si="103"/>
        <v>-3.0040243389139682E-3</v>
      </c>
      <c r="Q414" s="156">
        <f t="shared" si="104"/>
        <v>1.206998536940733E-4</v>
      </c>
      <c r="R414" s="156">
        <f t="shared" si="96"/>
        <v>-2.8506417436517484E-3</v>
      </c>
      <c r="T414" s="102">
        <f>FORECAST($T$2,'EUR GBP'!Q414:R414,'EUR GBP'!$Q$2:$R$2)</f>
        <v>-5.6151464115828265E-3</v>
      </c>
      <c r="U414" s="102">
        <f t="shared" si="105"/>
        <v>6.5051484852991087E-6</v>
      </c>
      <c r="V414" s="102">
        <f t="shared" si="106"/>
        <v>3.2575674774125193E-2</v>
      </c>
      <c r="W414" s="149">
        <f t="shared" si="107"/>
        <v>6.505148485297374E-6</v>
      </c>
      <c r="X414" s="155">
        <f t="shared" si="97"/>
        <v>-1.1485228379112502E-6</v>
      </c>
      <c r="AC414" s="152">
        <f t="shared" si="98"/>
        <v>0.22747137403413617</v>
      </c>
      <c r="AD414" s="153">
        <f t="shared" si="108"/>
        <v>5.880094481383602E-5</v>
      </c>
      <c r="AE414" s="153">
        <f t="shared" si="109"/>
        <v>0.1893885979715563</v>
      </c>
      <c r="AF414" s="153">
        <f t="shared" si="110"/>
        <v>5.880094481383602E-5</v>
      </c>
      <c r="AG414" s="139">
        <f t="shared" si="111"/>
        <v>3.3831264406057645E-5</v>
      </c>
    </row>
    <row r="415" spans="9:33" ht="15" x14ac:dyDescent="0.2">
      <c r="I415" s="49">
        <v>44480</v>
      </c>
      <c r="J415" s="50">
        <v>6.7170000076293901</v>
      </c>
      <c r="K415" s="139">
        <f t="shared" si="99"/>
        <v>-2.629989266462214E-2</v>
      </c>
      <c r="L415" s="140">
        <f t="shared" si="100"/>
        <v>5.9376233028179541</v>
      </c>
      <c r="M415" s="139" cm="1">
        <f t="array" ref="M415">[1]!BSMPut(L415,$G$4,$G$7,V415,$G$11,AE415)</f>
        <v>5.8443535271639924E-2</v>
      </c>
      <c r="N415" s="139">
        <f t="shared" si="101"/>
        <v>52.633750829098602</v>
      </c>
      <c r="O415" s="141">
        <f t="shared" si="102"/>
        <v>-0.16037674677310587</v>
      </c>
      <c r="P415" s="139">
        <f t="shared" si="103"/>
        <v>1.7728685135178172E-2</v>
      </c>
      <c r="Q415" s="156">
        <f t="shared" si="104"/>
        <v>4.2039050985164129E-3</v>
      </c>
      <c r="R415" s="156">
        <f t="shared" si="96"/>
        <v>2.4816157595516419E-2</v>
      </c>
      <c r="T415" s="102">
        <f>FORECAST($T$2,'EUR GBP'!Q415:R415,'EUR GBP'!$Q$2:$R$2)</f>
        <v>-5.6216515600681256E-3</v>
      </c>
      <c r="U415" s="102">
        <f t="shared" si="105"/>
        <v>-5.3302664309741628E-5</v>
      </c>
      <c r="V415" s="102">
        <f t="shared" si="106"/>
        <v>3.2515866961330152E-2</v>
      </c>
      <c r="W415" s="149">
        <f t="shared" si="107"/>
        <v>-5.330266430974423E-5</v>
      </c>
      <c r="X415" s="155">
        <f t="shared" si="97"/>
        <v>9.4109039047491623E-6</v>
      </c>
      <c r="AC415" s="152">
        <f t="shared" si="98"/>
        <v>0.22741257308932233</v>
      </c>
      <c r="AD415" s="153">
        <f t="shared" si="108"/>
        <v>4.9954714443972148E-3</v>
      </c>
      <c r="AE415" s="153">
        <f t="shared" si="109"/>
        <v>0.19432526847113968</v>
      </c>
      <c r="AF415" s="153">
        <f t="shared" si="110"/>
        <v>4.9954714443972148E-3</v>
      </c>
      <c r="AG415" s="139">
        <f t="shared" si="111"/>
        <v>2.8741564579170841E-3</v>
      </c>
    </row>
    <row r="416" spans="9:33" ht="15" x14ac:dyDescent="0.2">
      <c r="I416" s="49">
        <v>44477</v>
      </c>
      <c r="J416" s="50">
        <v>6.8959999084472603</v>
      </c>
      <c r="K416" s="139">
        <f t="shared" si="99"/>
        <v>-5.7837006935612598E-3</v>
      </c>
      <c r="L416" s="140">
        <f t="shared" si="100"/>
        <v>6.0627310424749039</v>
      </c>
      <c r="M416" s="139" cm="1">
        <f t="array" ref="M416">[1]!BSMPut(L416,$G$4,$G$7,V416,$G$11,AE416)</f>
        <v>3.4580084326798932E-2</v>
      </c>
      <c r="N416" s="139">
        <f t="shared" si="101"/>
        <v>4.9068489394166193</v>
      </c>
      <c r="O416" s="141">
        <f t="shared" si="102"/>
        <v>-3.5269007116156104E-2</v>
      </c>
      <c r="P416" s="139">
        <f t="shared" si="103"/>
        <v>3.8987766915941956E-3</v>
      </c>
      <c r="Q416" s="156">
        <f t="shared" si="104"/>
        <v>2.0330898473031934E-4</v>
      </c>
      <c r="R416" s="156">
        <f t="shared" si="96"/>
        <v>2.541591382192736E-3</v>
      </c>
      <c r="T416" s="102">
        <f>FORECAST($T$2,'EUR GBP'!Q416:R416,'EUR GBP'!$Q$2:$R$2)</f>
        <v>-5.568348895758384E-3</v>
      </c>
      <c r="U416" s="102">
        <f t="shared" si="105"/>
        <v>1.6625504940751684E-6</v>
      </c>
      <c r="V416" s="102">
        <f t="shared" si="106"/>
        <v>3.2570832176133969E-2</v>
      </c>
      <c r="W416" s="149">
        <f t="shared" si="107"/>
        <v>1.6625504940734337E-6</v>
      </c>
      <c r="X416" s="155">
        <f t="shared" si="97"/>
        <v>-2.9353322463579125E-7</v>
      </c>
      <c r="AC416" s="152">
        <f t="shared" si="98"/>
        <v>0.22241710164492512</v>
      </c>
      <c r="AD416" s="153">
        <f t="shared" si="108"/>
        <v>-2.7117307156920567E-3</v>
      </c>
      <c r="AE416" s="153">
        <f t="shared" si="109"/>
        <v>0.18661806631105041</v>
      </c>
      <c r="AF416" s="153">
        <f t="shared" si="110"/>
        <v>-2.7117307156920567E-3</v>
      </c>
      <c r="AG416" s="139">
        <f t="shared" si="111"/>
        <v>-1.5602007609071434E-3</v>
      </c>
    </row>
    <row r="417" spans="9:33" ht="15" x14ac:dyDescent="0.2">
      <c r="I417" s="49">
        <v>44476</v>
      </c>
      <c r="J417" s="50">
        <v>6.9359998703002903</v>
      </c>
      <c r="K417" s="139">
        <f t="shared" si="99"/>
        <v>2.7775511847582434E-2</v>
      </c>
      <c r="L417" s="140">
        <f t="shared" si="100"/>
        <v>6.2673751222150349</v>
      </c>
      <c r="M417" s="139" cm="1">
        <f t="array" ref="M417">[1]!BSMPut(L417,$G$4,$G$7,V417,$G$11,AE417)</f>
        <v>2.0120396490854731E-2</v>
      </c>
      <c r="N417" s="139">
        <f t="shared" si="101"/>
        <v>-24.012526732471784</v>
      </c>
      <c r="O417" s="141">
        <f t="shared" si="102"/>
        <v>0.16937507262397489</v>
      </c>
      <c r="P417" s="139">
        <f t="shared" si="103"/>
        <v>-1.8723395958060024E-2</v>
      </c>
      <c r="Q417" s="156">
        <f t="shared" si="104"/>
        <v>4.68887972878166E-3</v>
      </c>
      <c r="R417" s="156">
        <f t="shared" si="96"/>
        <v>-1.040327976468119E-2</v>
      </c>
      <c r="T417" s="102">
        <f>FORECAST($T$2,'EUR GBP'!Q417:R417,'EUR GBP'!$Q$2:$R$2)</f>
        <v>-5.5700114462524592E-3</v>
      </c>
      <c r="U417" s="102">
        <f t="shared" si="105"/>
        <v>5.5409036576747027E-5</v>
      </c>
      <c r="V417" s="102">
        <f t="shared" si="106"/>
        <v>3.2624578662216644E-2</v>
      </c>
      <c r="W417" s="149">
        <f t="shared" si="107"/>
        <v>5.5409036576747894E-5</v>
      </c>
      <c r="X417" s="155">
        <f t="shared" si="97"/>
        <v>-9.7827965155426592E-6</v>
      </c>
      <c r="AC417" s="152">
        <f t="shared" si="98"/>
        <v>0.22512883236061718</v>
      </c>
      <c r="AD417" s="153">
        <f t="shared" si="108"/>
        <v>6.3283290293007222E-3</v>
      </c>
      <c r="AE417" s="153">
        <f t="shared" si="109"/>
        <v>0.19565812605604319</v>
      </c>
      <c r="AF417" s="153">
        <f t="shared" si="110"/>
        <v>6.3283290293007222E-3</v>
      </c>
      <c r="AG417" s="139">
        <f t="shared" si="111"/>
        <v>3.6410192611127166E-3</v>
      </c>
    </row>
    <row r="418" spans="9:33" ht="15" x14ac:dyDescent="0.2">
      <c r="I418" s="49">
        <v>44475</v>
      </c>
      <c r="J418" s="50">
        <v>6.7459998130798304</v>
      </c>
      <c r="K418" s="139">
        <f t="shared" si="99"/>
        <v>-4.1420702424931448E-3</v>
      </c>
      <c r="L418" s="140">
        <f t="shared" si="100"/>
        <v>6.0727417050469272</v>
      </c>
      <c r="M418" s="139" cm="1">
        <f t="array" ref="M418">[1]!BSMPut(L418,$G$4,$G$7,V418,$G$11,AE418)</f>
        <v>3.1146556570574191E-2</v>
      </c>
      <c r="N418" s="139">
        <f t="shared" si="101"/>
        <v>-1.9602065730328633</v>
      </c>
      <c r="O418" s="141">
        <f t="shared" si="102"/>
        <v>-2.5258344544132783E-2</v>
      </c>
      <c r="P418" s="139">
        <f t="shared" si="103"/>
        <v>2.7921581305817345E-3</v>
      </c>
      <c r="Q418" s="156">
        <f t="shared" si="104"/>
        <v>1.0427492121482854E-4</v>
      </c>
      <c r="R418" s="156">
        <f t="shared" si="96"/>
        <v>-8.8403096321993096E-4</v>
      </c>
      <c r="T418" s="102">
        <f>FORECAST($T$2,'EUR GBP'!Q418:R418,'EUR GBP'!$Q$2:$R$2)</f>
        <v>-5.6254204828292062E-3</v>
      </c>
      <c r="U418" s="102">
        <f t="shared" si="105"/>
        <v>1.5785545110703035E-5</v>
      </c>
      <c r="V418" s="102">
        <f t="shared" si="106"/>
        <v>3.25849551707506E-2</v>
      </c>
      <c r="W418" s="149">
        <f t="shared" si="107"/>
        <v>1.5785545110703902E-5</v>
      </c>
      <c r="X418" s="155">
        <f t="shared" si="97"/>
        <v>-2.7870323190159918E-6</v>
      </c>
      <c r="AC418" s="152">
        <f t="shared" si="98"/>
        <v>0.21880050333131645</v>
      </c>
      <c r="AD418" s="153">
        <f t="shared" si="108"/>
        <v>-6.5658490654673662E-3</v>
      </c>
      <c r="AE418" s="153">
        <f t="shared" si="109"/>
        <v>0.1827639479612751</v>
      </c>
      <c r="AF418" s="153">
        <f t="shared" si="110"/>
        <v>-6.5658490654673662E-3</v>
      </c>
      <c r="AG418" s="139">
        <f t="shared" si="111"/>
        <v>-3.7776769826974779E-3</v>
      </c>
    </row>
    <row r="419" spans="9:33" ht="15" x14ac:dyDescent="0.2">
      <c r="I419" s="49">
        <v>44474</v>
      </c>
      <c r="J419" s="50">
        <v>6.7740001678466797</v>
      </c>
      <c r="K419" s="139">
        <f t="shared" si="99"/>
        <v>3.1049607796398101E-3</v>
      </c>
      <c r="L419" s="140">
        <f t="shared" si="100"/>
        <v>6.1169341005792823</v>
      </c>
      <c r="M419" s="139" cm="1">
        <f t="array" ref="M419">[1]!BSMPut(L419,$G$4,$G$7,V419,$G$11,AE419)</f>
        <v>2.8581492843985146E-2</v>
      </c>
      <c r="N419" s="139">
        <f t="shared" si="101"/>
        <v>-7.0903340262109538</v>
      </c>
      <c r="O419" s="141">
        <f t="shared" si="102"/>
        <v>1.8934050988222317E-2</v>
      </c>
      <c r="P419" s="139">
        <f t="shared" si="103"/>
        <v>-2.0930455010320309E-3</v>
      </c>
      <c r="Q419" s="156">
        <f t="shared" si="104"/>
        <v>5.8594545355784425E-5</v>
      </c>
      <c r="R419" s="156">
        <f t="shared" si="96"/>
        <v>-3.6187506176081057E-3</v>
      </c>
      <c r="T419" s="102">
        <f>FORECAST($T$2,'EUR GBP'!Q419:R419,'EUR GBP'!$Q$2:$R$2)</f>
        <v>-5.6412060279399092E-3</v>
      </c>
      <c r="U419" s="102">
        <f t="shared" si="105"/>
        <v>-5.2510481327772314E-5</v>
      </c>
      <c r="V419" s="102">
        <f t="shared" si="106"/>
        <v>3.2516659144312121E-2</v>
      </c>
      <c r="W419" s="149">
        <f t="shared" si="107"/>
        <v>-5.2510481327774916E-5</v>
      </c>
      <c r="X419" s="155">
        <f t="shared" si="97"/>
        <v>9.2710392654326613E-6</v>
      </c>
      <c r="AC419" s="152">
        <f t="shared" si="98"/>
        <v>0.22536635239678382</v>
      </c>
      <c r="AD419" s="153">
        <f t="shared" si="108"/>
        <v>-2.7697298490939604E-3</v>
      </c>
      <c r="AE419" s="153">
        <f t="shared" si="109"/>
        <v>0.1865600671776485</v>
      </c>
      <c r="AF419" s="153">
        <f t="shared" si="110"/>
        <v>-2.7697298490939604E-3</v>
      </c>
      <c r="AG419" s="139">
        <f t="shared" si="111"/>
        <v>-1.5935707011972917E-3</v>
      </c>
    </row>
    <row r="420" spans="9:33" ht="15" x14ac:dyDescent="0.2">
      <c r="I420" s="49">
        <v>44473</v>
      </c>
      <c r="J420" s="50">
        <v>6.7529997825622496</v>
      </c>
      <c r="K420" s="139">
        <f t="shared" si="99"/>
        <v>3.7088713428719004E-3</v>
      </c>
      <c r="L420" s="140">
        <f t="shared" si="100"/>
        <v>6.1206167472238198</v>
      </c>
      <c r="M420" s="139" cm="1">
        <f t="array" ref="M420">[1]!BSMPut(L420,$G$4,$G$7,V420,$G$11,AE420)</f>
        <v>2.9766398856478027E-2</v>
      </c>
      <c r="N420" s="139">
        <f t="shared" si="101"/>
        <v>-4.7205220012251914</v>
      </c>
      <c r="O420" s="141">
        <f t="shared" si="102"/>
        <v>2.2616697632759752E-2</v>
      </c>
      <c r="P420" s="139">
        <f t="shared" si="103"/>
        <v>-2.50013994669685E-3</v>
      </c>
      <c r="Q420" s="156">
        <f t="shared" si="104"/>
        <v>8.3604275560814897E-5</v>
      </c>
      <c r="R420" s="156">
        <f t="shared" si="96"/>
        <v>-2.3560891013271724E-3</v>
      </c>
      <c r="T420" s="102">
        <f>FORECAST($T$2,'EUR GBP'!Q420:R420,'EUR GBP'!$Q$2:$R$2)</f>
        <v>-5.5886955466121369E-3</v>
      </c>
      <c r="U420" s="102">
        <f t="shared" si="105"/>
        <v>-3.4649623557926959E-5</v>
      </c>
      <c r="V420" s="102">
        <f t="shared" si="106"/>
        <v>3.2534520002081971E-2</v>
      </c>
      <c r="W420" s="149">
        <f t="shared" si="107"/>
        <v>-3.4649623557925224E-5</v>
      </c>
      <c r="X420" s="155">
        <f t="shared" si="97"/>
        <v>6.1175980949934567E-6</v>
      </c>
      <c r="AC420" s="152">
        <f t="shared" si="98"/>
        <v>0.22813608224587778</v>
      </c>
      <c r="AD420" s="153">
        <f t="shared" si="108"/>
        <v>9.442729746061973E-5</v>
      </c>
      <c r="AE420" s="153">
        <f t="shared" si="109"/>
        <v>0.18942422432420308</v>
      </c>
      <c r="AF420" s="153">
        <f t="shared" si="110"/>
        <v>9.442729746061973E-5</v>
      </c>
      <c r="AG420" s="139">
        <f t="shared" si="111"/>
        <v>5.4328971713869219E-5</v>
      </c>
    </row>
    <row r="421" spans="9:33" ht="15" x14ac:dyDescent="0.2">
      <c r="I421" s="49">
        <v>44470</v>
      </c>
      <c r="J421" s="50">
        <v>6.7280001640319798</v>
      </c>
      <c r="K421" s="139">
        <f t="shared" si="99"/>
        <v>8.8080010928035142E-3</v>
      </c>
      <c r="L421" s="140">
        <f t="shared" si="100"/>
        <v>6.1517112406917738</v>
      </c>
      <c r="M421" s="139" cm="1">
        <f t="array" ref="M421">[1]!BSMPut(L421,$G$4,$G$7,V421,$G$11,AE421)</f>
        <v>2.6536099572401994E-2</v>
      </c>
      <c r="N421" s="139">
        <f t="shared" si="101"/>
        <v>-11.181120569377256</v>
      </c>
      <c r="O421" s="141">
        <f t="shared" si="102"/>
        <v>5.3711191100713762E-2</v>
      </c>
      <c r="P421" s="139">
        <f t="shared" si="103"/>
        <v>-5.9374492525846685E-3</v>
      </c>
      <c r="Q421" s="156">
        <f t="shared" si="104"/>
        <v>4.7151951418160181E-4</v>
      </c>
      <c r="R421" s="156">
        <f t="shared" si="96"/>
        <v>-5.5839485986661852E-3</v>
      </c>
      <c r="T421" s="102">
        <f>FORECAST($T$2,'EUR GBP'!Q421:R421,'EUR GBP'!$Q$2:$R$2)</f>
        <v>-5.55404592305421E-3</v>
      </c>
      <c r="U421" s="102">
        <f t="shared" si="105"/>
        <v>1.3771140947945251E-5</v>
      </c>
      <c r="V421" s="102">
        <f t="shared" si="106"/>
        <v>3.258294076658784E-2</v>
      </c>
      <c r="W421" s="149">
        <f t="shared" si="107"/>
        <v>1.3771140947943517E-5</v>
      </c>
      <c r="X421" s="155">
        <f t="shared" si="97"/>
        <v>-2.431377226600675E-6</v>
      </c>
      <c r="AC421" s="152">
        <f t="shared" si="98"/>
        <v>0.22804165494841716</v>
      </c>
      <c r="AD421" s="153">
        <f t="shared" si="108"/>
        <v>-2.0089858686994644E-4</v>
      </c>
      <c r="AE421" s="153">
        <f t="shared" si="109"/>
        <v>0.18912889843987252</v>
      </c>
      <c r="AF421" s="153">
        <f t="shared" si="110"/>
        <v>-2.0089858686994644E-4</v>
      </c>
      <c r="AG421" s="139">
        <f t="shared" si="111"/>
        <v>-1.1558748303651795E-4</v>
      </c>
    </row>
    <row r="422" spans="9:33" ht="15" x14ac:dyDescent="0.2">
      <c r="I422" s="49">
        <v>44469</v>
      </c>
      <c r="J422" s="50">
        <v>6.6690001487731898</v>
      </c>
      <c r="K422" s="139">
        <f t="shared" si="99"/>
        <v>-1.6802107307161151E-2</v>
      </c>
      <c r="L422" s="140">
        <f t="shared" si="100"/>
        <v>5.995540798398757</v>
      </c>
      <c r="M422" s="139" cm="1">
        <f t="array" ref="M422">[1]!BSMPut(L422,$G$4,$G$7,V422,$G$11,AE422)</f>
        <v>4.6552116547943001E-2</v>
      </c>
      <c r="N422" s="139">
        <f t="shared" si="101"/>
        <v>28.850913381704757</v>
      </c>
      <c r="O422" s="141">
        <f t="shared" si="102"/>
        <v>-0.10245925119230304</v>
      </c>
      <c r="P422" s="139">
        <f t="shared" si="103"/>
        <v>1.1326254211555553E-2</v>
      </c>
      <c r="Q422" s="156">
        <f t="shared" si="104"/>
        <v>1.7158228984171112E-3</v>
      </c>
      <c r="R422" s="156">
        <f t="shared" si="96"/>
        <v>1.4071514446176084E-2</v>
      </c>
      <c r="T422" s="102">
        <f>FORECAST($T$2,'EUR GBP'!Q422:R422,'EUR GBP'!$Q$2:$R$2)</f>
        <v>-5.5678170640021552E-3</v>
      </c>
      <c r="U422" s="102">
        <f t="shared" si="105"/>
        <v>-8.4370374679619206E-6</v>
      </c>
      <c r="V422" s="102">
        <f t="shared" si="106"/>
        <v>3.2560732588171937E-2</v>
      </c>
      <c r="W422" s="149">
        <f t="shared" si="107"/>
        <v>-8.4370374679593185E-6</v>
      </c>
      <c r="X422" s="155">
        <f t="shared" si="97"/>
        <v>1.4896093821940197E-6</v>
      </c>
      <c r="AC422" s="152">
        <f t="shared" si="98"/>
        <v>0.22824255353528711</v>
      </c>
      <c r="AD422" s="153">
        <f t="shared" si="108"/>
        <v>1.7866402163053685E-3</v>
      </c>
      <c r="AE422" s="153">
        <f t="shared" si="109"/>
        <v>0.19111643724304783</v>
      </c>
      <c r="AF422" s="153">
        <f t="shared" si="110"/>
        <v>1.7866402163053685E-3</v>
      </c>
      <c r="AG422" s="139">
        <f t="shared" si="111"/>
        <v>1.0279477268212236E-3</v>
      </c>
    </row>
    <row r="423" spans="9:33" ht="15" x14ac:dyDescent="0.2">
      <c r="I423" s="49">
        <v>44468</v>
      </c>
      <c r="J423" s="50">
        <v>6.78200006484985</v>
      </c>
      <c r="K423" s="139">
        <f t="shared" si="99"/>
        <v>-9.1002826988249661E-3</v>
      </c>
      <c r="L423" s="140">
        <f t="shared" si="100"/>
        <v>6.0425065252423327</v>
      </c>
      <c r="M423" s="139" cm="1">
        <f t="array" ref="M423">[1]!BSMPut(L423,$G$4,$G$7,V423,$G$11,AE423)</f>
        <v>3.8967459953382466E-2</v>
      </c>
      <c r="N423" s="139">
        <f t="shared" si="101"/>
        <v>13.681600192583687</v>
      </c>
      <c r="O423" s="141">
        <f t="shared" si="102"/>
        <v>-5.5493524348727341E-2</v>
      </c>
      <c r="P423" s="139">
        <f t="shared" si="103"/>
        <v>6.1344754773695886E-3</v>
      </c>
      <c r="Q423" s="156">
        <f t="shared" si="104"/>
        <v>5.0333220497943598E-4</v>
      </c>
      <c r="R423" s="156">
        <f t="shared" si="96"/>
        <v>6.8010282927722793E-3</v>
      </c>
      <c r="T423" s="102">
        <f>FORECAST($T$2,'EUR GBP'!Q423:R423,'EUR GBP'!$Q$2:$R$2)</f>
        <v>-5.5593800265341933E-3</v>
      </c>
      <c r="U423" s="102">
        <f t="shared" si="105"/>
        <v>-7.2774477302998616E-6</v>
      </c>
      <c r="V423" s="102">
        <f t="shared" si="106"/>
        <v>3.2561892177909599E-2</v>
      </c>
      <c r="W423" s="149">
        <f t="shared" si="107"/>
        <v>-7.2774477302972596E-6</v>
      </c>
      <c r="X423" s="155">
        <f t="shared" si="97"/>
        <v>1.284876884646501E-6</v>
      </c>
      <c r="AC423" s="152">
        <f t="shared" si="98"/>
        <v>0.22645591331898174</v>
      </c>
      <c r="AD423" s="153">
        <f t="shared" si="108"/>
        <v>2.814548701728925E-4</v>
      </c>
      <c r="AE423" s="153">
        <f t="shared" si="109"/>
        <v>0.18961125189691536</v>
      </c>
      <c r="AF423" s="153">
        <f t="shared" si="110"/>
        <v>2.814548701728925E-4</v>
      </c>
      <c r="AG423" s="139">
        <f t="shared" si="111"/>
        <v>1.6193573353860818E-4</v>
      </c>
    </row>
    <row r="424" spans="9:33" ht="15" x14ac:dyDescent="0.2">
      <c r="I424" s="49">
        <v>44467</v>
      </c>
      <c r="J424" s="50">
        <v>6.8439998626708896</v>
      </c>
      <c r="K424" s="139">
        <f t="shared" si="99"/>
        <v>-1.4649664959240898E-2</v>
      </c>
      <c r="L424" s="140">
        <f t="shared" si="100"/>
        <v>6.0086663919431169</v>
      </c>
      <c r="M424" s="139" cm="1">
        <f t="array" ref="M424">[1]!BSMPut(L424,$G$4,$G$7,V424,$G$11,AE424)</f>
        <v>4.2372289451930278E-2</v>
      </c>
      <c r="N424" s="139">
        <f t="shared" si="101"/>
        <v>20.491259189679312</v>
      </c>
      <c r="O424" s="141">
        <f t="shared" si="102"/>
        <v>-8.9333657647943099E-2</v>
      </c>
      <c r="P424" s="139">
        <f t="shared" si="103"/>
        <v>9.8752987592074792E-3</v>
      </c>
      <c r="Q424" s="156">
        <f t="shared" si="104"/>
        <v>1.3043686019312028E-3</v>
      </c>
      <c r="R424" s="156">
        <f t="shared" si="96"/>
        <v>1.0306175344884778E-2</v>
      </c>
      <c r="T424" s="102">
        <f>FORECAST($T$2,'EUR GBP'!Q424:R424,'EUR GBP'!$Q$2:$R$2)</f>
        <v>-5.5521025788038934E-3</v>
      </c>
      <c r="U424" s="102">
        <f t="shared" si="105"/>
        <v>9.8235905170475368E-6</v>
      </c>
      <c r="V424" s="102">
        <f t="shared" si="106"/>
        <v>3.257899321615694E-2</v>
      </c>
      <c r="W424" s="149">
        <f t="shared" si="107"/>
        <v>9.8235905170440674E-6</v>
      </c>
      <c r="X424" s="155">
        <f t="shared" si="97"/>
        <v>-1.7344136086384395E-6</v>
      </c>
      <c r="AC424" s="152">
        <f t="shared" si="98"/>
        <v>0.22617445844880885</v>
      </c>
      <c r="AD424" s="153">
        <f t="shared" si="108"/>
        <v>-1.5151715900694473E-3</v>
      </c>
      <c r="AE424" s="153">
        <f t="shared" si="109"/>
        <v>0.18781462543667302</v>
      </c>
      <c r="AF424" s="153">
        <f t="shared" si="110"/>
        <v>-1.5151715900694473E-3</v>
      </c>
      <c r="AG424" s="139">
        <f t="shared" si="111"/>
        <v>-8.7175760264526574E-4</v>
      </c>
    </row>
    <row r="425" spans="9:33" ht="15" x14ac:dyDescent="0.2">
      <c r="I425" s="49">
        <v>44466</v>
      </c>
      <c r="J425" s="50">
        <v>6.9450001716613698</v>
      </c>
      <c r="K425" s="139">
        <f t="shared" si="99"/>
        <v>-1.3302053152229027E-2</v>
      </c>
      <c r="L425" s="140">
        <f t="shared" si="100"/>
        <v>6.0168841288091048</v>
      </c>
      <c r="M425" s="139" cm="1">
        <f t="array" ref="M425">[1]!BSMPut(L425,$G$4,$G$7,V425,$G$11,AE425)</f>
        <v>4.2853457410403806E-2</v>
      </c>
      <c r="N425" s="139">
        <f t="shared" si="101"/>
        <v>21.453595106626366</v>
      </c>
      <c r="O425" s="141">
        <f t="shared" si="102"/>
        <v>-8.1115920781955175E-2</v>
      </c>
      <c r="P425" s="139">
        <f t="shared" si="103"/>
        <v>8.966877355530041E-3</v>
      </c>
      <c r="Q425" s="156">
        <f t="shared" si="104"/>
        <v>1.075430400517363E-3</v>
      </c>
      <c r="R425" s="156">
        <f t="shared" si="96"/>
        <v>1.0571067244496768E-2</v>
      </c>
      <c r="T425" s="102">
        <f>FORECAST($T$2,'EUR GBP'!Q425:R425,'EUR GBP'!$Q$2:$R$2)</f>
        <v>-5.561926169320941E-3</v>
      </c>
      <c r="U425" s="102">
        <f t="shared" si="105"/>
        <v>-5.5725034326321692E-5</v>
      </c>
      <c r="V425" s="102">
        <f t="shared" si="106"/>
        <v>3.2513444591313577E-2</v>
      </c>
      <c r="W425" s="149">
        <f t="shared" si="107"/>
        <v>-5.5725034326319089E-5</v>
      </c>
      <c r="X425" s="155">
        <f t="shared" si="97"/>
        <v>9.8385878065379914E-6</v>
      </c>
      <c r="AC425" s="152">
        <f t="shared" si="98"/>
        <v>0.22768963003887829</v>
      </c>
      <c r="AD425" s="153">
        <f t="shared" si="108"/>
        <v>9.0191838162517746E-4</v>
      </c>
      <c r="AE425" s="153">
        <f t="shared" si="109"/>
        <v>0.19023171540836764</v>
      </c>
      <c r="AF425" s="153">
        <f t="shared" si="110"/>
        <v>9.0191838162517746E-4</v>
      </c>
      <c r="AG425" s="139">
        <f t="shared" si="111"/>
        <v>5.1892090064282754E-4</v>
      </c>
    </row>
    <row r="426" spans="9:33" ht="15" x14ac:dyDescent="0.2">
      <c r="I426" s="49">
        <v>44463</v>
      </c>
      <c r="J426" s="50">
        <v>7.0380001068115199</v>
      </c>
      <c r="K426" s="139">
        <f t="shared" si="99"/>
        <v>-8.770716539440275E-3</v>
      </c>
      <c r="L426" s="140">
        <f t="shared" si="100"/>
        <v>6.044516219698604</v>
      </c>
      <c r="M426" s="139" cm="1">
        <f t="array" ref="M426">[1]!BSMPut(L426,$G$4,$G$7,V426,$G$11,AE426)</f>
        <v>3.8779025087214869E-2</v>
      </c>
      <c r="N426" s="139">
        <f t="shared" si="101"/>
        <v>13.304730460248493</v>
      </c>
      <c r="O426" s="141">
        <f t="shared" si="102"/>
        <v>-5.3483829892456036E-2</v>
      </c>
      <c r="P426" s="139">
        <f t="shared" si="103"/>
        <v>5.9123158379578112E-3</v>
      </c>
      <c r="Q426" s="156">
        <f t="shared" si="104"/>
        <v>4.6753604844077044E-4</v>
      </c>
      <c r="R426" s="156">
        <f t="shared" si="96"/>
        <v>6.6086422879566148E-3</v>
      </c>
      <c r="T426" s="102">
        <f>FORECAST($T$2,'EUR GBP'!Q426:R426,'EUR GBP'!$Q$2:$R$2)</f>
        <v>-5.5062011349946193E-3</v>
      </c>
      <c r="U426" s="102">
        <f t="shared" si="105"/>
        <v>1.5304470434787318E-5</v>
      </c>
      <c r="V426" s="102">
        <f t="shared" si="106"/>
        <v>3.2584474096074685E-2</v>
      </c>
      <c r="W426" s="149">
        <f t="shared" si="107"/>
        <v>1.5304470434789053E-5</v>
      </c>
      <c r="X426" s="155">
        <f t="shared" si="97"/>
        <v>-2.7020957102240862E-6</v>
      </c>
      <c r="AC426" s="152">
        <f t="shared" si="98"/>
        <v>0.22678771165725312</v>
      </c>
      <c r="AD426" s="153">
        <f t="shared" si="108"/>
        <v>4.0234906367409007E-4</v>
      </c>
      <c r="AE426" s="153">
        <f t="shared" si="109"/>
        <v>0.18973214609041655</v>
      </c>
      <c r="AF426" s="153">
        <f t="shared" si="110"/>
        <v>4.0234906367409007E-4</v>
      </c>
      <c r="AG426" s="139">
        <f t="shared" si="111"/>
        <v>2.3149249726825701E-4</v>
      </c>
    </row>
    <row r="427" spans="9:33" ht="15" x14ac:dyDescent="0.2">
      <c r="I427" s="49">
        <v>44462</v>
      </c>
      <c r="J427" s="50">
        <v>7.0999999046325604</v>
      </c>
      <c r="K427" s="139">
        <f t="shared" si="99"/>
        <v>2.2792987851501141E-2</v>
      </c>
      <c r="L427" s="140">
        <f t="shared" si="100"/>
        <v>6.2369916906398428</v>
      </c>
      <c r="M427" s="139" cm="1">
        <f t="array" ref="M427">[1]!BSMPut(L427,$G$4,$G$7,V427,$G$11,AE427)</f>
        <v>2.2023747722331066E-2</v>
      </c>
      <c r="N427" s="139">
        <f t="shared" si="101"/>
        <v>-20.205824269519113</v>
      </c>
      <c r="O427" s="141">
        <f t="shared" si="102"/>
        <v>0.13899164104878281</v>
      </c>
      <c r="P427" s="139">
        <f t="shared" si="103"/>
        <v>-1.5364690269355157E-2</v>
      </c>
      <c r="Q427" s="156">
        <f t="shared" si="104"/>
        <v>3.1575298828136543E-3</v>
      </c>
      <c r="R427" s="156">
        <f t="shared" si="96"/>
        <v>-9.0363443822288579E-3</v>
      </c>
      <c r="T427" s="102">
        <f>FORECAST($T$2,'EUR GBP'!Q427:R427,'EUR GBP'!$Q$2:$R$2)</f>
        <v>-5.5215056054294066E-3</v>
      </c>
      <c r="U427" s="102">
        <f t="shared" si="105"/>
        <v>5.2288966253402104E-5</v>
      </c>
      <c r="V427" s="102">
        <f t="shared" si="106"/>
        <v>3.2621458591893297E-2</v>
      </c>
      <c r="W427" s="149">
        <f t="shared" si="107"/>
        <v>5.2288966253401237E-5</v>
      </c>
      <c r="X427" s="155">
        <f t="shared" si="97"/>
        <v>-9.2319294553438076E-6</v>
      </c>
      <c r="AC427" s="152">
        <f t="shared" si="98"/>
        <v>0.22638536259357903</v>
      </c>
      <c r="AD427" s="153">
        <f t="shared" si="108"/>
        <v>5.5271307869109165E-3</v>
      </c>
      <c r="AE427" s="153">
        <f t="shared" si="109"/>
        <v>0.19485692781365338</v>
      </c>
      <c r="AF427" s="153">
        <f t="shared" si="110"/>
        <v>5.5271307869109165E-3</v>
      </c>
      <c r="AG427" s="139">
        <f t="shared" si="111"/>
        <v>3.1800479337679875E-3</v>
      </c>
    </row>
    <row r="428" spans="9:33" ht="15" x14ac:dyDescent="0.2">
      <c r="I428" s="49">
        <v>44461</v>
      </c>
      <c r="J428" s="50">
        <v>6.9400000572204501</v>
      </c>
      <c r="K428" s="139">
        <f t="shared" si="99"/>
        <v>7.2307171161662314E-3</v>
      </c>
      <c r="L428" s="140">
        <f t="shared" si="100"/>
        <v>6.1420929629240213</v>
      </c>
      <c r="M428" s="139" cm="1">
        <f t="array" ref="M428">[1]!BSMPut(L428,$G$4,$G$7,V428,$G$11,AE428)</f>
        <v>2.7881150382538245E-2</v>
      </c>
      <c r="N428" s="139">
        <f t="shared" si="101"/>
        <v>-8.4910189491047561</v>
      </c>
      <c r="O428" s="141">
        <f t="shared" si="102"/>
        <v>4.4092913332961281E-2</v>
      </c>
      <c r="P428" s="139">
        <f t="shared" si="103"/>
        <v>-4.8742064725798362E-3</v>
      </c>
      <c r="Q428" s="156">
        <f t="shared" si="104"/>
        <v>3.1776619501910263E-4</v>
      </c>
      <c r="R428" s="156">
        <f t="shared" si="96"/>
        <v>-4.2061218908330386E-3</v>
      </c>
      <c r="T428" s="102">
        <f>FORECAST($T$2,'EUR GBP'!Q428:R428,'EUR GBP'!$Q$2:$R$2)</f>
        <v>-5.5737945716828087E-3</v>
      </c>
      <c r="U428" s="102">
        <f t="shared" si="105"/>
        <v>1.9232556223863079E-5</v>
      </c>
      <c r="V428" s="102">
        <f t="shared" si="106"/>
        <v>3.2588402181863763E-2</v>
      </c>
      <c r="W428" s="149">
        <f t="shared" si="107"/>
        <v>1.9232556223866548E-5</v>
      </c>
      <c r="X428" s="155">
        <f t="shared" si="97"/>
        <v>-3.3956227293577472E-6</v>
      </c>
      <c r="AC428" s="152">
        <f t="shared" si="98"/>
        <v>0.22085823180666811</v>
      </c>
      <c r="AD428" s="153">
        <f t="shared" si="108"/>
        <v>6.1477802603915332E-4</v>
      </c>
      <c r="AE428" s="153">
        <f t="shared" si="109"/>
        <v>0.18994457505278162</v>
      </c>
      <c r="AF428" s="153">
        <f t="shared" si="110"/>
        <v>6.1477802603915332E-4</v>
      </c>
      <c r="AG428" s="139">
        <f t="shared" si="111"/>
        <v>3.5371400945705204E-4</v>
      </c>
    </row>
    <row r="429" spans="9:33" ht="15" x14ac:dyDescent="0.2">
      <c r="I429" s="49">
        <v>44460</v>
      </c>
      <c r="J429" s="50">
        <v>6.8899998664855904</v>
      </c>
      <c r="K429" s="139">
        <f t="shared" si="99"/>
        <v>9.6252727875605973E-3</v>
      </c>
      <c r="L429" s="140">
        <f t="shared" si="100"/>
        <v>6.1566949635269319</v>
      </c>
      <c r="M429" s="139" cm="1">
        <f t="array" ref="M429">[1]!BSMPut(L429,$G$4,$G$7,V429,$G$11,AE429)</f>
        <v>2.6452049248282705E-2</v>
      </c>
      <c r="N429" s="139">
        <f t="shared" si="101"/>
        <v>-11.349221217615835</v>
      </c>
      <c r="O429" s="141">
        <f t="shared" si="102"/>
        <v>5.8694913935871895E-2</v>
      </c>
      <c r="P429" s="139">
        <f t="shared" si="103"/>
        <v>-6.488369848763843E-3</v>
      </c>
      <c r="Q429" s="156">
        <f t="shared" si="104"/>
        <v>5.6308122210981058E-4</v>
      </c>
      <c r="R429" s="156">
        <f t="shared" si="96"/>
        <v>-5.6154374671466695E-3</v>
      </c>
      <c r="T429" s="102">
        <f>FORECAST($T$2,'EUR GBP'!Q429:R429,'EUR GBP'!$Q$2:$R$2)</f>
        <v>-5.5930271279066718E-3</v>
      </c>
      <c r="U429" s="102">
        <f t="shared" si="105"/>
        <v>-2.9913336038584447E-5</v>
      </c>
      <c r="V429" s="102">
        <f t="shared" si="106"/>
        <v>3.2539256289601311E-2</v>
      </c>
      <c r="W429" s="149">
        <f t="shared" si="107"/>
        <v>-2.9913336038585314E-5</v>
      </c>
      <c r="X429" s="155">
        <f t="shared" si="97"/>
        <v>5.2813782308088749E-6</v>
      </c>
      <c r="AC429" s="152">
        <f t="shared" si="98"/>
        <v>0.22024345378062896</v>
      </c>
      <c r="AD429" s="153">
        <f t="shared" si="108"/>
        <v>5.2936215111126783E-4</v>
      </c>
      <c r="AE429" s="153">
        <f t="shared" si="109"/>
        <v>0.18985915917785373</v>
      </c>
      <c r="AF429" s="153">
        <f t="shared" si="110"/>
        <v>5.2936215111126783E-4</v>
      </c>
      <c r="AG429" s="139">
        <f t="shared" si="111"/>
        <v>3.0456978127655374E-4</v>
      </c>
    </row>
    <row r="430" spans="9:33" ht="15" x14ac:dyDescent="0.2">
      <c r="I430" s="49">
        <v>44459</v>
      </c>
      <c r="J430" s="50">
        <v>6.8239998817443803</v>
      </c>
      <c r="K430" s="139">
        <f t="shared" si="99"/>
        <v>-2.2459860293322868E-2</v>
      </c>
      <c r="L430" s="140">
        <f t="shared" si="100"/>
        <v>5.9610398204085682</v>
      </c>
      <c r="M430" s="139" cm="1">
        <f t="array" ref="M430">[1]!BSMPut(L430,$G$4,$G$7,V430,$G$11,AE430)</f>
        <v>5.334881394818769E-2</v>
      </c>
      <c r="N430" s="139">
        <f t="shared" si="101"/>
        <v>42.444308182194135</v>
      </c>
      <c r="O430" s="141">
        <f t="shared" si="102"/>
        <v>-0.13696022918249184</v>
      </c>
      <c r="P430" s="139">
        <f t="shared" si="103"/>
        <v>1.5140129900835594E-2</v>
      </c>
      <c r="Q430" s="156">
        <f t="shared" si="104"/>
        <v>3.0659075319002735E-3</v>
      </c>
      <c r="R430" s="156">
        <f t="shared" si="96"/>
        <v>2.0296637843140664E-2</v>
      </c>
      <c r="T430" s="102">
        <f>FORECAST($T$2,'EUR GBP'!Q430:R430,'EUR GBP'!$Q$2:$R$2)</f>
        <v>-5.5631137918680873E-3</v>
      </c>
      <c r="U430" s="102">
        <f t="shared" si="105"/>
        <v>5.3723808377962104E-6</v>
      </c>
      <c r="V430" s="102">
        <f t="shared" si="106"/>
        <v>3.2574542006477691E-2</v>
      </c>
      <c r="W430" s="149">
        <f t="shared" si="107"/>
        <v>5.372380837795343E-6</v>
      </c>
      <c r="X430" s="155">
        <f t="shared" si="97"/>
        <v>-9.4852594066231526E-7</v>
      </c>
      <c r="AC430" s="152">
        <f t="shared" si="98"/>
        <v>0.21971409162951769</v>
      </c>
      <c r="AD430" s="153">
        <f t="shared" si="108"/>
        <v>3.6352485117129019E-3</v>
      </c>
      <c r="AE430" s="153">
        <f t="shared" si="109"/>
        <v>0.19296504553845537</v>
      </c>
      <c r="AF430" s="153">
        <f t="shared" si="110"/>
        <v>3.6352485117129019E-3</v>
      </c>
      <c r="AG430" s="139">
        <f t="shared" si="111"/>
        <v>2.0915489363454586E-3</v>
      </c>
    </row>
    <row r="431" spans="9:33" ht="15" x14ac:dyDescent="0.2">
      <c r="I431" s="49">
        <v>44456</v>
      </c>
      <c r="J431" s="50">
        <v>6.9790000915527299</v>
      </c>
      <c r="K431" s="139">
        <f t="shared" si="99"/>
        <v>-4.1466857837231608E-3</v>
      </c>
      <c r="L431" s="140">
        <f t="shared" si="100"/>
        <v>6.072713559476278</v>
      </c>
      <c r="M431" s="139" cm="1">
        <f t="array" ref="M431">[1]!BSMPut(L431,$G$4,$G$7,V431,$G$11,AE431)</f>
        <v>3.4264442146158203E-2</v>
      </c>
      <c r="N431" s="139">
        <f t="shared" si="101"/>
        <v>4.2755645781351603</v>
      </c>
      <c r="O431" s="141">
        <f t="shared" si="102"/>
        <v>-2.5286490114782012E-2</v>
      </c>
      <c r="P431" s="139">
        <f t="shared" si="103"/>
        <v>2.7952694541995907E-3</v>
      </c>
      <c r="Q431" s="156">
        <f t="shared" si="104"/>
        <v>1.0450743940976715E-4</v>
      </c>
      <c r="R431" s="156">
        <f t="shared" si="96"/>
        <v>2.1687687201886697E-3</v>
      </c>
      <c r="T431" s="102">
        <f>FORECAST($T$2,'EUR GBP'!Q431:R431,'EUR GBP'!$Q$2:$R$2)</f>
        <v>-5.5684861727058835E-3</v>
      </c>
      <c r="U431" s="102">
        <f t="shared" si="105"/>
        <v>-2.3161061108115805E-5</v>
      </c>
      <c r="V431" s="102">
        <f t="shared" si="106"/>
        <v>3.2546008564531784E-2</v>
      </c>
      <c r="W431" s="149">
        <f t="shared" si="107"/>
        <v>-2.3161061108112335E-5</v>
      </c>
      <c r="X431" s="155">
        <f t="shared" si="97"/>
        <v>4.0892237422477585E-6</v>
      </c>
      <c r="AC431" s="152">
        <f t="shared" si="98"/>
        <v>0.21607884311780479</v>
      </c>
      <c r="AD431" s="153">
        <f t="shared" si="108"/>
        <v>-1.2776472367267699E-3</v>
      </c>
      <c r="AE431" s="153">
        <f t="shared" si="109"/>
        <v>0.18805214979001569</v>
      </c>
      <c r="AF431" s="153">
        <f t="shared" si="110"/>
        <v>-1.2776472367267699E-3</v>
      </c>
      <c r="AG431" s="139">
        <f t="shared" si="111"/>
        <v>-7.3509739716293566E-4</v>
      </c>
    </row>
    <row r="432" spans="9:33" ht="15" x14ac:dyDescent="0.2">
      <c r="I432" s="49">
        <v>44455</v>
      </c>
      <c r="J432" s="50">
        <v>7.0079998970031703</v>
      </c>
      <c r="K432" s="139">
        <f t="shared" si="99"/>
        <v>-7.8175801148121418E-3</v>
      </c>
      <c r="L432" s="140">
        <f t="shared" si="100"/>
        <v>6.0503284456632533</v>
      </c>
      <c r="M432" s="139" cm="1">
        <f t="array" ref="M432">[1]!BSMPut(L432,$G$4,$G$7,V432,$G$11,AE432)</f>
        <v>3.7872526637443116E-2</v>
      </c>
      <c r="N432" s="139">
        <f t="shared" si="101"/>
        <v>11.491733560704986</v>
      </c>
      <c r="O432" s="141">
        <f t="shared" si="102"/>
        <v>-4.7671603927806672E-2</v>
      </c>
      <c r="P432" s="139">
        <f t="shared" si="103"/>
        <v>5.2698092019580383E-3</v>
      </c>
      <c r="Q432" s="156">
        <f t="shared" si="104"/>
        <v>3.7144082268202299E-4</v>
      </c>
      <c r="R432" s="156">
        <f t="shared" si="96"/>
        <v>5.7243495631169343E-3</v>
      </c>
      <c r="T432" s="102">
        <f>FORECAST($T$2,'EUR GBP'!Q432:R432,'EUR GBP'!$Q$2:$R$2)</f>
        <v>-5.5453251115977677E-3</v>
      </c>
      <c r="U432" s="102">
        <f t="shared" si="105"/>
        <v>2.4881679564778617E-6</v>
      </c>
      <c r="V432" s="102">
        <f t="shared" si="106"/>
        <v>3.2571657793596373E-2</v>
      </c>
      <c r="W432" s="149">
        <f t="shared" si="107"/>
        <v>2.4881679564769943E-6</v>
      </c>
      <c r="X432" s="155">
        <f t="shared" si="97"/>
        <v>-4.393009212674654E-7</v>
      </c>
      <c r="AC432" s="152">
        <f t="shared" si="98"/>
        <v>0.21735649035453156</v>
      </c>
      <c r="AD432" s="153">
        <f t="shared" si="108"/>
        <v>1.4519595325507284E-4</v>
      </c>
      <c r="AE432" s="153">
        <f t="shared" si="109"/>
        <v>0.18947499297999754</v>
      </c>
      <c r="AF432" s="153">
        <f t="shared" si="110"/>
        <v>1.4519595325507284E-4</v>
      </c>
      <c r="AG432" s="139">
        <f t="shared" si="111"/>
        <v>8.3538839398140255E-5</v>
      </c>
    </row>
    <row r="433" spans="9:33" ht="15" x14ac:dyDescent="0.2">
      <c r="I433" s="49">
        <v>44454</v>
      </c>
      <c r="J433" s="50">
        <v>7.0630002021789497</v>
      </c>
      <c r="K433" s="139">
        <f t="shared" si="99"/>
        <v>-5.0252095798799364E-2</v>
      </c>
      <c r="L433" s="140">
        <f t="shared" si="100"/>
        <v>5.7915627669179264</v>
      </c>
      <c r="M433" s="139" cm="1">
        <f t="array" ref="M433">[1]!BSMPut(L433,$G$4,$G$7,V433,$G$11,AE433)</f>
        <v>0.10480808736065672</v>
      </c>
      <c r="N433" s="139">
        <f t="shared" si="101"/>
        <v>145.3628550071322</v>
      </c>
      <c r="O433" s="141">
        <f t="shared" si="102"/>
        <v>-0.30643728267313364</v>
      </c>
      <c r="P433" s="139">
        <f t="shared" si="103"/>
        <v>3.3874799230574043E-2</v>
      </c>
      <c r="Q433" s="156">
        <f t="shared" si="104"/>
        <v>1.5348053677189355E-2</v>
      </c>
      <c r="R433" s="156">
        <f t="shared" si="96"/>
        <v>6.1300144856223392E-2</v>
      </c>
      <c r="T433" s="102">
        <f>FORECAST($T$2,'EUR GBP'!Q433:R433,'EUR GBP'!$Q$2:$R$2)</f>
        <v>-5.5478132795542456E-3</v>
      </c>
      <c r="U433" s="102">
        <f t="shared" si="105"/>
        <v>2.3334100842469646E-5</v>
      </c>
      <c r="V433" s="102">
        <f t="shared" si="106"/>
        <v>3.2592503726482369E-2</v>
      </c>
      <c r="W433" s="149">
        <f t="shared" si="107"/>
        <v>2.3334100842473116E-5</v>
      </c>
      <c r="X433" s="155">
        <f t="shared" si="97"/>
        <v>-4.1197749413831253E-6</v>
      </c>
      <c r="AC433" s="152">
        <f t="shared" si="98"/>
        <v>0.21721129440127648</v>
      </c>
      <c r="AD433" s="153">
        <f t="shared" si="108"/>
        <v>2.0998281811003078E-2</v>
      </c>
      <c r="AE433" s="153">
        <f t="shared" si="109"/>
        <v>0.21032807883774554</v>
      </c>
      <c r="AF433" s="153">
        <f t="shared" si="110"/>
        <v>2.0998281811003078E-2</v>
      </c>
      <c r="AG433" s="139">
        <f t="shared" si="111"/>
        <v>1.2081411723401381E-2</v>
      </c>
    </row>
    <row r="434" spans="9:33" ht="15" x14ac:dyDescent="0.2">
      <c r="I434" s="49">
        <v>44453</v>
      </c>
      <c r="J434" s="50">
        <v>7.4270000457763601</v>
      </c>
      <c r="K434" s="139">
        <f t="shared" si="99"/>
        <v>-7.5117397389013827E-3</v>
      </c>
      <c r="L434" s="140">
        <f t="shared" si="100"/>
        <v>6.0521934602907237</v>
      </c>
      <c r="M434" s="139" cm="1">
        <f t="array" ref="M434">[1]!BSMPut(L434,$G$4,$G$7,V434,$G$11,AE434)</f>
        <v>3.5645621092227131E-2</v>
      </c>
      <c r="N434" s="139">
        <f t="shared" si="101"/>
        <v>7.037922470273017</v>
      </c>
      <c r="O434" s="141">
        <f t="shared" si="102"/>
        <v>-4.580658930033632E-2</v>
      </c>
      <c r="P434" s="139">
        <f t="shared" si="103"/>
        <v>5.0636430477729718E-3</v>
      </c>
      <c r="Q434" s="156">
        <f t="shared" si="104"/>
        <v>3.4294621668534957E-4</v>
      </c>
      <c r="R434" s="156">
        <f t="shared" si="96"/>
        <v>3.6473891903172472E-3</v>
      </c>
      <c r="T434" s="102">
        <f>FORECAST($T$2,'EUR GBP'!Q434:R434,'EUR GBP'!$Q$2:$R$2)</f>
        <v>-5.5711473803967152E-3</v>
      </c>
      <c r="U434" s="102">
        <f t="shared" si="105"/>
        <v>-1.8835626542565258E-5</v>
      </c>
      <c r="V434" s="102">
        <f t="shared" si="106"/>
        <v>3.2550333999097333E-2</v>
      </c>
      <c r="W434" s="149">
        <f t="shared" si="107"/>
        <v>-1.8835626542562656E-5</v>
      </c>
      <c r="X434" s="155">
        <f t="shared" si="97"/>
        <v>3.3255424221898604E-6</v>
      </c>
      <c r="AC434" s="152">
        <f t="shared" si="98"/>
        <v>0.19621301259027341</v>
      </c>
      <c r="AD434" s="153">
        <f t="shared" si="108"/>
        <v>-3.0633845152400474E-3</v>
      </c>
      <c r="AE434" s="153">
        <f t="shared" si="109"/>
        <v>0.18626641251150242</v>
      </c>
      <c r="AF434" s="153">
        <f t="shared" si="110"/>
        <v>-3.0633845152400474E-3</v>
      </c>
      <c r="AG434" s="139">
        <f t="shared" si="111"/>
        <v>-1.7625256165632638E-3</v>
      </c>
    </row>
    <row r="435" spans="9:33" ht="15" x14ac:dyDescent="0.2">
      <c r="I435" s="49">
        <v>44452</v>
      </c>
      <c r="J435" s="50">
        <v>7.4829998016357404</v>
      </c>
      <c r="K435" s="139">
        <f t="shared" si="99"/>
        <v>1.5351748499055224E-2</v>
      </c>
      <c r="L435" s="140">
        <f t="shared" si="100"/>
        <v>6.191615012699609</v>
      </c>
      <c r="M435" s="139" cm="1">
        <f t="array" ref="M435">[1]!BSMPut(L435,$G$4,$G$7,V435,$G$11,AE435)</f>
        <v>2.4483459923342998E-2</v>
      </c>
      <c r="N435" s="139">
        <f t="shared" si="101"/>
        <v>-15.286399867495248</v>
      </c>
      <c r="O435" s="141">
        <f t="shared" si="102"/>
        <v>9.3614963108548999E-2</v>
      </c>
      <c r="P435" s="139">
        <f t="shared" si="103"/>
        <v>-1.0348571337719024E-2</v>
      </c>
      <c r="Q435" s="156">
        <f t="shared" si="104"/>
        <v>1.4323879050368148E-3</v>
      </c>
      <c r="R435" s="156">
        <f t="shared" si="96"/>
        <v>-7.2683682091472853E-3</v>
      </c>
      <c r="T435" s="102">
        <f>FORECAST($T$2,'EUR GBP'!Q435:R435,'EUR GBP'!$Q$2:$R$2)</f>
        <v>-5.55231175385415E-3</v>
      </c>
      <c r="U435" s="102">
        <f t="shared" si="105"/>
        <v>-2.3824740201234922E-4</v>
      </c>
      <c r="V435" s="102">
        <f t="shared" si="106"/>
        <v>3.2330922223627545E-2</v>
      </c>
      <c r="W435" s="149">
        <f t="shared" si="107"/>
        <v>-2.3824740201235095E-4</v>
      </c>
      <c r="X435" s="155">
        <f t="shared" si="97"/>
        <v>4.2064002520873907E-5</v>
      </c>
      <c r="AC435" s="152">
        <f t="shared" si="98"/>
        <v>0.19927639710551345</v>
      </c>
      <c r="AD435" s="153">
        <f t="shared" si="108"/>
        <v>2.7909003872373939E-3</v>
      </c>
      <c r="AE435" s="153">
        <f t="shared" si="109"/>
        <v>0.19212069741397986</v>
      </c>
      <c r="AF435" s="153">
        <f t="shared" si="110"/>
        <v>2.7909003872373939E-3</v>
      </c>
      <c r="AG435" s="139">
        <f t="shared" si="111"/>
        <v>1.6057512210140498E-3</v>
      </c>
    </row>
    <row r="436" spans="9:33" ht="15" x14ac:dyDescent="0.2">
      <c r="I436" s="49">
        <v>44449</v>
      </c>
      <c r="J436" s="50">
        <v>7.3689999580383301</v>
      </c>
      <c r="K436" s="139">
        <f t="shared" si="99"/>
        <v>-2.5192301149246019E-2</v>
      </c>
      <c r="L436" s="140">
        <f t="shared" si="100"/>
        <v>5.9443773959336452</v>
      </c>
      <c r="M436" s="139" cm="1">
        <f t="array" ref="M436">[1]!BSMPut(L436,$G$4,$G$7,V436,$G$11,AE436)</f>
        <v>5.6720320224559195E-2</v>
      </c>
      <c r="N436" s="139">
        <f t="shared" si="101"/>
        <v>49.187320734937146</v>
      </c>
      <c r="O436" s="141">
        <f t="shared" si="102"/>
        <v>-0.15362265365741479</v>
      </c>
      <c r="P436" s="139">
        <f t="shared" si="103"/>
        <v>1.6982060748345042E-2</v>
      </c>
      <c r="Q436" s="156">
        <f t="shared" si="104"/>
        <v>3.8572752424680403E-3</v>
      </c>
      <c r="R436" s="156">
        <f t="shared" si="96"/>
        <v>2.3331288246148767E-2</v>
      </c>
      <c r="T436" s="102">
        <f>FORECAST($T$2,'EUR GBP'!Q436:R436,'EUR GBP'!$Q$2:$R$2)</f>
        <v>-5.3140643518418008E-3</v>
      </c>
      <c r="U436" s="102">
        <f t="shared" si="105"/>
        <v>5.560489371419456E-5</v>
      </c>
      <c r="V436" s="102">
        <f t="shared" si="106"/>
        <v>3.262477451935409E-2</v>
      </c>
      <c r="W436" s="149">
        <f t="shared" si="107"/>
        <v>5.5604893714193693E-5</v>
      </c>
      <c r="X436" s="155">
        <f t="shared" si="97"/>
        <v>-9.8173762635426984E-6</v>
      </c>
      <c r="AC436" s="152">
        <f t="shared" si="98"/>
        <v>0.19648549671827606</v>
      </c>
      <c r="AD436" s="153">
        <f t="shared" si="108"/>
        <v>4.3482388443707443E-3</v>
      </c>
      <c r="AE436" s="153">
        <f t="shared" si="109"/>
        <v>0.19367803587111321</v>
      </c>
      <c r="AF436" s="153">
        <f t="shared" si="110"/>
        <v>4.3482388443707443E-3</v>
      </c>
      <c r="AG436" s="139">
        <f t="shared" si="111"/>
        <v>2.50176963159923E-3</v>
      </c>
    </row>
    <row r="437" spans="9:33" ht="15" x14ac:dyDescent="0.2">
      <c r="I437" s="49">
        <v>44448</v>
      </c>
      <c r="J437" s="50">
        <v>7.5570001602172798</v>
      </c>
      <c r="K437" s="139">
        <f t="shared" si="99"/>
        <v>4.3763734928027485E-3</v>
      </c>
      <c r="L437" s="140">
        <f t="shared" si="100"/>
        <v>6.1246871753672005</v>
      </c>
      <c r="M437" s="139" cm="1">
        <f t="array" ref="M437">[1]!BSMPut(L437,$G$4,$G$7,V437,$G$11,AE437)</f>
        <v>2.9209555271263454E-2</v>
      </c>
      <c r="N437" s="139">
        <f t="shared" si="101"/>
        <v>-5.8342091716543365</v>
      </c>
      <c r="O437" s="141">
        <f t="shared" si="102"/>
        <v>2.6687125776140519E-2</v>
      </c>
      <c r="P437" s="139">
        <f t="shared" si="103"/>
        <v>-2.9501013056303809E-3</v>
      </c>
      <c r="Q437" s="156">
        <f t="shared" si="104"/>
        <v>1.1640555589210102E-4</v>
      </c>
      <c r="R437" s="156">
        <f t="shared" si="96"/>
        <v>-2.9196112297451282E-3</v>
      </c>
      <c r="T437" s="102">
        <f>FORECAST($T$2,'EUR GBP'!Q437:R437,'EUR GBP'!$Q$2:$R$2)</f>
        <v>-5.3696692455559953E-3</v>
      </c>
      <c r="U437" s="102">
        <f t="shared" si="105"/>
        <v>9.2781381681562337E-5</v>
      </c>
      <c r="V437" s="102">
        <f t="shared" si="106"/>
        <v>3.2661951007321458E-2</v>
      </c>
      <c r="W437" s="149">
        <f t="shared" si="107"/>
        <v>9.278138168156147E-5</v>
      </c>
      <c r="X437" s="155">
        <f t="shared" si="97"/>
        <v>-1.6381107369813179E-5</v>
      </c>
      <c r="AC437" s="152">
        <f t="shared" si="98"/>
        <v>0.19213725787390531</v>
      </c>
      <c r="AD437" s="153">
        <f t="shared" si="108"/>
        <v>-1.2085527632135773E-4</v>
      </c>
      <c r="AE437" s="153">
        <f t="shared" si="109"/>
        <v>0.18920894175042111</v>
      </c>
      <c r="AF437" s="153">
        <f t="shared" si="110"/>
        <v>-1.2085527632135773E-4</v>
      </c>
      <c r="AG437" s="139">
        <f t="shared" si="111"/>
        <v>-6.9534372637035122E-5</v>
      </c>
    </row>
    <row r="438" spans="9:33" ht="15" x14ac:dyDescent="0.2">
      <c r="I438" s="49">
        <v>44447</v>
      </c>
      <c r="J438" s="50">
        <v>7.5240001678466797</v>
      </c>
      <c r="K438" s="139">
        <f t="shared" si="99"/>
        <v>-9.5238848151905798E-3</v>
      </c>
      <c r="L438" s="140">
        <f t="shared" si="100"/>
        <v>6.039923399515728</v>
      </c>
      <c r="M438" s="139" cm="1">
        <f t="array" ref="M438">[1]!BSMPut(L438,$G$4,$G$7,V438,$G$11,AE438)</f>
        <v>3.9488266025902163E-2</v>
      </c>
      <c r="N438" s="139">
        <f t="shared" si="101"/>
        <v>14.723212337623082</v>
      </c>
      <c r="O438" s="141">
        <f t="shared" si="102"/>
        <v>-5.8076650075332026E-2</v>
      </c>
      <c r="P438" s="139">
        <f t="shared" si="103"/>
        <v>6.4200244961206809E-3</v>
      </c>
      <c r="Q438" s="156">
        <f t="shared" si="104"/>
        <v>5.5128124777574137E-4</v>
      </c>
      <c r="R438" s="156">
        <f t="shared" si="96"/>
        <v>7.299198774536296E-3</v>
      </c>
      <c r="T438" s="102">
        <f>FORECAST($T$2,'EUR GBP'!Q438:R438,'EUR GBP'!$Q$2:$R$2)</f>
        <v>-5.4624506272375577E-3</v>
      </c>
      <c r="U438" s="102">
        <f t="shared" si="105"/>
        <v>6.9603370502591827E-5</v>
      </c>
      <c r="V438" s="102">
        <f t="shared" si="106"/>
        <v>3.2638772996142484E-2</v>
      </c>
      <c r="W438" s="149">
        <f t="shared" si="107"/>
        <v>6.9603370502588358E-5</v>
      </c>
      <c r="X438" s="155">
        <f t="shared" si="97"/>
        <v>-1.2288890991266371E-5</v>
      </c>
      <c r="AC438" s="152">
        <f t="shared" si="98"/>
        <v>0.19225811315022667</v>
      </c>
      <c r="AD438" s="153">
        <f t="shared" si="108"/>
        <v>5.9125837451454166E-4</v>
      </c>
      <c r="AE438" s="153">
        <f t="shared" si="109"/>
        <v>0.18992105540125701</v>
      </c>
      <c r="AF438" s="153">
        <f t="shared" si="110"/>
        <v>5.9125837451454166E-4</v>
      </c>
      <c r="AG438" s="139">
        <f t="shared" si="111"/>
        <v>3.4018192163113935E-4</v>
      </c>
    </row>
    <row r="439" spans="9:33" ht="15" x14ac:dyDescent="0.2">
      <c r="I439" s="49">
        <v>44446</v>
      </c>
      <c r="J439" s="50">
        <v>7.5960001945495597</v>
      </c>
      <c r="K439" s="139">
        <f t="shared" si="99"/>
        <v>-1.696942395703066E-2</v>
      </c>
      <c r="L439" s="140">
        <f t="shared" si="100"/>
        <v>5.9945205014595553</v>
      </c>
      <c r="M439" s="139" cm="1">
        <f t="array" ref="M439">[1]!BSMPut(L439,$G$4,$G$7,V439,$G$11,AE439)</f>
        <v>4.7363605629918482E-2</v>
      </c>
      <c r="N439" s="139">
        <f t="shared" si="101"/>
        <v>30.473891545655718</v>
      </c>
      <c r="O439" s="141">
        <f t="shared" si="102"/>
        <v>-0.10347954813150473</v>
      </c>
      <c r="P439" s="139">
        <f t="shared" si="103"/>
        <v>1.1439041903932702E-2</v>
      </c>
      <c r="Q439" s="156">
        <f t="shared" si="104"/>
        <v>1.7501656322853095E-3</v>
      </c>
      <c r="R439" s="156">
        <f t="shared" si="96"/>
        <v>1.4758472407748632E-2</v>
      </c>
      <c r="T439" s="102">
        <f>FORECAST($T$2,'EUR GBP'!Q439:R439,'EUR GBP'!$Q$2:$R$2)</f>
        <v>-5.5320539977401495E-3</v>
      </c>
      <c r="U439" s="102">
        <f t="shared" si="105"/>
        <v>2.8808787465094826E-5</v>
      </c>
      <c r="V439" s="102">
        <f t="shared" si="106"/>
        <v>3.2597978413104994E-2</v>
      </c>
      <c r="W439" s="149">
        <f t="shared" si="107"/>
        <v>2.8808787465098296E-5</v>
      </c>
      <c r="X439" s="155">
        <f t="shared" si="97"/>
        <v>-5.0863635797060818E-6</v>
      </c>
      <c r="AC439" s="152">
        <f t="shared" si="98"/>
        <v>0.19166685477571213</v>
      </c>
      <c r="AD439" s="153">
        <f t="shared" si="108"/>
        <v>2.7363251630861674E-3</v>
      </c>
      <c r="AE439" s="153">
        <f t="shared" si="109"/>
        <v>0.19206612218982863</v>
      </c>
      <c r="AF439" s="153">
        <f t="shared" si="110"/>
        <v>2.7363251630861674E-3</v>
      </c>
      <c r="AG439" s="139">
        <f t="shared" si="111"/>
        <v>1.5743512351103273E-3</v>
      </c>
    </row>
    <row r="440" spans="9:33" ht="15" x14ac:dyDescent="0.2">
      <c r="I440" s="49">
        <v>44445</v>
      </c>
      <c r="J440" s="50">
        <v>7.7259998321533203</v>
      </c>
      <c r="K440" s="139">
        <f t="shared" si="99"/>
        <v>-1.0349773007426832E-3</v>
      </c>
      <c r="L440" s="140">
        <f t="shared" si="100"/>
        <v>6.0916887579598056</v>
      </c>
      <c r="M440" s="139" cm="1">
        <f t="array" ref="M440">[1]!BSMPut(L440,$G$4,$G$7,V440,$G$11,AE440)</f>
        <v>3.2818284645808049E-2</v>
      </c>
      <c r="N440" s="139">
        <f t="shared" si="101"/>
        <v>1.383249577434853</v>
      </c>
      <c r="O440" s="141">
        <f t="shared" si="102"/>
        <v>-6.3112916312544343E-3</v>
      </c>
      <c r="P440" s="139">
        <f t="shared" si="103"/>
        <v>6.9767534494943526E-4</v>
      </c>
      <c r="Q440" s="156">
        <f t="shared" si="104"/>
        <v>6.5103839393473613E-6</v>
      </c>
      <c r="R440" s="156">
        <f t="shared" si="96"/>
        <v>6.9167671882852135E-4</v>
      </c>
      <c r="T440" s="102">
        <f>FORECAST($T$2,'EUR GBP'!Q440:R440,'EUR GBP'!$Q$2:$R$2)</f>
        <v>-5.5608627852052443E-3</v>
      </c>
      <c r="U440" s="102">
        <f t="shared" si="105"/>
        <v>-7.2417687624692396E-5</v>
      </c>
      <c r="V440" s="102">
        <f t="shared" si="106"/>
        <v>3.2496751938015205E-2</v>
      </c>
      <c r="W440" s="149">
        <f t="shared" si="107"/>
        <v>-7.2417687624691529E-5</v>
      </c>
      <c r="X440" s="155">
        <f t="shared" si="97"/>
        <v>1.278577549669552E-5</v>
      </c>
      <c r="AC440" s="152">
        <f t="shared" si="98"/>
        <v>0.18893052961262596</v>
      </c>
      <c r="AD440" s="153">
        <f t="shared" si="108"/>
        <v>-4.3963987622824829E-5</v>
      </c>
      <c r="AE440" s="153">
        <f t="shared" si="109"/>
        <v>0.18928583303911964</v>
      </c>
      <c r="AF440" s="153">
        <f t="shared" si="110"/>
        <v>-4.3963987622824829E-5</v>
      </c>
      <c r="AG440" s="139">
        <f t="shared" si="111"/>
        <v>-2.529478555695679E-5</v>
      </c>
    </row>
    <row r="441" spans="9:33" ht="15" x14ac:dyDescent="0.2">
      <c r="I441" s="49">
        <v>44442</v>
      </c>
      <c r="J441" s="50">
        <v>7.7340002059936497</v>
      </c>
      <c r="K441" s="139">
        <f t="shared" si="99"/>
        <v>-4.3865273746932264E-3</v>
      </c>
      <c r="L441" s="140">
        <f t="shared" si="100"/>
        <v>6.0712510054426483</v>
      </c>
      <c r="M441" s="139" cm="1">
        <f t="array" ref="M441">[1]!BSMPut(L441,$G$4,$G$7,V441,$G$11,AE441)</f>
        <v>3.3976802970821396E-2</v>
      </c>
      <c r="N441" s="139">
        <f t="shared" si="101"/>
        <v>3.7002862274615467</v>
      </c>
      <c r="O441" s="141">
        <f t="shared" si="102"/>
        <v>-2.6749044148411727E-2</v>
      </c>
      <c r="P441" s="139">
        <f t="shared" si="103"/>
        <v>2.9569460094179692E-3</v>
      </c>
      <c r="Q441" s="156">
        <f t="shared" si="104"/>
        <v>1.1694634129122396E-4</v>
      </c>
      <c r="R441" s="156">
        <f t="shared" si="96"/>
        <v>1.9009658838309899E-3</v>
      </c>
      <c r="T441" s="102">
        <f>FORECAST($T$2,'EUR GBP'!Q441:R441,'EUR GBP'!$Q$2:$R$2)</f>
        <v>-5.4884450975805519E-3</v>
      </c>
      <c r="U441" s="102">
        <f t="shared" si="105"/>
        <v>-1.8413877114654455E-5</v>
      </c>
      <c r="V441" s="102">
        <f t="shared" si="106"/>
        <v>3.2550755748525242E-2</v>
      </c>
      <c r="W441" s="149">
        <f t="shared" si="107"/>
        <v>-1.8413877114653587E-5</v>
      </c>
      <c r="X441" s="155">
        <f t="shared" si="97"/>
        <v>3.2510800404434079E-6</v>
      </c>
      <c r="AC441" s="152">
        <f t="shared" si="98"/>
        <v>0.18897449360024879</v>
      </c>
      <c r="AD441" s="153">
        <f t="shared" si="108"/>
        <v>-2.0442733146932845E-3</v>
      </c>
      <c r="AE441" s="153">
        <f t="shared" si="109"/>
        <v>0.18728552371204918</v>
      </c>
      <c r="AF441" s="153">
        <f t="shared" si="110"/>
        <v>-2.0442733146932845E-3</v>
      </c>
      <c r="AG441" s="139">
        <f t="shared" si="111"/>
        <v>-1.1761775469186471E-3</v>
      </c>
    </row>
    <row r="442" spans="9:33" ht="15" x14ac:dyDescent="0.2">
      <c r="I442" s="49">
        <v>44441</v>
      </c>
      <c r="J442" s="50">
        <v>7.7680001258850098</v>
      </c>
      <c r="K442" s="139">
        <f t="shared" si="99"/>
        <v>-4.6236628571125621E-3</v>
      </c>
      <c r="L442" s="140">
        <f t="shared" si="100"/>
        <v>6.0698049532590952</v>
      </c>
      <c r="M442" s="139" cm="1">
        <f t="array" ref="M442">[1]!BSMPut(L442,$G$4,$G$7,V442,$G$11,AE442)</f>
        <v>3.5478480168567472E-2</v>
      </c>
      <c r="N442" s="139">
        <f t="shared" si="101"/>
        <v>6.7036406229536993</v>
      </c>
      <c r="O442" s="141">
        <f t="shared" si="102"/>
        <v>-2.819509633196482E-2</v>
      </c>
      <c r="P442" s="139">
        <f t="shared" si="103"/>
        <v>3.1167983843231619E-3</v>
      </c>
      <c r="Q442" s="156">
        <f t="shared" si="104"/>
        <v>1.2993234294047504E-4</v>
      </c>
      <c r="R442" s="156">
        <f t="shared" si="96"/>
        <v>3.3440072546247388E-3</v>
      </c>
      <c r="T442" s="102">
        <f>FORECAST($T$2,'EUR GBP'!Q442:R442,'EUR GBP'!$Q$2:$R$2)</f>
        <v>-5.4700312204658975E-3</v>
      </c>
      <c r="U442" s="102">
        <f t="shared" si="105"/>
        <v>9.6559291705484822E-5</v>
      </c>
      <c r="V442" s="102">
        <f t="shared" si="106"/>
        <v>3.2665728917345378E-2</v>
      </c>
      <c r="W442" s="149">
        <f t="shared" si="107"/>
        <v>9.655929170548222E-5</v>
      </c>
      <c r="X442" s="155">
        <f t="shared" si="97"/>
        <v>-1.7048119960202724E-5</v>
      </c>
      <c r="AC442" s="152">
        <f t="shared" si="98"/>
        <v>0.19101876691494207</v>
      </c>
      <c r="AD442" s="153">
        <f t="shared" si="108"/>
        <v>1.9870369600485938E-4</v>
      </c>
      <c r="AE442" s="153">
        <f t="shared" si="109"/>
        <v>0.18952850072274732</v>
      </c>
      <c r="AF442" s="153">
        <f t="shared" si="110"/>
        <v>1.9870369600485938E-4</v>
      </c>
      <c r="AG442" s="139">
        <f t="shared" si="111"/>
        <v>1.143246473213046E-4</v>
      </c>
    </row>
    <row r="443" spans="9:33" ht="15" x14ac:dyDescent="0.2">
      <c r="I443" s="49">
        <v>44440</v>
      </c>
      <c r="J443" s="50">
        <v>7.8039999008178702</v>
      </c>
      <c r="K443" s="139">
        <f t="shared" si="99"/>
        <v>1.1858866593522822E-2</v>
      </c>
      <c r="L443" s="140">
        <f t="shared" si="100"/>
        <v>6.1703154186664566</v>
      </c>
      <c r="M443" s="139" cm="1">
        <f t="array" ref="M443">[1]!BSMPut(L443,$G$4,$G$7,V443,$G$11,AE443)</f>
        <v>2.5301143277249416E-2</v>
      </c>
      <c r="N443" s="139">
        <f t="shared" si="101"/>
        <v>-13.651033159682413</v>
      </c>
      <c r="O443" s="141">
        <f t="shared" si="102"/>
        <v>7.2315369075396596E-2</v>
      </c>
      <c r="P443" s="139">
        <f t="shared" si="103"/>
        <v>-7.9940292752396641E-3</v>
      </c>
      <c r="Q443" s="156">
        <f t="shared" si="104"/>
        <v>8.5473466612010418E-4</v>
      </c>
      <c r="R443" s="156">
        <f t="shared" si="96"/>
        <v>-6.7230095555003439E-3</v>
      </c>
      <c r="T443" s="102">
        <f>FORECAST($T$2,'EUR GBP'!Q443:R443,'EUR GBP'!$Q$2:$R$2)</f>
        <v>-5.5665905121713823E-3</v>
      </c>
      <c r="U443" s="102">
        <f t="shared" si="105"/>
        <v>-2.5182170793410126E-5</v>
      </c>
      <c r="V443" s="102">
        <f t="shared" si="106"/>
        <v>3.2543987454846483E-2</v>
      </c>
      <c r="W443" s="149">
        <f t="shared" si="107"/>
        <v>-2.5182170793412728E-5</v>
      </c>
      <c r="X443" s="155">
        <f t="shared" si="97"/>
        <v>4.446062734737721E-6</v>
      </c>
      <c r="AC443" s="152">
        <f t="shared" si="98"/>
        <v>0.19082006321893721</v>
      </c>
      <c r="AD443" s="153">
        <f t="shared" si="108"/>
        <v>7.1580303604756867E-4</v>
      </c>
      <c r="AE443" s="153">
        <f t="shared" si="109"/>
        <v>0.19004560006279003</v>
      </c>
      <c r="AF443" s="153">
        <f t="shared" si="110"/>
        <v>7.1580303604756867E-4</v>
      </c>
      <c r="AG443" s="139">
        <f t="shared" si="111"/>
        <v>4.1183899088447802E-4</v>
      </c>
    </row>
    <row r="444" spans="9:33" ht="15" x14ac:dyDescent="0.2">
      <c r="I444" s="49">
        <v>44439</v>
      </c>
      <c r="J444" s="50">
        <v>7.7119998931884703</v>
      </c>
      <c r="K444" s="139">
        <f t="shared" si="99"/>
        <v>9.080845879979552E-4</v>
      </c>
      <c r="L444" s="140">
        <f t="shared" si="100"/>
        <v>6.1035375494537041</v>
      </c>
      <c r="M444" s="139" cm="1">
        <f t="array" ref="M444">[1]!BSMPut(L444,$G$4,$G$7,V444,$G$11,AE444)</f>
        <v>3.0792553729682481E-2</v>
      </c>
      <c r="N444" s="139">
        <f t="shared" si="101"/>
        <v>-2.6682122548162823</v>
      </c>
      <c r="O444" s="141">
        <f t="shared" si="102"/>
        <v>5.5374998626440686E-3</v>
      </c>
      <c r="P444" s="139">
        <f t="shared" si="103"/>
        <v>-6.1213731713737421E-4</v>
      </c>
      <c r="Q444" s="156">
        <f t="shared" si="104"/>
        <v>5.0118441913090577E-6</v>
      </c>
      <c r="R444" s="156">
        <f t="shared" si="96"/>
        <v>-1.3455654926948855E-3</v>
      </c>
      <c r="T444" s="102">
        <f>FORECAST($T$2,'EUR GBP'!Q444:R444,'EUR GBP'!$Q$2:$R$2)</f>
        <v>-5.5414083413779722E-3</v>
      </c>
      <c r="U444" s="102">
        <f t="shared" si="105"/>
        <v>4.8192683607317308E-6</v>
      </c>
      <c r="V444" s="102">
        <f t="shared" si="106"/>
        <v>3.2573988894000629E-2</v>
      </c>
      <c r="W444" s="149">
        <f t="shared" si="107"/>
        <v>4.8192683607325981E-6</v>
      </c>
      <c r="X444" s="155">
        <f t="shared" si="97"/>
        <v>-8.5087062760128142E-7</v>
      </c>
      <c r="AC444" s="152">
        <f t="shared" si="98"/>
        <v>0.19010426018288965</v>
      </c>
      <c r="AD444" s="153">
        <f t="shared" si="108"/>
        <v>-1.2819780642013279E-3</v>
      </c>
      <c r="AE444" s="153">
        <f t="shared" si="109"/>
        <v>0.18804781896254114</v>
      </c>
      <c r="AF444" s="153">
        <f t="shared" si="110"/>
        <v>-1.2819780642013279E-3</v>
      </c>
      <c r="AG444" s="139">
        <f t="shared" si="111"/>
        <v>-7.3758914912121904E-4</v>
      </c>
    </row>
    <row r="445" spans="9:33" ht="15" x14ac:dyDescent="0.2">
      <c r="I445" s="49">
        <v>44438</v>
      </c>
      <c r="J445" s="50">
        <v>7.7049999237060502</v>
      </c>
      <c r="K445" s="139">
        <f t="shared" si="99"/>
        <v>2.5990893253776898E-3</v>
      </c>
      <c r="L445" s="140">
        <f t="shared" si="100"/>
        <v>6.1138492964261051</v>
      </c>
      <c r="M445" s="139" cm="1">
        <f t="array" ref="M445">[1]!BSMPut(L445,$G$4,$G$7,V445,$G$11,AE445)</f>
        <v>3.0428078129740577E-2</v>
      </c>
      <c r="N445" s="139">
        <f t="shared" si="101"/>
        <v>-3.3971634547000917</v>
      </c>
      <c r="O445" s="141">
        <f t="shared" si="102"/>
        <v>1.5849246835045072E-2</v>
      </c>
      <c r="P445" s="139">
        <f t="shared" si="103"/>
        <v>-1.7520389484253635E-3</v>
      </c>
      <c r="Q445" s="156">
        <f t="shared" si="104"/>
        <v>4.1057014163727086E-5</v>
      </c>
      <c r="R445" s="156">
        <f t="shared" si="96"/>
        <v>-1.6975637889321022E-3</v>
      </c>
      <c r="T445" s="102">
        <f>FORECAST($T$2,'EUR GBP'!Q445:R445,'EUR GBP'!$Q$2:$R$2)</f>
        <v>-5.5462276097387039E-3</v>
      </c>
      <c r="U445" s="102">
        <f t="shared" si="105"/>
        <v>-4.8595806583762689E-5</v>
      </c>
      <c r="V445" s="102">
        <f t="shared" si="106"/>
        <v>3.2520573819056132E-2</v>
      </c>
      <c r="W445" s="149">
        <f t="shared" si="107"/>
        <v>-4.8595806583763557E-5</v>
      </c>
      <c r="X445" s="155">
        <f t="shared" si="97"/>
        <v>8.579880046445843E-6</v>
      </c>
      <c r="AC445" s="152">
        <f t="shared" si="98"/>
        <v>0.19138623824709097</v>
      </c>
      <c r="AD445" s="153">
        <f t="shared" si="108"/>
        <v>8.4092207282282505E-6</v>
      </c>
      <c r="AE445" s="153">
        <f t="shared" si="109"/>
        <v>0.18933820624747069</v>
      </c>
      <c r="AF445" s="153">
        <f t="shared" si="110"/>
        <v>8.4092207282282505E-6</v>
      </c>
      <c r="AG445" s="139">
        <f t="shared" si="111"/>
        <v>4.8382652830885847E-6</v>
      </c>
    </row>
    <row r="446" spans="9:33" ht="15" x14ac:dyDescent="0.2">
      <c r="I446" s="49">
        <v>44435</v>
      </c>
      <c r="J446" s="50">
        <v>7.6849999427795401</v>
      </c>
      <c r="K446" s="139">
        <f t="shared" si="99"/>
        <v>-1.690179370200765E-3</v>
      </c>
      <c r="L446" s="140">
        <f t="shared" si="100"/>
        <v>6.0876933357077583</v>
      </c>
      <c r="M446" s="139" cm="1">
        <f t="array" ref="M446">[1]!BSMPut(L446,$G$4,$G$7,V446,$G$11,AE446)</f>
        <v>3.2760467434238549E-2</v>
      </c>
      <c r="N446" s="139">
        <f t="shared" si="101"/>
        <v>1.2676151542958536</v>
      </c>
      <c r="O446" s="141">
        <f t="shared" si="102"/>
        <v>-1.0306713883301732E-2</v>
      </c>
      <c r="P446" s="139">
        <f t="shared" si="103"/>
        <v>1.1393452535481134E-3</v>
      </c>
      <c r="Q446" s="156">
        <f t="shared" si="104"/>
        <v>1.7362431464053715E-5</v>
      </c>
      <c r="R446" s="156">
        <f t="shared" si="96"/>
        <v>6.4240703079955399E-4</v>
      </c>
      <c r="T446" s="102">
        <f>FORECAST($T$2,'EUR GBP'!Q446:R446,'EUR GBP'!$Q$2:$R$2)</f>
        <v>-5.4976318031549412E-3</v>
      </c>
      <c r="U446" s="102">
        <f t="shared" si="105"/>
        <v>2.4727545678638121E-6</v>
      </c>
      <c r="V446" s="102">
        <f t="shared" si="106"/>
        <v>3.2571642380207759E-2</v>
      </c>
      <c r="W446" s="149">
        <f t="shared" si="107"/>
        <v>2.4727545678629448E-6</v>
      </c>
      <c r="X446" s="155">
        <f t="shared" si="97"/>
        <v>-4.3657959540183023E-7</v>
      </c>
      <c r="AC446" s="152">
        <f t="shared" si="98"/>
        <v>0.19137782902636274</v>
      </c>
      <c r="AD446" s="153">
        <f t="shared" si="108"/>
        <v>-8.9312928806672964E-4</v>
      </c>
      <c r="AE446" s="153">
        <f t="shared" si="109"/>
        <v>0.18843666773867573</v>
      </c>
      <c r="AF446" s="153">
        <f t="shared" si="110"/>
        <v>-8.9312928806672964E-4</v>
      </c>
      <c r="AG446" s="139">
        <f t="shared" si="111"/>
        <v>-5.1386407461721133E-4</v>
      </c>
    </row>
    <row r="447" spans="9:33" ht="15" x14ac:dyDescent="0.2">
      <c r="I447" s="49">
        <v>44434</v>
      </c>
      <c r="J447" s="50">
        <v>7.6979999542236301</v>
      </c>
      <c r="K447" s="139">
        <f t="shared" si="99"/>
        <v>-7.7640068265396236E-3</v>
      </c>
      <c r="L447" s="140">
        <f t="shared" si="100"/>
        <v>6.050655135577796</v>
      </c>
      <c r="M447" s="139" cm="1">
        <f t="array" ref="M447">[1]!BSMPut(L447,$G$4,$G$7,V447,$G$11,AE447)</f>
        <v>3.8037064588711367E-2</v>
      </c>
      <c r="N447" s="139">
        <f t="shared" si="101"/>
        <v>11.820809463241488</v>
      </c>
      <c r="O447" s="141">
        <f t="shared" si="102"/>
        <v>-4.7344914013264017E-2</v>
      </c>
      <c r="P447" s="139">
        <f t="shared" si="103"/>
        <v>5.2336955960376056E-3</v>
      </c>
      <c r="Q447" s="156">
        <f t="shared" si="104"/>
        <v>3.6636735448489888E-4</v>
      </c>
      <c r="R447" s="156">
        <f t="shared" si="96"/>
        <v>5.8718732219359832E-3</v>
      </c>
      <c r="T447" s="102">
        <f>FORECAST($T$2,'EUR GBP'!Q447:R447,'EUR GBP'!$Q$2:$R$2)</f>
        <v>-5.500104557722805E-3</v>
      </c>
      <c r="U447" s="102">
        <f t="shared" si="105"/>
        <v>8.8174222037197547E-5</v>
      </c>
      <c r="V447" s="102">
        <f t="shared" si="106"/>
        <v>3.2657343847677094E-2</v>
      </c>
      <c r="W447" s="149">
        <f t="shared" si="107"/>
        <v>8.8174222037197547E-5</v>
      </c>
      <c r="X447" s="155">
        <f t="shared" si="97"/>
        <v>-1.5567685803585374E-5</v>
      </c>
      <c r="AC447" s="152">
        <f t="shared" si="98"/>
        <v>0.19227095831442947</v>
      </c>
      <c r="AD447" s="153">
        <f t="shared" si="108"/>
        <v>4.9948163923804745E-4</v>
      </c>
      <c r="AE447" s="153">
        <f t="shared" si="109"/>
        <v>0.18982927866598051</v>
      </c>
      <c r="AF447" s="153">
        <f t="shared" si="110"/>
        <v>4.9948163923804745E-4</v>
      </c>
      <c r="AG447" s="139">
        <f t="shared" si="111"/>
        <v>2.8737795721706354E-4</v>
      </c>
    </row>
    <row r="448" spans="9:33" ht="15" x14ac:dyDescent="0.2">
      <c r="I448" s="49">
        <v>44433</v>
      </c>
      <c r="J448" s="50">
        <v>7.7579998970031703</v>
      </c>
      <c r="K448" s="139">
        <f t="shared" si="99"/>
        <v>-4.1162992441741023E-3</v>
      </c>
      <c r="L448" s="140">
        <f t="shared" si="100"/>
        <v>6.0728988565959545</v>
      </c>
      <c r="M448" s="139" cm="1">
        <f t="array" ref="M448">[1]!BSMPut(L448,$G$4,$G$7,V448,$G$11,AE448)</f>
        <v>3.5061293791678771E-2</v>
      </c>
      <c r="N448" s="139">
        <f t="shared" si="101"/>
        <v>5.8692678691762978</v>
      </c>
      <c r="O448" s="141">
        <f t="shared" si="102"/>
        <v>-2.5101192995105492E-2</v>
      </c>
      <c r="P448" s="139">
        <f t="shared" si="103"/>
        <v>2.7747859716667515E-3</v>
      </c>
      <c r="Q448" s="156">
        <f t="shared" si="104"/>
        <v>1.0298140909093503E-4</v>
      </c>
      <c r="R448" s="156">
        <f t="shared" si="96"/>
        <v>2.9300078936441488E-3</v>
      </c>
      <c r="T448" s="102">
        <f>FORECAST($T$2,'EUR GBP'!Q448:R448,'EUR GBP'!$Q$2:$R$2)</f>
        <v>-5.5882787797600026E-3</v>
      </c>
      <c r="U448" s="102">
        <f t="shared" si="105"/>
        <v>-1.0929862037306788E-5</v>
      </c>
      <c r="V448" s="102">
        <f t="shared" si="106"/>
        <v>3.2558239763602587E-2</v>
      </c>
      <c r="W448" s="149">
        <f t="shared" si="107"/>
        <v>-1.092986203730939E-5</v>
      </c>
      <c r="X448" s="155">
        <f t="shared" si="97"/>
        <v>1.9297324562907601E-6</v>
      </c>
      <c r="AC448" s="152">
        <f t="shared" si="98"/>
        <v>0.19177147667519143</v>
      </c>
      <c r="AD448" s="153">
        <f t="shared" si="108"/>
        <v>8.7443418847976684E-5</v>
      </c>
      <c r="AE448" s="153">
        <f t="shared" si="109"/>
        <v>0.18941724044559044</v>
      </c>
      <c r="AF448" s="153">
        <f t="shared" si="110"/>
        <v>8.7443418847976684E-5</v>
      </c>
      <c r="AG448" s="139">
        <f t="shared" si="111"/>
        <v>5.0310780430171643E-5</v>
      </c>
    </row>
    <row r="449" spans="9:33" ht="15" x14ac:dyDescent="0.2">
      <c r="I449" s="49">
        <v>44432</v>
      </c>
      <c r="J449" s="50">
        <v>7.7899999618530202</v>
      </c>
      <c r="K449" s="139">
        <f t="shared" si="99"/>
        <v>-7.5452772428718385E-3</v>
      </c>
      <c r="L449" s="140">
        <f t="shared" si="100"/>
        <v>6.0519889485898499</v>
      </c>
      <c r="M449" s="139" cm="1">
        <f t="array" ref="M449">[1]!BSMPut(L449,$G$4,$G$7,V449,$G$11,AE449)</f>
        <v>3.7860543979890693E-2</v>
      </c>
      <c r="N449" s="139">
        <f t="shared" si="101"/>
        <v>11.467768245600141</v>
      </c>
      <c r="O449" s="141">
        <f t="shared" si="102"/>
        <v>-4.6011101001210086E-2</v>
      </c>
      <c r="P449" s="139">
        <f t="shared" si="103"/>
        <v>5.0862505867348409E-3</v>
      </c>
      <c r="Q449" s="156">
        <f t="shared" si="104"/>
        <v>3.4601534205156505E-4</v>
      </c>
      <c r="R449" s="156">
        <f t="shared" si="96"/>
        <v>5.696983395246184E-3</v>
      </c>
      <c r="T449" s="102">
        <f>FORECAST($T$2,'EUR GBP'!Q449:R449,'EUR GBP'!$Q$2:$R$2)</f>
        <v>-5.5773489177226958E-3</v>
      </c>
      <c r="U449" s="102">
        <f t="shared" si="105"/>
        <v>-1.3154232874512672E-5</v>
      </c>
      <c r="V449" s="102">
        <f t="shared" si="106"/>
        <v>3.2556015392765383E-2</v>
      </c>
      <c r="W449" s="149">
        <f t="shared" si="107"/>
        <v>-1.3154232874512672E-5</v>
      </c>
      <c r="X449" s="155">
        <f t="shared" si="97"/>
        <v>2.3224584197773495E-6</v>
      </c>
      <c r="AC449" s="152">
        <f t="shared" si="98"/>
        <v>0.19168403325634345</v>
      </c>
      <c r="AD449" s="153">
        <f t="shared" si="108"/>
        <v>4.5605964358882978E-4</v>
      </c>
      <c r="AE449" s="153">
        <f t="shared" si="109"/>
        <v>0.18978585667033129</v>
      </c>
      <c r="AF449" s="153">
        <f t="shared" si="110"/>
        <v>4.5605964358882978E-4</v>
      </c>
      <c r="AG449" s="139">
        <f t="shared" si="111"/>
        <v>2.6239500804000026E-4</v>
      </c>
    </row>
    <row r="450" spans="9:33" ht="15" x14ac:dyDescent="0.2">
      <c r="I450" s="49">
        <v>44431</v>
      </c>
      <c r="J450" s="50">
        <v>7.8489999771118102</v>
      </c>
      <c r="K450" s="139">
        <f t="shared" si="99"/>
        <v>-1.9805074023070988E-2</v>
      </c>
      <c r="L450" s="140">
        <f t="shared" si="100"/>
        <v>5.9772287072162182</v>
      </c>
      <c r="M450" s="139" cm="1">
        <f t="array" ref="M450">[1]!BSMPut(L450,$G$4,$G$7,V450,$G$11,AE450)</f>
        <v>5.092302812322913E-2</v>
      </c>
      <c r="N450" s="139">
        <f t="shared" si="101"/>
        <v>37.592736532277016</v>
      </c>
      <c r="O450" s="141">
        <f t="shared" si="102"/>
        <v>-0.12077134237484177</v>
      </c>
      <c r="P450" s="139">
        <f t="shared" si="103"/>
        <v>1.3350545795429629E-2</v>
      </c>
      <c r="Q450" s="156">
        <f t="shared" si="104"/>
        <v>2.3839541104060079E-3</v>
      </c>
      <c r="R450" s="156">
        <f t="shared" si="96"/>
        <v>1.7995754257482937E-2</v>
      </c>
      <c r="T450" s="102">
        <f>FORECAST($T$2,'EUR GBP'!Q450:R450,'EUR GBP'!$Q$2:$R$2)</f>
        <v>-5.5641946848481831E-3</v>
      </c>
      <c r="U450" s="102">
        <f t="shared" si="105"/>
        <v>-6.8902270868423203E-5</v>
      </c>
      <c r="V450" s="102">
        <f t="shared" si="106"/>
        <v>3.2500267354771475E-2</v>
      </c>
      <c r="W450" s="149">
        <f t="shared" si="107"/>
        <v>-6.8902270868420601E-5</v>
      </c>
      <c r="X450" s="155">
        <f t="shared" si="97"/>
        <v>1.2165107661291225E-5</v>
      </c>
      <c r="AC450" s="152">
        <f t="shared" si="98"/>
        <v>0.19122797361275462</v>
      </c>
      <c r="AD450" s="153">
        <f t="shared" si="108"/>
        <v>3.9090638449012227E-3</v>
      </c>
      <c r="AE450" s="153">
        <f t="shared" si="109"/>
        <v>0.19323886087164369</v>
      </c>
      <c r="AF450" s="153">
        <f t="shared" si="110"/>
        <v>3.9090638449012227E-3</v>
      </c>
      <c r="AG450" s="139">
        <f t="shared" si="111"/>
        <v>2.2490892439860108E-3</v>
      </c>
    </row>
    <row r="451" spans="9:33" ht="15" x14ac:dyDescent="0.2">
      <c r="I451" s="49">
        <v>44428</v>
      </c>
      <c r="J451" s="50">
        <v>8.0059995651245099</v>
      </c>
      <c r="K451" s="139">
        <f t="shared" si="99"/>
        <v>9.2859753952836358E-3</v>
      </c>
      <c r="L451" s="140">
        <f t="shared" si="100"/>
        <v>6.1546259280120008</v>
      </c>
      <c r="M451" s="139" cm="1">
        <f t="array" ref="M451">[1]!BSMPut(L451,$G$4,$G$7,V451,$G$11,AE451)</f>
        <v>2.6821581775640091E-2</v>
      </c>
      <c r="N451" s="139">
        <f t="shared" si="101"/>
        <v>-10.610156162901063</v>
      </c>
      <c r="O451" s="141">
        <f t="shared" si="102"/>
        <v>5.6625878420940801E-2</v>
      </c>
      <c r="P451" s="139">
        <f t="shared" si="103"/>
        <v>-6.2596504120888382E-3</v>
      </c>
      <c r="Q451" s="156">
        <f t="shared" si="104"/>
        <v>5.240829228734318E-4</v>
      </c>
      <c r="R451" s="156">
        <f t="shared" ref="R451:R514" si="112">P451+Q451+X451+AG451</f>
        <v>-5.2297389479041539E-3</v>
      </c>
      <c r="T451" s="102">
        <f>FORECAST($T$2,'EUR GBP'!Q451:R451,'EUR GBP'!$Q$2:$R$2)</f>
        <v>-5.4952924139797599E-3</v>
      </c>
      <c r="U451" s="102">
        <f t="shared" si="105"/>
        <v>1.9398191943771105E-5</v>
      </c>
      <c r="V451" s="102">
        <f t="shared" si="106"/>
        <v>3.2588567817583666E-2</v>
      </c>
      <c r="W451" s="149">
        <f t="shared" si="107"/>
        <v>1.9398191943770238E-5</v>
      </c>
      <c r="X451" s="155">
        <f t="shared" ref="X451:X503" si="113">W451*$G$18</f>
        <v>-3.4248667054965276E-6</v>
      </c>
      <c r="AC451" s="152">
        <f t="shared" ref="AC451:AC504" si="114">STDEV(K451:K514)*SQRT(252)</f>
        <v>0.1873189097678534</v>
      </c>
      <c r="AD451" s="153">
        <f t="shared" si="108"/>
        <v>8.8511564869828141E-4</v>
      </c>
      <c r="AE451" s="153">
        <f t="shared" si="109"/>
        <v>0.19021491267544074</v>
      </c>
      <c r="AF451" s="153">
        <f t="shared" si="110"/>
        <v>8.8511564869828141E-4</v>
      </c>
      <c r="AG451" s="139">
        <f t="shared" si="111"/>
        <v>5.0925340801674928E-4</v>
      </c>
    </row>
    <row r="452" spans="9:33" ht="15" x14ac:dyDescent="0.2">
      <c r="I452" s="49">
        <v>44427</v>
      </c>
      <c r="J452" s="50">
        <v>7.9320001602172798</v>
      </c>
      <c r="K452" s="139">
        <f t="shared" ref="K452:K515" si="115">LN(J452/J453)</f>
        <v>1.0391711210800915E-2</v>
      </c>
      <c r="L452" s="140">
        <f t="shared" ref="L452:L515" si="116">$J$3*(1+K452)</f>
        <v>6.1613687050698598</v>
      </c>
      <c r="M452" s="139" cm="1">
        <f t="array" ref="M452">[1]!BSMPut(L452,$G$4,$G$7,V452,$G$11,AE452)</f>
        <v>2.5715741683330684E-2</v>
      </c>
      <c r="N452" s="139">
        <f t="shared" ref="N452:N515" si="117">$B$5*(M452-$G$10)</f>
        <v>-12.821836347519877</v>
      </c>
      <c r="O452" s="141">
        <f t="shared" ref="O452:O515" si="118">L452-$J$3</f>
        <v>6.3368655478799774E-2</v>
      </c>
      <c r="P452" s="139">
        <f t="shared" ref="P452:P515" si="119">O452*$G$15</f>
        <v>-7.0050238767632757E-3</v>
      </c>
      <c r="Q452" s="156">
        <f t="shared" ref="Q452:Q515" si="120">0.5*$G$16*O452^2</f>
        <v>6.5632521489521331E-4</v>
      </c>
      <c r="R452" s="156">
        <f t="shared" si="112"/>
        <v>-6.3846339440971882E-3</v>
      </c>
      <c r="T452" s="102">
        <f>FORECAST($T$2,'EUR GBP'!Q452:R452,'EUR GBP'!$Q$2:$R$2)</f>
        <v>-5.514690605923531E-3</v>
      </c>
      <c r="U452" s="102">
        <f t="shared" ref="U452:U503" si="121">T452-T453</f>
        <v>5.1990197971459561E-5</v>
      </c>
      <c r="V452" s="102">
        <f t="shared" ref="V452:V503" si="122">$T$3+U452</f>
        <v>3.2621159823611356E-2</v>
      </c>
      <c r="W452" s="149">
        <f t="shared" ref="W452:W503" si="123">V452-$T$3</f>
        <v>5.1990197971460428E-5</v>
      </c>
      <c r="X452" s="155">
        <f t="shared" si="113"/>
        <v>-9.1791801298167917E-6</v>
      </c>
      <c r="AC452" s="152">
        <f t="shared" si="114"/>
        <v>0.18643379411915512</v>
      </c>
      <c r="AD452" s="153">
        <f t="shared" ref="AD452:AD504" si="124">AC452-AC453</f>
        <v>-4.650385111509836E-5</v>
      </c>
      <c r="AE452" s="153">
        <f t="shared" ref="AE452:AE504" si="125">$AC$3+AD452</f>
        <v>0.18928329317562737</v>
      </c>
      <c r="AF452" s="153">
        <f t="shared" ref="AF452:AF504" si="126">AE452-$AC$3</f>
        <v>-4.650385111509836E-5</v>
      </c>
      <c r="AG452" s="139">
        <f t="shared" ref="AG452:AG504" si="127">AF452*$G$17</f>
        <v>-2.6756102099309014E-5</v>
      </c>
    </row>
    <row r="453" spans="9:33" ht="15" x14ac:dyDescent="0.2">
      <c r="I453" s="49">
        <v>44426</v>
      </c>
      <c r="J453" s="50">
        <v>7.8499999046325604</v>
      </c>
      <c r="K453" s="139">
        <f t="shared" si="115"/>
        <v>6.6462471851930415E-3</v>
      </c>
      <c r="L453" s="140">
        <f t="shared" si="116"/>
        <v>6.138528865255962</v>
      </c>
      <c r="M453" s="139" cm="1">
        <f t="array" ref="M453">[1]!BSMPut(L453,$G$4,$G$7,V453,$G$11,AE453)</f>
        <v>2.7760590550629516E-2</v>
      </c>
      <c r="N453" s="139">
        <f t="shared" si="117"/>
        <v>-8.7321386129222134</v>
      </c>
      <c r="O453" s="141">
        <f t="shared" si="118"/>
        <v>4.0528815664901963E-2</v>
      </c>
      <c r="P453" s="139">
        <f t="shared" si="119"/>
        <v>-4.4802169035219209E-3</v>
      </c>
      <c r="Q453" s="156">
        <f t="shared" si="120"/>
        <v>2.6847133979183258E-4</v>
      </c>
      <c r="R453" s="156">
        <f t="shared" si="112"/>
        <v>-4.370743301081381E-3</v>
      </c>
      <c r="T453" s="102">
        <f>FORECAST($T$2,'EUR GBP'!Q453:R453,'EUR GBP'!$Q$2:$R$2)</f>
        <v>-5.5666808038949906E-3</v>
      </c>
      <c r="U453" s="102">
        <f t="shared" si="121"/>
        <v>4.5327469706538809E-5</v>
      </c>
      <c r="V453" s="102">
        <f t="shared" si="122"/>
        <v>3.2614497095346431E-2</v>
      </c>
      <c r="W453" s="149">
        <f t="shared" si="123"/>
        <v>4.5327469706535339E-5</v>
      </c>
      <c r="X453" s="155">
        <f t="shared" si="113"/>
        <v>-8.0028356401623868E-6</v>
      </c>
      <c r="AC453" s="152">
        <f t="shared" si="114"/>
        <v>0.18648029797027021</v>
      </c>
      <c r="AD453" s="153">
        <f t="shared" si="124"/>
        <v>-2.6243899063663201E-4</v>
      </c>
      <c r="AE453" s="153">
        <f t="shared" si="125"/>
        <v>0.18906735803610583</v>
      </c>
      <c r="AF453" s="153">
        <f t="shared" si="126"/>
        <v>-2.6243899063663201E-4</v>
      </c>
      <c r="AG453" s="139">
        <f t="shared" si="127"/>
        <v>-1.5099490171113059E-4</v>
      </c>
    </row>
    <row r="454" spans="9:33" ht="15" x14ac:dyDescent="0.2">
      <c r="I454" s="49">
        <v>44425</v>
      </c>
      <c r="J454" s="50">
        <v>7.7979998588562003</v>
      </c>
      <c r="K454" s="139">
        <f t="shared" si="115"/>
        <v>-5.3715813646518767E-3</v>
      </c>
      <c r="L454" s="140">
        <f t="shared" si="116"/>
        <v>6.0652441461630309</v>
      </c>
      <c r="M454" s="139" cm="1">
        <f t="array" ref="M454">[1]!BSMPut(L454,$G$4,$G$7,V454,$G$11,AE454)</f>
        <v>3.4875709733169558E-2</v>
      </c>
      <c r="N454" s="139">
        <f t="shared" si="117"/>
        <v>5.4980997521578701</v>
      </c>
      <c r="O454" s="141">
        <f t="shared" si="118"/>
        <v>-3.2755903428029143E-2</v>
      </c>
      <c r="P454" s="139">
        <f t="shared" si="119"/>
        <v>3.6209681882087828E-3</v>
      </c>
      <c r="Q454" s="156">
        <f t="shared" si="120"/>
        <v>1.7536756359620156E-4</v>
      </c>
      <c r="R454" s="156">
        <f t="shared" si="112"/>
        <v>2.8027494392242431E-3</v>
      </c>
      <c r="T454" s="102">
        <f>FORECAST($T$2,'EUR GBP'!Q454:R454,'EUR GBP'!$Q$2:$R$2)</f>
        <v>-5.6120082736015294E-3</v>
      </c>
      <c r="U454" s="102">
        <f t="shared" si="121"/>
        <v>-5.5791344493660508E-6</v>
      </c>
      <c r="V454" s="102">
        <f t="shared" si="122"/>
        <v>3.2563590491190529E-2</v>
      </c>
      <c r="W454" s="149">
        <f t="shared" si="123"/>
        <v>-5.5791344493669182E-6</v>
      </c>
      <c r="X454" s="155">
        <f t="shared" si="113"/>
        <v>9.8502952628334825E-7</v>
      </c>
      <c r="AC454" s="152">
        <f t="shared" si="114"/>
        <v>0.18674273696090685</v>
      </c>
      <c r="AD454" s="153">
        <f t="shared" si="124"/>
        <v>-1.7286298820740065E-3</v>
      </c>
      <c r="AE454" s="153">
        <f t="shared" si="125"/>
        <v>0.18760116714466846</v>
      </c>
      <c r="AF454" s="153">
        <f t="shared" si="126"/>
        <v>-1.7286298820740065E-3</v>
      </c>
      <c r="AG454" s="139">
        <f t="shared" si="127"/>
        <v>-9.9457134210702443E-4</v>
      </c>
    </row>
    <row r="455" spans="9:33" ht="15" x14ac:dyDescent="0.2">
      <c r="I455" s="49">
        <v>44424</v>
      </c>
      <c r="J455" s="50">
        <v>7.8400001525878897</v>
      </c>
      <c r="K455" s="139">
        <f t="shared" si="115"/>
        <v>-4.9621621623365808E-3</v>
      </c>
      <c r="L455" s="140">
        <f t="shared" si="116"/>
        <v>6.067740784479053</v>
      </c>
      <c r="M455" s="139" cm="1">
        <f t="array" ref="M455">[1]!BSMPut(L455,$G$4,$G$7,V455,$G$11,AE455)</f>
        <v>3.5511682995768901E-2</v>
      </c>
      <c r="N455" s="139">
        <f t="shared" si="117"/>
        <v>6.7700462773565562</v>
      </c>
      <c r="O455" s="141">
        <f t="shared" si="118"/>
        <v>-3.025926511200705E-2</v>
      </c>
      <c r="P455" s="139">
        <f t="shared" si="119"/>
        <v>3.3449798327160924E-3</v>
      </c>
      <c r="Q455" s="156">
        <f t="shared" si="120"/>
        <v>1.4965349265343402E-4</v>
      </c>
      <c r="R455" s="156">
        <f t="shared" si="112"/>
        <v>3.3876389585709597E-3</v>
      </c>
      <c r="T455" s="102">
        <f>FORECAST($T$2,'EUR GBP'!Q455:R455,'EUR GBP'!$Q$2:$R$2)</f>
        <v>-5.6064291391521633E-3</v>
      </c>
      <c r="U455" s="102">
        <f t="shared" si="121"/>
        <v>-4.4889142736793085E-5</v>
      </c>
      <c r="V455" s="102">
        <f t="shared" si="122"/>
        <v>3.2524280482903102E-2</v>
      </c>
      <c r="W455" s="149">
        <f t="shared" si="123"/>
        <v>-4.4889142736793952E-5</v>
      </c>
      <c r="X455" s="155">
        <f t="shared" si="113"/>
        <v>7.9254463943429796E-6</v>
      </c>
      <c r="AC455" s="152">
        <f t="shared" si="114"/>
        <v>0.18847136684298085</v>
      </c>
      <c r="AD455" s="153">
        <f t="shared" si="124"/>
        <v>-1.9973813312051947E-4</v>
      </c>
      <c r="AE455" s="153">
        <f t="shared" si="125"/>
        <v>0.18913005889362194</v>
      </c>
      <c r="AF455" s="153">
        <f t="shared" si="126"/>
        <v>-1.9973813312051947E-4</v>
      </c>
      <c r="AG455" s="139">
        <f t="shared" si="127"/>
        <v>-1.1491981319290981E-4</v>
      </c>
    </row>
    <row r="456" spans="9:33" ht="15" x14ac:dyDescent="0.2">
      <c r="I456" s="49">
        <v>44421</v>
      </c>
      <c r="J456" s="50">
        <v>7.8790001869201598</v>
      </c>
      <c r="K456" s="139">
        <f t="shared" si="115"/>
        <v>2.4143925597139874E-3</v>
      </c>
      <c r="L456" s="140">
        <f t="shared" si="116"/>
        <v>6.1127230155399284</v>
      </c>
      <c r="M456" s="139" cm="1">
        <f t="array" ref="M456">[1]!BSMPut(L456,$G$4,$G$7,V456,$G$11,AE456)</f>
        <v>3.0539092578419691E-2</v>
      </c>
      <c r="N456" s="139">
        <f t="shared" si="117"/>
        <v>-3.1751345573418632</v>
      </c>
      <c r="O456" s="141">
        <f t="shared" si="118"/>
        <v>1.472296594886835E-2</v>
      </c>
      <c r="P456" s="139">
        <f t="shared" si="119"/>
        <v>-1.6275353679091327E-3</v>
      </c>
      <c r="Q456" s="156">
        <f t="shared" si="120"/>
        <v>3.5429148896677928E-5</v>
      </c>
      <c r="R456" s="156">
        <f t="shared" si="112"/>
        <v>-1.5871091324349386E-3</v>
      </c>
      <c r="T456" s="102">
        <f>FORECAST($T$2,'EUR GBP'!Q456:R456,'EUR GBP'!$Q$2:$R$2)</f>
        <v>-5.5615399964153702E-3</v>
      </c>
      <c r="U456" s="102">
        <f t="shared" si="121"/>
        <v>3.7222914397716349E-5</v>
      </c>
      <c r="V456" s="102">
        <f t="shared" si="122"/>
        <v>3.260639254003761E-2</v>
      </c>
      <c r="W456" s="149">
        <f t="shared" si="123"/>
        <v>3.7222914397713747E-5</v>
      </c>
      <c r="X456" s="155">
        <f t="shared" si="113"/>
        <v>-6.5719279699785982E-6</v>
      </c>
      <c r="AC456" s="152">
        <f t="shared" si="114"/>
        <v>0.18867110497610137</v>
      </c>
      <c r="AD456" s="153">
        <f t="shared" si="124"/>
        <v>2.0107702088600909E-5</v>
      </c>
      <c r="AE456" s="153">
        <f t="shared" si="125"/>
        <v>0.18934990472883106</v>
      </c>
      <c r="AF456" s="153">
        <f t="shared" si="126"/>
        <v>2.0107702088600909E-5</v>
      </c>
      <c r="AG456" s="139">
        <f t="shared" si="127"/>
        <v>1.1569014547494581E-5</v>
      </c>
    </row>
    <row r="457" spans="9:33" ht="15" x14ac:dyDescent="0.2">
      <c r="I457" s="49">
        <v>44420</v>
      </c>
      <c r="J457" s="50">
        <v>7.8600001335143999</v>
      </c>
      <c r="K457" s="139">
        <f t="shared" si="115"/>
        <v>3.4410216664189255E-3</v>
      </c>
      <c r="L457" s="140">
        <f t="shared" si="116"/>
        <v>6.1189833998835264</v>
      </c>
      <c r="M457" s="139" cm="1">
        <f t="array" ref="M457">[1]!BSMPut(L457,$G$4,$G$7,V457,$G$11,AE457)</f>
        <v>2.9655224982175987E-2</v>
      </c>
      <c r="N457" s="139">
        <f t="shared" si="117"/>
        <v>-4.9428697498292706</v>
      </c>
      <c r="O457" s="141">
        <f t="shared" si="118"/>
        <v>2.0983350292466341E-2</v>
      </c>
      <c r="P457" s="139">
        <f t="shared" si="119"/>
        <v>-2.3195832182740577E-3</v>
      </c>
      <c r="Q457" s="156">
        <f t="shared" si="120"/>
        <v>7.196474082974605E-5</v>
      </c>
      <c r="R457" s="156">
        <f t="shared" si="112"/>
        <v>-2.4801861972433871E-3</v>
      </c>
      <c r="T457" s="102">
        <f>FORECAST($T$2,'EUR GBP'!Q457:R457,'EUR GBP'!$Q$2:$R$2)</f>
        <v>-5.5987629108130866E-3</v>
      </c>
      <c r="U457" s="102">
        <f t="shared" si="121"/>
        <v>1.9095651805401542E-5</v>
      </c>
      <c r="V457" s="102">
        <f t="shared" si="122"/>
        <v>3.2588265277445294E-2</v>
      </c>
      <c r="W457" s="149">
        <f t="shared" si="123"/>
        <v>1.9095651805398073E-5</v>
      </c>
      <c r="X457" s="155">
        <f t="shared" si="113"/>
        <v>-3.3714514361770636E-6</v>
      </c>
      <c r="AC457" s="152">
        <f t="shared" si="114"/>
        <v>0.18865099727401277</v>
      </c>
      <c r="AD457" s="153">
        <f t="shared" si="124"/>
        <v>-3.9835806802215878E-4</v>
      </c>
      <c r="AE457" s="153">
        <f t="shared" si="125"/>
        <v>0.1889314389587203</v>
      </c>
      <c r="AF457" s="153">
        <f t="shared" si="126"/>
        <v>-3.9835806802215878E-4</v>
      </c>
      <c r="AG457" s="139">
        <f t="shared" si="127"/>
        <v>-2.2919626836289861E-4</v>
      </c>
    </row>
    <row r="458" spans="9:33" ht="15" x14ac:dyDescent="0.2">
      <c r="I458" s="49">
        <v>44419</v>
      </c>
      <c r="J458" s="50">
        <v>7.8330001831054599</v>
      </c>
      <c r="K458" s="139">
        <f t="shared" si="115"/>
        <v>3.8373300487680182E-3</v>
      </c>
      <c r="L458" s="140">
        <f t="shared" si="116"/>
        <v>6.1214000884187447</v>
      </c>
      <c r="M458" s="139" cm="1">
        <f t="array" ref="M458">[1]!BSMPut(L458,$G$4,$G$7,V458,$G$11,AE458)</f>
        <v>2.8890634242207724E-2</v>
      </c>
      <c r="N458" s="139">
        <f t="shared" si="117"/>
        <v>-6.4720512297657962</v>
      </c>
      <c r="O458" s="141">
        <f t="shared" si="118"/>
        <v>2.340003882768471E-2</v>
      </c>
      <c r="P458" s="139">
        <f t="shared" si="119"/>
        <v>-2.5867336061747193E-3</v>
      </c>
      <c r="Q458" s="156">
        <f t="shared" si="120"/>
        <v>8.9495924830000528E-5</v>
      </c>
      <c r="R458" s="156">
        <f t="shared" si="112"/>
        <v>-3.2735239011061155E-3</v>
      </c>
      <c r="T458" s="102">
        <f>FORECAST($T$2,'EUR GBP'!Q458:R458,'EUR GBP'!$Q$2:$R$2)</f>
        <v>-5.6178585626184881E-3</v>
      </c>
      <c r="U458" s="102">
        <f t="shared" si="121"/>
        <v>-2.5415513664482463E-5</v>
      </c>
      <c r="V458" s="102">
        <f t="shared" si="122"/>
        <v>3.2543754111975416E-2</v>
      </c>
      <c r="W458" s="149">
        <f t="shared" si="123"/>
        <v>-2.5415513664479861E-5</v>
      </c>
      <c r="X458" s="155">
        <f t="shared" si="113"/>
        <v>4.4872608130121984E-6</v>
      </c>
      <c r="AC458" s="152">
        <f t="shared" si="114"/>
        <v>0.18904935534203493</v>
      </c>
      <c r="AD458" s="153">
        <f t="shared" si="124"/>
        <v>-1.357035249771571E-3</v>
      </c>
      <c r="AE458" s="153">
        <f t="shared" si="125"/>
        <v>0.18797276177697089</v>
      </c>
      <c r="AF458" s="153">
        <f t="shared" si="126"/>
        <v>-1.357035249771571E-3</v>
      </c>
      <c r="AG458" s="139">
        <f t="shared" si="127"/>
        <v>-7.8077348057440906E-4</v>
      </c>
    </row>
    <row r="459" spans="9:33" ht="15" x14ac:dyDescent="0.2">
      <c r="I459" s="49">
        <v>44418</v>
      </c>
      <c r="J459" s="50">
        <v>7.8029999732971103</v>
      </c>
      <c r="K459" s="139">
        <f t="shared" si="115"/>
        <v>-1.0247083109161488E-3</v>
      </c>
      <c r="L459" s="140">
        <f t="shared" si="116"/>
        <v>6.0917513782602768</v>
      </c>
      <c r="M459" s="139" cm="1">
        <f t="array" ref="M459">[1]!BSMPut(L459,$G$4,$G$7,V459,$G$11,AE459)</f>
        <v>3.2706853337253428E-2</v>
      </c>
      <c r="N459" s="139">
        <f t="shared" si="117"/>
        <v>1.1603869603256101</v>
      </c>
      <c r="O459" s="141">
        <f t="shared" si="118"/>
        <v>-6.2486713307832176E-3</v>
      </c>
      <c r="P459" s="139">
        <f t="shared" si="119"/>
        <v>6.9075304721948397E-4</v>
      </c>
      <c r="Q459" s="156">
        <f t="shared" si="120"/>
        <v>6.3818334867293074E-6</v>
      </c>
      <c r="R459" s="156">
        <f t="shared" si="112"/>
        <v>5.8149653738519378E-4</v>
      </c>
      <c r="T459" s="102">
        <f>FORECAST($T$2,'EUR GBP'!Q459:R459,'EUR GBP'!$Q$2:$R$2)</f>
        <v>-5.5924430489540057E-3</v>
      </c>
      <c r="U459" s="102">
        <f t="shared" si="121"/>
        <v>2.3990403860765785E-6</v>
      </c>
      <c r="V459" s="102">
        <f t="shared" si="122"/>
        <v>3.2571568666025973E-2</v>
      </c>
      <c r="W459" s="149">
        <f t="shared" si="123"/>
        <v>2.3990403860765785E-6</v>
      </c>
      <c r="X459" s="155">
        <f t="shared" si="113"/>
        <v>-4.2356491611342767E-7</v>
      </c>
      <c r="AC459" s="152">
        <f t="shared" si="114"/>
        <v>0.1904063905918065</v>
      </c>
      <c r="AD459" s="153">
        <f t="shared" si="124"/>
        <v>-2.0025080190358424E-4</v>
      </c>
      <c r="AE459" s="153">
        <f t="shared" si="125"/>
        <v>0.18912954622483888</v>
      </c>
      <c r="AF459" s="153">
        <f t="shared" si="126"/>
        <v>-2.0025080190358424E-4</v>
      </c>
      <c r="AG459" s="139">
        <f t="shared" si="127"/>
        <v>-1.1521477840490611E-4</v>
      </c>
    </row>
    <row r="460" spans="9:33" ht="15" x14ac:dyDescent="0.2">
      <c r="I460" s="49">
        <v>44417</v>
      </c>
      <c r="J460" s="50">
        <v>7.8109998703002903</v>
      </c>
      <c r="K460" s="139">
        <f t="shared" si="115"/>
        <v>5.0054696137215148E-3</v>
      </c>
      <c r="L460" s="140">
        <f t="shared" si="116"/>
        <v>6.1285234035437606</v>
      </c>
      <c r="M460" s="139" cm="1">
        <f t="array" ref="M460">[1]!BSMPut(L460,$G$4,$G$7,V460,$G$11,AE460)</f>
        <v>2.5353092010698575E-2</v>
      </c>
      <c r="N460" s="139">
        <f t="shared" si="117"/>
        <v>-13.547135692784096</v>
      </c>
      <c r="O460" s="141">
        <f t="shared" si="118"/>
        <v>3.052335395270056E-2</v>
      </c>
      <c r="P460" s="139">
        <f t="shared" si="119"/>
        <v>-3.3741732662940492E-3</v>
      </c>
      <c r="Q460" s="156">
        <f t="shared" si="120"/>
        <v>1.5227710438263454E-4</v>
      </c>
      <c r="R460" s="156">
        <f t="shared" si="112"/>
        <v>-7.0985984233335794E-3</v>
      </c>
      <c r="T460" s="102">
        <f>FORECAST($T$2,'EUR GBP'!Q460:R460,'EUR GBP'!$Q$2:$R$2)</f>
        <v>-5.5948420893400823E-3</v>
      </c>
      <c r="U460" s="102">
        <f t="shared" si="121"/>
        <v>-3.8286997005335284E-5</v>
      </c>
      <c r="V460" s="102">
        <f t="shared" si="122"/>
        <v>3.2530882628634558E-2</v>
      </c>
      <c r="W460" s="149">
        <f t="shared" si="123"/>
        <v>-3.8286997005337886E-5</v>
      </c>
      <c r="X460" s="155">
        <f t="shared" si="113"/>
        <v>6.7597981129957279E-6</v>
      </c>
      <c r="AC460" s="152">
        <f t="shared" si="114"/>
        <v>0.19060664139371009</v>
      </c>
      <c r="AD460" s="153">
        <f t="shared" si="124"/>
        <v>-6.7497104308187061E-3</v>
      </c>
      <c r="AE460" s="153">
        <f t="shared" si="125"/>
        <v>0.18258008659592376</v>
      </c>
      <c r="AF460" s="153">
        <f t="shared" si="126"/>
        <v>-6.7497104308187061E-3</v>
      </c>
      <c r="AG460" s="139">
        <f t="shared" si="127"/>
        <v>-3.8834620595351601E-3</v>
      </c>
    </row>
    <row r="461" spans="9:33" ht="15" x14ac:dyDescent="0.2">
      <c r="I461" s="49">
        <v>44414</v>
      </c>
      <c r="J461" s="50">
        <v>7.7719998359680096</v>
      </c>
      <c r="K461" s="139">
        <f t="shared" si="115"/>
        <v>5.548010439601278E-3</v>
      </c>
      <c r="L461" s="140">
        <f t="shared" si="116"/>
        <v>6.13183181752688</v>
      </c>
      <c r="M461" s="139" cm="1">
        <f t="array" ref="M461">[1]!BSMPut(L461,$G$4,$G$7,V461,$G$11,AE461)</f>
        <v>2.8784213596381392E-2</v>
      </c>
      <c r="N461" s="139">
        <f t="shared" si="117"/>
        <v>-6.6848925214184618</v>
      </c>
      <c r="O461" s="141">
        <f t="shared" si="118"/>
        <v>3.383176793581999E-2</v>
      </c>
      <c r="P461" s="139">
        <f t="shared" si="119"/>
        <v>-3.739898541208909E-3</v>
      </c>
      <c r="Q461" s="156">
        <f t="shared" si="120"/>
        <v>1.8707660959929793E-4</v>
      </c>
      <c r="R461" s="156">
        <f t="shared" si="112"/>
        <v>-3.3232130590555272E-3</v>
      </c>
      <c r="T461" s="102">
        <f>FORECAST($T$2,'EUR GBP'!Q461:R461,'EUR GBP'!$Q$2:$R$2)</f>
        <v>-5.556555092334747E-3</v>
      </c>
      <c r="U461" s="102">
        <f t="shared" si="121"/>
        <v>4.918528720736226E-5</v>
      </c>
      <c r="V461" s="102">
        <f t="shared" si="122"/>
        <v>3.2618354912847258E-2</v>
      </c>
      <c r="W461" s="149">
        <f t="shared" si="123"/>
        <v>4.918528720736226E-5</v>
      </c>
      <c r="X461" s="155">
        <f t="shared" si="113"/>
        <v>-8.683956373103024E-6</v>
      </c>
      <c r="AC461" s="152">
        <f t="shared" si="114"/>
        <v>0.19735635182452879</v>
      </c>
      <c r="AD461" s="153">
        <f t="shared" si="124"/>
        <v>4.1416848377595628E-4</v>
      </c>
      <c r="AE461" s="153">
        <f t="shared" si="125"/>
        <v>0.18974396551051842</v>
      </c>
      <c r="AF461" s="153">
        <f t="shared" si="126"/>
        <v>4.1416848377595628E-4</v>
      </c>
      <c r="AG461" s="139">
        <f t="shared" si="127"/>
        <v>2.3829282892718671E-4</v>
      </c>
    </row>
    <row r="462" spans="9:33" ht="15" x14ac:dyDescent="0.2">
      <c r="I462" s="49">
        <v>44413</v>
      </c>
      <c r="J462" s="50">
        <v>7.7290000915527299</v>
      </c>
      <c r="K462" s="139">
        <f t="shared" si="115"/>
        <v>5.3188020041051711E-3</v>
      </c>
      <c r="L462" s="140">
        <f t="shared" si="116"/>
        <v>6.1304341044758575</v>
      </c>
      <c r="M462" s="139" cm="1">
        <f t="array" ref="M462">[1]!BSMPut(L462,$G$4,$G$7,V462,$G$11,AE462)</f>
        <v>2.8788797126186871E-2</v>
      </c>
      <c r="N462" s="139">
        <f t="shared" si="117"/>
        <v>-6.6757254618075024</v>
      </c>
      <c r="O462" s="141">
        <f t="shared" si="118"/>
        <v>3.2434054884797447E-2</v>
      </c>
      <c r="P462" s="139">
        <f t="shared" si="119"/>
        <v>-3.5853897667793779E-3</v>
      </c>
      <c r="Q462" s="156">
        <f t="shared" si="120"/>
        <v>1.7193828826544215E-4</v>
      </c>
      <c r="R462" s="156">
        <f t="shared" si="112"/>
        <v>-3.3282936960542407E-3</v>
      </c>
      <c r="T462" s="102">
        <f>FORECAST($T$2,'EUR GBP'!Q462:R462,'EUR GBP'!$Q$2:$R$2)</f>
        <v>-5.6057403795421092E-3</v>
      </c>
      <c r="U462" s="102">
        <f t="shared" si="121"/>
        <v>-1.4578271657231766E-5</v>
      </c>
      <c r="V462" s="102">
        <f t="shared" si="122"/>
        <v>3.2554591353982663E-2</v>
      </c>
      <c r="W462" s="149">
        <f t="shared" si="123"/>
        <v>-1.4578271657232633E-5</v>
      </c>
      <c r="X462" s="155">
        <f t="shared" si="113"/>
        <v>2.5738809764986577E-6</v>
      </c>
      <c r="AC462" s="152">
        <f t="shared" si="114"/>
        <v>0.19694218334075284</v>
      </c>
      <c r="AD462" s="153">
        <f t="shared" si="124"/>
        <v>1.4353620885523832E-4</v>
      </c>
      <c r="AE462" s="153">
        <f t="shared" si="125"/>
        <v>0.1894733332355977</v>
      </c>
      <c r="AF462" s="153">
        <f t="shared" si="126"/>
        <v>1.4353620885523832E-4</v>
      </c>
      <c r="AG462" s="139">
        <f t="shared" si="127"/>
        <v>8.258390148319604E-5</v>
      </c>
    </row>
    <row r="463" spans="9:33" ht="15" x14ac:dyDescent="0.2">
      <c r="I463" s="49">
        <v>44412</v>
      </c>
      <c r="J463" s="50">
        <v>7.6880002021789497</v>
      </c>
      <c r="K463" s="139">
        <f t="shared" si="115"/>
        <v>-2.9871784324651558E-3</v>
      </c>
      <c r="L463" s="140">
        <f t="shared" si="116"/>
        <v>6.0797842353617497</v>
      </c>
      <c r="M463" s="139" cm="1">
        <f t="array" ref="M463">[1]!BSMPut(L463,$G$4,$G$7,V463,$G$11,AE463)</f>
        <v>3.4191909096222162E-2</v>
      </c>
      <c r="N463" s="139">
        <f t="shared" si="117"/>
        <v>4.1304984782630783</v>
      </c>
      <c r="O463" s="141">
        <f t="shared" si="118"/>
        <v>-1.821581422931029E-2</v>
      </c>
      <c r="P463" s="139">
        <f t="shared" si="119"/>
        <v>2.0136487455330752E-3</v>
      </c>
      <c r="Q463" s="156">
        <f t="shared" si="120"/>
        <v>5.4233456102542691E-5</v>
      </c>
      <c r="R463" s="156">
        <f t="shared" si="112"/>
        <v>2.0646502025946289E-3</v>
      </c>
      <c r="T463" s="102">
        <f>FORECAST($T$2,'EUR GBP'!Q463:R463,'EUR GBP'!$Q$2:$R$2)</f>
        <v>-5.5911621078848775E-3</v>
      </c>
      <c r="U463" s="102">
        <f t="shared" si="121"/>
        <v>1.4061108231548831E-5</v>
      </c>
      <c r="V463" s="102">
        <f t="shared" si="122"/>
        <v>3.2583230733871447E-2</v>
      </c>
      <c r="W463" s="149">
        <f t="shared" si="123"/>
        <v>1.4061108231551434E-5</v>
      </c>
      <c r="X463" s="155">
        <f t="shared" si="113"/>
        <v>-2.4825726832798714E-6</v>
      </c>
      <c r="AC463" s="152">
        <f t="shared" si="114"/>
        <v>0.1967986471318976</v>
      </c>
      <c r="AD463" s="153">
        <f t="shared" si="124"/>
        <v>-1.3025519050302581E-6</v>
      </c>
      <c r="AE463" s="153">
        <f t="shared" si="125"/>
        <v>0.18932849447483743</v>
      </c>
      <c r="AF463" s="153">
        <f t="shared" si="126"/>
        <v>-1.3025519050302581E-6</v>
      </c>
      <c r="AG463" s="139">
        <f t="shared" si="127"/>
        <v>-7.4942635770919917E-7</v>
      </c>
    </row>
    <row r="464" spans="9:33" ht="15" x14ac:dyDescent="0.2">
      <c r="I464" s="49">
        <v>44411</v>
      </c>
      <c r="J464" s="50">
        <v>7.7109999656677202</v>
      </c>
      <c r="K464" s="139">
        <f t="shared" si="115"/>
        <v>-5.5609869565789154E-3</v>
      </c>
      <c r="L464" s="140">
        <f t="shared" si="116"/>
        <v>6.0640891508540662</v>
      </c>
      <c r="M464" s="139" cm="1">
        <f t="array" ref="M464">[1]!BSMPut(L464,$G$4,$G$7,V464,$G$11,AE464)</f>
        <v>3.5616117108379086E-2</v>
      </c>
      <c r="N464" s="139">
        <f t="shared" si="117"/>
        <v>6.9789145025769272</v>
      </c>
      <c r="O464" s="141">
        <f t="shared" si="118"/>
        <v>-3.3910898736993822E-2</v>
      </c>
      <c r="P464" s="139">
        <f t="shared" si="119"/>
        <v>3.7486459755267411E-3</v>
      </c>
      <c r="Q464" s="156">
        <f t="shared" si="120"/>
        <v>1.8795275857104308E-4</v>
      </c>
      <c r="R464" s="156">
        <f t="shared" si="112"/>
        <v>3.5116515427665571E-3</v>
      </c>
      <c r="T464" s="102">
        <f>FORECAST($T$2,'EUR GBP'!Q464:R464,'EUR GBP'!$Q$2:$R$2)</f>
        <v>-5.6052232161164263E-3</v>
      </c>
      <c r="U464" s="102">
        <f t="shared" si="121"/>
        <v>-4.5652501285080478E-5</v>
      </c>
      <c r="V464" s="102">
        <f t="shared" si="122"/>
        <v>3.2523517124354813E-2</v>
      </c>
      <c r="W464" s="149">
        <f t="shared" si="123"/>
        <v>-4.565250128508308E-5</v>
      </c>
      <c r="X464" s="155">
        <f t="shared" si="113"/>
        <v>8.060221907647003E-6</v>
      </c>
      <c r="AC464" s="152">
        <f t="shared" si="114"/>
        <v>0.19679994968380263</v>
      </c>
      <c r="AD464" s="153">
        <f t="shared" si="124"/>
        <v>-7.5259513520523069E-4</v>
      </c>
      <c r="AE464" s="153">
        <f t="shared" si="125"/>
        <v>0.18857720189153723</v>
      </c>
      <c r="AF464" s="153">
        <f t="shared" si="126"/>
        <v>-7.5259513520523069E-4</v>
      </c>
      <c r="AG464" s="139">
        <f t="shared" si="127"/>
        <v>-4.3300741323887309E-4</v>
      </c>
    </row>
    <row r="465" spans="9:33" ht="15" x14ac:dyDescent="0.2">
      <c r="I465" s="49">
        <v>44410</v>
      </c>
      <c r="J465" s="50">
        <v>7.7540001869201598</v>
      </c>
      <c r="K465" s="139">
        <f t="shared" si="115"/>
        <v>-8.7314163921143953E-3</v>
      </c>
      <c r="L465" s="140">
        <f t="shared" si="116"/>
        <v>6.0447558719989463</v>
      </c>
      <c r="M465" s="139" cm="1">
        <f t="array" ref="M465">[1]!BSMPut(L465,$G$4,$G$7,V465,$G$11,AE465)</f>
        <v>3.7340043193139216E-2</v>
      </c>
      <c r="N465" s="139">
        <f t="shared" si="117"/>
        <v>10.426766672097187</v>
      </c>
      <c r="O465" s="141">
        <f t="shared" si="118"/>
        <v>-5.3244177592113751E-2</v>
      </c>
      <c r="P465" s="139">
        <f t="shared" si="119"/>
        <v>5.8858237169977798E-3</v>
      </c>
      <c r="Q465" s="156">
        <f t="shared" si="120"/>
        <v>4.6335553034326495E-4</v>
      </c>
      <c r="R465" s="156">
        <f t="shared" si="112"/>
        <v>5.2983148319794169E-3</v>
      </c>
      <c r="T465" s="102">
        <f>FORECAST($T$2,'EUR GBP'!Q465:R465,'EUR GBP'!$Q$2:$R$2)</f>
        <v>-5.5595707148313458E-3</v>
      </c>
      <c r="U465" s="102">
        <f t="shared" si="121"/>
        <v>-3.3356621861458172E-5</v>
      </c>
      <c r="V465" s="102">
        <f t="shared" si="122"/>
        <v>3.253581300377844E-2</v>
      </c>
      <c r="W465" s="149">
        <f t="shared" si="123"/>
        <v>-3.3356621861456437E-5</v>
      </c>
      <c r="X465" s="155">
        <f t="shared" si="113"/>
        <v>5.8893109188884364E-6</v>
      </c>
      <c r="AC465" s="152">
        <f t="shared" si="114"/>
        <v>0.19755254481900786</v>
      </c>
      <c r="AD465" s="153">
        <f t="shared" si="124"/>
        <v>-1.8367069227749611E-3</v>
      </c>
      <c r="AE465" s="153">
        <f t="shared" si="125"/>
        <v>0.1874930901039675</v>
      </c>
      <c r="AF465" s="153">
        <f t="shared" si="126"/>
        <v>-1.8367069227749611E-3</v>
      </c>
      <c r="AG465" s="139">
        <f t="shared" si="127"/>
        <v>-1.0567537262805163E-3</v>
      </c>
    </row>
    <row r="466" spans="9:33" ht="15" x14ac:dyDescent="0.2">
      <c r="I466" s="49">
        <v>44407</v>
      </c>
      <c r="J466" s="50">
        <v>7.82200002670288</v>
      </c>
      <c r="K466" s="139">
        <f t="shared" si="115"/>
        <v>-2.3875277486516969E-2</v>
      </c>
      <c r="L466" s="140">
        <f t="shared" si="116"/>
        <v>5.9524086062942789</v>
      </c>
      <c r="M466" s="139" cm="1">
        <f t="array" ref="M466">[1]!BSMPut(L466,$G$4,$G$7,V466,$G$11,AE466)</f>
        <v>5.5728129614580624E-2</v>
      </c>
      <c r="N466" s="139">
        <f t="shared" si="117"/>
        <v>47.202939514980002</v>
      </c>
      <c r="O466" s="141">
        <f t="shared" si="118"/>
        <v>-0.14559144329678109</v>
      </c>
      <c r="P466" s="139">
        <f t="shared" si="119"/>
        <v>1.6094258728395774E-2</v>
      </c>
      <c r="Q466" s="156">
        <f t="shared" si="120"/>
        <v>3.4645099021098674E-3</v>
      </c>
      <c r="R466" s="156">
        <f t="shared" si="112"/>
        <v>2.2351783633681645E-2</v>
      </c>
      <c r="T466" s="102">
        <f>FORECAST($T$2,'EUR GBP'!Q466:R466,'EUR GBP'!$Q$2:$R$2)</f>
        <v>-5.5262140929698876E-3</v>
      </c>
      <c r="U466" s="102">
        <f t="shared" si="121"/>
        <v>1.2465380132196252E-5</v>
      </c>
      <c r="V466" s="102">
        <f t="shared" si="122"/>
        <v>3.2581635005772089E-2</v>
      </c>
      <c r="W466" s="149">
        <f t="shared" si="123"/>
        <v>1.2465380132192783E-5</v>
      </c>
      <c r="X466" s="155">
        <f t="shared" si="113"/>
        <v>-2.2008373517417254E-6</v>
      </c>
      <c r="AC466" s="152">
        <f t="shared" si="114"/>
        <v>0.19938925174178282</v>
      </c>
      <c r="AD466" s="153">
        <f t="shared" si="124"/>
        <v>4.8582675009983534E-3</v>
      </c>
      <c r="AE466" s="153">
        <f t="shared" si="125"/>
        <v>0.19418806452774082</v>
      </c>
      <c r="AF466" s="153">
        <f t="shared" si="126"/>
        <v>4.8582675009983534E-3</v>
      </c>
      <c r="AG466" s="139">
        <f t="shared" si="127"/>
        <v>2.7952158405277457E-3</v>
      </c>
    </row>
    <row r="467" spans="9:33" ht="15" x14ac:dyDescent="0.2">
      <c r="I467" s="49">
        <v>44406</v>
      </c>
      <c r="J467" s="50">
        <v>8.0109996795654297</v>
      </c>
      <c r="K467" s="139">
        <f t="shared" si="115"/>
        <v>-7.3378872321168921E-3</v>
      </c>
      <c r="L467" s="140">
        <f t="shared" si="116"/>
        <v>6.0532536128857171</v>
      </c>
      <c r="M467" s="139" cm="1">
        <f t="array" ref="M467">[1]!BSMPut(L467,$G$4,$G$7,V467,$G$11,AE467)</f>
        <v>3.7665494676589972E-2</v>
      </c>
      <c r="N467" s="139">
        <f t="shared" si="117"/>
        <v>11.077669638998699</v>
      </c>
      <c r="O467" s="141">
        <f t="shared" si="118"/>
        <v>-4.4746436705342951E-2</v>
      </c>
      <c r="P467" s="139">
        <f t="shared" si="119"/>
        <v>4.9464495522691006E-3</v>
      </c>
      <c r="Q467" s="156">
        <f t="shared" si="120"/>
        <v>3.2725554798397453E-4</v>
      </c>
      <c r="R467" s="156">
        <f t="shared" si="112"/>
        <v>5.5068486584798444E-3</v>
      </c>
      <c r="T467" s="102">
        <f>FORECAST($T$2,'EUR GBP'!Q467:R467,'EUR GBP'!$Q$2:$R$2)</f>
        <v>-5.5386794731020839E-3</v>
      </c>
      <c r="U467" s="102">
        <f t="shared" si="121"/>
        <v>3.2481644302610399E-5</v>
      </c>
      <c r="V467" s="102">
        <f t="shared" si="122"/>
        <v>3.2601651269942508E-2</v>
      </c>
      <c r="W467" s="149">
        <f t="shared" si="123"/>
        <v>3.2481644302612134E-5</v>
      </c>
      <c r="X467" s="155">
        <f t="shared" si="113"/>
        <v>-5.7348284022688974E-6</v>
      </c>
      <c r="AC467" s="152">
        <f t="shared" si="114"/>
        <v>0.19453098424078447</v>
      </c>
      <c r="AD467" s="153">
        <f t="shared" si="124"/>
        <v>4.1518622126571203E-4</v>
      </c>
      <c r="AE467" s="153">
        <f t="shared" si="125"/>
        <v>0.18974498324800818</v>
      </c>
      <c r="AF467" s="153">
        <f t="shared" si="126"/>
        <v>4.1518622126571203E-4</v>
      </c>
      <c r="AG467" s="139">
        <f t="shared" si="127"/>
        <v>2.3887838662903818E-4</v>
      </c>
    </row>
    <row r="468" spans="9:33" ht="15" x14ac:dyDescent="0.2">
      <c r="I468" s="49">
        <v>44405</v>
      </c>
      <c r="J468" s="50">
        <v>8.0699996948242099</v>
      </c>
      <c r="K468" s="139">
        <f t="shared" si="115"/>
        <v>1.5484774591347899E-2</v>
      </c>
      <c r="L468" s="140">
        <f t="shared" si="116"/>
        <v>6.1924262058170063</v>
      </c>
      <c r="M468" s="139" cm="1">
        <f t="array" ref="M468">[1]!BSMPut(L468,$G$4,$G$7,V468,$G$11,AE468)</f>
        <v>2.3295411330432891E-2</v>
      </c>
      <c r="N468" s="139">
        <f t="shared" si="117"/>
        <v>-17.662497053315462</v>
      </c>
      <c r="O468" s="141">
        <f t="shared" si="118"/>
        <v>9.4426156225946301E-2</v>
      </c>
      <c r="P468" s="139">
        <f t="shared" si="119"/>
        <v>-1.0438243859774272E-2</v>
      </c>
      <c r="Q468" s="156">
        <f t="shared" si="120"/>
        <v>1.4573193350346922E-3</v>
      </c>
      <c r="R468" s="156">
        <f t="shared" si="112"/>
        <v>-8.6754627533841555E-3</v>
      </c>
      <c r="T468" s="102">
        <f>FORECAST($T$2,'EUR GBP'!Q468:R468,'EUR GBP'!$Q$2:$R$2)</f>
        <v>-5.5711611174046943E-3</v>
      </c>
      <c r="U468" s="102">
        <f t="shared" si="121"/>
        <v>-1.1657690629364448E-5</v>
      </c>
      <c r="V468" s="102">
        <f t="shared" si="122"/>
        <v>3.2557511935010532E-2</v>
      </c>
      <c r="W468" s="149">
        <f t="shared" si="123"/>
        <v>-1.1657690629364448E-5</v>
      </c>
      <c r="X468" s="155">
        <f t="shared" si="113"/>
        <v>2.0582349435052101E-6</v>
      </c>
      <c r="AC468" s="152">
        <f t="shared" si="114"/>
        <v>0.19411579801951875</v>
      </c>
      <c r="AD468" s="153">
        <f t="shared" si="124"/>
        <v>5.2733514144642779E-4</v>
      </c>
      <c r="AE468" s="153">
        <f t="shared" si="125"/>
        <v>0.18985713216818889</v>
      </c>
      <c r="AF468" s="153">
        <f t="shared" si="126"/>
        <v>5.2733514144642779E-4</v>
      </c>
      <c r="AG468" s="139">
        <f t="shared" si="127"/>
        <v>3.0340353641191851E-4</v>
      </c>
    </row>
    <row r="469" spans="9:33" ht="15" x14ac:dyDescent="0.2">
      <c r="I469" s="49">
        <v>44404</v>
      </c>
      <c r="J469" s="50">
        <v>7.94600009918212</v>
      </c>
      <c r="K469" s="139">
        <f t="shared" si="115"/>
        <v>-1.6599491172773869E-2</v>
      </c>
      <c r="L469" s="140">
        <f t="shared" si="116"/>
        <v>5.9967763515962993</v>
      </c>
      <c r="M469" s="139" cm="1">
        <f t="array" ref="M469">[1]!BSMPut(L469,$G$4,$G$7,V469,$G$11,AE469)</f>
        <v>4.5929488082220082E-2</v>
      </c>
      <c r="N469" s="139">
        <f t="shared" si="117"/>
        <v>27.60565645025892</v>
      </c>
      <c r="O469" s="141">
        <f t="shared" si="118"/>
        <v>-0.10122369799476072</v>
      </c>
      <c r="P469" s="139">
        <f t="shared" si="119"/>
        <v>1.1189671233987239E-2</v>
      </c>
      <c r="Q469" s="156">
        <f t="shared" si="120"/>
        <v>1.6746902922027108E-3</v>
      </c>
      <c r="R469" s="156">
        <f t="shared" si="112"/>
        <v>1.3533017380549975E-2</v>
      </c>
      <c r="T469" s="102">
        <f>FORECAST($T$2,'EUR GBP'!Q469:R469,'EUR GBP'!$Q$2:$R$2)</f>
        <v>-5.5595034267753298E-3</v>
      </c>
      <c r="U469" s="102">
        <f t="shared" si="121"/>
        <v>1.0287947952748733E-5</v>
      </c>
      <c r="V469" s="102">
        <f t="shared" si="122"/>
        <v>3.2579457573592645E-2</v>
      </c>
      <c r="W469" s="149">
        <f t="shared" si="123"/>
        <v>1.0287947952748733E-5</v>
      </c>
      <c r="X469" s="155">
        <f t="shared" si="113"/>
        <v>-1.8163986887739829E-6</v>
      </c>
      <c r="AC469" s="152">
        <f t="shared" si="114"/>
        <v>0.19358846287807233</v>
      </c>
      <c r="AD469" s="153">
        <f t="shared" si="124"/>
        <v>1.1653245198743334E-3</v>
      </c>
      <c r="AE469" s="153">
        <f t="shared" si="125"/>
        <v>0.1904951215466168</v>
      </c>
      <c r="AF469" s="153">
        <f t="shared" si="126"/>
        <v>1.1653245198743334E-3</v>
      </c>
      <c r="AG469" s="139">
        <f t="shared" si="127"/>
        <v>6.7047225304879944E-4</v>
      </c>
    </row>
    <row r="470" spans="9:33" ht="15" x14ac:dyDescent="0.2">
      <c r="I470" s="49">
        <v>44403</v>
      </c>
      <c r="J470" s="50">
        <v>8.0790004730224592</v>
      </c>
      <c r="K470" s="139">
        <f t="shared" si="115"/>
        <v>7.2050700765424946E-3</v>
      </c>
      <c r="L470" s="140">
        <f t="shared" si="116"/>
        <v>6.1419365672751232</v>
      </c>
      <c r="M470" s="139" cm="1">
        <f t="array" ref="M470">[1]!BSMPut(L470,$G$4,$G$7,V470,$G$11,AE470)</f>
        <v>2.769641449925242E-2</v>
      </c>
      <c r="N470" s="139">
        <f t="shared" si="117"/>
        <v>-8.8604907156764057</v>
      </c>
      <c r="O470" s="141">
        <f t="shared" si="118"/>
        <v>4.3936517684063148E-2</v>
      </c>
      <c r="P470" s="139">
        <f t="shared" si="119"/>
        <v>-4.8569178738794927E-3</v>
      </c>
      <c r="Q470" s="156">
        <f t="shared" si="120"/>
        <v>3.1551598701406715E-4</v>
      </c>
      <c r="R470" s="156">
        <f t="shared" si="112"/>
        <v>-4.4085499952823074E-3</v>
      </c>
      <c r="T470" s="102">
        <f>FORECAST($T$2,'EUR GBP'!Q470:R470,'EUR GBP'!$Q$2:$R$2)</f>
        <v>-5.5697913747280786E-3</v>
      </c>
      <c r="U470" s="102">
        <f t="shared" si="121"/>
        <v>-2.4304771795866098E-5</v>
      </c>
      <c r="V470" s="102">
        <f t="shared" si="122"/>
        <v>3.254486485384403E-2</v>
      </c>
      <c r="W470" s="149">
        <f t="shared" si="123"/>
        <v>-2.4304771795866098E-5</v>
      </c>
      <c r="X470" s="155">
        <f t="shared" si="113"/>
        <v>4.2911526986454889E-6</v>
      </c>
      <c r="AC470" s="152">
        <f t="shared" si="114"/>
        <v>0.19242313835819799</v>
      </c>
      <c r="AD470" s="153">
        <f t="shared" si="124"/>
        <v>2.234469519566129E-4</v>
      </c>
      <c r="AE470" s="153">
        <f t="shared" si="125"/>
        <v>0.18955324397869908</v>
      </c>
      <c r="AF470" s="153">
        <f t="shared" si="126"/>
        <v>2.234469519566129E-4</v>
      </c>
      <c r="AG470" s="139">
        <f t="shared" si="127"/>
        <v>1.2856073888447219E-4</v>
      </c>
    </row>
    <row r="471" spans="9:33" ht="15" x14ac:dyDescent="0.2">
      <c r="I471" s="49">
        <v>44400</v>
      </c>
      <c r="J471" s="50">
        <v>8.0209999084472603</v>
      </c>
      <c r="K471" s="139">
        <f t="shared" si="115"/>
        <v>7.8853559569408236E-3</v>
      </c>
      <c r="L471" s="140">
        <f t="shared" si="116"/>
        <v>6.1460849506075279</v>
      </c>
      <c r="M471" s="139" cm="1">
        <f t="array" ref="M471">[1]!BSMPut(L471,$G$4,$G$7,V471,$G$11,AE471)</f>
        <v>2.7205603109544896E-2</v>
      </c>
      <c r="N471" s="139">
        <f t="shared" si="117"/>
        <v>-9.8421134950914535</v>
      </c>
      <c r="O471" s="141">
        <f t="shared" si="118"/>
        <v>4.8084901016467896E-2</v>
      </c>
      <c r="P471" s="139">
        <f t="shared" si="119"/>
        <v>-5.31549671027573E-3</v>
      </c>
      <c r="Q471" s="156">
        <f t="shared" si="120"/>
        <v>3.7790928029279847E-4</v>
      </c>
      <c r="R471" s="156">
        <f t="shared" si="112"/>
        <v>-4.9042024082075093E-3</v>
      </c>
      <c r="T471" s="102">
        <f>FORECAST($T$2,'EUR GBP'!Q471:R471,'EUR GBP'!$Q$2:$R$2)</f>
        <v>-5.5454866029322125E-3</v>
      </c>
      <c r="U471" s="102">
        <f t="shared" si="121"/>
        <v>-2.072784118354893E-5</v>
      </c>
      <c r="V471" s="102">
        <f t="shared" si="122"/>
        <v>3.2548441784456345E-2</v>
      </c>
      <c r="W471" s="149">
        <f t="shared" si="123"/>
        <v>-2.0727841183551532E-5</v>
      </c>
      <c r="X471" s="155">
        <f t="shared" si="113"/>
        <v>3.6596242243681877E-6</v>
      </c>
      <c r="AC471" s="152">
        <f t="shared" si="114"/>
        <v>0.19219969140624138</v>
      </c>
      <c r="AD471" s="153">
        <f t="shared" si="124"/>
        <v>5.1664680337987212E-5</v>
      </c>
      <c r="AE471" s="153">
        <f t="shared" si="125"/>
        <v>0.18938146170708045</v>
      </c>
      <c r="AF471" s="153">
        <f t="shared" si="126"/>
        <v>5.1664680337987212E-5</v>
      </c>
      <c r="AG471" s="139">
        <f t="shared" si="127"/>
        <v>2.9725397551054519E-5</v>
      </c>
    </row>
    <row r="472" spans="9:33" ht="15" x14ac:dyDescent="0.2">
      <c r="I472" s="49">
        <v>44399</v>
      </c>
      <c r="J472" s="50">
        <v>7.9580001831054599</v>
      </c>
      <c r="K472" s="139">
        <f t="shared" si="115"/>
        <v>1.9156947353303151E-2</v>
      </c>
      <c r="L472" s="140">
        <f t="shared" si="116"/>
        <v>6.2148191155015153</v>
      </c>
      <c r="M472" s="139" cm="1">
        <f t="array" ref="M472">[1]!BSMPut(L472,$G$4,$G$7,V472,$G$11,AE472)</f>
        <v>2.3283785081286368E-2</v>
      </c>
      <c r="N472" s="139">
        <f t="shared" si="117"/>
        <v>-17.685749551608509</v>
      </c>
      <c r="O472" s="141">
        <f t="shared" si="118"/>
        <v>0.11681906591045532</v>
      </c>
      <c r="P472" s="139">
        <f t="shared" si="119"/>
        <v>-1.2913645394254807E-2</v>
      </c>
      <c r="Q472" s="156">
        <f t="shared" si="120"/>
        <v>2.2304760421827841E-3</v>
      </c>
      <c r="R472" s="156">
        <f t="shared" si="112"/>
        <v>-8.1397575268024134E-3</v>
      </c>
      <c r="T472" s="102">
        <f>FORECAST($T$2,'EUR GBP'!Q472:R472,'EUR GBP'!$Q$2:$R$2)</f>
        <v>-5.5247587617486636E-3</v>
      </c>
      <c r="U472" s="102">
        <f t="shared" si="121"/>
        <v>1.5105120837692783E-5</v>
      </c>
      <c r="V472" s="102">
        <f t="shared" si="122"/>
        <v>3.2584274746477591E-2</v>
      </c>
      <c r="W472" s="149">
        <f t="shared" si="123"/>
        <v>1.5105120837695385E-5</v>
      </c>
      <c r="X472" s="155">
        <f t="shared" si="113"/>
        <v>-2.6668993476033158E-6</v>
      </c>
      <c r="AC472" s="152">
        <f t="shared" si="114"/>
        <v>0.19214802672590339</v>
      </c>
      <c r="AD472" s="153">
        <f t="shared" si="124"/>
        <v>4.4252509389241801E-3</v>
      </c>
      <c r="AE472" s="153">
        <f t="shared" si="125"/>
        <v>0.19375504796566664</v>
      </c>
      <c r="AF472" s="153">
        <f t="shared" si="126"/>
        <v>4.4252509389241801E-3</v>
      </c>
      <c r="AG472" s="139">
        <f t="shared" si="127"/>
        <v>2.5460787246172141E-3</v>
      </c>
    </row>
    <row r="473" spans="9:33" ht="15" x14ac:dyDescent="0.2">
      <c r="I473" s="49">
        <v>44398</v>
      </c>
      <c r="J473" s="50">
        <v>7.8070001602172798</v>
      </c>
      <c r="K473" s="139">
        <f t="shared" si="115"/>
        <v>2.0707395048827487E-2</v>
      </c>
      <c r="L473" s="140">
        <f t="shared" si="116"/>
        <v>6.2242737456257116</v>
      </c>
      <c r="M473" s="139" cm="1">
        <f t="array" ref="M473">[1]!BSMPut(L473,$G$4,$G$7,V473,$G$11,AE473)</f>
        <v>2.0311812788266437E-2</v>
      </c>
      <c r="N473" s="139">
        <f t="shared" si="117"/>
        <v>-23.629694137648372</v>
      </c>
      <c r="O473" s="141">
        <f t="shared" si="118"/>
        <v>0.12627369603465155</v>
      </c>
      <c r="P473" s="139">
        <f t="shared" si="119"/>
        <v>-1.3958797911150442E-2</v>
      </c>
      <c r="Q473" s="156">
        <f t="shared" si="120"/>
        <v>2.6061288814002827E-3</v>
      </c>
      <c r="R473" s="156">
        <f t="shared" si="112"/>
        <v>-1.1642878675365774E-2</v>
      </c>
      <c r="T473" s="102">
        <f>FORECAST($T$2,'EUR GBP'!Q473:R473,'EUR GBP'!$Q$2:$R$2)</f>
        <v>-5.5398638825863563E-3</v>
      </c>
      <c r="U473" s="102">
        <f t="shared" si="121"/>
        <v>1.7830962315199678E-5</v>
      </c>
      <c r="V473" s="102">
        <f t="shared" si="122"/>
        <v>3.2587000587955092E-2</v>
      </c>
      <c r="W473" s="149">
        <f t="shared" si="123"/>
        <v>1.7830962315196208E-5</v>
      </c>
      <c r="X473" s="155">
        <f t="shared" si="113"/>
        <v>-3.1481629492737894E-6</v>
      </c>
      <c r="AC473" s="152">
        <f t="shared" si="114"/>
        <v>0.18772277578697921</v>
      </c>
      <c r="AD473" s="153">
        <f t="shared" si="124"/>
        <v>-4.9893158582092756E-4</v>
      </c>
      <c r="AE473" s="153">
        <f t="shared" si="125"/>
        <v>0.18883086544092154</v>
      </c>
      <c r="AF473" s="153">
        <f t="shared" si="126"/>
        <v>-4.9893158582092756E-4</v>
      </c>
      <c r="AG473" s="139">
        <f t="shared" si="127"/>
        <v>-2.8706148266634067E-4</v>
      </c>
    </row>
    <row r="474" spans="9:33" ht="15" x14ac:dyDescent="0.2">
      <c r="I474" s="49">
        <v>44397</v>
      </c>
      <c r="J474" s="50">
        <v>7.6469998359680096</v>
      </c>
      <c r="K474" s="139">
        <f t="shared" si="115"/>
        <v>5.1130934416119449E-3</v>
      </c>
      <c r="L474" s="140">
        <f t="shared" si="116"/>
        <v>6.1291796936515732</v>
      </c>
      <c r="M474" s="139" cm="1">
        <f t="array" ref="M474">[1]!BSMPut(L474,$G$4,$G$7,V474,$G$11,AE474)</f>
        <v>2.9099238301244945E-2</v>
      </c>
      <c r="N474" s="139">
        <f t="shared" si="117"/>
        <v>-6.0548431116913548</v>
      </c>
      <c r="O474" s="141">
        <f t="shared" si="118"/>
        <v>3.1179644060513212E-2</v>
      </c>
      <c r="P474" s="139">
        <f t="shared" si="119"/>
        <v>-3.4467221919509809E-3</v>
      </c>
      <c r="Q474" s="156">
        <f t="shared" si="120"/>
        <v>1.5889579724678835E-4</v>
      </c>
      <c r="R474" s="156">
        <f t="shared" si="112"/>
        <v>-3.0074048081858572E-3</v>
      </c>
      <c r="T474" s="102">
        <f>FORECAST($T$2,'EUR GBP'!Q474:R474,'EUR GBP'!$Q$2:$R$2)</f>
        <v>-5.557694844901556E-3</v>
      </c>
      <c r="U474" s="102">
        <f t="shared" si="121"/>
        <v>3.3794110640886395E-5</v>
      </c>
      <c r="V474" s="102">
        <f t="shared" si="122"/>
        <v>3.2602963736280785E-2</v>
      </c>
      <c r="W474" s="149">
        <f t="shared" si="123"/>
        <v>3.3794110640888997E-5</v>
      </c>
      <c r="X474" s="155">
        <f t="shared" si="113"/>
        <v>-5.9665521772000432E-6</v>
      </c>
      <c r="AC474" s="152">
        <f t="shared" si="114"/>
        <v>0.18822170737280014</v>
      </c>
      <c r="AD474" s="153">
        <f t="shared" si="124"/>
        <v>4.9776127006823101E-4</v>
      </c>
      <c r="AE474" s="153">
        <f t="shared" si="125"/>
        <v>0.18982755829681069</v>
      </c>
      <c r="AF474" s="153">
        <f t="shared" si="126"/>
        <v>4.9776127006823101E-4</v>
      </c>
      <c r="AG474" s="139">
        <f t="shared" si="127"/>
        <v>2.8638813869553536E-4</v>
      </c>
    </row>
    <row r="475" spans="9:33" ht="15" x14ac:dyDescent="0.2">
      <c r="I475" s="49">
        <v>44396</v>
      </c>
      <c r="J475" s="50">
        <v>7.6079998016357404</v>
      </c>
      <c r="K475" s="139">
        <f t="shared" si="115"/>
        <v>-4.8614919332437334E-2</v>
      </c>
      <c r="L475" s="140">
        <f t="shared" si="116"/>
        <v>5.8015462690909914</v>
      </c>
      <c r="M475" s="139" cm="1">
        <f t="array" ref="M475">[1]!BSMPut(L475,$G$4,$G$7,V475,$G$11,AE475)</f>
        <v>0.10461512437988585</v>
      </c>
      <c r="N475" s="139">
        <f t="shared" si="117"/>
        <v>144.97692904559045</v>
      </c>
      <c r="O475" s="141">
        <f t="shared" si="118"/>
        <v>-0.29645378050006865</v>
      </c>
      <c r="P475" s="139">
        <f t="shared" si="119"/>
        <v>3.2771183088372083E-2</v>
      </c>
      <c r="Q475" s="156">
        <f t="shared" si="120"/>
        <v>1.4364287544751154E-2</v>
      </c>
      <c r="R475" s="156">
        <f t="shared" si="112"/>
        <v>6.0696166409264854E-2</v>
      </c>
      <c r="T475" s="102">
        <f>FORECAST($T$2,'EUR GBP'!Q475:R475,'EUR GBP'!$Q$2:$R$2)</f>
        <v>-5.5914889555424424E-3</v>
      </c>
      <c r="U475" s="102">
        <f t="shared" si="121"/>
        <v>-4.61543910205333E-5</v>
      </c>
      <c r="V475" s="102">
        <f t="shared" si="122"/>
        <v>3.2523015234619361E-2</v>
      </c>
      <c r="W475" s="149">
        <f t="shared" si="123"/>
        <v>-4.6154391020535035E-5</v>
      </c>
      <c r="X475" s="155">
        <f t="shared" si="113"/>
        <v>8.1488335395847878E-6</v>
      </c>
      <c r="AC475" s="152">
        <f t="shared" si="114"/>
        <v>0.18772394610273191</v>
      </c>
      <c r="AD475" s="153">
        <f t="shared" si="124"/>
        <v>2.3555210804245774E-2</v>
      </c>
      <c r="AE475" s="153">
        <f t="shared" si="125"/>
        <v>0.21288500783098824</v>
      </c>
      <c r="AF475" s="153">
        <f t="shared" si="126"/>
        <v>2.3555210804245774E-2</v>
      </c>
      <c r="AG475" s="139">
        <f t="shared" si="127"/>
        <v>1.3552546942602038E-2</v>
      </c>
    </row>
    <row r="476" spans="9:33" ht="15" x14ac:dyDescent="0.2">
      <c r="I476" s="49">
        <v>44393</v>
      </c>
      <c r="J476" s="50">
        <v>7.9869999885559002</v>
      </c>
      <c r="K476" s="139">
        <f t="shared" si="115"/>
        <v>3.8888762101825921E-3</v>
      </c>
      <c r="L476" s="140">
        <f t="shared" si="116"/>
        <v>6.1217144169136066</v>
      </c>
      <c r="M476" s="139" cm="1">
        <f t="array" ref="M476">[1]!BSMPut(L476,$G$4,$G$7,V476,$G$11,AE476)</f>
        <v>2.9674742921809383E-2</v>
      </c>
      <c r="N476" s="139">
        <f t="shared" si="117"/>
        <v>-4.9038338705624795</v>
      </c>
      <c r="O476" s="141">
        <f t="shared" si="118"/>
        <v>2.3714367322546615E-2</v>
      </c>
      <c r="P476" s="139">
        <f t="shared" si="119"/>
        <v>-2.6214807314690431E-3</v>
      </c>
      <c r="Q476" s="156">
        <f t="shared" si="120"/>
        <v>9.1916438717101011E-5</v>
      </c>
      <c r="R476" s="156">
        <f t="shared" si="112"/>
        <v>-2.4464891890520922E-3</v>
      </c>
      <c r="T476" s="102">
        <f>FORECAST($T$2,'EUR GBP'!Q476:R476,'EUR GBP'!$Q$2:$R$2)</f>
        <v>-5.5453345645219091E-3</v>
      </c>
      <c r="U476" s="102">
        <f t="shared" si="121"/>
        <v>0</v>
      </c>
      <c r="V476" s="102">
        <f t="shared" si="122"/>
        <v>3.2569169625639896E-2</v>
      </c>
      <c r="W476" s="149">
        <f t="shared" si="123"/>
        <v>0</v>
      </c>
      <c r="X476" s="155">
        <f t="shared" si="113"/>
        <v>0</v>
      </c>
      <c r="AC476" s="152">
        <f t="shared" si="114"/>
        <v>0.16416873529848613</v>
      </c>
      <c r="AD476" s="153">
        <f t="shared" si="124"/>
        <v>1.443899503556223E-4</v>
      </c>
      <c r="AE476" s="153">
        <f t="shared" si="125"/>
        <v>0.18947418697709809</v>
      </c>
      <c r="AF476" s="153">
        <f t="shared" si="126"/>
        <v>1.443899503556223E-4</v>
      </c>
      <c r="AG476" s="139">
        <f t="shared" si="127"/>
        <v>8.307510369985018E-5</v>
      </c>
    </row>
    <row r="477" spans="9:33" ht="15" x14ac:dyDescent="0.2">
      <c r="I477" s="49">
        <v>44392</v>
      </c>
      <c r="J477" s="50">
        <v>7.9559998512268004</v>
      </c>
      <c r="K477" s="139">
        <f t="shared" si="115"/>
        <v>-1.2863138943529634E-2</v>
      </c>
      <c r="L477" s="140">
        <f t="shared" si="116"/>
        <v>6.0195606276755198</v>
      </c>
      <c r="M477" s="139" cm="1">
        <f t="array" ref="M477">[1]!BSMPut(L477,$G$4,$G$7,V477,$G$11,AE477)</f>
        <v>4.0988276085238695E-2</v>
      </c>
      <c r="N477" s="139">
        <f t="shared" si="117"/>
        <v>17.723232456296145</v>
      </c>
      <c r="O477" s="141">
        <f t="shared" si="118"/>
        <v>-7.8439421915540208E-2</v>
      </c>
      <c r="P477" s="139">
        <f t="shared" si="119"/>
        <v>8.6710064975529591E-3</v>
      </c>
      <c r="Q477" s="156">
        <f t="shared" si="120"/>
        <v>1.0056315100464759E-3</v>
      </c>
      <c r="R477" s="156">
        <f t="shared" si="112"/>
        <v>8.9160944527656369E-3</v>
      </c>
      <c r="T477" s="102">
        <f>FORECAST($T$2,'EUR GBP'!Q477:R477,'EUR GBP'!$Q$2:$R$2)</f>
        <v>-5.5453345645219091E-3</v>
      </c>
      <c r="U477" s="102">
        <f t="shared" si="121"/>
        <v>2.8985459357490882E-5</v>
      </c>
      <c r="V477" s="102">
        <f t="shared" si="122"/>
        <v>3.2598155084997388E-2</v>
      </c>
      <c r="W477" s="149">
        <f t="shared" si="123"/>
        <v>2.898545935749175E-5</v>
      </c>
      <c r="X477" s="155">
        <f t="shared" si="113"/>
        <v>-5.1175560580468134E-6</v>
      </c>
      <c r="AC477" s="152">
        <f t="shared" si="114"/>
        <v>0.16402434534813051</v>
      </c>
      <c r="AD477" s="153">
        <f t="shared" si="124"/>
        <v>-1.3129796726425724E-3</v>
      </c>
      <c r="AE477" s="153">
        <f t="shared" si="125"/>
        <v>0.18801681735409989</v>
      </c>
      <c r="AF477" s="153">
        <f t="shared" si="126"/>
        <v>-1.3129796726425724E-3</v>
      </c>
      <c r="AG477" s="139">
        <f t="shared" si="127"/>
        <v>-7.554259987757508E-4</v>
      </c>
    </row>
    <row r="478" spans="9:33" ht="15" x14ac:dyDescent="0.2">
      <c r="I478" s="49">
        <v>44391</v>
      </c>
      <c r="J478" s="50">
        <v>8.0590000152587802</v>
      </c>
      <c r="K478" s="139">
        <f t="shared" si="115"/>
        <v>3.9785688601966336E-3</v>
      </c>
      <c r="L478" s="140">
        <f t="shared" si="116"/>
        <v>6.1222613626978397</v>
      </c>
      <c r="M478" s="139" cm="1">
        <f t="array" ref="M478">[1]!BSMPut(L478,$G$4,$G$7,V478,$G$11,AE478)</f>
        <v>2.8685047401073582E-2</v>
      </c>
      <c r="N478" s="139">
        <f t="shared" si="117"/>
        <v>-6.8832249120340805</v>
      </c>
      <c r="O478" s="141">
        <f t="shared" si="118"/>
        <v>2.4261313106779703E-2</v>
      </c>
      <c r="P478" s="139">
        <f t="shared" si="119"/>
        <v>-2.681942299556591E-3</v>
      </c>
      <c r="Q478" s="156">
        <f t="shared" si="120"/>
        <v>9.6205236072320795E-5</v>
      </c>
      <c r="R478" s="156">
        <f t="shared" si="112"/>
        <v>-3.4876370005840181E-3</v>
      </c>
      <c r="T478" s="102">
        <f>FORECAST($T$2,'EUR GBP'!Q478:R478,'EUR GBP'!$Q$2:$R$2)</f>
        <v>-5.5743200238794E-3</v>
      </c>
      <c r="U478" s="102">
        <f t="shared" si="121"/>
        <v>5.7622324675368417E-6</v>
      </c>
      <c r="V478" s="102">
        <f t="shared" si="122"/>
        <v>3.2574931858107434E-2</v>
      </c>
      <c r="W478" s="149">
        <f t="shared" si="123"/>
        <v>5.762232467537709E-6</v>
      </c>
      <c r="X478" s="155">
        <f t="shared" si="113"/>
        <v>-1.0173565755306845E-6</v>
      </c>
      <c r="AC478" s="152">
        <f t="shared" si="114"/>
        <v>0.16533732502077308</v>
      </c>
      <c r="AD478" s="153">
        <f t="shared" si="124"/>
        <v>-1.5657927018437323E-3</v>
      </c>
      <c r="AE478" s="153">
        <f t="shared" si="125"/>
        <v>0.18776400432489873</v>
      </c>
      <c r="AF478" s="153">
        <f t="shared" si="126"/>
        <v>-1.5657927018437323E-3</v>
      </c>
      <c r="AG478" s="139">
        <f t="shared" si="127"/>
        <v>-9.0088258052421744E-4</v>
      </c>
    </row>
    <row r="479" spans="9:33" ht="15" x14ac:dyDescent="0.2">
      <c r="I479" s="49">
        <v>44390</v>
      </c>
      <c r="J479" s="50">
        <v>8.0270004272460902</v>
      </c>
      <c r="K479" s="139">
        <f t="shared" si="115"/>
        <v>-2.3641023622656509E-3</v>
      </c>
      <c r="L479" s="140">
        <f t="shared" si="116"/>
        <v>6.0835837532687256</v>
      </c>
      <c r="M479" s="139" cm="1">
        <f t="array" ref="M479">[1]!BSMPut(L479,$G$4,$G$7,V479,$G$11,AE479)</f>
        <v>3.1967255267412398E-2</v>
      </c>
      <c r="N479" s="139">
        <f t="shared" si="117"/>
        <v>-0.31880917935644959</v>
      </c>
      <c r="O479" s="141">
        <f t="shared" si="118"/>
        <v>-1.4416296322334432E-2</v>
      </c>
      <c r="P479" s="139">
        <f t="shared" si="119"/>
        <v>1.5936348844616517E-3</v>
      </c>
      <c r="Q479" s="156">
        <f t="shared" si="120"/>
        <v>3.3968588834905461E-5</v>
      </c>
      <c r="R479" s="156">
        <f t="shared" si="112"/>
        <v>-1.2952928564748589E-4</v>
      </c>
      <c r="T479" s="102">
        <f>FORECAST($T$2,'EUR GBP'!Q479:R479,'EUR GBP'!$Q$2:$R$2)</f>
        <v>-5.5800822563469368E-3</v>
      </c>
      <c r="U479" s="102">
        <f t="shared" si="121"/>
        <v>-6.8344268947837655E-5</v>
      </c>
      <c r="V479" s="102">
        <f t="shared" si="122"/>
        <v>3.2500825356692062E-2</v>
      </c>
      <c r="W479" s="149">
        <f t="shared" si="123"/>
        <v>-6.8344268947834186E-5</v>
      </c>
      <c r="X479" s="155">
        <f t="shared" si="113"/>
        <v>1.2066589087758226E-5</v>
      </c>
      <c r="AC479" s="152">
        <f t="shared" si="114"/>
        <v>0.16690311772261682</v>
      </c>
      <c r="AD479" s="153">
        <f t="shared" si="124"/>
        <v>-3.07498389595115E-3</v>
      </c>
      <c r="AE479" s="153">
        <f t="shared" si="125"/>
        <v>0.18625481313079131</v>
      </c>
      <c r="AF479" s="153">
        <f t="shared" si="126"/>
        <v>-3.07498389595115E-3</v>
      </c>
      <c r="AG479" s="139">
        <f t="shared" si="127"/>
        <v>-1.7691993480318012E-3</v>
      </c>
    </row>
    <row r="480" spans="9:33" ht="15" x14ac:dyDescent="0.2">
      <c r="I480" s="49">
        <v>44389</v>
      </c>
      <c r="J480" s="50">
        <v>8.0459995269775302</v>
      </c>
      <c r="K480" s="139">
        <f t="shared" si="115"/>
        <v>1.5531324205681173E-2</v>
      </c>
      <c r="L480" s="140">
        <f t="shared" si="116"/>
        <v>6.1927100653675184</v>
      </c>
      <c r="M480" s="139" cm="1">
        <f t="array" ref="M480">[1]!BSMPut(L480,$G$4,$G$7,V480,$G$11,AE480)</f>
        <v>2.4549411662915688E-2</v>
      </c>
      <c r="N480" s="139">
        <f t="shared" si="117"/>
        <v>-15.15449638834987</v>
      </c>
      <c r="O480" s="141">
        <f t="shared" si="118"/>
        <v>9.4710015776458434E-2</v>
      </c>
      <c r="P480" s="139">
        <f t="shared" si="119"/>
        <v>-1.0469622826456785E-2</v>
      </c>
      <c r="Q480" s="156">
        <f t="shared" si="120"/>
        <v>1.466094356952552E-3</v>
      </c>
      <c r="R480" s="156">
        <f t="shared" si="112"/>
        <v>-7.1688273889561937E-3</v>
      </c>
      <c r="T480" s="102">
        <f>FORECAST($T$2,'EUR GBP'!Q480:R480,'EUR GBP'!$Q$2:$R$2)</f>
        <v>-5.5117379873990992E-3</v>
      </c>
      <c r="U480" s="102">
        <f t="shared" si="121"/>
        <v>-1.1999858543275052E-5</v>
      </c>
      <c r="V480" s="102">
        <f t="shared" si="122"/>
        <v>3.2557169767096619E-2</v>
      </c>
      <c r="W480" s="149">
        <f t="shared" si="123"/>
        <v>-1.1999858543276787E-5</v>
      </c>
      <c r="X480" s="155">
        <f t="shared" si="113"/>
        <v>2.1186467334000887E-6</v>
      </c>
      <c r="AC480" s="152">
        <f t="shared" si="114"/>
        <v>0.16997810161856797</v>
      </c>
      <c r="AD480" s="153">
        <f t="shared" si="124"/>
        <v>3.1851478343873363E-3</v>
      </c>
      <c r="AE480" s="153">
        <f t="shared" si="125"/>
        <v>0.1925149448611298</v>
      </c>
      <c r="AF480" s="153">
        <f t="shared" si="126"/>
        <v>3.1851478343873363E-3</v>
      </c>
      <c r="AG480" s="139">
        <f t="shared" si="127"/>
        <v>1.8325824338146391E-3</v>
      </c>
    </row>
    <row r="481" spans="9:33" ht="15" x14ac:dyDescent="0.2">
      <c r="I481" s="49">
        <v>44386</v>
      </c>
      <c r="J481" s="50">
        <v>7.9219999313354403</v>
      </c>
      <c r="K481" s="139">
        <f t="shared" si="115"/>
        <v>1.1808903093621431E-2</v>
      </c>
      <c r="L481" s="140">
        <f t="shared" si="116"/>
        <v>6.1700107412415797</v>
      </c>
      <c r="M481" s="139" cm="1">
        <f t="array" ref="M481">[1]!BSMPut(L481,$G$4,$G$7,V481,$G$11,AE481)</f>
        <v>2.5992668600897773E-2</v>
      </c>
      <c r="N481" s="139">
        <f t="shared" si="117"/>
        <v>-12.2679825123857</v>
      </c>
      <c r="O481" s="141">
        <f t="shared" si="118"/>
        <v>7.2010691650519654E-2</v>
      </c>
      <c r="P481" s="139">
        <f t="shared" si="119"/>
        <v>-7.9603490177078042E-3</v>
      </c>
      <c r="Q481" s="156">
        <f t="shared" si="120"/>
        <v>8.4754754210821567E-4</v>
      </c>
      <c r="R481" s="156">
        <f t="shared" si="112"/>
        <v>-5.9364594930103112E-3</v>
      </c>
      <c r="T481" s="102">
        <f>FORECAST($T$2,'EUR GBP'!Q481:R481,'EUR GBP'!$Q$2:$R$2)</f>
        <v>-5.4997381288558241E-3</v>
      </c>
      <c r="U481" s="102">
        <f t="shared" si="121"/>
        <v>3.1596282497039704E-5</v>
      </c>
      <c r="V481" s="102">
        <f t="shared" si="122"/>
        <v>3.2600765908136937E-2</v>
      </c>
      <c r="W481" s="149">
        <f t="shared" si="123"/>
        <v>3.1596282497041439E-5</v>
      </c>
      <c r="X481" s="155">
        <f t="shared" si="113"/>
        <v>-5.5785124848366458E-6</v>
      </c>
      <c r="AC481" s="152">
        <f t="shared" si="114"/>
        <v>0.16679295378418063</v>
      </c>
      <c r="AD481" s="153">
        <f t="shared" si="124"/>
        <v>2.0542549332785431E-3</v>
      </c>
      <c r="AE481" s="153">
        <f t="shared" si="125"/>
        <v>0.19138405196002101</v>
      </c>
      <c r="AF481" s="153">
        <f t="shared" si="126"/>
        <v>2.0542549332785431E-3</v>
      </c>
      <c r="AG481" s="139">
        <f t="shared" si="127"/>
        <v>1.1819204950741136E-3</v>
      </c>
    </row>
    <row r="482" spans="9:33" ht="15" x14ac:dyDescent="0.2">
      <c r="I482" s="49">
        <v>44385</v>
      </c>
      <c r="J482" s="50">
        <v>7.8289999961853001</v>
      </c>
      <c r="K482" s="139">
        <f t="shared" si="115"/>
        <v>-2.9574939974280248E-2</v>
      </c>
      <c r="L482" s="140">
        <f t="shared" si="116"/>
        <v>5.9176520641612465</v>
      </c>
      <c r="M482" s="139" cm="1">
        <f t="array" ref="M482">[1]!BSMPut(L482,$G$4,$G$7,V482,$G$11,AE482)</f>
        <v>6.6032481302595869E-2</v>
      </c>
      <c r="N482" s="139">
        <f t="shared" si="117"/>
        <v>67.811642891010493</v>
      </c>
      <c r="O482" s="141">
        <f t="shared" si="118"/>
        <v>-0.18034798542981356</v>
      </c>
      <c r="P482" s="139">
        <f t="shared" si="119"/>
        <v>1.9936385497158846E-2</v>
      </c>
      <c r="Q482" s="156">
        <f t="shared" si="120"/>
        <v>5.3160945318480989E-3</v>
      </c>
      <c r="R482" s="156">
        <f t="shared" si="112"/>
        <v>3.094851970596935E-2</v>
      </c>
      <c r="T482" s="102">
        <f>FORECAST($T$2,'EUR GBP'!Q482:R482,'EUR GBP'!$Q$2:$R$2)</f>
        <v>-5.5313344113528638E-3</v>
      </c>
      <c r="U482" s="102">
        <f t="shared" si="121"/>
        <v>2.2201798856263597E-5</v>
      </c>
      <c r="V482" s="102">
        <f t="shared" si="122"/>
        <v>3.2591371424496161E-2</v>
      </c>
      <c r="W482" s="149">
        <f t="shared" si="123"/>
        <v>2.2201798856265331E-5</v>
      </c>
      <c r="X482" s="155">
        <f t="shared" si="113"/>
        <v>-3.9198602594183431E-6</v>
      </c>
      <c r="AC482" s="152">
        <f t="shared" si="114"/>
        <v>0.16473869885090209</v>
      </c>
      <c r="AD482" s="153">
        <f t="shared" si="124"/>
        <v>9.9069015620139311E-3</v>
      </c>
      <c r="AE482" s="153">
        <f t="shared" si="125"/>
        <v>0.19923669858875639</v>
      </c>
      <c r="AF482" s="153">
        <f t="shared" si="126"/>
        <v>9.9069015620139311E-3</v>
      </c>
      <c r="AG482" s="139">
        <f t="shared" si="127"/>
        <v>5.6999595372218244E-3</v>
      </c>
    </row>
    <row r="483" spans="9:33" ht="15" x14ac:dyDescent="0.2">
      <c r="I483" s="49">
        <v>44384</v>
      </c>
      <c r="J483" s="50">
        <v>8.0640001296996999</v>
      </c>
      <c r="K483" s="139">
        <f t="shared" si="115"/>
        <v>1.6000373773442701E-2</v>
      </c>
      <c r="L483" s="140">
        <f t="shared" si="116"/>
        <v>6.1955703296549887</v>
      </c>
      <c r="M483" s="139" cm="1">
        <f t="array" ref="M483">[1]!BSMPut(L483,$G$4,$G$7,V483,$G$11,AE483)</f>
        <v>2.412331669157286E-2</v>
      </c>
      <c r="N483" s="139">
        <f t="shared" si="117"/>
        <v>-16.006686331035525</v>
      </c>
      <c r="O483" s="141">
        <f t="shared" si="118"/>
        <v>9.7570280063928649E-2</v>
      </c>
      <c r="P483" s="139">
        <f t="shared" si="119"/>
        <v>-1.0785807846893036E-2</v>
      </c>
      <c r="Q483" s="156">
        <f t="shared" si="120"/>
        <v>1.5559842884643065E-3</v>
      </c>
      <c r="R483" s="156">
        <f t="shared" si="112"/>
        <v>-7.6102875654386094E-3</v>
      </c>
      <c r="T483" s="102">
        <f>FORECAST($T$2,'EUR GBP'!Q483:R483,'EUR GBP'!$Q$2:$R$2)</f>
        <v>-5.5535362102091274E-3</v>
      </c>
      <c r="U483" s="102">
        <f t="shared" si="121"/>
        <v>-4.184208810329576E-5</v>
      </c>
      <c r="V483" s="102">
        <f t="shared" si="122"/>
        <v>3.25273275375366E-2</v>
      </c>
      <c r="W483" s="149">
        <f t="shared" si="123"/>
        <v>-4.184208810329576E-5</v>
      </c>
      <c r="X483" s="155">
        <f t="shared" si="113"/>
        <v>7.3874706905069155E-6</v>
      </c>
      <c r="AC483" s="152">
        <f t="shared" si="114"/>
        <v>0.15483179728888816</v>
      </c>
      <c r="AD483" s="153">
        <f t="shared" si="124"/>
        <v>2.8020193142551664E-3</v>
      </c>
      <c r="AE483" s="153">
        <f t="shared" si="125"/>
        <v>0.19213181634099763</v>
      </c>
      <c r="AF483" s="153">
        <f t="shared" si="126"/>
        <v>2.8020193142551664E-3</v>
      </c>
      <c r="AG483" s="139">
        <f t="shared" si="127"/>
        <v>1.6121485222996136E-3</v>
      </c>
    </row>
    <row r="484" spans="9:33" ht="15" x14ac:dyDescent="0.2">
      <c r="I484" s="49">
        <v>44383</v>
      </c>
      <c r="J484" s="50">
        <v>7.9359998703002903</v>
      </c>
      <c r="K484" s="139">
        <f t="shared" si="115"/>
        <v>2.7760063379605663E-3</v>
      </c>
      <c r="L484" s="140">
        <f t="shared" si="116"/>
        <v>6.1149281363776078</v>
      </c>
      <c r="M484" s="139" cm="1">
        <f t="array" ref="M484">[1]!BSMPut(L484,$G$4,$G$7,V484,$G$11,AE484)</f>
        <v>3.0352036483792588E-2</v>
      </c>
      <c r="N484" s="139">
        <f t="shared" si="117"/>
        <v>-3.5492467465960686</v>
      </c>
      <c r="O484" s="141">
        <f t="shared" si="118"/>
        <v>1.692808678654778E-2</v>
      </c>
      <c r="P484" s="139">
        <f t="shared" si="119"/>
        <v>-1.8712982188388084E-3</v>
      </c>
      <c r="Q484" s="156">
        <f t="shared" si="120"/>
        <v>4.6836653612019444E-5</v>
      </c>
      <c r="R484" s="156">
        <f t="shared" si="112"/>
        <v>-1.7723585910782217E-3</v>
      </c>
      <c r="T484" s="102">
        <f>FORECAST($T$2,'EUR GBP'!Q484:R484,'EUR GBP'!$Q$2:$R$2)</f>
        <v>-5.5116941221058317E-3</v>
      </c>
      <c r="U484" s="102">
        <f t="shared" si="121"/>
        <v>1.4188466593626631E-5</v>
      </c>
      <c r="V484" s="102">
        <f t="shared" si="122"/>
        <v>3.2583358092233519E-2</v>
      </c>
      <c r="W484" s="149">
        <f t="shared" si="123"/>
        <v>1.4188466593623161E-5</v>
      </c>
      <c r="X484" s="155">
        <f t="shared" si="113"/>
        <v>-2.5050585631593164E-6</v>
      </c>
      <c r="AC484" s="152">
        <f t="shared" si="114"/>
        <v>0.15202977797463299</v>
      </c>
      <c r="AD484" s="153">
        <f t="shared" si="124"/>
        <v>9.4912323681861643E-5</v>
      </c>
      <c r="AE484" s="153">
        <f t="shared" si="125"/>
        <v>0.18942470935042433</v>
      </c>
      <c r="AF484" s="153">
        <f t="shared" si="126"/>
        <v>9.4912323681861643E-5</v>
      </c>
      <c r="AG484" s="139">
        <f t="shared" si="127"/>
        <v>5.46080327117266E-5</v>
      </c>
    </row>
    <row r="485" spans="9:33" ht="15" x14ac:dyDescent="0.2">
      <c r="I485" s="49">
        <v>44382</v>
      </c>
      <c r="J485" s="50">
        <v>7.9140000343322701</v>
      </c>
      <c r="K485" s="139">
        <f t="shared" si="115"/>
        <v>9.7772528598089412E-3</v>
      </c>
      <c r="L485" s="140">
        <f t="shared" si="116"/>
        <v>6.15762173801504</v>
      </c>
      <c r="M485" s="139" cm="1">
        <f t="array" ref="M485">[1]!BSMPut(L485,$G$4,$G$7,V485,$G$11,AE485)</f>
        <v>2.4830909895295683E-2</v>
      </c>
      <c r="N485" s="139">
        <f t="shared" si="117"/>
        <v>-14.591499923589879</v>
      </c>
      <c r="O485" s="141">
        <f t="shared" si="118"/>
        <v>5.9621688423979968E-2</v>
      </c>
      <c r="P485" s="139">
        <f t="shared" si="119"/>
        <v>-6.5908191964503199E-3</v>
      </c>
      <c r="Q485" s="156">
        <f t="shared" si="120"/>
        <v>5.8100336205372692E-4</v>
      </c>
      <c r="R485" s="156">
        <f t="shared" si="112"/>
        <v>-7.4479770968090813E-3</v>
      </c>
      <c r="T485" s="102">
        <f>FORECAST($T$2,'EUR GBP'!Q485:R485,'EUR GBP'!$Q$2:$R$2)</f>
        <v>-5.5258825886994583E-3</v>
      </c>
      <c r="U485" s="102">
        <f t="shared" si="121"/>
        <v>7.4733979999949685E-7</v>
      </c>
      <c r="V485" s="102">
        <f t="shared" si="122"/>
        <v>3.2569916965439899E-2</v>
      </c>
      <c r="W485" s="149">
        <f t="shared" si="123"/>
        <v>7.4733980000296629E-7</v>
      </c>
      <c r="X485" s="155">
        <f t="shared" si="113"/>
        <v>-1.3194730757082716E-7</v>
      </c>
      <c r="AC485" s="152">
        <f t="shared" si="114"/>
        <v>0.15193486565095113</v>
      </c>
      <c r="AD485" s="153">
        <f t="shared" si="124"/>
        <v>-2.4993887719733654E-3</v>
      </c>
      <c r="AE485" s="153">
        <f t="shared" si="125"/>
        <v>0.1868304082547691</v>
      </c>
      <c r="AF485" s="153">
        <f t="shared" si="126"/>
        <v>-2.4993887719733654E-3</v>
      </c>
      <c r="AG485" s="139">
        <f t="shared" si="127"/>
        <v>-1.4380293151049174E-3</v>
      </c>
    </row>
    <row r="486" spans="9:33" ht="15" x14ac:dyDescent="0.2">
      <c r="I486" s="49">
        <v>44379</v>
      </c>
      <c r="J486" s="50">
        <v>7.8369998931884703</v>
      </c>
      <c r="K486" s="139">
        <f t="shared" si="115"/>
        <v>-4.3290009707631829E-3</v>
      </c>
      <c r="L486" s="140">
        <f t="shared" si="116"/>
        <v>6.0716018014566666</v>
      </c>
      <c r="M486" s="139" cm="1">
        <f t="array" ref="M486">[1]!BSMPut(L486,$G$4,$G$7,V486,$G$11,AE486)</f>
        <v>3.5229486383913766E-2</v>
      </c>
      <c r="N486" s="139">
        <f t="shared" si="117"/>
        <v>6.2056530536462873</v>
      </c>
      <c r="O486" s="141">
        <f t="shared" si="118"/>
        <v>-2.6398248134393398E-2</v>
      </c>
      <c r="P486" s="139">
        <f t="shared" si="119"/>
        <v>2.91816761913172E-3</v>
      </c>
      <c r="Q486" s="156">
        <f t="shared" si="120"/>
        <v>1.1389910664533829E-4</v>
      </c>
      <c r="R486" s="156">
        <f t="shared" si="112"/>
        <v>3.0971747347232925E-3</v>
      </c>
      <c r="T486" s="102">
        <f>FORECAST($T$2,'EUR GBP'!Q486:R486,'EUR GBP'!$Q$2:$R$2)</f>
        <v>-5.5266299284994578E-3</v>
      </c>
      <c r="U486" s="102">
        <f t="shared" si="121"/>
        <v>1.4802860096093697E-5</v>
      </c>
      <c r="V486" s="102">
        <f t="shared" si="122"/>
        <v>3.2583972485735989E-2</v>
      </c>
      <c r="W486" s="149">
        <f t="shared" si="123"/>
        <v>1.4802860096092829E-5</v>
      </c>
      <c r="X486" s="155">
        <f t="shared" si="113"/>
        <v>-2.6135334074531184E-6</v>
      </c>
      <c r="AC486" s="152">
        <f t="shared" si="114"/>
        <v>0.15443425442292449</v>
      </c>
      <c r="AD486" s="153">
        <f t="shared" si="124"/>
        <v>1.1770445901318483E-4</v>
      </c>
      <c r="AE486" s="153">
        <f t="shared" si="125"/>
        <v>0.18944750148575565</v>
      </c>
      <c r="AF486" s="153">
        <f t="shared" si="126"/>
        <v>1.1770445901318483E-4</v>
      </c>
      <c r="AG486" s="139">
        <f t="shared" si="127"/>
        <v>6.7721542353687389E-5</v>
      </c>
    </row>
    <row r="487" spans="9:33" ht="15" x14ac:dyDescent="0.2">
      <c r="I487" s="49">
        <v>44378</v>
      </c>
      <c r="J487" s="50">
        <v>7.8709998130798304</v>
      </c>
      <c r="K487" s="139">
        <f t="shared" si="115"/>
        <v>1.6529995196945988E-3</v>
      </c>
      <c r="L487" s="140">
        <f t="shared" si="116"/>
        <v>6.1080800407441318</v>
      </c>
      <c r="M487" s="139" cm="1">
        <f t="array" ref="M487">[1]!BSMPut(L487,$G$4,$G$7,V487,$G$11,AE487)</f>
        <v>3.1001936413023401E-2</v>
      </c>
      <c r="N487" s="139">
        <f t="shared" si="117"/>
        <v>-2.2494468881344432</v>
      </c>
      <c r="O487" s="141">
        <f t="shared" si="118"/>
        <v>1.0079991153071788E-2</v>
      </c>
      <c r="P487" s="139">
        <f t="shared" si="119"/>
        <v>-1.1142824188285563E-3</v>
      </c>
      <c r="Q487" s="156">
        <f t="shared" si="120"/>
        <v>1.6606970190570467E-5</v>
      </c>
      <c r="R487" s="156">
        <f t="shared" si="112"/>
        <v>-1.1252446159019465E-3</v>
      </c>
      <c r="T487" s="102">
        <f>FORECAST($T$2,'EUR GBP'!Q487:R487,'EUR GBP'!$Q$2:$R$2)</f>
        <v>-5.5414327885955515E-3</v>
      </c>
      <c r="U487" s="102">
        <f t="shared" si="121"/>
        <v>6.6454801708464017E-5</v>
      </c>
      <c r="V487" s="102">
        <f t="shared" si="122"/>
        <v>3.263562442734836E-2</v>
      </c>
      <c r="W487" s="149">
        <f t="shared" si="123"/>
        <v>6.6454801708464017E-5</v>
      </c>
      <c r="X487" s="155">
        <f t="shared" si="113"/>
        <v>-1.1732992355753337E-5</v>
      </c>
      <c r="AC487" s="152">
        <f t="shared" si="114"/>
        <v>0.15431654996391131</v>
      </c>
      <c r="AD487" s="153">
        <f t="shared" si="124"/>
        <v>-2.7524305200754551E-5</v>
      </c>
      <c r="AE487" s="153">
        <f t="shared" si="125"/>
        <v>0.18930227272154171</v>
      </c>
      <c r="AF487" s="153">
        <f t="shared" si="126"/>
        <v>-2.7524305200754551E-5</v>
      </c>
      <c r="AG487" s="139">
        <f t="shared" si="127"/>
        <v>-1.5836174908207345E-5</v>
      </c>
    </row>
    <row r="488" spans="9:33" ht="15" x14ac:dyDescent="0.2">
      <c r="I488" s="49">
        <v>44377</v>
      </c>
      <c r="J488" s="50">
        <v>7.8579998016357404</v>
      </c>
      <c r="K488" s="139">
        <f t="shared" si="115"/>
        <v>-2.0281636592133053E-2</v>
      </c>
      <c r="L488" s="140">
        <f t="shared" si="116"/>
        <v>5.974322628646445</v>
      </c>
      <c r="M488" s="139" cm="1">
        <f t="array" ref="M488">[1]!BSMPut(L488,$G$4,$G$7,V488,$G$11,AE488)</f>
        <v>5.1962977892975992E-2</v>
      </c>
      <c r="N488" s="139">
        <f t="shared" si="117"/>
        <v>39.672636071770739</v>
      </c>
      <c r="O488" s="141">
        <f t="shared" si="118"/>
        <v>-0.12367742094461498</v>
      </c>
      <c r="P488" s="139">
        <f t="shared" si="119"/>
        <v>1.3671795309328846E-2</v>
      </c>
      <c r="Q488" s="156">
        <f t="shared" si="120"/>
        <v>2.5000629542461681E-3</v>
      </c>
      <c r="R488" s="156">
        <f t="shared" si="112"/>
        <v>1.8882774245108778E-2</v>
      </c>
      <c r="T488" s="102">
        <f>FORECAST($T$2,'EUR GBP'!Q488:R488,'EUR GBP'!$Q$2:$R$2)</f>
        <v>-5.6078875903040155E-3</v>
      </c>
      <c r="U488" s="102">
        <f t="shared" si="121"/>
        <v>-7.6092872768643641E-5</v>
      </c>
      <c r="V488" s="102">
        <f t="shared" si="122"/>
        <v>3.2493076752871254E-2</v>
      </c>
      <c r="W488" s="149">
        <f t="shared" si="123"/>
        <v>-7.6092872768641906E-5</v>
      </c>
      <c r="X488" s="155">
        <f t="shared" si="113"/>
        <v>1.3434651395672972E-5</v>
      </c>
      <c r="AC488" s="152">
        <f t="shared" si="114"/>
        <v>0.15434407426911206</v>
      </c>
      <c r="AD488" s="153">
        <f t="shared" si="124"/>
        <v>4.6883985453822496E-3</v>
      </c>
      <c r="AE488" s="153">
        <f t="shared" si="125"/>
        <v>0.19401819557212471</v>
      </c>
      <c r="AF488" s="153">
        <f t="shared" si="126"/>
        <v>4.6883985453822496E-3</v>
      </c>
      <c r="AG488" s="139">
        <f t="shared" si="127"/>
        <v>2.6974813301380925E-3</v>
      </c>
    </row>
    <row r="489" spans="9:33" ht="15" x14ac:dyDescent="0.2">
      <c r="I489" s="49">
        <v>44376</v>
      </c>
      <c r="J489" s="50">
        <v>8.0190000534057599</v>
      </c>
      <c r="K489" s="139">
        <f t="shared" si="115"/>
        <v>2.6222039358256293E-3</v>
      </c>
      <c r="L489" s="140">
        <f t="shared" si="116"/>
        <v>6.1139902493217626</v>
      </c>
      <c r="M489" s="139" cm="1">
        <f t="array" ref="M489">[1]!BSMPut(L489,$G$4,$G$7,V489,$G$11,AE489)</f>
        <v>3.0476997631087244E-2</v>
      </c>
      <c r="N489" s="139">
        <f t="shared" si="117"/>
        <v>-3.2993244520067577</v>
      </c>
      <c r="O489" s="141">
        <f t="shared" si="118"/>
        <v>1.5990199730702592E-2</v>
      </c>
      <c r="P489" s="139">
        <f t="shared" si="119"/>
        <v>-1.7676204436002168E-3</v>
      </c>
      <c r="Q489" s="156">
        <f t="shared" si="120"/>
        <v>4.1790530206291101E-5</v>
      </c>
      <c r="R489" s="156">
        <f t="shared" si="112"/>
        <v>-1.6468481005060564E-3</v>
      </c>
      <c r="T489" s="102">
        <f>FORECAST($T$2,'EUR GBP'!Q489:R489,'EUR GBP'!$Q$2:$R$2)</f>
        <v>-5.5317947175353719E-3</v>
      </c>
      <c r="U489" s="102">
        <f t="shared" si="121"/>
        <v>4.8503279685976723E-5</v>
      </c>
      <c r="V489" s="102">
        <f t="shared" si="122"/>
        <v>3.261767290532587E-2</v>
      </c>
      <c r="W489" s="149">
        <f t="shared" si="123"/>
        <v>4.8503279685974121E-5</v>
      </c>
      <c r="X489" s="155">
        <f t="shared" si="113"/>
        <v>-8.5635438697279037E-6</v>
      </c>
      <c r="AC489" s="152">
        <f t="shared" si="114"/>
        <v>0.14965567572372981</v>
      </c>
      <c r="AD489" s="153">
        <f t="shared" si="124"/>
        <v>1.5215954182573599E-4</v>
      </c>
      <c r="AE489" s="153">
        <f t="shared" si="125"/>
        <v>0.1894819565685682</v>
      </c>
      <c r="AF489" s="153">
        <f t="shared" si="126"/>
        <v>1.5215954182573599E-4</v>
      </c>
      <c r="AG489" s="139">
        <f t="shared" si="127"/>
        <v>8.7545356757597249E-5</v>
      </c>
    </row>
    <row r="490" spans="9:33" ht="15" x14ac:dyDescent="0.2">
      <c r="I490" s="49">
        <v>44375</v>
      </c>
      <c r="J490" s="50">
        <v>7.9980001449584899</v>
      </c>
      <c r="K490" s="139">
        <f t="shared" si="115"/>
        <v>-8.7483219588787794E-4</v>
      </c>
      <c r="L490" s="140">
        <f t="shared" si="116"/>
        <v>6.0926653228171519</v>
      </c>
      <c r="M490" s="139" cm="1">
        <f t="array" ref="M490">[1]!BSMPut(L490,$G$4,$G$7,V490,$G$11,AE490)</f>
        <v>3.2731204925065427E-2</v>
      </c>
      <c r="N490" s="139">
        <f t="shared" si="117"/>
        <v>1.2090901359496087</v>
      </c>
      <c r="O490" s="141">
        <f t="shared" si="118"/>
        <v>-5.3347267739081161E-3</v>
      </c>
      <c r="P490" s="139">
        <f t="shared" si="119"/>
        <v>5.8972197129441878E-4</v>
      </c>
      <c r="Q490" s="156">
        <f t="shared" si="120"/>
        <v>4.6515154391477404E-6</v>
      </c>
      <c r="R490" s="156">
        <f t="shared" si="112"/>
        <v>6.0437221731773688E-4</v>
      </c>
      <c r="T490" s="102">
        <f>FORECAST($T$2,'EUR GBP'!Q490:R490,'EUR GBP'!$Q$2:$R$2)</f>
        <v>-5.5802979972213486E-3</v>
      </c>
      <c r="U490" s="102">
        <f t="shared" si="121"/>
        <v>-5.8079883456231725E-5</v>
      </c>
      <c r="V490" s="102">
        <f t="shared" si="122"/>
        <v>3.2511089742183662E-2</v>
      </c>
      <c r="W490" s="149">
        <f t="shared" si="123"/>
        <v>-5.8079883456234327E-5</v>
      </c>
      <c r="X490" s="155">
        <f t="shared" si="113"/>
        <v>1.0254350492302335E-5</v>
      </c>
      <c r="AC490" s="152">
        <f t="shared" si="114"/>
        <v>0.14950351618190408</v>
      </c>
      <c r="AD490" s="153">
        <f t="shared" si="124"/>
        <v>-4.4428407791619051E-7</v>
      </c>
      <c r="AE490" s="153">
        <f t="shared" si="125"/>
        <v>0.18932935274266455</v>
      </c>
      <c r="AF490" s="153">
        <f t="shared" si="126"/>
        <v>-4.4428407791619051E-7</v>
      </c>
      <c r="AG490" s="139">
        <f t="shared" si="127"/>
        <v>-2.5561990813194205E-7</v>
      </c>
    </row>
    <row r="491" spans="9:33" ht="15" x14ac:dyDescent="0.2">
      <c r="I491" s="49">
        <v>44372</v>
      </c>
      <c r="J491" s="50">
        <v>8.0050001144409109</v>
      </c>
      <c r="K491" s="139">
        <f t="shared" si="115"/>
        <v>-1.8721182113291565E-3</v>
      </c>
      <c r="L491" s="140">
        <f t="shared" si="116"/>
        <v>6.0865838726455346</v>
      </c>
      <c r="M491" s="139" cm="1">
        <f t="array" ref="M491">[1]!BSMPut(L491,$G$4,$G$7,V491,$G$11,AE491)</f>
        <v>3.3286733088636389E-2</v>
      </c>
      <c r="N491" s="139">
        <f t="shared" si="117"/>
        <v>2.3201464630915325</v>
      </c>
      <c r="O491" s="141">
        <f t="shared" si="118"/>
        <v>-1.1416176945525436E-2</v>
      </c>
      <c r="P491" s="139">
        <f t="shared" si="119"/>
        <v>1.2619897247388276E-3</v>
      </c>
      <c r="Q491" s="156">
        <f t="shared" si="120"/>
        <v>2.1301563802191797E-5</v>
      </c>
      <c r="R491" s="156">
        <f t="shared" si="112"/>
        <v>1.1624674736521463E-3</v>
      </c>
      <c r="T491" s="102">
        <f>FORECAST($T$2,'EUR GBP'!Q491:R491,'EUR GBP'!$Q$2:$R$2)</f>
        <v>-5.5222181137651169E-3</v>
      </c>
      <c r="U491" s="102">
        <f t="shared" si="121"/>
        <v>-2.0759925246235066E-5</v>
      </c>
      <c r="V491" s="102">
        <f t="shared" si="122"/>
        <v>3.254840970039366E-2</v>
      </c>
      <c r="W491" s="149">
        <f t="shared" si="123"/>
        <v>-2.0759925246235933E-5</v>
      </c>
      <c r="X491" s="155">
        <f t="shared" si="113"/>
        <v>3.6652888573599318E-6</v>
      </c>
      <c r="AC491" s="152">
        <f t="shared" si="114"/>
        <v>0.14950396046598199</v>
      </c>
      <c r="AD491" s="153">
        <f t="shared" si="124"/>
        <v>-2.163701844379029E-4</v>
      </c>
      <c r="AE491" s="153">
        <f t="shared" si="125"/>
        <v>0.18911342684230456</v>
      </c>
      <c r="AF491" s="153">
        <f t="shared" si="126"/>
        <v>-2.163701844379029E-4</v>
      </c>
      <c r="AG491" s="139">
        <f t="shared" si="127"/>
        <v>-1.2448910374623299E-4</v>
      </c>
    </row>
    <row r="492" spans="9:33" ht="15" x14ac:dyDescent="0.2">
      <c r="I492" s="49">
        <v>44371</v>
      </c>
      <c r="J492" s="50">
        <v>8.0200004577636701</v>
      </c>
      <c r="K492" s="139">
        <f t="shared" si="115"/>
        <v>2.4969372763499215E-3</v>
      </c>
      <c r="L492" s="140">
        <f t="shared" si="116"/>
        <v>6.1132263732260679</v>
      </c>
      <c r="M492" s="139" cm="1">
        <f t="array" ref="M492">[1]!BSMPut(L492,$G$4,$G$7,V492,$G$11,AE492)</f>
        <v>3.0562540864325527E-2</v>
      </c>
      <c r="N492" s="139">
        <f t="shared" si="117"/>
        <v>-3.1282379855301912</v>
      </c>
      <c r="O492" s="141">
        <f t="shared" si="118"/>
        <v>1.5226323635007866E-2</v>
      </c>
      <c r="P492" s="139">
        <f t="shared" si="119"/>
        <v>-1.6831785338137536E-3</v>
      </c>
      <c r="Q492" s="156">
        <f t="shared" si="120"/>
        <v>3.789310708510444E-5</v>
      </c>
      <c r="R492" s="156">
        <f t="shared" si="112"/>
        <v>-1.5612456606955607E-3</v>
      </c>
      <c r="T492" s="102">
        <f>FORECAST($T$2,'EUR GBP'!Q492:R492,'EUR GBP'!$Q$2:$R$2)</f>
        <v>-5.5014581885188818E-3</v>
      </c>
      <c r="U492" s="102">
        <f t="shared" si="121"/>
        <v>4.4172629713977452E-6</v>
      </c>
      <c r="V492" s="102">
        <f t="shared" si="122"/>
        <v>3.2573586888611297E-2</v>
      </c>
      <c r="W492" s="149">
        <f t="shared" si="123"/>
        <v>4.4172629714012146E-6</v>
      </c>
      <c r="X492" s="155">
        <f t="shared" si="113"/>
        <v>-7.7989417385021988E-7</v>
      </c>
      <c r="AC492" s="152">
        <f t="shared" si="114"/>
        <v>0.1497203306504199</v>
      </c>
      <c r="AD492" s="153">
        <f t="shared" si="124"/>
        <v>1.4742210338622441E-4</v>
      </c>
      <c r="AE492" s="153">
        <f t="shared" si="125"/>
        <v>0.18947721913012869</v>
      </c>
      <c r="AF492" s="153">
        <f t="shared" si="126"/>
        <v>1.4742210338622441E-4</v>
      </c>
      <c r="AG492" s="139">
        <f t="shared" si="127"/>
        <v>8.4819660206938681E-5</v>
      </c>
    </row>
    <row r="493" spans="9:33" ht="15" x14ac:dyDescent="0.2">
      <c r="I493" s="49">
        <v>44370</v>
      </c>
      <c r="J493" s="50">
        <v>8</v>
      </c>
      <c r="K493" s="139">
        <f t="shared" si="115"/>
        <v>-1.1928535997733775E-2</v>
      </c>
      <c r="L493" s="140">
        <f t="shared" si="116"/>
        <v>6.0252598364853309</v>
      </c>
      <c r="M493" s="139" cm="1">
        <f t="array" ref="M493">[1]!BSMPut(L493,$G$4,$G$7,V493,$G$11,AE493)</f>
        <v>4.1905712011425678E-2</v>
      </c>
      <c r="N493" s="139">
        <f t="shared" si="117"/>
        <v>19.55810430867011</v>
      </c>
      <c r="O493" s="141">
        <f t="shared" si="118"/>
        <v>-7.274021310572909E-2</v>
      </c>
      <c r="P493" s="139">
        <f t="shared" si="119"/>
        <v>8.0409932285363406E-3</v>
      </c>
      <c r="Q493" s="156">
        <f t="shared" si="120"/>
        <v>8.6480709178225854E-4</v>
      </c>
      <c r="R493" s="156">
        <f t="shared" si="112"/>
        <v>9.6235818866860796E-3</v>
      </c>
      <c r="T493" s="102">
        <f>FORECAST($T$2,'EUR GBP'!Q493:R493,'EUR GBP'!$Q$2:$R$2)</f>
        <v>-5.5058754514902795E-3</v>
      </c>
      <c r="U493" s="102">
        <f t="shared" si="121"/>
        <v>9.2537142336356418E-6</v>
      </c>
      <c r="V493" s="102">
        <f t="shared" si="122"/>
        <v>3.2578423339873534E-2</v>
      </c>
      <c r="W493" s="149">
        <f t="shared" si="123"/>
        <v>9.2537142336382439E-6</v>
      </c>
      <c r="X493" s="155">
        <f t="shared" si="113"/>
        <v>-1.633798545392016E-6</v>
      </c>
      <c r="AC493" s="152">
        <f t="shared" si="114"/>
        <v>0.14957290854703367</v>
      </c>
      <c r="AD493" s="153">
        <f t="shared" si="124"/>
        <v>1.2503908415227027E-3</v>
      </c>
      <c r="AE493" s="153">
        <f t="shared" si="125"/>
        <v>0.19058018786826517</v>
      </c>
      <c r="AF493" s="153">
        <f t="shared" si="126"/>
        <v>1.2503908415227027E-3</v>
      </c>
      <c r="AG493" s="139">
        <f t="shared" si="127"/>
        <v>7.1941536491287189E-4</v>
      </c>
    </row>
    <row r="494" spans="9:33" ht="15" x14ac:dyDescent="0.2">
      <c r="I494" s="49">
        <v>44369</v>
      </c>
      <c r="J494" s="50">
        <v>8.0959997177124006</v>
      </c>
      <c r="K494" s="139">
        <f t="shared" si="115"/>
        <v>-3.6987696489671181E-3</v>
      </c>
      <c r="L494" s="140">
        <f t="shared" si="116"/>
        <v>6.0754449520882332</v>
      </c>
      <c r="M494" s="139" cm="1">
        <f t="array" ref="M494">[1]!BSMPut(L494,$G$4,$G$7,V494,$G$11,AE494)</f>
        <v>3.4659791823990815E-2</v>
      </c>
      <c r="N494" s="139">
        <f t="shared" si="117"/>
        <v>5.0662639338003856</v>
      </c>
      <c r="O494" s="141">
        <f t="shared" si="118"/>
        <v>-2.2555097502826804E-2</v>
      </c>
      <c r="P494" s="139">
        <f t="shared" si="119"/>
        <v>2.4933304226864125E-3</v>
      </c>
      <c r="Q494" s="156">
        <f t="shared" si="120"/>
        <v>8.3149476999393434E-5</v>
      </c>
      <c r="R494" s="156">
        <f t="shared" si="112"/>
        <v>2.5335622850169853E-3</v>
      </c>
      <c r="T494" s="102">
        <f>FORECAST($T$2,'EUR GBP'!Q494:R494,'EUR GBP'!$Q$2:$R$2)</f>
        <v>-5.5151291657239152E-3</v>
      </c>
      <c r="U494" s="102">
        <f t="shared" si="121"/>
        <v>-7.2979833930768984E-6</v>
      </c>
      <c r="V494" s="102">
        <f t="shared" si="122"/>
        <v>3.2561871642246817E-2</v>
      </c>
      <c r="W494" s="149">
        <f t="shared" si="123"/>
        <v>-7.2979833930786331E-6</v>
      </c>
      <c r="X494" s="155">
        <f t="shared" si="113"/>
        <v>1.2885025786255638E-6</v>
      </c>
      <c r="AC494" s="152">
        <f t="shared" si="114"/>
        <v>0.14832251770551097</v>
      </c>
      <c r="AD494" s="153">
        <f t="shared" si="124"/>
        <v>-7.6833115945723618E-5</v>
      </c>
      <c r="AE494" s="153">
        <f t="shared" si="125"/>
        <v>0.18925296391079674</v>
      </c>
      <c r="AF494" s="153">
        <f t="shared" si="126"/>
        <v>-7.6833115945723618E-5</v>
      </c>
      <c r="AG494" s="139">
        <f t="shared" si="127"/>
        <v>-4.4206117247446388E-5</v>
      </c>
    </row>
    <row r="495" spans="9:33" ht="15" x14ac:dyDescent="0.2">
      <c r="I495" s="49">
        <v>44368</v>
      </c>
      <c r="J495" s="50">
        <v>8.1260004043579102</v>
      </c>
      <c r="K495" s="139">
        <f t="shared" si="115"/>
        <v>9.645192257752724E-3</v>
      </c>
      <c r="L495" s="140">
        <f t="shared" si="116"/>
        <v>6.156816432457151</v>
      </c>
      <c r="M495" s="139" cm="1">
        <f t="array" ref="M495">[1]!BSMPut(L495,$G$4,$G$7,V495,$G$11,AE495)</f>
        <v>2.4489346679847479E-2</v>
      </c>
      <c r="N495" s="139">
        <f t="shared" si="117"/>
        <v>-15.274626354486287</v>
      </c>
      <c r="O495" s="141">
        <f t="shared" si="118"/>
        <v>5.8816382866091033E-2</v>
      </c>
      <c r="P495" s="139">
        <f t="shared" si="119"/>
        <v>-6.5017975087014067E-3</v>
      </c>
      <c r="Q495" s="156">
        <f t="shared" si="120"/>
        <v>5.6541422313619841E-4</v>
      </c>
      <c r="R495" s="156">
        <f t="shared" si="112"/>
        <v>-7.8528467265913861E-3</v>
      </c>
      <c r="T495" s="102">
        <f>FORECAST($T$2,'EUR GBP'!Q495:R495,'EUR GBP'!$Q$2:$R$2)</f>
        <v>-5.5078311823308383E-3</v>
      </c>
      <c r="U495" s="102">
        <f t="shared" si="121"/>
        <v>-2.5808718055481822E-5</v>
      </c>
      <c r="V495" s="102">
        <f t="shared" si="122"/>
        <v>3.2543360907584418E-2</v>
      </c>
      <c r="W495" s="149">
        <f t="shared" si="123"/>
        <v>-2.5808718055478352E-5</v>
      </c>
      <c r="X495" s="155">
        <f t="shared" si="113"/>
        <v>4.5566833979154408E-6</v>
      </c>
      <c r="AC495" s="152">
        <f t="shared" si="114"/>
        <v>0.14839935082145669</v>
      </c>
      <c r="AD495" s="153">
        <f t="shared" si="124"/>
        <v>-3.3388583106667424E-3</v>
      </c>
      <c r="AE495" s="153">
        <f t="shared" si="125"/>
        <v>0.18599093871607572</v>
      </c>
      <c r="AF495" s="153">
        <f t="shared" si="126"/>
        <v>-3.3388583106667424E-3</v>
      </c>
      <c r="AG495" s="139">
        <f t="shared" si="127"/>
        <v>-1.9210201244240935E-3</v>
      </c>
    </row>
    <row r="496" spans="9:33" ht="15" x14ac:dyDescent="0.2">
      <c r="I496" s="49">
        <v>44365</v>
      </c>
      <c r="J496" s="50">
        <v>8.0480003356933594</v>
      </c>
      <c r="K496" s="139">
        <f t="shared" si="115"/>
        <v>-6.1934097817246958E-3</v>
      </c>
      <c r="L496" s="140">
        <f t="shared" si="116"/>
        <v>6.0602326364349652</v>
      </c>
      <c r="M496" s="139" cm="1">
        <f t="array" ref="M496">[1]!BSMPut(L496,$G$4,$G$7,V496,$G$11,AE496)</f>
        <v>3.6628864242731929E-2</v>
      </c>
      <c r="N496" s="139">
        <f t="shared" si="117"/>
        <v>9.0044087712826126</v>
      </c>
      <c r="O496" s="141">
        <f t="shared" si="118"/>
        <v>-3.7767413156094776E-2</v>
      </c>
      <c r="P496" s="139">
        <f t="shared" si="119"/>
        <v>4.1749604583379155E-3</v>
      </c>
      <c r="Q496" s="156">
        <f t="shared" si="120"/>
        <v>2.3313344577910276E-4</v>
      </c>
      <c r="R496" s="156">
        <f t="shared" si="112"/>
        <v>4.4894954783562613E-3</v>
      </c>
      <c r="T496" s="102">
        <f>FORECAST($T$2,'EUR GBP'!Q496:R496,'EUR GBP'!$Q$2:$R$2)</f>
        <v>-5.4820224642753565E-3</v>
      </c>
      <c r="U496" s="102">
        <f t="shared" si="121"/>
        <v>2.7011940255759065E-5</v>
      </c>
      <c r="V496" s="102">
        <f t="shared" si="122"/>
        <v>3.2596181565895652E-2</v>
      </c>
      <c r="W496" s="149">
        <f t="shared" si="123"/>
        <v>2.7011940255755595E-5</v>
      </c>
      <c r="X496" s="155">
        <f t="shared" si="113"/>
        <v>-4.7691194674722855E-6</v>
      </c>
      <c r="AC496" s="152">
        <f t="shared" si="114"/>
        <v>0.15173820913212344</v>
      </c>
      <c r="AD496" s="153">
        <f t="shared" si="124"/>
        <v>1.4977028775522983E-4</v>
      </c>
      <c r="AE496" s="153">
        <f t="shared" si="125"/>
        <v>0.18947956731449769</v>
      </c>
      <c r="AF496" s="153">
        <f t="shared" si="126"/>
        <v>1.4977028775522983E-4</v>
      </c>
      <c r="AG496" s="139">
        <f t="shared" si="127"/>
        <v>8.6170693706715047E-5</v>
      </c>
    </row>
    <row r="497" spans="9:33" ht="15" x14ac:dyDescent="0.2">
      <c r="I497" s="49">
        <v>44364</v>
      </c>
      <c r="J497" s="50">
        <v>8.0979995727538991</v>
      </c>
      <c r="K497" s="139">
        <f t="shared" si="115"/>
        <v>-1.4953176702834707E-2</v>
      </c>
      <c r="L497" s="140">
        <f t="shared" si="116"/>
        <v>6.0068155773156304</v>
      </c>
      <c r="M497" s="139" cm="1">
        <f t="array" ref="M497">[1]!BSMPut(L497,$G$4,$G$7,V497,$G$11,AE497)</f>
        <v>4.2711860486283726E-2</v>
      </c>
      <c r="N497" s="139">
        <f t="shared" si="117"/>
        <v>21.170401258386207</v>
      </c>
      <c r="O497" s="141">
        <f t="shared" si="118"/>
        <v>-9.1184472275429584E-2</v>
      </c>
      <c r="P497" s="139">
        <f t="shared" si="119"/>
        <v>1.007989518876788E-2</v>
      </c>
      <c r="Q497" s="156">
        <f t="shared" si="120"/>
        <v>1.3589762979289292E-3</v>
      </c>
      <c r="R497" s="156">
        <f t="shared" si="112"/>
        <v>1.0631847751513461E-2</v>
      </c>
      <c r="T497" s="102">
        <f>FORECAST($T$2,'EUR GBP'!Q497:R497,'EUR GBP'!$Q$2:$R$2)</f>
        <v>-5.5090344045311155E-3</v>
      </c>
      <c r="U497" s="102">
        <f t="shared" si="121"/>
        <v>1.4715036377313702E-5</v>
      </c>
      <c r="V497" s="102">
        <f t="shared" si="122"/>
        <v>3.2583884662017212E-2</v>
      </c>
      <c r="W497" s="149">
        <f t="shared" si="123"/>
        <v>1.4715036377316304E-5</v>
      </c>
      <c r="X497" s="155">
        <f t="shared" si="113"/>
        <v>-2.598027605094708E-6</v>
      </c>
      <c r="AC497" s="152">
        <f t="shared" si="114"/>
        <v>0.15158843884436821</v>
      </c>
      <c r="AD497" s="153">
        <f t="shared" si="124"/>
        <v>-1.3981443634625279E-3</v>
      </c>
      <c r="AE497" s="153">
        <f t="shared" si="125"/>
        <v>0.18793165266327994</v>
      </c>
      <c r="AF497" s="153">
        <f t="shared" si="126"/>
        <v>-1.3981443634625279E-3</v>
      </c>
      <c r="AG497" s="139">
        <f t="shared" si="127"/>
        <v>-8.0442570757825467E-4</v>
      </c>
    </row>
    <row r="498" spans="9:33" ht="15" x14ac:dyDescent="0.2">
      <c r="I498" s="49">
        <v>44363</v>
      </c>
      <c r="J498" s="50">
        <v>8.2200002670287997</v>
      </c>
      <c r="K498" s="139">
        <f t="shared" si="115"/>
        <v>1.7054573705082905E-2</v>
      </c>
      <c r="L498" s="140">
        <f t="shared" si="116"/>
        <v>6.2019988408904103</v>
      </c>
      <c r="M498" s="139" cm="1">
        <f t="array" ref="M498">[1]!BSMPut(L498,$G$4,$G$7,V498,$G$11,AE498)</f>
        <v>2.3629906991530447E-2</v>
      </c>
      <c r="N498" s="139">
        <f t="shared" si="117"/>
        <v>-16.993505731120351</v>
      </c>
      <c r="O498" s="141">
        <f t="shared" si="118"/>
        <v>0.1039987912993503</v>
      </c>
      <c r="P498" s="139">
        <f t="shared" si="119"/>
        <v>-1.1496441114332887E-2</v>
      </c>
      <c r="Q498" s="156">
        <f t="shared" si="120"/>
        <v>1.7677737794175379E-3</v>
      </c>
      <c r="R498" s="156">
        <f t="shared" si="112"/>
        <v>-8.0518171089358215E-3</v>
      </c>
      <c r="T498" s="102">
        <f>FORECAST($T$2,'EUR GBP'!Q498:R498,'EUR GBP'!$Q$2:$R$2)</f>
        <v>-5.5237494409084292E-3</v>
      </c>
      <c r="U498" s="102">
        <f t="shared" si="121"/>
        <v>-2.7327425777914395E-5</v>
      </c>
      <c r="V498" s="102">
        <f t="shared" si="122"/>
        <v>3.2541842199861983E-2</v>
      </c>
      <c r="W498" s="149">
        <f t="shared" si="123"/>
        <v>-2.7327425777913528E-5</v>
      </c>
      <c r="X498" s="155">
        <f t="shared" si="113"/>
        <v>4.8248203216568887E-6</v>
      </c>
      <c r="AC498" s="152">
        <f t="shared" si="114"/>
        <v>0.15298658320783073</v>
      </c>
      <c r="AD498" s="153">
        <f t="shared" si="124"/>
        <v>2.9060892441198916E-3</v>
      </c>
      <c r="AE498" s="153">
        <f t="shared" si="125"/>
        <v>0.19223588627086236</v>
      </c>
      <c r="AF498" s="153">
        <f t="shared" si="126"/>
        <v>2.9060892441198916E-3</v>
      </c>
      <c r="AG498" s="139">
        <f t="shared" si="127"/>
        <v>1.672025405657871E-3</v>
      </c>
    </row>
    <row r="499" spans="9:33" ht="15" x14ac:dyDescent="0.2">
      <c r="I499" s="49">
        <v>44362</v>
      </c>
      <c r="J499" s="50">
        <v>8.0810003280639595</v>
      </c>
      <c r="K499" s="139">
        <f t="shared" si="115"/>
        <v>-2.9654308602062307E-3</v>
      </c>
      <c r="L499" s="140">
        <f t="shared" si="116"/>
        <v>6.0799168520584637</v>
      </c>
      <c r="M499" s="139" cm="1">
        <f t="array" ref="M499">[1]!BSMPut(L499,$G$4,$G$7,V499,$G$11,AE499)</f>
        <v>3.3912155231374363E-2</v>
      </c>
      <c r="N499" s="139">
        <f t="shared" si="117"/>
        <v>3.5709907485674819</v>
      </c>
      <c r="O499" s="141">
        <f t="shared" si="118"/>
        <v>-1.8083197532596351E-2</v>
      </c>
      <c r="P499" s="139">
        <f t="shared" si="119"/>
        <v>1.9989887670323575E-3</v>
      </c>
      <c r="Q499" s="156">
        <f t="shared" si="120"/>
        <v>5.3446658347900219E-5</v>
      </c>
      <c r="R499" s="156">
        <f t="shared" si="112"/>
        <v>1.7936250323071462E-3</v>
      </c>
      <c r="T499" s="102">
        <f>FORECAST($T$2,'EUR GBP'!Q499:R499,'EUR GBP'!$Q$2:$R$2)</f>
        <v>-5.4964220151305148E-3</v>
      </c>
      <c r="U499" s="102">
        <f t="shared" si="121"/>
        <v>3.3161882311105555E-5</v>
      </c>
      <c r="V499" s="102">
        <f t="shared" si="122"/>
        <v>3.2602331507950999E-2</v>
      </c>
      <c r="W499" s="149">
        <f t="shared" si="123"/>
        <v>3.3161882311102953E-5</v>
      </c>
      <c r="X499" s="155">
        <f t="shared" si="113"/>
        <v>-5.8549284875679129E-6</v>
      </c>
      <c r="AC499" s="152">
        <f t="shared" si="114"/>
        <v>0.15008049396371084</v>
      </c>
      <c r="AD499" s="153">
        <f t="shared" si="124"/>
        <v>-4.3965310119445378E-4</v>
      </c>
      <c r="AE499" s="153">
        <f t="shared" si="125"/>
        <v>0.18889014392554801</v>
      </c>
      <c r="AF499" s="153">
        <f t="shared" si="126"/>
        <v>-4.3965310119445378E-4</v>
      </c>
      <c r="AG499" s="139">
        <f t="shared" si="127"/>
        <v>-2.5295546458554334E-4</v>
      </c>
    </row>
    <row r="500" spans="9:33" ht="15" x14ac:dyDescent="0.2">
      <c r="I500" s="49">
        <v>44361</v>
      </c>
      <c r="J500" s="50">
        <v>8.1049995422363192</v>
      </c>
      <c r="K500" s="139">
        <f t="shared" si="115"/>
        <v>1.1166269811923269E-2</v>
      </c>
      <c r="L500" s="140">
        <f t="shared" si="116"/>
        <v>6.166091963457915</v>
      </c>
      <c r="M500" s="139" cm="1">
        <f t="array" ref="M500">[1]!BSMPut(L500,$G$4,$G$7,V500,$G$11,AE500)</f>
        <v>2.6017787316738428E-2</v>
      </c>
      <c r="N500" s="139">
        <f t="shared" si="117"/>
        <v>-12.21774508070439</v>
      </c>
      <c r="O500" s="141">
        <f t="shared" si="118"/>
        <v>6.8091913866854981E-2</v>
      </c>
      <c r="P500" s="139">
        <f t="shared" si="119"/>
        <v>-7.5271516942852735E-3</v>
      </c>
      <c r="Q500" s="156">
        <f t="shared" si="120"/>
        <v>7.5781149114046331E-4</v>
      </c>
      <c r="R500" s="156">
        <f t="shared" si="112"/>
        <v>-5.9687859980882604E-3</v>
      </c>
      <c r="T500" s="102">
        <f>FORECAST($T$2,'EUR GBP'!Q500:R500,'EUR GBP'!$Q$2:$R$2)</f>
        <v>-5.5295838974416204E-3</v>
      </c>
      <c r="U500" s="102">
        <f t="shared" si="121"/>
        <v>-2.1893014200031601E-4</v>
      </c>
      <c r="V500" s="102">
        <f t="shared" si="122"/>
        <v>3.2350239483639583E-2</v>
      </c>
      <c r="W500" s="149">
        <f t="shared" si="123"/>
        <v>-2.1893014200031341E-4</v>
      </c>
      <c r="X500" s="155">
        <f t="shared" si="113"/>
        <v>3.8653424831549934E-5</v>
      </c>
      <c r="AC500" s="152">
        <f t="shared" si="114"/>
        <v>0.1505201470649053</v>
      </c>
      <c r="AD500" s="153">
        <f t="shared" si="124"/>
        <v>1.3242332652399214E-3</v>
      </c>
      <c r="AE500" s="153">
        <f t="shared" si="125"/>
        <v>0.19065403029198238</v>
      </c>
      <c r="AF500" s="153">
        <f t="shared" si="126"/>
        <v>1.3242332652399214E-3</v>
      </c>
      <c r="AG500" s="139">
        <f t="shared" si="127"/>
        <v>7.6190078022500031E-4</v>
      </c>
    </row>
    <row r="501" spans="9:33" ht="15" x14ac:dyDescent="0.2">
      <c r="I501" s="49">
        <v>44358</v>
      </c>
      <c r="J501" s="50">
        <v>8.0150003433227504</v>
      </c>
      <c r="K501" s="139">
        <f t="shared" si="115"/>
        <v>5.379411233613172E-3</v>
      </c>
      <c r="L501" s="140">
        <f t="shared" si="116"/>
        <v>6.1308036995604036</v>
      </c>
      <c r="M501" s="139" cm="1">
        <f t="array" ref="M501">[1]!BSMPut(L501,$G$4,$G$7,V501,$G$11,AE501)</f>
        <v>2.8383856820211939E-2</v>
      </c>
      <c r="N501" s="139">
        <f t="shared" si="117"/>
        <v>-7.4856060737573671</v>
      </c>
      <c r="O501" s="141">
        <f t="shared" si="118"/>
        <v>3.2803649969343596E-2</v>
      </c>
      <c r="P501" s="139">
        <f t="shared" si="119"/>
        <v>-3.6262462812882944E-3</v>
      </c>
      <c r="Q501" s="156">
        <f t="shared" si="120"/>
        <v>1.7587918417900678E-4</v>
      </c>
      <c r="R501" s="156">
        <f t="shared" si="112"/>
        <v>-3.7587930270947833E-3</v>
      </c>
      <c r="T501" s="102">
        <f>FORECAST($T$2,'EUR GBP'!Q501:R501,'EUR GBP'!$Q$2:$R$2)</f>
        <v>-5.3106537554413044E-3</v>
      </c>
      <c r="U501" s="102">
        <f t="shared" si="121"/>
        <v>2.8613256290548929E-5</v>
      </c>
      <c r="V501" s="102">
        <f t="shared" si="122"/>
        <v>3.2597782881930444E-2</v>
      </c>
      <c r="W501" s="149">
        <f t="shared" si="123"/>
        <v>2.8613256290548061E-5</v>
      </c>
      <c r="X501" s="155">
        <f t="shared" si="113"/>
        <v>-5.0518413824031115E-6</v>
      </c>
      <c r="AC501" s="152">
        <f t="shared" si="114"/>
        <v>0.14919591379966538</v>
      </c>
      <c r="AD501" s="153">
        <f t="shared" si="124"/>
        <v>-5.2728395923340443E-4</v>
      </c>
      <c r="AE501" s="153">
        <f t="shared" si="125"/>
        <v>0.18880251306750906</v>
      </c>
      <c r="AF501" s="153">
        <f t="shared" si="126"/>
        <v>-5.2728395923340443E-4</v>
      </c>
      <c r="AG501" s="139">
        <f t="shared" si="127"/>
        <v>-3.0337408860309223E-4</v>
      </c>
    </row>
    <row r="502" spans="9:33" ht="15" x14ac:dyDescent="0.2">
      <c r="I502" s="49">
        <v>44357</v>
      </c>
      <c r="J502" s="50">
        <v>7.9720001220703098</v>
      </c>
      <c r="K502" s="139">
        <f t="shared" si="115"/>
        <v>-5.1297470532474208E-3</v>
      </c>
      <c r="L502" s="140">
        <f t="shared" si="116"/>
        <v>6.0667188518059678</v>
      </c>
      <c r="M502" s="139" cm="1">
        <f t="array" ref="M502">[1]!BSMPut(L502,$G$4,$G$7,V502,$G$11,AE502)</f>
        <v>3.5082261052798991E-2</v>
      </c>
      <c r="N502" s="139">
        <f t="shared" si="117"/>
        <v>5.9112023914167366</v>
      </c>
      <c r="O502" s="141">
        <f t="shared" si="118"/>
        <v>-3.1281197785092196E-2</v>
      </c>
      <c r="P502" s="139">
        <f t="shared" si="119"/>
        <v>3.4579483456396612E-3</v>
      </c>
      <c r="Q502" s="156">
        <f t="shared" si="120"/>
        <v>1.599325466493378E-4</v>
      </c>
      <c r="R502" s="156">
        <f t="shared" si="112"/>
        <v>2.988661368871345E-3</v>
      </c>
      <c r="T502" s="102">
        <f>FORECAST($T$2,'EUR GBP'!Q502:R502,'EUR GBP'!$Q$2:$R$2)</f>
        <v>-5.3392670117318533E-3</v>
      </c>
      <c r="U502" s="102">
        <f t="shared" si="121"/>
        <v>1.1509354226291353E-4</v>
      </c>
      <c r="V502" s="102">
        <f t="shared" si="122"/>
        <v>3.2684263167902808E-2</v>
      </c>
      <c r="W502" s="149">
        <f t="shared" si="123"/>
        <v>1.150935422629118E-4</v>
      </c>
      <c r="X502" s="155">
        <f t="shared" si="113"/>
        <v>-2.0320452651284116E-5</v>
      </c>
      <c r="AC502" s="152">
        <f t="shared" si="114"/>
        <v>0.14972319775889878</v>
      </c>
      <c r="AD502" s="153">
        <f t="shared" si="124"/>
        <v>-1.0583063118066172E-3</v>
      </c>
      <c r="AE502" s="153">
        <f t="shared" si="125"/>
        <v>0.18827149071493585</v>
      </c>
      <c r="AF502" s="153">
        <f t="shared" si="126"/>
        <v>-1.0583063118066172E-3</v>
      </c>
      <c r="AG502" s="139">
        <f t="shared" si="127"/>
        <v>-6.0889907076636996E-4</v>
      </c>
    </row>
    <row r="503" spans="9:33" ht="15" x14ac:dyDescent="0.2">
      <c r="I503" s="49">
        <v>44356</v>
      </c>
      <c r="J503" s="50">
        <v>8.01299953460693</v>
      </c>
      <c r="K503" s="139">
        <f t="shared" si="115"/>
        <v>-2.6174206021052455E-3</v>
      </c>
      <c r="L503" s="140">
        <f t="shared" si="116"/>
        <v>6.0820390186296214</v>
      </c>
      <c r="M503" s="139" cm="1">
        <f t="array" ref="M503">[1]!BSMPut(L503,$G$4,$G$7,V503,$G$11,AE503)</f>
        <v>3.3761597384605935E-2</v>
      </c>
      <c r="N503" s="139">
        <f t="shared" si="117"/>
        <v>3.2698750550306244</v>
      </c>
      <c r="O503" s="141">
        <f t="shared" si="118"/>
        <v>-1.5961030961438638E-2</v>
      </c>
      <c r="P503" s="139">
        <f t="shared" si="119"/>
        <v>1.7643960115271999E-3</v>
      </c>
      <c r="Q503" s="156">
        <f t="shared" si="120"/>
        <v>4.1638203588179969E-5</v>
      </c>
      <c r="R503" s="156">
        <f t="shared" si="112"/>
        <v>1.6259649685462132E-3</v>
      </c>
      <c r="T503" s="102">
        <f>FORECAST($T$2,'EUR GBP'!Q503:R503,'EUR GBP'!$Q$2:$R$2)</f>
        <v>-5.4543605539947668E-3</v>
      </c>
      <c r="U503" s="102">
        <f t="shared" si="121"/>
        <v>-5.4543605539947668E-3</v>
      </c>
      <c r="V503" s="102">
        <f t="shared" si="122"/>
        <v>2.7114809071645131E-2</v>
      </c>
      <c r="W503" s="149">
        <f t="shared" si="123"/>
        <v>-5.4543605539947651E-3</v>
      </c>
      <c r="X503" s="155">
        <f t="shared" si="113"/>
        <v>9.6299994944371741E-4</v>
      </c>
      <c r="AC503" s="152">
        <f t="shared" si="114"/>
        <v>0.1507815040707054</v>
      </c>
      <c r="AD503" s="153">
        <f t="shared" si="124"/>
        <v>-1.986728840708496E-3</v>
      </c>
      <c r="AE503" s="153">
        <f t="shared" si="125"/>
        <v>0.18734306818603397</v>
      </c>
      <c r="AF503" s="153">
        <f t="shared" si="126"/>
        <v>-1.986728840708496E-3</v>
      </c>
      <c r="AG503" s="139">
        <f t="shared" si="127"/>
        <v>-1.1430691960128841E-3</v>
      </c>
    </row>
    <row r="504" spans="9:33" ht="15" x14ac:dyDescent="0.2">
      <c r="I504" s="49">
        <v>44355</v>
      </c>
      <c r="J504" s="50">
        <v>8.0340003967285103</v>
      </c>
      <c r="K504" s="139">
        <f t="shared" si="115"/>
        <v>1.4947789770082774E-3</v>
      </c>
      <c r="L504" s="140">
        <f t="shared" si="116"/>
        <v>6.1071152118669847</v>
      </c>
      <c r="M504" s="139" cm="1">
        <f t="array" ref="M504">[1]!BSMPut(L504,$G$4,$G$7,V504,$G$11,AE504)</f>
        <v>0.16360948021332788</v>
      </c>
      <c r="N504" s="139">
        <f t="shared" si="117"/>
        <v>262.96564071247451</v>
      </c>
      <c r="O504" s="141">
        <f t="shared" si="118"/>
        <v>9.115162275924682E-3</v>
      </c>
      <c r="P504" s="139">
        <f t="shared" si="119"/>
        <v>-1.0076263872252455E-3</v>
      </c>
      <c r="Q504" s="156">
        <f t="shared" si="120"/>
        <v>1.3579973226360443E-5</v>
      </c>
      <c r="R504" s="156">
        <f t="shared" si="112"/>
        <v>8.69015222173425E-2</v>
      </c>
      <c r="AC504" s="152">
        <f t="shared" si="114"/>
        <v>0.15276823291141389</v>
      </c>
      <c r="AD504" s="153">
        <f t="shared" si="124"/>
        <v>0.15276823291141389</v>
      </c>
      <c r="AE504" s="153">
        <f t="shared" si="125"/>
        <v>0.34209802993815636</v>
      </c>
      <c r="AF504" s="153">
        <f t="shared" si="126"/>
        <v>0.15276823291141389</v>
      </c>
      <c r="AG504" s="139">
        <f t="shared" si="127"/>
        <v>8.7895568631341389E-2</v>
      </c>
    </row>
    <row r="505" spans="9:33" ht="15" x14ac:dyDescent="0.2">
      <c r="I505" s="49">
        <v>44354</v>
      </c>
      <c r="J505" s="50">
        <v>8.0220003128051705</v>
      </c>
      <c r="K505" s="139">
        <f t="shared" si="115"/>
        <v>1.4060043852218188E-2</v>
      </c>
      <c r="L505" s="140">
        <f t="shared" si="116"/>
        <v>6.1837381976991397</v>
      </c>
      <c r="M505" s="139" t="e" cm="1">
        <f t="array" ref="M505">[1]!BSMPut(L505,$G$4,$G$7,V505,$G$11,AE505)</f>
        <v>#VALUE!</v>
      </c>
      <c r="N505" s="139" t="e">
        <f t="shared" si="117"/>
        <v>#VALUE!</v>
      </c>
      <c r="O505" s="141">
        <f t="shared" si="118"/>
        <v>8.573814810807967E-2</v>
      </c>
      <c r="P505" s="139">
        <f t="shared" si="119"/>
        <v>-9.4778367965767628E-3</v>
      </c>
      <c r="Q505" s="156">
        <f t="shared" si="120"/>
        <v>1.2014848577505809E-3</v>
      </c>
      <c r="R505" s="156">
        <f t="shared" si="112"/>
        <v>-8.2763519388261812E-3</v>
      </c>
    </row>
    <row r="506" spans="9:33" ht="15" x14ac:dyDescent="0.2">
      <c r="I506" s="49">
        <v>44351</v>
      </c>
      <c r="J506" s="50">
        <v>7.9099998474120996</v>
      </c>
      <c r="K506" s="139">
        <f t="shared" si="115"/>
        <v>-6.31926024338382E-4</v>
      </c>
      <c r="L506" s="140">
        <f t="shared" si="116"/>
        <v>6.0941465646633066</v>
      </c>
      <c r="M506" s="139" t="e" cm="1">
        <f t="array" ref="M506">[1]!BSMPut(L506,$G$4,$G$7,V506,$G$11,AE506)</f>
        <v>#VALUE!</v>
      </c>
      <c r="N506" s="139" t="e">
        <f t="shared" si="117"/>
        <v>#VALUE!</v>
      </c>
      <c r="O506" s="141">
        <f t="shared" si="118"/>
        <v>-3.8534849277533922E-3</v>
      </c>
      <c r="P506" s="139">
        <f t="shared" si="119"/>
        <v>4.2597959075667594E-4</v>
      </c>
      <c r="Q506" s="156">
        <f t="shared" si="120"/>
        <v>2.4270427917205456E-6</v>
      </c>
      <c r="R506" s="156">
        <f t="shared" si="112"/>
        <v>4.2840663354839646E-4</v>
      </c>
    </row>
    <row r="507" spans="9:33" ht="15" x14ac:dyDescent="0.2">
      <c r="I507" s="49">
        <v>44350</v>
      </c>
      <c r="J507" s="50">
        <v>7.9149999618530202</v>
      </c>
      <c r="K507" s="139">
        <f t="shared" si="115"/>
        <v>-9.4310426187503727E-3</v>
      </c>
      <c r="L507" s="140">
        <f t="shared" si="116"/>
        <v>6.0404895512342245</v>
      </c>
      <c r="M507" s="139" t="e" cm="1">
        <f t="array" ref="M507">[1]!BSMPut(L507,$G$4,$G$7,V507,$G$11,AE507)</f>
        <v>#VALUE!</v>
      </c>
      <c r="N507" s="139" t="e">
        <f t="shared" si="117"/>
        <v>#VALUE!</v>
      </c>
      <c r="O507" s="141">
        <f t="shared" si="118"/>
        <v>-5.7510498356835527E-2</v>
      </c>
      <c r="P507" s="139">
        <f t="shared" si="119"/>
        <v>6.3574398274706513E-3</v>
      </c>
      <c r="Q507" s="156">
        <f t="shared" si="120"/>
        <v>5.4058546722335929E-4</v>
      </c>
      <c r="R507" s="156">
        <f t="shared" si="112"/>
        <v>6.8980252946940109E-3</v>
      </c>
    </row>
    <row r="508" spans="9:33" ht="15" x14ac:dyDescent="0.2">
      <c r="I508" s="49">
        <v>44349</v>
      </c>
      <c r="J508" s="50">
        <v>7.9899997711181596</v>
      </c>
      <c r="K508" s="139">
        <f t="shared" si="115"/>
        <v>-1.1819766615164875E-2</v>
      </c>
      <c r="L508" s="140">
        <f t="shared" si="116"/>
        <v>6.0259231121856294</v>
      </c>
      <c r="M508" s="139" t="e" cm="1">
        <f t="array" ref="M508">[1]!BSMPut(L508,$G$4,$G$7,V508,$G$11,AE508)</f>
        <v>#VALUE!</v>
      </c>
      <c r="N508" s="139" t="e">
        <f t="shared" si="117"/>
        <v>#VALUE!</v>
      </c>
      <c r="O508" s="141">
        <f t="shared" si="118"/>
        <v>-7.2076937405430641E-2</v>
      </c>
      <c r="P508" s="139">
        <f t="shared" si="119"/>
        <v>7.9676720876290345E-3</v>
      </c>
      <c r="Q508" s="156">
        <f t="shared" si="120"/>
        <v>8.4910765078729069E-4</v>
      </c>
      <c r="R508" s="156">
        <f t="shared" si="112"/>
        <v>8.8167797384163249E-3</v>
      </c>
    </row>
    <row r="509" spans="9:33" ht="15" x14ac:dyDescent="0.2">
      <c r="I509" s="49">
        <v>44348</v>
      </c>
      <c r="J509" s="50">
        <v>8.0850000381469709</v>
      </c>
      <c r="K509" s="139">
        <f t="shared" si="115"/>
        <v>2.4768381994884009E-3</v>
      </c>
      <c r="L509" s="140">
        <f t="shared" si="116"/>
        <v>6.113103809054369</v>
      </c>
      <c r="M509" s="139" t="e" cm="1">
        <f t="array" ref="M509">[1]!BSMPut(L509,$G$4,$G$7,V509,$G$11,AE509)</f>
        <v>#VALUE!</v>
      </c>
      <c r="N509" s="139" t="e">
        <f t="shared" si="117"/>
        <v>#VALUE!</v>
      </c>
      <c r="O509" s="141">
        <f t="shared" si="118"/>
        <v>1.5103759463308997E-2</v>
      </c>
      <c r="P509" s="139">
        <f t="shared" si="119"/>
        <v>-1.6696298015154406E-3</v>
      </c>
      <c r="Q509" s="156">
        <f t="shared" si="120"/>
        <v>3.7285521811633704E-5</v>
      </c>
      <c r="R509" s="156">
        <f t="shared" si="112"/>
        <v>-1.6323442797038068E-3</v>
      </c>
    </row>
    <row r="510" spans="9:33" ht="15" x14ac:dyDescent="0.2">
      <c r="I510" s="49">
        <v>44347</v>
      </c>
      <c r="J510" s="50">
        <v>8.0649995803833008</v>
      </c>
      <c r="K510" s="139">
        <f t="shared" si="115"/>
        <v>-1.0116140175817783E-2</v>
      </c>
      <c r="L510" s="140">
        <f t="shared" si="116"/>
        <v>6.0363118262972533</v>
      </c>
      <c r="M510" s="139" t="e" cm="1">
        <f t="array" ref="M510">[1]!BSMPut(L510,$G$4,$G$7,V510,$G$11,AE510)</f>
        <v>#VALUE!</v>
      </c>
      <c r="N510" s="139" t="e">
        <f t="shared" si="117"/>
        <v>#VALUE!</v>
      </c>
      <c r="O510" s="141">
        <f t="shared" si="118"/>
        <v>-6.1688223293806743E-2</v>
      </c>
      <c r="P510" s="139">
        <f t="shared" si="119"/>
        <v>6.8192622018434746E-3</v>
      </c>
      <c r="Q510" s="156">
        <f t="shared" si="120"/>
        <v>6.219774342830955E-4</v>
      </c>
      <c r="R510" s="156">
        <f t="shared" si="112"/>
        <v>7.4412396361265704E-3</v>
      </c>
    </row>
    <row r="511" spans="9:33" ht="15" x14ac:dyDescent="0.2">
      <c r="I511" s="49">
        <v>44344</v>
      </c>
      <c r="J511" s="50">
        <v>8.1470003128051705</v>
      </c>
      <c r="K511" s="139">
        <f t="shared" si="115"/>
        <v>-1.104069826369301E-3</v>
      </c>
      <c r="L511" s="140">
        <f t="shared" si="116"/>
        <v>6.0912674317351074</v>
      </c>
      <c r="M511" s="139" t="e" cm="1">
        <f t="array" ref="M511">[1]!BSMPut(L511,$G$4,$G$7,V511,$G$11,AE511)</f>
        <v>#VALUE!</v>
      </c>
      <c r="N511" s="139" t="e">
        <f t="shared" si="117"/>
        <v>#VALUE!</v>
      </c>
      <c r="O511" s="141">
        <f t="shared" si="118"/>
        <v>-6.7326178559525829E-3</v>
      </c>
      <c r="P511" s="139">
        <f t="shared" si="119"/>
        <v>7.4425042598306177E-4</v>
      </c>
      <c r="Q511" s="156">
        <f t="shared" si="120"/>
        <v>7.4086321745544717E-6</v>
      </c>
      <c r="R511" s="156">
        <f t="shared" si="112"/>
        <v>7.5165905815761621E-4</v>
      </c>
    </row>
    <row r="512" spans="9:33" ht="15" x14ac:dyDescent="0.2">
      <c r="I512" s="49">
        <v>44343</v>
      </c>
      <c r="J512" s="50">
        <v>8.1560001373290998</v>
      </c>
      <c r="K512" s="139">
        <f t="shared" si="115"/>
        <v>-2.4491200535170276E-3</v>
      </c>
      <c r="L512" s="140">
        <f t="shared" si="116"/>
        <v>6.0830653153832586</v>
      </c>
      <c r="M512" s="139" t="e" cm="1">
        <f t="array" ref="M512">[1]!BSMPut(L512,$G$4,$G$7,V512,$G$11,AE512)</f>
        <v>#VALUE!</v>
      </c>
      <c r="N512" s="139" t="e">
        <f t="shared" si="117"/>
        <v>#VALUE!</v>
      </c>
      <c r="O512" s="141">
        <f t="shared" si="118"/>
        <v>-1.4934734207801448E-2</v>
      </c>
      <c r="P512" s="139">
        <f t="shared" si="119"/>
        <v>1.6509450757364232E-3</v>
      </c>
      <c r="Q512" s="156">
        <f t="shared" si="120"/>
        <v>3.645567131962618E-5</v>
      </c>
      <c r="R512" s="156">
        <f t="shared" si="112"/>
        <v>1.6874007470560493E-3</v>
      </c>
    </row>
    <row r="513" spans="9:18" ht="15" x14ac:dyDescent="0.2">
      <c r="I513" s="49">
        <v>44342</v>
      </c>
      <c r="J513" s="50">
        <v>8.1759996414184499</v>
      </c>
      <c r="K513" s="139">
        <f t="shared" si="115"/>
        <v>-2.4432528744108297E-3</v>
      </c>
      <c r="L513" s="140">
        <f t="shared" si="116"/>
        <v>6.0831010934417389</v>
      </c>
      <c r="M513" s="139" t="e" cm="1">
        <f t="array" ref="M513">[1]!BSMPut(L513,$G$4,$G$7,V513,$G$11,AE513)</f>
        <v>#VALUE!</v>
      </c>
      <c r="N513" s="139" t="e">
        <f t="shared" si="117"/>
        <v>#VALUE!</v>
      </c>
      <c r="O513" s="141">
        <f t="shared" si="118"/>
        <v>-1.489895614932113E-2</v>
      </c>
      <c r="P513" s="139">
        <f t="shared" si="119"/>
        <v>1.6469900264770507E-3</v>
      </c>
      <c r="Q513" s="156">
        <f t="shared" si="120"/>
        <v>3.6281212129641585E-5</v>
      </c>
      <c r="R513" s="156">
        <f t="shared" si="112"/>
        <v>1.6832712386066922E-3</v>
      </c>
    </row>
    <row r="514" spans="9:18" ht="15" x14ac:dyDescent="0.2">
      <c r="I514" s="49">
        <v>44341</v>
      </c>
      <c r="J514" s="50">
        <v>8.19600009918212</v>
      </c>
      <c r="K514" s="139">
        <f t="shared" si="115"/>
        <v>9.7660822288665869E-4</v>
      </c>
      <c r="L514" s="140">
        <f t="shared" si="116"/>
        <v>6.1039554065826538</v>
      </c>
      <c r="M514" s="139" t="e" cm="1">
        <f t="array" ref="M514">[1]!BSMPut(L514,$G$4,$G$7,V514,$G$11,AE514)</f>
        <v>#VALUE!</v>
      </c>
      <c r="N514" s="139" t="e">
        <f t="shared" si="117"/>
        <v>#VALUE!</v>
      </c>
      <c r="O514" s="141">
        <f t="shared" si="118"/>
        <v>5.9553569915937743E-3</v>
      </c>
      <c r="P514" s="139">
        <f t="shared" si="119"/>
        <v>-6.5832891049298376E-4</v>
      </c>
      <c r="Q514" s="156">
        <f t="shared" si="120"/>
        <v>5.7967651356667381E-6</v>
      </c>
      <c r="R514" s="156">
        <f t="shared" si="112"/>
        <v>-6.5253214535731705E-4</v>
      </c>
    </row>
    <row r="515" spans="9:18" ht="15" x14ac:dyDescent="0.2">
      <c r="I515" s="49">
        <v>44340</v>
      </c>
      <c r="J515" s="50">
        <v>8.1879997253417898</v>
      </c>
      <c r="K515" s="139">
        <f t="shared" si="115"/>
        <v>2.9354435094240709E-3</v>
      </c>
      <c r="L515" s="140">
        <f t="shared" si="116"/>
        <v>6.1159003842570989</v>
      </c>
      <c r="M515" s="139" t="e" cm="1">
        <f t="array" ref="M515">[1]!BSMPut(L515,$G$4,$G$7,V515,$G$11,AE515)</f>
        <v>#VALUE!</v>
      </c>
      <c r="N515" s="139" t="e">
        <f t="shared" si="117"/>
        <v>#VALUE!</v>
      </c>
      <c r="O515" s="141">
        <f t="shared" si="118"/>
        <v>1.7900334666038908E-2</v>
      </c>
      <c r="P515" s="139">
        <f t="shared" si="119"/>
        <v>-1.9787743765465626E-3</v>
      </c>
      <c r="Q515" s="156">
        <f t="shared" si="120"/>
        <v>5.2371185575658556E-5</v>
      </c>
      <c r="R515" s="156">
        <f t="shared" ref="R515:R578" si="128">P515+Q515+X515+AG515</f>
        <v>-1.9264031909709039E-3</v>
      </c>
    </row>
    <row r="516" spans="9:18" ht="15" x14ac:dyDescent="0.2">
      <c r="I516" s="49">
        <v>44337</v>
      </c>
      <c r="J516" s="50">
        <v>8.1639995574951101</v>
      </c>
      <c r="K516" s="139">
        <f t="shared" ref="K516:K579" si="129">LN(J516/J517)</f>
        <v>1.058986510421292E-2</v>
      </c>
      <c r="L516" s="140">
        <f t="shared" ref="L516:L579" si="130">$J$3*(1+K516)</f>
        <v>6.1625770475217125</v>
      </c>
      <c r="M516" s="139" t="e" cm="1">
        <f t="array" ref="M516">[1]!BSMPut(L516,$G$4,$G$7,V516,$G$11,AE516)</f>
        <v>#VALUE!</v>
      </c>
      <c r="N516" s="139" t="e">
        <f t="shared" ref="N516:N579" si="131">$B$5*(M516-$G$10)</f>
        <v>#VALUE!</v>
      </c>
      <c r="O516" s="141">
        <f t="shared" ref="O516:O579" si="132">L516-$J$3</f>
        <v>6.4576997930652524E-2</v>
      </c>
      <c r="P516" s="139">
        <f t="shared" ref="P516:P579" si="133">O516*$G$15</f>
        <v>-7.1385988699926494E-3</v>
      </c>
      <c r="Q516" s="156">
        <f t="shared" ref="Q516:Q579" si="134">0.5*$G$16*O516^2</f>
        <v>6.8159407635269575E-4</v>
      </c>
      <c r="R516" s="156">
        <f t="shared" si="128"/>
        <v>-6.4570047936399538E-3</v>
      </c>
    </row>
    <row r="517" spans="9:18" ht="15" x14ac:dyDescent="0.2">
      <c r="I517" s="49">
        <v>44336</v>
      </c>
      <c r="J517" s="50">
        <v>8.0780000686645508</v>
      </c>
      <c r="K517" s="139">
        <f t="shared" si="129"/>
        <v>8.2038973631358373E-3</v>
      </c>
      <c r="L517" s="140">
        <f t="shared" si="130"/>
        <v>6.1480274161183015</v>
      </c>
      <c r="M517" s="139" t="e" cm="1">
        <f t="array" ref="M517">[1]!BSMPut(L517,$G$4,$G$7,V517,$G$11,AE517)</f>
        <v>#VALUE!</v>
      </c>
      <c r="N517" s="139" t="e">
        <f t="shared" si="131"/>
        <v>#VALUE!</v>
      </c>
      <c r="O517" s="141">
        <f t="shared" si="132"/>
        <v>5.002736652724149E-2</v>
      </c>
      <c r="P517" s="139">
        <f t="shared" si="133"/>
        <v>-5.5302245939580731E-3</v>
      </c>
      <c r="Q517" s="156">
        <f t="shared" si="134"/>
        <v>4.0905846857338876E-4</v>
      </c>
      <c r="R517" s="156">
        <f t="shared" si="128"/>
        <v>-5.1211661253846843E-3</v>
      </c>
    </row>
    <row r="518" spans="9:18" ht="15" x14ac:dyDescent="0.2">
      <c r="I518" s="49">
        <v>44335</v>
      </c>
      <c r="J518" s="50">
        <v>8.0120000839233398</v>
      </c>
      <c r="K518" s="139">
        <f t="shared" si="129"/>
        <v>-1.4128419048259519E-2</v>
      </c>
      <c r="L518" s="140">
        <f t="shared" si="130"/>
        <v>6.0118449495341295</v>
      </c>
      <c r="M518" s="139" t="e" cm="1">
        <f t="array" ref="M518">[1]!BSMPut(L518,$G$4,$G$7,V518,$G$11,AE518)</f>
        <v>#VALUE!</v>
      </c>
      <c r="N518" s="139" t="e">
        <f t="shared" si="131"/>
        <v>#VALUE!</v>
      </c>
      <c r="O518" s="141">
        <f t="shared" si="132"/>
        <v>-8.61551000569305E-2</v>
      </c>
      <c r="P518" s="139">
        <f t="shared" si="133"/>
        <v>9.5239283277145856E-3</v>
      </c>
      <c r="Q518" s="156">
        <f t="shared" si="134"/>
        <v>1.2131991196803217E-3</v>
      </c>
      <c r="R518" s="156">
        <f t="shared" si="128"/>
        <v>1.0737127447394907E-2</v>
      </c>
    </row>
    <row r="519" spans="9:18" ht="15" x14ac:dyDescent="0.2">
      <c r="I519" s="49">
        <v>44334</v>
      </c>
      <c r="J519" s="50">
        <v>8.1260004043579102</v>
      </c>
      <c r="K519" s="139">
        <f t="shared" si="129"/>
        <v>-6.7455153626293455E-3</v>
      </c>
      <c r="L519" s="140">
        <f t="shared" si="130"/>
        <v>6.0568658965752293</v>
      </c>
      <c r="M519" s="139" t="e" cm="1">
        <f t="array" ref="M519">[1]!BSMPut(L519,$G$4,$G$7,V519,$G$11,AE519)</f>
        <v>#VALUE!</v>
      </c>
      <c r="N519" s="139" t="e">
        <f t="shared" si="131"/>
        <v>#VALUE!</v>
      </c>
      <c r="O519" s="141">
        <f t="shared" si="132"/>
        <v>-4.1134153015830677E-2</v>
      </c>
      <c r="P519" s="139">
        <f t="shared" si="133"/>
        <v>4.5471333082446139E-3</v>
      </c>
      <c r="Q519" s="156">
        <f t="shared" si="134"/>
        <v>2.7655099335820681E-4</v>
      </c>
      <c r="R519" s="156">
        <f t="shared" si="128"/>
        <v>4.8236843016028208E-3</v>
      </c>
    </row>
    <row r="520" spans="9:18" ht="15" x14ac:dyDescent="0.2">
      <c r="I520" s="49">
        <v>44333</v>
      </c>
      <c r="J520" s="50">
        <v>8.1809997558593697</v>
      </c>
      <c r="K520" s="139">
        <f t="shared" si="129"/>
        <v>2.0801719435400534E-3</v>
      </c>
      <c r="L520" s="140">
        <f t="shared" si="130"/>
        <v>6.1106849382059254</v>
      </c>
      <c r="M520" s="139" t="e" cm="1">
        <f t="array" ref="M520">[1]!BSMPut(L520,$G$4,$G$7,V520,$G$11,AE520)</f>
        <v>#VALUE!</v>
      </c>
      <c r="N520" s="139" t="e">
        <f t="shared" si="131"/>
        <v>#VALUE!</v>
      </c>
      <c r="O520" s="141">
        <f t="shared" si="132"/>
        <v>1.2684888614865386E-2</v>
      </c>
      <c r="P520" s="139">
        <f t="shared" si="133"/>
        <v>-1.4022381720082799E-3</v>
      </c>
      <c r="Q520" s="156">
        <f t="shared" si="134"/>
        <v>2.6299253443589439E-5</v>
      </c>
      <c r="R520" s="156">
        <f t="shared" si="128"/>
        <v>-1.3759389185646904E-3</v>
      </c>
    </row>
    <row r="521" spans="9:18" ht="15" x14ac:dyDescent="0.2">
      <c r="I521" s="49">
        <v>44330</v>
      </c>
      <c r="J521" s="50">
        <v>8.1639995574951101</v>
      </c>
      <c r="K521" s="139">
        <f t="shared" si="129"/>
        <v>6.7596093801169498E-3</v>
      </c>
      <c r="L521" s="140">
        <f t="shared" si="130"/>
        <v>6.1392201479262294</v>
      </c>
      <c r="M521" s="139" t="e" cm="1">
        <f t="array" ref="M521">[1]!BSMPut(L521,$G$4,$G$7,V521,$G$11,AE521)</f>
        <v>#VALUE!</v>
      </c>
      <c r="N521" s="139" t="e">
        <f t="shared" si="131"/>
        <v>#VALUE!</v>
      </c>
      <c r="O521" s="141">
        <f t="shared" si="132"/>
        <v>4.1220098335169375E-2</v>
      </c>
      <c r="P521" s="139">
        <f t="shared" si="133"/>
        <v>-4.5566340465751764E-3</v>
      </c>
      <c r="Q521" s="156">
        <f t="shared" si="134"/>
        <v>2.7770784683825699E-4</v>
      </c>
      <c r="R521" s="156">
        <f t="shared" si="128"/>
        <v>-4.2789261997369194E-3</v>
      </c>
    </row>
    <row r="522" spans="9:18" ht="15" x14ac:dyDescent="0.2">
      <c r="I522" s="49">
        <v>44329</v>
      </c>
      <c r="J522" s="50">
        <v>8.1090002059936506</v>
      </c>
      <c r="K522" s="139">
        <f t="shared" si="129"/>
        <v>1.1659752468965631E-2</v>
      </c>
      <c r="L522" s="140">
        <f t="shared" si="130"/>
        <v>6.1691012207250324</v>
      </c>
      <c r="M522" s="139" t="e" cm="1">
        <f t="array" ref="M522">[1]!BSMPut(L522,$G$4,$G$7,V522,$G$11,AE522)</f>
        <v>#VALUE!</v>
      </c>
      <c r="N522" s="139" t="e">
        <f t="shared" si="131"/>
        <v>#VALUE!</v>
      </c>
      <c r="O522" s="141">
        <f t="shared" si="132"/>
        <v>7.1101171133972407E-2</v>
      </c>
      <c r="P522" s="139">
        <f t="shared" si="133"/>
        <v>-7.8598069928426714E-3</v>
      </c>
      <c r="Q522" s="156">
        <f t="shared" si="134"/>
        <v>8.2627309711696799E-4</v>
      </c>
      <c r="R522" s="156">
        <f t="shared" si="128"/>
        <v>-7.0335338957257035E-3</v>
      </c>
    </row>
    <row r="523" spans="9:18" ht="15" x14ac:dyDescent="0.2">
      <c r="I523" s="49">
        <v>44328</v>
      </c>
      <c r="J523" s="50">
        <v>8.0150003433227504</v>
      </c>
      <c r="K523" s="139">
        <f t="shared" si="129"/>
        <v>-4.8540212180763478E-3</v>
      </c>
      <c r="L523" s="140">
        <f t="shared" si="130"/>
        <v>6.0684002279625142</v>
      </c>
      <c r="M523" s="139" t="e" cm="1">
        <f t="array" ref="M523">[1]!BSMPut(L523,$G$4,$G$7,V523,$G$11,AE523)</f>
        <v>#VALUE!</v>
      </c>
      <c r="N523" s="139" t="e">
        <f t="shared" si="131"/>
        <v>#VALUE!</v>
      </c>
      <c r="O523" s="141">
        <f t="shared" si="132"/>
        <v>-2.9599821628545797E-2</v>
      </c>
      <c r="P523" s="139">
        <f t="shared" si="133"/>
        <v>3.2720823203400019E-3</v>
      </c>
      <c r="Q523" s="156">
        <f t="shared" si="134"/>
        <v>1.4320173906863097E-4</v>
      </c>
      <c r="R523" s="156">
        <f t="shared" si="128"/>
        <v>3.4152840594086327E-3</v>
      </c>
    </row>
    <row r="524" spans="9:18" ht="15" x14ac:dyDescent="0.2">
      <c r="I524" s="49">
        <v>44327</v>
      </c>
      <c r="J524" s="50">
        <v>8.0539999008178693</v>
      </c>
      <c r="K524" s="139">
        <f t="shared" si="129"/>
        <v>-2.69492382106379E-2</v>
      </c>
      <c r="L524" s="140">
        <f t="shared" si="130"/>
        <v>5.9336635936461493</v>
      </c>
      <c r="M524" s="139" t="e" cm="1">
        <f t="array" ref="M524">[1]!BSMPut(L524,$G$4,$G$7,V524,$G$11,AE524)</f>
        <v>#VALUE!</v>
      </c>
      <c r="N524" s="139" t="e">
        <f t="shared" si="131"/>
        <v>#VALUE!</v>
      </c>
      <c r="O524" s="141">
        <f t="shared" si="132"/>
        <v>-0.16433645594491075</v>
      </c>
      <c r="P524" s="139">
        <f t="shared" si="133"/>
        <v>1.8166407177471013E-2</v>
      </c>
      <c r="Q524" s="156">
        <f t="shared" si="134"/>
        <v>4.4140570082646163E-3</v>
      </c>
      <c r="R524" s="156">
        <f t="shared" si="128"/>
        <v>2.258046418573563E-2</v>
      </c>
    </row>
    <row r="525" spans="9:18" ht="15" x14ac:dyDescent="0.2">
      <c r="I525" s="49">
        <v>44326</v>
      </c>
      <c r="J525" s="50">
        <v>8.2740001678466797</v>
      </c>
      <c r="K525" s="139">
        <f t="shared" si="129"/>
        <v>-2.6553255838292823E-3</v>
      </c>
      <c r="L525" s="140">
        <f t="shared" si="130"/>
        <v>6.0818078740491881</v>
      </c>
      <c r="M525" s="139" t="e" cm="1">
        <f t="array" ref="M525">[1]!BSMPut(L525,$G$4,$G$7,V525,$G$11,AE525)</f>
        <v>#VALUE!</v>
      </c>
      <c r="N525" s="139" t="e">
        <f t="shared" si="131"/>
        <v>#VALUE!</v>
      </c>
      <c r="O525" s="141">
        <f t="shared" si="132"/>
        <v>-1.6192175541871912E-2</v>
      </c>
      <c r="P525" s="139">
        <f t="shared" si="133"/>
        <v>1.7899476552015905E-3</v>
      </c>
      <c r="Q525" s="156">
        <f t="shared" si="134"/>
        <v>4.2852928978185002E-5</v>
      </c>
      <c r="R525" s="156">
        <f t="shared" si="128"/>
        <v>1.8328005841797756E-3</v>
      </c>
    </row>
    <row r="526" spans="9:18" ht="15" x14ac:dyDescent="0.2">
      <c r="I526" s="49">
        <v>44323</v>
      </c>
      <c r="J526" s="50">
        <v>8.2959995269775302</v>
      </c>
      <c r="K526" s="139">
        <f t="shared" si="129"/>
        <v>4.1067147767630662E-3</v>
      </c>
      <c r="L526" s="140">
        <f t="shared" si="130"/>
        <v>6.1230427965034178</v>
      </c>
      <c r="M526" s="139" t="e" cm="1">
        <f t="array" ref="M526">[1]!BSMPut(L526,$G$4,$G$7,V526,$G$11,AE526)</f>
        <v>#VALUE!</v>
      </c>
      <c r="N526" s="139" t="e">
        <f t="shared" si="131"/>
        <v>#VALUE!</v>
      </c>
      <c r="O526" s="141">
        <f t="shared" si="132"/>
        <v>2.504274691235775E-2</v>
      </c>
      <c r="P526" s="139">
        <f t="shared" si="133"/>
        <v>-2.7683251086098072E-3</v>
      </c>
      <c r="Q526" s="156">
        <f t="shared" si="134"/>
        <v>1.0250239976688649E-4</v>
      </c>
      <c r="R526" s="156">
        <f t="shared" si="128"/>
        <v>-2.6658227088429205E-3</v>
      </c>
    </row>
    <row r="527" spans="9:18" ht="15" x14ac:dyDescent="0.2">
      <c r="I527" s="49">
        <v>44322</v>
      </c>
      <c r="J527" s="50">
        <v>8.2620000839233398</v>
      </c>
      <c r="K527" s="139">
        <f t="shared" si="129"/>
        <v>-3.0212868293811408E-3</v>
      </c>
      <c r="L527" s="140">
        <f t="shared" si="130"/>
        <v>6.0795762423556647</v>
      </c>
      <c r="M527" s="139" t="e" cm="1">
        <f t="array" ref="M527">[1]!BSMPut(L527,$G$4,$G$7,V527,$G$11,AE527)</f>
        <v>#VALUE!</v>
      </c>
      <c r="N527" s="139" t="e">
        <f t="shared" si="131"/>
        <v>#VALUE!</v>
      </c>
      <c r="O527" s="141">
        <f t="shared" si="132"/>
        <v>-1.8423807235395273E-2</v>
      </c>
      <c r="P527" s="139">
        <f t="shared" si="133"/>
        <v>2.0366411218556645E-3</v>
      </c>
      <c r="Q527" s="156">
        <f t="shared" si="134"/>
        <v>5.5479030905383608E-5</v>
      </c>
      <c r="R527" s="156">
        <f t="shared" si="128"/>
        <v>2.092120152761048E-3</v>
      </c>
    </row>
    <row r="528" spans="9:18" ht="15" x14ac:dyDescent="0.2">
      <c r="I528" s="49">
        <v>44321</v>
      </c>
      <c r="J528" s="50">
        <v>8.2869997024536097</v>
      </c>
      <c r="K528" s="139">
        <f t="shared" si="129"/>
        <v>8.7262158981719108E-3</v>
      </c>
      <c r="L528" s="140">
        <f t="shared" si="130"/>
        <v>6.1512125145708554</v>
      </c>
      <c r="M528" s="139" t="e" cm="1">
        <f t="array" ref="M528">[1]!BSMPut(L528,$G$4,$G$7,V528,$G$11,AE528)</f>
        <v>#VALUE!</v>
      </c>
      <c r="N528" s="139" t="e">
        <f t="shared" si="131"/>
        <v>#VALUE!</v>
      </c>
      <c r="O528" s="141">
        <f t="shared" si="132"/>
        <v>5.3212464979795371E-2</v>
      </c>
      <c r="P528" s="139">
        <f t="shared" si="133"/>
        <v>-5.8823180783692452E-3</v>
      </c>
      <c r="Q528" s="156">
        <f t="shared" si="134"/>
        <v>4.6280373899351723E-4</v>
      </c>
      <c r="R528" s="156">
        <f t="shared" si="128"/>
        <v>-5.4195143393757283E-3</v>
      </c>
    </row>
    <row r="529" spans="9:18" ht="15" x14ac:dyDescent="0.2">
      <c r="I529" s="49">
        <v>44320</v>
      </c>
      <c r="J529" s="50">
        <v>8.2150001525878906</v>
      </c>
      <c r="K529" s="139">
        <f t="shared" si="129"/>
        <v>-1.6539289394664789E-2</v>
      </c>
      <c r="L529" s="140">
        <f t="shared" si="130"/>
        <v>5.9971434620421933</v>
      </c>
      <c r="M529" s="139" t="e" cm="1">
        <f t="array" ref="M529">[1]!BSMPut(L529,$G$4,$G$7,V529,$G$11,AE529)</f>
        <v>#VALUE!</v>
      </c>
      <c r="N529" s="139" t="e">
        <f t="shared" si="131"/>
        <v>#VALUE!</v>
      </c>
      <c r="O529" s="141">
        <f t="shared" si="132"/>
        <v>-0.10085658754886673</v>
      </c>
      <c r="P529" s="139">
        <f t="shared" si="133"/>
        <v>1.1149089381343121E-2</v>
      </c>
      <c r="Q529" s="156">
        <f t="shared" si="134"/>
        <v>1.6625650396438786E-3</v>
      </c>
      <c r="R529" s="156">
        <f t="shared" si="128"/>
        <v>1.2811654420986999E-2</v>
      </c>
    </row>
    <row r="530" spans="9:18" ht="15" x14ac:dyDescent="0.2">
      <c r="I530" s="49">
        <v>44319</v>
      </c>
      <c r="J530" s="50">
        <v>8.3520002365112305</v>
      </c>
      <c r="K530" s="139">
        <f t="shared" si="129"/>
        <v>6.6070640518784887E-3</v>
      </c>
      <c r="L530" s="140">
        <f t="shared" si="130"/>
        <v>6.1382899265070661</v>
      </c>
      <c r="M530" s="139" t="e" cm="1">
        <f t="array" ref="M530">[1]!BSMPut(L530,$G$4,$G$7,V530,$G$11,AE530)</f>
        <v>#VALUE!</v>
      </c>
      <c r="N530" s="139" t="e">
        <f t="shared" si="131"/>
        <v>#VALUE!</v>
      </c>
      <c r="O530" s="141">
        <f t="shared" si="132"/>
        <v>4.0289876916006051E-2</v>
      </c>
      <c r="P530" s="139">
        <f t="shared" si="133"/>
        <v>-4.4538036613842556E-3</v>
      </c>
      <c r="Q530" s="156">
        <f t="shared" si="134"/>
        <v>2.6531511076133632E-4</v>
      </c>
      <c r="R530" s="156">
        <f t="shared" si="128"/>
        <v>-4.1884885506229194E-3</v>
      </c>
    </row>
    <row r="531" spans="9:18" ht="15" x14ac:dyDescent="0.2">
      <c r="I531" s="49">
        <v>44316</v>
      </c>
      <c r="J531" s="50">
        <v>8.2969999313354492</v>
      </c>
      <c r="K531" s="139">
        <f t="shared" si="129"/>
        <v>-3.0085610647530665E-3</v>
      </c>
      <c r="L531" s="140">
        <f t="shared" si="130"/>
        <v>6.0796538440689982</v>
      </c>
      <c r="M531" s="139" t="e" cm="1">
        <f t="array" ref="M531">[1]!BSMPut(L531,$G$4,$G$7,V531,$G$11,AE531)</f>
        <v>#VALUE!</v>
      </c>
      <c r="N531" s="139" t="e">
        <f t="shared" si="131"/>
        <v>#VALUE!</v>
      </c>
      <c r="O531" s="141">
        <f t="shared" si="132"/>
        <v>-1.8346205522061787E-2</v>
      </c>
      <c r="P531" s="139">
        <f t="shared" si="133"/>
        <v>2.028062719005368E-3</v>
      </c>
      <c r="Q531" s="156">
        <f t="shared" si="134"/>
        <v>5.5012655977672539E-5</v>
      </c>
      <c r="R531" s="156">
        <f t="shared" si="128"/>
        <v>2.0830753749830405E-3</v>
      </c>
    </row>
    <row r="532" spans="9:18" ht="15" x14ac:dyDescent="0.2">
      <c r="I532" s="49">
        <v>44315</v>
      </c>
      <c r="J532" s="50">
        <v>8.3219995498657209</v>
      </c>
      <c r="K532" s="139">
        <f t="shared" si="129"/>
        <v>-1.5263862325835561E-2</v>
      </c>
      <c r="L532" s="140">
        <f t="shared" si="130"/>
        <v>6.0049210163711635</v>
      </c>
      <c r="M532" s="139" t="e" cm="1">
        <f t="array" ref="M532">[1]!BSMPut(L532,$G$4,$G$7,V532,$G$11,AE532)</f>
        <v>#VALUE!</v>
      </c>
      <c r="N532" s="139" t="e">
        <f t="shared" si="131"/>
        <v>#VALUE!</v>
      </c>
      <c r="O532" s="141">
        <f t="shared" si="132"/>
        <v>-9.3079033219896523E-2</v>
      </c>
      <c r="P532" s="139">
        <f t="shared" si="133"/>
        <v>1.0289327510657904E-2</v>
      </c>
      <c r="Q532" s="156">
        <f t="shared" si="134"/>
        <v>1.416034490915313E-3</v>
      </c>
      <c r="R532" s="156">
        <f t="shared" si="128"/>
        <v>1.1705362001573218E-2</v>
      </c>
    </row>
    <row r="533" spans="9:18" ht="15" x14ac:dyDescent="0.2">
      <c r="I533" s="49">
        <v>44314</v>
      </c>
      <c r="J533" s="50">
        <v>8.4499998092651296</v>
      </c>
      <c r="K533" s="139">
        <f t="shared" si="129"/>
        <v>-1.2466343888815058E-2</v>
      </c>
      <c r="L533" s="140">
        <f t="shared" si="130"/>
        <v>6.0219802839388468</v>
      </c>
      <c r="M533" s="139" t="e" cm="1">
        <f t="array" ref="M533">[1]!BSMPut(L533,$G$4,$G$7,V533,$G$11,AE533)</f>
        <v>#VALUE!</v>
      </c>
      <c r="N533" s="139" t="e">
        <f t="shared" si="131"/>
        <v>#VALUE!</v>
      </c>
      <c r="O533" s="141">
        <f t="shared" si="132"/>
        <v>-7.6019765652213245E-2</v>
      </c>
      <c r="P533" s="139">
        <f t="shared" si="133"/>
        <v>8.4035280451525314E-3</v>
      </c>
      <c r="Q533" s="156">
        <f t="shared" si="134"/>
        <v>9.445460955913366E-4</v>
      </c>
      <c r="R533" s="156">
        <f t="shared" si="128"/>
        <v>9.3480741407438676E-3</v>
      </c>
    </row>
    <row r="534" spans="9:18" ht="15" x14ac:dyDescent="0.2">
      <c r="I534" s="49">
        <v>44313</v>
      </c>
      <c r="J534" s="50">
        <v>8.5559997558593697</v>
      </c>
      <c r="K534" s="139">
        <f t="shared" si="129"/>
        <v>-7.8003060951436576E-3</v>
      </c>
      <c r="L534" s="140">
        <f t="shared" si="130"/>
        <v>6.0504337826360484</v>
      </c>
      <c r="M534" s="139" t="e" cm="1">
        <f t="array" ref="M534">[1]!BSMPut(L534,$G$4,$G$7,V534,$G$11,AE534)</f>
        <v>#VALUE!</v>
      </c>
      <c r="N534" s="139" t="e">
        <f t="shared" si="131"/>
        <v>#VALUE!</v>
      </c>
      <c r="O534" s="141">
        <f t="shared" si="132"/>
        <v>-4.7566266955011649E-2</v>
      </c>
      <c r="P534" s="139">
        <f t="shared" si="133"/>
        <v>5.258164832924803E-3</v>
      </c>
      <c r="Q534" s="156">
        <f t="shared" si="134"/>
        <v>3.6980113695835092E-4</v>
      </c>
      <c r="R534" s="156">
        <f t="shared" si="128"/>
        <v>5.6279659698831542E-3</v>
      </c>
    </row>
    <row r="535" spans="9:18" ht="15" x14ac:dyDescent="0.2">
      <c r="I535" s="49">
        <v>44312</v>
      </c>
      <c r="J535" s="50">
        <v>8.6230001449584908</v>
      </c>
      <c r="K535" s="139">
        <f t="shared" si="129"/>
        <v>-1.0153576854288653E-2</v>
      </c>
      <c r="L535" s="140">
        <f t="shared" si="130"/>
        <v>6.0360835374300814</v>
      </c>
      <c r="M535" s="139" t="e" cm="1">
        <f t="array" ref="M535">[1]!BSMPut(L535,$G$4,$G$7,V535,$G$11,AE535)</f>
        <v>#VALUE!</v>
      </c>
      <c r="N535" s="139" t="e">
        <f t="shared" si="131"/>
        <v>#VALUE!</v>
      </c>
      <c r="O535" s="141">
        <f t="shared" si="132"/>
        <v>-6.1916512160978598E-2</v>
      </c>
      <c r="P535" s="139">
        <f t="shared" si="133"/>
        <v>6.8444981635859973E-3</v>
      </c>
      <c r="Q535" s="156">
        <f t="shared" si="134"/>
        <v>6.2658944116534122E-4</v>
      </c>
      <c r="R535" s="156">
        <f t="shared" si="128"/>
        <v>7.4710876047513388E-3</v>
      </c>
    </row>
    <row r="536" spans="9:18" ht="15" x14ac:dyDescent="0.2">
      <c r="I536" s="49">
        <v>44309</v>
      </c>
      <c r="J536" s="50">
        <v>8.7110004425048793</v>
      </c>
      <c r="K536" s="139">
        <f t="shared" si="129"/>
        <v>1.3785278887457366E-3</v>
      </c>
      <c r="L536" s="140">
        <f t="shared" si="130"/>
        <v>6.1064063127249941</v>
      </c>
      <c r="M536" s="139" t="e" cm="1">
        <f t="array" ref="M536">[1]!BSMPut(L536,$G$4,$G$7,V536,$G$11,AE536)</f>
        <v>#VALUE!</v>
      </c>
      <c r="N536" s="139" t="e">
        <f t="shared" si="131"/>
        <v>#VALUE!</v>
      </c>
      <c r="O536" s="141">
        <f t="shared" si="132"/>
        <v>8.406263133934111E-3</v>
      </c>
      <c r="P536" s="139">
        <f t="shared" si="133"/>
        <v>-9.2926184913713205E-4</v>
      </c>
      <c r="Q536" s="156">
        <f t="shared" si="134"/>
        <v>1.154984257139129E-5</v>
      </c>
      <c r="R536" s="156">
        <f t="shared" si="128"/>
        <v>-9.1771200656574079E-4</v>
      </c>
    </row>
    <row r="537" spans="9:18" ht="15" x14ac:dyDescent="0.2">
      <c r="I537" s="49">
        <v>44308</v>
      </c>
      <c r="J537" s="50">
        <v>8.6990003585815394</v>
      </c>
      <c r="K537" s="139">
        <f t="shared" si="129"/>
        <v>2.1731175287706333E-2</v>
      </c>
      <c r="L537" s="140">
        <f t="shared" si="130"/>
        <v>6.2305167575731648</v>
      </c>
      <c r="M537" s="139" t="e" cm="1">
        <f t="array" ref="M537">[1]!BSMPut(L537,$G$4,$G$7,V537,$G$11,AE537)</f>
        <v>#VALUE!</v>
      </c>
      <c r="N537" s="139" t="e">
        <f t="shared" si="131"/>
        <v>#VALUE!</v>
      </c>
      <c r="O537" s="141">
        <f t="shared" si="132"/>
        <v>0.1325167079821048</v>
      </c>
      <c r="P537" s="139">
        <f t="shared" si="133"/>
        <v>-1.4648925347568266E-2</v>
      </c>
      <c r="Q537" s="156">
        <f t="shared" si="134"/>
        <v>2.8701948521891061E-3</v>
      </c>
      <c r="R537" s="156">
        <f t="shared" si="128"/>
        <v>-1.1778730495379159E-2</v>
      </c>
    </row>
    <row r="538" spans="9:18" ht="15" x14ac:dyDescent="0.2">
      <c r="I538" s="49">
        <v>44307</v>
      </c>
      <c r="J538" s="50">
        <v>8.5120000839233398</v>
      </c>
      <c r="K538" s="139">
        <f t="shared" si="129"/>
        <v>-1.6433785688307197E-3</v>
      </c>
      <c r="L538" s="140">
        <f t="shared" si="130"/>
        <v>6.087978726996834</v>
      </c>
      <c r="M538" s="139" t="e" cm="1">
        <f t="array" ref="M538">[1]!BSMPut(L538,$G$4,$G$7,V538,$G$11,AE538)</f>
        <v>#VALUE!</v>
      </c>
      <c r="N538" s="139" t="e">
        <f t="shared" si="131"/>
        <v>#VALUE!</v>
      </c>
      <c r="O538" s="141">
        <f t="shared" si="132"/>
        <v>-1.0021322594226056E-2</v>
      </c>
      <c r="P538" s="139">
        <f t="shared" si="133"/>
        <v>1.1077969623765548E-3</v>
      </c>
      <c r="Q538" s="156">
        <f t="shared" si="134"/>
        <v>1.6414217714056624E-5</v>
      </c>
      <c r="R538" s="156">
        <f t="shared" si="128"/>
        <v>1.1242111800906114E-3</v>
      </c>
    </row>
    <row r="539" spans="9:18" ht="15" x14ac:dyDescent="0.2">
      <c r="I539" s="49">
        <v>44306</v>
      </c>
      <c r="J539" s="50">
        <v>8.52600002288818</v>
      </c>
      <c r="K539" s="139">
        <f t="shared" si="129"/>
        <v>-1.3629383137603351E-2</v>
      </c>
      <c r="L539" s="140">
        <f t="shared" si="130"/>
        <v>6.0148880705420593</v>
      </c>
      <c r="M539" s="139" t="e" cm="1">
        <f t="array" ref="M539">[1]!BSMPut(L539,$G$4,$G$7,V539,$G$11,AE539)</f>
        <v>#VALUE!</v>
      </c>
      <c r="N539" s="139" t="e">
        <f t="shared" si="131"/>
        <v>#VALUE!</v>
      </c>
      <c r="O539" s="141">
        <f t="shared" si="132"/>
        <v>-8.3111979049000695E-2</v>
      </c>
      <c r="P539" s="139">
        <f t="shared" si="133"/>
        <v>9.1875295962067036E-3</v>
      </c>
      <c r="Q539" s="156">
        <f t="shared" si="134"/>
        <v>1.1290088643919399E-3</v>
      </c>
      <c r="R539" s="156">
        <f t="shared" si="128"/>
        <v>1.0316538460598643E-2</v>
      </c>
    </row>
    <row r="540" spans="9:18" ht="15" x14ac:dyDescent="0.2">
      <c r="I540" s="49">
        <v>44305</v>
      </c>
      <c r="J540" s="50">
        <v>8.6429996490478498</v>
      </c>
      <c r="K540" s="139">
        <f t="shared" si="129"/>
        <v>-5.1930274129275544E-3</v>
      </c>
      <c r="L540" s="140">
        <f t="shared" si="130"/>
        <v>6.0663329681695002</v>
      </c>
      <c r="M540" s="139" t="e" cm="1">
        <f t="array" ref="M540">[1]!BSMPut(L540,$G$4,$G$7,V540,$G$11,AE540)</f>
        <v>#VALUE!</v>
      </c>
      <c r="N540" s="139" t="e">
        <f t="shared" si="131"/>
        <v>#VALUE!</v>
      </c>
      <c r="O540" s="141">
        <f t="shared" si="132"/>
        <v>-3.1667081421559828E-2</v>
      </c>
      <c r="P540" s="139">
        <f t="shared" si="133"/>
        <v>3.5006054616331093E-3</v>
      </c>
      <c r="Q540" s="156">
        <f t="shared" si="134"/>
        <v>1.6390272785593246E-4</v>
      </c>
      <c r="R540" s="156">
        <f t="shared" si="128"/>
        <v>3.6645081894890416E-3</v>
      </c>
    </row>
    <row r="541" spans="9:18" ht="15" x14ac:dyDescent="0.2">
      <c r="I541" s="49">
        <v>44302</v>
      </c>
      <c r="J541" s="50">
        <v>8.6879997253417898</v>
      </c>
      <c r="K541" s="139">
        <f t="shared" si="129"/>
        <v>1.4492167609008795E-2</v>
      </c>
      <c r="L541" s="140">
        <f t="shared" si="130"/>
        <v>6.1863732883894782</v>
      </c>
      <c r="M541" s="139" t="e" cm="1">
        <f t="array" ref="M541">[1]!BSMPut(L541,$G$4,$G$7,V541,$G$11,AE541)</f>
        <v>#VALUE!</v>
      </c>
      <c r="N541" s="139" t="e">
        <f t="shared" si="131"/>
        <v>#VALUE!</v>
      </c>
      <c r="O541" s="141">
        <f t="shared" si="132"/>
        <v>8.8373238798418186E-2</v>
      </c>
      <c r="P541" s="139">
        <f t="shared" si="133"/>
        <v>-9.7691302296437372E-3</v>
      </c>
      <c r="Q541" s="156">
        <f t="shared" si="134"/>
        <v>1.2764730433894738E-3</v>
      </c>
      <c r="R541" s="156">
        <f t="shared" si="128"/>
        <v>-8.4926571862542627E-3</v>
      </c>
    </row>
    <row r="542" spans="9:18" ht="15" x14ac:dyDescent="0.2">
      <c r="I542" s="49">
        <v>44301</v>
      </c>
      <c r="J542" s="50">
        <v>8.5629997253417898</v>
      </c>
      <c r="K542" s="139">
        <f t="shared" si="129"/>
        <v>1.1510530358217584E-2</v>
      </c>
      <c r="L542" s="140">
        <f t="shared" si="130"/>
        <v>6.1681912642862899</v>
      </c>
      <c r="M542" s="139" t="e" cm="1">
        <f t="array" ref="M542">[1]!BSMPut(L542,$G$4,$G$7,V542,$G$11,AE542)</f>
        <v>#VALUE!</v>
      </c>
      <c r="N542" s="139" t="e">
        <f t="shared" si="131"/>
        <v>#VALUE!</v>
      </c>
      <c r="O542" s="141">
        <f t="shared" si="132"/>
        <v>7.0191214695229931E-2</v>
      </c>
      <c r="P542" s="139">
        <f t="shared" si="133"/>
        <v>-7.7592167793997168E-3</v>
      </c>
      <c r="Q542" s="156">
        <f t="shared" si="134"/>
        <v>8.0525906144419154E-4</v>
      </c>
      <c r="R542" s="156">
        <f t="shared" si="128"/>
        <v>-6.9539577179555251E-3</v>
      </c>
    </row>
    <row r="543" spans="9:18" ht="15" x14ac:dyDescent="0.2">
      <c r="I543" s="49">
        <v>44300</v>
      </c>
      <c r="J543" s="50">
        <v>8.4650001525878906</v>
      </c>
      <c r="K543" s="139">
        <f t="shared" si="129"/>
        <v>-1.7100429191233741E-2</v>
      </c>
      <c r="L543" s="140">
        <f t="shared" si="130"/>
        <v>5.9937216315348882</v>
      </c>
      <c r="M543" s="139" t="e" cm="1">
        <f t="array" ref="M543">[1]!BSMPut(L543,$G$4,$G$7,V543,$G$11,AE543)</f>
        <v>#VALUE!</v>
      </c>
      <c r="N543" s="139" t="e">
        <f t="shared" si="131"/>
        <v>#VALUE!</v>
      </c>
      <c r="O543" s="141">
        <f t="shared" si="132"/>
        <v>-0.10427841805617177</v>
      </c>
      <c r="P543" s="139">
        <f t="shared" si="133"/>
        <v>1.1527352171121391E-2</v>
      </c>
      <c r="Q543" s="156">
        <f t="shared" si="134"/>
        <v>1.7772927630475934E-3</v>
      </c>
      <c r="R543" s="156">
        <f t="shared" si="128"/>
        <v>1.3304644934168984E-2</v>
      </c>
    </row>
    <row r="544" spans="9:18" ht="15" x14ac:dyDescent="0.2">
      <c r="I544" s="49">
        <v>44299</v>
      </c>
      <c r="J544" s="50">
        <v>8.6110000610351491</v>
      </c>
      <c r="K544" s="139">
        <f t="shared" si="129"/>
        <v>2.0924965264629575E-3</v>
      </c>
      <c r="L544" s="140">
        <f t="shared" si="130"/>
        <v>6.1107600935132007</v>
      </c>
      <c r="M544" s="139" t="e" cm="1">
        <f t="array" ref="M544">[1]!BSMPut(L544,$G$4,$G$7,V544,$G$11,AE544)</f>
        <v>#VALUE!</v>
      </c>
      <c r="N544" s="139" t="e">
        <f t="shared" si="131"/>
        <v>#VALUE!</v>
      </c>
      <c r="O544" s="141">
        <f t="shared" si="132"/>
        <v>1.2760043922140696E-2</v>
      </c>
      <c r="P544" s="139">
        <f t="shared" si="133"/>
        <v>-1.4105461393771814E-3</v>
      </c>
      <c r="Q544" s="156">
        <f t="shared" si="134"/>
        <v>2.6611811762766296E-5</v>
      </c>
      <c r="R544" s="156">
        <f t="shared" si="128"/>
        <v>-1.3839343276144151E-3</v>
      </c>
    </row>
    <row r="545" spans="9:18" ht="15" x14ac:dyDescent="0.2">
      <c r="I545" s="49">
        <v>44298</v>
      </c>
      <c r="J545" s="50">
        <v>8.5930004119872994</v>
      </c>
      <c r="K545" s="139">
        <f t="shared" si="129"/>
        <v>-3.3690799635734498E-3</v>
      </c>
      <c r="L545" s="140">
        <f t="shared" si="130"/>
        <v>6.0774553998061123</v>
      </c>
      <c r="M545" s="139" t="e" cm="1">
        <f t="array" ref="M545">[1]!BSMPut(L545,$G$4,$G$7,V545,$G$11,AE545)</f>
        <v>#VALUE!</v>
      </c>
      <c r="N545" s="139" t="e">
        <f t="shared" si="131"/>
        <v>#VALUE!</v>
      </c>
      <c r="O545" s="141">
        <f t="shared" si="132"/>
        <v>-2.0544649784947744E-2</v>
      </c>
      <c r="P545" s="139">
        <f t="shared" si="133"/>
        <v>2.2710875147326742E-3</v>
      </c>
      <c r="Q545" s="156">
        <f t="shared" si="134"/>
        <v>6.898705237039644E-5</v>
      </c>
      <c r="R545" s="156">
        <f t="shared" si="128"/>
        <v>2.3400745671030708E-3</v>
      </c>
    </row>
    <row r="546" spans="9:18" ht="15" x14ac:dyDescent="0.2">
      <c r="I546" s="49">
        <v>44295</v>
      </c>
      <c r="J546" s="50">
        <v>8.6219997406005806</v>
      </c>
      <c r="K546" s="139">
        <f t="shared" si="129"/>
        <v>-4.0511484043742208E-3</v>
      </c>
      <c r="L546" s="140">
        <f t="shared" si="130"/>
        <v>6.0732961464202848</v>
      </c>
      <c r="M546" s="139" t="e" cm="1">
        <f t="array" ref="M546">[1]!BSMPut(L546,$G$4,$G$7,V546,$G$11,AE546)</f>
        <v>#VALUE!</v>
      </c>
      <c r="N546" s="139" t="e">
        <f t="shared" si="131"/>
        <v>#VALUE!</v>
      </c>
      <c r="O546" s="141">
        <f t="shared" si="132"/>
        <v>-2.4703903170775199E-2</v>
      </c>
      <c r="P546" s="139">
        <f t="shared" si="133"/>
        <v>2.7308679701816187E-3</v>
      </c>
      <c r="Q546" s="156">
        <f t="shared" si="134"/>
        <v>9.9747324844036062E-5</v>
      </c>
      <c r="R546" s="156">
        <f t="shared" si="128"/>
        <v>2.8306152950256548E-3</v>
      </c>
    </row>
    <row r="547" spans="9:18" ht="15" x14ac:dyDescent="0.2">
      <c r="I547" s="49">
        <v>44294</v>
      </c>
      <c r="J547" s="50">
        <v>8.65699958801269</v>
      </c>
      <c r="K547" s="139">
        <f t="shared" si="129"/>
        <v>7.769440883960076E-3</v>
      </c>
      <c r="L547" s="140">
        <f t="shared" si="130"/>
        <v>6.1453781004867434</v>
      </c>
      <c r="M547" s="139" t="e" cm="1">
        <f t="array" ref="M547">[1]!BSMPut(L547,$G$4,$G$7,V547,$G$11,AE547)</f>
        <v>#VALUE!</v>
      </c>
      <c r="N547" s="139" t="e">
        <f t="shared" si="131"/>
        <v>#VALUE!</v>
      </c>
      <c r="O547" s="141">
        <f t="shared" si="132"/>
        <v>4.7378050895683366E-2</v>
      </c>
      <c r="P547" s="139">
        <f t="shared" si="133"/>
        <v>-5.2373586791627739E-3</v>
      </c>
      <c r="Q547" s="156">
        <f t="shared" si="134"/>
        <v>3.668803777192563E-4</v>
      </c>
      <c r="R547" s="156">
        <f t="shared" si="128"/>
        <v>-4.8704783014435179E-3</v>
      </c>
    </row>
    <row r="548" spans="9:18" ht="15" x14ac:dyDescent="0.2">
      <c r="I548" s="49">
        <v>44293</v>
      </c>
      <c r="J548" s="50">
        <v>8.5900001525878906</v>
      </c>
      <c r="K548" s="139">
        <f t="shared" si="129"/>
        <v>1.7477829507272608E-3</v>
      </c>
      <c r="L548" s="140">
        <f t="shared" si="130"/>
        <v>6.1086580301112692</v>
      </c>
      <c r="M548" s="139" t="e" cm="1">
        <f t="array" ref="M548">[1]!BSMPut(L548,$G$4,$G$7,V548,$G$11,AE548)</f>
        <v>#VALUE!</v>
      </c>
      <c r="N548" s="139" t="e">
        <f t="shared" si="131"/>
        <v>#VALUE!</v>
      </c>
      <c r="O548" s="141">
        <f t="shared" si="132"/>
        <v>1.0657980520209165E-2</v>
      </c>
      <c r="P548" s="139">
        <f t="shared" si="133"/>
        <v>-1.178175668365264E-3</v>
      </c>
      <c r="Q548" s="156">
        <f t="shared" si="134"/>
        <v>1.8566068501716511E-5</v>
      </c>
      <c r="R548" s="156">
        <f t="shared" si="128"/>
        <v>-1.1596095998635475E-3</v>
      </c>
    </row>
    <row r="549" spans="9:18" ht="15" x14ac:dyDescent="0.2">
      <c r="I549" s="49">
        <v>44292</v>
      </c>
      <c r="J549" s="50">
        <v>8.5749998092651296</v>
      </c>
      <c r="K549" s="139">
        <f t="shared" si="129"/>
        <v>1.6461205063849977E-2</v>
      </c>
      <c r="L549" s="140">
        <f t="shared" si="130"/>
        <v>6.1983804788867456</v>
      </c>
      <c r="M549" s="139" t="e" cm="1">
        <f t="array" ref="M549">[1]!BSMPut(L549,$G$4,$G$7,V549,$G$11,AE549)</f>
        <v>#VALUE!</v>
      </c>
      <c r="N549" s="139" t="e">
        <f t="shared" si="131"/>
        <v>#VALUE!</v>
      </c>
      <c r="O549" s="141">
        <f t="shared" si="132"/>
        <v>0.10038042929568558</v>
      </c>
      <c r="P549" s="139">
        <f t="shared" si="133"/>
        <v>-1.1096452949223021E-2</v>
      </c>
      <c r="Q549" s="156">
        <f t="shared" si="134"/>
        <v>1.6469036861850659E-3</v>
      </c>
      <c r="R549" s="156">
        <f t="shared" si="128"/>
        <v>-9.4495492630379558E-3</v>
      </c>
    </row>
    <row r="550" spans="9:18" ht="15" x14ac:dyDescent="0.2">
      <c r="I550" s="49">
        <v>44291</v>
      </c>
      <c r="J550" s="50">
        <v>8.4350004196166992</v>
      </c>
      <c r="K550" s="139">
        <f t="shared" si="129"/>
        <v>0</v>
      </c>
      <c r="L550" s="140">
        <f t="shared" si="130"/>
        <v>6.09800004959106</v>
      </c>
      <c r="M550" s="139" t="e" cm="1">
        <f t="array" ref="M550">[1]!BSMPut(L550,$G$4,$G$7,V550,$G$11,AE550)</f>
        <v>#VALUE!</v>
      </c>
      <c r="N550" s="139" t="e">
        <f t="shared" si="131"/>
        <v>#VALUE!</v>
      </c>
      <c r="O550" s="141">
        <f t="shared" si="132"/>
        <v>0</v>
      </c>
      <c r="P550" s="139">
        <f t="shared" si="133"/>
        <v>0</v>
      </c>
      <c r="Q550" s="156">
        <f t="shared" si="134"/>
        <v>0</v>
      </c>
      <c r="R550" s="156">
        <f t="shared" si="128"/>
        <v>0</v>
      </c>
    </row>
    <row r="551" spans="9:18" ht="15" x14ac:dyDescent="0.2">
      <c r="I551" s="49">
        <v>44288</v>
      </c>
      <c r="J551" s="50">
        <v>8.4350004196166992</v>
      </c>
      <c r="K551" s="139">
        <f t="shared" si="129"/>
        <v>2.0174691133862991E-3</v>
      </c>
      <c r="L551" s="140">
        <f t="shared" si="130"/>
        <v>6.1103025763445382</v>
      </c>
      <c r="M551" s="139" t="e" cm="1">
        <f t="array" ref="M551">[1]!BSMPut(L551,$G$4,$G$7,V551,$G$11,AE551)</f>
        <v>#VALUE!</v>
      </c>
      <c r="N551" s="139" t="e">
        <f t="shared" si="131"/>
        <v>#VALUE!</v>
      </c>
      <c r="O551" s="141">
        <f t="shared" si="132"/>
        <v>1.2302526753478205E-2</v>
      </c>
      <c r="P551" s="139">
        <f t="shared" si="133"/>
        <v>-1.3599703670762824E-3</v>
      </c>
      <c r="Q551" s="156">
        <f t="shared" si="134"/>
        <v>2.4737667081251532E-5</v>
      </c>
      <c r="R551" s="156">
        <f t="shared" si="128"/>
        <v>-1.3352326999950309E-3</v>
      </c>
    </row>
    <row r="552" spans="9:18" ht="15" x14ac:dyDescent="0.2">
      <c r="I552" s="49">
        <v>44287</v>
      </c>
      <c r="J552" s="50">
        <v>8.4180002212524396</v>
      </c>
      <c r="K552" s="139">
        <f t="shared" si="129"/>
        <v>-5.0951256100883139E-3</v>
      </c>
      <c r="L552" s="140">
        <f t="shared" si="130"/>
        <v>6.0669299733680688</v>
      </c>
      <c r="M552" s="139" t="e" cm="1">
        <f t="array" ref="M552">[1]!BSMPut(L552,$G$4,$G$7,V552,$G$11,AE552)</f>
        <v>#VALUE!</v>
      </c>
      <c r="N552" s="139" t="e">
        <f t="shared" si="131"/>
        <v>#VALUE!</v>
      </c>
      <c r="O552" s="141">
        <f t="shared" si="132"/>
        <v>-3.1070076222991183E-2</v>
      </c>
      <c r="P552" s="139">
        <f t="shared" si="133"/>
        <v>3.4346101262590729E-3</v>
      </c>
      <c r="Q552" s="156">
        <f t="shared" si="134"/>
        <v>1.577810135754124E-4</v>
      </c>
      <c r="R552" s="156">
        <f t="shared" si="128"/>
        <v>3.5923911398344855E-3</v>
      </c>
    </row>
    <row r="553" spans="9:18" ht="15" x14ac:dyDescent="0.2">
      <c r="I553" s="49">
        <v>44286</v>
      </c>
      <c r="J553" s="50">
        <v>8.4610004425048793</v>
      </c>
      <c r="K553" s="139">
        <f t="shared" si="129"/>
        <v>0</v>
      </c>
      <c r="L553" s="140">
        <f t="shared" si="130"/>
        <v>6.09800004959106</v>
      </c>
      <c r="M553" s="139" t="e" cm="1">
        <f t="array" ref="M553">[1]!BSMPut(L553,$G$4,$G$7,V553,$G$11,AE553)</f>
        <v>#VALUE!</v>
      </c>
      <c r="N553" s="139" t="e">
        <f t="shared" si="131"/>
        <v>#VALUE!</v>
      </c>
      <c r="O553" s="141">
        <f t="shared" si="132"/>
        <v>0</v>
      </c>
      <c r="P553" s="139">
        <f t="shared" si="133"/>
        <v>0</v>
      </c>
      <c r="Q553" s="156">
        <f t="shared" si="134"/>
        <v>0</v>
      </c>
      <c r="R553" s="156">
        <f t="shared" si="128"/>
        <v>0</v>
      </c>
    </row>
    <row r="554" spans="9:18" ht="15" x14ac:dyDescent="0.2">
      <c r="I554" s="49">
        <v>44285</v>
      </c>
      <c r="J554" s="50">
        <v>8.4610004425048793</v>
      </c>
      <c r="K554" s="139">
        <f t="shared" si="129"/>
        <v>-1.0631179486633936E-3</v>
      </c>
      <c r="L554" s="140">
        <f t="shared" si="130"/>
        <v>6.0915171562873889</v>
      </c>
      <c r="M554" s="139" t="e" cm="1">
        <f t="array" ref="M554">[1]!BSMPut(L554,$G$4,$G$7,V554,$G$11,AE554)</f>
        <v>#VALUE!</v>
      </c>
      <c r="N554" s="139" t="e">
        <f t="shared" si="131"/>
        <v>#VALUE!</v>
      </c>
      <c r="O554" s="141">
        <f t="shared" si="132"/>
        <v>-6.4828933036711334E-3</v>
      </c>
      <c r="P554" s="139">
        <f t="shared" si="133"/>
        <v>7.1664487812776896E-4</v>
      </c>
      <c r="Q554" s="156">
        <f t="shared" si="134"/>
        <v>6.869226745617023E-6</v>
      </c>
      <c r="R554" s="156">
        <f t="shared" si="128"/>
        <v>7.2351410487338599E-4</v>
      </c>
    </row>
    <row r="555" spans="9:18" ht="15" x14ac:dyDescent="0.2">
      <c r="I555" s="49">
        <v>44284</v>
      </c>
      <c r="J555" s="50">
        <v>8.4700002670287997</v>
      </c>
      <c r="K555" s="139">
        <f t="shared" si="129"/>
        <v>3.3112467392097346E-3</v>
      </c>
      <c r="L555" s="140">
        <f t="shared" si="130"/>
        <v>6.1181920323709695</v>
      </c>
      <c r="M555" s="139" t="e" cm="1">
        <f t="array" ref="M555">[1]!BSMPut(L555,$G$4,$G$7,V555,$G$11,AE555)</f>
        <v>#VALUE!</v>
      </c>
      <c r="N555" s="139" t="e">
        <f t="shared" si="131"/>
        <v>#VALUE!</v>
      </c>
      <c r="O555" s="141">
        <f t="shared" si="132"/>
        <v>2.0191982779909523E-2</v>
      </c>
      <c r="P555" s="139">
        <f t="shared" si="133"/>
        <v>-2.232102297637989E-3</v>
      </c>
      <c r="Q555" s="156">
        <f t="shared" si="134"/>
        <v>6.6638933602713904E-5</v>
      </c>
      <c r="R555" s="156">
        <f t="shared" si="128"/>
        <v>-2.1654633640352753E-3</v>
      </c>
    </row>
    <row r="556" spans="9:18" ht="15" x14ac:dyDescent="0.2">
      <c r="I556" s="49">
        <v>44281</v>
      </c>
      <c r="J556" s="50">
        <v>8.4420003890991193</v>
      </c>
      <c r="K556" s="139">
        <f t="shared" si="129"/>
        <v>-7.1042809412583975E-4</v>
      </c>
      <c r="L556" s="140">
        <f t="shared" si="130"/>
        <v>6.0936678590378497</v>
      </c>
      <c r="M556" s="139" t="e" cm="1">
        <f t="array" ref="M556">[1]!BSMPut(L556,$G$4,$G$7,V556,$G$11,AE556)</f>
        <v>#VALUE!</v>
      </c>
      <c r="N556" s="139" t="e">
        <f t="shared" si="131"/>
        <v>#VALUE!</v>
      </c>
      <c r="O556" s="141">
        <f t="shared" si="132"/>
        <v>-4.3321905532103244E-3</v>
      </c>
      <c r="P556" s="139">
        <f t="shared" si="133"/>
        <v>4.788976195664963E-4</v>
      </c>
      <c r="Q556" s="156">
        <f t="shared" si="134"/>
        <v>3.0675044838686091E-6</v>
      </c>
      <c r="R556" s="156">
        <f t="shared" si="128"/>
        <v>4.8196512405036492E-4</v>
      </c>
    </row>
    <row r="557" spans="9:18" ht="15" x14ac:dyDescent="0.2">
      <c r="I557" s="49">
        <v>44280</v>
      </c>
      <c r="J557" s="50">
        <v>8.4479999542236293</v>
      </c>
      <c r="K557" s="139">
        <f t="shared" si="129"/>
        <v>4.9839686253433033E-3</v>
      </c>
      <c r="L557" s="140">
        <f t="shared" si="130"/>
        <v>6.1283922905155634</v>
      </c>
      <c r="M557" s="139" t="e" cm="1">
        <f t="array" ref="M557">[1]!BSMPut(L557,$G$4,$G$7,V557,$G$11,AE557)</f>
        <v>#VALUE!</v>
      </c>
      <c r="N557" s="139" t="e">
        <f t="shared" si="131"/>
        <v>#VALUE!</v>
      </c>
      <c r="O557" s="141">
        <f t="shared" si="132"/>
        <v>3.0392240924503433E-2</v>
      </c>
      <c r="P557" s="139">
        <f t="shared" si="133"/>
        <v>-3.3596795093074759E-3</v>
      </c>
      <c r="Q557" s="156">
        <f t="shared" si="134"/>
        <v>1.5097170187704961E-4</v>
      </c>
      <c r="R557" s="156">
        <f t="shared" si="128"/>
        <v>-3.2087078074304262E-3</v>
      </c>
    </row>
    <row r="558" spans="9:18" ht="15" x14ac:dyDescent="0.2">
      <c r="I558" s="49">
        <v>44279</v>
      </c>
      <c r="J558" s="50">
        <v>8.4060001373290998</v>
      </c>
      <c r="K558" s="139">
        <f t="shared" si="129"/>
        <v>-4.5104059790268417E-3</v>
      </c>
      <c r="L558" s="140">
        <f t="shared" si="130"/>
        <v>6.0704955937072782</v>
      </c>
      <c r="M558" s="139" t="e" cm="1">
        <f t="array" ref="M558">[1]!BSMPut(L558,$G$4,$G$7,V558,$G$11,AE558)</f>
        <v>#VALUE!</v>
      </c>
      <c r="N558" s="139" t="e">
        <f t="shared" si="131"/>
        <v>#VALUE!</v>
      </c>
      <c r="O558" s="141">
        <f t="shared" si="132"/>
        <v>-2.7504455883781809E-2</v>
      </c>
      <c r="P558" s="139">
        <f t="shared" si="133"/>
        <v>3.0404522350601553E-3</v>
      </c>
      <c r="Q558" s="156">
        <f t="shared" si="134"/>
        <v>1.2364490346093972E-4</v>
      </c>
      <c r="R558" s="156">
        <f t="shared" si="128"/>
        <v>3.164097138521095E-3</v>
      </c>
    </row>
    <row r="559" spans="9:18" ht="15" x14ac:dyDescent="0.2">
      <c r="I559" s="49">
        <v>44278</v>
      </c>
      <c r="J559" s="50">
        <v>8.4440002441406197</v>
      </c>
      <c r="K559" s="139">
        <f t="shared" si="129"/>
        <v>1.8285525595210243E-2</v>
      </c>
      <c r="L559" s="140">
        <f t="shared" si="130"/>
        <v>6.2095051855774512</v>
      </c>
      <c r="M559" s="139" t="e" cm="1">
        <f t="array" ref="M559">[1]!BSMPut(L559,$G$4,$G$7,V559,$G$11,AE559)</f>
        <v>#VALUE!</v>
      </c>
      <c r="N559" s="139" t="e">
        <f t="shared" si="131"/>
        <v>#VALUE!</v>
      </c>
      <c r="O559" s="141">
        <f t="shared" si="132"/>
        <v>0.11150513598639122</v>
      </c>
      <c r="P559" s="139">
        <f t="shared" si="133"/>
        <v>-1.2326222389675368E-2</v>
      </c>
      <c r="Q559" s="156">
        <f t="shared" si="134"/>
        <v>2.0321691193942557E-3</v>
      </c>
      <c r="R559" s="156">
        <f t="shared" si="128"/>
        <v>-1.0294053270281113E-2</v>
      </c>
    </row>
    <row r="560" spans="9:18" ht="15" x14ac:dyDescent="0.2">
      <c r="I560" s="49">
        <v>44277</v>
      </c>
      <c r="J560" s="50">
        <v>8.2910003662109304</v>
      </c>
      <c r="K560" s="139">
        <f t="shared" si="129"/>
        <v>4.351542068459481E-3</v>
      </c>
      <c r="L560" s="140">
        <f t="shared" si="130"/>
        <v>6.1245357533403233</v>
      </c>
      <c r="M560" s="139" t="e" cm="1">
        <f t="array" ref="M560">[1]!BSMPut(L560,$G$4,$G$7,V560,$G$11,AE560)</f>
        <v>#VALUE!</v>
      </c>
      <c r="N560" s="139" t="e">
        <f t="shared" si="131"/>
        <v>#VALUE!</v>
      </c>
      <c r="O560" s="141">
        <f t="shared" si="132"/>
        <v>2.6535703749263284E-2</v>
      </c>
      <c r="P560" s="139">
        <f t="shared" si="133"/>
        <v>-2.9333625109419282E-3</v>
      </c>
      <c r="Q560" s="156">
        <f t="shared" si="134"/>
        <v>1.1508833952330728E-4</v>
      </c>
      <c r="R560" s="156">
        <f t="shared" si="128"/>
        <v>-2.818274171418621E-3</v>
      </c>
    </row>
    <row r="561" spans="9:18" ht="15" x14ac:dyDescent="0.2">
      <c r="I561" s="49">
        <v>44274</v>
      </c>
      <c r="J561" s="50">
        <v>8.2550001144409109</v>
      </c>
      <c r="K561" s="139">
        <f t="shared" si="129"/>
        <v>1.8091161939732221E-2</v>
      </c>
      <c r="L561" s="140">
        <f t="shared" si="130"/>
        <v>6.2083199559967062</v>
      </c>
      <c r="M561" s="139" t="e" cm="1">
        <f t="array" ref="M561">[1]!BSMPut(L561,$G$4,$G$7,V561,$G$11,AE561)</f>
        <v>#VALUE!</v>
      </c>
      <c r="N561" s="139" t="e">
        <f t="shared" si="131"/>
        <v>#VALUE!</v>
      </c>
      <c r="O561" s="141">
        <f t="shared" si="132"/>
        <v>0.11031990640564615</v>
      </c>
      <c r="P561" s="139">
        <f t="shared" si="133"/>
        <v>-1.2195202385387238E-2</v>
      </c>
      <c r="Q561" s="156">
        <f t="shared" si="134"/>
        <v>1.9891973576235422E-3</v>
      </c>
      <c r="R561" s="156">
        <f t="shared" si="128"/>
        <v>-1.0206005027763696E-2</v>
      </c>
    </row>
    <row r="562" spans="9:18" ht="15" x14ac:dyDescent="0.2">
      <c r="I562" s="49">
        <v>44273</v>
      </c>
      <c r="J562" s="50">
        <v>8.1070003509521396</v>
      </c>
      <c r="K562" s="139">
        <f t="shared" si="129"/>
        <v>-8.3528108192154824E-3</v>
      </c>
      <c r="L562" s="140">
        <f t="shared" si="130"/>
        <v>6.047064608801259</v>
      </c>
      <c r="M562" s="139" t="e" cm="1">
        <f t="array" ref="M562">[1]!BSMPut(L562,$G$4,$G$7,V562,$G$11,AE562)</f>
        <v>#VALUE!</v>
      </c>
      <c r="N562" s="139" t="e">
        <f t="shared" si="131"/>
        <v>#VALUE!</v>
      </c>
      <c r="O562" s="141">
        <f t="shared" si="132"/>
        <v>-5.0935440789801056E-2</v>
      </c>
      <c r="P562" s="139">
        <f t="shared" si="133"/>
        <v>5.6306067441400679E-3</v>
      </c>
      <c r="Q562" s="156">
        <f t="shared" si="134"/>
        <v>4.2404333543811953E-4</v>
      </c>
      <c r="R562" s="156">
        <f t="shared" si="128"/>
        <v>6.0546500795781878E-3</v>
      </c>
    </row>
    <row r="563" spans="9:18" ht="15" x14ac:dyDescent="0.2">
      <c r="I563" s="49">
        <v>44272</v>
      </c>
      <c r="J563" s="50">
        <v>8.1750001907348597</v>
      </c>
      <c r="K563" s="139">
        <f t="shared" si="129"/>
        <v>-6.58377163439811E-3</v>
      </c>
      <c r="L563" s="140">
        <f t="shared" si="130"/>
        <v>6.0578522098380034</v>
      </c>
      <c r="M563" s="139" t="e" cm="1">
        <f t="array" ref="M563">[1]!BSMPut(L563,$G$4,$G$7,V563,$G$11,AE563)</f>
        <v>#VALUE!</v>
      </c>
      <c r="N563" s="139" t="e">
        <f t="shared" si="131"/>
        <v>#VALUE!</v>
      </c>
      <c r="O563" s="141">
        <f t="shared" si="132"/>
        <v>-4.014783975305658E-2</v>
      </c>
      <c r="P563" s="139">
        <f t="shared" si="133"/>
        <v>4.4381023069791333E-3</v>
      </c>
      <c r="Q563" s="156">
        <f t="shared" si="134"/>
        <v>2.634477345266578E-4</v>
      </c>
      <c r="R563" s="156">
        <f t="shared" si="128"/>
        <v>4.7015500415057906E-3</v>
      </c>
    </row>
    <row r="564" spans="9:18" ht="15" x14ac:dyDescent="0.2">
      <c r="I564" s="49">
        <v>44271</v>
      </c>
      <c r="J564" s="50">
        <v>8.2290000915527308</v>
      </c>
      <c r="K564" s="139">
        <f t="shared" si="129"/>
        <v>5.3612496595508395E-3</v>
      </c>
      <c r="L564" s="140">
        <f t="shared" si="130"/>
        <v>6.1306929502808707</v>
      </c>
      <c r="M564" s="139" t="e" cm="1">
        <f t="array" ref="M564">[1]!BSMPut(L564,$G$4,$G$7,V564,$G$11,AE564)</f>
        <v>#VALUE!</v>
      </c>
      <c r="N564" s="139" t="e">
        <f t="shared" si="131"/>
        <v>#VALUE!</v>
      </c>
      <c r="O564" s="141">
        <f t="shared" si="132"/>
        <v>3.2692900689810678E-2</v>
      </c>
      <c r="P564" s="139">
        <f t="shared" si="133"/>
        <v>-3.6140036142851737E-3</v>
      </c>
      <c r="Q564" s="156">
        <f t="shared" si="134"/>
        <v>1.7469360806046503E-4</v>
      </c>
      <c r="R564" s="156">
        <f t="shared" si="128"/>
        <v>-3.4393100062247088E-3</v>
      </c>
    </row>
    <row r="565" spans="9:18" ht="15" x14ac:dyDescent="0.2">
      <c r="I565" s="49">
        <v>44270</v>
      </c>
      <c r="J565" s="50">
        <v>8.1850004196166992</v>
      </c>
      <c r="K565" s="139">
        <f t="shared" si="129"/>
        <v>-9.0002314922846601E-3</v>
      </c>
      <c r="L565" s="140">
        <f t="shared" si="130"/>
        <v>6.0431166375047773</v>
      </c>
      <c r="M565" s="139" t="e" cm="1">
        <f t="array" ref="M565">[1]!BSMPut(L565,$G$4,$G$7,V565,$G$11,AE565)</f>
        <v>#VALUE!</v>
      </c>
      <c r="N565" s="139" t="e">
        <f t="shared" si="131"/>
        <v>#VALUE!</v>
      </c>
      <c r="O565" s="141">
        <f t="shared" si="132"/>
        <v>-5.4883412086282668E-2</v>
      </c>
      <c r="P565" s="139">
        <f t="shared" si="133"/>
        <v>6.0670312348866332E-3</v>
      </c>
      <c r="Q565" s="156">
        <f t="shared" si="134"/>
        <v>4.9232547800237905E-4</v>
      </c>
      <c r="R565" s="156">
        <f t="shared" si="128"/>
        <v>6.5593567128890123E-3</v>
      </c>
    </row>
    <row r="566" spans="9:18" ht="15" x14ac:dyDescent="0.2">
      <c r="I566" s="49">
        <v>44267</v>
      </c>
      <c r="J566" s="50">
        <v>8.2589998245239205</v>
      </c>
      <c r="K566" s="139">
        <f t="shared" si="129"/>
        <v>-1.0598713911122574E-2</v>
      </c>
      <c r="L566" s="140">
        <f t="shared" si="130"/>
        <v>6.033369091635433</v>
      </c>
      <c r="M566" s="139" t="e" cm="1">
        <f t="array" ref="M566">[1]!BSMPut(L566,$G$4,$G$7,V566,$G$11,AE566)</f>
        <v>#VALUE!</v>
      </c>
      <c r="N566" s="139" t="e">
        <f t="shared" si="131"/>
        <v>#VALUE!</v>
      </c>
      <c r="O566" s="141">
        <f t="shared" si="132"/>
        <v>-6.4630957955627011E-2</v>
      </c>
      <c r="P566" s="139">
        <f t="shared" si="133"/>
        <v>7.1445638263339349E-3</v>
      </c>
      <c r="Q566" s="156">
        <f t="shared" si="134"/>
        <v>6.8273362141089251E-4</v>
      </c>
      <c r="R566" s="156">
        <f t="shared" si="128"/>
        <v>7.8272974477448277E-3</v>
      </c>
    </row>
    <row r="567" spans="9:18" ht="15" x14ac:dyDescent="0.2">
      <c r="I567" s="49">
        <v>44266</v>
      </c>
      <c r="J567" s="50">
        <v>8.3470001220703107</v>
      </c>
      <c r="K567" s="139">
        <f t="shared" si="129"/>
        <v>1.1931443203407286E-2</v>
      </c>
      <c r="L567" s="140">
        <f t="shared" si="130"/>
        <v>6.1707579908371297</v>
      </c>
      <c r="M567" s="139" t="e" cm="1">
        <f t="array" ref="M567">[1]!BSMPut(L567,$G$4,$G$7,V567,$G$11,AE567)</f>
        <v>#VALUE!</v>
      </c>
      <c r="N567" s="139" t="e">
        <f t="shared" si="131"/>
        <v>#VALUE!</v>
      </c>
      <c r="O567" s="141">
        <f t="shared" si="132"/>
        <v>7.2757941246069713E-2</v>
      </c>
      <c r="P567" s="139">
        <f t="shared" si="133"/>
        <v>-8.042952967865483E-3</v>
      </c>
      <c r="Q567" s="156">
        <f t="shared" si="134"/>
        <v>8.6522868223716726E-4</v>
      </c>
      <c r="R567" s="156">
        <f t="shared" si="128"/>
        <v>-7.177724285628316E-3</v>
      </c>
    </row>
    <row r="568" spans="9:18" ht="15" x14ac:dyDescent="0.2">
      <c r="I568" s="49">
        <v>44265</v>
      </c>
      <c r="J568" s="50">
        <v>8.2480001449584908</v>
      </c>
      <c r="K568" s="139">
        <f t="shared" si="129"/>
        <v>1.6749591676453186E-2</v>
      </c>
      <c r="L568" s="140">
        <f t="shared" si="130"/>
        <v>6.2001390604647018</v>
      </c>
      <c r="M568" s="139" t="e" cm="1">
        <f t="array" ref="M568">[1]!BSMPut(L568,$G$4,$G$7,V568,$G$11,AE568)</f>
        <v>#VALUE!</v>
      </c>
      <c r="N568" s="139" t="e">
        <f t="shared" si="131"/>
        <v>#VALUE!</v>
      </c>
      <c r="O568" s="141">
        <f t="shared" si="132"/>
        <v>0.10213901087364174</v>
      </c>
      <c r="P568" s="139">
        <f t="shared" si="133"/>
        <v>-1.1290853569683405E-2</v>
      </c>
      <c r="Q568" s="156">
        <f t="shared" si="134"/>
        <v>1.7051139197406188E-3</v>
      </c>
      <c r="R568" s="156">
        <f t="shared" si="128"/>
        <v>-9.5857396499427865E-3</v>
      </c>
    </row>
    <row r="569" spans="9:18" ht="15" x14ac:dyDescent="0.2">
      <c r="I569" s="49">
        <v>44264</v>
      </c>
      <c r="J569" s="50">
        <v>8.1110000610351491</v>
      </c>
      <c r="K569" s="139">
        <f t="shared" si="129"/>
        <v>4.5721057705615754E-3</v>
      </c>
      <c r="L569" s="140">
        <f t="shared" si="130"/>
        <v>6.1258807508066804</v>
      </c>
      <c r="M569" s="139" t="e" cm="1">
        <f t="array" ref="M569">[1]!BSMPut(L569,$G$4,$G$7,V569,$G$11,AE569)</f>
        <v>#VALUE!</v>
      </c>
      <c r="N569" s="139" t="e">
        <f t="shared" si="131"/>
        <v>#VALUE!</v>
      </c>
      <c r="O569" s="141">
        <f t="shared" si="132"/>
        <v>2.7880701215620363E-2</v>
      </c>
      <c r="P569" s="139">
        <f t="shared" si="133"/>
        <v>-3.082043894424485E-3</v>
      </c>
      <c r="Q569" s="156">
        <f t="shared" si="134"/>
        <v>1.2705082482221362E-4</v>
      </c>
      <c r="R569" s="156">
        <f t="shared" si="128"/>
        <v>-2.9549930696022714E-3</v>
      </c>
    </row>
    <row r="570" spans="9:18" ht="15" x14ac:dyDescent="0.2">
      <c r="I570" s="49">
        <v>44263</v>
      </c>
      <c r="J570" s="50">
        <v>8.0740003585815394</v>
      </c>
      <c r="K570" s="139">
        <f t="shared" si="129"/>
        <v>2.8390338260626157E-2</v>
      </c>
      <c r="L570" s="140">
        <f t="shared" si="130"/>
        <v>6.2711243337122653</v>
      </c>
      <c r="M570" s="139" t="e" cm="1">
        <f t="array" ref="M570">[1]!BSMPut(L570,$G$4,$G$7,V570,$G$11,AE570)</f>
        <v>#VALUE!</v>
      </c>
      <c r="N570" s="139" t="e">
        <f t="shared" si="131"/>
        <v>#VALUE!</v>
      </c>
      <c r="O570" s="141">
        <f t="shared" si="132"/>
        <v>0.17312428412120529</v>
      </c>
      <c r="P570" s="139">
        <f t="shared" si="133"/>
        <v>-1.9137848747987386E-2</v>
      </c>
      <c r="Q570" s="156">
        <f t="shared" si="134"/>
        <v>4.8987591242277938E-3</v>
      </c>
      <c r="R570" s="156">
        <f t="shared" si="128"/>
        <v>-1.4239089623759593E-2</v>
      </c>
    </row>
    <row r="571" spans="9:18" ht="15" x14ac:dyDescent="0.2">
      <c r="I571" s="49">
        <v>44260</v>
      </c>
      <c r="J571" s="50">
        <v>7.84800004959106</v>
      </c>
      <c r="K571" s="139">
        <f t="shared" si="129"/>
        <v>-1.0188356720735737E-3</v>
      </c>
      <c r="L571" s="140">
        <f t="shared" si="130"/>
        <v>6.09178718961223</v>
      </c>
      <c r="M571" s="139" t="e" cm="1">
        <f t="array" ref="M571">[1]!BSMPut(L571,$G$4,$G$7,V571,$G$11,AE571)</f>
        <v>#VALUE!</v>
      </c>
      <c r="N571" s="139" t="e">
        <f t="shared" si="131"/>
        <v>#VALUE!</v>
      </c>
      <c r="O571" s="141">
        <f t="shared" si="132"/>
        <v>-6.212859978830032E-3</v>
      </c>
      <c r="P571" s="139">
        <f t="shared" si="133"/>
        <v>6.8679431756685368E-4</v>
      </c>
      <c r="Q571" s="156">
        <f t="shared" si="134"/>
        <v>6.3088940787395942E-6</v>
      </c>
      <c r="R571" s="156">
        <f t="shared" si="128"/>
        <v>6.9310321164559323E-4</v>
      </c>
    </row>
    <row r="572" spans="9:18" ht="15" x14ac:dyDescent="0.2">
      <c r="I572" s="49">
        <v>44259</v>
      </c>
      <c r="J572" s="50">
        <v>7.8559999465942303</v>
      </c>
      <c r="K572" s="139">
        <f t="shared" si="129"/>
        <v>3.3524115664767852E-2</v>
      </c>
      <c r="L572" s="140">
        <f t="shared" si="130"/>
        <v>6.3024301085773109</v>
      </c>
      <c r="M572" s="139" t="e" cm="1">
        <f t="array" ref="M572">[1]!BSMPut(L572,$G$4,$G$7,V572,$G$11,AE572)</f>
        <v>#VALUE!</v>
      </c>
      <c r="N572" s="139" t="e">
        <f t="shared" si="131"/>
        <v>#VALUE!</v>
      </c>
      <c r="O572" s="141">
        <f t="shared" si="132"/>
        <v>0.20443005898625088</v>
      </c>
      <c r="P572" s="139">
        <f t="shared" si="133"/>
        <v>-2.2598513942053037E-2</v>
      </c>
      <c r="Q572" s="156">
        <f t="shared" si="134"/>
        <v>6.8306119270936773E-3</v>
      </c>
      <c r="R572" s="156">
        <f t="shared" si="128"/>
        <v>-1.576790201495936E-2</v>
      </c>
    </row>
    <row r="573" spans="9:18" ht="15" x14ac:dyDescent="0.2">
      <c r="I573" s="49">
        <v>44258</v>
      </c>
      <c r="J573" s="50">
        <v>7.5970001220703098</v>
      </c>
      <c r="K573" s="139">
        <f t="shared" si="129"/>
        <v>-3.3524115664767956E-2</v>
      </c>
      <c r="L573" s="140">
        <f t="shared" si="130"/>
        <v>5.8935699906048082</v>
      </c>
      <c r="M573" s="139" t="e" cm="1">
        <f t="array" ref="M573">[1]!BSMPut(L573,$G$4,$G$7,V573,$G$11,AE573)</f>
        <v>#VALUE!</v>
      </c>
      <c r="N573" s="139" t="e">
        <f t="shared" si="131"/>
        <v>#VALUE!</v>
      </c>
      <c r="O573" s="141">
        <f t="shared" si="132"/>
        <v>-0.20443005898625177</v>
      </c>
      <c r="P573" s="139">
        <f t="shared" si="133"/>
        <v>2.2598513942053134E-2</v>
      </c>
      <c r="Q573" s="156">
        <f t="shared" si="134"/>
        <v>6.8306119270937363E-3</v>
      </c>
      <c r="R573" s="156">
        <f t="shared" si="128"/>
        <v>2.9429125869146869E-2</v>
      </c>
    </row>
    <row r="574" spans="9:18" ht="15" x14ac:dyDescent="0.2">
      <c r="I574" s="49">
        <v>44257</v>
      </c>
      <c r="J574" s="50">
        <v>7.8559999465942303</v>
      </c>
      <c r="K574" s="139">
        <f t="shared" si="129"/>
        <v>-1.0761645737476037E-2</v>
      </c>
      <c r="L574" s="140">
        <f t="shared" si="130"/>
        <v>6.0323755333502493</v>
      </c>
      <c r="M574" s="139" t="e" cm="1">
        <f t="array" ref="M574">[1]!BSMPut(L574,$G$4,$G$7,V574,$G$11,AE574)</f>
        <v>#VALUE!</v>
      </c>
      <c r="N574" s="139" t="e">
        <f t="shared" si="131"/>
        <v>#VALUE!</v>
      </c>
      <c r="O574" s="141">
        <f t="shared" si="132"/>
        <v>-6.5624516240810671E-2</v>
      </c>
      <c r="P574" s="139">
        <f t="shared" si="133"/>
        <v>7.2543957212681106E-3</v>
      </c>
      <c r="Q574" s="156">
        <f t="shared" si="134"/>
        <v>7.038860110460376E-4</v>
      </c>
      <c r="R574" s="156">
        <f t="shared" si="128"/>
        <v>7.9582817323141479E-3</v>
      </c>
    </row>
    <row r="575" spans="9:18" ht="15" x14ac:dyDescent="0.2">
      <c r="I575" s="49">
        <v>44256</v>
      </c>
      <c r="J575" s="50">
        <v>7.94099998474121</v>
      </c>
      <c r="K575" s="139">
        <f t="shared" si="129"/>
        <v>1.3183115549961388E-2</v>
      </c>
      <c r="L575" s="140">
        <f t="shared" si="130"/>
        <v>6.1783906888684887</v>
      </c>
      <c r="M575" s="139" t="e" cm="1">
        <f t="array" ref="M575">[1]!BSMPut(L575,$G$4,$G$7,V575,$G$11,AE575)</f>
        <v>#VALUE!</v>
      </c>
      <c r="N575" s="139" t="e">
        <f t="shared" si="131"/>
        <v>#VALUE!</v>
      </c>
      <c r="O575" s="141">
        <f t="shared" si="132"/>
        <v>8.0390639277428733E-2</v>
      </c>
      <c r="P575" s="139">
        <f t="shared" si="133"/>
        <v>-8.8867018457579865E-3</v>
      </c>
      <c r="Q575" s="156">
        <f t="shared" si="134"/>
        <v>1.0562848934098407E-3</v>
      </c>
      <c r="R575" s="156">
        <f t="shared" si="128"/>
        <v>-7.8304169523481463E-3</v>
      </c>
    </row>
    <row r="576" spans="9:18" ht="15" x14ac:dyDescent="0.2">
      <c r="I576" s="49">
        <v>44253</v>
      </c>
      <c r="J576" s="50">
        <v>7.8369998931884703</v>
      </c>
      <c r="K576" s="139">
        <f t="shared" si="129"/>
        <v>-4.4560929300233483E-3</v>
      </c>
      <c r="L576" s="140">
        <f t="shared" si="130"/>
        <v>6.0708267946827954</v>
      </c>
      <c r="M576" s="139" t="e" cm="1">
        <f t="array" ref="M576">[1]!BSMPut(L576,$G$4,$G$7,V576,$G$11,AE576)</f>
        <v>#VALUE!</v>
      </c>
      <c r="N576" s="139" t="e">
        <f t="shared" si="131"/>
        <v>#VALUE!</v>
      </c>
      <c r="O576" s="141">
        <f t="shared" si="132"/>
        <v>-2.717325490826461E-2</v>
      </c>
      <c r="P576" s="139">
        <f t="shared" si="133"/>
        <v>3.0038399584704865E-3</v>
      </c>
      <c r="Q576" s="156">
        <f t="shared" si="134"/>
        <v>1.2068503756273119E-4</v>
      </c>
      <c r="R576" s="156">
        <f t="shared" si="128"/>
        <v>3.1245249960332178E-3</v>
      </c>
    </row>
    <row r="577" spans="9:18" ht="15" x14ac:dyDescent="0.2">
      <c r="I577" s="49">
        <v>44252</v>
      </c>
      <c r="J577" s="50">
        <v>7.8720002174377397</v>
      </c>
      <c r="K577" s="139">
        <f t="shared" si="129"/>
        <v>-4.3097948731154198E-3</v>
      </c>
      <c r="L577" s="140">
        <f t="shared" si="130"/>
        <v>6.0717189202410751</v>
      </c>
      <c r="M577" s="139" t="e" cm="1">
        <f t="array" ref="M577">[1]!BSMPut(L577,$G$4,$G$7,V577,$G$11,AE577)</f>
        <v>#VALUE!</v>
      </c>
      <c r="N577" s="139" t="e">
        <f t="shared" si="131"/>
        <v>#VALUE!</v>
      </c>
      <c r="O577" s="141">
        <f t="shared" si="132"/>
        <v>-2.6281129349984944E-2</v>
      </c>
      <c r="P577" s="139">
        <f t="shared" si="133"/>
        <v>2.9052208416594856E-3</v>
      </c>
      <c r="Q577" s="156">
        <f t="shared" si="134"/>
        <v>1.1289069629508005E-4</v>
      </c>
      <c r="R577" s="156">
        <f t="shared" si="128"/>
        <v>3.0181115379545658E-3</v>
      </c>
    </row>
    <row r="578" spans="9:18" ht="15" x14ac:dyDescent="0.2">
      <c r="I578" s="49">
        <v>44251</v>
      </c>
      <c r="J578" s="50">
        <v>7.9060001373290998</v>
      </c>
      <c r="K578" s="139">
        <f t="shared" si="129"/>
        <v>-8.1879976082254273E-3</v>
      </c>
      <c r="L578" s="140">
        <f t="shared" si="130"/>
        <v>6.0480696397700502</v>
      </c>
      <c r="M578" s="139" t="e" cm="1">
        <f t="array" ref="M578">[1]!BSMPut(L578,$G$4,$G$7,V578,$G$11,AE578)</f>
        <v>#VALUE!</v>
      </c>
      <c r="N578" s="139" t="e">
        <f t="shared" si="131"/>
        <v>#VALUE!</v>
      </c>
      <c r="O578" s="141">
        <f t="shared" si="132"/>
        <v>-4.9930409821009825E-2</v>
      </c>
      <c r="P578" s="139">
        <f t="shared" si="133"/>
        <v>5.5195066130093945E-3</v>
      </c>
      <c r="Q578" s="156">
        <f t="shared" si="134"/>
        <v>4.0747443440997572E-4</v>
      </c>
      <c r="R578" s="156">
        <f t="shared" si="128"/>
        <v>5.9269810474193701E-3</v>
      </c>
    </row>
    <row r="579" spans="9:18" ht="15" x14ac:dyDescent="0.2">
      <c r="I579" s="49">
        <v>44250</v>
      </c>
      <c r="J579" s="50">
        <v>7.9710001945495597</v>
      </c>
      <c r="K579" s="139">
        <f t="shared" si="129"/>
        <v>-1.5313049633937746E-2</v>
      </c>
      <c r="L579" s="140">
        <f t="shared" si="130"/>
        <v>6.0046210721639168</v>
      </c>
      <c r="M579" s="139" t="e" cm="1">
        <f t="array" ref="M579">[1]!BSMPut(L579,$G$4,$G$7,V579,$G$11,AE579)</f>
        <v>#VALUE!</v>
      </c>
      <c r="N579" s="139" t="e">
        <f t="shared" si="131"/>
        <v>#VALUE!</v>
      </c>
      <c r="O579" s="141">
        <f t="shared" si="132"/>
        <v>-9.3378977427143184E-2</v>
      </c>
      <c r="P579" s="139">
        <f t="shared" si="133"/>
        <v>1.0322484539437892E-2</v>
      </c>
      <c r="Q579" s="156">
        <f t="shared" si="134"/>
        <v>1.4251754471474149E-3</v>
      </c>
      <c r="R579" s="156">
        <f t="shared" ref="R579:R642" si="135">P579+Q579+X579+AG579</f>
        <v>1.1747659986585307E-2</v>
      </c>
    </row>
    <row r="580" spans="9:18" ht="15" x14ac:dyDescent="0.2">
      <c r="I580" s="49">
        <v>44249</v>
      </c>
      <c r="J580" s="50">
        <v>8.0939998626708896</v>
      </c>
      <c r="K580" s="139">
        <f t="shared" ref="K580:K643" si="136">LN(J580/J581)</f>
        <v>-1.1058001026895706E-2</v>
      </c>
      <c r="L580" s="140">
        <f t="shared" ref="L580:L643" si="137">$J$3*(1+K580)</f>
        <v>6.0305683587806724</v>
      </c>
      <c r="M580" s="139" t="e" cm="1">
        <f t="array" ref="M580">[1]!BSMPut(L580,$G$4,$G$7,V580,$G$11,AE580)</f>
        <v>#VALUE!</v>
      </c>
      <c r="N580" s="139" t="e">
        <f t="shared" ref="N580:N643" si="138">$B$5*(M580-$G$10)</f>
        <v>#VALUE!</v>
      </c>
      <c r="O580" s="141">
        <f t="shared" ref="O580:O643" si="139">L580-$J$3</f>
        <v>-6.7431690810387579E-2</v>
      </c>
      <c r="P580" s="139">
        <f t="shared" ref="P580:P643" si="140">O580*$G$15</f>
        <v>7.4541680048003196E-3</v>
      </c>
      <c r="Q580" s="156">
        <f t="shared" ref="Q580:Q643" si="141">0.5*$G$16*O580^2</f>
        <v>7.431871693172233E-4</v>
      </c>
      <c r="R580" s="156">
        <f t="shared" si="135"/>
        <v>8.1973551741175432E-3</v>
      </c>
    </row>
    <row r="581" spans="9:18" ht="15" x14ac:dyDescent="0.2">
      <c r="I581" s="49">
        <v>44246</v>
      </c>
      <c r="J581" s="50">
        <v>8.1840000152587802</v>
      </c>
      <c r="K581" s="139">
        <f t="shared" si="136"/>
        <v>-4.8860374125993613E-4</v>
      </c>
      <c r="L581" s="140">
        <f t="shared" si="137"/>
        <v>6.0950205439526268</v>
      </c>
      <c r="M581" s="139" t="e" cm="1">
        <f t="array" ref="M581">[1]!BSMPut(L581,$G$4,$G$7,V581,$G$11,AE581)</f>
        <v>#VALUE!</v>
      </c>
      <c r="N581" s="139" t="e">
        <f t="shared" si="138"/>
        <v>#VALUE!</v>
      </c>
      <c r="O581" s="141">
        <f t="shared" si="139"/>
        <v>-2.9795056384331886E-3</v>
      </c>
      <c r="P581" s="139">
        <f t="shared" si="140"/>
        <v>3.2936643487974803E-4</v>
      </c>
      <c r="Q581" s="156">
        <f t="shared" si="141"/>
        <v>1.4509703151811159E-6</v>
      </c>
      <c r="R581" s="156">
        <f t="shared" si="135"/>
        <v>3.3081740519492916E-4</v>
      </c>
    </row>
    <row r="582" spans="9:18" ht="15" x14ac:dyDescent="0.2">
      <c r="I582" s="49">
        <v>44245</v>
      </c>
      <c r="J582" s="50">
        <v>8.1879997253417898</v>
      </c>
      <c r="K582" s="139">
        <f t="shared" si="136"/>
        <v>-1.2380330290587858E-2</v>
      </c>
      <c r="L582" s="140">
        <f t="shared" si="137"/>
        <v>6.0225047948651014</v>
      </c>
      <c r="M582" s="139" t="e" cm="1">
        <f t="array" ref="M582">[1]!BSMPut(L582,$G$4,$G$7,V582,$G$11,AE582)</f>
        <v>#VALUE!</v>
      </c>
      <c r="N582" s="139" t="e">
        <f t="shared" si="138"/>
        <v>#VALUE!</v>
      </c>
      <c r="O582" s="141">
        <f t="shared" si="139"/>
        <v>-7.5495254725958638E-2</v>
      </c>
      <c r="P582" s="139">
        <f t="shared" si="140"/>
        <v>8.3455465157311615E-3</v>
      </c>
      <c r="Q582" s="156">
        <f t="shared" si="141"/>
        <v>9.3155695754741944E-4</v>
      </c>
      <c r="R582" s="156">
        <f t="shared" si="135"/>
        <v>9.2771034732785813E-3</v>
      </c>
    </row>
    <row r="583" spans="9:18" ht="15" x14ac:dyDescent="0.2">
      <c r="I583" s="49">
        <v>44244</v>
      </c>
      <c r="J583" s="50">
        <v>8.2899999618530202</v>
      </c>
      <c r="K583" s="139">
        <f t="shared" si="136"/>
        <v>-4.3332098844886943E-3</v>
      </c>
      <c r="L583" s="140">
        <f t="shared" si="137"/>
        <v>6.0715761355005595</v>
      </c>
      <c r="M583" s="139" t="e" cm="1">
        <f t="array" ref="M583">[1]!BSMPut(L583,$G$4,$G$7,V583,$G$11,AE583)</f>
        <v>#VALUE!</v>
      </c>
      <c r="N583" s="139" t="e">
        <f t="shared" si="138"/>
        <v>#VALUE!</v>
      </c>
      <c r="O583" s="141">
        <f t="shared" si="139"/>
        <v>-2.6423914090500489E-2</v>
      </c>
      <c r="P583" s="139">
        <f t="shared" si="140"/>
        <v>2.9210048362699353E-3</v>
      </c>
      <c r="Q583" s="156">
        <f t="shared" si="141"/>
        <v>1.1412069336388159E-4</v>
      </c>
      <c r="R583" s="156">
        <f t="shared" si="135"/>
        <v>3.0351255296338169E-3</v>
      </c>
    </row>
    <row r="584" spans="9:18" ht="15" x14ac:dyDescent="0.2">
      <c r="I584" s="49">
        <v>44243</v>
      </c>
      <c r="J584" s="50">
        <v>8.3260002136230398</v>
      </c>
      <c r="K584" s="139">
        <f t="shared" si="136"/>
        <v>-1.809136160421302E-2</v>
      </c>
      <c r="L584" s="140">
        <f t="shared" si="137"/>
        <v>5.9876789256313998</v>
      </c>
      <c r="M584" s="139" t="e" cm="1">
        <f t="array" ref="M584">[1]!BSMPut(L584,$G$4,$G$7,V584,$G$11,AE584)</f>
        <v>#VALUE!</v>
      </c>
      <c r="N584" s="139" t="e">
        <f t="shared" si="138"/>
        <v>#VALUE!</v>
      </c>
      <c r="O584" s="141">
        <f t="shared" si="139"/>
        <v>-0.11032112395966021</v>
      </c>
      <c r="P584" s="139">
        <f t="shared" si="140"/>
        <v>1.2195336978663287E-2</v>
      </c>
      <c r="Q584" s="156">
        <f t="shared" si="141"/>
        <v>1.9892412657208469E-3</v>
      </c>
      <c r="R584" s="156">
        <f t="shared" si="135"/>
        <v>1.4184578244384134E-2</v>
      </c>
    </row>
    <row r="585" spans="9:18" ht="15" x14ac:dyDescent="0.2">
      <c r="I585" s="49">
        <v>44242</v>
      </c>
      <c r="J585" s="50">
        <v>8.4779996871948207</v>
      </c>
      <c r="K585" s="139">
        <f t="shared" si="136"/>
        <v>9.4399584395444126E-4</v>
      </c>
      <c r="L585" s="140">
        <f t="shared" si="137"/>
        <v>6.1037565362943083</v>
      </c>
      <c r="M585" s="139" t="e" cm="1">
        <f t="array" ref="M585">[1]!BSMPut(L585,$G$4,$G$7,V585,$G$11,AE585)</f>
        <v>#VALUE!</v>
      </c>
      <c r="N585" s="139" t="e">
        <f t="shared" si="138"/>
        <v>#VALUE!</v>
      </c>
      <c r="O585" s="141">
        <f t="shared" si="139"/>
        <v>5.7564867032482425E-3</v>
      </c>
      <c r="P585" s="139">
        <f t="shared" si="140"/>
        <v>-6.363449957686874E-4</v>
      </c>
      <c r="Q585" s="156">
        <f t="shared" si="141"/>
        <v>5.4160805646900836E-6</v>
      </c>
      <c r="R585" s="156">
        <f t="shared" si="135"/>
        <v>-6.3092891520399733E-4</v>
      </c>
    </row>
    <row r="586" spans="9:18" ht="15" x14ac:dyDescent="0.2">
      <c r="I586" s="49">
        <v>44239</v>
      </c>
      <c r="J586" s="50">
        <v>8.4700002670287997</v>
      </c>
      <c r="K586" s="139">
        <f t="shared" si="136"/>
        <v>-5.9015808730407122E-4</v>
      </c>
      <c r="L586" s="140">
        <f t="shared" si="137"/>
        <v>6.0944012655454127</v>
      </c>
      <c r="M586" s="139" t="e" cm="1">
        <f t="array" ref="M586">[1]!BSMPut(L586,$G$4,$G$7,V586,$G$11,AE586)</f>
        <v>#VALUE!</v>
      </c>
      <c r="N586" s="139" t="e">
        <f t="shared" si="138"/>
        <v>#VALUE!</v>
      </c>
      <c r="O586" s="141">
        <f t="shared" si="139"/>
        <v>-3.5987840456472853E-3</v>
      </c>
      <c r="P586" s="139">
        <f t="shared" si="140"/>
        <v>3.9782393955806633E-4</v>
      </c>
      <c r="Q586" s="156">
        <f t="shared" si="141"/>
        <v>2.1168090187028744E-6</v>
      </c>
      <c r="R586" s="156">
        <f t="shared" si="135"/>
        <v>3.999407485767692E-4</v>
      </c>
    </row>
    <row r="587" spans="9:18" ht="15" x14ac:dyDescent="0.2">
      <c r="I587" s="49">
        <v>44238</v>
      </c>
      <c r="J587" s="50">
        <v>8.4750003814697195</v>
      </c>
      <c r="K587" s="139">
        <f t="shared" si="136"/>
        <v>2.2432712315984159E-2</v>
      </c>
      <c r="L587" s="140">
        <f t="shared" si="137"/>
        <v>6.234794730406394</v>
      </c>
      <c r="M587" s="139" t="e" cm="1">
        <f t="array" ref="M587">[1]!BSMPut(L587,$G$4,$G$7,V587,$G$11,AE587)</f>
        <v>#VALUE!</v>
      </c>
      <c r="N587" s="139" t="e">
        <f t="shared" si="138"/>
        <v>#VALUE!</v>
      </c>
      <c r="O587" s="141">
        <f t="shared" si="139"/>
        <v>0.13679468081533397</v>
      </c>
      <c r="P587" s="139">
        <f t="shared" si="140"/>
        <v>-1.5121829524159809E-2</v>
      </c>
      <c r="Q587" s="156">
        <f t="shared" si="141"/>
        <v>3.0585002832570437E-3</v>
      </c>
      <c r="R587" s="156">
        <f t="shared" si="135"/>
        <v>-1.2063329240902766E-2</v>
      </c>
    </row>
    <row r="588" spans="9:18" ht="15" x14ac:dyDescent="0.2">
      <c r="I588" s="49">
        <v>44237</v>
      </c>
      <c r="J588" s="50">
        <v>8.2869997024536097</v>
      </c>
      <c r="K588" s="139">
        <f t="shared" si="136"/>
        <v>-3.2528704688968967E-3</v>
      </c>
      <c r="L588" s="140">
        <f t="shared" si="137"/>
        <v>6.0781640453104133</v>
      </c>
      <c r="M588" s="139" t="e" cm="1">
        <f t="array" ref="M588">[1]!BSMPut(L588,$G$4,$G$7,V588,$G$11,AE588)</f>
        <v>#VALUE!</v>
      </c>
      <c r="N588" s="139" t="e">
        <f t="shared" si="138"/>
        <v>#VALUE!</v>
      </c>
      <c r="O588" s="141">
        <f t="shared" si="139"/>
        <v>-1.9836004280646691E-2</v>
      </c>
      <c r="P588" s="139">
        <f t="shared" si="140"/>
        <v>2.192751014766211E-3</v>
      </c>
      <c r="Q588" s="156">
        <f t="shared" si="141"/>
        <v>6.4309997234616266E-5</v>
      </c>
      <c r="R588" s="156">
        <f t="shared" si="135"/>
        <v>2.2570610120008273E-3</v>
      </c>
    </row>
    <row r="589" spans="9:18" ht="15" x14ac:dyDescent="0.2">
      <c r="I589" s="49">
        <v>44236</v>
      </c>
      <c r="J589" s="50">
        <v>8.3140001296996999</v>
      </c>
      <c r="K589" s="139">
        <f t="shared" si="136"/>
        <v>-2.5296793434397884E-2</v>
      </c>
      <c r="L589" s="140">
        <f t="shared" si="137"/>
        <v>5.9437402019736076</v>
      </c>
      <c r="M589" s="139" t="e" cm="1">
        <f t="array" ref="M589">[1]!BSMPut(L589,$G$4,$G$7,V589,$G$11,AE589)</f>
        <v>#VALUE!</v>
      </c>
      <c r="N589" s="139" t="e">
        <f t="shared" si="138"/>
        <v>#VALUE!</v>
      </c>
      <c r="O589" s="141">
        <f t="shared" si="139"/>
        <v>-0.15425984761745237</v>
      </c>
      <c r="P589" s="139">
        <f t="shared" si="140"/>
        <v>1.705249870967572E-2</v>
      </c>
      <c r="Q589" s="156">
        <f t="shared" si="141"/>
        <v>3.8893399114501063E-3</v>
      </c>
      <c r="R589" s="156">
        <f t="shared" si="135"/>
        <v>2.0941838621125825E-2</v>
      </c>
    </row>
    <row r="590" spans="9:18" ht="15" x14ac:dyDescent="0.2">
      <c r="I590" s="49">
        <v>44235</v>
      </c>
      <c r="J590" s="50">
        <v>8.5270004272460902</v>
      </c>
      <c r="K590" s="139">
        <f t="shared" si="136"/>
        <v>8.7162337951108455E-3</v>
      </c>
      <c r="L590" s="140">
        <f t="shared" si="137"/>
        <v>6.1511516437058926</v>
      </c>
      <c r="M590" s="139" t="e" cm="1">
        <f t="array" ref="M590">[1]!BSMPut(L590,$G$4,$G$7,V590,$G$11,AE590)</f>
        <v>#VALUE!</v>
      </c>
      <c r="N590" s="139" t="e">
        <f t="shared" si="138"/>
        <v>#VALUE!</v>
      </c>
      <c r="O590" s="141">
        <f t="shared" si="139"/>
        <v>5.3151594114832612E-2</v>
      </c>
      <c r="P590" s="139">
        <f t="shared" si="140"/>
        <v>-5.8755891702167587E-3</v>
      </c>
      <c r="Q590" s="156">
        <f t="shared" si="141"/>
        <v>4.6174552261287383E-4</v>
      </c>
      <c r="R590" s="156">
        <f t="shared" si="135"/>
        <v>-5.4138436476038852E-3</v>
      </c>
    </row>
    <row r="591" spans="9:18" ht="15" x14ac:dyDescent="0.2">
      <c r="I591" s="49">
        <v>44232</v>
      </c>
      <c r="J591" s="50">
        <v>8.4530000686645508</v>
      </c>
      <c r="K591" s="139">
        <f t="shared" si="136"/>
        <v>-1.0824909426154323E-2</v>
      </c>
      <c r="L591" s="140">
        <f t="shared" si="137"/>
        <v>6.0319897513735521</v>
      </c>
      <c r="M591" s="139" t="e" cm="1">
        <f t="array" ref="M591">[1]!BSMPut(L591,$G$4,$G$7,V591,$G$11,AE591)</f>
        <v>#VALUE!</v>
      </c>
      <c r="N591" s="139" t="e">
        <f t="shared" si="138"/>
        <v>#VALUE!</v>
      </c>
      <c r="O591" s="141">
        <f t="shared" si="139"/>
        <v>-6.6010298217507923E-2</v>
      </c>
      <c r="P591" s="139">
        <f t="shared" si="140"/>
        <v>7.2970415993851446E-3</v>
      </c>
      <c r="Q591" s="156">
        <f t="shared" si="141"/>
        <v>7.1218610109027652E-4</v>
      </c>
      <c r="R591" s="156">
        <f t="shared" si="135"/>
        <v>8.0092277004754214E-3</v>
      </c>
    </row>
    <row r="592" spans="9:18" ht="15" x14ac:dyDescent="0.2">
      <c r="I592" s="49">
        <v>44231</v>
      </c>
      <c r="J592" s="50">
        <v>8.54500007629394</v>
      </c>
      <c r="K592" s="139">
        <f t="shared" si="136"/>
        <v>3.8693830373398193E-3</v>
      </c>
      <c r="L592" s="140">
        <f t="shared" si="137"/>
        <v>6.1215955475446444</v>
      </c>
      <c r="M592" s="139" t="e" cm="1">
        <f t="array" ref="M592">[1]!BSMPut(L592,$G$4,$G$7,V592,$G$11,AE592)</f>
        <v>#VALUE!</v>
      </c>
      <c r="N592" s="139" t="e">
        <f t="shared" si="138"/>
        <v>#VALUE!</v>
      </c>
      <c r="O592" s="141">
        <f t="shared" si="139"/>
        <v>2.3595497953584399E-2</v>
      </c>
      <c r="P592" s="139">
        <f t="shared" si="140"/>
        <v>-2.6083404373992932E-3</v>
      </c>
      <c r="Q592" s="156">
        <f t="shared" si="141"/>
        <v>9.0997277328158657E-5</v>
      </c>
      <c r="R592" s="156">
        <f t="shared" si="135"/>
        <v>-2.5173431600711347E-3</v>
      </c>
    </row>
    <row r="593" spans="9:18" ht="15" x14ac:dyDescent="0.2">
      <c r="I593" s="49">
        <v>44230</v>
      </c>
      <c r="J593" s="50">
        <v>8.5120000839233398</v>
      </c>
      <c r="K593" s="139">
        <f t="shared" si="136"/>
        <v>3.8807308203653301E-2</v>
      </c>
      <c r="L593" s="140">
        <f t="shared" si="137"/>
        <v>6.3346470169414335</v>
      </c>
      <c r="M593" s="139" t="e" cm="1">
        <f t="array" ref="M593">[1]!BSMPut(L593,$G$4,$G$7,V593,$G$11,AE593)</f>
        <v>#VALUE!</v>
      </c>
      <c r="N593" s="139" t="e">
        <f t="shared" si="138"/>
        <v>#VALUE!</v>
      </c>
      <c r="O593" s="141">
        <f t="shared" si="139"/>
        <v>0.23664696735037349</v>
      </c>
      <c r="P593" s="139">
        <f t="shared" si="140"/>
        <v>-2.615989946650488E-2</v>
      </c>
      <c r="Q593" s="156">
        <f t="shared" si="141"/>
        <v>9.1531797448455195E-3</v>
      </c>
      <c r="R593" s="156">
        <f t="shared" si="135"/>
        <v>-1.7006719721659361E-2</v>
      </c>
    </row>
    <row r="594" spans="9:18" ht="15" x14ac:dyDescent="0.2">
      <c r="I594" s="49">
        <v>44229</v>
      </c>
      <c r="J594" s="50">
        <v>8.1879997253417898</v>
      </c>
      <c r="K594" s="139">
        <f t="shared" si="136"/>
        <v>-2.5614345001705365E-3</v>
      </c>
      <c r="L594" s="140">
        <f t="shared" si="137"/>
        <v>6.0823804218819957</v>
      </c>
      <c r="M594" s="139" t="e" cm="1">
        <f t="array" ref="M594">[1]!BSMPut(L594,$G$4,$G$7,V594,$G$11,AE594)</f>
        <v>#VALUE!</v>
      </c>
      <c r="N594" s="139" t="e">
        <f t="shared" si="138"/>
        <v>#VALUE!</v>
      </c>
      <c r="O594" s="141">
        <f t="shared" si="139"/>
        <v>-1.5619627709064332E-2</v>
      </c>
      <c r="P594" s="139">
        <f t="shared" si="140"/>
        <v>1.7266559345693298E-3</v>
      </c>
      <c r="Q594" s="156">
        <f t="shared" si="141"/>
        <v>3.987598839166923E-5</v>
      </c>
      <c r="R594" s="156">
        <f t="shared" si="135"/>
        <v>1.7665319229609991E-3</v>
      </c>
    </row>
    <row r="595" spans="9:18" ht="15" x14ac:dyDescent="0.2">
      <c r="I595" s="49">
        <v>44228</v>
      </c>
      <c r="J595" s="50">
        <v>8.2089996337890607</v>
      </c>
      <c r="K595" s="139">
        <f t="shared" si="136"/>
        <v>-1.0903931120271744E-2</v>
      </c>
      <c r="L595" s="140">
        <f t="shared" si="137"/>
        <v>6.031507877078905</v>
      </c>
      <c r="M595" s="139" t="e" cm="1">
        <f t="array" ref="M595">[1]!BSMPut(L595,$G$4,$G$7,V595,$G$11,AE595)</f>
        <v>#VALUE!</v>
      </c>
      <c r="N595" s="139" t="e">
        <f t="shared" si="138"/>
        <v>#VALUE!</v>
      </c>
      <c r="O595" s="141">
        <f t="shared" si="139"/>
        <v>-6.6492172512155001E-2</v>
      </c>
      <c r="P595" s="139">
        <f t="shared" si="140"/>
        <v>7.3503099055231931E-3</v>
      </c>
      <c r="Q595" s="156">
        <f t="shared" si="141"/>
        <v>7.2262195138536101E-4</v>
      </c>
      <c r="R595" s="156">
        <f t="shared" si="135"/>
        <v>8.0729318569085547E-3</v>
      </c>
    </row>
    <row r="596" spans="9:18" ht="15" x14ac:dyDescent="0.2">
      <c r="I596" s="49">
        <v>44225</v>
      </c>
      <c r="J596" s="50">
        <v>8.2989997863769496</v>
      </c>
      <c r="K596" s="139">
        <f t="shared" si="136"/>
        <v>-1.1739536577948137E-2</v>
      </c>
      <c r="L596" s="140">
        <f t="shared" si="137"/>
        <v>6.0264123549565562</v>
      </c>
      <c r="M596" s="139" t="e" cm="1">
        <f t="array" ref="M596">[1]!BSMPut(L596,$G$4,$G$7,V596,$G$11,AE596)</f>
        <v>#VALUE!</v>
      </c>
      <c r="N596" s="139" t="e">
        <f t="shared" si="138"/>
        <v>#VALUE!</v>
      </c>
      <c r="O596" s="141">
        <f t="shared" si="139"/>
        <v>-7.1587694634503762E-2</v>
      </c>
      <c r="P596" s="139">
        <f t="shared" si="140"/>
        <v>7.9135892407391686E-3</v>
      </c>
      <c r="Q596" s="156">
        <f t="shared" si="141"/>
        <v>8.3761965186094516E-4</v>
      </c>
      <c r="R596" s="156">
        <f t="shared" si="135"/>
        <v>8.7512088926001135E-3</v>
      </c>
    </row>
    <row r="597" spans="9:18" ht="15" x14ac:dyDescent="0.2">
      <c r="I597" s="49">
        <v>44224</v>
      </c>
      <c r="J597" s="50">
        <v>8.3970003128051705</v>
      </c>
      <c r="K597" s="139">
        <f t="shared" si="136"/>
        <v>2.0210024704244198E-2</v>
      </c>
      <c r="L597" s="140">
        <f t="shared" si="137"/>
        <v>6.2212407812397785</v>
      </c>
      <c r="M597" s="139" t="e" cm="1">
        <f t="array" ref="M597">[1]!BSMPut(L597,$G$4,$G$7,V597,$G$11,AE597)</f>
        <v>#VALUE!</v>
      </c>
      <c r="N597" s="139" t="e">
        <f t="shared" si="138"/>
        <v>#VALUE!</v>
      </c>
      <c r="O597" s="141">
        <f t="shared" si="139"/>
        <v>0.12324073164871852</v>
      </c>
      <c r="P597" s="139">
        <f t="shared" si="140"/>
        <v>-1.3623521933140438E-2</v>
      </c>
      <c r="Q597" s="156">
        <f t="shared" si="141"/>
        <v>2.4824393119330839E-3</v>
      </c>
      <c r="R597" s="156">
        <f t="shared" si="135"/>
        <v>-1.1141082621207353E-2</v>
      </c>
    </row>
    <row r="598" spans="9:18" ht="15" x14ac:dyDescent="0.2">
      <c r="I598" s="49">
        <v>44223</v>
      </c>
      <c r="J598" s="50">
        <v>8.2290000915527308</v>
      </c>
      <c r="K598" s="139">
        <f t="shared" si="136"/>
        <v>-1.5554628543066946E-2</v>
      </c>
      <c r="L598" s="140">
        <f t="shared" si="137"/>
        <v>6.0031479239640673</v>
      </c>
      <c r="M598" s="139" t="e" cm="1">
        <f t="array" ref="M598">[1]!BSMPut(L598,$G$4,$G$7,V598,$G$11,AE598)</f>
        <v>#VALUE!</v>
      </c>
      <c r="N598" s="139" t="e">
        <f t="shared" si="138"/>
        <v>#VALUE!</v>
      </c>
      <c r="O598" s="141">
        <f t="shared" si="139"/>
        <v>-9.4852125626992745E-2</v>
      </c>
      <c r="P598" s="139">
        <f t="shared" si="140"/>
        <v>1.0485332216037396E-2</v>
      </c>
      <c r="Q598" s="156">
        <f t="shared" si="141"/>
        <v>1.4704973286418645E-3</v>
      </c>
      <c r="R598" s="156">
        <f t="shared" si="135"/>
        <v>1.1955829544679261E-2</v>
      </c>
    </row>
    <row r="599" spans="9:18" ht="15" x14ac:dyDescent="0.2">
      <c r="I599" s="49">
        <v>44222</v>
      </c>
      <c r="J599" s="50">
        <v>8.3579998016357404</v>
      </c>
      <c r="K599" s="139">
        <f t="shared" si="136"/>
        <v>-1.1957706772408399E-3</v>
      </c>
      <c r="L599" s="140">
        <f t="shared" si="137"/>
        <v>6.0907082399419457</v>
      </c>
      <c r="M599" s="139" t="e" cm="1">
        <f t="array" ref="M599">[1]!BSMPut(L599,$G$4,$G$7,V599,$G$11,AE599)</f>
        <v>#VALUE!</v>
      </c>
      <c r="N599" s="139" t="e">
        <f t="shared" si="138"/>
        <v>#VALUE!</v>
      </c>
      <c r="O599" s="141">
        <f t="shared" si="139"/>
        <v>-7.2918096491143558E-3</v>
      </c>
      <c r="P599" s="139">
        <f t="shared" si="140"/>
        <v>8.0606571673195245E-4</v>
      </c>
      <c r="Q599" s="156">
        <f t="shared" si="141"/>
        <v>8.6904196834341994E-6</v>
      </c>
      <c r="R599" s="156">
        <f t="shared" si="135"/>
        <v>8.1475613641538661E-4</v>
      </c>
    </row>
    <row r="600" spans="9:18" ht="15" x14ac:dyDescent="0.2">
      <c r="I600" s="49">
        <v>44221</v>
      </c>
      <c r="J600" s="50">
        <v>8.3680000305175692</v>
      </c>
      <c r="K600" s="139">
        <f t="shared" si="136"/>
        <v>3.2318452736941894E-3</v>
      </c>
      <c r="L600" s="140">
        <f t="shared" si="137"/>
        <v>6.1177078422303177</v>
      </c>
      <c r="M600" s="139" t="e" cm="1">
        <f t="array" ref="M600">[1]!BSMPut(L600,$G$4,$G$7,V600,$G$11,AE600)</f>
        <v>#VALUE!</v>
      </c>
      <c r="N600" s="139" t="e">
        <f t="shared" si="138"/>
        <v>#VALUE!</v>
      </c>
      <c r="O600" s="141">
        <f t="shared" si="139"/>
        <v>1.9707792639257704E-2</v>
      </c>
      <c r="P600" s="139">
        <f t="shared" si="140"/>
        <v>-2.178577988647496E-3</v>
      </c>
      <c r="Q600" s="156">
        <f t="shared" si="141"/>
        <v>6.3481338082132328E-5</v>
      </c>
      <c r="R600" s="156">
        <f t="shared" si="135"/>
        <v>-2.1150966505653636E-3</v>
      </c>
    </row>
    <row r="601" spans="9:18" ht="15" x14ac:dyDescent="0.2">
      <c r="I601" s="49">
        <v>44218</v>
      </c>
      <c r="J601" s="50">
        <v>8.3409996032714808</v>
      </c>
      <c r="K601" s="139">
        <f t="shared" si="136"/>
        <v>-1.6409463423641926E-2</v>
      </c>
      <c r="L601" s="140">
        <f t="shared" si="137"/>
        <v>5.9979351408199291</v>
      </c>
      <c r="M601" s="139" t="e" cm="1">
        <f t="array" ref="M601">[1]!BSMPut(L601,$G$4,$G$7,V601,$G$11,AE601)</f>
        <v>#VALUE!</v>
      </c>
      <c r="N601" s="139" t="e">
        <f t="shared" si="138"/>
        <v>#VALUE!</v>
      </c>
      <c r="O601" s="141">
        <f t="shared" si="139"/>
        <v>-0.10006490877113094</v>
      </c>
      <c r="P601" s="139">
        <f t="shared" si="140"/>
        <v>1.1061574052212912E-2</v>
      </c>
      <c r="Q601" s="156">
        <f t="shared" si="141"/>
        <v>1.6365667061031815E-3</v>
      </c>
      <c r="R601" s="156">
        <f t="shared" si="135"/>
        <v>1.2698140758316094E-2</v>
      </c>
    </row>
    <row r="602" spans="9:18" ht="15" x14ac:dyDescent="0.2">
      <c r="I602" s="49">
        <v>44217</v>
      </c>
      <c r="J602" s="50">
        <v>8.4790000915527308</v>
      </c>
      <c r="K602" s="139">
        <f t="shared" si="136"/>
        <v>-7.7537963765915482E-3</v>
      </c>
      <c r="L602" s="140">
        <f t="shared" si="137"/>
        <v>6.0507173989020853</v>
      </c>
      <c r="M602" s="139" t="e" cm="1">
        <f t="array" ref="M602">[1]!BSMPut(L602,$G$4,$G$7,V602,$G$11,AE602)</f>
        <v>#VALUE!</v>
      </c>
      <c r="N602" s="139" t="e">
        <f t="shared" si="138"/>
        <v>#VALUE!</v>
      </c>
      <c r="O602" s="141">
        <f t="shared" si="139"/>
        <v>-4.7282650688974748E-2</v>
      </c>
      <c r="P602" s="139">
        <f t="shared" si="140"/>
        <v>5.2268127598783486E-3</v>
      </c>
      <c r="Q602" s="156">
        <f t="shared" si="141"/>
        <v>3.6540436826630948E-4</v>
      </c>
      <c r="R602" s="156">
        <f t="shared" si="135"/>
        <v>5.5922171281446581E-3</v>
      </c>
    </row>
    <row r="603" spans="9:18" ht="15" x14ac:dyDescent="0.2">
      <c r="I603" s="49">
        <v>44216</v>
      </c>
      <c r="J603" s="50">
        <v>8.54500007629394</v>
      </c>
      <c r="K603" s="139">
        <f t="shared" si="136"/>
        <v>-6.18324288670998E-3</v>
      </c>
      <c r="L603" s="140">
        <f t="shared" si="137"/>
        <v>6.0602946341612691</v>
      </c>
      <c r="M603" s="139" t="e" cm="1">
        <f t="array" ref="M603">[1]!BSMPut(L603,$G$4,$G$7,V603,$G$11,AE603)</f>
        <v>#VALUE!</v>
      </c>
      <c r="N603" s="139" t="e">
        <f t="shared" si="138"/>
        <v>#VALUE!</v>
      </c>
      <c r="O603" s="141">
        <f t="shared" si="139"/>
        <v>-3.7705415429790889E-2</v>
      </c>
      <c r="P603" s="139">
        <f t="shared" si="140"/>
        <v>4.1681069824391088E-3</v>
      </c>
      <c r="Q603" s="156">
        <f t="shared" si="141"/>
        <v>2.3236866582913762E-4</v>
      </c>
      <c r="R603" s="156">
        <f t="shared" si="135"/>
        <v>4.4004756482682464E-3</v>
      </c>
    </row>
    <row r="604" spans="9:18" ht="15" x14ac:dyDescent="0.2">
      <c r="I604" s="49">
        <v>44215</v>
      </c>
      <c r="J604" s="50">
        <v>8.5979995727538991</v>
      </c>
      <c r="K604" s="139">
        <f t="shared" si="136"/>
        <v>3.2618713828427358E-3</v>
      </c>
      <c r="L604" s="140">
        <f t="shared" si="137"/>
        <v>6.1178909414453946</v>
      </c>
      <c r="M604" s="139" t="e" cm="1">
        <f t="array" ref="M604">[1]!BSMPut(L604,$G$4,$G$7,V604,$G$11,AE604)</f>
        <v>#VALUE!</v>
      </c>
      <c r="N604" s="139" t="e">
        <f t="shared" si="138"/>
        <v>#VALUE!</v>
      </c>
      <c r="O604" s="141">
        <f t="shared" si="139"/>
        <v>1.9890891854334569E-2</v>
      </c>
      <c r="P604" s="139">
        <f t="shared" si="140"/>
        <v>-2.1988185060411334E-3</v>
      </c>
      <c r="Q604" s="156">
        <f t="shared" si="141"/>
        <v>6.4666389912067457E-5</v>
      </c>
      <c r="R604" s="156">
        <f t="shared" si="135"/>
        <v>-2.1341521161290658E-3</v>
      </c>
    </row>
    <row r="605" spans="9:18" ht="15" x14ac:dyDescent="0.2">
      <c r="I605" s="49">
        <v>44214</v>
      </c>
      <c r="J605" s="50">
        <v>8.5699996948242099</v>
      </c>
      <c r="K605" s="139">
        <f t="shared" si="136"/>
        <v>-3.6321847199809874E-2</v>
      </c>
      <c r="L605" s="140">
        <f t="shared" si="137"/>
        <v>5.8765094235653805</v>
      </c>
      <c r="M605" s="139" t="e" cm="1">
        <f t="array" ref="M605">[1]!BSMPut(L605,$G$4,$G$7,V605,$G$11,AE605)</f>
        <v>#VALUE!</v>
      </c>
      <c r="N605" s="139" t="e">
        <f t="shared" si="138"/>
        <v>#VALUE!</v>
      </c>
      <c r="O605" s="141">
        <f t="shared" si="139"/>
        <v>-0.22149062602567948</v>
      </c>
      <c r="P605" s="139">
        <f t="shared" si="140"/>
        <v>2.4484457056347143E-2</v>
      </c>
      <c r="Q605" s="156">
        <f t="shared" si="141"/>
        <v>8.0182723874208609E-3</v>
      </c>
      <c r="R605" s="156">
        <f t="shared" si="135"/>
        <v>3.2502729443768003E-2</v>
      </c>
    </row>
    <row r="606" spans="9:18" ht="15" x14ac:dyDescent="0.2">
      <c r="I606" s="49">
        <v>44211</v>
      </c>
      <c r="J606" s="50">
        <v>8.8870000839233398</v>
      </c>
      <c r="K606" s="139">
        <f t="shared" si="136"/>
        <v>2.8170189068452856E-3</v>
      </c>
      <c r="L606" s="140">
        <f t="shared" si="137"/>
        <v>6.1151782310247018</v>
      </c>
      <c r="M606" s="139" t="e" cm="1">
        <f t="array" ref="M606">[1]!BSMPut(L606,$G$4,$G$7,V606,$G$11,AE606)</f>
        <v>#VALUE!</v>
      </c>
      <c r="N606" s="139" t="e">
        <f t="shared" si="138"/>
        <v>#VALUE!</v>
      </c>
      <c r="O606" s="141">
        <f t="shared" si="139"/>
        <v>1.7178181433641804E-2</v>
      </c>
      <c r="P606" s="139">
        <f t="shared" si="140"/>
        <v>-1.8989446784505391E-3</v>
      </c>
      <c r="Q606" s="156">
        <f t="shared" si="141"/>
        <v>4.8230801046091801E-5</v>
      </c>
      <c r="R606" s="156">
        <f t="shared" si="135"/>
        <v>-1.8507138774044472E-3</v>
      </c>
    </row>
    <row r="607" spans="9:18" ht="15" x14ac:dyDescent="0.2">
      <c r="I607" s="49">
        <v>44210</v>
      </c>
      <c r="J607" s="50">
        <v>8.8620004653930593</v>
      </c>
      <c r="K607" s="139">
        <f t="shared" si="136"/>
        <v>-9.6575132191865365E-3</v>
      </c>
      <c r="L607" s="140">
        <f t="shared" si="137"/>
        <v>6.0391085335015342</v>
      </c>
      <c r="M607" s="139" t="e" cm="1">
        <f t="array" ref="M607">[1]!BSMPut(L607,$G$4,$G$7,V607,$G$11,AE607)</f>
        <v>#VALUE!</v>
      </c>
      <c r="N607" s="139" t="e">
        <f t="shared" si="138"/>
        <v>#VALUE!</v>
      </c>
      <c r="O607" s="141">
        <f t="shared" si="139"/>
        <v>-5.8891516089525808E-2</v>
      </c>
      <c r="P607" s="139">
        <f t="shared" si="140"/>
        <v>6.51010303483451E-3</v>
      </c>
      <c r="Q607" s="156">
        <f t="shared" si="141"/>
        <v>5.668596886469683E-4</v>
      </c>
      <c r="R607" s="156">
        <f t="shared" si="135"/>
        <v>7.0769627234814787E-3</v>
      </c>
    </row>
    <row r="608" spans="9:18" ht="15" x14ac:dyDescent="0.2">
      <c r="I608" s="49">
        <v>44209</v>
      </c>
      <c r="J608" s="50">
        <v>8.9479999542236293</v>
      </c>
      <c r="K608" s="139">
        <f t="shared" si="136"/>
        <v>1.0221892060348821E-2</v>
      </c>
      <c r="L608" s="140">
        <f t="shared" si="137"/>
        <v>6.1603331478819809</v>
      </c>
      <c r="M608" s="139" t="e" cm="1">
        <f t="array" ref="M608">[1]!BSMPut(L608,$G$4,$G$7,V608,$G$11,AE608)</f>
        <v>#VALUE!</v>
      </c>
      <c r="N608" s="139" t="e">
        <f t="shared" si="138"/>
        <v>#VALUE!</v>
      </c>
      <c r="O608" s="141">
        <f t="shared" si="139"/>
        <v>6.233309829092093E-2</v>
      </c>
      <c r="P608" s="139">
        <f t="shared" si="140"/>
        <v>-6.8905492556428699E-3</v>
      </c>
      <c r="Q608" s="156">
        <f t="shared" si="141"/>
        <v>6.3504943304603973E-4</v>
      </c>
      <c r="R608" s="156">
        <f t="shared" si="135"/>
        <v>-6.2554998225968304E-3</v>
      </c>
    </row>
    <row r="609" spans="9:18" ht="15" x14ac:dyDescent="0.2">
      <c r="I609" s="49">
        <v>44208</v>
      </c>
      <c r="J609" s="50">
        <v>8.8570003509521396</v>
      </c>
      <c r="K609" s="139">
        <f t="shared" si="136"/>
        <v>-9.1036733302769009E-3</v>
      </c>
      <c r="L609" s="140">
        <f t="shared" si="137"/>
        <v>6.0424858491715705</v>
      </c>
      <c r="M609" s="139" t="e" cm="1">
        <f t="array" ref="M609">[1]!BSMPut(L609,$G$4,$G$7,V609,$G$11,AE609)</f>
        <v>#VALUE!</v>
      </c>
      <c r="N609" s="139" t="e">
        <f t="shared" si="138"/>
        <v>#VALUE!</v>
      </c>
      <c r="O609" s="141">
        <f t="shared" si="139"/>
        <v>-5.5514200419489512E-2</v>
      </c>
      <c r="P609" s="139">
        <f t="shared" si="140"/>
        <v>6.1367610926832215E-3</v>
      </c>
      <c r="Q609" s="156">
        <f t="shared" si="141"/>
        <v>5.03707343201206E-4</v>
      </c>
      <c r="R609" s="156">
        <f t="shared" si="135"/>
        <v>6.6404684358844276E-3</v>
      </c>
    </row>
    <row r="610" spans="9:18" ht="15" x14ac:dyDescent="0.2">
      <c r="I610" s="49">
        <v>44207</v>
      </c>
      <c r="J610" s="50">
        <v>8.9379997253417898</v>
      </c>
      <c r="K610" s="139">
        <f t="shared" si="136"/>
        <v>4.7100925652133535E-3</v>
      </c>
      <c r="L610" s="140">
        <f t="shared" si="137"/>
        <v>6.1267221942873089</v>
      </c>
      <c r="M610" s="139" t="e" cm="1">
        <f t="array" ref="M610">[1]!BSMPut(L610,$G$4,$G$7,V610,$G$11,AE610)</f>
        <v>#VALUE!</v>
      </c>
      <c r="N610" s="139" t="e">
        <f t="shared" si="138"/>
        <v>#VALUE!</v>
      </c>
      <c r="O610" s="141">
        <f t="shared" si="139"/>
        <v>2.8722144696248897E-2</v>
      </c>
      <c r="P610" s="139">
        <f t="shared" si="140"/>
        <v>-3.17506041226305E-3</v>
      </c>
      <c r="Q610" s="156">
        <f t="shared" si="141"/>
        <v>1.348353714015228E-4</v>
      </c>
      <c r="R610" s="156">
        <f t="shared" si="135"/>
        <v>-3.0402250408615274E-3</v>
      </c>
    </row>
    <row r="611" spans="9:18" ht="15" x14ac:dyDescent="0.2">
      <c r="I611" s="49">
        <v>44204</v>
      </c>
      <c r="J611" s="50">
        <v>8.8959999084472603</v>
      </c>
      <c r="K611" s="139">
        <f t="shared" si="136"/>
        <v>6.7673915791334411E-3</v>
      </c>
      <c r="L611" s="140">
        <f t="shared" si="137"/>
        <v>6.1392676037762186</v>
      </c>
      <c r="M611" s="139" t="e" cm="1">
        <f t="array" ref="M611">[1]!BSMPut(L611,$G$4,$G$7,V611,$G$11,AE611)</f>
        <v>#VALUE!</v>
      </c>
      <c r="N611" s="139" t="e">
        <f t="shared" si="138"/>
        <v>#VALUE!</v>
      </c>
      <c r="O611" s="141">
        <f t="shared" si="139"/>
        <v>4.1267554185158595E-2</v>
      </c>
      <c r="P611" s="139">
        <f t="shared" si="140"/>
        <v>-4.561880005476384E-3</v>
      </c>
      <c r="Q611" s="156">
        <f t="shared" si="141"/>
        <v>2.7834765356987956E-4</v>
      </c>
      <c r="R611" s="156">
        <f t="shared" si="135"/>
        <v>-4.2835323519065044E-3</v>
      </c>
    </row>
    <row r="612" spans="9:18" ht="15" x14ac:dyDescent="0.2">
      <c r="I612" s="49">
        <v>44203</v>
      </c>
      <c r="J612" s="50">
        <v>8.8360004425048793</v>
      </c>
      <c r="K612" s="139">
        <f t="shared" si="136"/>
        <v>-5.8676643377279175E-3</v>
      </c>
      <c r="L612" s="140">
        <f t="shared" si="137"/>
        <v>6.0622190321686116</v>
      </c>
      <c r="M612" s="139" t="e" cm="1">
        <f t="array" ref="M612">[1]!BSMPut(L612,$G$4,$G$7,V612,$G$11,AE612)</f>
        <v>#VALUE!</v>
      </c>
      <c r="N612" s="139" t="e">
        <f t="shared" si="138"/>
        <v>#VALUE!</v>
      </c>
      <c r="O612" s="141">
        <f t="shared" si="139"/>
        <v>-3.5781017422448436E-2</v>
      </c>
      <c r="P612" s="139">
        <f t="shared" si="140"/>
        <v>3.9553763526352379E-3</v>
      </c>
      <c r="Q612" s="156">
        <f t="shared" si="141"/>
        <v>2.0925482228162544E-4</v>
      </c>
      <c r="R612" s="156">
        <f t="shared" si="135"/>
        <v>4.1646311749168633E-3</v>
      </c>
    </row>
    <row r="613" spans="9:18" ht="15" x14ac:dyDescent="0.2">
      <c r="I613" s="49">
        <v>44202</v>
      </c>
      <c r="J613" s="50">
        <v>8.88799953460693</v>
      </c>
      <c r="K613" s="139">
        <f t="shared" si="136"/>
        <v>6.0884795611058216E-2</v>
      </c>
      <c r="L613" s="140">
        <f t="shared" si="137"/>
        <v>6.4692755362466352</v>
      </c>
      <c r="M613" s="139" t="e" cm="1">
        <f t="array" ref="M613">[1]!BSMPut(L613,$G$4,$G$7,V613,$G$11,AE613)</f>
        <v>#VALUE!</v>
      </c>
      <c r="N613" s="139" t="e">
        <f t="shared" si="138"/>
        <v>#VALUE!</v>
      </c>
      <c r="O613" s="141">
        <f t="shared" si="139"/>
        <v>0.37127548665557519</v>
      </c>
      <c r="P613" s="139">
        <f t="shared" si="140"/>
        <v>-4.1042272859163231E-2</v>
      </c>
      <c r="Q613" s="156">
        <f t="shared" si="141"/>
        <v>2.2530075976501508E-2</v>
      </c>
      <c r="R613" s="156">
        <f t="shared" si="135"/>
        <v>-1.8512196882661723E-2</v>
      </c>
    </row>
    <row r="614" spans="9:18" ht="15" x14ac:dyDescent="0.2">
      <c r="I614" s="49">
        <v>44201</v>
      </c>
      <c r="J614" s="50">
        <v>8.3629999160766602</v>
      </c>
      <c r="K614" s="139">
        <f t="shared" si="136"/>
        <v>-1.0822553732786729E-2</v>
      </c>
      <c r="L614" s="140">
        <f t="shared" si="137"/>
        <v>6.0320041163918248</v>
      </c>
      <c r="M614" s="139" t="e" cm="1">
        <f t="array" ref="M614">[1]!BSMPut(L614,$G$4,$G$7,V614,$G$11,AE614)</f>
        <v>#VALUE!</v>
      </c>
      <c r="N614" s="139" t="e">
        <f t="shared" si="138"/>
        <v>#VALUE!</v>
      </c>
      <c r="O614" s="141">
        <f t="shared" si="139"/>
        <v>-6.5995933199235246E-2</v>
      </c>
      <c r="P614" s="139">
        <f t="shared" si="140"/>
        <v>7.2954536329807775E-3</v>
      </c>
      <c r="Q614" s="156">
        <f t="shared" si="141"/>
        <v>7.118761660208987E-4</v>
      </c>
      <c r="R614" s="156">
        <f t="shared" si="135"/>
        <v>8.0073297990016761E-3</v>
      </c>
    </row>
    <row r="615" spans="9:18" ht="15" x14ac:dyDescent="0.2">
      <c r="I615" s="49">
        <v>44200</v>
      </c>
      <c r="J615" s="50">
        <v>8.4540004730224592</v>
      </c>
      <c r="K615" s="139">
        <f t="shared" si="136"/>
        <v>2.127999544819395E-2</v>
      </c>
      <c r="L615" s="140">
        <f t="shared" si="137"/>
        <v>6.2277654628894439</v>
      </c>
      <c r="M615" s="139" t="e" cm="1">
        <f t="array" ref="M615">[1]!BSMPut(L615,$G$4,$G$7,V615,$G$11,AE615)</f>
        <v>#VALUE!</v>
      </c>
      <c r="N615" s="139" t="e">
        <f t="shared" si="138"/>
        <v>#VALUE!</v>
      </c>
      <c r="O615" s="141">
        <f t="shared" si="139"/>
        <v>0.12976541329838387</v>
      </c>
      <c r="P615" s="139">
        <f t="shared" si="140"/>
        <v>-1.4344786261677058E-2</v>
      </c>
      <c r="Q615" s="156">
        <f t="shared" si="141"/>
        <v>2.752250839106692E-3</v>
      </c>
      <c r="R615" s="156">
        <f t="shared" si="135"/>
        <v>-1.1592535422570367E-2</v>
      </c>
    </row>
    <row r="616" spans="9:18" ht="15" x14ac:dyDescent="0.2">
      <c r="I616" s="49">
        <v>44197</v>
      </c>
      <c r="J616" s="50">
        <v>8.27600002288818</v>
      </c>
      <c r="K616" s="139">
        <f t="shared" si="136"/>
        <v>0</v>
      </c>
      <c r="L616" s="140">
        <f t="shared" si="137"/>
        <v>6.09800004959106</v>
      </c>
      <c r="M616" s="139" t="e" cm="1">
        <f t="array" ref="M616">[1]!BSMPut(L616,$G$4,$G$7,V616,$G$11,AE616)</f>
        <v>#VALUE!</v>
      </c>
      <c r="N616" s="139" t="e">
        <f t="shared" si="138"/>
        <v>#VALUE!</v>
      </c>
      <c r="O616" s="141">
        <f t="shared" si="139"/>
        <v>0</v>
      </c>
      <c r="P616" s="139">
        <f t="shared" si="140"/>
        <v>0</v>
      </c>
      <c r="Q616" s="156">
        <f t="shared" si="141"/>
        <v>0</v>
      </c>
      <c r="R616" s="156">
        <f t="shared" si="135"/>
        <v>0</v>
      </c>
    </row>
    <row r="617" spans="9:18" ht="15" x14ac:dyDescent="0.2">
      <c r="I617" s="49">
        <v>44196</v>
      </c>
      <c r="J617" s="50">
        <v>8.27600002288818</v>
      </c>
      <c r="K617" s="139">
        <f t="shared" si="136"/>
        <v>-3.2571868444359101E-3</v>
      </c>
      <c r="L617" s="140">
        <f t="shared" si="137"/>
        <v>6.078137724052163</v>
      </c>
      <c r="M617" s="139" t="e" cm="1">
        <f t="array" ref="M617">[1]!BSMPut(L617,$G$4,$G$7,V617,$G$11,AE617)</f>
        <v>#VALUE!</v>
      </c>
      <c r="N617" s="139" t="e">
        <f t="shared" si="138"/>
        <v>#VALUE!</v>
      </c>
      <c r="O617" s="141">
        <f t="shared" si="139"/>
        <v>-1.9862325538896997E-2</v>
      </c>
      <c r="P617" s="139">
        <f t="shared" si="140"/>
        <v>2.195660671616537E-3</v>
      </c>
      <c r="Q617" s="156">
        <f t="shared" si="141"/>
        <v>6.4480781944410649E-5</v>
      </c>
      <c r="R617" s="156">
        <f t="shared" si="135"/>
        <v>2.2601414535609477E-3</v>
      </c>
    </row>
    <row r="618" spans="9:18" ht="15" x14ac:dyDescent="0.2">
      <c r="I618" s="49">
        <v>44195</v>
      </c>
      <c r="J618" s="50">
        <v>8.3030004501342702</v>
      </c>
      <c r="K618" s="139">
        <f t="shared" si="136"/>
        <v>-9.6297347175891025E-4</v>
      </c>
      <c r="L618" s="140">
        <f t="shared" si="137"/>
        <v>6.0921278373125194</v>
      </c>
      <c r="M618" s="139" t="e" cm="1">
        <f t="array" ref="M618">[1]!BSMPut(L618,$G$4,$G$7,V618,$G$11,AE618)</f>
        <v>#VALUE!</v>
      </c>
      <c r="N618" s="139" t="e">
        <f t="shared" si="138"/>
        <v>#VALUE!</v>
      </c>
      <c r="O618" s="141">
        <f t="shared" si="139"/>
        <v>-5.8722122785406228E-3</v>
      </c>
      <c r="P618" s="139">
        <f t="shared" si="140"/>
        <v>6.4913776234942224E-4</v>
      </c>
      <c r="Q618" s="156">
        <f t="shared" si="141"/>
        <v>5.6360339148716637E-6</v>
      </c>
      <c r="R618" s="156">
        <f t="shared" si="135"/>
        <v>6.5477379626429385E-4</v>
      </c>
    </row>
    <row r="619" spans="9:18" ht="15" x14ac:dyDescent="0.2">
      <c r="I619" s="49">
        <v>44194</v>
      </c>
      <c r="J619" s="50">
        <v>8.3109998703002894</v>
      </c>
      <c r="K619" s="139">
        <f t="shared" si="136"/>
        <v>-2.8835978143780337E-3</v>
      </c>
      <c r="L619" s="140">
        <f t="shared" si="137"/>
        <v>6.0804158699759814</v>
      </c>
      <c r="M619" s="139" t="e" cm="1">
        <f t="array" ref="M619">[1]!BSMPut(L619,$G$4,$G$7,V619,$G$11,AE619)</f>
        <v>#VALUE!</v>
      </c>
      <c r="N619" s="139" t="e">
        <f t="shared" si="138"/>
        <v>#VALUE!</v>
      </c>
      <c r="O619" s="141">
        <f t="shared" si="139"/>
        <v>-1.7584179615078632E-2</v>
      </c>
      <c r="P619" s="139">
        <f t="shared" si="140"/>
        <v>1.943825336457224E-3</v>
      </c>
      <c r="Q619" s="156">
        <f t="shared" si="141"/>
        <v>5.0537566604235868E-5</v>
      </c>
      <c r="R619" s="156">
        <f t="shared" si="135"/>
        <v>1.9943629030614598E-3</v>
      </c>
    </row>
    <row r="620" spans="9:18" ht="15" x14ac:dyDescent="0.2">
      <c r="I620" s="49">
        <v>44193</v>
      </c>
      <c r="J620" s="50">
        <v>8.3350000381469709</v>
      </c>
      <c r="K620" s="139">
        <f t="shared" si="136"/>
        <v>7.7081111388350243E-3</v>
      </c>
      <c r="L620" s="140">
        <f t="shared" si="137"/>
        <v>6.1450041116979293</v>
      </c>
      <c r="M620" s="139" t="e" cm="1">
        <f t="array" ref="M620">[1]!BSMPut(L620,$G$4,$G$7,V620,$G$11,AE620)</f>
        <v>#VALUE!</v>
      </c>
      <c r="N620" s="139" t="e">
        <f t="shared" si="138"/>
        <v>#VALUE!</v>
      </c>
      <c r="O620" s="141">
        <f t="shared" si="139"/>
        <v>4.7004062106869249E-2</v>
      </c>
      <c r="P620" s="139">
        <f t="shared" si="140"/>
        <v>-5.196016467062959E-3</v>
      </c>
      <c r="Q620" s="156">
        <f t="shared" si="141"/>
        <v>3.6111114067277373E-4</v>
      </c>
      <c r="R620" s="156">
        <f t="shared" si="135"/>
        <v>-4.8349053263901853E-3</v>
      </c>
    </row>
    <row r="621" spans="9:18" ht="15" x14ac:dyDescent="0.2">
      <c r="I621" s="49">
        <v>44190</v>
      </c>
      <c r="J621" s="50">
        <v>8.2709999084472603</v>
      </c>
      <c r="K621" s="139">
        <f t="shared" si="136"/>
        <v>0</v>
      </c>
      <c r="L621" s="140">
        <f t="shared" si="137"/>
        <v>6.09800004959106</v>
      </c>
      <c r="M621" s="139" t="e" cm="1">
        <f t="array" ref="M621">[1]!BSMPut(L621,$G$4,$G$7,V621,$G$11,AE621)</f>
        <v>#VALUE!</v>
      </c>
      <c r="N621" s="139" t="e">
        <f t="shared" si="138"/>
        <v>#VALUE!</v>
      </c>
      <c r="O621" s="141">
        <f t="shared" si="139"/>
        <v>0</v>
      </c>
      <c r="P621" s="139">
        <f t="shared" si="140"/>
        <v>0</v>
      </c>
      <c r="Q621" s="156">
        <f t="shared" si="141"/>
        <v>0</v>
      </c>
      <c r="R621" s="156">
        <f t="shared" si="135"/>
        <v>0</v>
      </c>
    </row>
    <row r="622" spans="9:18" ht="15" x14ac:dyDescent="0.2">
      <c r="I622" s="49">
        <v>44189</v>
      </c>
      <c r="J622" s="50">
        <v>8.2709999084472603</v>
      </c>
      <c r="K622" s="139">
        <f t="shared" si="136"/>
        <v>3.2696938618889089E-3</v>
      </c>
      <c r="L622" s="140">
        <f t="shared" si="137"/>
        <v>6.1179386429230052</v>
      </c>
      <c r="M622" s="139" t="e" cm="1">
        <f t="array" ref="M622">[1]!BSMPut(L622,$G$4,$G$7,V622,$G$11,AE622)</f>
        <v>#VALUE!</v>
      </c>
      <c r="N622" s="139" t="e">
        <f t="shared" si="138"/>
        <v>#VALUE!</v>
      </c>
      <c r="O622" s="141">
        <f t="shared" si="139"/>
        <v>1.9938593331945142E-2</v>
      </c>
      <c r="P622" s="139">
        <f t="shared" si="140"/>
        <v>-2.2040916175991142E-3</v>
      </c>
      <c r="Q622" s="156">
        <f t="shared" si="141"/>
        <v>6.4976922104303513E-5</v>
      </c>
      <c r="R622" s="156">
        <f t="shared" si="135"/>
        <v>-2.1391146954948107E-3</v>
      </c>
    </row>
    <row r="623" spans="9:18" ht="15" x14ac:dyDescent="0.2">
      <c r="I623" s="49">
        <v>44188</v>
      </c>
      <c r="J623" s="50">
        <v>8.2440004348754794</v>
      </c>
      <c r="K623" s="139">
        <f t="shared" si="136"/>
        <v>2.8046197134057631E-2</v>
      </c>
      <c r="L623" s="140">
        <f t="shared" si="137"/>
        <v>6.2690257611053832</v>
      </c>
      <c r="M623" s="139" t="e" cm="1">
        <f t="array" ref="M623">[1]!BSMPut(L623,$G$4,$G$7,V623,$G$11,AE623)</f>
        <v>#VALUE!</v>
      </c>
      <c r="N623" s="139" t="e">
        <f t="shared" si="138"/>
        <v>#VALUE!</v>
      </c>
      <c r="O623" s="141">
        <f t="shared" si="139"/>
        <v>0.17102571151432322</v>
      </c>
      <c r="P623" s="139">
        <f t="shared" si="140"/>
        <v>-1.8905864163380751E-2</v>
      </c>
      <c r="Q623" s="156">
        <f t="shared" si="141"/>
        <v>4.7807156801258025E-3</v>
      </c>
      <c r="R623" s="156">
        <f t="shared" si="135"/>
        <v>-1.4125148483254949E-2</v>
      </c>
    </row>
    <row r="624" spans="9:18" ht="15" x14ac:dyDescent="0.2">
      <c r="I624" s="49">
        <v>44187</v>
      </c>
      <c r="J624" s="50">
        <v>8.0159997940063406</v>
      </c>
      <c r="K624" s="139">
        <f t="shared" si="136"/>
        <v>2.1053386416084612E-2</v>
      </c>
      <c r="L624" s="140">
        <f t="shared" si="137"/>
        <v>6.2263836010004043</v>
      </c>
      <c r="M624" s="139" t="e" cm="1">
        <f t="array" ref="M624">[1]!BSMPut(L624,$G$4,$G$7,V624,$G$11,AE624)</f>
        <v>#VALUE!</v>
      </c>
      <c r="N624" s="139" t="e">
        <f t="shared" si="138"/>
        <v>#VALUE!</v>
      </c>
      <c r="O624" s="141">
        <f t="shared" si="139"/>
        <v>0.12838355140934432</v>
      </c>
      <c r="P624" s="139">
        <f t="shared" si="140"/>
        <v>-1.4192029737904045E-2</v>
      </c>
      <c r="Q624" s="156">
        <f t="shared" si="141"/>
        <v>2.6939459288389373E-3</v>
      </c>
      <c r="R624" s="156">
        <f t="shared" si="135"/>
        <v>-1.1498083809065108E-2</v>
      </c>
    </row>
    <row r="625" spans="9:18" ht="15" x14ac:dyDescent="0.2">
      <c r="I625" s="49">
        <v>44186</v>
      </c>
      <c r="J625" s="50">
        <v>7.8489999771118102</v>
      </c>
      <c r="K625" s="139">
        <f t="shared" si="136"/>
        <v>-3.7999810479719426E-2</v>
      </c>
      <c r="L625" s="140">
        <f t="shared" si="137"/>
        <v>5.86627720340128</v>
      </c>
      <c r="M625" s="139" t="e" cm="1">
        <f t="array" ref="M625">[1]!BSMPut(L625,$G$4,$G$7,V625,$G$11,AE625)</f>
        <v>#VALUE!</v>
      </c>
      <c r="N625" s="139" t="e">
        <f t="shared" si="138"/>
        <v>#VALUE!</v>
      </c>
      <c r="O625" s="141">
        <f t="shared" si="139"/>
        <v>-0.23172284618978001</v>
      </c>
      <c r="P625" s="139">
        <f t="shared" si="140"/>
        <v>2.5615567477110333E-2</v>
      </c>
      <c r="Q625" s="156">
        <f t="shared" si="141"/>
        <v>8.7762262868681731E-3</v>
      </c>
      <c r="R625" s="156">
        <f t="shared" si="135"/>
        <v>3.4391793763978509E-2</v>
      </c>
    </row>
    <row r="626" spans="9:18" ht="15" x14ac:dyDescent="0.2">
      <c r="I626" s="49">
        <v>44183</v>
      </c>
      <c r="J626" s="50">
        <v>8.1529998779296804</v>
      </c>
      <c r="K626" s="139">
        <f t="shared" si="136"/>
        <v>-2.8170468951943268E-3</v>
      </c>
      <c r="L626" s="140">
        <f t="shared" si="137"/>
        <v>6.0808216974844642</v>
      </c>
      <c r="M626" s="139" t="e" cm="1">
        <f t="array" ref="M626">[1]!BSMPut(L626,$G$4,$G$7,V626,$G$11,AE626)</f>
        <v>#VALUE!</v>
      </c>
      <c r="N626" s="139" t="e">
        <f t="shared" si="138"/>
        <v>#VALUE!</v>
      </c>
      <c r="O626" s="141">
        <f t="shared" si="139"/>
        <v>-1.7178352106595796E-2</v>
      </c>
      <c r="P626" s="139">
        <f t="shared" si="140"/>
        <v>1.8989635453194793E-3</v>
      </c>
      <c r="Q626" s="156">
        <f t="shared" si="141"/>
        <v>4.823175944022828E-5</v>
      </c>
      <c r="R626" s="156">
        <f t="shared" si="135"/>
        <v>1.9471953047597076E-3</v>
      </c>
    </row>
    <row r="627" spans="9:18" ht="15" x14ac:dyDescent="0.2">
      <c r="I627" s="49">
        <v>44182</v>
      </c>
      <c r="J627" s="50">
        <v>8.1759996414184499</v>
      </c>
      <c r="K627" s="139">
        <f t="shared" si="136"/>
        <v>1.468798857899835E-3</v>
      </c>
      <c r="L627" s="140">
        <f t="shared" si="137"/>
        <v>6.1069567850993725</v>
      </c>
      <c r="M627" s="139" t="e" cm="1">
        <f t="array" ref="M627">[1]!BSMPut(L627,$G$4,$G$7,V627,$G$11,AE627)</f>
        <v>#VALUE!</v>
      </c>
      <c r="N627" s="139" t="e">
        <f t="shared" si="138"/>
        <v>#VALUE!</v>
      </c>
      <c r="O627" s="141">
        <f t="shared" si="139"/>
        <v>8.9567355083124411E-3</v>
      </c>
      <c r="P627" s="139">
        <f t="shared" si="140"/>
        <v>-9.9011326056259357E-4</v>
      </c>
      <c r="Q627" s="156">
        <f t="shared" si="141"/>
        <v>1.3112020020255535E-5</v>
      </c>
      <c r="R627" s="156">
        <f t="shared" si="135"/>
        <v>-9.7700124054233813E-4</v>
      </c>
    </row>
    <row r="628" spans="9:18" ht="15" x14ac:dyDescent="0.2">
      <c r="I628" s="49">
        <v>44181</v>
      </c>
      <c r="J628" s="50">
        <v>8.1639995574951101</v>
      </c>
      <c r="K628" s="139">
        <f t="shared" si="136"/>
        <v>1.3813677282989064E-2</v>
      </c>
      <c r="L628" s="140">
        <f t="shared" si="137"/>
        <v>6.1822358543477627</v>
      </c>
      <c r="M628" s="139" t="e" cm="1">
        <f t="array" ref="M628">[1]!BSMPut(L628,$G$4,$G$7,V628,$G$11,AE628)</f>
        <v>#VALUE!</v>
      </c>
      <c r="N628" s="139" t="e">
        <f t="shared" si="138"/>
        <v>#VALUE!</v>
      </c>
      <c r="O628" s="141">
        <f t="shared" si="139"/>
        <v>8.423580475670267E-2</v>
      </c>
      <c r="P628" s="139">
        <f t="shared" si="140"/>
        <v>-9.3117617715036283E-3</v>
      </c>
      <c r="Q628" s="156">
        <f t="shared" si="141"/>
        <v>1.159747814638965E-3</v>
      </c>
      <c r="R628" s="156">
        <f t="shared" si="135"/>
        <v>-8.1520139568646635E-3</v>
      </c>
    </row>
    <row r="629" spans="9:18" ht="15" x14ac:dyDescent="0.2">
      <c r="I629" s="49">
        <v>44180</v>
      </c>
      <c r="J629" s="50">
        <v>8.0520000457763601</v>
      </c>
      <c r="K629" s="139">
        <f t="shared" si="136"/>
        <v>-1.4303594487440077E-2</v>
      </c>
      <c r="L629" s="140">
        <f t="shared" si="137"/>
        <v>6.0107767296973194</v>
      </c>
      <c r="M629" s="139" t="e" cm="1">
        <f t="array" ref="M629">[1]!BSMPut(L629,$G$4,$G$7,V629,$G$11,AE629)</f>
        <v>#VALUE!</v>
      </c>
      <c r="N629" s="139" t="e">
        <f t="shared" si="138"/>
        <v>#VALUE!</v>
      </c>
      <c r="O629" s="141">
        <f t="shared" si="139"/>
        <v>-8.7223319893740658E-2</v>
      </c>
      <c r="P629" s="139">
        <f t="shared" si="140"/>
        <v>9.6420136082992543E-3</v>
      </c>
      <c r="Q629" s="156">
        <f t="shared" si="141"/>
        <v>1.2434700510572628E-3</v>
      </c>
      <c r="R629" s="156">
        <f t="shared" si="135"/>
        <v>1.0885483659356517E-2</v>
      </c>
    </row>
    <row r="630" spans="9:18" ht="15" x14ac:dyDescent="0.2">
      <c r="I630" s="49">
        <v>44179</v>
      </c>
      <c r="J630" s="50">
        <v>8.1680002212524396</v>
      </c>
      <c r="K630" s="139">
        <f t="shared" si="136"/>
        <v>6.3866643655046207E-3</v>
      </c>
      <c r="L630" s="140">
        <f t="shared" si="137"/>
        <v>6.136945929208629</v>
      </c>
      <c r="M630" s="139" t="e" cm="1">
        <f t="array" ref="M630">[1]!BSMPut(L630,$G$4,$G$7,V630,$G$11,AE630)</f>
        <v>#VALUE!</v>
      </c>
      <c r="N630" s="139" t="e">
        <f t="shared" si="138"/>
        <v>#VALUE!</v>
      </c>
      <c r="O630" s="141">
        <f t="shared" si="139"/>
        <v>3.8945879617569013E-2</v>
      </c>
      <c r="P630" s="139">
        <f t="shared" si="140"/>
        <v>-4.3052328404520283E-3</v>
      </c>
      <c r="Q630" s="156">
        <f t="shared" si="141"/>
        <v>2.4790948230149756E-4</v>
      </c>
      <c r="R630" s="156">
        <f t="shared" si="135"/>
        <v>-4.0573233581505308E-3</v>
      </c>
    </row>
    <row r="631" spans="9:18" ht="15" x14ac:dyDescent="0.2">
      <c r="I631" s="49">
        <v>44176</v>
      </c>
      <c r="J631" s="50">
        <v>8.1160001754760707</v>
      </c>
      <c r="K631" s="139">
        <f t="shared" si="136"/>
        <v>-1.7223878154754478E-2</v>
      </c>
      <c r="L631" s="140">
        <f t="shared" si="137"/>
        <v>5.9929688397492171</v>
      </c>
      <c r="M631" s="139" t="e" cm="1">
        <f t="array" ref="M631">[1]!BSMPut(L631,$G$4,$G$7,V631,$G$11,AE631)</f>
        <v>#VALUE!</v>
      </c>
      <c r="N631" s="139" t="e">
        <f t="shared" si="138"/>
        <v>#VALUE!</v>
      </c>
      <c r="O631" s="141">
        <f t="shared" si="139"/>
        <v>-0.10503120984184289</v>
      </c>
      <c r="P631" s="139">
        <f t="shared" si="140"/>
        <v>1.1610568777076075E-2</v>
      </c>
      <c r="Q631" s="156">
        <f t="shared" si="141"/>
        <v>1.8030461398038809E-3</v>
      </c>
      <c r="R631" s="156">
        <f t="shared" si="135"/>
        <v>1.3413614916879956E-2</v>
      </c>
    </row>
    <row r="632" spans="9:18" ht="15" x14ac:dyDescent="0.2">
      <c r="I632" s="49">
        <v>44175</v>
      </c>
      <c r="J632" s="50">
        <v>8.2569999694824201</v>
      </c>
      <c r="K632" s="139">
        <f t="shared" si="136"/>
        <v>1.1939660668015939E-2</v>
      </c>
      <c r="L632" s="140">
        <f t="shared" si="137"/>
        <v>6.1708081009367222</v>
      </c>
      <c r="M632" s="139" t="e" cm="1">
        <f t="array" ref="M632">[1]!BSMPut(L632,$G$4,$G$7,V632,$G$11,AE632)</f>
        <v>#VALUE!</v>
      </c>
      <c r="N632" s="139" t="e">
        <f t="shared" si="138"/>
        <v>#VALUE!</v>
      </c>
      <c r="O632" s="141">
        <f t="shared" si="139"/>
        <v>7.280805134566215E-2</v>
      </c>
      <c r="P632" s="139">
        <f t="shared" si="140"/>
        <v>-8.0484923381023889E-3</v>
      </c>
      <c r="Q632" s="156">
        <f t="shared" si="141"/>
        <v>8.6642089919879552E-4</v>
      </c>
      <c r="R632" s="156">
        <f t="shared" si="135"/>
        <v>-7.1820714389035931E-3</v>
      </c>
    </row>
    <row r="633" spans="9:18" ht="15" x14ac:dyDescent="0.2">
      <c r="I633" s="49">
        <v>44174</v>
      </c>
      <c r="J633" s="50">
        <v>8.1590003967285103</v>
      </c>
      <c r="K633" s="139">
        <f t="shared" si="136"/>
        <v>3.6837819714106257E-3</v>
      </c>
      <c r="L633" s="140">
        <f t="shared" si="137"/>
        <v>6.1204637522354046</v>
      </c>
      <c r="M633" s="139" t="e" cm="1">
        <f t="array" ref="M633">[1]!BSMPut(L633,$G$4,$G$7,V633,$G$11,AE633)</f>
        <v>#VALUE!</v>
      </c>
      <c r="N633" s="139" t="e">
        <f t="shared" si="138"/>
        <v>#VALUE!</v>
      </c>
      <c r="O633" s="141">
        <f t="shared" si="139"/>
        <v>2.2463702644344608E-2</v>
      </c>
      <c r="P633" s="139">
        <f t="shared" si="140"/>
        <v>-2.4832272705673751E-3</v>
      </c>
      <c r="Q633" s="156">
        <f t="shared" si="141"/>
        <v>8.2476987070454358E-5</v>
      </c>
      <c r="R633" s="156">
        <f t="shared" si="135"/>
        <v>-2.4007502834969209E-3</v>
      </c>
    </row>
    <row r="634" spans="9:18" ht="15" x14ac:dyDescent="0.2">
      <c r="I634" s="49">
        <v>44173</v>
      </c>
      <c r="J634" s="50">
        <v>8.1289997100830007</v>
      </c>
      <c r="K634" s="139">
        <f t="shared" si="136"/>
        <v>-5.3982005075479574E-3</v>
      </c>
      <c r="L634" s="140">
        <f t="shared" si="137"/>
        <v>6.0650818226283301</v>
      </c>
      <c r="M634" s="139" t="e" cm="1">
        <f t="array" ref="M634">[1]!BSMPut(L634,$G$4,$G$7,V634,$G$11,AE634)</f>
        <v>#VALUE!</v>
      </c>
      <c r="N634" s="139" t="e">
        <f t="shared" si="138"/>
        <v>#VALUE!</v>
      </c>
      <c r="O634" s="141">
        <f t="shared" si="139"/>
        <v>-3.2918226962729946E-2</v>
      </c>
      <c r="P634" s="139">
        <f t="shared" si="140"/>
        <v>3.6389120790448468E-3</v>
      </c>
      <c r="Q634" s="156">
        <f t="shared" si="141"/>
        <v>1.7710995582842596E-4</v>
      </c>
      <c r="R634" s="156">
        <f t="shared" si="135"/>
        <v>3.8160220348732727E-3</v>
      </c>
    </row>
    <row r="635" spans="9:18" ht="15" x14ac:dyDescent="0.2">
      <c r="I635" s="49">
        <v>44172</v>
      </c>
      <c r="J635" s="50">
        <v>8.1730003356933594</v>
      </c>
      <c r="K635" s="139">
        <f t="shared" si="136"/>
        <v>-5.2473447315000855E-3</v>
      </c>
      <c r="L635" s="140">
        <f t="shared" si="137"/>
        <v>6.0660017411581508</v>
      </c>
      <c r="M635" s="139" t="e" cm="1">
        <f t="array" ref="M635">[1]!BSMPut(L635,$G$4,$G$7,V635,$G$11,AE635)</f>
        <v>#VALUE!</v>
      </c>
      <c r="N635" s="139" t="e">
        <f t="shared" si="138"/>
        <v>#VALUE!</v>
      </c>
      <c r="O635" s="141">
        <f t="shared" si="139"/>
        <v>-3.1998308432909184E-2</v>
      </c>
      <c r="P635" s="139">
        <f t="shared" si="140"/>
        <v>3.5372206163274901E-3</v>
      </c>
      <c r="Q635" s="156">
        <f t="shared" si="141"/>
        <v>1.673493942765821E-4</v>
      </c>
      <c r="R635" s="156">
        <f t="shared" si="135"/>
        <v>3.7045700106040722E-3</v>
      </c>
    </row>
    <row r="636" spans="9:18" ht="15" x14ac:dyDescent="0.2">
      <c r="I636" s="49">
        <v>44169</v>
      </c>
      <c r="J636" s="50">
        <v>8.2159996032714808</v>
      </c>
      <c r="K636" s="139">
        <f t="shared" si="136"/>
        <v>-3.6510611867731897E-4</v>
      </c>
      <c r="L636" s="140">
        <f t="shared" si="137"/>
        <v>6.0957736324612597</v>
      </c>
      <c r="M636" s="139" t="e" cm="1">
        <f t="array" ref="M636">[1]!BSMPut(L636,$G$4,$G$7,V636,$G$11,AE636)</f>
        <v>#VALUE!</v>
      </c>
      <c r="N636" s="139" t="e">
        <f t="shared" si="138"/>
        <v>#VALUE!</v>
      </c>
      <c r="O636" s="141">
        <f t="shared" si="139"/>
        <v>-2.2264171298003177E-3</v>
      </c>
      <c r="P636" s="139">
        <f t="shared" si="140"/>
        <v>2.4611702798560598E-4</v>
      </c>
      <c r="Q636" s="156">
        <f t="shared" si="141"/>
        <v>8.1018308870408507E-7</v>
      </c>
      <c r="R636" s="156">
        <f t="shared" si="135"/>
        <v>2.4692721107431008E-4</v>
      </c>
    </row>
    <row r="637" spans="9:18" ht="15" x14ac:dyDescent="0.2">
      <c r="I637" s="49">
        <v>44168</v>
      </c>
      <c r="J637" s="50">
        <v>8.2189998626708896</v>
      </c>
      <c r="K637" s="139">
        <f t="shared" si="136"/>
        <v>-1.0047924687116815E-2</v>
      </c>
      <c r="L637" s="140">
        <f t="shared" si="137"/>
        <v>6.0367278043507344</v>
      </c>
      <c r="M637" s="139" t="e" cm="1">
        <f t="array" ref="M637">[1]!BSMPut(L637,$G$4,$G$7,V637,$G$11,AE637)</f>
        <v>#VALUE!</v>
      </c>
      <c r="N637" s="139" t="e">
        <f t="shared" si="138"/>
        <v>#VALUE!</v>
      </c>
      <c r="O637" s="141">
        <f t="shared" si="139"/>
        <v>-6.1272245240325596E-2</v>
      </c>
      <c r="P637" s="139">
        <f t="shared" si="140"/>
        <v>6.7732783289834956E-3</v>
      </c>
      <c r="Q637" s="156">
        <f t="shared" si="141"/>
        <v>6.1361743900894227E-4</v>
      </c>
      <c r="R637" s="156">
        <f t="shared" si="135"/>
        <v>7.386895767992438E-3</v>
      </c>
    </row>
    <row r="638" spans="9:18" ht="15" x14ac:dyDescent="0.2">
      <c r="I638" s="49">
        <v>44167</v>
      </c>
      <c r="J638" s="50">
        <v>8.3020000457763601</v>
      </c>
      <c r="K638" s="139">
        <f t="shared" si="136"/>
        <v>-5.5254828907542585E-3</v>
      </c>
      <c r="L638" s="140">
        <f t="shared" si="137"/>
        <v>6.0643056546492256</v>
      </c>
      <c r="M638" s="139" t="e" cm="1">
        <f t="array" ref="M638">[1]!BSMPut(L638,$G$4,$G$7,V638,$G$11,AE638)</f>
        <v>#VALUE!</v>
      </c>
      <c r="N638" s="139" t="e">
        <f t="shared" si="138"/>
        <v>#VALUE!</v>
      </c>
      <c r="O638" s="141">
        <f t="shared" si="139"/>
        <v>-3.369439494183446E-2</v>
      </c>
      <c r="P638" s="139">
        <f t="shared" si="140"/>
        <v>3.7247127826407316E-3</v>
      </c>
      <c r="Q638" s="156">
        <f t="shared" si="141"/>
        <v>1.8556045481810387E-4</v>
      </c>
      <c r="R638" s="156">
        <f t="shared" si="135"/>
        <v>3.9102732374588353E-3</v>
      </c>
    </row>
    <row r="639" spans="9:18" ht="15" x14ac:dyDescent="0.2">
      <c r="I639" s="49">
        <v>44166</v>
      </c>
      <c r="J639" s="50">
        <v>8.3479995727538991</v>
      </c>
      <c r="K639" s="139">
        <f t="shared" si="136"/>
        <v>-1.2026195575917784E-2</v>
      </c>
      <c r="L639" s="140">
        <f t="shared" si="137"/>
        <v>6.0246643083727216</v>
      </c>
      <c r="M639" s="139" t="e" cm="1">
        <f t="array" ref="M639">[1]!BSMPut(L639,$G$4,$G$7,V639,$G$11,AE639)</f>
        <v>#VALUE!</v>
      </c>
      <c r="N639" s="139" t="e">
        <f t="shared" si="138"/>
        <v>#VALUE!</v>
      </c>
      <c r="O639" s="141">
        <f t="shared" si="139"/>
        <v>-7.3335741218338413E-2</v>
      </c>
      <c r="P639" s="139">
        <f t="shared" si="140"/>
        <v>8.1068252809381423E-3</v>
      </c>
      <c r="Q639" s="156">
        <f t="shared" si="141"/>
        <v>8.7902550410200934E-4</v>
      </c>
      <c r="R639" s="156">
        <f t="shared" si="135"/>
        <v>8.985850785040151E-3</v>
      </c>
    </row>
    <row r="640" spans="9:18" ht="15" x14ac:dyDescent="0.2">
      <c r="I640" s="49">
        <v>44165</v>
      </c>
      <c r="J640" s="50">
        <v>8.4490003585815394</v>
      </c>
      <c r="K640" s="139">
        <f t="shared" si="136"/>
        <v>-7.5462186219886797E-3</v>
      </c>
      <c r="L640" s="140">
        <f t="shared" si="137"/>
        <v>6.0519832080599478</v>
      </c>
      <c r="M640" s="139" t="e" cm="1">
        <f t="array" ref="M640">[1]!BSMPut(L640,$G$4,$G$7,V640,$G$11,AE640)</f>
        <v>#VALUE!</v>
      </c>
      <c r="N640" s="139" t="e">
        <f t="shared" si="138"/>
        <v>#VALUE!</v>
      </c>
      <c r="O640" s="141">
        <f t="shared" si="139"/>
        <v>-4.6016841531112185E-2</v>
      </c>
      <c r="P640" s="139">
        <f t="shared" si="140"/>
        <v>5.0868851678021777E-3</v>
      </c>
      <c r="Q640" s="156">
        <f t="shared" si="141"/>
        <v>3.4610168796742036E-4</v>
      </c>
      <c r="R640" s="156">
        <f t="shared" si="135"/>
        <v>5.4329868557695983E-3</v>
      </c>
    </row>
    <row r="641" spans="9:18" ht="15" x14ac:dyDescent="0.2">
      <c r="I641" s="49">
        <v>44162</v>
      </c>
      <c r="J641" s="50">
        <v>8.51299953460693</v>
      </c>
      <c r="K641" s="139">
        <f t="shared" si="136"/>
        <v>3.2944940095313048E-3</v>
      </c>
      <c r="L641" s="140">
        <f t="shared" si="137"/>
        <v>6.1180898742245597</v>
      </c>
      <c r="M641" s="139" t="e" cm="1">
        <f t="array" ref="M641">[1]!BSMPut(L641,$G$4,$G$7,V641,$G$11,AE641)</f>
        <v>#VALUE!</v>
      </c>
      <c r="N641" s="139" t="e">
        <f t="shared" si="138"/>
        <v>#VALUE!</v>
      </c>
      <c r="O641" s="141">
        <f t="shared" si="139"/>
        <v>2.0089824633499731E-2</v>
      </c>
      <c r="P641" s="139">
        <f t="shared" si="140"/>
        <v>-2.2208093287498314E-3</v>
      </c>
      <c r="Q641" s="156">
        <f t="shared" si="141"/>
        <v>6.59663410452404E-5</v>
      </c>
      <c r="R641" s="156">
        <f t="shared" si="135"/>
        <v>-2.154842987704591E-3</v>
      </c>
    </row>
    <row r="642" spans="9:18" ht="15" x14ac:dyDescent="0.2">
      <c r="I642" s="49">
        <v>44161</v>
      </c>
      <c r="J642" s="50">
        <v>8.4849996566772408</v>
      </c>
      <c r="K642" s="139">
        <f t="shared" si="136"/>
        <v>5.8946240162768696E-4</v>
      </c>
      <c r="L642" s="140">
        <f t="shared" si="137"/>
        <v>6.1015945913454175</v>
      </c>
      <c r="M642" s="139" t="e" cm="1">
        <f t="array" ref="M642">[1]!BSMPut(L642,$G$4,$G$7,V642,$G$11,AE642)</f>
        <v>#VALUE!</v>
      </c>
      <c r="N642" s="139" t="e">
        <f t="shared" si="138"/>
        <v>#VALUE!</v>
      </c>
      <c r="O642" s="141">
        <f t="shared" si="139"/>
        <v>3.594541754357472E-3</v>
      </c>
      <c r="P642" s="139">
        <f t="shared" si="140"/>
        <v>-3.9735497976157411E-4</v>
      </c>
      <c r="Q642" s="156">
        <f t="shared" si="141"/>
        <v>2.1118213187410614E-6</v>
      </c>
      <c r="R642" s="156">
        <f t="shared" si="135"/>
        <v>-3.9524315844283306E-4</v>
      </c>
    </row>
    <row r="643" spans="9:18" ht="15" x14ac:dyDescent="0.2">
      <c r="I643" s="49">
        <v>44160</v>
      </c>
      <c r="J643" s="50">
        <v>8.4799995422363192</v>
      </c>
      <c r="K643" s="139">
        <f t="shared" si="136"/>
        <v>1.2459318111113969E-2</v>
      </c>
      <c r="L643" s="140">
        <f t="shared" si="137"/>
        <v>6.1739769720505029</v>
      </c>
      <c r="M643" s="139" t="e" cm="1">
        <f t="array" ref="M643">[1]!BSMPut(L643,$G$4,$G$7,V643,$G$11,AE643)</f>
        <v>#VALUE!</v>
      </c>
      <c r="N643" s="139" t="e">
        <f t="shared" si="138"/>
        <v>#VALUE!</v>
      </c>
      <c r="O643" s="141">
        <f t="shared" si="139"/>
        <v>7.5976922459442875E-2</v>
      </c>
      <c r="P643" s="139">
        <f t="shared" si="140"/>
        <v>-8.3987919877745489E-3</v>
      </c>
      <c r="Q643" s="156">
        <f t="shared" si="141"/>
        <v>9.4348174168775302E-4</v>
      </c>
      <c r="R643" s="156">
        <f t="shared" ref="R643:R706" si="142">P643+Q643+X643+AG643</f>
        <v>-7.4553102460867956E-3</v>
      </c>
    </row>
    <row r="644" spans="9:18" ht="15" x14ac:dyDescent="0.2">
      <c r="I644" s="49">
        <v>44159</v>
      </c>
      <c r="J644" s="50">
        <v>8.375</v>
      </c>
      <c r="K644" s="139">
        <f t="shared" ref="K644:K707" si="143">LN(J644/J645)</f>
        <v>2.8338080422527622E-2</v>
      </c>
      <c r="L644" s="140">
        <f t="shared" ref="L644:L707" si="144">$J$3*(1+K644)</f>
        <v>6.2708056654129498</v>
      </c>
      <c r="M644" s="139" t="e" cm="1">
        <f t="array" ref="M644">[1]!BSMPut(L644,$G$4,$G$7,V644,$G$11,AE644)</f>
        <v>#VALUE!</v>
      </c>
      <c r="N644" s="139" t="e">
        <f t="shared" ref="N644:N707" si="145">$B$5*(M644-$G$10)</f>
        <v>#VALUE!</v>
      </c>
      <c r="O644" s="141">
        <f t="shared" ref="O644:O707" si="146">L644-$J$3</f>
        <v>0.1728056158218898</v>
      </c>
      <c r="P644" s="139">
        <f t="shared" ref="P644:P707" si="147">O644*$G$15</f>
        <v>-1.9102621883402587E-2</v>
      </c>
      <c r="Q644" s="156">
        <f t="shared" ref="Q644:Q707" si="148">0.5*$G$16*O644^2</f>
        <v>4.8807415189612222E-3</v>
      </c>
      <c r="R644" s="156">
        <f t="shared" si="142"/>
        <v>-1.4221880364441365E-2</v>
      </c>
    </row>
    <row r="645" spans="9:18" ht="15" x14ac:dyDescent="0.2">
      <c r="I645" s="49">
        <v>44158</v>
      </c>
      <c r="J645" s="50">
        <v>8.1409997940063406</v>
      </c>
      <c r="K645" s="139">
        <f t="shared" si="143"/>
        <v>-7.9526367099384161E-3</v>
      </c>
      <c r="L645" s="140">
        <f t="shared" si="144"/>
        <v>6.0495048705394758</v>
      </c>
      <c r="M645" s="139" t="e" cm="1">
        <f t="array" ref="M645">[1]!BSMPut(L645,$G$4,$G$7,V645,$G$11,AE645)</f>
        <v>#VALUE!</v>
      </c>
      <c r="N645" s="139" t="e">
        <f t="shared" si="145"/>
        <v>#VALUE!</v>
      </c>
      <c r="O645" s="141">
        <f t="shared" si="146"/>
        <v>-4.8495179051584181E-2</v>
      </c>
      <c r="P645" s="139">
        <f t="shared" si="147"/>
        <v>5.3608504803752486E-3</v>
      </c>
      <c r="Q645" s="156">
        <f t="shared" si="148"/>
        <v>3.8438571411687907E-4</v>
      </c>
      <c r="R645" s="156">
        <f t="shared" si="142"/>
        <v>5.7452361944921281E-3</v>
      </c>
    </row>
    <row r="646" spans="9:18" ht="15" x14ac:dyDescent="0.2">
      <c r="I646" s="49">
        <v>44155</v>
      </c>
      <c r="J646" s="50">
        <v>8.2060003280639595</v>
      </c>
      <c r="K646" s="139">
        <f t="shared" si="143"/>
        <v>1.219391520604154E-3</v>
      </c>
      <c r="L646" s="140">
        <f t="shared" si="144"/>
        <v>6.1054358991441759</v>
      </c>
      <c r="M646" s="139" t="e" cm="1">
        <f t="array" ref="M646">[1]!BSMPut(L646,$G$4,$G$7,V646,$G$11,AE646)</f>
        <v>#VALUE!</v>
      </c>
      <c r="N646" s="139" t="e">
        <f t="shared" si="145"/>
        <v>#VALUE!</v>
      </c>
      <c r="O646" s="141">
        <f t="shared" si="146"/>
        <v>7.4358495531159363E-3</v>
      </c>
      <c r="P646" s="139">
        <f t="shared" si="147"/>
        <v>-8.2198846211946233E-4</v>
      </c>
      <c r="Q646" s="156">
        <f t="shared" si="148"/>
        <v>9.0371458783450296E-6</v>
      </c>
      <c r="R646" s="156">
        <f t="shared" si="142"/>
        <v>-8.1295131624111729E-4</v>
      </c>
    </row>
    <row r="647" spans="9:18" ht="15" x14ac:dyDescent="0.2">
      <c r="I647" s="49">
        <v>44154</v>
      </c>
      <c r="J647" s="50">
        <v>8.19600009918212</v>
      </c>
      <c r="K647" s="139">
        <f t="shared" si="143"/>
        <v>1.1288464234327208E-2</v>
      </c>
      <c r="L647" s="140">
        <f t="shared" si="144"/>
        <v>6.1668371050517941</v>
      </c>
      <c r="M647" s="139" t="e" cm="1">
        <f t="array" ref="M647">[1]!BSMPut(L647,$G$4,$G$7,V647,$G$11,AE647)</f>
        <v>#VALUE!</v>
      </c>
      <c r="N647" s="139" t="e">
        <f t="shared" si="145"/>
        <v>#VALUE!</v>
      </c>
      <c r="O647" s="141">
        <f t="shared" si="146"/>
        <v>6.8837055460734042E-2</v>
      </c>
      <c r="P647" s="139">
        <f t="shared" si="147"/>
        <v>-7.6095226175319974E-3</v>
      </c>
      <c r="Q647" s="156">
        <f t="shared" si="148"/>
        <v>7.7448796587658761E-4</v>
      </c>
      <c r="R647" s="156">
        <f t="shared" si="142"/>
        <v>-6.8350346516554096E-3</v>
      </c>
    </row>
    <row r="648" spans="9:18" ht="15" x14ac:dyDescent="0.2">
      <c r="I648" s="49">
        <v>44153</v>
      </c>
      <c r="J648" s="50">
        <v>8.1040000915527308</v>
      </c>
      <c r="K648" s="139">
        <f t="shared" si="143"/>
        <v>-3.6950076682634452E-3</v>
      </c>
      <c r="L648" s="140">
        <f t="shared" si="144"/>
        <v>6.07546789264675</v>
      </c>
      <c r="M648" s="139" t="e" cm="1">
        <f t="array" ref="M648">[1]!BSMPut(L648,$G$4,$G$7,V648,$G$11,AE648)</f>
        <v>#VALUE!</v>
      </c>
      <c r="N648" s="139" t="e">
        <f t="shared" si="145"/>
        <v>#VALUE!</v>
      </c>
      <c r="O648" s="141">
        <f t="shared" si="146"/>
        <v>-2.2532156944309989E-2</v>
      </c>
      <c r="P648" s="139">
        <f t="shared" si="147"/>
        <v>2.4907944818661071E-3</v>
      </c>
      <c r="Q648" s="156">
        <f t="shared" si="148"/>
        <v>8.2980422053346287E-5</v>
      </c>
      <c r="R648" s="156">
        <f t="shared" si="142"/>
        <v>2.5737749039194532E-3</v>
      </c>
    </row>
    <row r="649" spans="9:18" ht="15" x14ac:dyDescent="0.2">
      <c r="I649" s="49">
        <v>44152</v>
      </c>
      <c r="J649" s="50">
        <v>8.1339998245239205</v>
      </c>
      <c r="K649" s="139">
        <f t="shared" si="143"/>
        <v>5.3005021194825292E-3</v>
      </c>
      <c r="L649" s="140">
        <f t="shared" si="144"/>
        <v>6.1303225117785223</v>
      </c>
      <c r="M649" s="139" t="e" cm="1">
        <f t="array" ref="M649">[1]!BSMPut(L649,$G$4,$G$7,V649,$G$11,AE649)</f>
        <v>#VALUE!</v>
      </c>
      <c r="N649" s="139" t="e">
        <f t="shared" si="145"/>
        <v>#VALUE!</v>
      </c>
      <c r="O649" s="141">
        <f t="shared" si="146"/>
        <v>3.2322462187462264E-2</v>
      </c>
      <c r="P649" s="139">
        <f t="shared" si="147"/>
        <v>-3.5730538650090319E-3</v>
      </c>
      <c r="Q649" s="156">
        <f t="shared" si="148"/>
        <v>1.7075718094414487E-4</v>
      </c>
      <c r="R649" s="156">
        <f t="shared" si="142"/>
        <v>-3.4022966840648872E-3</v>
      </c>
    </row>
    <row r="650" spans="9:18" ht="15" x14ac:dyDescent="0.2">
      <c r="I650" s="49">
        <v>44151</v>
      </c>
      <c r="J650" s="50">
        <v>8.0909996032714808</v>
      </c>
      <c r="K650" s="139">
        <f t="shared" si="143"/>
        <v>5.204450221115796E-3</v>
      </c>
      <c r="L650" s="140">
        <f t="shared" si="144"/>
        <v>6.1297367872975181</v>
      </c>
      <c r="M650" s="139" t="e" cm="1">
        <f t="array" ref="M650">[1]!BSMPut(L650,$G$4,$G$7,V650,$G$11,AE650)</f>
        <v>#VALUE!</v>
      </c>
      <c r="N650" s="139" t="e">
        <f t="shared" si="145"/>
        <v>#VALUE!</v>
      </c>
      <c r="O650" s="141">
        <f t="shared" si="146"/>
        <v>3.1736737706458129E-2</v>
      </c>
      <c r="P650" s="139">
        <f t="shared" si="147"/>
        <v>-3.5083055451395747E-3</v>
      </c>
      <c r="Q650" s="156">
        <f t="shared" si="148"/>
        <v>1.6462457597699344E-4</v>
      </c>
      <c r="R650" s="156">
        <f t="shared" si="142"/>
        <v>-3.3436809691625813E-3</v>
      </c>
    </row>
    <row r="651" spans="9:18" ht="15" x14ac:dyDescent="0.2">
      <c r="I651" s="49">
        <v>44148</v>
      </c>
      <c r="J651" s="50">
        <v>8.0489997863769496</v>
      </c>
      <c r="K651" s="139">
        <f t="shared" si="143"/>
        <v>-9.2747603736090586E-3</v>
      </c>
      <c r="L651" s="140">
        <f t="shared" si="144"/>
        <v>6.0414425603728468</v>
      </c>
      <c r="M651" s="139" t="e" cm="1">
        <f t="array" ref="M651">[1]!BSMPut(L651,$G$4,$G$7,V651,$G$11,AE651)</f>
        <v>#VALUE!</v>
      </c>
      <c r="N651" s="139" t="e">
        <f t="shared" si="145"/>
        <v>#VALUE!</v>
      </c>
      <c r="O651" s="141">
        <f t="shared" si="146"/>
        <v>-5.6557489218213242E-2</v>
      </c>
      <c r="P651" s="139">
        <f t="shared" si="147"/>
        <v>6.2520903968983693E-3</v>
      </c>
      <c r="Q651" s="156">
        <f t="shared" si="148"/>
        <v>5.2281777800944904E-4</v>
      </c>
      <c r="R651" s="156">
        <f t="shared" si="142"/>
        <v>6.7749081749078188E-3</v>
      </c>
    </row>
    <row r="652" spans="9:18" ht="15" x14ac:dyDescent="0.2">
      <c r="I652" s="49">
        <v>44147</v>
      </c>
      <c r="J652" s="50">
        <v>8.1239995956420898</v>
      </c>
      <c r="K652" s="139">
        <f t="shared" si="143"/>
        <v>-6.2581461699144723E-3</v>
      </c>
      <c r="L652" s="140">
        <f t="shared" si="144"/>
        <v>6.0598378739365737</v>
      </c>
      <c r="M652" s="139" t="e" cm="1">
        <f t="array" ref="M652">[1]!BSMPut(L652,$G$4,$G$7,V652,$G$11,AE652)</f>
        <v>#VALUE!</v>
      </c>
      <c r="N652" s="139" t="e">
        <f t="shared" si="145"/>
        <v>#VALUE!</v>
      </c>
      <c r="O652" s="141">
        <f t="shared" si="146"/>
        <v>-3.8162175654486319E-2</v>
      </c>
      <c r="P652" s="139">
        <f t="shared" si="147"/>
        <v>4.218599079135364E-3</v>
      </c>
      <c r="Q652" s="156">
        <f t="shared" si="148"/>
        <v>2.3803255409060784E-4</v>
      </c>
      <c r="R652" s="156">
        <f t="shared" si="142"/>
        <v>4.4566316332259716E-3</v>
      </c>
    </row>
    <row r="653" spans="9:18" ht="15" x14ac:dyDescent="0.2">
      <c r="I653" s="49">
        <v>44146</v>
      </c>
      <c r="J653" s="50">
        <v>8.1750001907348597</v>
      </c>
      <c r="K653" s="139">
        <f t="shared" si="143"/>
        <v>1.615430898807944E-2</v>
      </c>
      <c r="L653" s="140">
        <f t="shared" si="144"/>
        <v>6.1965090266014773</v>
      </c>
      <c r="M653" s="139" t="e" cm="1">
        <f t="array" ref="M653">[1]!BSMPut(L653,$G$4,$G$7,V653,$G$11,AE653)</f>
        <v>#VALUE!</v>
      </c>
      <c r="N653" s="139" t="e">
        <f t="shared" si="145"/>
        <v>#VALUE!</v>
      </c>
      <c r="O653" s="141">
        <f t="shared" si="146"/>
        <v>9.8508977010417276E-2</v>
      </c>
      <c r="P653" s="139">
        <f t="shared" si="147"/>
        <v>-1.0889575150673018E-2</v>
      </c>
      <c r="Q653" s="156">
        <f t="shared" si="148"/>
        <v>1.586067705354398E-3</v>
      </c>
      <c r="R653" s="156">
        <f t="shared" si="142"/>
        <v>-9.3035074453186196E-3</v>
      </c>
    </row>
    <row r="654" spans="9:18" ht="15" x14ac:dyDescent="0.2">
      <c r="I654" s="49">
        <v>44145</v>
      </c>
      <c r="J654" s="50">
        <v>8.0439996719360298</v>
      </c>
      <c r="K654" s="139">
        <f t="shared" si="143"/>
        <v>-2.1111710849656788E-3</v>
      </c>
      <c r="L654" s="140">
        <f t="shared" si="144"/>
        <v>6.085126128210244</v>
      </c>
      <c r="M654" s="139" t="e" cm="1">
        <f t="array" ref="M654">[1]!BSMPut(L654,$G$4,$G$7,V654,$G$11,AE654)</f>
        <v>#VALUE!</v>
      </c>
      <c r="N654" s="139" t="e">
        <f t="shared" si="145"/>
        <v>#VALUE!</v>
      </c>
      <c r="O654" s="141">
        <f t="shared" si="146"/>
        <v>-1.2873921380816E-2</v>
      </c>
      <c r="P654" s="139">
        <f t="shared" si="147"/>
        <v>1.4231346077771857E-3</v>
      </c>
      <c r="Q654" s="156">
        <f t="shared" si="148"/>
        <v>2.7088927413747512E-5</v>
      </c>
      <c r="R654" s="156">
        <f t="shared" si="142"/>
        <v>1.4502235351909333E-3</v>
      </c>
    </row>
    <row r="655" spans="9:18" ht="15" x14ac:dyDescent="0.2">
      <c r="I655" s="49">
        <v>44144</v>
      </c>
      <c r="J655" s="50">
        <v>8.0609998703002894</v>
      </c>
      <c r="K655" s="139">
        <f t="shared" si="143"/>
        <v>4.2187484075797532E-2</v>
      </c>
      <c r="L655" s="140">
        <f t="shared" si="144"/>
        <v>6.3552593295773949</v>
      </c>
      <c r="M655" s="139" t="e" cm="1">
        <f t="array" ref="M655">[1]!BSMPut(L655,$G$4,$G$7,V655,$G$11,AE655)</f>
        <v>#VALUE!</v>
      </c>
      <c r="N655" s="139" t="e">
        <f t="shared" si="145"/>
        <v>#VALUE!</v>
      </c>
      <c r="O655" s="141">
        <f t="shared" si="146"/>
        <v>0.25725927998633491</v>
      </c>
      <c r="P655" s="139">
        <f t="shared" si="147"/>
        <v>-2.843846670261304E-2</v>
      </c>
      <c r="Q655" s="156">
        <f t="shared" si="148"/>
        <v>1.081713385466016E-2</v>
      </c>
      <c r="R655" s="156">
        <f t="shared" si="142"/>
        <v>-1.7621332847952878E-2</v>
      </c>
    </row>
    <row r="656" spans="9:18" ht="15" x14ac:dyDescent="0.2">
      <c r="I656" s="49">
        <v>44141</v>
      </c>
      <c r="J656" s="50">
        <v>7.7280001640319798</v>
      </c>
      <c r="K656" s="139">
        <f t="shared" si="143"/>
        <v>1.28933185265287E-2</v>
      </c>
      <c r="L656" s="140">
        <f t="shared" si="144"/>
        <v>6.1766235066052255</v>
      </c>
      <c r="M656" s="139" t="e" cm="1">
        <f t="array" ref="M656">[1]!BSMPut(L656,$G$4,$G$7,V656,$G$11,AE656)</f>
        <v>#VALUE!</v>
      </c>
      <c r="N656" s="139" t="e">
        <f t="shared" si="145"/>
        <v>#VALUE!</v>
      </c>
      <c r="O656" s="141">
        <f t="shared" si="146"/>
        <v>7.862345701416551E-2</v>
      </c>
      <c r="P656" s="139">
        <f t="shared" si="147"/>
        <v>-8.6913504712461363E-3</v>
      </c>
      <c r="Q656" s="156">
        <f t="shared" si="148"/>
        <v>1.010355884540796E-3</v>
      </c>
      <c r="R656" s="156">
        <f t="shared" si="142"/>
        <v>-7.6809945867053406E-3</v>
      </c>
    </row>
    <row r="657" spans="9:18" ht="15" x14ac:dyDescent="0.2">
      <c r="I657" s="49">
        <v>44140</v>
      </c>
      <c r="J657" s="50">
        <v>7.6290001869201598</v>
      </c>
      <c r="K657" s="139">
        <f t="shared" si="143"/>
        <v>3.467479351884669E-2</v>
      </c>
      <c r="L657" s="140">
        <f t="shared" si="144"/>
        <v>6.3094469421885471</v>
      </c>
      <c r="M657" s="139" t="e" cm="1">
        <f t="array" ref="M657">[1]!BSMPut(L657,$G$4,$G$7,V657,$G$11,AE657)</f>
        <v>#VALUE!</v>
      </c>
      <c r="N657" s="139" t="e">
        <f t="shared" si="145"/>
        <v>#VALUE!</v>
      </c>
      <c r="O657" s="141">
        <f t="shared" si="146"/>
        <v>0.21144689259748706</v>
      </c>
      <c r="P657" s="139">
        <f t="shared" si="147"/>
        <v>-2.3374182711014511E-2</v>
      </c>
      <c r="Q657" s="156">
        <f t="shared" si="148"/>
        <v>7.307565530700345E-3</v>
      </c>
      <c r="R657" s="156">
        <f t="shared" si="142"/>
        <v>-1.6066617180314165E-2</v>
      </c>
    </row>
    <row r="658" spans="9:18" ht="15" x14ac:dyDescent="0.2">
      <c r="I658" s="49">
        <v>44139</v>
      </c>
      <c r="J658" s="50">
        <v>7.3689999580383301</v>
      </c>
      <c r="K658" s="139">
        <f t="shared" si="143"/>
        <v>3.1569248438515822E-2</v>
      </c>
      <c r="L658" s="140">
        <f t="shared" si="144"/>
        <v>6.2905093281346813</v>
      </c>
      <c r="M658" s="139" t="e" cm="1">
        <f t="array" ref="M658">[1]!BSMPut(L658,$G$4,$G$7,V658,$G$11,AE658)</f>
        <v>#VALUE!</v>
      </c>
      <c r="N658" s="139" t="e">
        <f t="shared" si="145"/>
        <v>#VALUE!</v>
      </c>
      <c r="O658" s="141">
        <f t="shared" si="146"/>
        <v>0.19250927854362132</v>
      </c>
      <c r="P658" s="139">
        <f t="shared" si="147"/>
        <v>-2.1280743334497542E-2</v>
      </c>
      <c r="Q658" s="156">
        <f t="shared" si="148"/>
        <v>6.0572212474324571E-3</v>
      </c>
      <c r="R658" s="156">
        <f t="shared" si="142"/>
        <v>-1.5223522087065084E-2</v>
      </c>
    </row>
    <row r="659" spans="9:18" ht="15" x14ac:dyDescent="0.2">
      <c r="I659" s="49">
        <v>44138</v>
      </c>
      <c r="J659" s="50">
        <v>7.1399998664855904</v>
      </c>
      <c r="K659" s="139">
        <f t="shared" si="143"/>
        <v>2.0803104566249057E-2</v>
      </c>
      <c r="L659" s="140">
        <f t="shared" si="144"/>
        <v>6.2248573822676949</v>
      </c>
      <c r="M659" s="139" t="e" cm="1">
        <f t="array" ref="M659">[1]!BSMPut(L659,$G$4,$G$7,V659,$G$11,AE659)</f>
        <v>#VALUE!</v>
      </c>
      <c r="N659" s="139" t="e">
        <f t="shared" si="145"/>
        <v>#VALUE!</v>
      </c>
      <c r="O659" s="141">
        <f t="shared" si="146"/>
        <v>0.1268573326766349</v>
      </c>
      <c r="P659" s="139">
        <f t="shared" si="147"/>
        <v>-1.4023315432968702E-2</v>
      </c>
      <c r="Q659" s="156">
        <f t="shared" si="148"/>
        <v>2.6302755954058449E-3</v>
      </c>
      <c r="R659" s="156">
        <f t="shared" si="142"/>
        <v>-1.1393039837562857E-2</v>
      </c>
    </row>
    <row r="660" spans="9:18" ht="15" x14ac:dyDescent="0.2">
      <c r="I660" s="49">
        <v>44137</v>
      </c>
      <c r="J660" s="50">
        <v>6.9930000305175701</v>
      </c>
      <c r="K660" s="139">
        <f t="shared" si="143"/>
        <v>2.1099035118529813E-2</v>
      </c>
      <c r="L660" s="140">
        <f t="shared" si="144"/>
        <v>6.2266619667901786</v>
      </c>
      <c r="M660" s="139" t="e" cm="1">
        <f t="array" ref="M660">[1]!BSMPut(L660,$G$4,$G$7,V660,$G$11,AE660)</f>
        <v>#VALUE!</v>
      </c>
      <c r="N660" s="139" t="e">
        <f t="shared" si="145"/>
        <v>#VALUE!</v>
      </c>
      <c r="O660" s="141">
        <f t="shared" si="146"/>
        <v>0.12866191719911857</v>
      </c>
      <c r="P660" s="139">
        <f t="shared" si="147"/>
        <v>-1.4222801402366691E-2</v>
      </c>
      <c r="Q660" s="156">
        <f t="shared" si="148"/>
        <v>2.7056408128078501E-3</v>
      </c>
      <c r="R660" s="156">
        <f t="shared" si="142"/>
        <v>-1.1517160589558841E-2</v>
      </c>
    </row>
    <row r="661" spans="9:18" ht="15" x14ac:dyDescent="0.2">
      <c r="I661" s="49">
        <v>44134</v>
      </c>
      <c r="J661" s="50">
        <v>6.8470001220703098</v>
      </c>
      <c r="K661" s="139">
        <f t="shared" si="143"/>
        <v>-1.0894117326178312E-2</v>
      </c>
      <c r="L661" s="140">
        <f t="shared" si="144"/>
        <v>6.0315677215957741</v>
      </c>
      <c r="M661" s="139" t="e" cm="1">
        <f t="array" ref="M661">[1]!BSMPut(L661,$G$4,$G$7,V661,$G$11,AE661)</f>
        <v>#VALUE!</v>
      </c>
      <c r="N661" s="139" t="e">
        <f t="shared" si="145"/>
        <v>#VALUE!</v>
      </c>
      <c r="O661" s="141">
        <f t="shared" si="146"/>
        <v>-6.6432327995285867E-2</v>
      </c>
      <c r="P661" s="139">
        <f t="shared" si="147"/>
        <v>7.3436944539818248E-3</v>
      </c>
      <c r="Q661" s="156">
        <f t="shared" si="148"/>
        <v>7.2132178328478461E-4</v>
      </c>
      <c r="R661" s="156">
        <f t="shared" si="142"/>
        <v>8.0650162372666086E-3</v>
      </c>
    </row>
    <row r="662" spans="9:18" ht="15" x14ac:dyDescent="0.2">
      <c r="I662" s="49">
        <v>44133</v>
      </c>
      <c r="J662" s="50">
        <v>6.9219999313354403</v>
      </c>
      <c r="K662" s="139">
        <f t="shared" si="143"/>
        <v>-1.0776781546216434E-2</v>
      </c>
      <c r="L662" s="140">
        <f t="shared" si="144"/>
        <v>6.0322832351878004</v>
      </c>
      <c r="M662" s="139" t="e" cm="1">
        <f t="array" ref="M662">[1]!BSMPut(L662,$G$4,$G$7,V662,$G$11,AE662)</f>
        <v>#VALUE!</v>
      </c>
      <c r="N662" s="139" t="e">
        <f t="shared" si="145"/>
        <v>#VALUE!</v>
      </c>
      <c r="O662" s="141">
        <f t="shared" si="146"/>
        <v>-6.5716814403259605E-2</v>
      </c>
      <c r="P662" s="139">
        <f t="shared" si="147"/>
        <v>7.2645987282098073E-3</v>
      </c>
      <c r="Q662" s="156">
        <f t="shared" si="148"/>
        <v>7.0586737642851336E-4</v>
      </c>
      <c r="R662" s="156">
        <f t="shared" si="142"/>
        <v>7.9704661046383213E-3</v>
      </c>
    </row>
    <row r="663" spans="9:18" ht="15" x14ac:dyDescent="0.2">
      <c r="I663" s="49">
        <v>44132</v>
      </c>
      <c r="J663" s="50">
        <v>6.9970002174377397</v>
      </c>
      <c r="K663" s="139">
        <f t="shared" si="143"/>
        <v>-5.5863361788851283E-2</v>
      </c>
      <c r="L663" s="140">
        <f t="shared" si="144"/>
        <v>5.7573452666323215</v>
      </c>
      <c r="M663" s="139" t="e" cm="1">
        <f t="array" ref="M663">[1]!BSMPut(L663,$G$4,$G$7,V663,$G$11,AE663)</f>
        <v>#VALUE!</v>
      </c>
      <c r="N663" s="139" t="e">
        <f t="shared" si="145"/>
        <v>#VALUE!</v>
      </c>
      <c r="O663" s="141">
        <f t="shared" si="146"/>
        <v>-0.34065478295873852</v>
      </c>
      <c r="P663" s="139">
        <f t="shared" si="147"/>
        <v>3.7657338163943198E-2</v>
      </c>
      <c r="Q663" s="156">
        <f t="shared" si="148"/>
        <v>1.8967019306760341E-2</v>
      </c>
      <c r="R663" s="156">
        <f t="shared" si="142"/>
        <v>5.6624357470703539E-2</v>
      </c>
    </row>
    <row r="664" spans="9:18" ht="15" x14ac:dyDescent="0.2">
      <c r="I664" s="49">
        <v>44131</v>
      </c>
      <c r="J664" s="50">
        <v>7.3990001678466797</v>
      </c>
      <c r="K664" s="139">
        <f t="shared" si="143"/>
        <v>-1.0620519861732947E-2</v>
      </c>
      <c r="L664" s="140">
        <f t="shared" si="144"/>
        <v>6.0332361189475296</v>
      </c>
      <c r="M664" s="139" t="e" cm="1">
        <f t="array" ref="M664">[1]!BSMPut(L664,$G$4,$G$7,V664,$G$11,AE664)</f>
        <v>#VALUE!</v>
      </c>
      <c r="N664" s="139" t="e">
        <f t="shared" si="145"/>
        <v>#VALUE!</v>
      </c>
      <c r="O664" s="141">
        <f t="shared" si="146"/>
        <v>-6.4763930643530365E-2</v>
      </c>
      <c r="P664" s="139">
        <f t="shared" si="147"/>
        <v>7.1592631575203448E-3</v>
      </c>
      <c r="Q664" s="156">
        <f t="shared" si="148"/>
        <v>6.8554584387388686E-4</v>
      </c>
      <c r="R664" s="156">
        <f t="shared" si="142"/>
        <v>7.8448090013942314E-3</v>
      </c>
    </row>
    <row r="665" spans="9:18" ht="15" x14ac:dyDescent="0.2">
      <c r="I665" s="49">
        <v>44130</v>
      </c>
      <c r="J665" s="50">
        <v>7.4780001640319798</v>
      </c>
      <c r="K665" s="139">
        <f t="shared" si="143"/>
        <v>-1.2623885596808652E-2</v>
      </c>
      <c r="L665" s="140">
        <f t="shared" si="144"/>
        <v>6.021019594595689</v>
      </c>
      <c r="M665" s="139" t="e" cm="1">
        <f t="array" ref="M665">[1]!BSMPut(L665,$G$4,$G$7,V665,$G$11,AE665)</f>
        <v>#VALUE!</v>
      </c>
      <c r="N665" s="139" t="e">
        <f t="shared" si="145"/>
        <v>#VALUE!</v>
      </c>
      <c r="O665" s="141">
        <f t="shared" si="146"/>
        <v>-7.6980454995370984E-2</v>
      </c>
      <c r="P665" s="139">
        <f t="shared" si="147"/>
        <v>8.5097264761611145E-3</v>
      </c>
      <c r="Q665" s="156">
        <f t="shared" si="148"/>
        <v>9.6857008537448404E-4</v>
      </c>
      <c r="R665" s="156">
        <f t="shared" si="142"/>
        <v>9.4782965615355982E-3</v>
      </c>
    </row>
    <row r="666" spans="9:18" ht="15" x14ac:dyDescent="0.2">
      <c r="I666" s="49">
        <v>44127</v>
      </c>
      <c r="J666" s="50">
        <v>7.5729999542236301</v>
      </c>
      <c r="K666" s="139">
        <f t="shared" si="143"/>
        <v>1.4497790388273956E-2</v>
      </c>
      <c r="L666" s="140">
        <f t="shared" si="144"/>
        <v>6.1864075760977153</v>
      </c>
      <c r="M666" s="139" t="e" cm="1">
        <f t="array" ref="M666">[1]!BSMPut(L666,$G$4,$G$7,V666,$G$11,AE666)</f>
        <v>#VALUE!</v>
      </c>
      <c r="N666" s="139" t="e">
        <f t="shared" si="145"/>
        <v>#VALUE!</v>
      </c>
      <c r="O666" s="141">
        <f t="shared" si="146"/>
        <v>8.8407526506655287E-2</v>
      </c>
      <c r="P666" s="139">
        <f t="shared" si="147"/>
        <v>-9.7729205296440379E-3</v>
      </c>
      <c r="Q666" s="156">
        <f t="shared" si="148"/>
        <v>1.2774637466038865E-3</v>
      </c>
      <c r="R666" s="156">
        <f t="shared" si="142"/>
        <v>-8.495456783040152E-3</v>
      </c>
    </row>
    <row r="667" spans="9:18" ht="15" x14ac:dyDescent="0.2">
      <c r="I667" s="49">
        <v>44126</v>
      </c>
      <c r="J667" s="50">
        <v>7.4640002250671298</v>
      </c>
      <c r="K667" s="139">
        <f t="shared" si="143"/>
        <v>-1.2515122837197213E-2</v>
      </c>
      <c r="L667" s="140">
        <f t="shared" si="144"/>
        <v>6.0216828299091931</v>
      </c>
      <c r="M667" s="139" t="e" cm="1">
        <f t="array" ref="M667">[1]!BSMPut(L667,$G$4,$G$7,V667,$G$11,AE667)</f>
        <v>#VALUE!</v>
      </c>
      <c r="N667" s="139" t="e">
        <f t="shared" si="145"/>
        <v>#VALUE!</v>
      </c>
      <c r="O667" s="141">
        <f t="shared" si="146"/>
        <v>-7.6317219681866888E-2</v>
      </c>
      <c r="P667" s="139">
        <f t="shared" si="147"/>
        <v>8.4364097997711111E-3</v>
      </c>
      <c r="Q667" s="156">
        <f t="shared" si="148"/>
        <v>9.5195229358134733E-4</v>
      </c>
      <c r="R667" s="156">
        <f t="shared" si="142"/>
        <v>9.3883620933524585E-3</v>
      </c>
    </row>
    <row r="668" spans="9:18" ht="15" x14ac:dyDescent="0.2">
      <c r="I668" s="49">
        <v>44125</v>
      </c>
      <c r="J668" s="50">
        <v>7.55800008773803</v>
      </c>
      <c r="K668" s="139">
        <f t="shared" si="143"/>
        <v>-6.9879607686605541E-3</v>
      </c>
      <c r="L668" s="140">
        <f t="shared" si="144"/>
        <v>6.055387464477227</v>
      </c>
      <c r="M668" s="139" t="e" cm="1">
        <f t="array" ref="M668">[1]!BSMPut(L668,$G$4,$G$7,V668,$G$11,AE668)</f>
        <v>#VALUE!</v>
      </c>
      <c r="N668" s="139" t="e">
        <f t="shared" si="145"/>
        <v>#VALUE!</v>
      </c>
      <c r="O668" s="141">
        <f t="shared" si="146"/>
        <v>-4.2612585113833035E-2</v>
      </c>
      <c r="P668" s="139">
        <f t="shared" si="147"/>
        <v>4.7105650880169417E-3</v>
      </c>
      <c r="Q668" s="156">
        <f t="shared" si="148"/>
        <v>2.9678767910878875E-4</v>
      </c>
      <c r="R668" s="156">
        <f t="shared" si="142"/>
        <v>5.0073527671257306E-3</v>
      </c>
    </row>
    <row r="669" spans="9:18" ht="15" x14ac:dyDescent="0.2">
      <c r="I669" s="49">
        <v>44124</v>
      </c>
      <c r="J669" s="50">
        <v>7.61100006103515</v>
      </c>
      <c r="K669" s="139">
        <f t="shared" si="143"/>
        <v>1.7094458203682213E-2</v>
      </c>
      <c r="L669" s="140">
        <f t="shared" si="144"/>
        <v>6.2022420565648471</v>
      </c>
      <c r="M669" s="139" t="e" cm="1">
        <f t="array" ref="M669">[1]!BSMPut(L669,$G$4,$G$7,V669,$G$11,AE669)</f>
        <v>#VALUE!</v>
      </c>
      <c r="N669" s="139" t="e">
        <f t="shared" si="145"/>
        <v>#VALUE!</v>
      </c>
      <c r="O669" s="141">
        <f t="shared" si="146"/>
        <v>0.10424200697378705</v>
      </c>
      <c r="P669" s="139">
        <f t="shared" si="147"/>
        <v>-1.1523327144875266E-2</v>
      </c>
      <c r="Q669" s="156">
        <f t="shared" si="148"/>
        <v>1.7760518187291186E-3</v>
      </c>
      <c r="R669" s="156">
        <f t="shared" si="142"/>
        <v>-9.747275326146148E-3</v>
      </c>
    </row>
    <row r="670" spans="9:18" ht="15" x14ac:dyDescent="0.2">
      <c r="I670" s="49">
        <v>44123</v>
      </c>
      <c r="J670" s="50">
        <v>7.4819998741149902</v>
      </c>
      <c r="K670" s="139">
        <f t="shared" si="143"/>
        <v>-7.0586927270015589E-3</v>
      </c>
      <c r="L670" s="140">
        <f t="shared" si="144"/>
        <v>6.0549561409917567</v>
      </c>
      <c r="M670" s="139" t="e" cm="1">
        <f t="array" ref="M670">[1]!BSMPut(L670,$G$4,$G$7,V670,$G$11,AE670)</f>
        <v>#VALUE!</v>
      </c>
      <c r="N670" s="139" t="e">
        <f t="shared" si="145"/>
        <v>#VALUE!</v>
      </c>
      <c r="O670" s="141">
        <f t="shared" si="146"/>
        <v>-4.3043908599303293E-2</v>
      </c>
      <c r="P670" s="139">
        <f t="shared" si="147"/>
        <v>4.7582453061231749E-3</v>
      </c>
      <c r="Q670" s="156">
        <f t="shared" si="148"/>
        <v>3.0282624073947004E-4</v>
      </c>
      <c r="R670" s="156">
        <f t="shared" si="142"/>
        <v>5.0610715468626449E-3</v>
      </c>
    </row>
    <row r="671" spans="9:18" ht="15" x14ac:dyDescent="0.2">
      <c r="I671" s="49">
        <v>44120</v>
      </c>
      <c r="J671" s="50">
        <v>7.5349998474120996</v>
      </c>
      <c r="K671" s="139">
        <f t="shared" si="143"/>
        <v>9.7353513430035853E-3</v>
      </c>
      <c r="L671" s="140">
        <f t="shared" si="144"/>
        <v>6.1573662225634829</v>
      </c>
      <c r="M671" s="139" t="e" cm="1">
        <f t="array" ref="M671">[1]!BSMPut(L671,$G$4,$G$7,V671,$G$11,AE671)</f>
        <v>#VALUE!</v>
      </c>
      <c r="N671" s="139" t="e">
        <f t="shared" si="145"/>
        <v>#VALUE!</v>
      </c>
      <c r="O671" s="141">
        <f t="shared" si="146"/>
        <v>5.9366172972422859E-2</v>
      </c>
      <c r="P671" s="139">
        <f t="shared" si="147"/>
        <v>-6.5625734994962737E-3</v>
      </c>
      <c r="Q671" s="156">
        <f t="shared" si="148"/>
        <v>5.760341225267534E-4</v>
      </c>
      <c r="R671" s="156">
        <f t="shared" si="142"/>
        <v>-5.9865393769695206E-3</v>
      </c>
    </row>
    <row r="672" spans="9:18" ht="15" x14ac:dyDescent="0.2">
      <c r="I672" s="49">
        <v>44119</v>
      </c>
      <c r="J672" s="50">
        <v>7.4619998931884703</v>
      </c>
      <c r="K672" s="139">
        <f t="shared" si="143"/>
        <v>-3.9674196960556199E-2</v>
      </c>
      <c r="L672" s="140">
        <f t="shared" si="144"/>
        <v>5.8560667945581031</v>
      </c>
      <c r="M672" s="139" t="e" cm="1">
        <f t="array" ref="M672">[1]!BSMPut(L672,$G$4,$G$7,V672,$G$11,AE672)</f>
        <v>#VALUE!</v>
      </c>
      <c r="N672" s="139" t="e">
        <f t="shared" si="145"/>
        <v>#VALUE!</v>
      </c>
      <c r="O672" s="141">
        <f t="shared" si="146"/>
        <v>-0.24193325503295693</v>
      </c>
      <c r="P672" s="139">
        <f t="shared" si="147"/>
        <v>2.6744266787479921E-2</v>
      </c>
      <c r="Q672" s="156">
        <f t="shared" si="148"/>
        <v>9.5666798700297911E-3</v>
      </c>
      <c r="R672" s="156">
        <f t="shared" si="142"/>
        <v>3.631094665750971E-2</v>
      </c>
    </row>
    <row r="673" spans="9:18" ht="15" x14ac:dyDescent="0.2">
      <c r="I673" s="49">
        <v>44118</v>
      </c>
      <c r="J673" s="50">
        <v>7.7639999389648402</v>
      </c>
      <c r="K673" s="139">
        <f t="shared" si="143"/>
        <v>8.0176037271408908E-3</v>
      </c>
      <c r="L673" s="140">
        <f t="shared" si="144"/>
        <v>6.1468913975167663</v>
      </c>
      <c r="M673" s="139" t="e" cm="1">
        <f t="array" ref="M673">[1]!BSMPut(L673,$G$4,$G$7,V673,$G$11,AE673)</f>
        <v>#VALUE!</v>
      </c>
      <c r="N673" s="139" t="e">
        <f t="shared" si="145"/>
        <v>#VALUE!</v>
      </c>
      <c r="O673" s="141">
        <f t="shared" si="146"/>
        <v>4.8891347925706263E-2</v>
      </c>
      <c r="P673" s="139">
        <f t="shared" si="147"/>
        <v>-5.404644567554265E-3</v>
      </c>
      <c r="Q673" s="156">
        <f t="shared" si="148"/>
        <v>3.9069164684921772E-4</v>
      </c>
      <c r="R673" s="156">
        <f t="shared" si="142"/>
        <v>-5.0139529207050473E-3</v>
      </c>
    </row>
    <row r="674" spans="9:18" ht="15" x14ac:dyDescent="0.2">
      <c r="I674" s="49">
        <v>44117</v>
      </c>
      <c r="J674" s="50">
        <v>7.7020001411437899</v>
      </c>
      <c r="K674" s="139">
        <f t="shared" si="143"/>
        <v>9.2611499119804284E-3</v>
      </c>
      <c r="L674" s="140">
        <f t="shared" si="144"/>
        <v>6.1544745422135865</v>
      </c>
      <c r="M674" s="139" t="e" cm="1">
        <f t="array" ref="M674">[1]!BSMPut(L674,$G$4,$G$7,V674,$G$11,AE674)</f>
        <v>#VALUE!</v>
      </c>
      <c r="N674" s="139" t="e">
        <f t="shared" si="145"/>
        <v>#VALUE!</v>
      </c>
      <c r="O674" s="141">
        <f t="shared" si="146"/>
        <v>5.6474492622526462E-2</v>
      </c>
      <c r="P674" s="139">
        <f t="shared" si="147"/>
        <v>-6.2429156222391455E-3</v>
      </c>
      <c r="Q674" s="156">
        <f t="shared" si="148"/>
        <v>5.212844618042421E-4</v>
      </c>
      <c r="R674" s="156">
        <f t="shared" si="142"/>
        <v>-5.7216311604349037E-3</v>
      </c>
    </row>
    <row r="675" spans="9:18" ht="15" x14ac:dyDescent="0.2">
      <c r="I675" s="49">
        <v>44116</v>
      </c>
      <c r="J675" s="50">
        <v>7.6310000419616699</v>
      </c>
      <c r="K675" s="139">
        <f t="shared" si="143"/>
        <v>1.9184286170862468E-2</v>
      </c>
      <c r="L675" s="140">
        <f t="shared" si="144"/>
        <v>6.214985827612348</v>
      </c>
      <c r="M675" s="139" t="e" cm="1">
        <f t="array" ref="M675">[1]!BSMPut(L675,$G$4,$G$7,V675,$G$11,AE675)</f>
        <v>#VALUE!</v>
      </c>
      <c r="N675" s="139" t="e">
        <f t="shared" si="145"/>
        <v>#VALUE!</v>
      </c>
      <c r="O675" s="141">
        <f t="shared" si="146"/>
        <v>0.11698577802128796</v>
      </c>
      <c r="P675" s="139">
        <f t="shared" si="147"/>
        <v>-1.2932074415797152E-2</v>
      </c>
      <c r="Q675" s="156">
        <f t="shared" si="148"/>
        <v>2.2368467950619002E-3</v>
      </c>
      <c r="R675" s="156">
        <f t="shared" si="142"/>
        <v>-1.0695227620735251E-2</v>
      </c>
    </row>
    <row r="676" spans="9:18" ht="15" x14ac:dyDescent="0.2">
      <c r="I676" s="49">
        <v>44113</v>
      </c>
      <c r="J676" s="50">
        <v>7.48600006103515</v>
      </c>
      <c r="K676" s="139">
        <f t="shared" si="143"/>
        <v>-1.3006161904034632E-2</v>
      </c>
      <c r="L676" s="140">
        <f t="shared" si="144"/>
        <v>6.0186884736552679</v>
      </c>
      <c r="M676" s="139" t="e" cm="1">
        <f t="array" ref="M676">[1]!BSMPut(L676,$G$4,$G$7,V676,$G$11,AE676)</f>
        <v>#VALUE!</v>
      </c>
      <c r="N676" s="139" t="e">
        <f t="shared" si="145"/>
        <v>#VALUE!</v>
      </c>
      <c r="O676" s="141">
        <f t="shared" si="146"/>
        <v>-7.9311575935792078E-2</v>
      </c>
      <c r="P676" s="139">
        <f t="shared" si="147"/>
        <v>8.7674178809083042E-3</v>
      </c>
      <c r="Q676" s="156">
        <f t="shared" si="148"/>
        <v>1.0281187112794363E-3</v>
      </c>
      <c r="R676" s="156">
        <f t="shared" si="142"/>
        <v>9.7955365921877403E-3</v>
      </c>
    </row>
    <row r="677" spans="9:18" ht="15" x14ac:dyDescent="0.2">
      <c r="I677" s="49">
        <v>44112</v>
      </c>
      <c r="J677" s="50">
        <v>7.5840001106262198</v>
      </c>
      <c r="K677" s="139">
        <f t="shared" si="143"/>
        <v>2.6379162664655809E-4</v>
      </c>
      <c r="L677" s="140">
        <f t="shared" si="144"/>
        <v>6.0996086509434324</v>
      </c>
      <c r="M677" s="139" t="e" cm="1">
        <f t="array" ref="M677">[1]!BSMPut(L677,$G$4,$G$7,V677,$G$11,AE677)</f>
        <v>#VALUE!</v>
      </c>
      <c r="N677" s="139" t="e">
        <f t="shared" si="145"/>
        <v>#VALUE!</v>
      </c>
      <c r="O677" s="141">
        <f t="shared" si="146"/>
        <v>1.6086013523723963E-3</v>
      </c>
      <c r="P677" s="139">
        <f t="shared" si="147"/>
        <v>-1.778212082364945E-4</v>
      </c>
      <c r="Q677" s="156">
        <f t="shared" si="148"/>
        <v>4.2292851084692684E-7</v>
      </c>
      <c r="R677" s="156">
        <f t="shared" si="142"/>
        <v>-1.7739827972564756E-4</v>
      </c>
    </row>
    <row r="678" spans="9:18" ht="15" x14ac:dyDescent="0.2">
      <c r="I678" s="49">
        <v>44111</v>
      </c>
      <c r="J678" s="50">
        <v>7.5819997787475497</v>
      </c>
      <c r="K678" s="139">
        <f t="shared" si="143"/>
        <v>2.8359297239559707E-2</v>
      </c>
      <c r="L678" s="140">
        <f t="shared" si="144"/>
        <v>6.2709350455642623</v>
      </c>
      <c r="M678" s="139" t="e" cm="1">
        <f t="array" ref="M678">[1]!BSMPut(L678,$G$4,$G$7,V678,$G$11,AE678)</f>
        <v>#VALUE!</v>
      </c>
      <c r="N678" s="139" t="e">
        <f t="shared" si="145"/>
        <v>#VALUE!</v>
      </c>
      <c r="O678" s="141">
        <f t="shared" si="146"/>
        <v>0.17293499597320228</v>
      </c>
      <c r="P678" s="139">
        <f t="shared" si="147"/>
        <v>-1.9116924081268003E-2</v>
      </c>
      <c r="Q678" s="156">
        <f t="shared" si="148"/>
        <v>4.8880527103887135E-3</v>
      </c>
      <c r="R678" s="156">
        <f t="shared" si="142"/>
        <v>-1.422887137087929E-2</v>
      </c>
    </row>
    <row r="679" spans="9:18" ht="15" x14ac:dyDescent="0.2">
      <c r="I679" s="49">
        <v>44110</v>
      </c>
      <c r="J679" s="50">
        <v>7.3699998855590803</v>
      </c>
      <c r="K679" s="139">
        <f t="shared" si="143"/>
        <v>-1.3566617498490338E-4</v>
      </c>
      <c r="L679" s="140">
        <f t="shared" si="144"/>
        <v>6.0971727572492735</v>
      </c>
      <c r="M679" s="139" t="e" cm="1">
        <f t="array" ref="M679">[1]!BSMPut(L679,$G$4,$G$7,V679,$G$11,AE679)</f>
        <v>#VALUE!</v>
      </c>
      <c r="N679" s="139" t="e">
        <f t="shared" si="145"/>
        <v>#VALUE!</v>
      </c>
      <c r="O679" s="141">
        <f t="shared" si="146"/>
        <v>-8.2729234178646749E-4</v>
      </c>
      <c r="P679" s="139">
        <f t="shared" si="147"/>
        <v>9.1452194519361655E-5</v>
      </c>
      <c r="Q679" s="156">
        <f t="shared" si="148"/>
        <v>1.1186342503419205E-7</v>
      </c>
      <c r="R679" s="156">
        <f t="shared" si="142"/>
        <v>9.1564057944395843E-5</v>
      </c>
    </row>
    <row r="680" spans="9:18" ht="15" x14ac:dyDescent="0.2">
      <c r="I680" s="49">
        <v>44109</v>
      </c>
      <c r="J680" s="50">
        <v>7.3709998130798304</v>
      </c>
      <c r="K680" s="139">
        <f t="shared" si="143"/>
        <v>-9.1830917960131972E-3</v>
      </c>
      <c r="L680" s="140">
        <f t="shared" si="144"/>
        <v>6.042001555363572</v>
      </c>
      <c r="M680" s="139" t="e" cm="1">
        <f t="array" ref="M680">[1]!BSMPut(L680,$G$4,$G$7,V680,$G$11,AE680)</f>
        <v>#VALUE!</v>
      </c>
      <c r="N680" s="139" t="e">
        <f t="shared" si="145"/>
        <v>#VALUE!</v>
      </c>
      <c r="O680" s="141">
        <f t="shared" si="146"/>
        <v>-5.5998494227488038E-2</v>
      </c>
      <c r="P680" s="139">
        <f t="shared" si="147"/>
        <v>6.1902968614756214E-3</v>
      </c>
      <c r="Q680" s="156">
        <f t="shared" si="148"/>
        <v>5.1253414410944685E-4</v>
      </c>
      <c r="R680" s="156">
        <f t="shared" si="142"/>
        <v>6.7028310055850682E-3</v>
      </c>
    </row>
    <row r="681" spans="9:18" ht="15" x14ac:dyDescent="0.2">
      <c r="I681" s="49">
        <v>44106</v>
      </c>
      <c r="J681" s="50">
        <v>7.4390001296996999</v>
      </c>
      <c r="K681" s="139">
        <f t="shared" si="143"/>
        <v>-1.209085184333822E-3</v>
      </c>
      <c r="L681" s="140">
        <f t="shared" si="144"/>
        <v>6.0906270480770326</v>
      </c>
      <c r="M681" s="139" t="e" cm="1">
        <f t="array" ref="M681">[1]!BSMPut(L681,$G$4,$G$7,V681,$G$11,AE681)</f>
        <v>#VALUE!</v>
      </c>
      <c r="N681" s="139" t="e">
        <f t="shared" si="145"/>
        <v>#VALUE!</v>
      </c>
      <c r="O681" s="141">
        <f t="shared" si="146"/>
        <v>-7.3730015140274219E-3</v>
      </c>
      <c r="P681" s="139">
        <f t="shared" si="147"/>
        <v>8.150409892545838E-4</v>
      </c>
      <c r="Q681" s="156">
        <f t="shared" si="148"/>
        <v>8.8850269694974264E-6</v>
      </c>
      <c r="R681" s="156">
        <f t="shared" si="142"/>
        <v>8.2392601622408121E-4</v>
      </c>
    </row>
    <row r="682" spans="9:18" ht="15" x14ac:dyDescent="0.2">
      <c r="I682" s="49">
        <v>44105</v>
      </c>
      <c r="J682" s="50">
        <v>7.4479999542236301</v>
      </c>
      <c r="K682" s="139">
        <f t="shared" si="143"/>
        <v>-6.7111128392807078E-4</v>
      </c>
      <c r="L682" s="140">
        <f t="shared" si="144"/>
        <v>6.093907612948386</v>
      </c>
      <c r="M682" s="139" t="e" cm="1">
        <f t="array" ref="M682">[1]!BSMPut(L682,$G$4,$G$7,V682,$G$11,AE682)</f>
        <v>#VALUE!</v>
      </c>
      <c r="N682" s="139" t="e">
        <f t="shared" si="145"/>
        <v>#VALUE!</v>
      </c>
      <c r="O682" s="141">
        <f t="shared" si="146"/>
        <v>-4.0924366426740022E-3</v>
      </c>
      <c r="P682" s="139">
        <f t="shared" si="147"/>
        <v>4.5239426621041667E-4</v>
      </c>
      <c r="Q682" s="156">
        <f t="shared" si="148"/>
        <v>2.7373733409424534E-6</v>
      </c>
      <c r="R682" s="156">
        <f t="shared" si="142"/>
        <v>4.5513163955135914E-4</v>
      </c>
    </row>
    <row r="683" spans="9:18" ht="15" x14ac:dyDescent="0.2">
      <c r="I683" s="49">
        <v>44104</v>
      </c>
      <c r="J683" s="50">
        <v>7.4530000686645499</v>
      </c>
      <c r="K683" s="139">
        <f t="shared" si="143"/>
        <v>-4.5515366074537818E-3</v>
      </c>
      <c r="L683" s="140">
        <f t="shared" si="144"/>
        <v>6.0702447791330911</v>
      </c>
      <c r="M683" s="139" t="e" cm="1">
        <f t="array" ref="M683">[1]!BSMPut(L683,$G$4,$G$7,V683,$G$11,AE683)</f>
        <v>#VALUE!</v>
      </c>
      <c r="N683" s="139" t="e">
        <f t="shared" si="145"/>
        <v>#VALUE!</v>
      </c>
      <c r="O683" s="141">
        <f t="shared" si="146"/>
        <v>-2.7755270457968884E-2</v>
      </c>
      <c r="P683" s="139">
        <f t="shared" si="147"/>
        <v>3.0681782782836617E-3</v>
      </c>
      <c r="Q683" s="156">
        <f t="shared" si="148"/>
        <v>1.2591023411963562E-4</v>
      </c>
      <c r="R683" s="156">
        <f t="shared" si="142"/>
        <v>3.1940885124032972E-3</v>
      </c>
    </row>
    <row r="684" spans="9:18" ht="15" x14ac:dyDescent="0.2">
      <c r="I684" s="49">
        <v>44103</v>
      </c>
      <c r="J684" s="50">
        <v>7.4869999885559002</v>
      </c>
      <c r="K684" s="139">
        <f t="shared" si="143"/>
        <v>2.407078731635144E-3</v>
      </c>
      <c r="L684" s="140">
        <f t="shared" si="144"/>
        <v>6.1126784158159397</v>
      </c>
      <c r="M684" s="139" t="e" cm="1">
        <f t="array" ref="M684">[1]!BSMPut(L684,$G$4,$G$7,V684,$G$11,AE684)</f>
        <v>#VALUE!</v>
      </c>
      <c r="N684" s="139" t="e">
        <f t="shared" si="145"/>
        <v>#VALUE!</v>
      </c>
      <c r="O684" s="141">
        <f t="shared" si="146"/>
        <v>1.4678366224879724E-2</v>
      </c>
      <c r="P684" s="139">
        <f t="shared" si="147"/>
        <v>-1.6226051365656274E-3</v>
      </c>
      <c r="Q684" s="156">
        <f t="shared" si="148"/>
        <v>3.5214825647816424E-5</v>
      </c>
      <c r="R684" s="156">
        <f t="shared" si="142"/>
        <v>-1.587390310917811E-3</v>
      </c>
    </row>
    <row r="685" spans="9:18" ht="15" x14ac:dyDescent="0.2">
      <c r="I685" s="49">
        <v>44102</v>
      </c>
      <c r="J685" s="50">
        <v>7.4689998626708896</v>
      </c>
      <c r="K685" s="139">
        <f t="shared" si="143"/>
        <v>1.8649191040645951E-2</v>
      </c>
      <c r="L685" s="140">
        <f t="shared" si="144"/>
        <v>6.2117228174817516</v>
      </c>
      <c r="M685" s="139" t="e" cm="1">
        <f t="array" ref="M685">[1]!BSMPut(L685,$G$4,$G$7,V685,$G$11,AE685)</f>
        <v>#VALUE!</v>
      </c>
      <c r="N685" s="139" t="e">
        <f t="shared" si="145"/>
        <v>#VALUE!</v>
      </c>
      <c r="O685" s="141">
        <f t="shared" si="146"/>
        <v>0.11372276789069158</v>
      </c>
      <c r="P685" s="139">
        <f t="shared" si="147"/>
        <v>-1.2571368263800679E-2</v>
      </c>
      <c r="Q685" s="156">
        <f t="shared" si="148"/>
        <v>2.1138051275242853E-3</v>
      </c>
      <c r="R685" s="156">
        <f t="shared" si="142"/>
        <v>-1.0457563136276393E-2</v>
      </c>
    </row>
    <row r="686" spans="9:18" ht="15" x14ac:dyDescent="0.2">
      <c r="I686" s="49">
        <v>44099</v>
      </c>
      <c r="J686" s="50">
        <v>7.3309998512268004</v>
      </c>
      <c r="K686" s="139">
        <f t="shared" si="143"/>
        <v>-2.5883883018456215E-3</v>
      </c>
      <c r="L686" s="140">
        <f t="shared" si="144"/>
        <v>6.0822160575980444</v>
      </c>
      <c r="M686" s="139" t="e" cm="1">
        <f t="array" ref="M686">[1]!BSMPut(L686,$G$4,$G$7,V686,$G$11,AE686)</f>
        <v>#VALUE!</v>
      </c>
      <c r="N686" s="139" t="e">
        <f t="shared" si="145"/>
        <v>#VALUE!</v>
      </c>
      <c r="O686" s="141">
        <f t="shared" si="146"/>
        <v>-1.5783991993015611E-2</v>
      </c>
      <c r="P686" s="139">
        <f t="shared" si="147"/>
        <v>1.7448254179655968E-3</v>
      </c>
      <c r="Q686" s="156">
        <f t="shared" si="148"/>
        <v>4.0719628591183907E-5</v>
      </c>
      <c r="R686" s="156">
        <f t="shared" si="142"/>
        <v>1.7855450465567807E-3</v>
      </c>
    </row>
    <row r="687" spans="9:18" ht="15" x14ac:dyDescent="0.2">
      <c r="I687" s="49">
        <v>44098</v>
      </c>
      <c r="J687" s="50">
        <v>7.3499999046325604</v>
      </c>
      <c r="K687" s="139">
        <f t="shared" si="143"/>
        <v>-1.5793012825728994E-2</v>
      </c>
      <c r="L687" s="140">
        <f t="shared" si="144"/>
        <v>6.0016942565965721</v>
      </c>
      <c r="M687" s="139" t="e" cm="1">
        <f t="array" ref="M687">[1]!BSMPut(L687,$G$4,$G$7,V687,$G$11,AE687)</f>
        <v>#VALUE!</v>
      </c>
      <c r="N687" s="139" t="e">
        <f t="shared" si="145"/>
        <v>#VALUE!</v>
      </c>
      <c r="O687" s="141">
        <f t="shared" si="146"/>
        <v>-9.6305792994487938E-2</v>
      </c>
      <c r="P687" s="139">
        <f t="shared" si="147"/>
        <v>1.0646026403743214E-2</v>
      </c>
      <c r="Q687" s="156">
        <f t="shared" si="148"/>
        <v>1.515915269319233E-3</v>
      </c>
      <c r="R687" s="156">
        <f t="shared" si="142"/>
        <v>1.2161941673062447E-2</v>
      </c>
    </row>
    <row r="688" spans="9:18" ht="15" x14ac:dyDescent="0.2">
      <c r="I688" s="49">
        <v>44097</v>
      </c>
      <c r="J688" s="50">
        <v>7.4670000076293901</v>
      </c>
      <c r="K688" s="139">
        <f t="shared" si="143"/>
        <v>1.2804243772654662E-2</v>
      </c>
      <c r="L688" s="140">
        <f t="shared" si="144"/>
        <v>6.1760803287516852</v>
      </c>
      <c r="M688" s="139" t="e" cm="1">
        <f t="array" ref="M688">[1]!BSMPut(L688,$G$4,$G$7,V688,$G$11,AE688)</f>
        <v>#VALUE!</v>
      </c>
      <c r="N688" s="139" t="e">
        <f t="shared" si="145"/>
        <v>#VALUE!</v>
      </c>
      <c r="O688" s="141">
        <f t="shared" si="146"/>
        <v>7.808027916062521E-2</v>
      </c>
      <c r="P688" s="139">
        <f t="shared" si="147"/>
        <v>-8.631305425243041E-3</v>
      </c>
      <c r="Q688" s="156">
        <f t="shared" si="148"/>
        <v>9.964438223646413E-4</v>
      </c>
      <c r="R688" s="156">
        <f t="shared" si="142"/>
        <v>-7.6348616028783997E-3</v>
      </c>
    </row>
    <row r="689" spans="9:18" ht="15" x14ac:dyDescent="0.2">
      <c r="I689" s="49">
        <v>44096</v>
      </c>
      <c r="J689" s="50">
        <v>7.3720002174377397</v>
      </c>
      <c r="K689" s="139">
        <f t="shared" si="143"/>
        <v>1.5033784754008813E-2</v>
      </c>
      <c r="L689" s="140">
        <f t="shared" si="144"/>
        <v>6.1896760697665467</v>
      </c>
      <c r="M689" s="139" t="e" cm="1">
        <f t="array" ref="M689">[1]!BSMPut(L689,$G$4,$G$7,V689,$G$11,AE689)</f>
        <v>#VALUE!</v>
      </c>
      <c r="N689" s="139" t="e">
        <f t="shared" si="145"/>
        <v>#VALUE!</v>
      </c>
      <c r="O689" s="141">
        <f t="shared" si="146"/>
        <v>9.1676020175486705E-2</v>
      </c>
      <c r="P689" s="139">
        <f t="shared" si="147"/>
        <v>-1.0134232853824147E-2</v>
      </c>
      <c r="Q689" s="156">
        <f t="shared" si="148"/>
        <v>1.3736674493266244E-3</v>
      </c>
      <c r="R689" s="156">
        <f t="shared" si="142"/>
        <v>-8.760565404497522E-3</v>
      </c>
    </row>
    <row r="690" spans="9:18" ht="15" x14ac:dyDescent="0.2">
      <c r="I690" s="49">
        <v>44095</v>
      </c>
      <c r="J690" s="50">
        <v>7.2620000839233398</v>
      </c>
      <c r="K690" s="139">
        <f t="shared" si="143"/>
        <v>-1.638931592510463E-2</v>
      </c>
      <c r="L690" s="140">
        <f t="shared" si="144"/>
        <v>5.9980580002670081</v>
      </c>
      <c r="M690" s="139" t="e" cm="1">
        <f t="array" ref="M690">[1]!BSMPut(L690,$G$4,$G$7,V690,$G$11,AE690)</f>
        <v>#VALUE!</v>
      </c>
      <c r="N690" s="139" t="e">
        <f t="shared" si="145"/>
        <v>#VALUE!</v>
      </c>
      <c r="O690" s="141">
        <f t="shared" si="146"/>
        <v>-9.9942049324051929E-2</v>
      </c>
      <c r="P690" s="139">
        <f t="shared" si="147"/>
        <v>1.1047992678996586E-2</v>
      </c>
      <c r="Q690" s="156">
        <f t="shared" si="148"/>
        <v>1.6325504281114772E-3</v>
      </c>
      <c r="R690" s="156">
        <f t="shared" si="142"/>
        <v>1.2680543107108063E-2</v>
      </c>
    </row>
    <row r="691" spans="9:18" ht="15" x14ac:dyDescent="0.2">
      <c r="I691" s="49">
        <v>44092</v>
      </c>
      <c r="J691" s="50">
        <v>7.3819999694824201</v>
      </c>
      <c r="K691" s="139">
        <f t="shared" si="143"/>
        <v>-9.4779907248343205E-4</v>
      </c>
      <c r="L691" s="140">
        <f t="shared" si="144"/>
        <v>6.092220370800054</v>
      </c>
      <c r="M691" s="139" t="e" cm="1">
        <f t="array" ref="M691">[1]!BSMPut(L691,$G$4,$G$7,V691,$G$11,AE691)</f>
        <v>#VALUE!</v>
      </c>
      <c r="N691" s="139" t="e">
        <f t="shared" si="145"/>
        <v>#VALUE!</v>
      </c>
      <c r="O691" s="141">
        <f t="shared" si="146"/>
        <v>-5.7796787910060488E-3</v>
      </c>
      <c r="P691" s="139">
        <f t="shared" si="147"/>
        <v>6.3890874163433499E-4</v>
      </c>
      <c r="Q691" s="156">
        <f t="shared" si="148"/>
        <v>5.4598097541524314E-6</v>
      </c>
      <c r="R691" s="156">
        <f t="shared" si="142"/>
        <v>6.4436855138848737E-4</v>
      </c>
    </row>
    <row r="692" spans="9:18" ht="15" x14ac:dyDescent="0.2">
      <c r="I692" s="49">
        <v>44091</v>
      </c>
      <c r="J692" s="50">
        <v>7.3889999389648402</v>
      </c>
      <c r="K692" s="139">
        <f t="shared" si="143"/>
        <v>-2.1422676313058303E-2</v>
      </c>
      <c r="L692" s="140">
        <f t="shared" si="144"/>
        <v>5.9673645683716572</v>
      </c>
      <c r="M692" s="139" t="e" cm="1">
        <f t="array" ref="M692">[1]!BSMPut(L692,$G$4,$G$7,V692,$G$11,AE692)</f>
        <v>#VALUE!</v>
      </c>
      <c r="N692" s="139" t="e">
        <f t="shared" si="145"/>
        <v>#VALUE!</v>
      </c>
      <c r="O692" s="141">
        <f t="shared" si="146"/>
        <v>-0.13063548121940283</v>
      </c>
      <c r="P692" s="139">
        <f t="shared" si="147"/>
        <v>1.4440967039304298E-2</v>
      </c>
      <c r="Q692" s="156">
        <f t="shared" si="148"/>
        <v>2.7892818640600065E-3</v>
      </c>
      <c r="R692" s="156">
        <f t="shared" si="142"/>
        <v>1.7230248903364304E-2</v>
      </c>
    </row>
    <row r="693" spans="9:18" ht="15" x14ac:dyDescent="0.2">
      <c r="I693" s="49">
        <v>44090</v>
      </c>
      <c r="J693" s="50">
        <v>7.5489997863769496</v>
      </c>
      <c r="K693" s="139">
        <f t="shared" si="143"/>
        <v>-9.23004612407341E-3</v>
      </c>
      <c r="L693" s="140">
        <f t="shared" si="144"/>
        <v>6.0417152278687327</v>
      </c>
      <c r="M693" s="139" t="e" cm="1">
        <f t="array" ref="M693">[1]!BSMPut(L693,$G$4,$G$7,V693,$G$11,AE693)</f>
        <v>#VALUE!</v>
      </c>
      <c r="N693" s="139" t="e">
        <f t="shared" si="145"/>
        <v>#VALUE!</v>
      </c>
      <c r="O693" s="141">
        <f t="shared" si="146"/>
        <v>-5.6284821722327294E-2</v>
      </c>
      <c r="P693" s="139">
        <f t="shared" si="147"/>
        <v>6.221948644565667E-3</v>
      </c>
      <c r="Q693" s="156">
        <f t="shared" si="148"/>
        <v>5.1778884968769654E-4</v>
      </c>
      <c r="R693" s="156">
        <f t="shared" si="142"/>
        <v>6.7397374942533639E-3</v>
      </c>
    </row>
    <row r="694" spans="9:18" ht="15" x14ac:dyDescent="0.2">
      <c r="I694" s="49">
        <v>44089</v>
      </c>
      <c r="J694" s="50">
        <v>7.6189999580383301</v>
      </c>
      <c r="K694" s="139">
        <f t="shared" si="143"/>
        <v>7.1127671792096574E-3</v>
      </c>
      <c r="L694" s="140">
        <f t="shared" si="144"/>
        <v>6.1413737042026106</v>
      </c>
      <c r="M694" s="139" t="e" cm="1">
        <f t="array" ref="M694">[1]!BSMPut(L694,$G$4,$G$7,V694,$G$11,AE694)</f>
        <v>#VALUE!</v>
      </c>
      <c r="N694" s="139" t="e">
        <f t="shared" si="145"/>
        <v>#VALUE!</v>
      </c>
      <c r="O694" s="141">
        <f t="shared" si="146"/>
        <v>4.3373654611550627E-2</v>
      </c>
      <c r="P694" s="139">
        <f t="shared" si="147"/>
        <v>-4.7946967452709224E-3</v>
      </c>
      <c r="Q694" s="156">
        <f t="shared" si="148"/>
        <v>3.0748372796457826E-4</v>
      </c>
      <c r="R694" s="156">
        <f t="shared" si="142"/>
        <v>-4.4872130173063442E-3</v>
      </c>
    </row>
    <row r="695" spans="9:18" ht="15" x14ac:dyDescent="0.2">
      <c r="I695" s="49">
        <v>44088</v>
      </c>
      <c r="J695" s="50">
        <v>7.5650000572204501</v>
      </c>
      <c r="K695" s="139">
        <f t="shared" si="143"/>
        <v>-8.0310971269836953E-3</v>
      </c>
      <c r="L695" s="140">
        <f t="shared" si="144"/>
        <v>6.049026418912443</v>
      </c>
      <c r="M695" s="139" t="e" cm="1">
        <f t="array" ref="M695">[1]!BSMPut(L695,$G$4,$G$7,V695,$G$11,AE695)</f>
        <v>#VALUE!</v>
      </c>
      <c r="N695" s="139" t="e">
        <f t="shared" si="145"/>
        <v>#VALUE!</v>
      </c>
      <c r="O695" s="141">
        <f t="shared" si="146"/>
        <v>-4.8973630678617042E-2</v>
      </c>
      <c r="P695" s="139">
        <f t="shared" si="147"/>
        <v>5.4137404311863828E-3</v>
      </c>
      <c r="Q695" s="156">
        <f t="shared" si="148"/>
        <v>3.9200779937955424E-4</v>
      </c>
      <c r="R695" s="156">
        <f t="shared" si="142"/>
        <v>5.8057482305659373E-3</v>
      </c>
    </row>
    <row r="696" spans="9:18" ht="15" x14ac:dyDescent="0.2">
      <c r="I696" s="49">
        <v>44085</v>
      </c>
      <c r="J696" s="50">
        <v>7.6259999275207502</v>
      </c>
      <c r="K696" s="139">
        <f t="shared" si="143"/>
        <v>6.1821876045760329E-3</v>
      </c>
      <c r="L696" s="140">
        <f t="shared" si="144"/>
        <v>6.135699029910346</v>
      </c>
      <c r="M696" s="139" t="e" cm="1">
        <f t="array" ref="M696">[1]!BSMPut(L696,$G$4,$G$7,V696,$G$11,AE696)</f>
        <v>#VALUE!</v>
      </c>
      <c r="N696" s="139" t="e">
        <f t="shared" si="145"/>
        <v>#VALUE!</v>
      </c>
      <c r="O696" s="141">
        <f t="shared" si="146"/>
        <v>3.769898031928598E-2</v>
      </c>
      <c r="P696" s="139">
        <f t="shared" si="147"/>
        <v>-4.1673956196621028E-3</v>
      </c>
      <c r="Q696" s="156">
        <f t="shared" si="148"/>
        <v>2.3228935677371823E-4</v>
      </c>
      <c r="R696" s="156">
        <f t="shared" si="142"/>
        <v>-3.9351062628883845E-3</v>
      </c>
    </row>
    <row r="697" spans="9:18" ht="15" x14ac:dyDescent="0.2">
      <c r="I697" s="49">
        <v>44084</v>
      </c>
      <c r="J697" s="50">
        <v>7.5789999961853001</v>
      </c>
      <c r="K697" s="139">
        <f t="shared" si="143"/>
        <v>-6.9686658207836578E-3</v>
      </c>
      <c r="L697" s="140">
        <f t="shared" si="144"/>
        <v>6.0555051250703373</v>
      </c>
      <c r="M697" s="139" t="e" cm="1">
        <f t="array" ref="M697">[1]!BSMPut(L697,$G$4,$G$7,V697,$G$11,AE697)</f>
        <v>#VALUE!</v>
      </c>
      <c r="N697" s="139" t="e">
        <f t="shared" si="145"/>
        <v>#VALUE!</v>
      </c>
      <c r="O697" s="141">
        <f t="shared" si="146"/>
        <v>-4.2494924520722677E-2</v>
      </c>
      <c r="P697" s="139">
        <f t="shared" si="147"/>
        <v>4.6975584168501864E-3</v>
      </c>
      <c r="Q697" s="156">
        <f t="shared" si="148"/>
        <v>2.951509793435012E-4</v>
      </c>
      <c r="R697" s="156">
        <f t="shared" si="142"/>
        <v>4.9927093961936878E-3</v>
      </c>
    </row>
    <row r="698" spans="9:18" ht="15" x14ac:dyDescent="0.2">
      <c r="I698" s="49">
        <v>44083</v>
      </c>
      <c r="J698" s="50">
        <v>7.6319999694824201</v>
      </c>
      <c r="K698" s="139">
        <f t="shared" si="143"/>
        <v>2.0919602146433337E-2</v>
      </c>
      <c r="L698" s="140">
        <f t="shared" si="144"/>
        <v>6.2255677845174358</v>
      </c>
      <c r="M698" s="139" t="e" cm="1">
        <f t="array" ref="M698">[1]!BSMPut(L698,$G$4,$G$7,V698,$G$11,AE698)</f>
        <v>#VALUE!</v>
      </c>
      <c r="N698" s="139" t="e">
        <f t="shared" si="145"/>
        <v>#VALUE!</v>
      </c>
      <c r="O698" s="141">
        <f t="shared" si="146"/>
        <v>0.12756773492637574</v>
      </c>
      <c r="P698" s="139">
        <f t="shared" si="147"/>
        <v>-1.410184613058159E-2</v>
      </c>
      <c r="Q698" s="156">
        <f t="shared" si="148"/>
        <v>2.6598172170051639E-3</v>
      </c>
      <c r="R698" s="156">
        <f t="shared" si="142"/>
        <v>-1.1442028913576426E-2</v>
      </c>
    </row>
    <row r="699" spans="9:18" ht="15" x14ac:dyDescent="0.2">
      <c r="I699" s="49">
        <v>44082</v>
      </c>
      <c r="J699" s="50">
        <v>7.4739999771118102</v>
      </c>
      <c r="K699" s="139">
        <f t="shared" si="143"/>
        <v>-1.2102026803242049E-2</v>
      </c>
      <c r="L699" s="140">
        <f t="shared" si="144"/>
        <v>6.024201889544738</v>
      </c>
      <c r="M699" s="139" t="e" cm="1">
        <f t="array" ref="M699">[1]!BSMPut(L699,$G$4,$G$7,V699,$G$11,AE699)</f>
        <v>#VALUE!</v>
      </c>
      <c r="N699" s="139" t="e">
        <f t="shared" si="145"/>
        <v>#VALUE!</v>
      </c>
      <c r="O699" s="141">
        <f t="shared" si="146"/>
        <v>-7.3798160046322003E-2</v>
      </c>
      <c r="P699" s="139">
        <f t="shared" si="147"/>
        <v>8.1579429022071246E-3</v>
      </c>
      <c r="Q699" s="156">
        <f t="shared" si="148"/>
        <v>8.9014585171969906E-4</v>
      </c>
      <c r="R699" s="156">
        <f t="shared" si="142"/>
        <v>9.048088753926823E-3</v>
      </c>
    </row>
    <row r="700" spans="9:18" ht="15" x14ac:dyDescent="0.2">
      <c r="I700" s="49">
        <v>44081</v>
      </c>
      <c r="J700" s="50">
        <v>7.5650000572204501</v>
      </c>
      <c r="K700" s="139">
        <f t="shared" si="143"/>
        <v>1.7737331734861205E-2</v>
      </c>
      <c r="L700" s="140">
        <f t="shared" si="144"/>
        <v>6.2061622993898569</v>
      </c>
      <c r="M700" s="139" t="e" cm="1">
        <f t="array" ref="M700">[1]!BSMPut(L700,$G$4,$G$7,V700,$G$11,AE700)</f>
        <v>#VALUE!</v>
      </c>
      <c r="N700" s="139" t="e">
        <f t="shared" si="145"/>
        <v>#VALUE!</v>
      </c>
      <c r="O700" s="141">
        <f t="shared" si="146"/>
        <v>0.10816224979879685</v>
      </c>
      <c r="P700" s="139">
        <f t="shared" si="147"/>
        <v>-1.1956686419810346E-2</v>
      </c>
      <c r="Q700" s="156">
        <f t="shared" si="148"/>
        <v>1.9121481095292527E-3</v>
      </c>
      <c r="R700" s="156">
        <f t="shared" si="142"/>
        <v>-1.0044538310281093E-2</v>
      </c>
    </row>
    <row r="701" spans="9:18" ht="15" x14ac:dyDescent="0.2">
      <c r="I701" s="49">
        <v>44078</v>
      </c>
      <c r="J701" s="50">
        <v>7.4320001602172798</v>
      </c>
      <c r="K701" s="139">
        <f t="shared" si="143"/>
        <v>-2.4324933221117364E-2</v>
      </c>
      <c r="L701" s="140">
        <f t="shared" si="144"/>
        <v>5.9496666056023866</v>
      </c>
      <c r="M701" s="139" t="e" cm="1">
        <f t="array" ref="M701">[1]!BSMPut(L701,$G$4,$G$7,V701,$G$11,AE701)</f>
        <v>#VALUE!</v>
      </c>
      <c r="N701" s="139" t="e">
        <f t="shared" si="145"/>
        <v>#VALUE!</v>
      </c>
      <c r="O701" s="141">
        <f t="shared" si="146"/>
        <v>-0.14833344398867343</v>
      </c>
      <c r="P701" s="139">
        <f t="shared" si="147"/>
        <v>1.6397370419367875E-2</v>
      </c>
      <c r="Q701" s="156">
        <f t="shared" si="148"/>
        <v>3.5962366665698259E-3</v>
      </c>
      <c r="R701" s="156">
        <f t="shared" si="142"/>
        <v>1.9993607085937701E-2</v>
      </c>
    </row>
    <row r="702" spans="9:18" ht="15" x14ac:dyDescent="0.2">
      <c r="I702" s="49">
        <v>44077</v>
      </c>
      <c r="J702" s="50">
        <v>7.6149997711181596</v>
      </c>
      <c r="K702" s="139">
        <f t="shared" si="143"/>
        <v>-5.2516569295345391E-4</v>
      </c>
      <c r="L702" s="140">
        <f t="shared" si="144"/>
        <v>6.094797589169386</v>
      </c>
      <c r="M702" s="139" t="e" cm="1">
        <f t="array" ref="M702">[1]!BSMPut(L702,$G$4,$G$7,V702,$G$11,AE702)</f>
        <v>#VALUE!</v>
      </c>
      <c r="N702" s="139" t="e">
        <f t="shared" si="145"/>
        <v>#VALUE!</v>
      </c>
      <c r="O702" s="141">
        <f t="shared" si="146"/>
        <v>-3.2024604216740471E-3</v>
      </c>
      <c r="P702" s="139">
        <f t="shared" si="147"/>
        <v>3.5401274571339513E-4</v>
      </c>
      <c r="Q702" s="156">
        <f t="shared" si="148"/>
        <v>1.6762455830132345E-6</v>
      </c>
      <c r="R702" s="156">
        <f t="shared" si="142"/>
        <v>3.5568899129640835E-4</v>
      </c>
    </row>
    <row r="703" spans="9:18" ht="15" x14ac:dyDescent="0.2">
      <c r="I703" s="49">
        <v>44076</v>
      </c>
      <c r="J703" s="50">
        <v>7.6189999580383301</v>
      </c>
      <c r="K703" s="139">
        <f t="shared" si="143"/>
        <v>1.0555570199848799E-2</v>
      </c>
      <c r="L703" s="140">
        <f t="shared" si="144"/>
        <v>6.1623679171931993</v>
      </c>
      <c r="M703" s="139" t="e" cm="1">
        <f t="array" ref="M703">[1]!BSMPut(L703,$G$4,$G$7,V703,$G$11,AE703)</f>
        <v>#VALUE!</v>
      </c>
      <c r="N703" s="139" t="e">
        <f t="shared" si="145"/>
        <v>#VALUE!</v>
      </c>
      <c r="O703" s="141">
        <f t="shared" si="146"/>
        <v>6.4367867602139306E-2</v>
      </c>
      <c r="P703" s="139">
        <f t="shared" si="147"/>
        <v>-7.1154807695134534E-3</v>
      </c>
      <c r="Q703" s="156">
        <f t="shared" si="148"/>
        <v>6.7718658795732766E-4</v>
      </c>
      <c r="R703" s="156">
        <f t="shared" si="142"/>
        <v>-6.4382941815561258E-3</v>
      </c>
    </row>
    <row r="704" spans="9:18" ht="15" x14ac:dyDescent="0.2">
      <c r="I704" s="49">
        <v>44075</v>
      </c>
      <c r="J704" s="50">
        <v>7.5390000343322701</v>
      </c>
      <c r="K704" s="139">
        <f t="shared" si="143"/>
        <v>-1.2522379553392204E-2</v>
      </c>
      <c r="L704" s="140">
        <f t="shared" si="144"/>
        <v>6.0216385784534765</v>
      </c>
      <c r="M704" s="139" t="e" cm="1">
        <f t="array" ref="M704">[1]!BSMPut(L704,$G$4,$G$7,V704,$G$11,AE704)</f>
        <v>#VALUE!</v>
      </c>
      <c r="N704" s="139" t="e">
        <f t="shared" si="145"/>
        <v>#VALUE!</v>
      </c>
      <c r="O704" s="141">
        <f t="shared" si="146"/>
        <v>-7.6361471137583514E-2</v>
      </c>
      <c r="P704" s="139">
        <f t="shared" si="147"/>
        <v>8.4413015321510142E-3</v>
      </c>
      <c r="Q704" s="156">
        <f t="shared" si="148"/>
        <v>9.5305656566595665E-4</v>
      </c>
      <c r="R704" s="156">
        <f t="shared" si="142"/>
        <v>9.3943580978169718E-3</v>
      </c>
    </row>
    <row r="705" spans="9:18" ht="15" x14ac:dyDescent="0.2">
      <c r="I705" s="49">
        <v>44074</v>
      </c>
      <c r="J705" s="50">
        <v>7.6339998245239196</v>
      </c>
      <c r="K705" s="139">
        <f t="shared" si="143"/>
        <v>0</v>
      </c>
      <c r="L705" s="140">
        <f t="shared" si="144"/>
        <v>6.09800004959106</v>
      </c>
      <c r="M705" s="139" t="e" cm="1">
        <f t="array" ref="M705">[1]!BSMPut(L705,$G$4,$G$7,V705,$G$11,AE705)</f>
        <v>#VALUE!</v>
      </c>
      <c r="N705" s="139" t="e">
        <f t="shared" si="145"/>
        <v>#VALUE!</v>
      </c>
      <c r="O705" s="141">
        <f t="shared" si="146"/>
        <v>0</v>
      </c>
      <c r="P705" s="139">
        <f t="shared" si="147"/>
        <v>0</v>
      </c>
      <c r="Q705" s="156">
        <f t="shared" si="148"/>
        <v>0</v>
      </c>
      <c r="R705" s="156">
        <f t="shared" si="142"/>
        <v>0</v>
      </c>
    </row>
    <row r="706" spans="9:18" ht="15" x14ac:dyDescent="0.2">
      <c r="I706" s="49">
        <v>44071</v>
      </c>
      <c r="J706" s="50">
        <v>7.6339998245239196</v>
      </c>
      <c r="K706" s="139">
        <f t="shared" si="143"/>
        <v>-5.0957234637505162E-3</v>
      </c>
      <c r="L706" s="140">
        <f t="shared" si="144"/>
        <v>6.0669263276564065</v>
      </c>
      <c r="M706" s="139" t="e" cm="1">
        <f t="array" ref="M706">[1]!BSMPut(L706,$G$4,$G$7,V706,$G$11,AE706)</f>
        <v>#VALUE!</v>
      </c>
      <c r="N706" s="139" t="e">
        <f t="shared" si="145"/>
        <v>#VALUE!</v>
      </c>
      <c r="O706" s="141">
        <f t="shared" si="146"/>
        <v>-3.107372193465352E-2</v>
      </c>
      <c r="P706" s="139">
        <f t="shared" si="147"/>
        <v>3.4350131377645166E-3</v>
      </c>
      <c r="Q706" s="156">
        <f t="shared" si="148"/>
        <v>1.5781804327724401E-4</v>
      </c>
      <c r="R706" s="156">
        <f t="shared" si="142"/>
        <v>3.5928311810417605E-3</v>
      </c>
    </row>
    <row r="707" spans="9:18" ht="15" x14ac:dyDescent="0.2">
      <c r="I707" s="49">
        <v>44070</v>
      </c>
      <c r="J707" s="50">
        <v>7.6729998588562003</v>
      </c>
      <c r="K707" s="139">
        <f t="shared" si="143"/>
        <v>-1.2948505020140095E-2</v>
      </c>
      <c r="L707" s="140">
        <f t="shared" si="144"/>
        <v>6.0190400653361156</v>
      </c>
      <c r="M707" s="139" t="e" cm="1">
        <f t="array" ref="M707">[1]!BSMPut(L707,$G$4,$G$7,V707,$G$11,AE707)</f>
        <v>#VALUE!</v>
      </c>
      <c r="N707" s="139" t="e">
        <f t="shared" si="145"/>
        <v>#VALUE!</v>
      </c>
      <c r="O707" s="141">
        <f t="shared" si="146"/>
        <v>-7.8959984254944438E-2</v>
      </c>
      <c r="P707" s="139">
        <f t="shared" si="147"/>
        <v>8.7285515344378006E-3</v>
      </c>
      <c r="Q707" s="156">
        <f t="shared" si="148"/>
        <v>1.0190235254202999E-3</v>
      </c>
      <c r="R707" s="156">
        <f t="shared" ref="R707:R770" si="149">P707+Q707+X707+AG707</f>
        <v>9.7475750598581008E-3</v>
      </c>
    </row>
    <row r="708" spans="9:18" ht="15" x14ac:dyDescent="0.2">
      <c r="I708" s="49">
        <v>44069</v>
      </c>
      <c r="J708" s="50">
        <v>7.7729997634887598</v>
      </c>
      <c r="K708" s="139">
        <f t="shared" ref="K708:K771" si="150">LN(J708/J709)</f>
        <v>-8.710227644617376E-3</v>
      </c>
      <c r="L708" s="140">
        <f t="shared" ref="L708:L771" si="151">$J$3*(1+K708)</f>
        <v>6.0448850809822341</v>
      </c>
      <c r="M708" s="139" t="e" cm="1">
        <f t="array" ref="M708">[1]!BSMPut(L708,$G$4,$G$7,V708,$G$11,AE708)</f>
        <v>#VALUE!</v>
      </c>
      <c r="N708" s="139" t="e">
        <f t="shared" ref="N708:N771" si="152">$B$5*(M708-$G$10)</f>
        <v>#VALUE!</v>
      </c>
      <c r="O708" s="141">
        <f t="shared" ref="O708:O771" si="153">L708-$J$3</f>
        <v>-5.3114968608825919E-2</v>
      </c>
      <c r="P708" s="139">
        <f t="shared" ref="P708:P771" si="154">O708*$G$15</f>
        <v>5.8715404407283884E-3</v>
      </c>
      <c r="Q708" s="156">
        <f t="shared" ref="Q708:Q771" si="155">0.5*$G$16*O708^2</f>
        <v>4.6110938603108391E-4</v>
      </c>
      <c r="R708" s="156">
        <f t="shared" si="149"/>
        <v>6.3326498267594726E-3</v>
      </c>
    </row>
    <row r="709" spans="9:18" ht="15" x14ac:dyDescent="0.2">
      <c r="I709" s="49">
        <v>44068</v>
      </c>
      <c r="J709" s="50">
        <v>7.8410000801086399</v>
      </c>
      <c r="K709" s="139">
        <f t="shared" si="150"/>
        <v>-8.1291097372352111E-3</v>
      </c>
      <c r="L709" s="140">
        <f t="shared" si="151"/>
        <v>6.0484287380102684</v>
      </c>
      <c r="M709" s="139" t="e" cm="1">
        <f t="array" ref="M709">[1]!BSMPut(L709,$G$4,$G$7,V709,$G$11,AE709)</f>
        <v>#VALUE!</v>
      </c>
      <c r="N709" s="139" t="e">
        <f t="shared" si="152"/>
        <v>#VALUE!</v>
      </c>
      <c r="O709" s="141">
        <f t="shared" si="153"/>
        <v>-4.9571311580791644E-2</v>
      </c>
      <c r="P709" s="139">
        <f t="shared" si="154"/>
        <v>5.4798104615315776E-3</v>
      </c>
      <c r="Q709" s="156">
        <f t="shared" si="155"/>
        <v>4.0163441923946107E-4</v>
      </c>
      <c r="R709" s="156">
        <f t="shared" si="149"/>
        <v>5.881444880771039E-3</v>
      </c>
    </row>
    <row r="710" spans="9:18" ht="15" x14ac:dyDescent="0.2">
      <c r="I710" s="49">
        <v>44067</v>
      </c>
      <c r="J710" s="50">
        <v>7.9050002098083496</v>
      </c>
      <c r="K710" s="139">
        <f t="shared" si="150"/>
        <v>2.3163135599643708E-2</v>
      </c>
      <c r="L710" s="140">
        <f t="shared" si="151"/>
        <v>6.239248851626372</v>
      </c>
      <c r="M710" s="139" t="e" cm="1">
        <f t="array" ref="M710">[1]!BSMPut(L710,$G$4,$G$7,V710,$G$11,AE710)</f>
        <v>#VALUE!</v>
      </c>
      <c r="N710" s="139" t="e">
        <f t="shared" si="152"/>
        <v>#VALUE!</v>
      </c>
      <c r="O710" s="141">
        <f t="shared" si="153"/>
        <v>0.14124880203531198</v>
      </c>
      <c r="P710" s="139">
        <f t="shared" si="154"/>
        <v>-1.5614205845863248E-2</v>
      </c>
      <c r="Q710" s="156">
        <f t="shared" si="155"/>
        <v>3.2609162916882352E-3</v>
      </c>
      <c r="R710" s="156">
        <f t="shared" si="149"/>
        <v>-1.2353289554175013E-2</v>
      </c>
    </row>
    <row r="711" spans="9:18" ht="15" x14ac:dyDescent="0.2">
      <c r="I711" s="49">
        <v>44064</v>
      </c>
      <c r="J711" s="50">
        <v>7.7239999771118102</v>
      </c>
      <c r="K711" s="139">
        <f t="shared" si="150"/>
        <v>-5.1652958424484603E-3</v>
      </c>
      <c r="L711" s="140">
        <f t="shared" si="151"/>
        <v>6.0665020752876568</v>
      </c>
      <c r="M711" s="139" t="e" cm="1">
        <f t="array" ref="M711">[1]!BSMPut(L711,$G$4,$G$7,V711,$G$11,AE711)</f>
        <v>#VALUE!</v>
      </c>
      <c r="N711" s="139" t="e">
        <f t="shared" si="152"/>
        <v>#VALUE!</v>
      </c>
      <c r="O711" s="141">
        <f t="shared" si="153"/>
        <v>-3.1497974303403176E-2</v>
      </c>
      <c r="P711" s="139">
        <f t="shared" si="154"/>
        <v>3.4819116864304098E-3</v>
      </c>
      <c r="Q711" s="156">
        <f t="shared" si="155"/>
        <v>1.6215687002035261E-4</v>
      </c>
      <c r="R711" s="156">
        <f t="shared" si="149"/>
        <v>3.6440685564507625E-3</v>
      </c>
    </row>
    <row r="712" spans="9:18" ht="15" x14ac:dyDescent="0.2">
      <c r="I712" s="49">
        <v>44063</v>
      </c>
      <c r="J712" s="50">
        <v>7.7639999389648402</v>
      </c>
      <c r="K712" s="139">
        <f t="shared" si="150"/>
        <v>-1.0378701995322415E-2</v>
      </c>
      <c r="L712" s="140">
        <f t="shared" si="151"/>
        <v>6.0347107243088933</v>
      </c>
      <c r="M712" s="139" t="e" cm="1">
        <f t="array" ref="M712">[1]!BSMPut(L712,$G$4,$G$7,V712,$G$11,AE712)</f>
        <v>#VALUE!</v>
      </c>
      <c r="N712" s="139" t="e">
        <f t="shared" si="152"/>
        <v>#VALUE!</v>
      </c>
      <c r="O712" s="141">
        <f t="shared" si="153"/>
        <v>-6.3289325282166686E-2</v>
      </c>
      <c r="P712" s="139">
        <f t="shared" si="154"/>
        <v>6.9962544004762333E-3</v>
      </c>
      <c r="Q712" s="156">
        <f t="shared" si="155"/>
        <v>6.5468295761795972E-4</v>
      </c>
      <c r="R712" s="156">
        <f t="shared" si="149"/>
        <v>7.6509373580941932E-3</v>
      </c>
    </row>
    <row r="713" spans="9:18" ht="15" x14ac:dyDescent="0.2">
      <c r="I713" s="49">
        <v>44062</v>
      </c>
      <c r="J713" s="50">
        <v>7.8449997901916504</v>
      </c>
      <c r="K713" s="139">
        <f t="shared" si="150"/>
        <v>8.0629765451069556E-3</v>
      </c>
      <c r="L713" s="140">
        <f t="shared" si="151"/>
        <v>6.1471680809629738</v>
      </c>
      <c r="M713" s="139" t="e" cm="1">
        <f t="array" ref="M713">[1]!BSMPut(L713,$G$4,$G$7,V713,$G$11,AE713)</f>
        <v>#VALUE!</v>
      </c>
      <c r="N713" s="139" t="e">
        <f t="shared" si="152"/>
        <v>#VALUE!</v>
      </c>
      <c r="O713" s="141">
        <f t="shared" si="153"/>
        <v>4.9168031371913834E-2</v>
      </c>
      <c r="P713" s="139">
        <f t="shared" si="154"/>
        <v>-5.4352302590502388E-3</v>
      </c>
      <c r="Q713" s="156">
        <f t="shared" si="155"/>
        <v>3.9512612398977974E-4</v>
      </c>
      <c r="R713" s="156">
        <f t="shared" si="149"/>
        <v>-5.0401041350604595E-3</v>
      </c>
    </row>
    <row r="714" spans="9:18" ht="15" x14ac:dyDescent="0.2">
      <c r="I714" s="49">
        <v>44061</v>
      </c>
      <c r="J714" s="50">
        <v>7.78200006484985</v>
      </c>
      <c r="K714" s="139">
        <f t="shared" si="150"/>
        <v>-1.9256526252511669E-3</v>
      </c>
      <c r="L714" s="140">
        <f t="shared" si="151"/>
        <v>6.0862574197867838</v>
      </c>
      <c r="M714" s="139" t="e" cm="1">
        <f t="array" ref="M714">[1]!BSMPut(L714,$G$4,$G$7,V714,$G$11,AE714)</f>
        <v>#VALUE!</v>
      </c>
      <c r="N714" s="139" t="e">
        <f t="shared" si="152"/>
        <v>#VALUE!</v>
      </c>
      <c r="O714" s="141">
        <f t="shared" si="153"/>
        <v>-1.1742629804276206E-2</v>
      </c>
      <c r="P714" s="139">
        <f t="shared" si="154"/>
        <v>1.2980771255666995E-3</v>
      </c>
      <c r="Q714" s="156">
        <f t="shared" si="155"/>
        <v>2.253724591211234E-5</v>
      </c>
      <c r="R714" s="156">
        <f t="shared" si="149"/>
        <v>1.3206143714788118E-3</v>
      </c>
    </row>
    <row r="715" spans="9:18" ht="15" x14ac:dyDescent="0.2">
      <c r="I715" s="49">
        <v>44060</v>
      </c>
      <c r="J715" s="50">
        <v>7.7969999313354403</v>
      </c>
      <c r="K715" s="139">
        <f t="shared" si="150"/>
        <v>-1.2870497397817357E-2</v>
      </c>
      <c r="L715" s="140">
        <f t="shared" si="151"/>
        <v>6.0195157558209083</v>
      </c>
      <c r="M715" s="139" t="e" cm="1">
        <f t="array" ref="M715">[1]!BSMPut(L715,$G$4,$G$7,V715,$G$11,AE715)</f>
        <v>#VALUE!</v>
      </c>
      <c r="N715" s="139" t="e">
        <f t="shared" si="152"/>
        <v>#VALUE!</v>
      </c>
      <c r="O715" s="141">
        <f t="shared" si="153"/>
        <v>-7.8484293770151758E-2</v>
      </c>
      <c r="P715" s="139">
        <f t="shared" si="154"/>
        <v>8.6759668113007178E-3</v>
      </c>
      <c r="Q715" s="156">
        <f t="shared" si="155"/>
        <v>1.0067823971062417E-3</v>
      </c>
      <c r="R715" s="156">
        <f t="shared" si="149"/>
        <v>9.6827492084069593E-3</v>
      </c>
    </row>
    <row r="716" spans="9:18" ht="15" x14ac:dyDescent="0.2">
      <c r="I716" s="49">
        <v>44057</v>
      </c>
      <c r="J716" s="50">
        <v>7.8979997634887598</v>
      </c>
      <c r="K716" s="139">
        <f t="shared" si="150"/>
        <v>-1.7197447280328095E-2</v>
      </c>
      <c r="L716" s="140">
        <f t="shared" si="151"/>
        <v>5.9931300152227793</v>
      </c>
      <c r="M716" s="139" t="e" cm="1">
        <f t="array" ref="M716">[1]!BSMPut(L716,$G$4,$G$7,V716,$G$11,AE716)</f>
        <v>#VALUE!</v>
      </c>
      <c r="N716" s="139" t="e">
        <f t="shared" si="152"/>
        <v>#VALUE!</v>
      </c>
      <c r="O716" s="141">
        <f t="shared" si="153"/>
        <v>-0.10487003436828068</v>
      </c>
      <c r="P716" s="139">
        <f t="shared" si="154"/>
        <v>1.1592751797496484E-2</v>
      </c>
      <c r="Q716" s="156">
        <f t="shared" si="155"/>
        <v>1.7975166625986802E-3</v>
      </c>
      <c r="R716" s="156">
        <f t="shared" si="149"/>
        <v>1.3390268460095164E-2</v>
      </c>
    </row>
    <row r="717" spans="9:18" ht="15" x14ac:dyDescent="0.2">
      <c r="I717" s="49">
        <v>44056</v>
      </c>
      <c r="J717" s="50">
        <v>8.0349998474121094</v>
      </c>
      <c r="K717" s="139">
        <f t="shared" si="150"/>
        <v>-5.8323590812564084E-3</v>
      </c>
      <c r="L717" s="140">
        <f t="shared" si="151"/>
        <v>6.0624343236243252</v>
      </c>
      <c r="M717" s="139" t="e" cm="1">
        <f t="array" ref="M717">[1]!BSMPut(L717,$G$4,$G$7,V717,$G$11,AE717)</f>
        <v>#VALUE!</v>
      </c>
      <c r="N717" s="139" t="e">
        <f t="shared" si="152"/>
        <v>#VALUE!</v>
      </c>
      <c r="O717" s="141">
        <f t="shared" si="153"/>
        <v>-3.5565725966734796E-2</v>
      </c>
      <c r="P717" s="139">
        <f t="shared" si="154"/>
        <v>3.9315771765860994E-3</v>
      </c>
      <c r="Q717" s="156">
        <f t="shared" si="155"/>
        <v>2.067442596915007E-4</v>
      </c>
      <c r="R717" s="156">
        <f t="shared" si="149"/>
        <v>4.1383214362776003E-3</v>
      </c>
    </row>
    <row r="718" spans="9:18" ht="15" x14ac:dyDescent="0.2">
      <c r="I718" s="49">
        <v>44055</v>
      </c>
      <c r="J718" s="50">
        <v>8.0819997787475497</v>
      </c>
      <c r="K718" s="139">
        <f t="shared" si="150"/>
        <v>1.4205827136819312E-2</v>
      </c>
      <c r="L718" s="140">
        <f t="shared" si="151"/>
        <v>6.1846271841758664</v>
      </c>
      <c r="M718" s="139" t="e" cm="1">
        <f t="array" ref="M718">[1]!BSMPut(L718,$G$4,$G$7,V718,$G$11,AE718)</f>
        <v>#VALUE!</v>
      </c>
      <c r="N718" s="139" t="e">
        <f t="shared" si="152"/>
        <v>#VALUE!</v>
      </c>
      <c r="O718" s="141">
        <f t="shared" si="153"/>
        <v>8.662713458480642E-2</v>
      </c>
      <c r="P718" s="139">
        <f t="shared" si="154"/>
        <v>-9.5761089067949428E-3</v>
      </c>
      <c r="Q718" s="156">
        <f t="shared" si="155"/>
        <v>1.2265295128225265E-3</v>
      </c>
      <c r="R718" s="156">
        <f t="shared" si="149"/>
        <v>-8.3495793939724165E-3</v>
      </c>
    </row>
    <row r="719" spans="9:18" ht="15" x14ac:dyDescent="0.2">
      <c r="I719" s="49">
        <v>44054</v>
      </c>
      <c r="J719" s="50">
        <v>7.9679999351501403</v>
      </c>
      <c r="K719" s="139">
        <f t="shared" si="150"/>
        <v>1.4919992497910959E-2</v>
      </c>
      <c r="L719" s="140">
        <f t="shared" si="151"/>
        <v>6.1889821645832184</v>
      </c>
      <c r="M719" s="139" t="e" cm="1">
        <f t="array" ref="M719">[1]!BSMPut(L719,$G$4,$G$7,V719,$G$11,AE719)</f>
        <v>#VALUE!</v>
      </c>
      <c r="N719" s="139" t="e">
        <f t="shared" si="152"/>
        <v>#VALUE!</v>
      </c>
      <c r="O719" s="141">
        <f t="shared" si="153"/>
        <v>9.0982114992158358E-2</v>
      </c>
      <c r="P719" s="139">
        <f t="shared" si="154"/>
        <v>-1.0057525807719136E-2</v>
      </c>
      <c r="Q719" s="156">
        <f t="shared" si="155"/>
        <v>1.3529512893907401E-3</v>
      </c>
      <c r="R719" s="156">
        <f t="shared" si="149"/>
        <v>-8.7045745183283955E-3</v>
      </c>
    </row>
    <row r="720" spans="9:18" ht="15" x14ac:dyDescent="0.2">
      <c r="I720" s="49">
        <v>44053</v>
      </c>
      <c r="J720" s="50">
        <v>7.8499999046325604</v>
      </c>
      <c r="K720" s="139">
        <f t="shared" si="150"/>
        <v>6.2615738803904223E-3</v>
      </c>
      <c r="L720" s="140">
        <f t="shared" si="151"/>
        <v>6.1361831274241991</v>
      </c>
      <c r="M720" s="139" t="e" cm="1">
        <f t="array" ref="M720">[1]!BSMPut(L720,$G$4,$G$7,V720,$G$11,AE720)</f>
        <v>#VALUE!</v>
      </c>
      <c r="N720" s="139" t="e">
        <f t="shared" si="152"/>
        <v>#VALUE!</v>
      </c>
      <c r="O720" s="141">
        <f t="shared" si="153"/>
        <v>3.8183077833139123E-2</v>
      </c>
      <c r="P720" s="139">
        <f t="shared" si="154"/>
        <v>-4.2209096893168953E-3</v>
      </c>
      <c r="Q720" s="156">
        <f t="shared" si="155"/>
        <v>2.3829337577845245E-4</v>
      </c>
      <c r="R720" s="156">
        <f t="shared" si="149"/>
        <v>-3.9826163135384431E-3</v>
      </c>
    </row>
    <row r="721" spans="9:18" ht="15" x14ac:dyDescent="0.2">
      <c r="I721" s="49">
        <v>44050</v>
      </c>
      <c r="J721" s="50">
        <v>7.8010001182556099</v>
      </c>
      <c r="K721" s="139">
        <f t="shared" si="150"/>
        <v>8.6257259452893909E-3</v>
      </c>
      <c r="L721" s="140">
        <f t="shared" si="151"/>
        <v>6.1505997268331933</v>
      </c>
      <c r="M721" s="139" t="e" cm="1">
        <f t="array" ref="M721">[1]!BSMPut(L721,$G$4,$G$7,V721,$G$11,AE721)</f>
        <v>#VALUE!</v>
      </c>
      <c r="N721" s="139" t="e">
        <f t="shared" si="152"/>
        <v>#VALUE!</v>
      </c>
      <c r="O721" s="141">
        <f t="shared" si="153"/>
        <v>5.2599677242133325E-2</v>
      </c>
      <c r="P721" s="139">
        <f t="shared" si="154"/>
        <v>-5.8145780781865605E-3</v>
      </c>
      <c r="Q721" s="156">
        <f t="shared" si="155"/>
        <v>4.5220594001700685E-4</v>
      </c>
      <c r="R721" s="156">
        <f t="shared" si="149"/>
        <v>-5.3623721381695537E-3</v>
      </c>
    </row>
    <row r="722" spans="9:18" ht="15" x14ac:dyDescent="0.2">
      <c r="I722" s="49">
        <v>44049</v>
      </c>
      <c r="J722" s="50">
        <v>7.7340002059936497</v>
      </c>
      <c r="K722" s="139">
        <f t="shared" si="150"/>
        <v>-1.5778618351745804E-2</v>
      </c>
      <c r="L722" s="140">
        <f t="shared" si="151"/>
        <v>6.0017820340996355</v>
      </c>
      <c r="M722" s="139" t="e" cm="1">
        <f t="array" ref="M722">[1]!BSMPut(L722,$G$4,$G$7,V722,$G$11,AE722)</f>
        <v>#VALUE!</v>
      </c>
      <c r="N722" s="139" t="e">
        <f t="shared" si="152"/>
        <v>#VALUE!</v>
      </c>
      <c r="O722" s="141">
        <f t="shared" si="153"/>
        <v>-9.6218015491424502E-2</v>
      </c>
      <c r="P722" s="139">
        <f t="shared" si="154"/>
        <v>1.0636323128517377E-2</v>
      </c>
      <c r="Q722" s="156">
        <f t="shared" si="155"/>
        <v>1.5131531796651681E-3</v>
      </c>
      <c r="R722" s="156">
        <f t="shared" si="149"/>
        <v>1.2149476308182545E-2</v>
      </c>
    </row>
    <row r="723" spans="9:18" ht="15" x14ac:dyDescent="0.2">
      <c r="I723" s="49">
        <v>44048</v>
      </c>
      <c r="J723" s="50">
        <v>7.8569998741149902</v>
      </c>
      <c r="K723" s="139">
        <f t="shared" si="150"/>
        <v>3.9532870868635335E-3</v>
      </c>
      <c r="L723" s="140">
        <f t="shared" si="151"/>
        <v>6.1221071944428012</v>
      </c>
      <c r="M723" s="139" t="e" cm="1">
        <f t="array" ref="M723">[1]!BSMPut(L723,$G$4,$G$7,V723,$G$11,AE723)</f>
        <v>#VALUE!</v>
      </c>
      <c r="N723" s="139" t="e">
        <f t="shared" si="152"/>
        <v>#VALUE!</v>
      </c>
      <c r="O723" s="141">
        <f t="shared" si="153"/>
        <v>2.4107144851741147E-2</v>
      </c>
      <c r="P723" s="139">
        <f t="shared" si="154"/>
        <v>-2.6648999258558374E-3</v>
      </c>
      <c r="Q723" s="156">
        <f t="shared" si="155"/>
        <v>9.4986450504574971E-5</v>
      </c>
      <c r="R723" s="156">
        <f t="shared" si="149"/>
        <v>-2.5699134753512623E-3</v>
      </c>
    </row>
    <row r="724" spans="9:18" ht="15" x14ac:dyDescent="0.2">
      <c r="I724" s="49">
        <v>44047</v>
      </c>
      <c r="J724" s="50">
        <v>7.8260002136230398</v>
      </c>
      <c r="K724" s="139">
        <f t="shared" si="150"/>
        <v>-3.3167554505580785E-3</v>
      </c>
      <c r="L724" s="140">
        <f t="shared" si="151"/>
        <v>6.0777744746890754</v>
      </c>
      <c r="M724" s="139" t="e" cm="1">
        <f t="array" ref="M724">[1]!BSMPut(L724,$G$4,$G$7,V724,$G$11,AE724)</f>
        <v>#VALUE!</v>
      </c>
      <c r="N724" s="139" t="e">
        <f t="shared" si="152"/>
        <v>#VALUE!</v>
      </c>
      <c r="O724" s="141">
        <f t="shared" si="153"/>
        <v>-2.0225574901984622E-2</v>
      </c>
      <c r="P724" s="139">
        <f t="shared" si="154"/>
        <v>2.2358157047700994E-3</v>
      </c>
      <c r="Q724" s="156">
        <f t="shared" si="155"/>
        <v>6.6860843979537943E-5</v>
      </c>
      <c r="R724" s="156">
        <f t="shared" si="149"/>
        <v>2.3026765487496373E-3</v>
      </c>
    </row>
    <row r="725" spans="9:18" ht="15" x14ac:dyDescent="0.2">
      <c r="I725" s="49">
        <v>44046</v>
      </c>
      <c r="J725" s="50">
        <v>7.8520002365112296</v>
      </c>
      <c r="K725" s="139">
        <f t="shared" si="150"/>
        <v>5.3633500103279063E-3</v>
      </c>
      <c r="L725" s="140">
        <f t="shared" si="151"/>
        <v>6.1307057582200137</v>
      </c>
      <c r="M725" s="139" t="e" cm="1">
        <f t="array" ref="M725">[1]!BSMPut(L725,$G$4,$G$7,V725,$G$11,AE725)</f>
        <v>#VALUE!</v>
      </c>
      <c r="N725" s="139" t="e">
        <f t="shared" si="152"/>
        <v>#VALUE!</v>
      </c>
      <c r="O725" s="141">
        <f t="shared" si="153"/>
        <v>3.2705708628953722E-2</v>
      </c>
      <c r="P725" s="139">
        <f t="shared" si="154"/>
        <v>-3.6154194549532651E-3</v>
      </c>
      <c r="Q725" s="156">
        <f t="shared" si="155"/>
        <v>1.7483051260756385E-4</v>
      </c>
      <c r="R725" s="156">
        <f t="shared" si="149"/>
        <v>-3.4405889423457011E-3</v>
      </c>
    </row>
    <row r="726" spans="9:18" ht="15" x14ac:dyDescent="0.2">
      <c r="I726" s="49">
        <v>44043</v>
      </c>
      <c r="J726" s="50">
        <v>7.8099999427795401</v>
      </c>
      <c r="K726" s="139">
        <f t="shared" si="150"/>
        <v>1.172015234836388E-2</v>
      </c>
      <c r="L726" s="140">
        <f t="shared" si="151"/>
        <v>6.1694695391925976</v>
      </c>
      <c r="M726" s="139" t="e" cm="1">
        <f t="array" ref="M726">[1]!BSMPut(L726,$G$4,$G$7,V726,$G$11,AE726)</f>
        <v>#VALUE!</v>
      </c>
      <c r="N726" s="139" t="e">
        <f t="shared" si="152"/>
        <v>#VALUE!</v>
      </c>
      <c r="O726" s="141">
        <f t="shared" si="153"/>
        <v>7.1469489601537539E-2</v>
      </c>
      <c r="P726" s="139">
        <f t="shared" si="154"/>
        <v>-7.9005223850196413E-3</v>
      </c>
      <c r="Q726" s="156">
        <f t="shared" si="155"/>
        <v>8.3485579373994477E-4</v>
      </c>
      <c r="R726" s="156">
        <f t="shared" si="149"/>
        <v>-7.0656665912796962E-3</v>
      </c>
    </row>
    <row r="727" spans="9:18" ht="15" x14ac:dyDescent="0.2">
      <c r="I727" s="49">
        <v>44042</v>
      </c>
      <c r="J727" s="50">
        <v>7.7189998626708896</v>
      </c>
      <c r="K727" s="139">
        <f t="shared" si="150"/>
        <v>-1.7720033994997341E-2</v>
      </c>
      <c r="L727" s="140">
        <f t="shared" si="151"/>
        <v>5.9899432814108113</v>
      </c>
      <c r="M727" s="139" t="e" cm="1">
        <f t="array" ref="M727">[1]!BSMPut(L727,$G$4,$G$7,V727,$G$11,AE727)</f>
        <v>#VALUE!</v>
      </c>
      <c r="N727" s="139" t="e">
        <f t="shared" si="152"/>
        <v>#VALUE!</v>
      </c>
      <c r="O727" s="141">
        <f t="shared" si="153"/>
        <v>-0.10805676818024867</v>
      </c>
      <c r="P727" s="139">
        <f t="shared" si="154"/>
        <v>1.1945026061058742E-2</v>
      </c>
      <c r="Q727" s="156">
        <f t="shared" si="155"/>
        <v>1.9084204110207947E-3</v>
      </c>
      <c r="R727" s="156">
        <f t="shared" si="149"/>
        <v>1.3853446472079537E-2</v>
      </c>
    </row>
    <row r="728" spans="9:18" ht="15" x14ac:dyDescent="0.2">
      <c r="I728" s="49">
        <v>44041</v>
      </c>
      <c r="J728" s="50">
        <v>7.8569998741149902</v>
      </c>
      <c r="K728" s="139">
        <f t="shared" si="150"/>
        <v>-3.9377805794924663E-3</v>
      </c>
      <c r="L728" s="140">
        <f t="shared" si="151"/>
        <v>6.0739874634220365</v>
      </c>
      <c r="M728" s="139" t="e" cm="1">
        <f t="array" ref="M728">[1]!BSMPut(L728,$G$4,$G$7,V728,$G$11,AE728)</f>
        <v>#VALUE!</v>
      </c>
      <c r="N728" s="139" t="e">
        <f t="shared" si="152"/>
        <v>#VALUE!</v>
      </c>
      <c r="O728" s="141">
        <f t="shared" si="153"/>
        <v>-2.4012586169023464E-2</v>
      </c>
      <c r="P728" s="139">
        <f t="shared" si="154"/>
        <v>2.6544470319891803E-3</v>
      </c>
      <c r="Q728" s="156">
        <f t="shared" si="155"/>
        <v>9.4242755766367359E-5</v>
      </c>
      <c r="R728" s="156">
        <f t="shared" si="149"/>
        <v>2.7486897877555478E-3</v>
      </c>
    </row>
    <row r="729" spans="9:18" ht="15" x14ac:dyDescent="0.2">
      <c r="I729" s="49">
        <v>44040</v>
      </c>
      <c r="J729" s="50">
        <v>7.88800001144409</v>
      </c>
      <c r="K729" s="139">
        <f t="shared" si="150"/>
        <v>7.6094385015180706E-4</v>
      </c>
      <c r="L729" s="140">
        <f t="shared" si="151"/>
        <v>6.1026402852270225</v>
      </c>
      <c r="M729" s="139" t="e" cm="1">
        <f t="array" ref="M729">[1]!BSMPut(L729,$G$4,$G$7,V729,$G$11,AE729)</f>
        <v>#VALUE!</v>
      </c>
      <c r="N729" s="139" t="e">
        <f t="shared" si="152"/>
        <v>#VALUE!</v>
      </c>
      <c r="O729" s="141">
        <f t="shared" si="153"/>
        <v>4.6402356359624974E-3</v>
      </c>
      <c r="P729" s="139">
        <f t="shared" si="154"/>
        <v>-5.1295015142935731E-4</v>
      </c>
      <c r="Q729" s="156">
        <f t="shared" si="155"/>
        <v>3.5192504458365776E-6</v>
      </c>
      <c r="R729" s="156">
        <f t="shared" si="149"/>
        <v>-5.0943090098352071E-4</v>
      </c>
    </row>
    <row r="730" spans="9:18" ht="15" x14ac:dyDescent="0.2">
      <c r="I730" s="49">
        <v>44039</v>
      </c>
      <c r="J730" s="50">
        <v>7.8819999694824201</v>
      </c>
      <c r="K730" s="139">
        <f t="shared" si="150"/>
        <v>-9.0932714048983787E-3</v>
      </c>
      <c r="L730" s="140">
        <f t="shared" si="151"/>
        <v>6.0425492801130449</v>
      </c>
      <c r="M730" s="139" t="e" cm="1">
        <f t="array" ref="M730">[1]!BSMPut(L730,$G$4,$G$7,V730,$G$11,AE730)</f>
        <v>#VALUE!</v>
      </c>
      <c r="N730" s="139" t="e">
        <f t="shared" si="152"/>
        <v>#VALUE!</v>
      </c>
      <c r="O730" s="141">
        <f t="shared" si="153"/>
        <v>-5.5450769478015083E-2</v>
      </c>
      <c r="P730" s="139">
        <f t="shared" si="154"/>
        <v>6.1297491834641183E-3</v>
      </c>
      <c r="Q730" s="156">
        <f t="shared" si="155"/>
        <v>5.0255692124609138E-4</v>
      </c>
      <c r="R730" s="156">
        <f t="shared" si="149"/>
        <v>6.6323061047102094E-3</v>
      </c>
    </row>
    <row r="731" spans="9:18" ht="15" x14ac:dyDescent="0.2">
      <c r="I731" s="49">
        <v>44036</v>
      </c>
      <c r="J731" s="50">
        <v>7.9539999961853001</v>
      </c>
      <c r="K731" s="139">
        <f t="shared" si="150"/>
        <v>-2.0285635416667325E-2</v>
      </c>
      <c r="L731" s="140">
        <f t="shared" si="151"/>
        <v>5.9742982438142365</v>
      </c>
      <c r="M731" s="139" t="e" cm="1">
        <f t="array" ref="M731">[1]!BSMPut(L731,$G$4,$G$7,V731,$G$11,AE731)</f>
        <v>#VALUE!</v>
      </c>
      <c r="N731" s="139" t="e">
        <f t="shared" si="152"/>
        <v>#VALUE!</v>
      </c>
      <c r="O731" s="141">
        <f t="shared" si="153"/>
        <v>-0.12370180577682355</v>
      </c>
      <c r="P731" s="139">
        <f t="shared" si="154"/>
        <v>1.367449090592248E-2</v>
      </c>
      <c r="Q731" s="156">
        <f t="shared" si="155"/>
        <v>2.5010489001872074E-3</v>
      </c>
      <c r="R731" s="156">
        <f t="shared" si="149"/>
        <v>1.6175539806109689E-2</v>
      </c>
    </row>
    <row r="732" spans="9:18" ht="15" x14ac:dyDescent="0.2">
      <c r="I732" s="49">
        <v>44035</v>
      </c>
      <c r="J732" s="50">
        <v>8.1169996261596609</v>
      </c>
      <c r="K732" s="139">
        <f t="shared" si="150"/>
        <v>-7.9760573663124786E-3</v>
      </c>
      <c r="L732" s="140">
        <f t="shared" si="151"/>
        <v>6.0493620513757458</v>
      </c>
      <c r="M732" s="139" t="e" cm="1">
        <f t="array" ref="M732">[1]!BSMPut(L732,$G$4,$G$7,V732,$G$11,AE732)</f>
        <v>#VALUE!</v>
      </c>
      <c r="N732" s="139" t="e">
        <f t="shared" si="152"/>
        <v>#VALUE!</v>
      </c>
      <c r="O732" s="141">
        <f t="shared" si="153"/>
        <v>-4.8637998215314227E-2</v>
      </c>
      <c r="P732" s="139">
        <f t="shared" si="154"/>
        <v>5.3766382802651023E-3</v>
      </c>
      <c r="Q732" s="156">
        <f t="shared" si="155"/>
        <v>3.8665309345589053E-4</v>
      </c>
      <c r="R732" s="156">
        <f t="shared" si="149"/>
        <v>5.7632913737209928E-3</v>
      </c>
    </row>
    <row r="733" spans="9:18" ht="15" x14ac:dyDescent="0.2">
      <c r="I733" s="49">
        <v>44034</v>
      </c>
      <c r="J733" s="50">
        <v>8.1820001602172798</v>
      </c>
      <c r="K733" s="139">
        <f t="shared" si="150"/>
        <v>-2.2717231739750137E-2</v>
      </c>
      <c r="L733" s="140">
        <f t="shared" si="151"/>
        <v>5.9594703693154916</v>
      </c>
      <c r="M733" s="139" t="e" cm="1">
        <f t="array" ref="M733">[1]!BSMPut(L733,$G$4,$G$7,V733,$G$11,AE733)</f>
        <v>#VALUE!</v>
      </c>
      <c r="N733" s="139" t="e">
        <f t="shared" si="152"/>
        <v>#VALUE!</v>
      </c>
      <c r="O733" s="141">
        <f t="shared" si="153"/>
        <v>-0.13852968027556845</v>
      </c>
      <c r="P733" s="139">
        <f t="shared" si="154"/>
        <v>1.5313623283286984E-2</v>
      </c>
      <c r="Q733" s="156">
        <f t="shared" si="155"/>
        <v>3.1365756599619388E-3</v>
      </c>
      <c r="R733" s="156">
        <f t="shared" si="149"/>
        <v>1.8450198943248924E-2</v>
      </c>
    </row>
    <row r="734" spans="9:18" ht="15" x14ac:dyDescent="0.2">
      <c r="I734" s="49">
        <v>44033</v>
      </c>
      <c r="J734" s="50">
        <v>8.3699998855590803</v>
      </c>
      <c r="K734" s="139">
        <f t="shared" si="150"/>
        <v>4.3103817701702091E-3</v>
      </c>
      <c r="L734" s="140">
        <f t="shared" si="151"/>
        <v>6.1242847578393143</v>
      </c>
      <c r="M734" s="139" t="e" cm="1">
        <f t="array" ref="M734">[1]!BSMPut(L734,$G$4,$G$7,V734,$G$11,AE734)</f>
        <v>#VALUE!</v>
      </c>
      <c r="N734" s="139" t="e">
        <f t="shared" si="152"/>
        <v>#VALUE!</v>
      </c>
      <c r="O734" s="141">
        <f t="shared" si="153"/>
        <v>2.628470824825424E-2</v>
      </c>
      <c r="P734" s="139">
        <f t="shared" si="154"/>
        <v>-2.9056164673460258E-3</v>
      </c>
      <c r="Q734" s="156">
        <f t="shared" si="155"/>
        <v>1.1292144473223574E-4</v>
      </c>
      <c r="R734" s="156">
        <f t="shared" si="149"/>
        <v>-2.7926950226137902E-3</v>
      </c>
    </row>
    <row r="735" spans="9:18" ht="15" x14ac:dyDescent="0.2">
      <c r="I735" s="49">
        <v>44032</v>
      </c>
      <c r="J735" s="50">
        <v>8.3339996337890607</v>
      </c>
      <c r="K735" s="139">
        <f t="shared" si="150"/>
        <v>-9.7912104505458678E-3</v>
      </c>
      <c r="L735" s="140">
        <f t="shared" si="151"/>
        <v>6.0382932477780749</v>
      </c>
      <c r="M735" s="139" t="e" cm="1">
        <f t="array" ref="M735">[1]!BSMPut(L735,$G$4,$G$7,V735,$G$11,AE735)</f>
        <v>#VALUE!</v>
      </c>
      <c r="N735" s="139" t="e">
        <f t="shared" si="152"/>
        <v>#VALUE!</v>
      </c>
      <c r="O735" s="141">
        <f t="shared" si="153"/>
        <v>-5.9706801812985155E-2</v>
      </c>
      <c r="P735" s="139">
        <f t="shared" si="154"/>
        <v>6.6002279698842616E-3</v>
      </c>
      <c r="Q735" s="156">
        <f t="shared" si="155"/>
        <v>5.8266337751679048E-4</v>
      </c>
      <c r="R735" s="156">
        <f t="shared" si="149"/>
        <v>7.1828913474010518E-3</v>
      </c>
    </row>
    <row r="736" spans="9:18" ht="15" x14ac:dyDescent="0.2">
      <c r="I736" s="49">
        <v>44029</v>
      </c>
      <c r="J736" s="50">
        <v>8.4160003662109304</v>
      </c>
      <c r="K736" s="139">
        <f t="shared" si="150"/>
        <v>2.052775737748597E-2</v>
      </c>
      <c r="L736" s="140">
        <f t="shared" si="151"/>
        <v>6.2231783150969626</v>
      </c>
      <c r="M736" s="139" t="e" cm="1">
        <f t="array" ref="M736">[1]!BSMPut(L736,$G$4,$G$7,V736,$G$11,AE736)</f>
        <v>#VALUE!</v>
      </c>
      <c r="N736" s="139" t="e">
        <f t="shared" si="152"/>
        <v>#VALUE!</v>
      </c>
      <c r="O736" s="141">
        <f t="shared" si="153"/>
        <v>0.12517826550590261</v>
      </c>
      <c r="P736" s="139">
        <f t="shared" si="154"/>
        <v>-1.3837704652168657E-2</v>
      </c>
      <c r="Q736" s="156">
        <f t="shared" si="155"/>
        <v>2.5611084168253146E-3</v>
      </c>
      <c r="R736" s="156">
        <f t="shared" si="149"/>
        <v>-1.1276596235343342E-2</v>
      </c>
    </row>
    <row r="737" spans="9:18" ht="15" x14ac:dyDescent="0.2">
      <c r="I737" s="49">
        <v>44028</v>
      </c>
      <c r="J737" s="50">
        <v>8.2449998855590803</v>
      </c>
      <c r="K737" s="139">
        <f t="shared" si="150"/>
        <v>7.7925794423572212E-3</v>
      </c>
      <c r="L737" s="140">
        <f t="shared" si="151"/>
        <v>6.1455191994169969</v>
      </c>
      <c r="M737" s="139" t="e" cm="1">
        <f t="array" ref="M737">[1]!BSMPut(L737,$G$4,$G$7,V737,$G$11,AE737)</f>
        <v>#VALUE!</v>
      </c>
      <c r="N737" s="139" t="e">
        <f t="shared" si="152"/>
        <v>#VALUE!</v>
      </c>
      <c r="O737" s="141">
        <f t="shared" si="153"/>
        <v>4.7519149825936857E-2</v>
      </c>
      <c r="P737" s="139">
        <f t="shared" si="154"/>
        <v>-5.2529563175842198E-3</v>
      </c>
      <c r="Q737" s="156">
        <f t="shared" si="155"/>
        <v>3.690688811268688E-4</v>
      </c>
      <c r="R737" s="156">
        <f t="shared" si="149"/>
        <v>-4.8838874364573511E-3</v>
      </c>
    </row>
    <row r="738" spans="9:18" ht="15" x14ac:dyDescent="0.2">
      <c r="I738" s="49">
        <v>44027</v>
      </c>
      <c r="J738" s="50">
        <v>8.1809997558593697</v>
      </c>
      <c r="K738" s="139">
        <f t="shared" si="150"/>
        <v>1.8754340328120536E-2</v>
      </c>
      <c r="L738" s="140">
        <f t="shared" si="151"/>
        <v>6.2123640178419866</v>
      </c>
      <c r="M738" s="139" t="e" cm="1">
        <f t="array" ref="M738">[1]!BSMPut(L738,$G$4,$G$7,V738,$G$11,AE738)</f>
        <v>#VALUE!</v>
      </c>
      <c r="N738" s="139" t="e">
        <f t="shared" si="152"/>
        <v>#VALUE!</v>
      </c>
      <c r="O738" s="141">
        <f t="shared" si="153"/>
        <v>0.11436396825092654</v>
      </c>
      <c r="P738" s="139">
        <f t="shared" si="154"/>
        <v>-1.2642249108585808E-2</v>
      </c>
      <c r="Q738" s="156">
        <f t="shared" si="155"/>
        <v>2.13770875943399E-3</v>
      </c>
      <c r="R738" s="156">
        <f t="shared" si="149"/>
        <v>-1.0504540349151818E-2</v>
      </c>
    </row>
    <row r="739" spans="9:18" ht="15" x14ac:dyDescent="0.2">
      <c r="I739" s="49">
        <v>44026</v>
      </c>
      <c r="J739" s="50">
        <v>8.0290002822875906</v>
      </c>
      <c r="K739" s="139">
        <f t="shared" si="150"/>
        <v>-5.3412049253598959E-3</v>
      </c>
      <c r="L739" s="140">
        <f t="shared" si="151"/>
        <v>6.0654293816913389</v>
      </c>
      <c r="M739" s="139" t="e" cm="1">
        <f t="array" ref="M739">[1]!BSMPut(L739,$G$4,$G$7,V739,$G$11,AE739)</f>
        <v>#VALUE!</v>
      </c>
      <c r="N739" s="139" t="e">
        <f t="shared" si="152"/>
        <v>#VALUE!</v>
      </c>
      <c r="O739" s="141">
        <f t="shared" si="153"/>
        <v>-3.2570667899721073E-2</v>
      </c>
      <c r="P739" s="139">
        <f t="shared" si="154"/>
        <v>3.6004915142314252E-3</v>
      </c>
      <c r="Q739" s="156">
        <f t="shared" si="155"/>
        <v>1.7338975501272248E-4</v>
      </c>
      <c r="R739" s="156">
        <f t="shared" si="149"/>
        <v>3.7738812692441476E-3</v>
      </c>
    </row>
    <row r="740" spans="9:18" ht="15" x14ac:dyDescent="0.2">
      <c r="I740" s="49">
        <v>44025</v>
      </c>
      <c r="J740" s="50">
        <v>8.0719995498657209</v>
      </c>
      <c r="K740" s="139">
        <f t="shared" si="150"/>
        <v>3.5990518557782293E-3</v>
      </c>
      <c r="L740" s="140">
        <f t="shared" si="151"/>
        <v>6.1199470679860761</v>
      </c>
      <c r="M740" s="139" t="e" cm="1">
        <f t="array" ref="M740">[1]!BSMPut(L740,$G$4,$G$7,V740,$G$11,AE740)</f>
        <v>#VALUE!</v>
      </c>
      <c r="N740" s="139" t="e">
        <f t="shared" si="152"/>
        <v>#VALUE!</v>
      </c>
      <c r="O740" s="141">
        <f t="shared" si="153"/>
        <v>2.1947018395016116E-2</v>
      </c>
      <c r="P740" s="139">
        <f t="shared" si="154"/>
        <v>-2.4261109332244682E-3</v>
      </c>
      <c r="Q740" s="156">
        <f t="shared" si="155"/>
        <v>7.8726539045858722E-5</v>
      </c>
      <c r="R740" s="156">
        <f t="shared" si="149"/>
        <v>-2.3473843941786096E-3</v>
      </c>
    </row>
    <row r="741" spans="9:18" ht="15" x14ac:dyDescent="0.2">
      <c r="I741" s="49">
        <v>44022</v>
      </c>
      <c r="J741" s="50">
        <v>8.0430002212524396</v>
      </c>
      <c r="K741" s="139">
        <f t="shared" si="150"/>
        <v>1.1881856500539793E-2</v>
      </c>
      <c r="L741" s="140">
        <f t="shared" si="151"/>
        <v>6.1704556111205857</v>
      </c>
      <c r="M741" s="139" t="e" cm="1">
        <f t="array" ref="M741">[1]!BSMPut(L741,$G$4,$G$7,V741,$G$11,AE741)</f>
        <v>#VALUE!</v>
      </c>
      <c r="N741" s="139" t="e">
        <f t="shared" si="152"/>
        <v>#VALUE!</v>
      </c>
      <c r="O741" s="141">
        <f t="shared" si="153"/>
        <v>7.2455561529525703E-2</v>
      </c>
      <c r="P741" s="139">
        <f t="shared" si="154"/>
        <v>-8.0095267081754951E-3</v>
      </c>
      <c r="Q741" s="156">
        <f t="shared" si="155"/>
        <v>8.5805190012483283E-4</v>
      </c>
      <c r="R741" s="156">
        <f t="shared" si="149"/>
        <v>-7.1514748080506625E-3</v>
      </c>
    </row>
    <row r="742" spans="9:18" ht="15" x14ac:dyDescent="0.2">
      <c r="I742" s="49">
        <v>44021</v>
      </c>
      <c r="J742" s="50">
        <v>7.9479999542236301</v>
      </c>
      <c r="K742" s="139">
        <f t="shared" si="150"/>
        <v>-2.2271515004324498E-2</v>
      </c>
      <c r="L742" s="140">
        <f t="shared" si="151"/>
        <v>5.9621883499902211</v>
      </c>
      <c r="M742" s="139" t="e" cm="1">
        <f t="array" ref="M742">[1]!BSMPut(L742,$G$4,$G$7,V742,$G$11,AE742)</f>
        <v>#VALUE!</v>
      </c>
      <c r="N742" s="139" t="e">
        <f t="shared" si="152"/>
        <v>#VALUE!</v>
      </c>
      <c r="O742" s="141">
        <f t="shared" si="153"/>
        <v>-0.13581169960083894</v>
      </c>
      <c r="P742" s="139">
        <f t="shared" si="154"/>
        <v>1.5013166860798566E-2</v>
      </c>
      <c r="Q742" s="156">
        <f t="shared" si="155"/>
        <v>3.0147025797938815E-3</v>
      </c>
      <c r="R742" s="156">
        <f t="shared" si="149"/>
        <v>1.8027869440592446E-2</v>
      </c>
    </row>
    <row r="743" spans="9:18" ht="15" x14ac:dyDescent="0.2">
      <c r="I743" s="49">
        <v>44020</v>
      </c>
      <c r="J743" s="50">
        <v>8.1269998550415004</v>
      </c>
      <c r="K743" s="139">
        <f t="shared" si="150"/>
        <v>1.925641627148186E-2</v>
      </c>
      <c r="L743" s="140">
        <f t="shared" si="151"/>
        <v>6.2154256769695024</v>
      </c>
      <c r="M743" s="139" t="e" cm="1">
        <f t="array" ref="M743">[1]!BSMPut(L743,$G$4,$G$7,V743,$G$11,AE743)</f>
        <v>#VALUE!</v>
      </c>
      <c r="N743" s="139" t="e">
        <f t="shared" si="152"/>
        <v>#VALUE!</v>
      </c>
      <c r="O743" s="141">
        <f t="shared" si="153"/>
        <v>0.11742562737844242</v>
      </c>
      <c r="P743" s="139">
        <f t="shared" si="154"/>
        <v>-1.2980697117758641E-2</v>
      </c>
      <c r="Q743" s="156">
        <f t="shared" si="155"/>
        <v>2.2536988476022052E-3</v>
      </c>
      <c r="R743" s="156">
        <f t="shared" si="149"/>
        <v>-1.0726998270156435E-2</v>
      </c>
    </row>
    <row r="744" spans="9:18" ht="15" x14ac:dyDescent="0.2">
      <c r="I744" s="49">
        <v>44019</v>
      </c>
      <c r="J744" s="50">
        <v>7.9720001220703098</v>
      </c>
      <c r="K744" s="139">
        <f t="shared" si="150"/>
        <v>7.9340762544464309E-3</v>
      </c>
      <c r="L744" s="140">
        <f t="shared" si="151"/>
        <v>6.1463820469841339</v>
      </c>
      <c r="M744" s="139" t="e" cm="1">
        <f t="array" ref="M744">[1]!BSMPut(L744,$G$4,$G$7,V744,$G$11,AE744)</f>
        <v>#VALUE!</v>
      </c>
      <c r="N744" s="139" t="e">
        <f t="shared" si="152"/>
        <v>#VALUE!</v>
      </c>
      <c r="O744" s="141">
        <f t="shared" si="153"/>
        <v>4.8381997393073917E-2</v>
      </c>
      <c r="P744" s="139">
        <f t="shared" si="154"/>
        <v>-5.3483389285001849E-3</v>
      </c>
      <c r="Q744" s="156">
        <f t="shared" si="155"/>
        <v>3.8259359187313766E-4</v>
      </c>
      <c r="R744" s="156">
        <f t="shared" si="149"/>
        <v>-4.9657453366270471E-3</v>
      </c>
    </row>
    <row r="745" spans="9:18" ht="15" x14ac:dyDescent="0.2">
      <c r="I745" s="49">
        <v>44018</v>
      </c>
      <c r="J745" s="50">
        <v>7.9089999198913503</v>
      </c>
      <c r="K745" s="139">
        <f t="shared" si="150"/>
        <v>7.2330348731248868E-3</v>
      </c>
      <c r="L745" s="140">
        <f t="shared" si="151"/>
        <v>6.1421070966060691</v>
      </c>
      <c r="M745" s="139" t="e" cm="1">
        <f t="array" ref="M745">[1]!BSMPut(L745,$G$4,$G$7,V745,$G$11,AE745)</f>
        <v>#VALUE!</v>
      </c>
      <c r="N745" s="139" t="e">
        <f t="shared" si="152"/>
        <v>#VALUE!</v>
      </c>
      <c r="O745" s="141">
        <f t="shared" si="153"/>
        <v>4.4107047015009115E-2</v>
      </c>
      <c r="P745" s="139">
        <f t="shared" si="154"/>
        <v>-4.8757688661553913E-3</v>
      </c>
      <c r="Q745" s="156">
        <f t="shared" si="155"/>
        <v>3.1796994323346007E-4</v>
      </c>
      <c r="R745" s="156">
        <f t="shared" si="149"/>
        <v>-4.5577989229219316E-3</v>
      </c>
    </row>
    <row r="746" spans="9:18" ht="15" x14ac:dyDescent="0.2">
      <c r="I746" s="49">
        <v>44015</v>
      </c>
      <c r="J746" s="50">
        <v>7.8520002365112296</v>
      </c>
      <c r="K746" s="139">
        <f t="shared" si="150"/>
        <v>-9.884707464312921E-3</v>
      </c>
      <c r="L746" s="140">
        <f t="shared" si="151"/>
        <v>6.0377231029834864</v>
      </c>
      <c r="M746" s="139" t="e" cm="1">
        <f t="array" ref="M746">[1]!BSMPut(L746,$G$4,$G$7,V746,$G$11,AE746)</f>
        <v>#VALUE!</v>
      </c>
      <c r="N746" s="139" t="e">
        <f t="shared" si="152"/>
        <v>#VALUE!</v>
      </c>
      <c r="O746" s="141">
        <f t="shared" si="153"/>
        <v>-6.0276946607573656E-2</v>
      </c>
      <c r="P746" s="139">
        <f t="shared" si="154"/>
        <v>6.6632540490890024E-3</v>
      </c>
      <c r="Q746" s="156">
        <f t="shared" si="155"/>
        <v>5.938443014648527E-4</v>
      </c>
      <c r="R746" s="156">
        <f t="shared" si="149"/>
        <v>7.2570983505538551E-3</v>
      </c>
    </row>
    <row r="747" spans="9:18" ht="15" x14ac:dyDescent="0.2">
      <c r="I747" s="49">
        <v>44014</v>
      </c>
      <c r="J747" s="50">
        <v>7.9299998283386204</v>
      </c>
      <c r="K747" s="139">
        <f t="shared" si="150"/>
        <v>3.0732223041228593E-2</v>
      </c>
      <c r="L747" s="140">
        <f t="shared" si="151"/>
        <v>6.2854051472205157</v>
      </c>
      <c r="M747" s="139" t="e" cm="1">
        <f t="array" ref="M747">[1]!BSMPut(L747,$G$4,$G$7,V747,$G$11,AE747)</f>
        <v>#VALUE!</v>
      </c>
      <c r="N747" s="139" t="e">
        <f t="shared" si="152"/>
        <v>#VALUE!</v>
      </c>
      <c r="O747" s="141">
        <f t="shared" si="153"/>
        <v>0.18740509762945567</v>
      </c>
      <c r="P747" s="139">
        <f t="shared" si="154"/>
        <v>-2.071650682190479E-2</v>
      </c>
      <c r="Q747" s="156">
        <f t="shared" si="155"/>
        <v>5.7402777169471945E-3</v>
      </c>
      <c r="R747" s="156">
        <f t="shared" si="149"/>
        <v>-1.4976229104957595E-2</v>
      </c>
    </row>
    <row r="748" spans="9:18" ht="15" x14ac:dyDescent="0.2">
      <c r="I748" s="49">
        <v>44013</v>
      </c>
      <c r="J748" s="50">
        <v>7.6900000572204501</v>
      </c>
      <c r="K748" s="139">
        <f t="shared" si="150"/>
        <v>-5.5760690167982038E-3</v>
      </c>
      <c r="L748" s="140">
        <f t="shared" si="151"/>
        <v>6.0639971804501016</v>
      </c>
      <c r="M748" s="139" t="e" cm="1">
        <f t="array" ref="M748">[1]!BSMPut(L748,$G$4,$G$7,V748,$G$11,AE748)</f>
        <v>#VALUE!</v>
      </c>
      <c r="N748" s="139" t="e">
        <f t="shared" si="152"/>
        <v>#VALUE!</v>
      </c>
      <c r="O748" s="141">
        <f t="shared" si="153"/>
        <v>-3.4002869140958403E-2</v>
      </c>
      <c r="P748" s="139">
        <f t="shared" si="154"/>
        <v>3.7588127507385488E-3</v>
      </c>
      <c r="Q748" s="156">
        <f t="shared" si="155"/>
        <v>1.8897364169403173E-4</v>
      </c>
      <c r="R748" s="156">
        <f t="shared" si="149"/>
        <v>3.9477863924325804E-3</v>
      </c>
    </row>
    <row r="749" spans="9:18" ht="15" x14ac:dyDescent="0.2">
      <c r="I749" s="49">
        <v>44012</v>
      </c>
      <c r="J749" s="50">
        <v>7.7329998016357404</v>
      </c>
      <c r="K749" s="139">
        <f t="shared" si="150"/>
        <v>-1.1632054838597867E-3</v>
      </c>
      <c r="L749" s="140">
        <f t="shared" si="151"/>
        <v>6.0909068224927978</v>
      </c>
      <c r="M749" s="139" t="e" cm="1">
        <f t="array" ref="M749">[1]!BSMPut(L749,$G$4,$G$7,V749,$G$11,AE749)</f>
        <v>#VALUE!</v>
      </c>
      <c r="N749" s="139" t="e">
        <f t="shared" si="152"/>
        <v>#VALUE!</v>
      </c>
      <c r="O749" s="141">
        <f t="shared" si="153"/>
        <v>-7.0932270982622114E-3</v>
      </c>
      <c r="P749" s="139">
        <f t="shared" si="154"/>
        <v>7.8411360965760849E-4</v>
      </c>
      <c r="Q749" s="156">
        <f t="shared" si="155"/>
        <v>8.2235215207472849E-6</v>
      </c>
      <c r="R749" s="156">
        <f t="shared" si="149"/>
        <v>7.9233713117835578E-4</v>
      </c>
    </row>
    <row r="750" spans="9:18" ht="15" x14ac:dyDescent="0.2">
      <c r="I750" s="49">
        <v>44011</v>
      </c>
      <c r="J750" s="50">
        <v>7.74200010299682</v>
      </c>
      <c r="K750" s="139">
        <f t="shared" si="150"/>
        <v>1.1301008941440403E-2</v>
      </c>
      <c r="L750" s="140">
        <f t="shared" si="151"/>
        <v>6.1669136026763933</v>
      </c>
      <c r="M750" s="139" t="e" cm="1">
        <f t="array" ref="M750">[1]!BSMPut(L750,$G$4,$G$7,V750,$G$11,AE750)</f>
        <v>#VALUE!</v>
      </c>
      <c r="N750" s="139" t="e">
        <f t="shared" si="152"/>
        <v>#VALUE!</v>
      </c>
      <c r="O750" s="141">
        <f t="shared" si="153"/>
        <v>6.8913553085333312E-2</v>
      </c>
      <c r="P750" s="139">
        <f t="shared" si="154"/>
        <v>-7.6179789700107532E-3</v>
      </c>
      <c r="Q750" s="156">
        <f t="shared" si="155"/>
        <v>7.7621027689518814E-4</v>
      </c>
      <c r="R750" s="156">
        <f t="shared" si="149"/>
        <v>-6.8417686931155648E-3</v>
      </c>
    </row>
    <row r="751" spans="9:18" ht="15" x14ac:dyDescent="0.2">
      <c r="I751" s="49">
        <v>44008</v>
      </c>
      <c r="J751" s="50">
        <v>7.6550002098083496</v>
      </c>
      <c r="K751" s="139">
        <f t="shared" si="150"/>
        <v>-6.5104023525426168E-3</v>
      </c>
      <c r="L751" s="140">
        <f t="shared" si="151"/>
        <v>6.0582996157223974</v>
      </c>
      <c r="M751" s="139" t="e" cm="1">
        <f t="array" ref="M751">[1]!BSMPut(L751,$G$4,$G$7,V751,$G$11,AE751)</f>
        <v>#VALUE!</v>
      </c>
      <c r="N751" s="139" t="e">
        <f t="shared" si="152"/>
        <v>#VALUE!</v>
      </c>
      <c r="O751" s="141">
        <f t="shared" si="153"/>
        <v>-3.9700433868662621E-2</v>
      </c>
      <c r="P751" s="139">
        <f t="shared" si="154"/>
        <v>4.388644276362836E-3</v>
      </c>
      <c r="Q751" s="156">
        <f t="shared" si="155"/>
        <v>2.5760874996753435E-4</v>
      </c>
      <c r="R751" s="156">
        <f t="shared" si="149"/>
        <v>4.6462530263303705E-3</v>
      </c>
    </row>
    <row r="752" spans="9:18" ht="15" x14ac:dyDescent="0.2">
      <c r="I752" s="49">
        <v>44007</v>
      </c>
      <c r="J752" s="50">
        <v>7.7049999237060502</v>
      </c>
      <c r="K752" s="139">
        <f t="shared" si="150"/>
        <v>2.5990893253776898E-3</v>
      </c>
      <c r="L752" s="140">
        <f t="shared" si="151"/>
        <v>6.1138492964261051</v>
      </c>
      <c r="M752" s="139" t="e" cm="1">
        <f t="array" ref="M752">[1]!BSMPut(L752,$G$4,$G$7,V752,$G$11,AE752)</f>
        <v>#VALUE!</v>
      </c>
      <c r="N752" s="139" t="e">
        <f t="shared" si="152"/>
        <v>#VALUE!</v>
      </c>
      <c r="O752" s="141">
        <f t="shared" si="153"/>
        <v>1.5849246835045072E-2</v>
      </c>
      <c r="P752" s="139">
        <f t="shared" si="154"/>
        <v>-1.7520389484253635E-3</v>
      </c>
      <c r="Q752" s="156">
        <f t="shared" si="155"/>
        <v>4.1057014163727086E-5</v>
      </c>
      <c r="R752" s="156">
        <f t="shared" si="149"/>
        <v>-1.7109819342616365E-3</v>
      </c>
    </row>
    <row r="753" spans="9:18" ht="15" x14ac:dyDescent="0.2">
      <c r="I753" s="49">
        <v>44006</v>
      </c>
      <c r="J753" s="50">
        <v>7.6849999427795401</v>
      </c>
      <c r="K753" s="139">
        <f t="shared" si="150"/>
        <v>-1.7286269837154075E-2</v>
      </c>
      <c r="L753" s="140">
        <f t="shared" si="151"/>
        <v>5.9925883752668501</v>
      </c>
      <c r="M753" s="139" t="e" cm="1">
        <f t="array" ref="M753">[1]!BSMPut(L753,$G$4,$G$7,V753,$G$11,AE753)</f>
        <v>#VALUE!</v>
      </c>
      <c r="N753" s="139" t="e">
        <f t="shared" si="152"/>
        <v>#VALUE!</v>
      </c>
      <c r="O753" s="141">
        <f t="shared" si="153"/>
        <v>-0.10541167432420995</v>
      </c>
      <c r="P753" s="139">
        <f t="shared" si="154"/>
        <v>1.1652626838164861E-2</v>
      </c>
      <c r="Q753" s="156">
        <f t="shared" si="155"/>
        <v>1.8161324879399105E-3</v>
      </c>
      <c r="R753" s="156">
        <f t="shared" si="149"/>
        <v>1.3468759326104772E-2</v>
      </c>
    </row>
    <row r="754" spans="9:18" ht="15" x14ac:dyDescent="0.2">
      <c r="I754" s="49">
        <v>44005</v>
      </c>
      <c r="J754" s="50">
        <v>7.8189997673034597</v>
      </c>
      <c r="K754" s="139">
        <f t="shared" si="150"/>
        <v>3.3817731053316244E-2</v>
      </c>
      <c r="L754" s="140">
        <f t="shared" si="151"/>
        <v>6.3042205752312404</v>
      </c>
      <c r="M754" s="139" t="e" cm="1">
        <f t="array" ref="M754">[1]!BSMPut(L754,$G$4,$G$7,V754,$G$11,AE754)</f>
        <v>#VALUE!</v>
      </c>
      <c r="N754" s="139" t="e">
        <f t="shared" si="152"/>
        <v>#VALUE!</v>
      </c>
      <c r="O754" s="141">
        <f t="shared" si="153"/>
        <v>0.20622052564018034</v>
      </c>
      <c r="P754" s="139">
        <f t="shared" si="154"/>
        <v>-2.2796439265962115E-2</v>
      </c>
      <c r="Q754" s="156">
        <f t="shared" si="155"/>
        <v>6.950785448319367E-3</v>
      </c>
      <c r="R754" s="156">
        <f t="shared" si="149"/>
        <v>-1.5845653817642746E-2</v>
      </c>
    </row>
    <row r="755" spans="9:18" ht="15" x14ac:dyDescent="0.2">
      <c r="I755" s="49">
        <v>44004</v>
      </c>
      <c r="J755" s="50">
        <v>7.5590000152587802</v>
      </c>
      <c r="K755" s="139">
        <f t="shared" si="150"/>
        <v>-1.248945325682049E-2</v>
      </c>
      <c r="L755" s="140">
        <f t="shared" si="151"/>
        <v>6.0218393630116038</v>
      </c>
      <c r="M755" s="139" t="e" cm="1">
        <f t="array" ref="M755">[1]!BSMPut(L755,$G$4,$G$7,V755,$G$11,AE755)</f>
        <v>#VALUE!</v>
      </c>
      <c r="N755" s="139" t="e">
        <f t="shared" si="152"/>
        <v>#VALUE!</v>
      </c>
      <c r="O755" s="141">
        <f t="shared" si="153"/>
        <v>-7.6160686579456183E-2</v>
      </c>
      <c r="P755" s="139">
        <f t="shared" si="154"/>
        <v>8.4191060064113532E-3</v>
      </c>
      <c r="Q755" s="156">
        <f t="shared" si="155"/>
        <v>9.4805122830937259E-4</v>
      </c>
      <c r="R755" s="156">
        <f t="shared" si="149"/>
        <v>9.3671572347207264E-3</v>
      </c>
    </row>
    <row r="756" spans="9:18" ht="15" x14ac:dyDescent="0.2">
      <c r="I756" s="49">
        <v>44001</v>
      </c>
      <c r="J756" s="50">
        <v>7.6539998054504297</v>
      </c>
      <c r="K756" s="139">
        <f t="shared" si="150"/>
        <v>2.4065644321909947E-2</v>
      </c>
      <c r="L756" s="140">
        <f t="shared" si="151"/>
        <v>6.2447523498595086</v>
      </c>
      <c r="M756" s="139" t="e" cm="1">
        <f t="array" ref="M756">[1]!BSMPut(L756,$G$4,$G$7,V756,$G$11,AE756)</f>
        <v>#VALUE!</v>
      </c>
      <c r="N756" s="139" t="e">
        <f t="shared" si="152"/>
        <v>#VALUE!</v>
      </c>
      <c r="O756" s="141">
        <f t="shared" si="153"/>
        <v>0.14675230026844854</v>
      </c>
      <c r="P756" s="139">
        <f t="shared" si="154"/>
        <v>-1.6222584487283909E-2</v>
      </c>
      <c r="Q756" s="156">
        <f t="shared" si="155"/>
        <v>3.5199779168275328E-3</v>
      </c>
      <c r="R756" s="156">
        <f t="shared" si="149"/>
        <v>-1.2702606570456377E-2</v>
      </c>
    </row>
    <row r="757" spans="9:18" ht="15" x14ac:dyDescent="0.2">
      <c r="I757" s="49">
        <v>44000</v>
      </c>
      <c r="J757" s="50">
        <v>7.4720001220703098</v>
      </c>
      <c r="K757" s="139">
        <f t="shared" si="150"/>
        <v>-7.4666688039993325E-3</v>
      </c>
      <c r="L757" s="140">
        <f t="shared" si="151"/>
        <v>6.0524683028539918</v>
      </c>
      <c r="M757" s="139" t="e" cm="1">
        <f t="array" ref="M757">[1]!BSMPut(L757,$G$4,$G$7,V757,$G$11,AE757)</f>
        <v>#VALUE!</v>
      </c>
      <c r="N757" s="139" t="e">
        <f t="shared" si="152"/>
        <v>#VALUE!</v>
      </c>
      <c r="O757" s="141">
        <f t="shared" si="153"/>
        <v>-4.5531746737068168E-2</v>
      </c>
      <c r="P757" s="139">
        <f t="shared" si="154"/>
        <v>5.033260854818155E-3</v>
      </c>
      <c r="Q757" s="156">
        <f t="shared" si="155"/>
        <v>3.3884316308866331E-4</v>
      </c>
      <c r="R757" s="156">
        <f t="shared" si="149"/>
        <v>5.3721040179068183E-3</v>
      </c>
    </row>
    <row r="758" spans="9:18" ht="15" x14ac:dyDescent="0.2">
      <c r="I758" s="49">
        <v>43999</v>
      </c>
      <c r="J758" s="50">
        <v>7.5279998779296804</v>
      </c>
      <c r="K758" s="139">
        <f t="shared" si="150"/>
        <v>-4.6385775389576308E-3</v>
      </c>
      <c r="L758" s="140">
        <f t="shared" si="151"/>
        <v>6.0697140035284649</v>
      </c>
      <c r="M758" s="139" t="e" cm="1">
        <f t="array" ref="M758">[1]!BSMPut(L758,$G$4,$G$7,V758,$G$11,AE758)</f>
        <v>#VALUE!</v>
      </c>
      <c r="N758" s="139" t="e">
        <f t="shared" si="152"/>
        <v>#VALUE!</v>
      </c>
      <c r="O758" s="141">
        <f t="shared" si="153"/>
        <v>-2.8286046062595105E-2</v>
      </c>
      <c r="P758" s="139">
        <f t="shared" si="154"/>
        <v>3.1268523302343779E-3</v>
      </c>
      <c r="Q758" s="156">
        <f t="shared" si="155"/>
        <v>1.3077194789671613E-4</v>
      </c>
      <c r="R758" s="156">
        <f t="shared" si="149"/>
        <v>3.2576242781310939E-3</v>
      </c>
    </row>
    <row r="759" spans="9:18" ht="15" x14ac:dyDescent="0.2">
      <c r="I759" s="49">
        <v>43998</v>
      </c>
      <c r="J759" s="50">
        <v>7.5630002021789497</v>
      </c>
      <c r="K759" s="139">
        <f t="shared" si="150"/>
        <v>2.7343881669998796E-2</v>
      </c>
      <c r="L759" s="140">
        <f t="shared" si="151"/>
        <v>6.2647430413707257</v>
      </c>
      <c r="M759" s="139" t="e" cm="1">
        <f t="array" ref="M759">[1]!BSMPut(L759,$G$4,$G$7,V759,$G$11,AE759)</f>
        <v>#VALUE!</v>
      </c>
      <c r="N759" s="139" t="e">
        <f t="shared" si="152"/>
        <v>#VALUE!</v>
      </c>
      <c r="O759" s="141">
        <f t="shared" si="153"/>
        <v>0.16674299177966567</v>
      </c>
      <c r="P759" s="139">
        <f t="shared" si="154"/>
        <v>-1.8432435245375727E-2</v>
      </c>
      <c r="Q759" s="156">
        <f t="shared" si="155"/>
        <v>4.5442820961716038E-3</v>
      </c>
      <c r="R759" s="156">
        <f t="shared" si="149"/>
        <v>-1.3888153149204123E-2</v>
      </c>
    </row>
    <row r="760" spans="9:18" ht="15" x14ac:dyDescent="0.2">
      <c r="I760" s="49">
        <v>43997</v>
      </c>
      <c r="J760" s="50">
        <v>7.3590002059936497</v>
      </c>
      <c r="K760" s="139">
        <f t="shared" si="150"/>
        <v>1.9043008754777654E-3</v>
      </c>
      <c r="L760" s="140">
        <f t="shared" si="151"/>
        <v>6.1096124764241599</v>
      </c>
      <c r="M760" s="139" t="e" cm="1">
        <f t="array" ref="M760">[1]!BSMPut(L760,$G$4,$G$7,V760,$G$11,AE760)</f>
        <v>#VALUE!</v>
      </c>
      <c r="N760" s="139" t="e">
        <f t="shared" si="152"/>
        <v>#VALUE!</v>
      </c>
      <c r="O760" s="141">
        <f t="shared" si="153"/>
        <v>1.1612426833099931E-2</v>
      </c>
      <c r="P760" s="139">
        <f t="shared" si="154"/>
        <v>-1.2836839699123166E-3</v>
      </c>
      <c r="Q760" s="156">
        <f t="shared" si="155"/>
        <v>2.2040228133699051E-5</v>
      </c>
      <c r="R760" s="156">
        <f t="shared" si="149"/>
        <v>-1.2616437417786175E-3</v>
      </c>
    </row>
    <row r="761" spans="9:18" ht="15" x14ac:dyDescent="0.2">
      <c r="I761" s="49">
        <v>43994</v>
      </c>
      <c r="J761" s="50">
        <v>7.3449997901916504</v>
      </c>
      <c r="K761" s="139">
        <f t="shared" si="150"/>
        <v>1.6350469793312524E-3</v>
      </c>
      <c r="L761" s="140">
        <f t="shared" si="151"/>
        <v>6.1079705661521047</v>
      </c>
      <c r="M761" s="139" t="e" cm="1">
        <f t="array" ref="M761">[1]!BSMPut(L761,$G$4,$G$7,V761,$G$11,AE761)</f>
        <v>#VALUE!</v>
      </c>
      <c r="N761" s="139" t="e">
        <f t="shared" si="152"/>
        <v>#VALUE!</v>
      </c>
      <c r="O761" s="141">
        <f t="shared" si="153"/>
        <v>9.97051656104464E-3</v>
      </c>
      <c r="P761" s="139">
        <f t="shared" si="154"/>
        <v>-1.1021806608654944E-3</v>
      </c>
      <c r="Q761" s="156">
        <f t="shared" si="155"/>
        <v>1.6248206226637815E-5</v>
      </c>
      <c r="R761" s="156">
        <f t="shared" si="149"/>
        <v>-1.0859324546388567E-3</v>
      </c>
    </row>
    <row r="762" spans="9:18" ht="15" x14ac:dyDescent="0.2">
      <c r="I762" s="49">
        <v>43993</v>
      </c>
      <c r="J762" s="50">
        <v>7.3330001831054599</v>
      </c>
      <c r="K762" s="139">
        <f t="shared" si="150"/>
        <v>-2.5447304159455942E-2</v>
      </c>
      <c r="L762" s="140">
        <f t="shared" si="151"/>
        <v>5.942822387564739</v>
      </c>
      <c r="M762" s="139" t="e" cm="1">
        <f t="array" ref="M762">[1]!BSMPut(L762,$G$4,$G$7,V762,$G$11,AE762)</f>
        <v>#VALUE!</v>
      </c>
      <c r="N762" s="139" t="e">
        <f t="shared" si="152"/>
        <v>#VALUE!</v>
      </c>
      <c r="O762" s="141">
        <f t="shared" si="153"/>
        <v>-0.15517766202632099</v>
      </c>
      <c r="P762" s="139">
        <f t="shared" si="154"/>
        <v>1.7153957574472259E-2</v>
      </c>
      <c r="Q762" s="156">
        <f t="shared" si="155"/>
        <v>3.9357591415315977E-3</v>
      </c>
      <c r="R762" s="156">
        <f t="shared" si="149"/>
        <v>2.1089716716003855E-2</v>
      </c>
    </row>
    <row r="763" spans="9:18" ht="15" x14ac:dyDescent="0.2">
      <c r="I763" s="49">
        <v>43992</v>
      </c>
      <c r="J763" s="50">
        <v>7.5219998359680096</v>
      </c>
      <c r="K763" s="139">
        <f t="shared" si="150"/>
        <v>-3.4505705656276541E-3</v>
      </c>
      <c r="L763" s="140">
        <f t="shared" si="151"/>
        <v>6.0769584701107453</v>
      </c>
      <c r="M763" s="139" t="e" cm="1">
        <f t="array" ref="M763">[1]!BSMPut(L763,$G$4,$G$7,V763,$G$11,AE763)</f>
        <v>#VALUE!</v>
      </c>
      <c r="N763" s="139" t="e">
        <f t="shared" si="152"/>
        <v>#VALUE!</v>
      </c>
      <c r="O763" s="141">
        <f t="shared" si="153"/>
        <v>-2.1041579480314709E-2</v>
      </c>
      <c r="P763" s="139">
        <f t="shared" si="154"/>
        <v>2.3260201049038966E-3</v>
      </c>
      <c r="Q763" s="156">
        <f t="shared" si="155"/>
        <v>7.236470200276557E-5</v>
      </c>
      <c r="R763" s="156">
        <f t="shared" si="149"/>
        <v>2.3983848069066621E-3</v>
      </c>
    </row>
    <row r="764" spans="9:18" ht="15" x14ac:dyDescent="0.2">
      <c r="I764" s="49">
        <v>43991</v>
      </c>
      <c r="J764" s="50">
        <v>7.5479998588562003</v>
      </c>
      <c r="K764" s="139">
        <f t="shared" si="150"/>
        <v>-6.0758349189067203E-3</v>
      </c>
      <c r="L764" s="140">
        <f t="shared" si="151"/>
        <v>6.0609496079542593</v>
      </c>
      <c r="M764" s="139" t="e" cm="1">
        <f t="array" ref="M764">[1]!BSMPut(L764,$G$4,$G$7,V764,$G$11,AE764)</f>
        <v>#VALUE!</v>
      </c>
      <c r="N764" s="139" t="e">
        <f t="shared" si="152"/>
        <v>#VALUE!</v>
      </c>
      <c r="O764" s="141">
        <f t="shared" si="153"/>
        <v>-3.7050441636800713E-2</v>
      </c>
      <c r="P764" s="139">
        <f t="shared" si="154"/>
        <v>4.0957035674718248E-3</v>
      </c>
      <c r="Q764" s="156">
        <f t="shared" si="155"/>
        <v>2.2436591578564453E-4</v>
      </c>
      <c r="R764" s="156">
        <f t="shared" si="149"/>
        <v>4.3200694832574689E-3</v>
      </c>
    </row>
    <row r="765" spans="9:18" ht="15" x14ac:dyDescent="0.2">
      <c r="I765" s="49">
        <v>43990</v>
      </c>
      <c r="J765" s="50">
        <v>7.5939998626708896</v>
      </c>
      <c r="K765" s="139">
        <f t="shared" si="150"/>
        <v>8.861894261743301E-3</v>
      </c>
      <c r="L765" s="140">
        <f t="shared" si="151"/>
        <v>6.1520398812386414</v>
      </c>
      <c r="M765" s="139" t="e" cm="1">
        <f t="array" ref="M765">[1]!BSMPut(L765,$G$4,$G$7,V765,$G$11,AE765)</f>
        <v>#VALUE!</v>
      </c>
      <c r="N765" s="139" t="e">
        <f t="shared" si="152"/>
        <v>#VALUE!</v>
      </c>
      <c r="O765" s="141">
        <f t="shared" si="153"/>
        <v>5.4039831647581416E-2</v>
      </c>
      <c r="P765" s="139">
        <f t="shared" si="154"/>
        <v>-5.9737784891809951E-3</v>
      </c>
      <c r="Q765" s="156">
        <f t="shared" si="155"/>
        <v>4.7730730264628418E-4</v>
      </c>
      <c r="R765" s="156">
        <f t="shared" si="149"/>
        <v>-5.4964711865347106E-3</v>
      </c>
    </row>
    <row r="766" spans="9:18" ht="15" x14ac:dyDescent="0.2">
      <c r="I766" s="49">
        <v>43987</v>
      </c>
      <c r="J766" s="50">
        <v>7.5269999504089302</v>
      </c>
      <c r="K766" s="139">
        <f t="shared" si="150"/>
        <v>-7.9681836679002297E-4</v>
      </c>
      <c r="L766" s="140">
        <f t="shared" si="151"/>
        <v>6.0931410511508597</v>
      </c>
      <c r="M766" s="139" t="e" cm="1">
        <f t="array" ref="M766">[1]!BSMPut(L766,$G$4,$G$7,V766,$G$11,AE766)</f>
        <v>#VALUE!</v>
      </c>
      <c r="N766" s="139" t="e">
        <f t="shared" si="152"/>
        <v>#VALUE!</v>
      </c>
      <c r="O766" s="141">
        <f t="shared" si="153"/>
        <v>-4.8589984402003239E-3</v>
      </c>
      <c r="P766" s="139">
        <f t="shared" si="154"/>
        <v>5.3713306418732719E-4</v>
      </c>
      <c r="Q766" s="156">
        <f t="shared" si="155"/>
        <v>3.858900881142092E-6</v>
      </c>
      <c r="R766" s="156">
        <f t="shared" si="149"/>
        <v>5.4099196506846926E-4</v>
      </c>
    </row>
    <row r="767" spans="9:18" ht="15" x14ac:dyDescent="0.2">
      <c r="I767" s="49">
        <v>43986</v>
      </c>
      <c r="J767" s="50">
        <v>7.5329999923706001</v>
      </c>
      <c r="K767" s="139">
        <f t="shared" si="150"/>
        <v>6.6596132411937143E-3</v>
      </c>
      <c r="L767" s="140">
        <f t="shared" si="151"/>
        <v>6.1386103714661173</v>
      </c>
      <c r="M767" s="139" t="e" cm="1">
        <f t="array" ref="M767">[1]!BSMPut(L767,$G$4,$G$7,V767,$G$11,AE767)</f>
        <v>#VALUE!</v>
      </c>
      <c r="N767" s="139" t="e">
        <f t="shared" si="152"/>
        <v>#VALUE!</v>
      </c>
      <c r="O767" s="141">
        <f t="shared" si="153"/>
        <v>4.0610321875057309E-2</v>
      </c>
      <c r="P767" s="139">
        <f t="shared" si="154"/>
        <v>-4.4892269250211732E-3</v>
      </c>
      <c r="Q767" s="156">
        <f t="shared" si="155"/>
        <v>2.6955225391482785E-4</v>
      </c>
      <c r="R767" s="156">
        <f t="shared" si="149"/>
        <v>-4.2196746711063455E-3</v>
      </c>
    </row>
    <row r="768" spans="9:18" ht="15" x14ac:dyDescent="0.2">
      <c r="I768" s="49">
        <v>43985</v>
      </c>
      <c r="J768" s="50">
        <v>7.4829998016357404</v>
      </c>
      <c r="K768" s="139">
        <f t="shared" si="150"/>
        <v>4.1055836477505624E-2</v>
      </c>
      <c r="L768" s="140">
        <f t="shared" si="151"/>
        <v>6.3483585424668911</v>
      </c>
      <c r="M768" s="139" t="e" cm="1">
        <f t="array" ref="M768">[1]!BSMPut(L768,$G$4,$G$7,V768,$G$11,AE768)</f>
        <v>#VALUE!</v>
      </c>
      <c r="N768" s="139" t="e">
        <f t="shared" si="152"/>
        <v>#VALUE!</v>
      </c>
      <c r="O768" s="141">
        <f t="shared" si="153"/>
        <v>0.25035849287583112</v>
      </c>
      <c r="P768" s="139">
        <f t="shared" si="154"/>
        <v>-2.7675626176610218E-2</v>
      </c>
      <c r="Q768" s="156">
        <f t="shared" si="155"/>
        <v>1.0244594224443857E-2</v>
      </c>
      <c r="R768" s="156">
        <f t="shared" si="149"/>
        <v>-1.7431031952166359E-2</v>
      </c>
    </row>
    <row r="769" spans="9:18" ht="15" x14ac:dyDescent="0.2">
      <c r="I769" s="49">
        <v>43984</v>
      </c>
      <c r="J769" s="50">
        <v>7.1820001602172798</v>
      </c>
      <c r="K769" s="139">
        <f t="shared" si="150"/>
        <v>2.5953503452291134E-2</v>
      </c>
      <c r="L769" s="140">
        <f t="shared" si="151"/>
        <v>6.2562645149301925</v>
      </c>
      <c r="M769" s="139" t="e" cm="1">
        <f t="array" ref="M769">[1]!BSMPut(L769,$G$4,$G$7,V769,$G$11,AE769)</f>
        <v>#VALUE!</v>
      </c>
      <c r="N769" s="139" t="e">
        <f t="shared" si="152"/>
        <v>#VALUE!</v>
      </c>
      <c r="O769" s="141">
        <f t="shared" si="153"/>
        <v>0.15826446533913252</v>
      </c>
      <c r="P769" s="139">
        <f t="shared" si="154"/>
        <v>-1.7495185122157107E-2</v>
      </c>
      <c r="Q769" s="156">
        <f t="shared" si="155"/>
        <v>4.0938972093559796E-3</v>
      </c>
      <c r="R769" s="156">
        <f t="shared" si="149"/>
        <v>-1.3401287912801128E-2</v>
      </c>
    </row>
    <row r="770" spans="9:18" ht="15" x14ac:dyDescent="0.2">
      <c r="I770" s="49">
        <v>43983</v>
      </c>
      <c r="J770" s="50">
        <v>6.9980001449584899</v>
      </c>
      <c r="K770" s="139">
        <f t="shared" si="150"/>
        <v>1.5988825911447485E-2</v>
      </c>
      <c r="L770" s="140">
        <f t="shared" si="151"/>
        <v>6.1954999107919697</v>
      </c>
      <c r="M770" s="139" t="e" cm="1">
        <f t="array" ref="M770">[1]!BSMPut(L770,$G$4,$G$7,V770,$G$11,AE770)</f>
        <v>#VALUE!</v>
      </c>
      <c r="N770" s="139" t="e">
        <f t="shared" si="152"/>
        <v>#VALUE!</v>
      </c>
      <c r="O770" s="141">
        <f t="shared" si="153"/>
        <v>9.7499861200909699E-2</v>
      </c>
      <c r="P770" s="139">
        <f t="shared" si="154"/>
        <v>-1.0778023464960122E-2</v>
      </c>
      <c r="Q770" s="156">
        <f t="shared" si="155"/>
        <v>1.5537391149445187E-3</v>
      </c>
      <c r="R770" s="156">
        <f t="shared" si="149"/>
        <v>-9.2242843500156026E-3</v>
      </c>
    </row>
    <row r="771" spans="9:18" ht="15" x14ac:dyDescent="0.2">
      <c r="I771" s="49">
        <v>43980</v>
      </c>
      <c r="J771" s="50">
        <v>6.8870000839233398</v>
      </c>
      <c r="K771" s="139">
        <f t="shared" si="150"/>
        <v>7.7254188675989956E-3</v>
      </c>
      <c r="L771" s="140">
        <f t="shared" si="151"/>
        <v>6.1451096542287909</v>
      </c>
      <c r="M771" s="139" t="e" cm="1">
        <f t="array" ref="M771">[1]!BSMPut(L771,$G$4,$G$7,V771,$G$11,AE771)</f>
        <v>#VALUE!</v>
      </c>
      <c r="N771" s="139" t="e">
        <f t="shared" si="152"/>
        <v>#VALUE!</v>
      </c>
      <c r="O771" s="141">
        <f t="shared" si="153"/>
        <v>4.710960463773084E-2</v>
      </c>
      <c r="P771" s="139">
        <f t="shared" si="154"/>
        <v>-5.2076835593045925E-3</v>
      </c>
      <c r="Q771" s="156">
        <f t="shared" si="155"/>
        <v>3.627346332322767E-4</v>
      </c>
      <c r="R771" s="156">
        <f t="shared" ref="R771:R834" si="156">P771+Q771+X771+AG771</f>
        <v>-4.844948926072316E-3</v>
      </c>
    </row>
    <row r="772" spans="9:18" ht="15" x14ac:dyDescent="0.2">
      <c r="I772" s="49">
        <v>43979</v>
      </c>
      <c r="J772" s="50">
        <v>6.8340001106262198</v>
      </c>
      <c r="K772" s="139">
        <f t="shared" ref="K772:K835" si="157">LN(J772/J773)</f>
        <v>4.0309976893631957E-2</v>
      </c>
      <c r="L772" s="140">
        <f t="shared" ref="L772:L835" si="158">$J$3*(1+K772)</f>
        <v>6.3438102906874416</v>
      </c>
      <c r="M772" s="139" t="e" cm="1">
        <f t="array" ref="M772">[1]!BSMPut(L772,$G$4,$G$7,V772,$G$11,AE772)</f>
        <v>#VALUE!</v>
      </c>
      <c r="N772" s="139" t="e">
        <f t="shared" ref="N772:N835" si="159">$B$5*(M772-$G$10)</f>
        <v>#VALUE!</v>
      </c>
      <c r="O772" s="141">
        <f t="shared" ref="O772:O835" si="160">L772-$J$3</f>
        <v>0.24581024109638161</v>
      </c>
      <c r="P772" s="139">
        <f t="shared" ref="P772:P835" si="161">O772*$G$15</f>
        <v>-2.7172844287491015E-2</v>
      </c>
      <c r="Q772" s="156">
        <f t="shared" ref="Q772:Q835" si="162">0.5*$G$16*O772^2</f>
        <v>9.8757491433486347E-3</v>
      </c>
      <c r="R772" s="156">
        <f t="shared" si="156"/>
        <v>-1.7297095144142381E-2</v>
      </c>
    </row>
    <row r="773" spans="9:18" ht="15" x14ac:dyDescent="0.2">
      <c r="I773" s="49">
        <v>43978</v>
      </c>
      <c r="J773" s="50">
        <v>6.5640001296996999</v>
      </c>
      <c r="K773" s="139">
        <f t="shared" si="157"/>
        <v>8.7216771642061215E-3</v>
      </c>
      <c r="L773" s="140">
        <f t="shared" si="158"/>
        <v>6.1511848373709057</v>
      </c>
      <c r="M773" s="139" t="e" cm="1">
        <f t="array" ref="M773">[1]!BSMPut(L773,$G$4,$G$7,V773,$G$11,AE773)</f>
        <v>#VALUE!</v>
      </c>
      <c r="N773" s="139" t="e">
        <f t="shared" si="159"/>
        <v>#VALUE!</v>
      </c>
      <c r="O773" s="141">
        <f t="shared" si="160"/>
        <v>5.3184787779845699E-2</v>
      </c>
      <c r="P773" s="139">
        <f t="shared" si="161"/>
        <v>-5.8792585303162762E-3</v>
      </c>
      <c r="Q773" s="156">
        <f t="shared" si="162"/>
        <v>4.6232243144842097E-4</v>
      </c>
      <c r="R773" s="156">
        <f t="shared" si="156"/>
        <v>-5.4169360988678555E-3</v>
      </c>
    </row>
    <row r="774" spans="9:18" ht="15" x14ac:dyDescent="0.2">
      <c r="I774" s="49">
        <v>43977</v>
      </c>
      <c r="J774" s="50">
        <v>6.5069999694824201</v>
      </c>
      <c r="K774" s="139">
        <f t="shared" si="157"/>
        <v>7.6871623561982608E-4</v>
      </c>
      <c r="L774" s="140">
        <f t="shared" si="158"/>
        <v>6.1026876812339914</v>
      </c>
      <c r="M774" s="139" t="e" cm="1">
        <f t="array" ref="M774">[1]!BSMPut(L774,$G$4,$G$7,V774,$G$11,AE774)</f>
        <v>#VALUE!</v>
      </c>
      <c r="N774" s="139" t="e">
        <f t="shared" si="159"/>
        <v>#VALUE!</v>
      </c>
      <c r="O774" s="141">
        <f t="shared" si="160"/>
        <v>4.6876316429314002E-3</v>
      </c>
      <c r="P774" s="139">
        <f t="shared" si="161"/>
        <v>-5.1818949504445861E-4</v>
      </c>
      <c r="Q774" s="156">
        <f t="shared" si="162"/>
        <v>3.5915098235229158E-6</v>
      </c>
      <c r="R774" s="156">
        <f t="shared" si="156"/>
        <v>-5.1459798522093575E-4</v>
      </c>
    </row>
    <row r="775" spans="9:18" ht="15" x14ac:dyDescent="0.2">
      <c r="I775" s="49">
        <v>43976</v>
      </c>
      <c r="J775" s="50">
        <v>6.5019998550415004</v>
      </c>
      <c r="K775" s="139">
        <f t="shared" si="157"/>
        <v>1.8158274255961726E-2</v>
      </c>
      <c r="L775" s="140">
        <f t="shared" si="158"/>
        <v>6.208729206904402</v>
      </c>
      <c r="M775" s="139" t="e" cm="1">
        <f t="array" ref="M775">[1]!BSMPut(L775,$G$4,$G$7,V775,$G$11,AE775)</f>
        <v>#VALUE!</v>
      </c>
      <c r="N775" s="139" t="e">
        <f t="shared" si="159"/>
        <v>#VALUE!</v>
      </c>
      <c r="O775" s="141">
        <f t="shared" si="160"/>
        <v>0.11072915731334199</v>
      </c>
      <c r="P775" s="139">
        <f t="shared" si="161"/>
        <v>-1.2240442612725744E-2</v>
      </c>
      <c r="Q775" s="156">
        <f t="shared" si="162"/>
        <v>2.003983280455987E-3</v>
      </c>
      <c r="R775" s="156">
        <f t="shared" si="156"/>
        <v>-1.0236459332269757E-2</v>
      </c>
    </row>
    <row r="776" spans="9:18" ht="15" x14ac:dyDescent="0.2">
      <c r="I776" s="49">
        <v>43973</v>
      </c>
      <c r="J776" s="50">
        <v>6.3850002288818297</v>
      </c>
      <c r="K776" s="139">
        <f t="shared" si="157"/>
        <v>7.703876237783942E-3</v>
      </c>
      <c r="L776" s="140">
        <f t="shared" si="158"/>
        <v>6.1449782872711101</v>
      </c>
      <c r="M776" s="139" t="e" cm="1">
        <f t="array" ref="M776">[1]!BSMPut(L776,$G$4,$G$7,V776,$G$11,AE776)</f>
        <v>#VALUE!</v>
      </c>
      <c r="N776" s="139" t="e">
        <f t="shared" si="159"/>
        <v>#VALUE!</v>
      </c>
      <c r="O776" s="141">
        <f t="shared" si="160"/>
        <v>4.697823768005005E-2</v>
      </c>
      <c r="P776" s="139">
        <f t="shared" si="161"/>
        <v>-5.1931617319402809E-3</v>
      </c>
      <c r="Q776" s="156">
        <f t="shared" si="162"/>
        <v>3.6071445468193765E-4</v>
      </c>
      <c r="R776" s="156">
        <f t="shared" si="156"/>
        <v>-4.8324472772583432E-3</v>
      </c>
    </row>
    <row r="777" spans="9:18" ht="15" x14ac:dyDescent="0.2">
      <c r="I777" s="49">
        <v>43972</v>
      </c>
      <c r="J777" s="50">
        <v>6.3359999656677202</v>
      </c>
      <c r="K777" s="139">
        <f t="shared" si="157"/>
        <v>1.4146265775342112E-2</v>
      </c>
      <c r="L777" s="140">
        <f t="shared" si="158"/>
        <v>6.1842639789906251</v>
      </c>
      <c r="M777" s="139" t="e" cm="1">
        <f t="array" ref="M777">[1]!BSMPut(L777,$G$4,$G$7,V777,$G$11,AE777)</f>
        <v>#VALUE!</v>
      </c>
      <c r="N777" s="139" t="e">
        <f t="shared" si="159"/>
        <v>#VALUE!</v>
      </c>
      <c r="O777" s="141">
        <f t="shared" si="160"/>
        <v>8.6263929399565065E-2</v>
      </c>
      <c r="P777" s="139">
        <f t="shared" si="161"/>
        <v>-9.5359587572366785E-3</v>
      </c>
      <c r="Q777" s="156">
        <f t="shared" si="162"/>
        <v>1.2162660316199924E-3</v>
      </c>
      <c r="R777" s="156">
        <f t="shared" si="156"/>
        <v>-8.3196927256166866E-3</v>
      </c>
    </row>
    <row r="778" spans="9:18" ht="15" x14ac:dyDescent="0.2">
      <c r="I778" s="49">
        <v>43971</v>
      </c>
      <c r="J778" s="50">
        <v>6.2470002174377397</v>
      </c>
      <c r="K778" s="139">
        <f t="shared" si="157"/>
        <v>3.2869886630422646E-2</v>
      </c>
      <c r="L778" s="140">
        <f t="shared" si="158"/>
        <v>6.2984406198934302</v>
      </c>
      <c r="M778" s="139" t="e" cm="1">
        <f t="array" ref="M778">[1]!BSMPut(L778,$G$4,$G$7,V778,$G$11,AE778)</f>
        <v>#VALUE!</v>
      </c>
      <c r="N778" s="139" t="e">
        <f t="shared" si="159"/>
        <v>#VALUE!</v>
      </c>
      <c r="O778" s="141">
        <f t="shared" si="160"/>
        <v>0.20044057030237017</v>
      </c>
      <c r="P778" s="139">
        <f t="shared" si="161"/>
        <v>-2.2157499953741246E-2</v>
      </c>
      <c r="Q778" s="156">
        <f t="shared" si="162"/>
        <v>6.5666121170019822E-3</v>
      </c>
      <c r="R778" s="156">
        <f t="shared" si="156"/>
        <v>-1.5590887836739264E-2</v>
      </c>
    </row>
    <row r="779" spans="9:18" ht="15" x14ac:dyDescent="0.2">
      <c r="I779" s="49">
        <v>43970</v>
      </c>
      <c r="J779" s="50">
        <v>6.04500007629394</v>
      </c>
      <c r="K779" s="139">
        <f t="shared" si="157"/>
        <v>1.9375948690831077E-2</v>
      </c>
      <c r="L779" s="140">
        <f t="shared" si="158"/>
        <v>6.2161545856686224</v>
      </c>
      <c r="M779" s="139" t="e" cm="1">
        <f t="array" ref="M779">[1]!BSMPut(L779,$G$4,$G$7,V779,$G$11,AE779)</f>
        <v>#VALUE!</v>
      </c>
      <c r="N779" s="139" t="e">
        <f t="shared" si="159"/>
        <v>#VALUE!</v>
      </c>
      <c r="O779" s="141">
        <f t="shared" si="160"/>
        <v>0.11815453607756243</v>
      </c>
      <c r="P779" s="139">
        <f t="shared" si="161"/>
        <v>-1.3061273592085518E-2</v>
      </c>
      <c r="Q779" s="156">
        <f t="shared" si="162"/>
        <v>2.2817649403676743E-3</v>
      </c>
      <c r="R779" s="156">
        <f t="shared" si="156"/>
        <v>-1.0779508651717843E-2</v>
      </c>
    </row>
    <row r="780" spans="9:18" ht="15" x14ac:dyDescent="0.2">
      <c r="I780" s="49">
        <v>43969</v>
      </c>
      <c r="J780" s="50">
        <v>5.9289999008178702</v>
      </c>
      <c r="K780" s="139">
        <f t="shared" si="157"/>
        <v>3.1177530636320974E-2</v>
      </c>
      <c r="L780" s="140">
        <f t="shared" si="158"/>
        <v>6.2881206329574715</v>
      </c>
      <c r="M780" s="139" t="e" cm="1">
        <f t="array" ref="M780">[1]!BSMPut(L780,$G$4,$G$7,V780,$G$11,AE780)</f>
        <v>#VALUE!</v>
      </c>
      <c r="N780" s="139" t="e">
        <f t="shared" si="159"/>
        <v>#VALUE!</v>
      </c>
      <c r="O780" s="141">
        <f t="shared" si="160"/>
        <v>0.19012058336641147</v>
      </c>
      <c r="P780" s="139">
        <f t="shared" si="161"/>
        <v>-2.1016687444022443E-2</v>
      </c>
      <c r="Q780" s="156">
        <f t="shared" si="162"/>
        <v>5.9078353164555729E-3</v>
      </c>
      <c r="R780" s="156">
        <f t="shared" si="156"/>
        <v>-1.5108852127566869E-2</v>
      </c>
    </row>
    <row r="781" spans="9:18" ht="15" x14ac:dyDescent="0.2">
      <c r="I781" s="49">
        <v>43966</v>
      </c>
      <c r="J781" s="50">
        <v>5.7470002174377397</v>
      </c>
      <c r="K781" s="139">
        <f t="shared" si="157"/>
        <v>-8.1449076636680041E-3</v>
      </c>
      <c r="L781" s="140">
        <f t="shared" si="158"/>
        <v>6.0483324022540979</v>
      </c>
      <c r="M781" s="139" t="e" cm="1">
        <f t="array" ref="M781">[1]!BSMPut(L781,$G$4,$G$7,V781,$G$11,AE781)</f>
        <v>#VALUE!</v>
      </c>
      <c r="N781" s="139" t="e">
        <f t="shared" si="159"/>
        <v>#VALUE!</v>
      </c>
      <c r="O781" s="141">
        <f t="shared" si="160"/>
        <v>-4.9667647336962162E-2</v>
      </c>
      <c r="P781" s="139">
        <f t="shared" si="161"/>
        <v>5.4904598001842856E-3</v>
      </c>
      <c r="Q781" s="156">
        <f t="shared" si="162"/>
        <v>4.0319699043574371E-4</v>
      </c>
      <c r="R781" s="156">
        <f t="shared" si="156"/>
        <v>5.8936567906200292E-3</v>
      </c>
    </row>
    <row r="782" spans="9:18" ht="15" x14ac:dyDescent="0.2">
      <c r="I782" s="49">
        <v>43965</v>
      </c>
      <c r="J782" s="50">
        <v>5.7940001487731898</v>
      </c>
      <c r="K782" s="139">
        <f t="shared" si="157"/>
        <v>-4.2243144001243502E-2</v>
      </c>
      <c r="L782" s="140">
        <f t="shared" si="158"/>
        <v>5.8404013553765948</v>
      </c>
      <c r="M782" s="139" t="e" cm="1">
        <f t="array" ref="M782">[1]!BSMPut(L782,$G$4,$G$7,V782,$G$11,AE782)</f>
        <v>#VALUE!</v>
      </c>
      <c r="N782" s="139" t="e">
        <f t="shared" si="159"/>
        <v>#VALUE!</v>
      </c>
      <c r="O782" s="141">
        <f t="shared" si="160"/>
        <v>-0.25759869421446524</v>
      </c>
      <c r="P782" s="139">
        <f t="shared" si="161"/>
        <v>2.8475986904899192E-2</v>
      </c>
      <c r="Q782" s="156">
        <f t="shared" si="162"/>
        <v>1.0845695787368085E-2</v>
      </c>
      <c r="R782" s="156">
        <f t="shared" si="156"/>
        <v>3.9321682692267275E-2</v>
      </c>
    </row>
    <row r="783" spans="9:18" ht="15" x14ac:dyDescent="0.2">
      <c r="I783" s="49">
        <v>43964</v>
      </c>
      <c r="J783" s="50">
        <v>6.0440001487731898</v>
      </c>
      <c r="K783" s="139">
        <f t="shared" si="157"/>
        <v>-1.6572670888579815E-2</v>
      </c>
      <c r="L783" s="140">
        <f t="shared" si="158"/>
        <v>5.9969399016906442</v>
      </c>
      <c r="M783" s="139" t="e" cm="1">
        <f t="array" ref="M783">[1]!BSMPut(L783,$G$4,$G$7,V783,$G$11,AE783)</f>
        <v>#VALUE!</v>
      </c>
      <c r="N783" s="139" t="e">
        <f t="shared" si="159"/>
        <v>#VALUE!</v>
      </c>
      <c r="O783" s="141">
        <f t="shared" si="160"/>
        <v>-0.10106014790041584</v>
      </c>
      <c r="P783" s="139">
        <f t="shared" si="161"/>
        <v>1.1171591754356872E-2</v>
      </c>
      <c r="Q783" s="156">
        <f t="shared" si="162"/>
        <v>1.6692829717824596E-3</v>
      </c>
      <c r="R783" s="156">
        <f t="shared" si="156"/>
        <v>1.2840874726139331E-2</v>
      </c>
    </row>
    <row r="784" spans="9:18" ht="15" x14ac:dyDescent="0.2">
      <c r="I784" s="49">
        <v>43963</v>
      </c>
      <c r="J784" s="50">
        <v>6.1449999809265101</v>
      </c>
      <c r="K784" s="139">
        <f t="shared" si="157"/>
        <v>1.0634056484365561E-2</v>
      </c>
      <c r="L784" s="140">
        <f t="shared" si="158"/>
        <v>6.1628465265600756</v>
      </c>
      <c r="M784" s="139" t="e" cm="1">
        <f t="array" ref="M784">[1]!BSMPut(L784,$G$4,$G$7,V784,$G$11,AE784)</f>
        <v>#VALUE!</v>
      </c>
      <c r="N784" s="139" t="e">
        <f t="shared" si="159"/>
        <v>#VALUE!</v>
      </c>
      <c r="O784" s="141">
        <f t="shared" si="160"/>
        <v>6.4846476969015576E-2</v>
      </c>
      <c r="P784" s="139">
        <f t="shared" si="161"/>
        <v>-7.1683881575159095E-3</v>
      </c>
      <c r="Q784" s="156">
        <f t="shared" si="162"/>
        <v>6.8729451333782003E-4</v>
      </c>
      <c r="R784" s="156">
        <f t="shared" si="156"/>
        <v>-6.4810936441780896E-3</v>
      </c>
    </row>
    <row r="785" spans="9:18" ht="15" x14ac:dyDescent="0.2">
      <c r="I785" s="49">
        <v>43962</v>
      </c>
      <c r="J785" s="50">
        <v>6.0799999237060502</v>
      </c>
      <c r="K785" s="139">
        <f t="shared" si="157"/>
        <v>-1.4856216527365245E-2</v>
      </c>
      <c r="L785" s="140">
        <f t="shared" si="158"/>
        <v>6.007406840470451</v>
      </c>
      <c r="M785" s="139" t="e" cm="1">
        <f t="array" ref="M785">[1]!BSMPut(L785,$G$4,$G$7,V785,$G$11,AE785)</f>
        <v>#VALUE!</v>
      </c>
      <c r="N785" s="139" t="e">
        <f t="shared" si="159"/>
        <v>#VALUE!</v>
      </c>
      <c r="O785" s="141">
        <f t="shared" si="160"/>
        <v>-9.0593209120608975E-2</v>
      </c>
      <c r="P785" s="139">
        <f t="shared" si="161"/>
        <v>1.0014534601807748E-2</v>
      </c>
      <c r="Q785" s="156">
        <f t="shared" si="162"/>
        <v>1.3414095455233225E-3</v>
      </c>
      <c r="R785" s="156">
        <f t="shared" si="156"/>
        <v>1.1355944147331071E-2</v>
      </c>
    </row>
    <row r="786" spans="9:18" ht="15" x14ac:dyDescent="0.2">
      <c r="I786" s="49">
        <v>43959</v>
      </c>
      <c r="J786" s="50">
        <v>6.1710000038146902</v>
      </c>
      <c r="K786" s="139">
        <f t="shared" si="157"/>
        <v>-4.3657520227946825E-3</v>
      </c>
      <c r="L786" s="140">
        <f t="shared" si="158"/>
        <v>6.0713776935395556</v>
      </c>
      <c r="M786" s="139" t="e" cm="1">
        <f t="array" ref="M786">[1]!BSMPut(L786,$G$4,$G$7,V786,$G$11,AE786)</f>
        <v>#VALUE!</v>
      </c>
      <c r="N786" s="139" t="e">
        <f t="shared" si="159"/>
        <v>#VALUE!</v>
      </c>
      <c r="O786" s="141">
        <f t="shared" si="160"/>
        <v>-2.6622356051504426E-2</v>
      </c>
      <c r="P786" s="139">
        <f t="shared" si="161"/>
        <v>2.9429414019818173E-3</v>
      </c>
      <c r="Q786" s="156">
        <f t="shared" si="162"/>
        <v>1.1584120837835947E-4</v>
      </c>
      <c r="R786" s="156">
        <f t="shared" si="156"/>
        <v>3.0587826103601768E-3</v>
      </c>
    </row>
    <row r="787" spans="9:18" ht="15" x14ac:dyDescent="0.2">
      <c r="I787" s="49">
        <v>43958</v>
      </c>
      <c r="J787" s="50">
        <v>6.1979999542236301</v>
      </c>
      <c r="K787" s="139">
        <f t="shared" si="157"/>
        <v>1.8728626540143761E-2</v>
      </c>
      <c r="L787" s="140">
        <f t="shared" si="158"/>
        <v>6.2122072151616292</v>
      </c>
      <c r="M787" s="139" t="e" cm="1">
        <f t="array" ref="M787">[1]!BSMPut(L787,$G$4,$G$7,V787,$G$11,AE787)</f>
        <v>#VALUE!</v>
      </c>
      <c r="N787" s="139" t="e">
        <f t="shared" si="159"/>
        <v>#VALUE!</v>
      </c>
      <c r="O787" s="141">
        <f t="shared" si="160"/>
        <v>0.1142071655705692</v>
      </c>
      <c r="P787" s="139">
        <f t="shared" si="161"/>
        <v>-1.2624915515004812E-2</v>
      </c>
      <c r="Q787" s="156">
        <f t="shared" si="162"/>
        <v>2.1318508187610102E-3</v>
      </c>
      <c r="R787" s="156">
        <f t="shared" si="156"/>
        <v>-1.0493064696243802E-2</v>
      </c>
    </row>
    <row r="788" spans="9:18" ht="15" x14ac:dyDescent="0.2">
      <c r="I788" s="49">
        <v>43957</v>
      </c>
      <c r="J788" s="50">
        <v>6.0830001831054599</v>
      </c>
      <c r="K788" s="139">
        <f t="shared" si="157"/>
        <v>-1.1500813375431922E-3</v>
      </c>
      <c r="L788" s="140">
        <f t="shared" si="158"/>
        <v>6.0909868535376877</v>
      </c>
      <c r="M788" s="139" t="e" cm="1">
        <f t="array" ref="M788">[1]!BSMPut(L788,$G$4,$G$7,V788,$G$11,AE788)</f>
        <v>#VALUE!</v>
      </c>
      <c r="N788" s="139" t="e">
        <f t="shared" si="159"/>
        <v>#VALUE!</v>
      </c>
      <c r="O788" s="141">
        <f t="shared" si="160"/>
        <v>-7.0131960533723614E-3</v>
      </c>
      <c r="P788" s="139">
        <f t="shared" si="161"/>
        <v>7.7526665880943608E-4</v>
      </c>
      <c r="Q788" s="156">
        <f t="shared" si="162"/>
        <v>8.0390006486216462E-6</v>
      </c>
      <c r="R788" s="156">
        <f t="shared" si="156"/>
        <v>7.833056594580577E-4</v>
      </c>
    </row>
    <row r="789" spans="9:18" ht="15" x14ac:dyDescent="0.2">
      <c r="I789" s="49">
        <v>43956</v>
      </c>
      <c r="J789" s="50">
        <v>6.0900001525878897</v>
      </c>
      <c r="K789" s="139">
        <f t="shared" si="157"/>
        <v>1.2225554370717425E-2</v>
      </c>
      <c r="L789" s="140">
        <f t="shared" si="158"/>
        <v>6.1725514807499735</v>
      </c>
      <c r="M789" s="139" t="e" cm="1">
        <f t="array" ref="M789">[1]!BSMPut(L789,$G$4,$G$7,V789,$G$11,AE789)</f>
        <v>#VALUE!</v>
      </c>
      <c r="N789" s="139" t="e">
        <f t="shared" si="159"/>
        <v>#VALUE!</v>
      </c>
      <c r="O789" s="141">
        <f t="shared" si="160"/>
        <v>7.4551431158913495E-2</v>
      </c>
      <c r="P789" s="139">
        <f t="shared" si="161"/>
        <v>-8.241212494871036E-3</v>
      </c>
      <c r="Q789" s="156">
        <f t="shared" si="162"/>
        <v>9.0841035101832618E-4</v>
      </c>
      <c r="R789" s="156">
        <f t="shared" si="156"/>
        <v>-7.3328021438527095E-3</v>
      </c>
    </row>
    <row r="790" spans="9:18" ht="15" x14ac:dyDescent="0.2">
      <c r="I790" s="49">
        <v>43955</v>
      </c>
      <c r="J790" s="50">
        <v>6.0159997940063397</v>
      </c>
      <c r="K790" s="139">
        <f t="shared" si="157"/>
        <v>-3.5916408576507491E-2</v>
      </c>
      <c r="L790" s="140">
        <f t="shared" si="158"/>
        <v>5.8789817883103845</v>
      </c>
      <c r="M790" s="139" t="e" cm="1">
        <f t="array" ref="M790">[1]!BSMPut(L790,$G$4,$G$7,V790,$G$11,AE790)</f>
        <v>#VALUE!</v>
      </c>
      <c r="N790" s="139" t="e">
        <f t="shared" si="159"/>
        <v>#VALUE!</v>
      </c>
      <c r="O790" s="141">
        <f t="shared" si="160"/>
        <v>-0.21901826128067547</v>
      </c>
      <c r="P790" s="139">
        <f t="shared" si="161"/>
        <v>2.4211151998192407E-2</v>
      </c>
      <c r="Q790" s="156">
        <f t="shared" si="162"/>
        <v>7.8402652890051626E-3</v>
      </c>
      <c r="R790" s="156">
        <f t="shared" si="156"/>
        <v>3.205141728719757E-2</v>
      </c>
    </row>
    <row r="791" spans="9:18" ht="15" x14ac:dyDescent="0.2">
      <c r="I791" s="49">
        <v>43952</v>
      </c>
      <c r="J791" s="50">
        <v>6.23600006103515</v>
      </c>
      <c r="K791" s="139">
        <f t="shared" si="157"/>
        <v>4.812349812103321E-4</v>
      </c>
      <c r="L791" s="140">
        <f t="shared" si="158"/>
        <v>6.100934620530345</v>
      </c>
      <c r="M791" s="139" t="e" cm="1">
        <f t="array" ref="M791">[1]!BSMPut(L791,$G$4,$G$7,V791,$G$11,AE791)</f>
        <v>#VALUE!</v>
      </c>
      <c r="N791" s="139" t="e">
        <f t="shared" si="159"/>
        <v>#VALUE!</v>
      </c>
      <c r="O791" s="141">
        <f t="shared" si="160"/>
        <v>2.9345709392849528E-3</v>
      </c>
      <c r="P791" s="139">
        <f t="shared" si="161"/>
        <v>-3.2439917404629269E-4</v>
      </c>
      <c r="Q791" s="156">
        <f t="shared" si="162"/>
        <v>1.4075354091615814E-6</v>
      </c>
      <c r="R791" s="156">
        <f t="shared" si="156"/>
        <v>-3.2299163863713109E-4</v>
      </c>
    </row>
    <row r="792" spans="9:18" ht="15" x14ac:dyDescent="0.2">
      <c r="I792" s="49">
        <v>43951</v>
      </c>
      <c r="J792" s="50">
        <v>6.2329998016357404</v>
      </c>
      <c r="K792" s="139">
        <f t="shared" si="157"/>
        <v>4.9858825658248961E-3</v>
      </c>
      <c r="L792" s="140">
        <f t="shared" si="158"/>
        <v>6.1284039617247155</v>
      </c>
      <c r="M792" s="139" t="e" cm="1">
        <f t="array" ref="M792">[1]!BSMPut(L792,$G$4,$G$7,V792,$G$11,AE792)</f>
        <v>#VALUE!</v>
      </c>
      <c r="N792" s="139" t="e">
        <f t="shared" si="159"/>
        <v>#VALUE!</v>
      </c>
      <c r="O792" s="141">
        <f t="shared" si="160"/>
        <v>3.0403912133655453E-2</v>
      </c>
      <c r="P792" s="139">
        <f t="shared" si="161"/>
        <v>-3.3609696913093324E-3</v>
      </c>
      <c r="Q792" s="156">
        <f t="shared" si="162"/>
        <v>1.5108767625606089E-4</v>
      </c>
      <c r="R792" s="156">
        <f t="shared" si="156"/>
        <v>-3.2098820150532714E-3</v>
      </c>
    </row>
    <row r="793" spans="9:18" ht="15" x14ac:dyDescent="0.2">
      <c r="I793" s="49">
        <v>43950</v>
      </c>
      <c r="J793" s="50">
        <v>6.2020001411437899</v>
      </c>
      <c r="K793" s="139">
        <f t="shared" si="157"/>
        <v>9.7213891210519137E-3</v>
      </c>
      <c r="L793" s="140">
        <f t="shared" si="158"/>
        <v>6.1572810809333287</v>
      </c>
      <c r="M793" s="139" t="e" cm="1">
        <f t="array" ref="M793">[1]!BSMPut(L793,$G$4,$G$7,V793,$G$11,AE793)</f>
        <v>#VALUE!</v>
      </c>
      <c r="N793" s="139" t="e">
        <f t="shared" si="159"/>
        <v>#VALUE!</v>
      </c>
      <c r="O793" s="141">
        <f t="shared" si="160"/>
        <v>5.9281031342268697E-2</v>
      </c>
      <c r="P793" s="139">
        <f t="shared" si="161"/>
        <v>-6.5531616041731048E-3</v>
      </c>
      <c r="Q793" s="156">
        <f t="shared" si="162"/>
        <v>5.743830369837799E-4</v>
      </c>
      <c r="R793" s="156">
        <f t="shared" si="156"/>
        <v>-5.9787785671893247E-3</v>
      </c>
    </row>
    <row r="794" spans="9:18" ht="15" x14ac:dyDescent="0.2">
      <c r="I794" s="49">
        <v>43949</v>
      </c>
      <c r="J794" s="50">
        <v>6.1420001983642498</v>
      </c>
      <c r="K794" s="139">
        <f t="shared" si="157"/>
        <v>1.7906056120977686E-2</v>
      </c>
      <c r="L794" s="140">
        <f t="shared" si="158"/>
        <v>6.2071911807047622</v>
      </c>
      <c r="M794" s="139" t="e" cm="1">
        <f t="array" ref="M794">[1]!BSMPut(L794,$G$4,$G$7,V794,$G$11,AE794)</f>
        <v>#VALUE!</v>
      </c>
      <c r="N794" s="139" t="e">
        <f t="shared" si="159"/>
        <v>#VALUE!</v>
      </c>
      <c r="O794" s="141">
        <f t="shared" si="160"/>
        <v>0.10919113111370216</v>
      </c>
      <c r="P794" s="139">
        <f t="shared" si="161"/>
        <v>-1.2070423063310357E-2</v>
      </c>
      <c r="Q794" s="156">
        <f t="shared" si="162"/>
        <v>1.9486993217129624E-3</v>
      </c>
      <c r="R794" s="156">
        <f t="shared" si="156"/>
        <v>-1.0121723741597395E-2</v>
      </c>
    </row>
    <row r="795" spans="9:18" ht="15" x14ac:dyDescent="0.2">
      <c r="I795" s="49">
        <v>43948</v>
      </c>
      <c r="J795" s="50">
        <v>6.0329999923706001</v>
      </c>
      <c r="K795" s="139">
        <f t="shared" si="157"/>
        <v>2.5007625277406093E-2</v>
      </c>
      <c r="L795" s="140">
        <f t="shared" si="158"/>
        <v>6.2504965497728371</v>
      </c>
      <c r="M795" s="139" t="e" cm="1">
        <f t="array" ref="M795">[1]!BSMPut(L795,$G$4,$G$7,V795,$G$11,AE795)</f>
        <v>#VALUE!</v>
      </c>
      <c r="N795" s="139" t="e">
        <f t="shared" si="159"/>
        <v>#VALUE!</v>
      </c>
      <c r="O795" s="141">
        <f t="shared" si="160"/>
        <v>0.15249650018177707</v>
      </c>
      <c r="P795" s="139">
        <f t="shared" si="161"/>
        <v>-1.6857571252297879E-2</v>
      </c>
      <c r="Q795" s="156">
        <f t="shared" si="162"/>
        <v>3.8009298783240088E-3</v>
      </c>
      <c r="R795" s="156">
        <f t="shared" si="156"/>
        <v>-1.305664137397387E-2</v>
      </c>
    </row>
    <row r="796" spans="9:18" ht="15" x14ac:dyDescent="0.2">
      <c r="I796" s="49">
        <v>43945</v>
      </c>
      <c r="J796" s="50">
        <v>5.8839998245239196</v>
      </c>
      <c r="K796" s="139">
        <f t="shared" si="157"/>
        <v>-1.5514646827114731E-2</v>
      </c>
      <c r="L796" s="140">
        <f t="shared" si="158"/>
        <v>6.0033917324699262</v>
      </c>
      <c r="M796" s="139" t="e" cm="1">
        <f t="array" ref="M796">[1]!BSMPut(L796,$G$4,$G$7,V796,$G$11,AE796)</f>
        <v>#VALUE!</v>
      </c>
      <c r="N796" s="139" t="e">
        <f t="shared" si="159"/>
        <v>#VALUE!</v>
      </c>
      <c r="O796" s="141">
        <f t="shared" si="160"/>
        <v>-9.4608317121133823E-2</v>
      </c>
      <c r="P796" s="139">
        <f t="shared" si="161"/>
        <v>1.0458380651545531E-2</v>
      </c>
      <c r="Q796" s="156">
        <f t="shared" si="162"/>
        <v>1.4629474928639157E-3</v>
      </c>
      <c r="R796" s="156">
        <f t="shared" si="156"/>
        <v>1.1921328144409446E-2</v>
      </c>
    </row>
    <row r="797" spans="9:18" ht="15" x14ac:dyDescent="0.2">
      <c r="I797" s="49">
        <v>43944</v>
      </c>
      <c r="J797" s="50">
        <v>5.9759998321533203</v>
      </c>
      <c r="K797" s="139">
        <f t="shared" si="157"/>
        <v>1.3395677085257041E-3</v>
      </c>
      <c r="L797" s="140">
        <f t="shared" si="158"/>
        <v>6.1061687335440809</v>
      </c>
      <c r="M797" s="139" t="e" cm="1">
        <f t="array" ref="M797">[1]!BSMPut(L797,$G$4,$G$7,V797,$G$11,AE797)</f>
        <v>#VALUE!</v>
      </c>
      <c r="N797" s="139" t="e">
        <f t="shared" si="159"/>
        <v>#VALUE!</v>
      </c>
      <c r="O797" s="141">
        <f t="shared" si="160"/>
        <v>8.1686839530208388E-3</v>
      </c>
      <c r="P797" s="139">
        <f t="shared" si="161"/>
        <v>-9.0299889906592351E-4</v>
      </c>
      <c r="Q797" s="156">
        <f t="shared" si="162"/>
        <v>1.0906220934401093E-5</v>
      </c>
      <c r="R797" s="156">
        <f t="shared" si="156"/>
        <v>-8.9209267813152244E-4</v>
      </c>
    </row>
    <row r="798" spans="9:18" ht="15" x14ac:dyDescent="0.2">
      <c r="I798" s="49">
        <v>43943</v>
      </c>
      <c r="J798" s="50">
        <v>5.9679999351501403</v>
      </c>
      <c r="K798" s="139">
        <f t="shared" si="157"/>
        <v>-1.4967875052851782E-2</v>
      </c>
      <c r="L798" s="140">
        <f t="shared" si="158"/>
        <v>6.0067259467764966</v>
      </c>
      <c r="M798" s="139" t="e" cm="1">
        <f t="array" ref="M798">[1]!BSMPut(L798,$G$4,$G$7,V798,$G$11,AE798)</f>
        <v>#VALUE!</v>
      </c>
      <c r="N798" s="139" t="e">
        <f t="shared" si="159"/>
        <v>#VALUE!</v>
      </c>
      <c r="O798" s="141">
        <f t="shared" si="160"/>
        <v>-9.1274102814563385E-2</v>
      </c>
      <c r="P798" s="139">
        <f t="shared" si="161"/>
        <v>1.0089803305990431E-2</v>
      </c>
      <c r="Q798" s="156">
        <f t="shared" si="162"/>
        <v>1.3616492452019956E-3</v>
      </c>
      <c r="R798" s="156">
        <f t="shared" si="156"/>
        <v>1.1451452551192426E-2</v>
      </c>
    </row>
    <row r="799" spans="9:18" ht="15" x14ac:dyDescent="0.2">
      <c r="I799" s="49">
        <v>43942</v>
      </c>
      <c r="J799" s="50">
        <v>6.05800008773803</v>
      </c>
      <c r="K799" s="139">
        <f t="shared" si="157"/>
        <v>-1.6534686610095668E-2</v>
      </c>
      <c r="L799" s="140">
        <f t="shared" si="158"/>
        <v>5.9971715298227233</v>
      </c>
      <c r="M799" s="139" t="e" cm="1">
        <f t="array" ref="M799">[1]!BSMPut(L799,$G$4,$G$7,V799,$G$11,AE799)</f>
        <v>#VALUE!</v>
      </c>
      <c r="N799" s="139" t="e">
        <f t="shared" si="159"/>
        <v>#VALUE!</v>
      </c>
      <c r="O799" s="141">
        <f t="shared" si="160"/>
        <v>-0.10082851976833673</v>
      </c>
      <c r="P799" s="139">
        <f t="shared" si="161"/>
        <v>1.1145986656955254E-2</v>
      </c>
      <c r="Q799" s="156">
        <f t="shared" si="162"/>
        <v>1.6616398047423723E-3</v>
      </c>
      <c r="R799" s="156">
        <f t="shared" si="156"/>
        <v>1.2807626461697627E-2</v>
      </c>
    </row>
    <row r="800" spans="9:18" ht="15" x14ac:dyDescent="0.2">
      <c r="I800" s="49">
        <v>43941</v>
      </c>
      <c r="J800" s="50">
        <v>6.1589999198913503</v>
      </c>
      <c r="K800" s="139">
        <f t="shared" si="157"/>
        <v>-9.6946863414229568E-3</v>
      </c>
      <c r="L800" s="140">
        <f t="shared" si="158"/>
        <v>6.0388818518002925</v>
      </c>
      <c r="M800" s="139" t="e" cm="1">
        <f t="array" ref="M800">[1]!BSMPut(L800,$G$4,$G$7,V800,$G$11,AE800)</f>
        <v>#VALUE!</v>
      </c>
      <c r="N800" s="139" t="e">
        <f t="shared" si="159"/>
        <v>#VALUE!</v>
      </c>
      <c r="O800" s="141">
        <f t="shared" si="160"/>
        <v>-5.9118197790767546E-2</v>
      </c>
      <c r="P800" s="139">
        <f t="shared" si="161"/>
        <v>6.5351613340460966E-3</v>
      </c>
      <c r="Q800" s="156">
        <f t="shared" si="162"/>
        <v>5.7123193198788808E-4</v>
      </c>
      <c r="R800" s="156">
        <f t="shared" si="156"/>
        <v>7.1063932660339847E-3</v>
      </c>
    </row>
    <row r="801" spans="9:18" ht="15" x14ac:dyDescent="0.2">
      <c r="I801" s="49">
        <v>43938</v>
      </c>
      <c r="J801" s="50">
        <v>6.2189998626708896</v>
      </c>
      <c r="K801" s="139">
        <f t="shared" si="157"/>
        <v>-1.3733842151085918E-2</v>
      </c>
      <c r="L801" s="140">
        <f t="shared" si="158"/>
        <v>6.014251079472662</v>
      </c>
      <c r="M801" s="139" t="e" cm="1">
        <f t="array" ref="M801">[1]!BSMPut(L801,$G$4,$G$7,V801,$G$11,AE801)</f>
        <v>#VALUE!</v>
      </c>
      <c r="N801" s="139" t="e">
        <f t="shared" si="159"/>
        <v>#VALUE!</v>
      </c>
      <c r="O801" s="141">
        <f t="shared" si="160"/>
        <v>-8.3748970118397992E-2</v>
      </c>
      <c r="P801" s="139">
        <f t="shared" si="161"/>
        <v>9.2579451291969189E-3</v>
      </c>
      <c r="Q801" s="156">
        <f t="shared" si="162"/>
        <v>1.1463811978712957E-3</v>
      </c>
      <c r="R801" s="156">
        <f t="shared" si="156"/>
        <v>1.0404326327068215E-2</v>
      </c>
    </row>
    <row r="802" spans="9:18" ht="15" x14ac:dyDescent="0.2">
      <c r="I802" s="49">
        <v>43937</v>
      </c>
      <c r="J802" s="50">
        <v>6.3049998283386204</v>
      </c>
      <c r="K802" s="139">
        <f t="shared" si="157"/>
        <v>1.180611719954666E-2</v>
      </c>
      <c r="L802" s="140">
        <f t="shared" si="158"/>
        <v>6.1699937528593738</v>
      </c>
      <c r="M802" s="139" t="e" cm="1">
        <f t="array" ref="M802">[1]!BSMPut(L802,$G$4,$G$7,V802,$G$11,AE802)</f>
        <v>#VALUE!</v>
      </c>
      <c r="N802" s="139" t="e">
        <f t="shared" si="159"/>
        <v>#VALUE!</v>
      </c>
      <c r="O802" s="141">
        <f t="shared" si="160"/>
        <v>7.199370326831378E-2</v>
      </c>
      <c r="P802" s="139">
        <f t="shared" si="161"/>
        <v>-7.9584710541928689E-3</v>
      </c>
      <c r="Q802" s="156">
        <f t="shared" si="162"/>
        <v>8.4714769139581497E-4</v>
      </c>
      <c r="R802" s="156">
        <f t="shared" si="156"/>
        <v>-7.1113233627970538E-3</v>
      </c>
    </row>
    <row r="803" spans="9:18" ht="15" x14ac:dyDescent="0.2">
      <c r="I803" s="49">
        <v>43936</v>
      </c>
      <c r="J803" s="50">
        <v>6.2309999465942303</v>
      </c>
      <c r="K803" s="139">
        <f t="shared" si="157"/>
        <v>-3.5627954387705274E-2</v>
      </c>
      <c r="L803" s="140">
        <f t="shared" si="158"/>
        <v>5.8807407819680053</v>
      </c>
      <c r="M803" s="139" t="e" cm="1">
        <f t="array" ref="M803">[1]!BSMPut(L803,$G$4,$G$7,V803,$G$11,AE803)</f>
        <v>#VALUE!</v>
      </c>
      <c r="N803" s="139" t="e">
        <f t="shared" si="159"/>
        <v>#VALUE!</v>
      </c>
      <c r="O803" s="141">
        <f t="shared" si="160"/>
        <v>-0.2172592676230547</v>
      </c>
      <c r="P803" s="139">
        <f t="shared" si="161"/>
        <v>2.4016705824802614E-2</v>
      </c>
      <c r="Q803" s="156">
        <f t="shared" si="162"/>
        <v>7.7148365019879947E-3</v>
      </c>
      <c r="R803" s="156">
        <f t="shared" si="156"/>
        <v>3.173154232679061E-2</v>
      </c>
    </row>
    <row r="804" spans="9:18" ht="15" x14ac:dyDescent="0.2">
      <c r="I804" s="49">
        <v>43935</v>
      </c>
      <c r="J804" s="50">
        <v>6.4569997787475497</v>
      </c>
      <c r="K804" s="139">
        <f t="shared" si="157"/>
        <v>6.1962978439109376E-4</v>
      </c>
      <c r="L804" s="140">
        <f t="shared" si="158"/>
        <v>6.101778552047004</v>
      </c>
      <c r="M804" s="139" t="e" cm="1">
        <f t="array" ref="M804">[1]!BSMPut(L804,$G$4,$G$7,V804,$G$11,AE804)</f>
        <v>#VALUE!</v>
      </c>
      <c r="N804" s="139" t="e">
        <f t="shared" si="159"/>
        <v>#VALUE!</v>
      </c>
      <c r="O804" s="141">
        <f t="shared" si="160"/>
        <v>3.7785024559440217E-3</v>
      </c>
      <c r="P804" s="139">
        <f t="shared" si="161"/>
        <v>-4.1769072930940895E-4</v>
      </c>
      <c r="Q804" s="156">
        <f t="shared" si="162"/>
        <v>2.3335092238645304E-6</v>
      </c>
      <c r="R804" s="156">
        <f t="shared" si="156"/>
        <v>-4.1535722008554439E-4</v>
      </c>
    </row>
    <row r="805" spans="9:18" ht="15" x14ac:dyDescent="0.2">
      <c r="I805" s="49">
        <v>43934</v>
      </c>
      <c r="J805" s="50">
        <v>6.4530000686645499</v>
      </c>
      <c r="K805" s="139">
        <f t="shared" si="157"/>
        <v>0</v>
      </c>
      <c r="L805" s="140">
        <f t="shared" si="158"/>
        <v>6.09800004959106</v>
      </c>
      <c r="M805" s="139" t="e" cm="1">
        <f t="array" ref="M805">[1]!BSMPut(L805,$G$4,$G$7,V805,$G$11,AE805)</f>
        <v>#VALUE!</v>
      </c>
      <c r="N805" s="139" t="e">
        <f t="shared" si="159"/>
        <v>#VALUE!</v>
      </c>
      <c r="O805" s="141">
        <f t="shared" si="160"/>
        <v>0</v>
      </c>
      <c r="P805" s="139">
        <f t="shared" si="161"/>
        <v>0</v>
      </c>
      <c r="Q805" s="156">
        <f t="shared" si="162"/>
        <v>0</v>
      </c>
      <c r="R805" s="156">
        <f t="shared" si="156"/>
        <v>0</v>
      </c>
    </row>
    <row r="806" spans="9:18" ht="15" x14ac:dyDescent="0.2">
      <c r="I806" s="49">
        <v>43931</v>
      </c>
      <c r="J806" s="50">
        <v>6.4530000686645499</v>
      </c>
      <c r="K806" s="139">
        <f t="shared" si="157"/>
        <v>0</v>
      </c>
      <c r="L806" s="140">
        <f t="shared" si="158"/>
        <v>6.09800004959106</v>
      </c>
      <c r="M806" s="139" t="e" cm="1">
        <f t="array" ref="M806">[1]!BSMPut(L806,$G$4,$G$7,V806,$G$11,AE806)</f>
        <v>#VALUE!</v>
      </c>
      <c r="N806" s="139" t="e">
        <f t="shared" si="159"/>
        <v>#VALUE!</v>
      </c>
      <c r="O806" s="141">
        <f t="shared" si="160"/>
        <v>0</v>
      </c>
      <c r="P806" s="139">
        <f t="shared" si="161"/>
        <v>0</v>
      </c>
      <c r="Q806" s="156">
        <f t="shared" si="162"/>
        <v>0</v>
      </c>
      <c r="R806" s="156">
        <f t="shared" si="156"/>
        <v>0</v>
      </c>
    </row>
    <row r="807" spans="9:18" ht="15" x14ac:dyDescent="0.2">
      <c r="I807" s="49">
        <v>43930</v>
      </c>
      <c r="J807" s="50">
        <v>6.4530000686645499</v>
      </c>
      <c r="K807" s="139">
        <f t="shared" si="157"/>
        <v>2.7652998159466681E-2</v>
      </c>
      <c r="L807" s="140">
        <f t="shared" si="158"/>
        <v>6.2666280337388294</v>
      </c>
      <c r="M807" s="139" t="e" cm="1">
        <f t="array" ref="M807">[1]!BSMPut(L807,$G$4,$G$7,V807,$G$11,AE807)</f>
        <v>#VALUE!</v>
      </c>
      <c r="N807" s="139" t="e">
        <f t="shared" si="159"/>
        <v>#VALUE!</v>
      </c>
      <c r="O807" s="141">
        <f t="shared" si="160"/>
        <v>0.16862798414776936</v>
      </c>
      <c r="P807" s="139">
        <f t="shared" si="161"/>
        <v>-1.86408098186772E-2</v>
      </c>
      <c r="Q807" s="156">
        <f t="shared" si="162"/>
        <v>4.6476070393407318E-3</v>
      </c>
      <c r="R807" s="156">
        <f t="shared" si="156"/>
        <v>-1.3993202779336468E-2</v>
      </c>
    </row>
    <row r="808" spans="9:18" ht="15" x14ac:dyDescent="0.2">
      <c r="I808" s="49">
        <v>43929</v>
      </c>
      <c r="J808" s="50">
        <v>6.2769999504089302</v>
      </c>
      <c r="K808" s="139">
        <f t="shared" si="157"/>
        <v>-7.7760072175577883E-3</v>
      </c>
      <c r="L808" s="140">
        <f t="shared" si="158"/>
        <v>6.0505819571927724</v>
      </c>
      <c r="M808" s="139" t="e" cm="1">
        <f t="array" ref="M808">[1]!BSMPut(L808,$G$4,$G$7,V808,$G$11,AE808)</f>
        <v>#VALUE!</v>
      </c>
      <c r="N808" s="139" t="e">
        <f t="shared" si="159"/>
        <v>#VALUE!</v>
      </c>
      <c r="O808" s="141">
        <f t="shared" si="160"/>
        <v>-4.7418092398287648E-2</v>
      </c>
      <c r="P808" s="139">
        <f t="shared" si="161"/>
        <v>5.241785026537279E-3</v>
      </c>
      <c r="Q808" s="156">
        <f t="shared" si="162"/>
        <v>3.6750077679125566E-4</v>
      </c>
      <c r="R808" s="156">
        <f t="shared" si="156"/>
        <v>5.6092858033285342E-3</v>
      </c>
    </row>
    <row r="809" spans="9:18" ht="15" x14ac:dyDescent="0.2">
      <c r="I809" s="49">
        <v>43928</v>
      </c>
      <c r="J809" s="50">
        <v>6.3260002136230398</v>
      </c>
      <c r="K809" s="139">
        <f t="shared" si="157"/>
        <v>3.261596248227145E-2</v>
      </c>
      <c r="L809" s="140">
        <f t="shared" si="158"/>
        <v>6.296892190425412</v>
      </c>
      <c r="M809" s="139" t="e" cm="1">
        <f t="array" ref="M809">[1]!BSMPut(L809,$G$4,$G$7,V809,$G$11,AE809)</f>
        <v>#VALUE!</v>
      </c>
      <c r="N809" s="139" t="e">
        <f t="shared" si="159"/>
        <v>#VALUE!</v>
      </c>
      <c r="O809" s="141">
        <f t="shared" si="160"/>
        <v>0.19889214083435203</v>
      </c>
      <c r="P809" s="139">
        <f t="shared" si="161"/>
        <v>-2.1986330385553393E-2</v>
      </c>
      <c r="Q809" s="156">
        <f t="shared" si="162"/>
        <v>6.4655481320111544E-3</v>
      </c>
      <c r="R809" s="156">
        <f t="shared" si="156"/>
        <v>-1.552078225354224E-2</v>
      </c>
    </row>
    <row r="810" spans="9:18" ht="15" x14ac:dyDescent="0.2">
      <c r="I810" s="49">
        <v>43927</v>
      </c>
      <c r="J810" s="50">
        <v>6.1230001449584899</v>
      </c>
      <c r="K810" s="139">
        <f t="shared" si="157"/>
        <v>3.4355711161380836E-3</v>
      </c>
      <c r="L810" s="140">
        <f t="shared" si="158"/>
        <v>6.1189501624276437</v>
      </c>
      <c r="M810" s="139" t="e" cm="1">
        <f t="array" ref="M810">[1]!BSMPut(L810,$G$4,$G$7,V810,$G$11,AE810)</f>
        <v>#VALUE!</v>
      </c>
      <c r="N810" s="139" t="e">
        <f t="shared" si="159"/>
        <v>#VALUE!</v>
      </c>
      <c r="O810" s="141">
        <f t="shared" si="160"/>
        <v>2.0950112836583656E-2</v>
      </c>
      <c r="P810" s="139">
        <f t="shared" si="161"/>
        <v>-2.315909017357187E-3</v>
      </c>
      <c r="Q810" s="156">
        <f t="shared" si="162"/>
        <v>7.1736938265298442E-5</v>
      </c>
      <c r="R810" s="156">
        <f t="shared" si="156"/>
        <v>-2.2441720790918884E-3</v>
      </c>
    </row>
    <row r="811" spans="9:18" ht="15" x14ac:dyDescent="0.2">
      <c r="I811" s="49">
        <v>43924</v>
      </c>
      <c r="J811" s="50">
        <v>6.1020002365112296</v>
      </c>
      <c r="K811" s="139">
        <f t="shared" si="157"/>
        <v>-4.4150099471526542E-3</v>
      </c>
      <c r="L811" s="140">
        <f t="shared" si="158"/>
        <v>6.0710773187143783</v>
      </c>
      <c r="M811" s="139" t="e" cm="1">
        <f t="array" ref="M811">[1]!BSMPut(L811,$G$4,$G$7,V811,$G$11,AE811)</f>
        <v>#VALUE!</v>
      </c>
      <c r="N811" s="139" t="e">
        <f t="shared" si="159"/>
        <v>#VALUE!</v>
      </c>
      <c r="O811" s="141">
        <f t="shared" si="160"/>
        <v>-2.6922730876681733E-2</v>
      </c>
      <c r="P811" s="139">
        <f t="shared" si="161"/>
        <v>2.9761460329850676E-3</v>
      </c>
      <c r="Q811" s="156">
        <f t="shared" si="162"/>
        <v>1.1846998245420532E-4</v>
      </c>
      <c r="R811" s="156">
        <f t="shared" si="156"/>
        <v>3.0946160154392728E-3</v>
      </c>
    </row>
    <row r="812" spans="9:18" ht="15" x14ac:dyDescent="0.2">
      <c r="I812" s="49">
        <v>43923</v>
      </c>
      <c r="J812" s="50">
        <v>6.1290001869201598</v>
      </c>
      <c r="K812" s="139">
        <f t="shared" si="157"/>
        <v>1.1651907913206333E-2</v>
      </c>
      <c r="L812" s="140">
        <f t="shared" si="158"/>
        <v>6.1690533846236226</v>
      </c>
      <c r="M812" s="139" t="e" cm="1">
        <f t="array" ref="M812">[1]!BSMPut(L812,$G$4,$G$7,V812,$G$11,AE812)</f>
        <v>#VALUE!</v>
      </c>
      <c r="N812" s="139" t="e">
        <f t="shared" si="159"/>
        <v>#VALUE!</v>
      </c>
      <c r="O812" s="141">
        <f t="shared" si="160"/>
        <v>7.1053335032562615E-2</v>
      </c>
      <c r="P812" s="139">
        <f t="shared" si="161"/>
        <v>-7.8545189994330741E-3</v>
      </c>
      <c r="Q812" s="156">
        <f t="shared" si="162"/>
        <v>8.2516165586195712E-4</v>
      </c>
      <c r="R812" s="156">
        <f t="shared" si="156"/>
        <v>-7.0293573435711168E-3</v>
      </c>
    </row>
    <row r="813" spans="9:18" ht="15" x14ac:dyDescent="0.2">
      <c r="I813" s="49">
        <v>43922</v>
      </c>
      <c r="J813" s="50">
        <v>6.05800008773803</v>
      </c>
      <c r="K813" s="139">
        <f t="shared" si="157"/>
        <v>-4.1548037775443553E-2</v>
      </c>
      <c r="L813" s="140">
        <f t="shared" si="158"/>
        <v>5.844640113175994</v>
      </c>
      <c r="M813" s="139" t="e" cm="1">
        <f t="array" ref="M813">[1]!BSMPut(L813,$G$4,$G$7,V813,$G$11,AE813)</f>
        <v>#VALUE!</v>
      </c>
      <c r="N813" s="139" t="e">
        <f t="shared" si="159"/>
        <v>#VALUE!</v>
      </c>
      <c r="O813" s="141">
        <f t="shared" si="160"/>
        <v>-0.25335993641506604</v>
      </c>
      <c r="P813" s="139">
        <f t="shared" si="161"/>
        <v>2.8007417714528068E-2</v>
      </c>
      <c r="Q813" s="156">
        <f t="shared" si="162"/>
        <v>1.0491702973888666E-2</v>
      </c>
      <c r="R813" s="156">
        <f t="shared" si="156"/>
        <v>3.8499120688416738E-2</v>
      </c>
    </row>
    <row r="814" spans="9:18" ht="15" x14ac:dyDescent="0.2">
      <c r="I814" s="49">
        <v>43921</v>
      </c>
      <c r="J814" s="50">
        <v>6.3150000572204501</v>
      </c>
      <c r="K814" s="139">
        <f t="shared" si="157"/>
        <v>3.8077418604393447E-3</v>
      </c>
      <c r="L814" s="140">
        <f t="shared" si="158"/>
        <v>6.1212196596448498</v>
      </c>
      <c r="M814" s="139" t="e" cm="1">
        <f t="array" ref="M814">[1]!BSMPut(L814,$G$4,$G$7,V814,$G$11,AE814)</f>
        <v>#VALUE!</v>
      </c>
      <c r="N814" s="139" t="e">
        <f t="shared" si="159"/>
        <v>#VALUE!</v>
      </c>
      <c r="O814" s="141">
        <f t="shared" si="160"/>
        <v>2.3219610053789808E-2</v>
      </c>
      <c r="P814" s="139">
        <f t="shared" si="161"/>
        <v>-2.5667882899984631E-3</v>
      </c>
      <c r="Q814" s="156">
        <f t="shared" si="162"/>
        <v>8.8121107808733111E-5</v>
      </c>
      <c r="R814" s="156">
        <f t="shared" si="156"/>
        <v>-2.4786671821897298E-3</v>
      </c>
    </row>
    <row r="815" spans="9:18" ht="15" x14ac:dyDescent="0.2">
      <c r="I815" s="49">
        <v>43920</v>
      </c>
      <c r="J815" s="50">
        <v>6.2909998893737704</v>
      </c>
      <c r="K815" s="139">
        <f t="shared" si="157"/>
        <v>2.2342798860676607E-2</v>
      </c>
      <c r="L815" s="140">
        <f t="shared" si="158"/>
        <v>6.2342464381514686</v>
      </c>
      <c r="M815" s="139" t="e" cm="1">
        <f t="array" ref="M815">[1]!BSMPut(L815,$G$4,$G$7,V815,$G$11,AE815)</f>
        <v>#VALUE!</v>
      </c>
      <c r="N815" s="139" t="e">
        <f t="shared" si="159"/>
        <v>#VALUE!</v>
      </c>
      <c r="O815" s="141">
        <f t="shared" si="160"/>
        <v>0.1362463885604086</v>
      </c>
      <c r="P815" s="139">
        <f t="shared" si="161"/>
        <v>-1.5061219111832511E-2</v>
      </c>
      <c r="Q815" s="156">
        <f t="shared" si="162"/>
        <v>3.0340316229604241E-3</v>
      </c>
      <c r="R815" s="156">
        <f t="shared" si="156"/>
        <v>-1.2027187488872087E-2</v>
      </c>
    </row>
    <row r="816" spans="9:18" ht="15" x14ac:dyDescent="0.2">
      <c r="I816" s="49">
        <v>43917</v>
      </c>
      <c r="J816" s="50">
        <v>6.1519999504089302</v>
      </c>
      <c r="K816" s="139">
        <f t="shared" si="157"/>
        <v>-1.2599111718539866E-2</v>
      </c>
      <c r="L816" s="140">
        <f t="shared" si="158"/>
        <v>6.0211706657066006</v>
      </c>
      <c r="M816" s="139" t="e" cm="1">
        <f t="array" ref="M816">[1]!BSMPut(L816,$G$4,$G$7,V816,$G$11,AE816)</f>
        <v>#VALUE!</v>
      </c>
      <c r="N816" s="139" t="e">
        <f t="shared" si="159"/>
        <v>#VALUE!</v>
      </c>
      <c r="O816" s="141">
        <f t="shared" si="160"/>
        <v>-7.6829383884459368E-2</v>
      </c>
      <c r="P816" s="139">
        <f t="shared" si="161"/>
        <v>8.4930264731228767E-3</v>
      </c>
      <c r="Q816" s="156">
        <f t="shared" si="162"/>
        <v>9.6477225429436489E-4</v>
      </c>
      <c r="R816" s="156">
        <f t="shared" si="156"/>
        <v>9.4577987274172409E-3</v>
      </c>
    </row>
    <row r="817" spans="9:18" ht="15" x14ac:dyDescent="0.2">
      <c r="I817" s="49">
        <v>43916</v>
      </c>
      <c r="J817" s="50">
        <v>6.2300000190734801</v>
      </c>
      <c r="K817" s="139">
        <f t="shared" si="157"/>
        <v>4.9883662176972224E-3</v>
      </c>
      <c r="L817" s="140">
        <f t="shared" si="158"/>
        <v>6.128419107033956</v>
      </c>
      <c r="M817" s="139" t="e" cm="1">
        <f t="array" ref="M817">[1]!BSMPut(L817,$G$4,$G$7,V817,$G$11,AE817)</f>
        <v>#VALUE!</v>
      </c>
      <c r="N817" s="139" t="e">
        <f t="shared" si="159"/>
        <v>#VALUE!</v>
      </c>
      <c r="O817" s="141">
        <f t="shared" si="160"/>
        <v>3.0419057442895969E-2</v>
      </c>
      <c r="P817" s="139">
        <f t="shared" si="161"/>
        <v>-3.3626439141889119E-3</v>
      </c>
      <c r="Q817" s="156">
        <f t="shared" si="162"/>
        <v>1.5123823842746673E-4</v>
      </c>
      <c r="R817" s="156">
        <f t="shared" si="156"/>
        <v>-3.2114056757614451E-3</v>
      </c>
    </row>
    <row r="818" spans="9:18" ht="15" x14ac:dyDescent="0.2">
      <c r="I818" s="49">
        <v>43915</v>
      </c>
      <c r="J818" s="50">
        <v>6.1989998817443803</v>
      </c>
      <c r="K818" s="139">
        <f t="shared" si="157"/>
        <v>-1.2185530572625981E-2</v>
      </c>
      <c r="L818" s="140">
        <f t="shared" si="158"/>
        <v>6.0236926835548932</v>
      </c>
      <c r="M818" s="139" t="e" cm="1">
        <f t="array" ref="M818">[1]!BSMPut(L818,$G$4,$G$7,V818,$G$11,AE818)</f>
        <v>#VALUE!</v>
      </c>
      <c r="N818" s="139" t="e">
        <f t="shared" si="159"/>
        <v>#VALUE!</v>
      </c>
      <c r="O818" s="141">
        <f t="shared" si="160"/>
        <v>-7.4307366036166833E-2</v>
      </c>
      <c r="P818" s="139">
        <f t="shared" si="161"/>
        <v>8.2142325629250678E-3</v>
      </c>
      <c r="Q818" s="156">
        <f t="shared" si="162"/>
        <v>9.0247221238851094E-4</v>
      </c>
      <c r="R818" s="156">
        <f t="shared" si="156"/>
        <v>9.1167047753135787E-3</v>
      </c>
    </row>
    <row r="819" spans="9:18" ht="15" x14ac:dyDescent="0.2">
      <c r="I819" s="49">
        <v>43914</v>
      </c>
      <c r="J819" s="50">
        <v>6.2750000953674299</v>
      </c>
      <c r="K819" s="139">
        <f t="shared" si="157"/>
        <v>5.0161648180648055E-2</v>
      </c>
      <c r="L819" s="140">
        <f t="shared" si="158"/>
        <v>6.4038857826842204</v>
      </c>
      <c r="M819" s="139" t="e" cm="1">
        <f t="array" ref="M819">[1]!BSMPut(L819,$G$4,$G$7,V819,$G$11,AE819)</f>
        <v>#VALUE!</v>
      </c>
      <c r="N819" s="139" t="e">
        <f t="shared" si="159"/>
        <v>#VALUE!</v>
      </c>
      <c r="O819" s="141">
        <f t="shared" si="160"/>
        <v>0.30588573309316036</v>
      </c>
      <c r="P819" s="139">
        <f t="shared" si="161"/>
        <v>-3.3813828740546462E-2</v>
      </c>
      <c r="Q819" s="156">
        <f t="shared" si="162"/>
        <v>1.5292854164177493E-2</v>
      </c>
      <c r="R819" s="156">
        <f t="shared" si="156"/>
        <v>-1.8520974576368969E-2</v>
      </c>
    </row>
    <row r="820" spans="9:18" ht="15" x14ac:dyDescent="0.2">
      <c r="I820" s="49">
        <v>43913</v>
      </c>
      <c r="J820" s="50">
        <v>5.9679999351501403</v>
      </c>
      <c r="K820" s="139">
        <f t="shared" si="157"/>
        <v>-9.5056431701412807E-3</v>
      </c>
      <c r="L820" s="140">
        <f t="shared" si="158"/>
        <v>6.0400346370681435</v>
      </c>
      <c r="M820" s="139" t="e" cm="1">
        <f t="array" ref="M820">[1]!BSMPut(L820,$G$4,$G$7,V820,$G$11,AE820)</f>
        <v>#VALUE!</v>
      </c>
      <c r="N820" s="139" t="e">
        <f t="shared" si="159"/>
        <v>#VALUE!</v>
      </c>
      <c r="O820" s="141">
        <f t="shared" si="160"/>
        <v>-5.7965412522916537E-2</v>
      </c>
      <c r="P820" s="139">
        <f t="shared" si="161"/>
        <v>6.4077278534859965E-3</v>
      </c>
      <c r="Q820" s="156">
        <f t="shared" si="162"/>
        <v>5.4917146876094769E-4</v>
      </c>
      <c r="R820" s="156">
        <f t="shared" si="156"/>
        <v>6.9568993222469443E-3</v>
      </c>
    </row>
    <row r="821" spans="9:18" ht="15" x14ac:dyDescent="0.2">
      <c r="I821" s="49">
        <v>43910</v>
      </c>
      <c r="J821" s="50">
        <v>6.0250000953674299</v>
      </c>
      <c r="K821" s="139">
        <f t="shared" si="157"/>
        <v>3.8404489049406396E-2</v>
      </c>
      <c r="L821" s="140">
        <f t="shared" si="158"/>
        <v>6.3321906257188596</v>
      </c>
      <c r="M821" s="139" t="e" cm="1">
        <f t="array" ref="M821">[1]!BSMPut(L821,$G$4,$G$7,V821,$G$11,AE821)</f>
        <v>#VALUE!</v>
      </c>
      <c r="N821" s="139" t="e">
        <f t="shared" si="159"/>
        <v>#VALUE!</v>
      </c>
      <c r="O821" s="141">
        <f t="shared" si="160"/>
        <v>0.23419057612779959</v>
      </c>
      <c r="P821" s="139">
        <f t="shared" si="161"/>
        <v>-2.588836018521843E-2</v>
      </c>
      <c r="Q821" s="156">
        <f t="shared" si="162"/>
        <v>8.9641462662725848E-3</v>
      </c>
      <c r="R821" s="156">
        <f t="shared" si="156"/>
        <v>-1.6924213918945843E-2</v>
      </c>
    </row>
    <row r="822" spans="9:18" ht="15" x14ac:dyDescent="0.2">
      <c r="I822" s="49">
        <v>43909</v>
      </c>
      <c r="J822" s="50">
        <v>5.7979998588562003</v>
      </c>
      <c r="K822" s="139">
        <f t="shared" si="157"/>
        <v>-1.2341608188175852E-2</v>
      </c>
      <c r="L822" s="140">
        <f t="shared" si="158"/>
        <v>6.0227409222475305</v>
      </c>
      <c r="M822" s="139" t="e" cm="1">
        <f t="array" ref="M822">[1]!BSMPut(L822,$G$4,$G$7,V822,$G$11,AE822)</f>
        <v>#VALUE!</v>
      </c>
      <c r="N822" s="139" t="e">
        <f t="shared" si="159"/>
        <v>#VALUE!</v>
      </c>
      <c r="O822" s="141">
        <f t="shared" si="160"/>
        <v>-7.5259127343529464E-2</v>
      </c>
      <c r="P822" s="139">
        <f t="shared" si="161"/>
        <v>8.3194440532538341E-3</v>
      </c>
      <c r="Q822" s="156">
        <f t="shared" si="162"/>
        <v>9.2573878761082775E-4</v>
      </c>
      <c r="R822" s="156">
        <f t="shared" si="156"/>
        <v>9.245182840864662E-3</v>
      </c>
    </row>
    <row r="823" spans="9:18" ht="15" x14ac:dyDescent="0.2">
      <c r="I823" s="49">
        <v>43908</v>
      </c>
      <c r="J823" s="50">
        <v>5.8699998855590803</v>
      </c>
      <c r="K823" s="139">
        <f t="shared" si="157"/>
        <v>2.1698789903488693E-2</v>
      </c>
      <c r="L823" s="140">
        <f t="shared" si="158"/>
        <v>6.2303192714985993</v>
      </c>
      <c r="M823" s="139" t="e" cm="1">
        <f t="array" ref="M823">[1]!BSMPut(L823,$G$4,$G$7,V823,$G$11,AE823)</f>
        <v>#VALUE!</v>
      </c>
      <c r="N823" s="139" t="e">
        <f t="shared" si="159"/>
        <v>#VALUE!</v>
      </c>
      <c r="O823" s="141">
        <f t="shared" si="160"/>
        <v>0.13231922190753931</v>
      </c>
      <c r="P823" s="139">
        <f t="shared" si="161"/>
        <v>-1.4627094449355152E-2</v>
      </c>
      <c r="Q823" s="156">
        <f t="shared" si="162"/>
        <v>2.8616464787450872E-3</v>
      </c>
      <c r="R823" s="156">
        <f t="shared" si="156"/>
        <v>-1.1765447970610065E-2</v>
      </c>
    </row>
    <row r="824" spans="9:18" ht="15" x14ac:dyDescent="0.2">
      <c r="I824" s="49">
        <v>43907</v>
      </c>
      <c r="J824" s="50">
        <v>5.7439999580383301</v>
      </c>
      <c r="K824" s="139">
        <f t="shared" si="157"/>
        <v>4.8877246362917529E-2</v>
      </c>
      <c r="L824" s="140">
        <f t="shared" si="158"/>
        <v>6.3960535003360048</v>
      </c>
      <c r="M824" s="139" t="e" cm="1">
        <f t="array" ref="M824">[1]!BSMPut(L824,$G$4,$G$7,V824,$G$11,AE824)</f>
        <v>#VALUE!</v>
      </c>
      <c r="N824" s="139" t="e">
        <f t="shared" si="159"/>
        <v>#VALUE!</v>
      </c>
      <c r="O824" s="141">
        <f t="shared" si="160"/>
        <v>0.29805345074494483</v>
      </c>
      <c r="P824" s="139">
        <f t="shared" si="161"/>
        <v>-3.2948017016370672E-2</v>
      </c>
      <c r="Q824" s="156">
        <f t="shared" si="162"/>
        <v>1.4519725728274846E-2</v>
      </c>
      <c r="R824" s="156">
        <f t="shared" si="156"/>
        <v>-1.8428291288095824E-2</v>
      </c>
    </row>
    <row r="825" spans="9:18" ht="15" x14ac:dyDescent="0.2">
      <c r="I825" s="49">
        <v>43906</v>
      </c>
      <c r="J825" s="50">
        <v>5.4699997901916504</v>
      </c>
      <c r="K825" s="139">
        <f t="shared" si="157"/>
        <v>-1.3437710644891852E-2</v>
      </c>
      <c r="L825" s="140">
        <f t="shared" si="158"/>
        <v>6.0160568894121189</v>
      </c>
      <c r="M825" s="139" t="e" cm="1">
        <f t="array" ref="M825">[1]!BSMPut(L825,$G$4,$G$7,V825,$G$11,AE825)</f>
        <v>#VALUE!</v>
      </c>
      <c r="N825" s="139" t="e">
        <f t="shared" si="159"/>
        <v>#VALUE!</v>
      </c>
      <c r="O825" s="141">
        <f t="shared" si="160"/>
        <v>-8.1943160178941099E-2</v>
      </c>
      <c r="P825" s="139">
        <f t="shared" si="161"/>
        <v>9.0583236973200195E-3</v>
      </c>
      <c r="Q825" s="156">
        <f t="shared" si="162"/>
        <v>1.0974772381560373E-3</v>
      </c>
      <c r="R825" s="156">
        <f t="shared" si="156"/>
        <v>1.0155800935476057E-2</v>
      </c>
    </row>
    <row r="826" spans="9:18" ht="15" x14ac:dyDescent="0.2">
      <c r="I826" s="49">
        <v>43903</v>
      </c>
      <c r="J826" s="50">
        <v>5.5440001487731898</v>
      </c>
      <c r="K826" s="139">
        <f t="shared" si="157"/>
        <v>2.9656242088183241E-2</v>
      </c>
      <c r="L826" s="140">
        <f t="shared" si="158"/>
        <v>6.2788438153154855</v>
      </c>
      <c r="M826" s="139" t="e" cm="1">
        <f t="array" ref="M826">[1]!BSMPut(L826,$G$4,$G$7,V826,$G$11,AE826)</f>
        <v>#VALUE!</v>
      </c>
      <c r="N826" s="139" t="e">
        <f t="shared" si="159"/>
        <v>#VALUE!</v>
      </c>
      <c r="O826" s="141">
        <f t="shared" si="160"/>
        <v>0.18084376572442551</v>
      </c>
      <c r="P826" s="139">
        <f t="shared" si="161"/>
        <v>-1.9991191027987056E-2</v>
      </c>
      <c r="Q826" s="156">
        <f t="shared" si="162"/>
        <v>5.3453628110196371E-3</v>
      </c>
      <c r="R826" s="156">
        <f t="shared" si="156"/>
        <v>-1.4645828216967419E-2</v>
      </c>
    </row>
    <row r="827" spans="9:18" ht="15" x14ac:dyDescent="0.2">
      <c r="I827" s="49">
        <v>43902</v>
      </c>
      <c r="J827" s="50">
        <v>5.3819999694824201</v>
      </c>
      <c r="K827" s="139">
        <f t="shared" si="157"/>
        <v>-0.19319371577232741</v>
      </c>
      <c r="L827" s="140">
        <f t="shared" si="158"/>
        <v>4.9199047612307263</v>
      </c>
      <c r="M827" s="139" t="e" cm="1">
        <f t="array" ref="M827">[1]!BSMPut(L827,$G$4,$G$7,V827,$G$11,AE827)</f>
        <v>#VALUE!</v>
      </c>
      <c r="N827" s="139" t="e">
        <f t="shared" si="159"/>
        <v>#VALUE!</v>
      </c>
      <c r="O827" s="141">
        <f t="shared" si="160"/>
        <v>-1.1780952883603337</v>
      </c>
      <c r="P827" s="139">
        <f t="shared" si="161"/>
        <v>0.13023135115794571</v>
      </c>
      <c r="Q827" s="156">
        <f t="shared" si="162"/>
        <v>0.22684590425460063</v>
      </c>
      <c r="R827" s="156">
        <f t="shared" si="156"/>
        <v>0.35707725541254631</v>
      </c>
    </row>
    <row r="828" spans="9:18" ht="15" x14ac:dyDescent="0.2">
      <c r="I828" s="49">
        <v>43901</v>
      </c>
      <c r="J828" s="50">
        <v>6.5289998054504297</v>
      </c>
      <c r="K828" s="139">
        <f t="shared" si="157"/>
        <v>-3.3288742477701729E-2</v>
      </c>
      <c r="L828" s="140">
        <f t="shared" si="158"/>
        <v>5.8950052963112105</v>
      </c>
      <c r="M828" s="139" t="e" cm="1">
        <f t="array" ref="M828">[1]!BSMPut(L828,$G$4,$G$7,V828,$G$11,AE828)</f>
        <v>#VALUE!</v>
      </c>
      <c r="N828" s="139" t="e">
        <f t="shared" si="159"/>
        <v>#VALUE!</v>
      </c>
      <c r="O828" s="141">
        <f t="shared" si="160"/>
        <v>-0.2029947532798495</v>
      </c>
      <c r="P828" s="139">
        <f t="shared" si="161"/>
        <v>2.2439849525586763E-2</v>
      </c>
      <c r="Q828" s="156">
        <f t="shared" si="162"/>
        <v>6.7350330354939781E-3</v>
      </c>
      <c r="R828" s="156">
        <f t="shared" si="156"/>
        <v>2.917488256108074E-2</v>
      </c>
    </row>
    <row r="829" spans="9:18" ht="15" x14ac:dyDescent="0.2">
      <c r="I829" s="49">
        <v>43900</v>
      </c>
      <c r="J829" s="50">
        <v>6.75</v>
      </c>
      <c r="K829" s="139">
        <f t="shared" si="157"/>
        <v>-7.9427145637073038E-2</v>
      </c>
      <c r="L829" s="140">
        <f t="shared" si="158"/>
        <v>5.6136533115573126</v>
      </c>
      <c r="M829" s="139" t="e" cm="1">
        <f t="array" ref="M829">[1]!BSMPut(L829,$G$4,$G$7,V829,$G$11,AE829)</f>
        <v>#VALUE!</v>
      </c>
      <c r="N829" s="139" t="e">
        <f t="shared" si="159"/>
        <v>#VALUE!</v>
      </c>
      <c r="O829" s="141">
        <f t="shared" si="160"/>
        <v>-0.48434673803374739</v>
      </c>
      <c r="P829" s="139">
        <f t="shared" si="161"/>
        <v>5.3541619889566731E-2</v>
      </c>
      <c r="Q829" s="156">
        <f t="shared" si="162"/>
        <v>3.8342715102174192E-2</v>
      </c>
      <c r="R829" s="156">
        <f t="shared" si="156"/>
        <v>9.1884334991740924E-2</v>
      </c>
    </row>
    <row r="830" spans="9:18" ht="15" x14ac:dyDescent="0.2">
      <c r="I830" s="49">
        <v>43899</v>
      </c>
      <c r="J830" s="50">
        <v>7.30800008773803</v>
      </c>
      <c r="K830" s="139">
        <f t="shared" si="157"/>
        <v>-7.9284517067849863E-2</v>
      </c>
      <c r="L830" s="140">
        <f t="shared" si="158"/>
        <v>5.6145230605795078</v>
      </c>
      <c r="M830" s="139" t="e" cm="1">
        <f t="array" ref="M830">[1]!BSMPut(L830,$G$4,$G$7,V830,$G$11,AE830)</f>
        <v>#VALUE!</v>
      </c>
      <c r="N830" s="139" t="e">
        <f t="shared" si="159"/>
        <v>#VALUE!</v>
      </c>
      <c r="O830" s="141">
        <f t="shared" si="160"/>
        <v>-0.48347698901155223</v>
      </c>
      <c r="P830" s="139">
        <f t="shared" si="161"/>
        <v>5.344547436428717E-2</v>
      </c>
      <c r="Q830" s="156">
        <f t="shared" si="162"/>
        <v>3.8205133514005112E-2</v>
      </c>
      <c r="R830" s="156">
        <f t="shared" si="156"/>
        <v>9.1650607878292281E-2</v>
      </c>
    </row>
    <row r="831" spans="9:18" ht="15" x14ac:dyDescent="0.2">
      <c r="I831" s="49">
        <v>43896</v>
      </c>
      <c r="J831" s="50">
        <v>7.9109997749328604</v>
      </c>
      <c r="K831" s="139">
        <f t="shared" si="157"/>
        <v>-3.1847454366614146E-2</v>
      </c>
      <c r="L831" s="140">
        <f t="shared" si="158"/>
        <v>5.9037942712840978</v>
      </c>
      <c r="M831" s="139" t="e" cm="1">
        <f t="array" ref="M831">[1]!BSMPut(L831,$G$4,$G$7,V831,$G$11,AE831)</f>
        <v>#VALUE!</v>
      </c>
      <c r="N831" s="139" t="e">
        <f t="shared" si="159"/>
        <v>#VALUE!</v>
      </c>
      <c r="O831" s="141">
        <f t="shared" si="160"/>
        <v>-0.19420577830696217</v>
      </c>
      <c r="P831" s="139">
        <f t="shared" si="161"/>
        <v>2.1468281183601848E-2</v>
      </c>
      <c r="Q831" s="156">
        <f t="shared" si="162"/>
        <v>6.1644509223576392E-3</v>
      </c>
      <c r="R831" s="156">
        <f t="shared" si="156"/>
        <v>2.7632732105959488E-2</v>
      </c>
    </row>
    <row r="832" spans="9:18" ht="15" x14ac:dyDescent="0.2">
      <c r="I832" s="49">
        <v>43895</v>
      </c>
      <c r="J832" s="50">
        <v>8.1669998168945295</v>
      </c>
      <c r="K832" s="139">
        <f t="shared" si="157"/>
        <v>8.5747167945650674E-4</v>
      </c>
      <c r="L832" s="140">
        <f t="shared" si="158"/>
        <v>6.1032289119349086</v>
      </c>
      <c r="M832" s="139" t="e" cm="1">
        <f t="array" ref="M832">[1]!BSMPut(L832,$G$4,$G$7,V832,$G$11,AE832)</f>
        <v>#VALUE!</v>
      </c>
      <c r="N832" s="139" t="e">
        <f t="shared" si="159"/>
        <v>#VALUE!</v>
      </c>
      <c r="O832" s="141">
        <f t="shared" si="160"/>
        <v>5.2288623438485615E-3</v>
      </c>
      <c r="P832" s="139">
        <f t="shared" si="161"/>
        <v>-5.7801929503177953E-4</v>
      </c>
      <c r="Q832" s="156">
        <f t="shared" si="162"/>
        <v>4.4687341784379984E-6</v>
      </c>
      <c r="R832" s="156">
        <f t="shared" si="156"/>
        <v>-5.7355056085334156E-4</v>
      </c>
    </row>
    <row r="833" spans="9:18" ht="15" x14ac:dyDescent="0.2">
      <c r="I833" s="49">
        <v>43894</v>
      </c>
      <c r="J833" s="50">
        <v>8.1599998474121094</v>
      </c>
      <c r="K833" s="139">
        <f t="shared" si="157"/>
        <v>3.6821642867593131E-2</v>
      </c>
      <c r="L833" s="140">
        <f t="shared" si="158"/>
        <v>6.3225384296236671</v>
      </c>
      <c r="M833" s="139" t="e" cm="1">
        <f t="array" ref="M833">[1]!BSMPut(L833,$G$4,$G$7,V833,$G$11,AE833)</f>
        <v>#VALUE!</v>
      </c>
      <c r="N833" s="139" t="e">
        <f t="shared" si="159"/>
        <v>#VALUE!</v>
      </c>
      <c r="O833" s="141">
        <f t="shared" si="160"/>
        <v>0.22453838003260707</v>
      </c>
      <c r="P833" s="139">
        <f t="shared" si="161"/>
        <v>-2.4821367938039612E-2</v>
      </c>
      <c r="Q833" s="156">
        <f t="shared" si="162"/>
        <v>8.2404565596058705E-3</v>
      </c>
      <c r="R833" s="156">
        <f t="shared" si="156"/>
        <v>-1.6580911378433739E-2</v>
      </c>
    </row>
    <row r="834" spans="9:18" ht="15" x14ac:dyDescent="0.2">
      <c r="I834" s="49">
        <v>43893</v>
      </c>
      <c r="J834" s="50">
        <v>7.8649997711181596</v>
      </c>
      <c r="K834" s="139">
        <f t="shared" si="157"/>
        <v>3.3616579189651483E-2</v>
      </c>
      <c r="L834" s="140">
        <f t="shared" si="158"/>
        <v>6.302993951156636</v>
      </c>
      <c r="M834" s="139" t="e" cm="1">
        <f t="array" ref="M834">[1]!BSMPut(L834,$G$4,$G$7,V834,$G$11,AE834)</f>
        <v>#VALUE!</v>
      </c>
      <c r="N834" s="139" t="e">
        <f t="shared" si="159"/>
        <v>#VALUE!</v>
      </c>
      <c r="O834" s="141">
        <f t="shared" si="160"/>
        <v>0.20499390156557595</v>
      </c>
      <c r="P834" s="139">
        <f t="shared" si="161"/>
        <v>-2.2660843349250722E-2</v>
      </c>
      <c r="Q834" s="156">
        <f t="shared" si="162"/>
        <v>6.8683431801552976E-3</v>
      </c>
      <c r="R834" s="156">
        <f t="shared" si="156"/>
        <v>-1.5792500169095426E-2</v>
      </c>
    </row>
    <row r="835" spans="9:18" ht="15" x14ac:dyDescent="0.2">
      <c r="I835" s="49">
        <v>43892</v>
      </c>
      <c r="J835" s="50">
        <v>7.6050000190734801</v>
      </c>
      <c r="K835" s="139">
        <f t="shared" si="157"/>
        <v>2.5014894783096466E-3</v>
      </c>
      <c r="L835" s="140">
        <f t="shared" si="158"/>
        <v>6.1132541325538448</v>
      </c>
      <c r="M835" s="139" t="e" cm="1">
        <f t="array" ref="M835">[1]!BSMPut(L835,$G$4,$G$7,V835,$G$11,AE835)</f>
        <v>#VALUE!</v>
      </c>
      <c r="N835" s="139" t="e">
        <f t="shared" si="159"/>
        <v>#VALUE!</v>
      </c>
      <c r="O835" s="141">
        <f t="shared" si="160"/>
        <v>1.5254082962784743E-2</v>
      </c>
      <c r="P835" s="139">
        <f t="shared" si="161"/>
        <v>-1.6862471606042492E-3</v>
      </c>
      <c r="Q835" s="156">
        <f t="shared" si="162"/>
        <v>3.8031399960069881E-5</v>
      </c>
      <c r="R835" s="156">
        <f t="shared" ref="R835:R898" si="163">P835+Q835+X835+AG835</f>
        <v>-1.6482157606441793E-3</v>
      </c>
    </row>
    <row r="836" spans="9:18" ht="15" x14ac:dyDescent="0.2">
      <c r="I836" s="49">
        <v>43889</v>
      </c>
      <c r="J836" s="50">
        <v>7.5859999656677202</v>
      </c>
      <c r="K836" s="139">
        <f t="shared" ref="K836:K899" si="164">LN(J836/J837)</f>
        <v>-4.4474721700341814E-2</v>
      </c>
      <c r="L836" s="140">
        <f t="shared" ref="L836:L899" si="165">$J$3*(1+K836)</f>
        <v>5.826793194456827</v>
      </c>
      <c r="M836" s="139" t="e" cm="1">
        <f t="array" ref="M836">[1]!BSMPut(L836,$G$4,$G$7,V836,$G$11,AE836)</f>
        <v>#VALUE!</v>
      </c>
      <c r="N836" s="139" t="e">
        <f t="shared" ref="N836:N899" si="166">$B$5*(M836-$G$10)</f>
        <v>#VALUE!</v>
      </c>
      <c r="O836" s="141">
        <f t="shared" ref="O836:O899" si="167">L836-$J$3</f>
        <v>-0.27120685513423304</v>
      </c>
      <c r="P836" s="139">
        <f t="shared" ref="P836:P899" si="168">O836*$G$15</f>
        <v>2.9980287279296466E-2</v>
      </c>
      <c r="Q836" s="156">
        <f t="shared" ref="Q836:Q899" si="169">0.5*$G$16*O836^2</f>
        <v>1.2021853455960388E-2</v>
      </c>
      <c r="R836" s="156">
        <f t="shared" si="163"/>
        <v>4.2002140735256856E-2</v>
      </c>
    </row>
    <row r="837" spans="9:18" ht="15" x14ac:dyDescent="0.2">
      <c r="I837" s="49">
        <v>43888</v>
      </c>
      <c r="J837" s="50">
        <v>7.9310002326965297</v>
      </c>
      <c r="K837" s="139">
        <f t="shared" si="164"/>
        <v>-6.7856379463198755E-3</v>
      </c>
      <c r="L837" s="140">
        <f t="shared" si="165"/>
        <v>6.0566212290578942</v>
      </c>
      <c r="M837" s="139" t="e" cm="1">
        <f t="array" ref="M837">[1]!BSMPut(L837,$G$4,$G$7,V837,$G$11,AE837)</f>
        <v>#VALUE!</v>
      </c>
      <c r="N837" s="139" t="e">
        <f t="shared" si="166"/>
        <v>#VALUE!</v>
      </c>
      <c r="O837" s="141">
        <f t="shared" si="167"/>
        <v>-4.1378820533165772E-2</v>
      </c>
      <c r="P837" s="139">
        <f t="shared" si="168"/>
        <v>4.5741798312906035E-3</v>
      </c>
      <c r="Q837" s="156">
        <f t="shared" si="169"/>
        <v>2.7985064929747722E-4</v>
      </c>
      <c r="R837" s="156">
        <f t="shared" si="163"/>
        <v>4.8540304805880802E-3</v>
      </c>
    </row>
    <row r="838" spans="9:18" ht="15" x14ac:dyDescent="0.2">
      <c r="I838" s="49">
        <v>43887</v>
      </c>
      <c r="J838" s="50">
        <v>7.9850001335143999</v>
      </c>
      <c r="K838" s="139">
        <f t="shared" si="164"/>
        <v>2.2672099819246411E-2</v>
      </c>
      <c r="L838" s="140">
        <f t="shared" si="165"/>
        <v>6.2362545154131581</v>
      </c>
      <c r="M838" s="139" t="e" cm="1">
        <f t="array" ref="M838">[1]!BSMPut(L838,$G$4,$G$7,V838,$G$11,AE838)</f>
        <v>#VALUE!</v>
      </c>
      <c r="N838" s="139" t="e">
        <f t="shared" si="166"/>
        <v>#VALUE!</v>
      </c>
      <c r="O838" s="141">
        <f t="shared" si="167"/>
        <v>0.1382544658220981</v>
      </c>
      <c r="P838" s="139">
        <f t="shared" si="168"/>
        <v>-1.5283199980106202E-2</v>
      </c>
      <c r="Q838" s="156">
        <f t="shared" si="169"/>
        <v>3.1241252815085844E-3</v>
      </c>
      <c r="R838" s="156">
        <f t="shared" si="163"/>
        <v>-1.2159074698597618E-2</v>
      </c>
    </row>
    <row r="839" spans="9:18" ht="15" x14ac:dyDescent="0.2">
      <c r="I839" s="49">
        <v>43886</v>
      </c>
      <c r="J839" s="50">
        <v>7.8060002326965297</v>
      </c>
      <c r="K839" s="139">
        <f t="shared" si="164"/>
        <v>-2.3423231783157916E-2</v>
      </c>
      <c r="L839" s="140">
        <f t="shared" si="165"/>
        <v>5.9551651810157802</v>
      </c>
      <c r="M839" s="139" t="e" cm="1">
        <f t="array" ref="M839">[1]!BSMPut(L839,$G$4,$G$7,V839,$G$11,AE839)</f>
        <v>#VALUE!</v>
      </c>
      <c r="N839" s="139" t="e">
        <f t="shared" si="166"/>
        <v>#VALUE!</v>
      </c>
      <c r="O839" s="141">
        <f t="shared" si="167"/>
        <v>-0.14283486857527983</v>
      </c>
      <c r="P839" s="139">
        <f t="shared" si="168"/>
        <v>1.5789535966072712E-2</v>
      </c>
      <c r="Q839" s="156">
        <f t="shared" si="169"/>
        <v>3.3345603610318501E-3</v>
      </c>
      <c r="R839" s="156">
        <f t="shared" si="163"/>
        <v>1.9124096327104562E-2</v>
      </c>
    </row>
    <row r="840" spans="9:18" ht="15" x14ac:dyDescent="0.2">
      <c r="I840" s="49">
        <v>43885</v>
      </c>
      <c r="J840" s="50">
        <v>7.9910001754760698</v>
      </c>
      <c r="K840" s="139">
        <f t="shared" si="164"/>
        <v>-5.2887568526039354E-2</v>
      </c>
      <c r="L840" s="140">
        <f t="shared" si="165"/>
        <v>5.7754916540965215</v>
      </c>
      <c r="M840" s="139" t="e" cm="1">
        <f t="array" ref="M840">[1]!BSMPut(L840,$G$4,$G$7,V840,$G$11,AE840)</f>
        <v>#VALUE!</v>
      </c>
      <c r="N840" s="139" t="e">
        <f t="shared" si="166"/>
        <v>#VALUE!</v>
      </c>
      <c r="O840" s="141">
        <f t="shared" si="167"/>
        <v>-0.32250839549453847</v>
      </c>
      <c r="P840" s="139">
        <f t="shared" si="168"/>
        <v>3.5651364129883942E-2</v>
      </c>
      <c r="Q840" s="156">
        <f t="shared" si="169"/>
        <v>1.7000126516619841E-2</v>
      </c>
      <c r="R840" s="156">
        <f t="shared" si="163"/>
        <v>5.2651490646503783E-2</v>
      </c>
    </row>
    <row r="841" spans="9:18" ht="15" x14ac:dyDescent="0.2">
      <c r="I841" s="49">
        <v>43882</v>
      </c>
      <c r="J841" s="50">
        <v>8.4250001907348597</v>
      </c>
      <c r="K841" s="139">
        <f t="shared" si="164"/>
        <v>-1.0273443581125767E-2</v>
      </c>
      <c r="L841" s="140">
        <f t="shared" si="165"/>
        <v>6.0353525901238836</v>
      </c>
      <c r="M841" s="139" t="e" cm="1">
        <f t="array" ref="M841">[1]!BSMPut(L841,$G$4,$G$7,V841,$G$11,AE841)</f>
        <v>#VALUE!</v>
      </c>
      <c r="N841" s="139" t="e">
        <f t="shared" si="166"/>
        <v>#VALUE!</v>
      </c>
      <c r="O841" s="141">
        <f t="shared" si="167"/>
        <v>-6.2647459467176425E-2</v>
      </c>
      <c r="P841" s="139">
        <f t="shared" si="168"/>
        <v>6.9252999936687673E-3</v>
      </c>
      <c r="Q841" s="156">
        <f t="shared" si="169"/>
        <v>6.4147100669492002E-4</v>
      </c>
      <c r="R841" s="156">
        <f t="shared" si="163"/>
        <v>7.5667710003636873E-3</v>
      </c>
    </row>
    <row r="842" spans="9:18" ht="15" x14ac:dyDescent="0.2">
      <c r="I842" s="49">
        <v>43881</v>
      </c>
      <c r="J842" s="50">
        <v>8.5120000839233398</v>
      </c>
      <c r="K842" s="139">
        <f t="shared" si="164"/>
        <v>-7.8404692693721904E-3</v>
      </c>
      <c r="L842" s="140">
        <f t="shared" si="165"/>
        <v>6.050188867597611</v>
      </c>
      <c r="M842" s="139" t="e" cm="1">
        <f t="array" ref="M842">[1]!BSMPut(L842,$G$4,$G$7,V842,$G$11,AE842)</f>
        <v>#VALUE!</v>
      </c>
      <c r="N842" s="139" t="e">
        <f t="shared" si="166"/>
        <v>#VALUE!</v>
      </c>
      <c r="O842" s="141">
        <f t="shared" si="167"/>
        <v>-4.7811181993449026E-2</v>
      </c>
      <c r="P842" s="139">
        <f t="shared" si="168"/>
        <v>5.2852387179404981E-3</v>
      </c>
      <c r="Q842" s="156">
        <f t="shared" si="169"/>
        <v>3.7361909594882023E-4</v>
      </c>
      <c r="R842" s="156">
        <f t="shared" si="163"/>
        <v>5.6588578138893186E-3</v>
      </c>
    </row>
    <row r="843" spans="9:18" ht="15" x14ac:dyDescent="0.2">
      <c r="I843" s="49">
        <v>43880</v>
      </c>
      <c r="J843" s="50">
        <v>8.5790004730224592</v>
      </c>
      <c r="K843" s="139">
        <f t="shared" si="164"/>
        <v>9.4865529775023417E-3</v>
      </c>
      <c r="L843" s="140">
        <f t="shared" si="165"/>
        <v>6.1558490501183174</v>
      </c>
      <c r="M843" s="139" t="e" cm="1">
        <f t="array" ref="M843">[1]!BSMPut(L843,$G$4,$G$7,V843,$G$11,AE843)</f>
        <v>#VALUE!</v>
      </c>
      <c r="N843" s="139" t="e">
        <f t="shared" si="166"/>
        <v>#VALUE!</v>
      </c>
      <c r="O843" s="141">
        <f t="shared" si="167"/>
        <v>5.7849000527257388E-2</v>
      </c>
      <c r="P843" s="139">
        <f t="shared" si="168"/>
        <v>-6.3948592072606272E-3</v>
      </c>
      <c r="Q843" s="156">
        <f t="shared" si="169"/>
        <v>5.4696788050480544E-4</v>
      </c>
      <c r="R843" s="156">
        <f t="shared" si="163"/>
        <v>-5.8478913267558221E-3</v>
      </c>
    </row>
    <row r="844" spans="9:18" ht="15" x14ac:dyDescent="0.2">
      <c r="I844" s="49">
        <v>43879</v>
      </c>
      <c r="J844" s="50">
        <v>8.4980001449584908</v>
      </c>
      <c r="K844" s="139">
        <f t="shared" si="164"/>
        <v>1.3147960741939236E-2</v>
      </c>
      <c r="L844" s="140">
        <f t="shared" si="165"/>
        <v>6.178176314847426</v>
      </c>
      <c r="M844" s="139" t="e" cm="1">
        <f t="array" ref="M844">[1]!BSMPut(L844,$G$4,$G$7,V844,$G$11,AE844)</f>
        <v>#VALUE!</v>
      </c>
      <c r="N844" s="139" t="e">
        <f t="shared" si="166"/>
        <v>#VALUE!</v>
      </c>
      <c r="O844" s="141">
        <f t="shared" si="167"/>
        <v>8.0176265256366008E-2</v>
      </c>
      <c r="P844" s="139">
        <f t="shared" si="168"/>
        <v>-8.8630040865936861E-3</v>
      </c>
      <c r="Q844" s="156">
        <f t="shared" si="169"/>
        <v>1.0506589119921115E-3</v>
      </c>
      <c r="R844" s="156">
        <f t="shared" si="163"/>
        <v>-7.8123451746015746E-3</v>
      </c>
    </row>
    <row r="845" spans="9:18" ht="15" x14ac:dyDescent="0.2">
      <c r="I845" s="49">
        <v>43878</v>
      </c>
      <c r="J845" s="50">
        <v>8.3870000839233398</v>
      </c>
      <c r="K845" s="139">
        <f t="shared" si="164"/>
        <v>1.6227320366097642E-2</v>
      </c>
      <c r="L845" s="140">
        <f t="shared" si="165"/>
        <v>6.1969542499882531</v>
      </c>
      <c r="M845" s="139" t="e" cm="1">
        <f t="array" ref="M845">[1]!BSMPut(L845,$G$4,$G$7,V845,$G$11,AE845)</f>
        <v>#VALUE!</v>
      </c>
      <c r="N845" s="139" t="e">
        <f t="shared" si="166"/>
        <v>#VALUE!</v>
      </c>
      <c r="O845" s="141">
        <f t="shared" si="167"/>
        <v>9.8954200397193048E-2</v>
      </c>
      <c r="P845" s="139">
        <f t="shared" si="168"/>
        <v>-1.0938791919299284E-2</v>
      </c>
      <c r="Q845" s="156">
        <f t="shared" si="169"/>
        <v>1.6004369584446696E-3</v>
      </c>
      <c r="R845" s="156">
        <f t="shared" si="163"/>
        <v>-9.3383549608546147E-3</v>
      </c>
    </row>
    <row r="846" spans="9:18" ht="15" x14ac:dyDescent="0.2">
      <c r="I846" s="49">
        <v>43875</v>
      </c>
      <c r="J846" s="50">
        <v>8.2519998550415004</v>
      </c>
      <c r="K846" s="139">
        <f t="shared" si="164"/>
        <v>7.6637715162024408E-3</v>
      </c>
      <c r="L846" s="140">
        <f t="shared" si="165"/>
        <v>6.1447337286769175</v>
      </c>
      <c r="M846" s="139" t="e" cm="1">
        <f t="array" ref="M846">[1]!BSMPut(L846,$G$4,$G$7,V846,$G$11,AE846)</f>
        <v>#VALUE!</v>
      </c>
      <c r="N846" s="139" t="e">
        <f t="shared" si="166"/>
        <v>#VALUE!</v>
      </c>
      <c r="O846" s="141">
        <f t="shared" si="167"/>
        <v>4.673367908585746E-2</v>
      </c>
      <c r="P846" s="139">
        <f t="shared" si="168"/>
        <v>-5.166127249692825E-3</v>
      </c>
      <c r="Q846" s="156">
        <f t="shared" si="169"/>
        <v>3.5696862648568737E-4</v>
      </c>
      <c r="R846" s="156">
        <f t="shared" si="163"/>
        <v>-4.8091586232071378E-3</v>
      </c>
    </row>
    <row r="847" spans="9:18" ht="15" x14ac:dyDescent="0.2">
      <c r="I847" s="49">
        <v>43874</v>
      </c>
      <c r="J847" s="50">
        <v>8.1890001296996999</v>
      </c>
      <c r="K847" s="139">
        <f t="shared" si="164"/>
        <v>6.8619009758382442E-3</v>
      </c>
      <c r="L847" s="140">
        <f t="shared" si="165"/>
        <v>6.1398439220820098</v>
      </c>
      <c r="M847" s="139" t="e" cm="1">
        <f t="array" ref="M847">[1]!BSMPut(L847,$G$4,$G$7,V847,$G$11,AE847)</f>
        <v>#VALUE!</v>
      </c>
      <c r="N847" s="139" t="e">
        <f t="shared" si="166"/>
        <v>#VALUE!</v>
      </c>
      <c r="O847" s="141">
        <f t="shared" si="167"/>
        <v>4.1843872490949785E-2</v>
      </c>
      <c r="P847" s="139">
        <f t="shared" si="168"/>
        <v>-4.6255885292280623E-3</v>
      </c>
      <c r="Q847" s="156">
        <f t="shared" si="169"/>
        <v>2.8617641855620827E-4</v>
      </c>
      <c r="R847" s="156">
        <f t="shared" si="163"/>
        <v>-4.3394121106718545E-3</v>
      </c>
    </row>
    <row r="848" spans="9:18" ht="15" x14ac:dyDescent="0.2">
      <c r="I848" s="49">
        <v>43873</v>
      </c>
      <c r="J848" s="50">
        <v>8.1330003738403303</v>
      </c>
      <c r="K848" s="139">
        <f t="shared" si="164"/>
        <v>-9.1794055860875256E-3</v>
      </c>
      <c r="L848" s="140">
        <f t="shared" si="165"/>
        <v>6.0420240338718818</v>
      </c>
      <c r="M848" s="139" t="e" cm="1">
        <f t="array" ref="M848">[1]!BSMPut(L848,$G$4,$G$7,V848,$G$11,AE848)</f>
        <v>#VALUE!</v>
      </c>
      <c r="N848" s="139" t="e">
        <f t="shared" si="166"/>
        <v>#VALUE!</v>
      </c>
      <c r="O848" s="141">
        <f t="shared" si="167"/>
        <v>-5.5976015719178207E-2</v>
      </c>
      <c r="P848" s="139">
        <f t="shared" si="168"/>
        <v>6.1878119975277493E-3</v>
      </c>
      <c r="Q848" s="156">
        <f t="shared" si="169"/>
        <v>5.1212275123763064E-4</v>
      </c>
      <c r="R848" s="156">
        <f t="shared" si="163"/>
        <v>6.6999347487653798E-3</v>
      </c>
    </row>
    <row r="849" spans="9:18" ht="15" x14ac:dyDescent="0.2">
      <c r="I849" s="49">
        <v>43872</v>
      </c>
      <c r="J849" s="50">
        <v>8.2080001831054599</v>
      </c>
      <c r="K849" s="139">
        <f t="shared" si="164"/>
        <v>2.8060486469380966E-3</v>
      </c>
      <c r="L849" s="140">
        <f t="shared" si="165"/>
        <v>6.115111334379244</v>
      </c>
      <c r="M849" s="139" t="e" cm="1">
        <f t="array" ref="M849">[1]!BSMPut(L849,$G$4,$G$7,V849,$G$11,AE849)</f>
        <v>#VALUE!</v>
      </c>
      <c r="N849" s="139" t="e">
        <f t="shared" si="166"/>
        <v>#VALUE!</v>
      </c>
      <c r="O849" s="141">
        <f t="shared" si="167"/>
        <v>1.7111284788184022E-2</v>
      </c>
      <c r="P849" s="139">
        <f t="shared" si="168"/>
        <v>-1.8915496564926582E-3</v>
      </c>
      <c r="Q849" s="156">
        <f t="shared" si="169"/>
        <v>4.7855884014913133E-5</v>
      </c>
      <c r="R849" s="156">
        <f t="shared" si="163"/>
        <v>-1.8436937724777449E-3</v>
      </c>
    </row>
    <row r="850" spans="9:18" ht="15" x14ac:dyDescent="0.2">
      <c r="I850" s="49">
        <v>43871</v>
      </c>
      <c r="J850" s="50">
        <v>8.1850004196166992</v>
      </c>
      <c r="K850" s="139">
        <f t="shared" si="164"/>
        <v>6.1107416743792125E-4</v>
      </c>
      <c r="L850" s="140">
        <f t="shared" si="165"/>
        <v>6.1017263798943997</v>
      </c>
      <c r="M850" s="139" t="e" cm="1">
        <f t="array" ref="M850">[1]!BSMPut(L850,$G$4,$G$7,V850,$G$11,AE850)</f>
        <v>#VALUE!</v>
      </c>
      <c r="N850" s="139" t="e">
        <f t="shared" si="166"/>
        <v>#VALUE!</v>
      </c>
      <c r="O850" s="141">
        <f t="shared" si="167"/>
        <v>3.7263303033396866E-3</v>
      </c>
      <c r="P850" s="139">
        <f t="shared" si="168"/>
        <v>-4.1192341150955795E-4</v>
      </c>
      <c r="Q850" s="156">
        <f t="shared" si="169"/>
        <v>2.269513658694098E-6</v>
      </c>
      <c r="R850" s="156">
        <f t="shared" si="163"/>
        <v>-4.0965389785086386E-4</v>
      </c>
    </row>
    <row r="851" spans="9:18" ht="15" x14ac:dyDescent="0.2">
      <c r="I851" s="49">
        <v>43868</v>
      </c>
      <c r="J851" s="50">
        <v>8.1800003051757795</v>
      </c>
      <c r="K851" s="139">
        <f t="shared" si="164"/>
        <v>9.3344096785978534E-3</v>
      </c>
      <c r="L851" s="140">
        <f t="shared" si="165"/>
        <v>6.1549212802740536</v>
      </c>
      <c r="M851" s="139" t="e" cm="1">
        <f t="array" ref="M851">[1]!BSMPut(L851,$G$4,$G$7,V851,$G$11,AE851)</f>
        <v>#VALUE!</v>
      </c>
      <c r="N851" s="139" t="e">
        <f t="shared" si="166"/>
        <v>#VALUE!</v>
      </c>
      <c r="O851" s="141">
        <f t="shared" si="167"/>
        <v>5.6921230682993595E-2</v>
      </c>
      <c r="P851" s="139">
        <f t="shared" si="168"/>
        <v>-6.292299828935438E-3</v>
      </c>
      <c r="Q851" s="156">
        <f t="shared" si="169"/>
        <v>5.2956425966299071E-4</v>
      </c>
      <c r="R851" s="156">
        <f t="shared" si="163"/>
        <v>-5.7627355692724475E-3</v>
      </c>
    </row>
    <row r="852" spans="9:18" ht="15" x14ac:dyDescent="0.2">
      <c r="I852" s="49">
        <v>43867</v>
      </c>
      <c r="J852" s="50">
        <v>8.1040000915527308</v>
      </c>
      <c r="K852" s="139">
        <f t="shared" si="164"/>
        <v>5.5682970078515942E-3</v>
      </c>
      <c r="L852" s="140">
        <f t="shared" si="165"/>
        <v>6.1319555250210769</v>
      </c>
      <c r="M852" s="139" t="e" cm="1">
        <f t="array" ref="M852">[1]!BSMPut(L852,$G$4,$G$7,V852,$G$11,AE852)</f>
        <v>#VALUE!</v>
      </c>
      <c r="N852" s="139" t="e">
        <f t="shared" si="166"/>
        <v>#VALUE!</v>
      </c>
      <c r="O852" s="141">
        <f t="shared" si="167"/>
        <v>3.3955475430016868E-2</v>
      </c>
      <c r="P852" s="139">
        <f t="shared" si="168"/>
        <v>-3.7535736609354687E-3</v>
      </c>
      <c r="Q852" s="156">
        <f t="shared" si="169"/>
        <v>1.8844722020318092E-4</v>
      </c>
      <c r="R852" s="156">
        <f t="shared" si="163"/>
        <v>-3.565126440732288E-3</v>
      </c>
    </row>
    <row r="853" spans="9:18" ht="15" x14ac:dyDescent="0.2">
      <c r="I853" s="49">
        <v>43866</v>
      </c>
      <c r="J853" s="50">
        <v>8.0590000152587802</v>
      </c>
      <c r="K853" s="139">
        <f t="shared" si="164"/>
        <v>7.5979526867892789E-3</v>
      </c>
      <c r="L853" s="140">
        <f t="shared" si="165"/>
        <v>6.1443323654518913</v>
      </c>
      <c r="M853" s="139" t="e" cm="1">
        <f t="array" ref="M853">[1]!BSMPut(L853,$G$4,$G$7,V853,$G$11,AE853)</f>
        <v>#VALUE!</v>
      </c>
      <c r="N853" s="139" t="e">
        <f t="shared" si="166"/>
        <v>#VALUE!</v>
      </c>
      <c r="O853" s="141">
        <f t="shared" si="167"/>
        <v>4.6332315860831308E-2</v>
      </c>
      <c r="P853" s="139">
        <f t="shared" si="168"/>
        <v>-5.121758958250954E-3</v>
      </c>
      <c r="Q853" s="156">
        <f t="shared" si="169"/>
        <v>3.5086344320042485E-4</v>
      </c>
      <c r="R853" s="156">
        <f t="shared" si="163"/>
        <v>-4.770895515050529E-3</v>
      </c>
    </row>
    <row r="854" spans="9:18" ht="15" x14ac:dyDescent="0.2">
      <c r="I854" s="49">
        <v>43865</v>
      </c>
      <c r="J854" s="50">
        <v>7.9980001449584899</v>
      </c>
      <c r="K854" s="139">
        <f t="shared" si="164"/>
        <v>1.0558181247567114E-2</v>
      </c>
      <c r="L854" s="140">
        <f t="shared" si="165"/>
        <v>6.1623838393623149</v>
      </c>
      <c r="M854" s="139" t="e" cm="1">
        <f t="array" ref="M854">[1]!BSMPut(L854,$G$4,$G$7,V854,$G$11,AE854)</f>
        <v>#VALUE!</v>
      </c>
      <c r="N854" s="139" t="e">
        <f t="shared" si="166"/>
        <v>#VALUE!</v>
      </c>
      <c r="O854" s="141">
        <f t="shared" si="167"/>
        <v>6.4383789771254918E-2</v>
      </c>
      <c r="P854" s="139">
        <f t="shared" si="168"/>
        <v>-7.1172408695815703E-3</v>
      </c>
      <c r="Q854" s="156">
        <f t="shared" si="169"/>
        <v>6.7752164994839506E-4</v>
      </c>
      <c r="R854" s="156">
        <f t="shared" si="163"/>
        <v>-6.4397192196331754E-3</v>
      </c>
    </row>
    <row r="855" spans="9:18" ht="15" x14ac:dyDescent="0.2">
      <c r="I855" s="49">
        <v>43864</v>
      </c>
      <c r="J855" s="50">
        <v>7.9140000343322701</v>
      </c>
      <c r="K855" s="139">
        <f t="shared" si="164"/>
        <v>4.3054289086558607E-3</v>
      </c>
      <c r="L855" s="140">
        <f t="shared" si="165"/>
        <v>6.1242545552895544</v>
      </c>
      <c r="M855" s="139" t="e" cm="1">
        <f t="array" ref="M855">[1]!BSMPut(L855,$G$4,$G$7,V855,$G$11,AE855)</f>
        <v>#VALUE!</v>
      </c>
      <c r="N855" s="139" t="e">
        <f t="shared" si="166"/>
        <v>#VALUE!</v>
      </c>
      <c r="O855" s="141">
        <f t="shared" si="167"/>
        <v>2.6254505698494413E-2</v>
      </c>
      <c r="P855" s="139">
        <f t="shared" si="168"/>
        <v>-2.9022777570545076E-3</v>
      </c>
      <c r="Q855" s="156">
        <f t="shared" si="169"/>
        <v>1.1266208814452132E-4</v>
      </c>
      <c r="R855" s="156">
        <f t="shared" si="163"/>
        <v>-2.7896156689099865E-3</v>
      </c>
    </row>
    <row r="856" spans="9:18" ht="15" x14ac:dyDescent="0.2">
      <c r="I856" s="49">
        <v>43861</v>
      </c>
      <c r="J856" s="50">
        <v>7.88000011444091</v>
      </c>
      <c r="K856" s="139">
        <f t="shared" si="164"/>
        <v>-1.8981151913454744E-2</v>
      </c>
      <c r="L856" s="140">
        <f t="shared" si="165"/>
        <v>5.9822529842815175</v>
      </c>
      <c r="M856" s="139" t="e" cm="1">
        <f t="array" ref="M856">[1]!BSMPut(L856,$G$4,$G$7,V856,$G$11,AE856)</f>
        <v>#VALUE!</v>
      </c>
      <c r="N856" s="139" t="e">
        <f t="shared" si="166"/>
        <v>#VALUE!</v>
      </c>
      <c r="O856" s="141">
        <f t="shared" si="167"/>
        <v>-0.11574706530954249</v>
      </c>
      <c r="P856" s="139">
        <f t="shared" si="168"/>
        <v>1.279514217292938E-2</v>
      </c>
      <c r="Q856" s="156">
        <f t="shared" si="169"/>
        <v>2.189727544536637E-3</v>
      </c>
      <c r="R856" s="156">
        <f t="shared" si="163"/>
        <v>1.4984869717466017E-2</v>
      </c>
    </row>
    <row r="857" spans="9:18" ht="15" x14ac:dyDescent="0.2">
      <c r="I857" s="49">
        <v>43860</v>
      </c>
      <c r="J857" s="50">
        <v>8.0310001373290998</v>
      </c>
      <c r="K857" s="139">
        <f t="shared" si="164"/>
        <v>4.1175417572317926E-3</v>
      </c>
      <c r="L857" s="140">
        <f t="shared" si="165"/>
        <v>6.1231088194308532</v>
      </c>
      <c r="M857" s="139" t="e" cm="1">
        <f t="array" ref="M857">[1]!BSMPut(L857,$G$4,$G$7,V857,$G$11,AE857)</f>
        <v>#VALUE!</v>
      </c>
      <c r="N857" s="139" t="e">
        <f t="shared" si="166"/>
        <v>#VALUE!</v>
      </c>
      <c r="O857" s="141">
        <f t="shared" si="167"/>
        <v>2.5108769839793155E-2</v>
      </c>
      <c r="P857" s="139">
        <f t="shared" si="168"/>
        <v>-2.775623546293301E-3</v>
      </c>
      <c r="Q857" s="156">
        <f t="shared" si="169"/>
        <v>1.0304358875755059E-4</v>
      </c>
      <c r="R857" s="156">
        <f t="shared" si="163"/>
        <v>-2.6725799575357504E-3</v>
      </c>
    </row>
    <row r="858" spans="9:18" ht="15" x14ac:dyDescent="0.2">
      <c r="I858" s="49">
        <v>43859</v>
      </c>
      <c r="J858" s="50">
        <v>7.9980001449584899</v>
      </c>
      <c r="K858" s="139">
        <f t="shared" si="164"/>
        <v>1.8423222013609634E-2</v>
      </c>
      <c r="L858" s="140">
        <f t="shared" si="165"/>
        <v>6.210344858343678</v>
      </c>
      <c r="M858" s="139" t="e" cm="1">
        <f t="array" ref="M858">[1]!BSMPut(L858,$G$4,$G$7,V858,$G$11,AE858)</f>
        <v>#VALUE!</v>
      </c>
      <c r="N858" s="139" t="e">
        <f t="shared" si="166"/>
        <v>#VALUE!</v>
      </c>
      <c r="O858" s="141">
        <f t="shared" si="167"/>
        <v>0.11234480875261799</v>
      </c>
      <c r="P858" s="139">
        <f t="shared" si="168"/>
        <v>-1.2419043165682746E-2</v>
      </c>
      <c r="Q858" s="156">
        <f t="shared" si="169"/>
        <v>2.0628902477842145E-3</v>
      </c>
      <c r="R858" s="156">
        <f t="shared" si="163"/>
        <v>-1.0356152917898532E-2</v>
      </c>
    </row>
    <row r="859" spans="9:18" ht="15" x14ac:dyDescent="0.2">
      <c r="I859" s="49">
        <v>43858</v>
      </c>
      <c r="J859" s="50">
        <v>7.8520002365112296</v>
      </c>
      <c r="K859" s="139">
        <f t="shared" si="164"/>
        <v>2.2148781727520672E-2</v>
      </c>
      <c r="L859" s="140">
        <f t="shared" si="165"/>
        <v>6.2330633216638631</v>
      </c>
      <c r="M859" s="139" t="e" cm="1">
        <f t="array" ref="M859">[1]!BSMPut(L859,$G$4,$G$7,V859,$G$11,AE859)</f>
        <v>#VALUE!</v>
      </c>
      <c r="N859" s="139" t="e">
        <f t="shared" si="166"/>
        <v>#VALUE!</v>
      </c>
      <c r="O859" s="141">
        <f t="shared" si="167"/>
        <v>0.13506327207280311</v>
      </c>
      <c r="P859" s="139">
        <f t="shared" si="168"/>
        <v>-1.4930432697286576E-2</v>
      </c>
      <c r="Q859" s="156">
        <f t="shared" si="169"/>
        <v>2.9815674454215864E-3</v>
      </c>
      <c r="R859" s="156">
        <f t="shared" si="163"/>
        <v>-1.194886525186499E-2</v>
      </c>
    </row>
    <row r="860" spans="9:18" ht="15" x14ac:dyDescent="0.2">
      <c r="I860" s="49">
        <v>43857</v>
      </c>
      <c r="J860" s="50">
        <v>7.6799998283386204</v>
      </c>
      <c r="K860" s="139">
        <f t="shared" si="164"/>
        <v>-1.5632420957369702E-2</v>
      </c>
      <c r="L860" s="140">
        <f t="shared" si="165"/>
        <v>6.0026735458177916</v>
      </c>
      <c r="M860" s="139" t="e" cm="1">
        <f t="array" ref="M860">[1]!BSMPut(L860,$G$4,$G$7,V860,$G$11,AE860)</f>
        <v>#VALUE!</v>
      </c>
      <c r="N860" s="139" t="e">
        <f t="shared" si="166"/>
        <v>#VALUE!</v>
      </c>
      <c r="O860" s="141">
        <f t="shared" si="167"/>
        <v>-9.5326503773268456E-2</v>
      </c>
      <c r="P860" s="139">
        <f t="shared" si="168"/>
        <v>1.0537771868041498E-2</v>
      </c>
      <c r="Q860" s="156">
        <f t="shared" si="169"/>
        <v>1.4852427263620815E-3</v>
      </c>
      <c r="R860" s="156">
        <f t="shared" si="163"/>
        <v>1.2023014594403579E-2</v>
      </c>
    </row>
    <row r="861" spans="9:18" ht="15" x14ac:dyDescent="0.2">
      <c r="I861" s="49">
        <v>43854</v>
      </c>
      <c r="J861" s="50">
        <v>7.8010001182556099</v>
      </c>
      <c r="K861" s="139">
        <f t="shared" si="164"/>
        <v>2.2295146155849977E-2</v>
      </c>
      <c r="L861" s="140">
        <f t="shared" si="165"/>
        <v>6.2339558519550735</v>
      </c>
      <c r="M861" s="139" t="e" cm="1">
        <f t="array" ref="M861">[1]!BSMPut(L861,$G$4,$G$7,V861,$G$11,AE861)</f>
        <v>#VALUE!</v>
      </c>
      <c r="N861" s="139" t="e">
        <f t="shared" si="166"/>
        <v>#VALUE!</v>
      </c>
      <c r="O861" s="141">
        <f t="shared" si="167"/>
        <v>0.1359558023640135</v>
      </c>
      <c r="P861" s="139">
        <f t="shared" si="168"/>
        <v>-1.5029096554889725E-2</v>
      </c>
      <c r="Q861" s="156">
        <f t="shared" si="169"/>
        <v>3.0211034634756201E-3</v>
      </c>
      <c r="R861" s="156">
        <f t="shared" si="163"/>
        <v>-1.2007993091414105E-2</v>
      </c>
    </row>
    <row r="862" spans="9:18" ht="15" x14ac:dyDescent="0.2">
      <c r="I862" s="49">
        <v>43853</v>
      </c>
      <c r="J862" s="50">
        <v>7.6290001869201598</v>
      </c>
      <c r="K862" s="139">
        <f t="shared" si="164"/>
        <v>9.3501830734305166E-3</v>
      </c>
      <c r="L862" s="140">
        <f t="shared" si="165"/>
        <v>6.1550174664365249</v>
      </c>
      <c r="M862" s="139" t="e" cm="1">
        <f t="array" ref="M862">[1]!BSMPut(L862,$G$4,$G$7,V862,$G$11,AE862)</f>
        <v>#VALUE!</v>
      </c>
      <c r="N862" s="139" t="e">
        <f t="shared" si="166"/>
        <v>#VALUE!</v>
      </c>
      <c r="O862" s="141">
        <f t="shared" si="167"/>
        <v>5.7017416845464908E-2</v>
      </c>
      <c r="P862" s="139">
        <f t="shared" si="168"/>
        <v>-6.3029326309040892E-3</v>
      </c>
      <c r="Q862" s="156">
        <f t="shared" si="169"/>
        <v>5.3135549959469988E-4</v>
      </c>
      <c r="R862" s="156">
        <f t="shared" si="163"/>
        <v>-5.7715771313093895E-3</v>
      </c>
    </row>
    <row r="863" spans="9:18" ht="15" x14ac:dyDescent="0.2">
      <c r="I863" s="49">
        <v>43852</v>
      </c>
      <c r="J863" s="50">
        <v>7.55800008773803</v>
      </c>
      <c r="K863" s="139">
        <f t="shared" si="164"/>
        <v>-4.4884457766239455E-3</v>
      </c>
      <c r="L863" s="140">
        <f t="shared" si="165"/>
        <v>6.0706295070226197</v>
      </c>
      <c r="M863" s="139" t="e" cm="1">
        <f t="array" ref="M863">[1]!BSMPut(L863,$G$4,$G$7,V863,$G$11,AE863)</f>
        <v>#VALUE!</v>
      </c>
      <c r="N863" s="139" t="e">
        <f t="shared" si="166"/>
        <v>#VALUE!</v>
      </c>
      <c r="O863" s="141">
        <f t="shared" si="167"/>
        <v>-2.7370542568440293E-2</v>
      </c>
      <c r="P863" s="139">
        <f t="shared" si="168"/>
        <v>3.0256489231657176E-3</v>
      </c>
      <c r="Q863" s="156">
        <f t="shared" si="169"/>
        <v>1.2244383327295052E-4</v>
      </c>
      <c r="R863" s="156">
        <f t="shared" si="163"/>
        <v>3.1480927564386681E-3</v>
      </c>
    </row>
    <row r="864" spans="9:18" ht="15" x14ac:dyDescent="0.2">
      <c r="I864" s="49">
        <v>43851</v>
      </c>
      <c r="J864" s="50">
        <v>7.5920000076293901</v>
      </c>
      <c r="K864" s="139">
        <f t="shared" si="164"/>
        <v>-3.9437686667652145E-3</v>
      </c>
      <c r="L864" s="140">
        <f t="shared" si="165"/>
        <v>6.0739509480655496</v>
      </c>
      <c r="M864" s="139" t="e" cm="1">
        <f t="array" ref="M864">[1]!BSMPut(L864,$G$4,$G$7,V864,$G$11,AE864)</f>
        <v>#VALUE!</v>
      </c>
      <c r="N864" s="139" t="e">
        <f t="shared" si="166"/>
        <v>#VALUE!</v>
      </c>
      <c r="O864" s="141">
        <f t="shared" si="167"/>
        <v>-2.404910152551043E-2</v>
      </c>
      <c r="P864" s="139">
        <f t="shared" si="168"/>
        <v>2.6584835851103882E-3</v>
      </c>
      <c r="Q864" s="156">
        <f t="shared" si="169"/>
        <v>9.4529599037266002E-5</v>
      </c>
      <c r="R864" s="156">
        <f t="shared" si="163"/>
        <v>2.7530131841476541E-3</v>
      </c>
    </row>
    <row r="865" spans="9:18" ht="15" x14ac:dyDescent="0.2">
      <c r="I865" s="49">
        <v>43850</v>
      </c>
      <c r="J865" s="50">
        <v>7.6220002174377397</v>
      </c>
      <c r="K865" s="139">
        <f t="shared" si="164"/>
        <v>-1.0441222739002524E-2</v>
      </c>
      <c r="L865" s="140">
        <f t="shared" si="165"/>
        <v>6.0343294728108319</v>
      </c>
      <c r="M865" s="139" t="e" cm="1">
        <f t="array" ref="M865">[1]!BSMPut(L865,$G$4,$G$7,V865,$G$11,AE865)</f>
        <v>#VALUE!</v>
      </c>
      <c r="N865" s="139" t="e">
        <f t="shared" si="166"/>
        <v>#VALUE!</v>
      </c>
      <c r="O865" s="141">
        <f t="shared" si="167"/>
        <v>-6.3670576780228139E-2</v>
      </c>
      <c r="P865" s="139">
        <f t="shared" si="168"/>
        <v>7.0383994614183218E-3</v>
      </c>
      <c r="Q865" s="156">
        <f t="shared" si="169"/>
        <v>6.6259426469203486E-4</v>
      </c>
      <c r="R865" s="156">
        <f t="shared" si="163"/>
        <v>7.7009937261103565E-3</v>
      </c>
    </row>
    <row r="866" spans="9:18" ht="15" x14ac:dyDescent="0.2">
      <c r="I866" s="49">
        <v>43847</v>
      </c>
      <c r="J866" s="50">
        <v>7.7020001411437899</v>
      </c>
      <c r="K866" s="139">
        <f t="shared" si="164"/>
        <v>1.8212090111788214E-2</v>
      </c>
      <c r="L866" s="140">
        <f t="shared" si="165"/>
        <v>6.2090573759959007</v>
      </c>
      <c r="M866" s="139" t="e" cm="1">
        <f t="array" ref="M866">[1]!BSMPut(L866,$G$4,$G$7,V866,$G$11,AE866)</f>
        <v>#VALUE!</v>
      </c>
      <c r="N866" s="139" t="e">
        <f t="shared" si="166"/>
        <v>#VALUE!</v>
      </c>
      <c r="O866" s="141">
        <f t="shared" si="167"/>
        <v>0.11105732640484067</v>
      </c>
      <c r="P866" s="139">
        <f t="shared" si="168"/>
        <v>-1.2276719732765527E-2</v>
      </c>
      <c r="Q866" s="156">
        <f t="shared" si="169"/>
        <v>2.0158793324721361E-3</v>
      </c>
      <c r="R866" s="156">
        <f t="shared" si="163"/>
        <v>-1.0260840400293391E-2</v>
      </c>
    </row>
    <row r="867" spans="9:18" ht="15" x14ac:dyDescent="0.2">
      <c r="I867" s="49">
        <v>43846</v>
      </c>
      <c r="J867" s="50">
        <v>7.5630002021789497</v>
      </c>
      <c r="K867" s="139">
        <f t="shared" si="164"/>
        <v>1.8145948755865678E-2</v>
      </c>
      <c r="L867" s="140">
        <f t="shared" si="165"/>
        <v>6.2086540460042059</v>
      </c>
      <c r="M867" s="139" t="e" cm="1">
        <f t="array" ref="M867">[1]!BSMPut(L867,$G$4,$G$7,V867,$G$11,AE867)</f>
        <v>#VALUE!</v>
      </c>
      <c r="N867" s="139" t="e">
        <f t="shared" si="166"/>
        <v>#VALUE!</v>
      </c>
      <c r="O867" s="141">
        <f t="shared" si="167"/>
        <v>0.11065399641314588</v>
      </c>
      <c r="P867" s="139">
        <f t="shared" si="168"/>
        <v>-1.2232134027093076E-2</v>
      </c>
      <c r="Q867" s="156">
        <f t="shared" si="169"/>
        <v>2.0012636703450669E-3</v>
      </c>
      <c r="R867" s="156">
        <f t="shared" si="163"/>
        <v>-1.0230870356748009E-2</v>
      </c>
    </row>
    <row r="868" spans="9:18" ht="15" x14ac:dyDescent="0.2">
      <c r="I868" s="49">
        <v>43845</v>
      </c>
      <c r="J868" s="50">
        <v>7.4270000457763601</v>
      </c>
      <c r="K868" s="139">
        <f t="shared" si="164"/>
        <v>3.6420017530510254E-3</v>
      </c>
      <c r="L868" s="140">
        <f t="shared" si="165"/>
        <v>6.1202089764617753</v>
      </c>
      <c r="M868" s="139" t="e" cm="1">
        <f t="array" ref="M868">[1]!BSMPut(L868,$G$4,$G$7,V868,$G$11,AE868)</f>
        <v>#VALUE!</v>
      </c>
      <c r="N868" s="139" t="e">
        <f t="shared" si="166"/>
        <v>#VALUE!</v>
      </c>
      <c r="O868" s="141">
        <f t="shared" si="167"/>
        <v>2.2208926870715295E-2</v>
      </c>
      <c r="P868" s="139">
        <f t="shared" si="168"/>
        <v>-2.4550633405611396E-3</v>
      </c>
      <c r="Q868" s="156">
        <f t="shared" si="169"/>
        <v>8.0616743766933745E-5</v>
      </c>
      <c r="R868" s="156">
        <f t="shared" si="163"/>
        <v>-2.3744465967942057E-3</v>
      </c>
    </row>
    <row r="869" spans="9:18" ht="15" x14ac:dyDescent="0.2">
      <c r="I869" s="49">
        <v>43844</v>
      </c>
      <c r="J869" s="50">
        <v>7.4000000953674299</v>
      </c>
      <c r="K869" s="139">
        <f t="shared" si="164"/>
        <v>-4.0529387404237156E-4</v>
      </c>
      <c r="L869" s="140">
        <f t="shared" si="165"/>
        <v>6.0955285675270501</v>
      </c>
      <c r="M869" s="139" t="e" cm="1">
        <f t="array" ref="M869">[1]!BSMPut(L869,$G$4,$G$7,V869,$G$11,AE869)</f>
        <v>#VALUE!</v>
      </c>
      <c r="N869" s="139" t="e">
        <f t="shared" si="166"/>
        <v>#VALUE!</v>
      </c>
      <c r="O869" s="141">
        <f t="shared" si="167"/>
        <v>-2.4714820640099333E-3</v>
      </c>
      <c r="P869" s="139">
        <f t="shared" si="168"/>
        <v>2.7320748307771539E-4</v>
      </c>
      <c r="Q869" s="156">
        <f t="shared" si="169"/>
        <v>9.9835507588402396E-7</v>
      </c>
      <c r="R869" s="156">
        <f t="shared" si="163"/>
        <v>2.7420583815359939E-4</v>
      </c>
    </row>
    <row r="870" spans="9:18" ht="15" x14ac:dyDescent="0.2">
      <c r="I870" s="49">
        <v>43843</v>
      </c>
      <c r="J870" s="50">
        <v>7.4029998779296804</v>
      </c>
      <c r="K870" s="139">
        <f t="shared" si="164"/>
        <v>-6.7313381409080126E-3</v>
      </c>
      <c r="L870" s="140">
        <f t="shared" si="165"/>
        <v>6.0569523492739892</v>
      </c>
      <c r="M870" s="139" t="e" cm="1">
        <f t="array" ref="M870">[1]!BSMPut(L870,$G$4,$G$7,V870,$G$11,AE870)</f>
        <v>#VALUE!</v>
      </c>
      <c r="N870" s="139" t="e">
        <f t="shared" si="166"/>
        <v>#VALUE!</v>
      </c>
      <c r="O870" s="141">
        <f t="shared" si="167"/>
        <v>-4.1047700317070834E-2</v>
      </c>
      <c r="P870" s="139">
        <f t="shared" si="168"/>
        <v>4.537576482169522E-3</v>
      </c>
      <c r="Q870" s="156">
        <f t="shared" si="169"/>
        <v>2.7538974639754242E-4</v>
      </c>
      <c r="R870" s="156">
        <f t="shared" si="163"/>
        <v>4.8129662285670647E-3</v>
      </c>
    </row>
    <row r="871" spans="9:18" ht="15" x14ac:dyDescent="0.2">
      <c r="I871" s="49">
        <v>43840</v>
      </c>
      <c r="J871" s="50">
        <v>7.4530000686645499</v>
      </c>
      <c r="K871" s="139">
        <f t="shared" si="164"/>
        <v>2.0194515399050081E-2</v>
      </c>
      <c r="L871" s="140">
        <f t="shared" si="165"/>
        <v>6.221146205495935</v>
      </c>
      <c r="M871" s="139" t="e" cm="1">
        <f t="array" ref="M871">[1]!BSMPut(L871,$G$4,$G$7,V871,$G$11,AE871)</f>
        <v>#VALUE!</v>
      </c>
      <c r="N871" s="139" t="e">
        <f t="shared" si="166"/>
        <v>#VALUE!</v>
      </c>
      <c r="O871" s="141">
        <f t="shared" si="167"/>
        <v>0.12314615590487499</v>
      </c>
      <c r="P871" s="139">
        <f t="shared" si="168"/>
        <v>-1.3613067153268894E-2</v>
      </c>
      <c r="Q871" s="156">
        <f t="shared" si="169"/>
        <v>2.4786306935317289E-3</v>
      </c>
      <c r="R871" s="156">
        <f t="shared" si="163"/>
        <v>-1.1134436459737164E-2</v>
      </c>
    </row>
    <row r="872" spans="9:18" ht="15" x14ac:dyDescent="0.2">
      <c r="I872" s="49">
        <v>43839</v>
      </c>
      <c r="J872" s="50">
        <v>7.3039999008178702</v>
      </c>
      <c r="K872" s="139">
        <f t="shared" si="164"/>
        <v>3.84086591192967E-3</v>
      </c>
      <c r="L872" s="140">
        <f t="shared" si="165"/>
        <v>6.1214216501124801</v>
      </c>
      <c r="M872" s="139" t="e" cm="1">
        <f t="array" ref="M872">[1]!BSMPut(L872,$G$4,$G$7,V872,$G$11,AE872)</f>
        <v>#VALUE!</v>
      </c>
      <c r="N872" s="139" t="e">
        <f t="shared" si="166"/>
        <v>#VALUE!</v>
      </c>
      <c r="O872" s="141">
        <f t="shared" si="167"/>
        <v>2.3421600521420061E-2</v>
      </c>
      <c r="P872" s="139">
        <f t="shared" si="168"/>
        <v>-2.589117121783475E-3</v>
      </c>
      <c r="Q872" s="156">
        <f t="shared" si="169"/>
        <v>8.9660930775356317E-5</v>
      </c>
      <c r="R872" s="156">
        <f t="shared" si="163"/>
        <v>-2.4994561910081188E-3</v>
      </c>
    </row>
    <row r="873" spans="9:18" ht="15" x14ac:dyDescent="0.2">
      <c r="I873" s="49">
        <v>43838</v>
      </c>
      <c r="J873" s="50">
        <v>7.27600002288818</v>
      </c>
      <c r="K873" s="139">
        <f t="shared" si="164"/>
        <v>5.7891017959190213E-3</v>
      </c>
      <c r="L873" s="140">
        <f t="shared" si="165"/>
        <v>6.1333019926296624</v>
      </c>
      <c r="M873" s="139" t="e" cm="1">
        <f t="array" ref="M873">[1]!BSMPut(L873,$G$4,$G$7,V873,$G$11,AE873)</f>
        <v>#VALUE!</v>
      </c>
      <c r="N873" s="139" t="e">
        <f t="shared" si="166"/>
        <v>#VALUE!</v>
      </c>
      <c r="O873" s="141">
        <f t="shared" si="167"/>
        <v>3.5301943038602346E-2</v>
      </c>
      <c r="P873" s="139">
        <f t="shared" si="168"/>
        <v>-3.9024175598025537E-3</v>
      </c>
      <c r="Q873" s="156">
        <f t="shared" si="169"/>
        <v>2.0368888176209822E-4</v>
      </c>
      <c r="R873" s="156">
        <f t="shared" si="163"/>
        <v>-3.6987286780404555E-3</v>
      </c>
    </row>
    <row r="874" spans="9:18" ht="15" x14ac:dyDescent="0.2">
      <c r="I874" s="49">
        <v>43837</v>
      </c>
      <c r="J874" s="50">
        <v>7.2340002059936497</v>
      </c>
      <c r="K874" s="139">
        <f t="shared" si="164"/>
        <v>-5.5275154106001947E-4</v>
      </c>
      <c r="L874" s="140">
        <f t="shared" si="165"/>
        <v>6.0946293706662642</v>
      </c>
      <c r="M874" s="139" t="e" cm="1">
        <f t="array" ref="M874">[1]!BSMPut(L874,$G$4,$G$7,V874,$G$11,AE874)</f>
        <v>#VALUE!</v>
      </c>
      <c r="N874" s="139" t="e">
        <f t="shared" si="166"/>
        <v>#VALUE!</v>
      </c>
      <c r="O874" s="141">
        <f t="shared" si="167"/>
        <v>-3.3706789247958113E-3</v>
      </c>
      <c r="P874" s="139">
        <f t="shared" si="168"/>
        <v>3.7260828986653824E-4</v>
      </c>
      <c r="Q874" s="156">
        <f t="shared" si="169"/>
        <v>1.8569699480270504E-6</v>
      </c>
      <c r="R874" s="156">
        <f t="shared" si="163"/>
        <v>3.744652598145653E-4</v>
      </c>
    </row>
    <row r="875" spans="9:18" ht="15" x14ac:dyDescent="0.2">
      <c r="I875" s="49">
        <v>43836</v>
      </c>
      <c r="J875" s="50">
        <v>7.2379999160766602</v>
      </c>
      <c r="K875" s="139">
        <f t="shared" si="164"/>
        <v>1.6593040494373417E-3</v>
      </c>
      <c r="L875" s="140">
        <f t="shared" si="165"/>
        <v>6.1081184857668154</v>
      </c>
      <c r="M875" s="139" t="e" cm="1">
        <f t="array" ref="M875">[1]!BSMPut(L875,$G$4,$G$7,V875,$G$11,AE875)</f>
        <v>#VALUE!</v>
      </c>
      <c r="N875" s="139" t="e">
        <f t="shared" si="166"/>
        <v>#VALUE!</v>
      </c>
      <c r="O875" s="141">
        <f t="shared" si="167"/>
        <v>1.0118436175755363E-2</v>
      </c>
      <c r="P875" s="139">
        <f t="shared" si="168"/>
        <v>-1.1185322849462183E-3</v>
      </c>
      <c r="Q875" s="156">
        <f t="shared" si="169"/>
        <v>1.6733889523791879E-5</v>
      </c>
      <c r="R875" s="156">
        <f t="shared" si="163"/>
        <v>-1.1017983954224263E-3</v>
      </c>
    </row>
    <row r="876" spans="9:18" ht="15" x14ac:dyDescent="0.2">
      <c r="I876" s="49">
        <v>43833</v>
      </c>
      <c r="J876" s="50">
        <v>7.2259998321533203</v>
      </c>
      <c r="K876" s="139">
        <f t="shared" si="164"/>
        <v>1.5233961227522853E-3</v>
      </c>
      <c r="L876" s="140">
        <f t="shared" si="165"/>
        <v>6.1072897192231501</v>
      </c>
      <c r="M876" s="139" t="e" cm="1">
        <f t="array" ref="M876">[1]!BSMPut(L876,$G$4,$G$7,V876,$G$11,AE876)</f>
        <v>#VALUE!</v>
      </c>
      <c r="N876" s="139" t="e">
        <f t="shared" si="166"/>
        <v>#VALUE!</v>
      </c>
      <c r="O876" s="141">
        <f t="shared" si="167"/>
        <v>9.2896696320901029E-3</v>
      </c>
      <c r="P876" s="139">
        <f t="shared" si="168"/>
        <v>-1.0269171262723849E-3</v>
      </c>
      <c r="Q876" s="156">
        <f t="shared" si="169"/>
        <v>1.4104920516887478E-5</v>
      </c>
      <c r="R876" s="156">
        <f t="shared" si="163"/>
        <v>-1.0128122057554974E-3</v>
      </c>
    </row>
    <row r="877" spans="9:18" ht="15" x14ac:dyDescent="0.2">
      <c r="I877" s="49">
        <v>43832</v>
      </c>
      <c r="J877" s="50">
        <v>7.2150001525878897</v>
      </c>
      <c r="K877" s="139">
        <f t="shared" si="164"/>
        <v>2.0018884263334608E-2</v>
      </c>
      <c r="L877" s="140">
        <f t="shared" si="165"/>
        <v>6.2200752068216323</v>
      </c>
      <c r="M877" s="139" t="e" cm="1">
        <f t="array" ref="M877">[1]!BSMPut(L877,$G$4,$G$7,V877,$G$11,AE877)</f>
        <v>#VALUE!</v>
      </c>
      <c r="N877" s="139" t="e">
        <f t="shared" si="166"/>
        <v>#VALUE!</v>
      </c>
      <c r="O877" s="141">
        <f t="shared" si="167"/>
        <v>0.12207515723057227</v>
      </c>
      <c r="P877" s="139">
        <f t="shared" si="168"/>
        <v>-1.3494674688906409E-2</v>
      </c>
      <c r="Q877" s="156">
        <f t="shared" si="169"/>
        <v>2.4357050068603767E-3</v>
      </c>
      <c r="R877" s="156">
        <f t="shared" si="163"/>
        <v>-1.1058969682046033E-2</v>
      </c>
    </row>
    <row r="878" spans="9:18" ht="15" x14ac:dyDescent="0.2">
      <c r="I878" s="49">
        <v>43831</v>
      </c>
      <c r="J878" s="50">
        <v>7.07200002670288</v>
      </c>
      <c r="K878" s="139">
        <f t="shared" si="164"/>
        <v>0</v>
      </c>
      <c r="L878" s="140">
        <f t="shared" si="165"/>
        <v>6.09800004959106</v>
      </c>
      <c r="M878" s="139" t="e" cm="1">
        <f t="array" ref="M878">[1]!BSMPut(L878,$G$4,$G$7,V878,$G$11,AE878)</f>
        <v>#VALUE!</v>
      </c>
      <c r="N878" s="139" t="e">
        <f t="shared" si="166"/>
        <v>#VALUE!</v>
      </c>
      <c r="O878" s="141">
        <f t="shared" si="167"/>
        <v>0</v>
      </c>
      <c r="P878" s="139">
        <f t="shared" si="168"/>
        <v>0</v>
      </c>
      <c r="Q878" s="156">
        <f t="shared" si="169"/>
        <v>0</v>
      </c>
      <c r="R878" s="156">
        <f t="shared" si="163"/>
        <v>0</v>
      </c>
    </row>
    <row r="879" spans="9:18" ht="15" x14ac:dyDescent="0.2">
      <c r="I879" s="49">
        <v>43830</v>
      </c>
      <c r="J879" s="50">
        <v>7.07200002670288</v>
      </c>
      <c r="K879" s="139">
        <f t="shared" si="164"/>
        <v>-9.8932514197463723E-4</v>
      </c>
      <c r="L879" s="140">
        <f t="shared" si="165"/>
        <v>6.0919671448262376</v>
      </c>
      <c r="M879" s="139" t="e" cm="1">
        <f t="array" ref="M879">[1]!BSMPut(L879,$G$4,$G$7,V879,$G$11,AE879)</f>
        <v>#VALUE!</v>
      </c>
      <c r="N879" s="139" t="e">
        <f t="shared" si="166"/>
        <v>#VALUE!</v>
      </c>
      <c r="O879" s="141">
        <f t="shared" si="167"/>
        <v>-6.0329047648224332E-3</v>
      </c>
      <c r="P879" s="139">
        <f t="shared" si="168"/>
        <v>6.6690135058899167E-4</v>
      </c>
      <c r="Q879" s="156">
        <f t="shared" si="169"/>
        <v>5.9487133682270147E-6</v>
      </c>
      <c r="R879" s="156">
        <f t="shared" si="163"/>
        <v>6.7285006395721866E-4</v>
      </c>
    </row>
    <row r="880" spans="9:18" ht="15" x14ac:dyDescent="0.2">
      <c r="I880" s="49">
        <v>43829</v>
      </c>
      <c r="J880" s="50">
        <v>7.0789999961853001</v>
      </c>
      <c r="K880" s="139">
        <f t="shared" si="164"/>
        <v>-1.1237640970949482E-2</v>
      </c>
      <c r="L880" s="140">
        <f t="shared" si="165"/>
        <v>6.0294729143929233</v>
      </c>
      <c r="M880" s="139" t="e" cm="1">
        <f t="array" ref="M880">[1]!BSMPut(L880,$G$4,$G$7,V880,$G$11,AE880)</f>
        <v>#VALUE!</v>
      </c>
      <c r="N880" s="139" t="e">
        <f t="shared" si="166"/>
        <v>#VALUE!</v>
      </c>
      <c r="O880" s="141">
        <f t="shared" si="167"/>
        <v>-6.8527135198136691E-2</v>
      </c>
      <c r="P880" s="139">
        <f t="shared" si="168"/>
        <v>7.5752627958112495E-3</v>
      </c>
      <c r="Q880" s="156">
        <f t="shared" si="169"/>
        <v>7.6752981875335535E-4</v>
      </c>
      <c r="R880" s="156">
        <f t="shared" si="163"/>
        <v>8.3427926145646057E-3</v>
      </c>
    </row>
    <row r="881" spans="9:18" ht="15" x14ac:dyDescent="0.2">
      <c r="I881" s="49">
        <v>43826</v>
      </c>
      <c r="J881" s="50">
        <v>7.1589999198913503</v>
      </c>
      <c r="K881" s="139">
        <f t="shared" si="164"/>
        <v>-2.232493004814044E-3</v>
      </c>
      <c r="L881" s="140">
        <f t="shared" si="165"/>
        <v>6.0843863071369917</v>
      </c>
      <c r="M881" s="139" t="e" cm="1">
        <f t="array" ref="M881">[1]!BSMPut(L881,$G$4,$G$7,V881,$G$11,AE881)</f>
        <v>#VALUE!</v>
      </c>
      <c r="N881" s="139" t="e">
        <f t="shared" si="166"/>
        <v>#VALUE!</v>
      </c>
      <c r="O881" s="141">
        <f t="shared" si="167"/>
        <v>-1.3613742454068323E-2</v>
      </c>
      <c r="P881" s="139">
        <f t="shared" si="168"/>
        <v>1.5049173794567737E-3</v>
      </c>
      <c r="Q881" s="156">
        <f t="shared" si="169"/>
        <v>3.029180586758461E-5</v>
      </c>
      <c r="R881" s="156">
        <f t="shared" si="163"/>
        <v>1.5352091853243583E-3</v>
      </c>
    </row>
    <row r="882" spans="9:18" ht="15" x14ac:dyDescent="0.2">
      <c r="I882" s="49">
        <v>43825</v>
      </c>
      <c r="J882" s="50">
        <v>7.1750001907348597</v>
      </c>
      <c r="K882" s="139">
        <f t="shared" si="164"/>
        <v>0</v>
      </c>
      <c r="L882" s="140">
        <f t="shared" si="165"/>
        <v>6.09800004959106</v>
      </c>
      <c r="M882" s="139" t="e" cm="1">
        <f t="array" ref="M882">[1]!BSMPut(L882,$G$4,$G$7,V882,$G$11,AE882)</f>
        <v>#VALUE!</v>
      </c>
      <c r="N882" s="139" t="e">
        <f t="shared" si="166"/>
        <v>#VALUE!</v>
      </c>
      <c r="O882" s="141">
        <f t="shared" si="167"/>
        <v>0</v>
      </c>
      <c r="P882" s="139">
        <f t="shared" si="168"/>
        <v>0</v>
      </c>
      <c r="Q882" s="156">
        <f t="shared" si="169"/>
        <v>0</v>
      </c>
      <c r="R882" s="156">
        <f t="shared" si="163"/>
        <v>0</v>
      </c>
    </row>
    <row r="883" spans="9:18" ht="15" x14ac:dyDescent="0.2">
      <c r="I883" s="49">
        <v>43824</v>
      </c>
      <c r="J883" s="50">
        <v>7.1750001907348597</v>
      </c>
      <c r="K883" s="139">
        <f t="shared" si="164"/>
        <v>0</v>
      </c>
      <c r="L883" s="140">
        <f t="shared" si="165"/>
        <v>6.09800004959106</v>
      </c>
      <c r="M883" s="139" t="e" cm="1">
        <f t="array" ref="M883">[1]!BSMPut(L883,$G$4,$G$7,V883,$G$11,AE883)</f>
        <v>#VALUE!</v>
      </c>
      <c r="N883" s="139" t="e">
        <f t="shared" si="166"/>
        <v>#VALUE!</v>
      </c>
      <c r="O883" s="141">
        <f t="shared" si="167"/>
        <v>0</v>
      </c>
      <c r="P883" s="139">
        <f t="shared" si="168"/>
        <v>0</v>
      </c>
      <c r="Q883" s="156">
        <f t="shared" si="169"/>
        <v>0</v>
      </c>
      <c r="R883" s="156">
        <f t="shared" si="163"/>
        <v>0</v>
      </c>
    </row>
    <row r="884" spans="9:18" ht="15" x14ac:dyDescent="0.2">
      <c r="I884" s="49">
        <v>43823</v>
      </c>
      <c r="J884" s="50">
        <v>7.1750001907348597</v>
      </c>
      <c r="K884" s="139">
        <f t="shared" si="164"/>
        <v>-2.5055203822221192E-3</v>
      </c>
      <c r="L884" s="140">
        <f t="shared" si="165"/>
        <v>6.0827213861760185</v>
      </c>
      <c r="M884" s="139" t="e" cm="1">
        <f t="array" ref="M884">[1]!BSMPut(L884,$G$4,$G$7,V884,$G$11,AE884)</f>
        <v>#VALUE!</v>
      </c>
      <c r="N884" s="139" t="e">
        <f t="shared" si="166"/>
        <v>#VALUE!</v>
      </c>
      <c r="O884" s="141">
        <f t="shared" si="167"/>
        <v>-1.5278663415041471E-2</v>
      </c>
      <c r="P884" s="139">
        <f t="shared" si="168"/>
        <v>1.6889643818180972E-3</v>
      </c>
      <c r="Q884" s="156">
        <f t="shared" si="169"/>
        <v>3.8154066423297534E-5</v>
      </c>
      <c r="R884" s="156">
        <f t="shared" si="163"/>
        <v>1.7271184482413947E-3</v>
      </c>
    </row>
    <row r="885" spans="9:18" ht="15" x14ac:dyDescent="0.2">
      <c r="I885" s="49">
        <v>43822</v>
      </c>
      <c r="J885" s="50">
        <v>7.1929998397827104</v>
      </c>
      <c r="K885" s="139">
        <f t="shared" si="164"/>
        <v>2.6449592784694429E-3</v>
      </c>
      <c r="L885" s="140">
        <f t="shared" si="165"/>
        <v>6.1141290114023326</v>
      </c>
      <c r="M885" s="139" t="e" cm="1">
        <f t="array" ref="M885">[1]!BSMPut(L885,$G$4,$G$7,V885,$G$11,AE885)</f>
        <v>#VALUE!</v>
      </c>
      <c r="N885" s="139" t="e">
        <f t="shared" si="166"/>
        <v>#VALUE!</v>
      </c>
      <c r="O885" s="141">
        <f t="shared" si="167"/>
        <v>1.6128961811272546E-2</v>
      </c>
      <c r="P885" s="139">
        <f t="shared" si="168"/>
        <v>-1.7829597573388058E-3</v>
      </c>
      <c r="Q885" s="156">
        <f t="shared" si="169"/>
        <v>4.2518989195426785E-5</v>
      </c>
      <c r="R885" s="156">
        <f t="shared" si="163"/>
        <v>-1.740440768143379E-3</v>
      </c>
    </row>
    <row r="886" spans="9:18" ht="15" x14ac:dyDescent="0.2">
      <c r="I886" s="49">
        <v>43819</v>
      </c>
      <c r="J886" s="50">
        <v>7.1739997863769496</v>
      </c>
      <c r="K886" s="139">
        <f t="shared" si="164"/>
        <v>3.1433941066985667E-2</v>
      </c>
      <c r="L886" s="140">
        <f t="shared" si="165"/>
        <v>6.2896842237763817</v>
      </c>
      <c r="M886" s="139" t="e" cm="1">
        <f t="array" ref="M886">[1]!BSMPut(L886,$G$4,$G$7,V886,$G$11,AE886)</f>
        <v>#VALUE!</v>
      </c>
      <c r="N886" s="139" t="e">
        <f t="shared" si="166"/>
        <v>#VALUE!</v>
      </c>
      <c r="O886" s="141">
        <f t="shared" si="167"/>
        <v>0.19168417418532169</v>
      </c>
      <c r="P886" s="139">
        <f t="shared" si="168"/>
        <v>-2.1189533008398008E-2</v>
      </c>
      <c r="Q886" s="156">
        <f t="shared" si="169"/>
        <v>6.005409415885345E-3</v>
      </c>
      <c r="R886" s="156">
        <f t="shared" si="163"/>
        <v>-1.5184123592512663E-2</v>
      </c>
    </row>
    <row r="887" spans="9:18" ht="15" x14ac:dyDescent="0.2">
      <c r="I887" s="49">
        <v>43818</v>
      </c>
      <c r="J887" s="50">
        <v>6.9520001411437899</v>
      </c>
      <c r="K887" s="139">
        <f t="shared" si="164"/>
        <v>-1.0872744690002835E-2</v>
      </c>
      <c r="L887" s="140">
        <f t="shared" si="165"/>
        <v>6.0316980519322314</v>
      </c>
      <c r="M887" s="139" t="e" cm="1">
        <f t="array" ref="M887">[1]!BSMPut(L887,$G$4,$G$7,V887,$G$11,AE887)</f>
        <v>#VALUE!</v>
      </c>
      <c r="N887" s="139" t="e">
        <f t="shared" si="166"/>
        <v>#VALUE!</v>
      </c>
      <c r="O887" s="141">
        <f t="shared" si="167"/>
        <v>-6.6301997658828604E-2</v>
      </c>
      <c r="P887" s="139">
        <f t="shared" si="168"/>
        <v>7.3292872188613772E-3</v>
      </c>
      <c r="Q887" s="156">
        <f t="shared" si="169"/>
        <v>7.1849430766791097E-4</v>
      </c>
      <c r="R887" s="156">
        <f t="shared" si="163"/>
        <v>8.0477815265292876E-3</v>
      </c>
    </row>
    <row r="888" spans="9:18" ht="15" x14ac:dyDescent="0.2">
      <c r="I888" s="49">
        <v>43817</v>
      </c>
      <c r="J888" s="50">
        <v>7.0279998779296804</v>
      </c>
      <c r="K888" s="139">
        <f t="shared" si="164"/>
        <v>1.4238578572388152E-3</v>
      </c>
      <c r="L888" s="140">
        <f t="shared" si="165"/>
        <v>6.1066827348751129</v>
      </c>
      <c r="M888" s="139" t="e" cm="1">
        <f t="array" ref="M888">[1]!BSMPut(L888,$G$4,$G$7,V888,$G$11,AE888)</f>
        <v>#VALUE!</v>
      </c>
      <c r="N888" s="139" t="e">
        <f t="shared" si="166"/>
        <v>#VALUE!</v>
      </c>
      <c r="O888" s="141">
        <f t="shared" si="167"/>
        <v>8.6826852840529156E-3</v>
      </c>
      <c r="P888" s="139">
        <f t="shared" si="168"/>
        <v>-9.598186559214622E-4</v>
      </c>
      <c r="Q888" s="156">
        <f t="shared" si="169"/>
        <v>1.2321915426990124E-5</v>
      </c>
      <c r="R888" s="156">
        <f t="shared" si="163"/>
        <v>-9.4749674049447209E-4</v>
      </c>
    </row>
    <row r="889" spans="9:18" ht="15" x14ac:dyDescent="0.2">
      <c r="I889" s="49">
        <v>43816</v>
      </c>
      <c r="J889" s="50">
        <v>7.0180001258850098</v>
      </c>
      <c r="K889" s="139">
        <f t="shared" si="164"/>
        <v>1.1608919840321013E-2</v>
      </c>
      <c r="L889" s="140">
        <f t="shared" si="165"/>
        <v>6.168791243353037</v>
      </c>
      <c r="M889" s="139" t="e" cm="1">
        <f t="array" ref="M889">[1]!BSMPut(L889,$G$4,$G$7,V889,$G$11,AE889)</f>
        <v>#VALUE!</v>
      </c>
      <c r="N889" s="139" t="e">
        <f t="shared" si="166"/>
        <v>#VALUE!</v>
      </c>
      <c r="O889" s="141">
        <f t="shared" si="167"/>
        <v>7.0791193761976956E-2</v>
      </c>
      <c r="P889" s="139">
        <f t="shared" si="168"/>
        <v>-7.8255408580213178E-3</v>
      </c>
      <c r="Q889" s="156">
        <f t="shared" si="169"/>
        <v>8.1908425205949327E-4</v>
      </c>
      <c r="R889" s="156">
        <f t="shared" si="163"/>
        <v>-7.0064566059618244E-3</v>
      </c>
    </row>
    <row r="890" spans="9:18" ht="15" x14ac:dyDescent="0.2">
      <c r="I890" s="49">
        <v>43815</v>
      </c>
      <c r="J890" s="50">
        <v>6.9369997978210396</v>
      </c>
      <c r="K890" s="139">
        <f t="shared" si="164"/>
        <v>5.6378950304309837E-3</v>
      </c>
      <c r="L890" s="140">
        <f t="shared" si="165"/>
        <v>6.1323799337662175</v>
      </c>
      <c r="M890" s="139" t="e" cm="1">
        <f t="array" ref="M890">[1]!BSMPut(L890,$G$4,$G$7,V890,$G$11,AE890)</f>
        <v>#VALUE!</v>
      </c>
      <c r="N890" s="139" t="e">
        <f t="shared" si="166"/>
        <v>#VALUE!</v>
      </c>
      <c r="O890" s="141">
        <f t="shared" si="167"/>
        <v>3.4379884175157471E-2</v>
      </c>
      <c r="P890" s="139">
        <f t="shared" si="168"/>
        <v>-3.8004894960712117E-3</v>
      </c>
      <c r="Q890" s="156">
        <f t="shared" si="169"/>
        <v>1.9318745563917864E-4</v>
      </c>
      <c r="R890" s="156">
        <f t="shared" si="163"/>
        <v>-3.6073020404320329E-3</v>
      </c>
    </row>
    <row r="891" spans="9:18" ht="15" x14ac:dyDescent="0.2">
      <c r="I891" s="49">
        <v>43812</v>
      </c>
      <c r="J891" s="50">
        <v>6.8979997634887598</v>
      </c>
      <c r="K891" s="139">
        <f t="shared" si="164"/>
        <v>4.6497596349702628E-3</v>
      </c>
      <c r="L891" s="140">
        <f t="shared" si="165"/>
        <v>6.1263542840756946</v>
      </c>
      <c r="M891" s="139" t="e" cm="1">
        <f t="array" ref="M891">[1]!BSMPut(L891,$G$4,$G$7,V891,$G$11,AE891)</f>
        <v>#VALUE!</v>
      </c>
      <c r="N891" s="139" t="e">
        <f t="shared" si="166"/>
        <v>#VALUE!</v>
      </c>
      <c r="O891" s="141">
        <f t="shared" si="167"/>
        <v>2.8354234484634588E-2</v>
      </c>
      <c r="P891" s="139">
        <f t="shared" si="168"/>
        <v>-3.1343901503269188E-3</v>
      </c>
      <c r="Q891" s="156">
        <f t="shared" si="169"/>
        <v>1.3140320480001369E-4</v>
      </c>
      <c r="R891" s="156">
        <f t="shared" si="163"/>
        <v>-3.0029869455269051E-3</v>
      </c>
    </row>
    <row r="892" spans="9:18" ht="15" x14ac:dyDescent="0.2">
      <c r="I892" s="49">
        <v>43811</v>
      </c>
      <c r="J892" s="50">
        <v>6.8660001754760698</v>
      </c>
      <c r="K892" s="139">
        <f t="shared" si="164"/>
        <v>7.4556470480018223E-3</v>
      </c>
      <c r="L892" s="140">
        <f t="shared" si="165"/>
        <v>6.1434645856595083</v>
      </c>
      <c r="M892" s="139" t="e" cm="1">
        <f t="array" ref="M892">[1]!BSMPut(L892,$G$4,$G$7,V892,$G$11,AE892)</f>
        <v>#VALUE!</v>
      </c>
      <c r="N892" s="139" t="e">
        <f t="shared" si="166"/>
        <v>#VALUE!</v>
      </c>
      <c r="O892" s="141">
        <f t="shared" si="167"/>
        <v>4.5464536068448247E-2</v>
      </c>
      <c r="P892" s="139">
        <f t="shared" si="168"/>
        <v>-5.0258311194876755E-3</v>
      </c>
      <c r="Q892" s="156">
        <f t="shared" si="169"/>
        <v>3.3784354991297659E-4</v>
      </c>
      <c r="R892" s="156">
        <f t="shared" si="163"/>
        <v>-4.6879875695746993E-3</v>
      </c>
    </row>
    <row r="893" spans="9:18" ht="15" x14ac:dyDescent="0.2">
      <c r="I893" s="49">
        <v>43810</v>
      </c>
      <c r="J893" s="50">
        <v>6.8150000572204501</v>
      </c>
      <c r="K893" s="139">
        <f t="shared" si="164"/>
        <v>1.0917765642282258E-2</v>
      </c>
      <c r="L893" s="140">
        <f t="shared" si="165"/>
        <v>6.1645765850191214</v>
      </c>
      <c r="M893" s="139" t="e" cm="1">
        <f t="array" ref="M893">[1]!BSMPut(L893,$G$4,$G$7,V893,$G$11,AE893)</f>
        <v>#VALUE!</v>
      </c>
      <c r="N893" s="139" t="e">
        <f t="shared" si="166"/>
        <v>#VALUE!</v>
      </c>
      <c r="O893" s="141">
        <f t="shared" si="167"/>
        <v>6.6576535428061412E-2</v>
      </c>
      <c r="P893" s="139">
        <f t="shared" si="168"/>
        <v>-7.3596357186680762E-3</v>
      </c>
      <c r="Q893" s="156">
        <f t="shared" si="169"/>
        <v>7.2445678896519835E-4</v>
      </c>
      <c r="R893" s="156">
        <f t="shared" si="163"/>
        <v>-6.6351789297028774E-3</v>
      </c>
    </row>
    <row r="894" spans="9:18" ht="15" x14ac:dyDescent="0.2">
      <c r="I894" s="49">
        <v>43809</v>
      </c>
      <c r="J894" s="50">
        <v>6.7410001754760698</v>
      </c>
      <c r="K894" s="139">
        <f t="shared" si="164"/>
        <v>8.641306244991858E-3</v>
      </c>
      <c r="L894" s="140">
        <f t="shared" si="165"/>
        <v>6.1506947355015527</v>
      </c>
      <c r="M894" s="139" t="e" cm="1">
        <f t="array" ref="M894">[1]!BSMPut(L894,$G$4,$G$7,V894,$G$11,AE894)</f>
        <v>#VALUE!</v>
      </c>
      <c r="N894" s="139" t="e">
        <f t="shared" si="166"/>
        <v>#VALUE!</v>
      </c>
      <c r="O894" s="141">
        <f t="shared" si="167"/>
        <v>5.2694685910492645E-2</v>
      </c>
      <c r="P894" s="139">
        <f t="shared" si="168"/>
        <v>-5.825080715260487E-3</v>
      </c>
      <c r="Q894" s="156">
        <f t="shared" si="169"/>
        <v>4.5384101795060858E-4</v>
      </c>
      <c r="R894" s="156">
        <f t="shared" si="163"/>
        <v>-5.3712396973098781E-3</v>
      </c>
    </row>
    <row r="895" spans="9:18" ht="15" x14ac:dyDescent="0.2">
      <c r="I895" s="49">
        <v>43808</v>
      </c>
      <c r="J895" s="50">
        <v>6.68300008773803</v>
      </c>
      <c r="K895" s="139">
        <f t="shared" si="164"/>
        <v>-1.2786371758754182E-2</v>
      </c>
      <c r="L895" s="140">
        <f t="shared" si="165"/>
        <v>6.0200287539720874</v>
      </c>
      <c r="M895" s="139" t="e" cm="1">
        <f t="array" ref="M895">[1]!BSMPut(L895,$G$4,$G$7,V895,$G$11,AE895)</f>
        <v>#VALUE!</v>
      </c>
      <c r="N895" s="139" t="e">
        <f t="shared" si="166"/>
        <v>#VALUE!</v>
      </c>
      <c r="O895" s="141">
        <f t="shared" si="167"/>
        <v>-7.7971295618972647E-2</v>
      </c>
      <c r="P895" s="139">
        <f t="shared" si="168"/>
        <v>8.6192579499465849E-3</v>
      </c>
      <c r="Q895" s="156">
        <f t="shared" si="169"/>
        <v>9.9366411436442115E-4</v>
      </c>
      <c r="R895" s="156">
        <f t="shared" si="163"/>
        <v>9.6129220643110056E-3</v>
      </c>
    </row>
    <row r="896" spans="9:18" ht="15" x14ac:dyDescent="0.2">
      <c r="I896" s="49">
        <v>43805</v>
      </c>
      <c r="J896" s="50">
        <v>6.7690000534057599</v>
      </c>
      <c r="K896" s="139">
        <f t="shared" si="164"/>
        <v>8.7544167475439791E-3</v>
      </c>
      <c r="L896" s="140">
        <f t="shared" si="165"/>
        <v>6.1513844833517242</v>
      </c>
      <c r="M896" s="139" t="e" cm="1">
        <f t="array" ref="M896">[1]!BSMPut(L896,$G$4,$G$7,V896,$G$11,AE896)</f>
        <v>#VALUE!</v>
      </c>
      <c r="N896" s="139" t="e">
        <f t="shared" si="166"/>
        <v>#VALUE!</v>
      </c>
      <c r="O896" s="141">
        <f t="shared" si="167"/>
        <v>5.3384433760664152E-2</v>
      </c>
      <c r="P896" s="139">
        <f t="shared" si="168"/>
        <v>-5.9013281931798185E-3</v>
      </c>
      <c r="Q896" s="156">
        <f t="shared" si="169"/>
        <v>4.657998940591984E-4</v>
      </c>
      <c r="R896" s="156">
        <f t="shared" si="163"/>
        <v>-5.43552829912062E-3</v>
      </c>
    </row>
    <row r="897" spans="9:18" ht="15" x14ac:dyDescent="0.2">
      <c r="I897" s="49">
        <v>43804</v>
      </c>
      <c r="J897" s="50">
        <v>6.71000003814697</v>
      </c>
      <c r="K897" s="139">
        <f t="shared" si="164"/>
        <v>-2.2329546381879561E-3</v>
      </c>
      <c r="L897" s="140">
        <f t="shared" si="165"/>
        <v>6.0843834920966549</v>
      </c>
      <c r="M897" s="139" t="e" cm="1">
        <f t="array" ref="M897">[1]!BSMPut(L897,$G$4,$G$7,V897,$G$11,AE897)</f>
        <v>#VALUE!</v>
      </c>
      <c r="N897" s="139" t="e">
        <f t="shared" si="166"/>
        <v>#VALUE!</v>
      </c>
      <c r="O897" s="141">
        <f t="shared" si="167"/>
        <v>-1.3616557494405157E-2</v>
      </c>
      <c r="P897" s="139">
        <f t="shared" si="168"/>
        <v>1.5052285652413634E-3</v>
      </c>
      <c r="Q897" s="156">
        <f t="shared" si="169"/>
        <v>3.0304334600516229E-5</v>
      </c>
      <c r="R897" s="156">
        <f t="shared" si="163"/>
        <v>1.5355328998418797E-3</v>
      </c>
    </row>
    <row r="898" spans="9:18" ht="15" x14ac:dyDescent="0.2">
      <c r="I898" s="49">
        <v>43803</v>
      </c>
      <c r="J898" s="50">
        <v>6.7249999046325604</v>
      </c>
      <c r="K898" s="139">
        <f t="shared" si="164"/>
        <v>8.8119480169169574E-3</v>
      </c>
      <c r="L898" s="140">
        <f t="shared" si="165"/>
        <v>6.1517353090352129</v>
      </c>
      <c r="M898" s="139" t="e" cm="1">
        <f t="array" ref="M898">[1]!BSMPut(L898,$G$4,$G$7,V898,$G$11,AE898)</f>
        <v>#VALUE!</v>
      </c>
      <c r="N898" s="139" t="e">
        <f t="shared" si="166"/>
        <v>#VALUE!</v>
      </c>
      <c r="O898" s="141">
        <f t="shared" si="167"/>
        <v>5.3735259444152916E-2</v>
      </c>
      <c r="P898" s="139">
        <f t="shared" si="168"/>
        <v>-5.9401098632476451E-3</v>
      </c>
      <c r="Q898" s="156">
        <f t="shared" si="169"/>
        <v>4.7194219094916782E-4</v>
      </c>
      <c r="R898" s="156">
        <f t="shared" si="163"/>
        <v>-5.4681676722984776E-3</v>
      </c>
    </row>
    <row r="899" spans="9:18" ht="15" x14ac:dyDescent="0.2">
      <c r="I899" s="49">
        <v>43802</v>
      </c>
      <c r="J899" s="50">
        <v>6.6659998893737704</v>
      </c>
      <c r="K899" s="139">
        <f t="shared" si="164"/>
        <v>6.6224913292398449E-3</v>
      </c>
      <c r="L899" s="140">
        <f t="shared" si="165"/>
        <v>6.1383840020451812</v>
      </c>
      <c r="M899" s="139" t="e" cm="1">
        <f t="array" ref="M899">[1]!BSMPut(L899,$G$4,$G$7,V899,$G$11,AE899)</f>
        <v>#VALUE!</v>
      </c>
      <c r="N899" s="139" t="e">
        <f t="shared" si="166"/>
        <v>#VALUE!</v>
      </c>
      <c r="O899" s="141">
        <f t="shared" si="167"/>
        <v>4.0383952454121186E-2</v>
      </c>
      <c r="P899" s="139">
        <f t="shared" si="168"/>
        <v>-4.4642031465198734E-3</v>
      </c>
      <c r="Q899" s="156">
        <f t="shared" si="169"/>
        <v>2.6655556140167723E-4</v>
      </c>
      <c r="R899" s="156">
        <f t="shared" ref="R899:R962" si="170">P899+Q899+X899+AG899</f>
        <v>-4.1976475851181957E-3</v>
      </c>
    </row>
    <row r="900" spans="9:18" ht="15" x14ac:dyDescent="0.2">
      <c r="I900" s="49">
        <v>43801</v>
      </c>
      <c r="J900" s="50">
        <v>6.6220002174377397</v>
      </c>
      <c r="K900" s="139">
        <f t="shared" ref="K900:K963" si="171">LN(J900/J901)</f>
        <v>-3.5892867439021932E-2</v>
      </c>
      <c r="L900" s="140">
        <f t="shared" ref="L900:L963" si="172">$J$3*(1+K900)</f>
        <v>5.8791253421679386</v>
      </c>
      <c r="M900" s="139" t="e" cm="1">
        <f t="array" ref="M900">[1]!BSMPut(L900,$G$4,$G$7,V900,$G$11,AE900)</f>
        <v>#VALUE!</v>
      </c>
      <c r="N900" s="139" t="e">
        <f t="shared" ref="N900:N963" si="173">$B$5*(M900-$G$10)</f>
        <v>#VALUE!</v>
      </c>
      <c r="O900" s="141">
        <f t="shared" ref="O900:O963" si="174">L900-$J$3</f>
        <v>-0.21887470742312143</v>
      </c>
      <c r="P900" s="139">
        <f t="shared" ref="P900:P963" si="175">O900*$G$15</f>
        <v>2.4195282982317452E-2</v>
      </c>
      <c r="Q900" s="156">
        <f t="shared" ref="Q900:Q963" si="176">0.5*$G$16*O900^2</f>
        <v>7.8299909724291825E-3</v>
      </c>
      <c r="R900" s="156">
        <f t="shared" si="170"/>
        <v>3.2025273954746636E-2</v>
      </c>
    </row>
    <row r="901" spans="9:18" ht="15" x14ac:dyDescent="0.2">
      <c r="I901" s="49">
        <v>43798</v>
      </c>
      <c r="J901" s="50">
        <v>6.8639998435974103</v>
      </c>
      <c r="K901" s="139">
        <f t="shared" si="171"/>
        <v>1.8957368785625175E-3</v>
      </c>
      <c r="L901" s="140">
        <f t="shared" si="172"/>
        <v>6.109560253170546</v>
      </c>
      <c r="M901" s="139" t="e" cm="1">
        <f t="array" ref="M901">[1]!BSMPut(L901,$G$4,$G$7,V901,$G$11,AE901)</f>
        <v>#VALUE!</v>
      </c>
      <c r="N901" s="139" t="e">
        <f t="shared" si="173"/>
        <v>#VALUE!</v>
      </c>
      <c r="O901" s="141">
        <f t="shared" si="174"/>
        <v>1.156020357948595E-2</v>
      </c>
      <c r="P901" s="139">
        <f t="shared" si="175"/>
        <v>-1.27791100320308E-3</v>
      </c>
      <c r="Q901" s="156">
        <f t="shared" si="176"/>
        <v>2.1842435840829304E-5</v>
      </c>
      <c r="R901" s="156">
        <f t="shared" si="170"/>
        <v>-1.2560685673622507E-3</v>
      </c>
    </row>
    <row r="902" spans="9:18" ht="15" x14ac:dyDescent="0.2">
      <c r="I902" s="49">
        <v>43797</v>
      </c>
      <c r="J902" s="50">
        <v>6.8509998321533203</v>
      </c>
      <c r="K902" s="139">
        <f t="shared" si="171"/>
        <v>-4.9505629029925231E-3</v>
      </c>
      <c r="L902" s="140">
        <f t="shared" si="172"/>
        <v>6.0678115167631077</v>
      </c>
      <c r="M902" s="139" t="e" cm="1">
        <f t="array" ref="M902">[1]!BSMPut(L902,$G$4,$G$7,V902,$G$11,AE902)</f>
        <v>#VALUE!</v>
      </c>
      <c r="N902" s="139" t="e">
        <f t="shared" si="173"/>
        <v>#VALUE!</v>
      </c>
      <c r="O902" s="141">
        <f t="shared" si="174"/>
        <v>-3.0188532827952308E-2</v>
      </c>
      <c r="P902" s="139">
        <f t="shared" si="175"/>
        <v>3.3371608039720279E-3</v>
      </c>
      <c r="Q902" s="156">
        <f t="shared" si="176"/>
        <v>1.4895466791425464E-4</v>
      </c>
      <c r="R902" s="156">
        <f t="shared" si="170"/>
        <v>3.4861154718862824E-3</v>
      </c>
    </row>
    <row r="903" spans="9:18" ht="15" x14ac:dyDescent="0.2">
      <c r="I903" s="49">
        <v>43796</v>
      </c>
      <c r="J903" s="50">
        <v>6.8850002288818297</v>
      </c>
      <c r="K903" s="139">
        <f t="shared" si="171"/>
        <v>-1.0161820233291041E-3</v>
      </c>
      <c r="L903" s="140">
        <f t="shared" si="172"/>
        <v>6.0918033715624054</v>
      </c>
      <c r="M903" s="139" t="e" cm="1">
        <f t="array" ref="M903">[1]!BSMPut(L903,$G$4,$G$7,V903,$G$11,AE903)</f>
        <v>#VALUE!</v>
      </c>
      <c r="N903" s="139" t="e">
        <f t="shared" si="173"/>
        <v>#VALUE!</v>
      </c>
      <c r="O903" s="141">
        <f t="shared" si="174"/>
        <v>-6.1966780286546452E-3</v>
      </c>
      <c r="P903" s="139">
        <f t="shared" si="175"/>
        <v>6.8500550026443982E-4</v>
      </c>
      <c r="Q903" s="156">
        <f t="shared" si="176"/>
        <v>6.276072718385496E-6</v>
      </c>
      <c r="R903" s="156">
        <f t="shared" si="170"/>
        <v>6.9128157298282533E-4</v>
      </c>
    </row>
    <row r="904" spans="9:18" ht="15" x14ac:dyDescent="0.2">
      <c r="I904" s="49">
        <v>43795</v>
      </c>
      <c r="J904" s="50">
        <v>6.8920001983642498</v>
      </c>
      <c r="K904" s="139">
        <f t="shared" si="171"/>
        <v>6.8429193584126392E-3</v>
      </c>
      <c r="L904" s="140">
        <f t="shared" si="172"/>
        <v>6.1397281721780086</v>
      </c>
      <c r="M904" s="139" t="e" cm="1">
        <f t="array" ref="M904">[1]!BSMPut(L904,$G$4,$G$7,V904,$G$11,AE904)</f>
        <v>#VALUE!</v>
      </c>
      <c r="N904" s="139" t="e">
        <f t="shared" si="173"/>
        <v>#VALUE!</v>
      </c>
      <c r="O904" s="141">
        <f t="shared" si="174"/>
        <v>4.1728122586948579E-2</v>
      </c>
      <c r="P904" s="139">
        <f t="shared" si="175"/>
        <v>-4.6127930732548367E-3</v>
      </c>
      <c r="Q904" s="156">
        <f t="shared" si="176"/>
        <v>2.8459534704351812E-4</v>
      </c>
      <c r="R904" s="156">
        <f t="shared" si="170"/>
        <v>-4.3281977262113183E-3</v>
      </c>
    </row>
    <row r="905" spans="9:18" ht="15" x14ac:dyDescent="0.2">
      <c r="I905" s="49">
        <v>43794</v>
      </c>
      <c r="J905" s="50">
        <v>6.8449997901916504</v>
      </c>
      <c r="K905" s="139">
        <f t="shared" si="171"/>
        <v>1.3235439735260856E-2</v>
      </c>
      <c r="L905" s="140">
        <f t="shared" si="172"/>
        <v>6.1787097617530398</v>
      </c>
      <c r="M905" s="139" t="e" cm="1">
        <f t="array" ref="M905">[1]!BSMPut(L905,$G$4,$G$7,V905,$G$11,AE905)</f>
        <v>#VALUE!</v>
      </c>
      <c r="N905" s="139" t="e">
        <f t="shared" si="173"/>
        <v>#VALUE!</v>
      </c>
      <c r="O905" s="141">
        <f t="shared" si="174"/>
        <v>8.0709712161979752E-2</v>
      </c>
      <c r="P905" s="139">
        <f t="shared" si="175"/>
        <v>-8.921973434808118E-3</v>
      </c>
      <c r="Q905" s="156">
        <f t="shared" si="176"/>
        <v>1.0646863868109143E-3</v>
      </c>
      <c r="R905" s="156">
        <f t="shared" si="170"/>
        <v>-7.8572870479972044E-3</v>
      </c>
    </row>
    <row r="906" spans="9:18" ht="15" x14ac:dyDescent="0.2">
      <c r="I906" s="49">
        <v>43791</v>
      </c>
      <c r="J906" s="50">
        <v>6.75500011444091</v>
      </c>
      <c r="K906" s="139">
        <f t="shared" si="171"/>
        <v>-2.9563924883164207E-3</v>
      </c>
      <c r="L906" s="140">
        <f t="shared" si="172"/>
        <v>6.0799719680506952</v>
      </c>
      <c r="M906" s="139" t="e" cm="1">
        <f t="array" ref="M906">[1]!BSMPut(L906,$G$4,$G$7,V906,$G$11,AE906)</f>
        <v>#VALUE!</v>
      </c>
      <c r="N906" s="139" t="e">
        <f t="shared" si="173"/>
        <v>#VALUE!</v>
      </c>
      <c r="O906" s="141">
        <f t="shared" si="174"/>
        <v>-1.8028081540364838E-2</v>
      </c>
      <c r="P906" s="139">
        <f t="shared" si="175"/>
        <v>1.9928960254607386E-3</v>
      </c>
      <c r="Q906" s="156">
        <f t="shared" si="176"/>
        <v>5.3121353447145048E-5</v>
      </c>
      <c r="R906" s="156">
        <f t="shared" si="170"/>
        <v>2.0460173789078836E-3</v>
      </c>
    </row>
    <row r="907" spans="9:18" ht="15" x14ac:dyDescent="0.2">
      <c r="I907" s="49">
        <v>43790</v>
      </c>
      <c r="J907" s="50">
        <v>6.7750000953674299</v>
      </c>
      <c r="K907" s="139">
        <f t="shared" si="171"/>
        <v>-6.7667223711450836E-3</v>
      </c>
      <c r="L907" s="140">
        <f t="shared" si="172"/>
        <v>6.0567365762362488</v>
      </c>
      <c r="M907" s="139" t="e" cm="1">
        <f t="array" ref="M907">[1]!BSMPut(L907,$G$4,$G$7,V907,$G$11,AE907)</f>
        <v>#VALUE!</v>
      </c>
      <c r="N907" s="139" t="e">
        <f t="shared" si="173"/>
        <v>#VALUE!</v>
      </c>
      <c r="O907" s="141">
        <f t="shared" si="174"/>
        <v>-4.1263473354811175E-2</v>
      </c>
      <c r="P907" s="139">
        <f t="shared" si="175"/>
        <v>4.561428894216334E-3</v>
      </c>
      <c r="Q907" s="156">
        <f t="shared" si="176"/>
        <v>2.7829260628579335E-4</v>
      </c>
      <c r="R907" s="156">
        <f t="shared" si="170"/>
        <v>4.8397215005021275E-3</v>
      </c>
    </row>
    <row r="908" spans="9:18" ht="15" x14ac:dyDescent="0.2">
      <c r="I908" s="49">
        <v>43789</v>
      </c>
      <c r="J908" s="50">
        <v>6.82100009918212</v>
      </c>
      <c r="K908" s="139">
        <f t="shared" si="171"/>
        <v>-1.7577393825860843E-3</v>
      </c>
      <c r="L908" s="140">
        <f t="shared" si="172"/>
        <v>6.0872813547488818</v>
      </c>
      <c r="M908" s="139" t="e" cm="1">
        <f t="array" ref="M908">[1]!BSMPut(L908,$G$4,$G$7,V908,$G$11,AE908)</f>
        <v>#VALUE!</v>
      </c>
      <c r="N908" s="139" t="e">
        <f t="shared" si="173"/>
        <v>#VALUE!</v>
      </c>
      <c r="O908" s="141">
        <f t="shared" si="174"/>
        <v>-1.0718694842178245E-2</v>
      </c>
      <c r="P908" s="139">
        <f t="shared" si="175"/>
        <v>1.1848872716309698E-3</v>
      </c>
      <c r="Q908" s="156">
        <f t="shared" si="176"/>
        <v>1.8778198171279542E-5</v>
      </c>
      <c r="R908" s="156">
        <f t="shared" si="170"/>
        <v>1.2036654698022494E-3</v>
      </c>
    </row>
    <row r="909" spans="9:18" ht="15" x14ac:dyDescent="0.2">
      <c r="I909" s="49">
        <v>43788</v>
      </c>
      <c r="J909" s="50">
        <v>6.8330001831054599</v>
      </c>
      <c r="K909" s="139">
        <f t="shared" si="171"/>
        <v>-4.5264968038667853E-3</v>
      </c>
      <c r="L909" s="140">
        <f t="shared" si="172"/>
        <v>6.0703974718566069</v>
      </c>
      <c r="M909" s="139" t="e" cm="1">
        <f t="array" ref="M909">[1]!BSMPut(L909,$G$4,$G$7,V909,$G$11,AE909)</f>
        <v>#VALUE!</v>
      </c>
      <c r="N909" s="139" t="e">
        <f t="shared" si="173"/>
        <v>#VALUE!</v>
      </c>
      <c r="O909" s="141">
        <f t="shared" si="174"/>
        <v>-2.7602577734453071E-2</v>
      </c>
      <c r="P909" s="139">
        <f t="shared" si="175"/>
        <v>3.0512990157215243E-3</v>
      </c>
      <c r="Q909" s="156">
        <f t="shared" si="176"/>
        <v>1.2452868081473423E-4</v>
      </c>
      <c r="R909" s="156">
        <f t="shared" si="170"/>
        <v>3.1758276965362583E-3</v>
      </c>
    </row>
    <row r="910" spans="9:18" ht="15" x14ac:dyDescent="0.2">
      <c r="I910" s="49">
        <v>43787</v>
      </c>
      <c r="J910" s="50">
        <v>6.8639998435974103</v>
      </c>
      <c r="K910" s="139">
        <f t="shared" si="171"/>
        <v>-1.310373830738976E-3</v>
      </c>
      <c r="L910" s="140">
        <f t="shared" si="172"/>
        <v>6.0900093899062311</v>
      </c>
      <c r="M910" s="139" t="e" cm="1">
        <f t="array" ref="M910">[1]!BSMPut(L910,$G$4,$G$7,V910,$G$11,AE910)</f>
        <v>#VALUE!</v>
      </c>
      <c r="N910" s="139" t="e">
        <f t="shared" si="173"/>
        <v>#VALUE!</v>
      </c>
      <c r="O910" s="141">
        <f t="shared" si="174"/>
        <v>-7.9906596848289269E-3</v>
      </c>
      <c r="P910" s="139">
        <f t="shared" si="175"/>
        <v>8.8331938653871101E-4</v>
      </c>
      <c r="Q910" s="156">
        <f t="shared" si="176"/>
        <v>1.0436031322350761E-5</v>
      </c>
      <c r="R910" s="156">
        <f t="shared" si="170"/>
        <v>8.9375541786106182E-4</v>
      </c>
    </row>
    <row r="911" spans="9:18" ht="15" x14ac:dyDescent="0.2">
      <c r="I911" s="49">
        <v>43784</v>
      </c>
      <c r="J911" s="50">
        <v>6.8730001449584899</v>
      </c>
      <c r="K911" s="139">
        <f t="shared" si="171"/>
        <v>-2.47035241709378E-3</v>
      </c>
      <c r="L911" s="140">
        <f t="shared" si="172"/>
        <v>6.0829358404291147</v>
      </c>
      <c r="M911" s="139" t="e" cm="1">
        <f t="array" ref="M911">[1]!BSMPut(L911,$G$4,$G$7,V911,$G$11,AE911)</f>
        <v>#VALUE!</v>
      </c>
      <c r="N911" s="139" t="e">
        <f t="shared" si="173"/>
        <v>#VALUE!</v>
      </c>
      <c r="O911" s="141">
        <f t="shared" si="174"/>
        <v>-1.5064209161945286E-2</v>
      </c>
      <c r="P911" s="139">
        <f t="shared" si="175"/>
        <v>1.66525775348487E-3</v>
      </c>
      <c r="Q911" s="156">
        <f t="shared" si="176"/>
        <v>3.709050773140786E-5</v>
      </c>
      <c r="R911" s="156">
        <f t="shared" si="170"/>
        <v>1.702348261216278E-3</v>
      </c>
    </row>
    <row r="912" spans="9:18" ht="15" x14ac:dyDescent="0.2">
      <c r="I912" s="49">
        <v>43783</v>
      </c>
      <c r="J912" s="50">
        <v>6.8899998664855904</v>
      </c>
      <c r="K912" s="139">
        <f t="shared" si="171"/>
        <v>-7.8068782000335355E-3</v>
      </c>
      <c r="L912" s="140">
        <f t="shared" si="172"/>
        <v>6.0503937059401043</v>
      </c>
      <c r="M912" s="139" t="e" cm="1">
        <f t="array" ref="M912">[1]!BSMPut(L912,$G$4,$G$7,V912,$G$11,AE912)</f>
        <v>#VALUE!</v>
      </c>
      <c r="N912" s="139" t="e">
        <f t="shared" si="173"/>
        <v>#VALUE!</v>
      </c>
      <c r="O912" s="141">
        <f t="shared" si="174"/>
        <v>-4.7606343650955729E-2</v>
      </c>
      <c r="P912" s="139">
        <f t="shared" si="175"/>
        <v>5.2625950707114316E-3</v>
      </c>
      <c r="Q912" s="156">
        <f t="shared" si="176"/>
        <v>3.7042454729097518E-4</v>
      </c>
      <c r="R912" s="156">
        <f t="shared" si="170"/>
        <v>5.6330196180024066E-3</v>
      </c>
    </row>
    <row r="913" spans="9:18" ht="15" x14ac:dyDescent="0.2">
      <c r="I913" s="49">
        <v>43782</v>
      </c>
      <c r="J913" s="50">
        <v>6.9439997673034597</v>
      </c>
      <c r="K913" s="139">
        <f t="shared" si="171"/>
        <v>-6.0302112738188684E-3</v>
      </c>
      <c r="L913" s="140">
        <f t="shared" si="172"/>
        <v>6.0612278209442678</v>
      </c>
      <c r="M913" s="139" t="e" cm="1">
        <f t="array" ref="M913">[1]!BSMPut(L913,$G$4,$G$7,V913,$G$11,AE913)</f>
        <v>#VALUE!</v>
      </c>
      <c r="N913" s="139" t="e">
        <f t="shared" si="173"/>
        <v>#VALUE!</v>
      </c>
      <c r="O913" s="141">
        <f t="shared" si="174"/>
        <v>-3.6772228646792193E-2</v>
      </c>
      <c r="P913" s="139">
        <f t="shared" si="175"/>
        <v>4.0649487941046133E-3</v>
      </c>
      <c r="Q913" s="156">
        <f t="shared" si="176"/>
        <v>2.2100902464261427E-4</v>
      </c>
      <c r="R913" s="156">
        <f t="shared" si="170"/>
        <v>4.285957818747228E-3</v>
      </c>
    </row>
    <row r="914" spans="9:18" ht="15" x14ac:dyDescent="0.2">
      <c r="I914" s="49">
        <v>43781</v>
      </c>
      <c r="J914" s="50">
        <v>6.98600006103515</v>
      </c>
      <c r="K914" s="139">
        <f t="shared" si="171"/>
        <v>1.4417767491963926E-2</v>
      </c>
      <c r="L914" s="140">
        <f t="shared" si="172"/>
        <v>6.1859195964720479</v>
      </c>
      <c r="M914" s="139" t="e" cm="1">
        <f t="array" ref="M914">[1]!BSMPut(L914,$G$4,$G$7,V914,$G$11,AE914)</f>
        <v>#VALUE!</v>
      </c>
      <c r="N914" s="139" t="e">
        <f t="shared" si="173"/>
        <v>#VALUE!</v>
      </c>
      <c r="O914" s="141">
        <f t="shared" si="174"/>
        <v>8.7919546880987909E-2</v>
      </c>
      <c r="P914" s="139">
        <f t="shared" si="175"/>
        <v>-9.7189773158683004E-3</v>
      </c>
      <c r="Q914" s="156">
        <f t="shared" si="176"/>
        <v>1.2634003315896195E-3</v>
      </c>
      <c r="R914" s="156">
        <f t="shared" si="170"/>
        <v>-8.4555769842786805E-3</v>
      </c>
    </row>
    <row r="915" spans="9:18" ht="15" x14ac:dyDescent="0.2">
      <c r="I915" s="49">
        <v>43780</v>
      </c>
      <c r="J915" s="50">
        <v>6.8860001564025799</v>
      </c>
      <c r="K915" s="139">
        <f t="shared" si="171"/>
        <v>3.9286990796662839E-3</v>
      </c>
      <c r="L915" s="140">
        <f t="shared" si="172"/>
        <v>6.121957256773694</v>
      </c>
      <c r="M915" s="139" t="e" cm="1">
        <f t="array" ref="M915">[1]!BSMPut(L915,$G$4,$G$7,V915,$G$11,AE915)</f>
        <v>#VALUE!</v>
      </c>
      <c r="N915" s="139" t="e">
        <f t="shared" si="173"/>
        <v>#VALUE!</v>
      </c>
      <c r="O915" s="141">
        <f t="shared" si="174"/>
        <v>2.3957207182633944E-2</v>
      </c>
      <c r="P915" s="139">
        <f t="shared" si="175"/>
        <v>-2.6483252179945733E-3</v>
      </c>
      <c r="Q915" s="156">
        <f t="shared" si="176"/>
        <v>9.3808562629611595E-5</v>
      </c>
      <c r="R915" s="156">
        <f t="shared" si="170"/>
        <v>-2.5545166553649617E-3</v>
      </c>
    </row>
    <row r="916" spans="9:18" ht="15" x14ac:dyDescent="0.2">
      <c r="I916" s="49">
        <v>43777</v>
      </c>
      <c r="J916" s="50">
        <v>6.8590002059936497</v>
      </c>
      <c r="K916" s="139">
        <f t="shared" si="171"/>
        <v>1.2027169713369605E-2</v>
      </c>
      <c r="L916" s="140">
        <f t="shared" si="172"/>
        <v>6.1713417310996279</v>
      </c>
      <c r="M916" s="139" t="e" cm="1">
        <f t="array" ref="M916">[1]!BSMPut(L916,$G$4,$G$7,V916,$G$11,AE916)</f>
        <v>#VALUE!</v>
      </c>
      <c r="N916" s="139" t="e">
        <f t="shared" si="173"/>
        <v>#VALUE!</v>
      </c>
      <c r="O916" s="141">
        <f t="shared" si="174"/>
        <v>7.3341681508567902E-2</v>
      </c>
      <c r="P916" s="139">
        <f t="shared" si="175"/>
        <v>-8.1074819443086692E-3</v>
      </c>
      <c r="Q916" s="156">
        <f t="shared" si="176"/>
        <v>8.7916791428311952E-4</v>
      </c>
      <c r="R916" s="156">
        <f t="shared" si="170"/>
        <v>-7.2283140300255493E-3</v>
      </c>
    </row>
    <row r="917" spans="9:18" ht="15" x14ac:dyDescent="0.2">
      <c r="I917" s="49">
        <v>43776</v>
      </c>
      <c r="J917" s="50">
        <v>6.7769999504089302</v>
      </c>
      <c r="K917" s="139">
        <f t="shared" si="171"/>
        <v>-1.8856100016855795E-2</v>
      </c>
      <c r="L917" s="140">
        <f t="shared" si="172"/>
        <v>5.983015550753179</v>
      </c>
      <c r="M917" s="139" t="e" cm="1">
        <f t="array" ref="M917">[1]!BSMPut(L917,$G$4,$G$7,V917,$G$11,AE917)</f>
        <v>#VALUE!</v>
      </c>
      <c r="N917" s="139" t="e">
        <f t="shared" si="173"/>
        <v>#VALUE!</v>
      </c>
      <c r="O917" s="141">
        <f t="shared" si="174"/>
        <v>-0.11498449883788098</v>
      </c>
      <c r="P917" s="139">
        <f t="shared" si="175"/>
        <v>1.2710845034206039E-2</v>
      </c>
      <c r="Q917" s="156">
        <f t="shared" si="176"/>
        <v>2.1609698000396656E-3</v>
      </c>
      <c r="R917" s="156">
        <f t="shared" si="170"/>
        <v>1.4871814834245704E-2</v>
      </c>
    </row>
    <row r="918" spans="9:18" ht="15" x14ac:dyDescent="0.2">
      <c r="I918" s="49">
        <v>43775</v>
      </c>
      <c r="J918" s="50">
        <v>6.9060001373290998</v>
      </c>
      <c r="K918" s="139">
        <f t="shared" si="171"/>
        <v>-4.342790585554633E-4</v>
      </c>
      <c r="L918" s="140">
        <f t="shared" si="172"/>
        <v>6.0953518158704529</v>
      </c>
      <c r="M918" s="139" t="e" cm="1">
        <f t="array" ref="M918">[1]!BSMPut(L918,$G$4,$G$7,V918,$G$11,AE918)</f>
        <v>#VALUE!</v>
      </c>
      <c r="N918" s="139" t="e">
        <f t="shared" si="173"/>
        <v>#VALUE!</v>
      </c>
      <c r="O918" s="141">
        <f t="shared" si="174"/>
        <v>-2.6482337206070738E-3</v>
      </c>
      <c r="P918" s="139">
        <f t="shared" si="175"/>
        <v>2.927463160443492E-4</v>
      </c>
      <c r="Q918" s="156">
        <f t="shared" si="176"/>
        <v>1.1462589157938281E-6</v>
      </c>
      <c r="R918" s="156">
        <f t="shared" si="170"/>
        <v>2.9389257496014305E-4</v>
      </c>
    </row>
    <row r="919" spans="9:18" ht="15" x14ac:dyDescent="0.2">
      <c r="I919" s="49">
        <v>43774</v>
      </c>
      <c r="J919" s="50">
        <v>6.9089999198913503</v>
      </c>
      <c r="K919" s="139">
        <f t="shared" si="171"/>
        <v>-6.0606669392221663E-3</v>
      </c>
      <c r="L919" s="140">
        <f t="shared" si="172"/>
        <v>6.0610421022951284</v>
      </c>
      <c r="M919" s="139" t="e" cm="1">
        <f t="array" ref="M919">[1]!BSMPut(L919,$G$4,$G$7,V919,$G$11,AE919)</f>
        <v>#VALUE!</v>
      </c>
      <c r="N919" s="139" t="e">
        <f t="shared" si="173"/>
        <v>#VALUE!</v>
      </c>
      <c r="O919" s="141">
        <f t="shared" si="174"/>
        <v>-3.6957947295931604E-2</v>
      </c>
      <c r="P919" s="139">
        <f t="shared" si="175"/>
        <v>4.0854788741852459E-3</v>
      </c>
      <c r="Q919" s="156">
        <f t="shared" si="176"/>
        <v>2.2324708034088508E-4</v>
      </c>
      <c r="R919" s="156">
        <f t="shared" si="170"/>
        <v>4.3087259545261311E-3</v>
      </c>
    </row>
    <row r="920" spans="9:18" ht="15" x14ac:dyDescent="0.2">
      <c r="I920" s="49">
        <v>43773</v>
      </c>
      <c r="J920" s="50">
        <v>6.9510002136230398</v>
      </c>
      <c r="K920" s="139">
        <f t="shared" si="171"/>
        <v>3.1700765198714037E-3</v>
      </c>
      <c r="L920" s="140">
        <f t="shared" si="172"/>
        <v>6.1173311763664433</v>
      </c>
      <c r="M920" s="139" t="e" cm="1">
        <f t="array" ref="M920">[1]!BSMPut(L920,$G$4,$G$7,V920,$G$11,AE920)</f>
        <v>#VALUE!</v>
      </c>
      <c r="N920" s="139" t="e">
        <f t="shared" si="173"/>
        <v>#VALUE!</v>
      </c>
      <c r="O920" s="141">
        <f t="shared" si="174"/>
        <v>1.9331126775383289E-2</v>
      </c>
      <c r="P920" s="139">
        <f t="shared" si="175"/>
        <v>-2.1369398419949343E-3</v>
      </c>
      <c r="Q920" s="156">
        <f t="shared" si="176"/>
        <v>6.1077948604737917E-5</v>
      </c>
      <c r="R920" s="156">
        <f t="shared" si="170"/>
        <v>-2.0758618933901965E-3</v>
      </c>
    </row>
    <row r="921" spans="9:18" ht="15" x14ac:dyDescent="0.2">
      <c r="I921" s="49">
        <v>43770</v>
      </c>
      <c r="J921" s="50">
        <v>6.9289999008178702</v>
      </c>
      <c r="K921" s="139">
        <f t="shared" si="171"/>
        <v>-5.1821408083947921E-3</v>
      </c>
      <c r="L921" s="140">
        <f t="shared" si="172"/>
        <v>6.0663993546844814</v>
      </c>
      <c r="M921" s="139" t="e" cm="1">
        <f t="array" ref="M921">[1]!BSMPut(L921,$G$4,$G$7,V921,$G$11,AE921)</f>
        <v>#VALUE!</v>
      </c>
      <c r="N921" s="139" t="e">
        <f t="shared" si="173"/>
        <v>#VALUE!</v>
      </c>
      <c r="O921" s="141">
        <f t="shared" si="174"/>
        <v>-3.1600694906578575E-2</v>
      </c>
      <c r="P921" s="139">
        <f t="shared" si="175"/>
        <v>3.4932668315323903E-3</v>
      </c>
      <c r="Q921" s="156">
        <f t="shared" si="176"/>
        <v>1.6321624049559026E-4</v>
      </c>
      <c r="R921" s="156">
        <f t="shared" si="170"/>
        <v>3.6564830720279807E-3</v>
      </c>
    </row>
    <row r="922" spans="9:18" ht="15" x14ac:dyDescent="0.2">
      <c r="I922" s="49">
        <v>43769</v>
      </c>
      <c r="J922" s="50">
        <v>6.9650001525878897</v>
      </c>
      <c r="K922" s="139">
        <f t="shared" si="171"/>
        <v>1.3005985586942765E-2</v>
      </c>
      <c r="L922" s="140">
        <f t="shared" si="172"/>
        <v>6.1773105503452168</v>
      </c>
      <c r="M922" s="139" t="e" cm="1">
        <f t="array" ref="M922">[1]!BSMPut(L922,$G$4,$G$7,V922,$G$11,AE922)</f>
        <v>#VALUE!</v>
      </c>
      <c r="N922" s="139" t="e">
        <f t="shared" si="173"/>
        <v>#VALUE!</v>
      </c>
      <c r="O922" s="141">
        <f t="shared" si="174"/>
        <v>7.9310500754156799E-2</v>
      </c>
      <c r="P922" s="139">
        <f t="shared" si="175"/>
        <v>-8.7672990260427557E-3</v>
      </c>
      <c r="Q922" s="156">
        <f t="shared" si="176"/>
        <v>1.0280908362346782E-3</v>
      </c>
      <c r="R922" s="156">
        <f t="shared" si="170"/>
        <v>-7.7392081898080773E-3</v>
      </c>
    </row>
    <row r="923" spans="9:18" ht="15" x14ac:dyDescent="0.2">
      <c r="I923" s="49">
        <v>43768</v>
      </c>
      <c r="J923" s="50">
        <v>6.875</v>
      </c>
      <c r="K923" s="139">
        <f t="shared" si="171"/>
        <v>1.8927007841269105E-3</v>
      </c>
      <c r="L923" s="140">
        <f t="shared" si="172"/>
        <v>6.1095417390665272</v>
      </c>
      <c r="M923" s="139" t="e" cm="1">
        <f t="array" ref="M923">[1]!BSMPut(L923,$G$4,$G$7,V923,$G$11,AE923)</f>
        <v>#VALUE!</v>
      </c>
      <c r="N923" s="139" t="e">
        <f t="shared" si="173"/>
        <v>#VALUE!</v>
      </c>
      <c r="O923" s="141">
        <f t="shared" si="174"/>
        <v>1.1541689475467187E-2</v>
      </c>
      <c r="P923" s="139">
        <f t="shared" si="175"/>
        <v>-1.2758643803147073E-3</v>
      </c>
      <c r="Q923" s="156">
        <f t="shared" si="176"/>
        <v>2.1772528887903597E-5</v>
      </c>
      <c r="R923" s="156">
        <f t="shared" si="170"/>
        <v>-1.2540918514268038E-3</v>
      </c>
    </row>
    <row r="924" spans="9:18" ht="15" x14ac:dyDescent="0.2">
      <c r="I924" s="49">
        <v>43767</v>
      </c>
      <c r="J924" s="50">
        <v>6.8619999885559002</v>
      </c>
      <c r="K924" s="139">
        <f t="shared" si="171"/>
        <v>-2.7650535500282529E-3</v>
      </c>
      <c r="L924" s="140">
        <f t="shared" si="172"/>
        <v>6.0811387529058658</v>
      </c>
      <c r="M924" s="139" t="e" cm="1">
        <f t="array" ref="M924">[1]!BSMPut(L924,$G$4,$G$7,V924,$G$11,AE924)</f>
        <v>#VALUE!</v>
      </c>
      <c r="N924" s="139" t="e">
        <f t="shared" si="173"/>
        <v>#VALUE!</v>
      </c>
      <c r="O924" s="141">
        <f t="shared" si="174"/>
        <v>-1.6861296685194205E-2</v>
      </c>
      <c r="P924" s="139">
        <f t="shared" si="175"/>
        <v>1.8639149746910804E-3</v>
      </c>
      <c r="Q924" s="156">
        <f t="shared" si="176"/>
        <v>4.6467792837063343E-5</v>
      </c>
      <c r="R924" s="156">
        <f t="shared" si="170"/>
        <v>1.9103827675281437E-3</v>
      </c>
    </row>
    <row r="925" spans="9:18" ht="15" x14ac:dyDescent="0.2">
      <c r="I925" s="49">
        <v>43766</v>
      </c>
      <c r="J925" s="50">
        <v>6.8810000419616699</v>
      </c>
      <c r="K925" s="139">
        <f t="shared" si="171"/>
        <v>2.9107837138271368E-3</v>
      </c>
      <c r="L925" s="140">
        <f t="shared" si="172"/>
        <v>6.1157500088223271</v>
      </c>
      <c r="M925" s="139" t="e" cm="1">
        <f t="array" ref="M925">[1]!BSMPut(L925,$G$4,$G$7,V925,$G$11,AE925)</f>
        <v>#VALUE!</v>
      </c>
      <c r="N925" s="139" t="e">
        <f t="shared" si="173"/>
        <v>#VALUE!</v>
      </c>
      <c r="O925" s="141">
        <f t="shared" si="174"/>
        <v>1.7749959231267098E-2</v>
      </c>
      <c r="P925" s="139">
        <f t="shared" si="175"/>
        <v>-1.9621512763230205E-3</v>
      </c>
      <c r="Q925" s="156">
        <f t="shared" si="176"/>
        <v>5.1494971723493078E-5</v>
      </c>
      <c r="R925" s="156">
        <f t="shared" si="170"/>
        <v>-1.9106563045995274E-3</v>
      </c>
    </row>
    <row r="926" spans="9:18" ht="15" x14ac:dyDescent="0.2">
      <c r="I926" s="49">
        <v>43763</v>
      </c>
      <c r="J926" s="50">
        <v>6.86100006103515</v>
      </c>
      <c r="K926" s="139">
        <f t="shared" si="171"/>
        <v>2.1886440787260123E-3</v>
      </c>
      <c r="L926" s="140">
        <f t="shared" si="172"/>
        <v>6.1113464012916685</v>
      </c>
      <c r="M926" s="139" t="e" cm="1">
        <f t="array" ref="M926">[1]!BSMPut(L926,$G$4,$G$7,V926,$G$11,AE926)</f>
        <v>#VALUE!</v>
      </c>
      <c r="N926" s="139" t="e">
        <f t="shared" si="173"/>
        <v>#VALUE!</v>
      </c>
      <c r="O926" s="141">
        <f t="shared" si="174"/>
        <v>1.3346351700608494E-2</v>
      </c>
      <c r="P926" s="139">
        <f t="shared" si="175"/>
        <v>-1.4753589392743325E-3</v>
      </c>
      <c r="Q926" s="156">
        <f t="shared" si="176"/>
        <v>2.9113554659236225E-5</v>
      </c>
      <c r="R926" s="156">
        <f t="shared" si="170"/>
        <v>-1.4462453846150964E-3</v>
      </c>
    </row>
    <row r="927" spans="9:18" ht="15" x14ac:dyDescent="0.2">
      <c r="I927" s="49">
        <v>43762</v>
      </c>
      <c r="J927" s="50">
        <v>6.8460001945495597</v>
      </c>
      <c r="K927" s="139">
        <f t="shared" si="171"/>
        <v>1.7981356383568563E-2</v>
      </c>
      <c r="L927" s="140">
        <f t="shared" si="172"/>
        <v>6.2076503617097751</v>
      </c>
      <c r="M927" s="139" t="e" cm="1">
        <f t="array" ref="M927">[1]!BSMPut(L927,$G$4,$G$7,V927,$G$11,AE927)</f>
        <v>#VALUE!</v>
      </c>
      <c r="N927" s="139" t="e">
        <f t="shared" si="173"/>
        <v>#VALUE!</v>
      </c>
      <c r="O927" s="141">
        <f t="shared" si="174"/>
        <v>0.10965031211871512</v>
      </c>
      <c r="P927" s="139">
        <f t="shared" si="175"/>
        <v>-1.2121182762716447E-2</v>
      </c>
      <c r="Q927" s="156">
        <f t="shared" si="176"/>
        <v>1.9651234976550847E-3</v>
      </c>
      <c r="R927" s="156">
        <f t="shared" si="170"/>
        <v>-1.0156059265061362E-2</v>
      </c>
    </row>
    <row r="928" spans="9:18" ht="15" x14ac:dyDescent="0.2">
      <c r="I928" s="49">
        <v>43761</v>
      </c>
      <c r="J928" s="50">
        <v>6.7239999771118102</v>
      </c>
      <c r="K928" s="139">
        <f t="shared" si="171"/>
        <v>-1.7835215946667635E-2</v>
      </c>
      <c r="L928" s="140">
        <f t="shared" si="172"/>
        <v>5.9892409018638135</v>
      </c>
      <c r="M928" s="139" t="e" cm="1">
        <f t="array" ref="M928">[1]!BSMPut(L928,$G$4,$G$7,V928,$G$11,AE928)</f>
        <v>#VALUE!</v>
      </c>
      <c r="N928" s="139" t="e">
        <f t="shared" si="173"/>
        <v>#VALUE!</v>
      </c>
      <c r="O928" s="141">
        <f t="shared" si="174"/>
        <v>-0.10875914772724649</v>
      </c>
      <c r="P928" s="139">
        <f t="shared" si="175"/>
        <v>1.2022669897117658E-2</v>
      </c>
      <c r="Q928" s="156">
        <f t="shared" si="176"/>
        <v>1.9333108823376467E-3</v>
      </c>
      <c r="R928" s="156">
        <f t="shared" si="170"/>
        <v>1.3955980779455304E-2</v>
      </c>
    </row>
    <row r="929" spans="9:18" ht="15" x14ac:dyDescent="0.2">
      <c r="I929" s="49">
        <v>43760</v>
      </c>
      <c r="J929" s="50">
        <v>6.8449997901916504</v>
      </c>
      <c r="K929" s="139">
        <f t="shared" si="171"/>
        <v>3.9522778725336813E-3</v>
      </c>
      <c r="L929" s="140">
        <f t="shared" si="172"/>
        <v>6.1221010402537672</v>
      </c>
      <c r="M929" s="139" t="e" cm="1">
        <f t="array" ref="M929">[1]!BSMPut(L929,$G$4,$G$7,V929,$G$11,AE929)</f>
        <v>#VALUE!</v>
      </c>
      <c r="N929" s="139" t="e">
        <f t="shared" si="173"/>
        <v>#VALUE!</v>
      </c>
      <c r="O929" s="141">
        <f t="shared" si="174"/>
        <v>2.4100990662707211E-2</v>
      </c>
      <c r="P929" s="139">
        <f t="shared" si="175"/>
        <v>-2.6642196172584859E-3</v>
      </c>
      <c r="Q929" s="156">
        <f t="shared" si="176"/>
        <v>9.4937959489946685E-5</v>
      </c>
      <c r="R929" s="156">
        <f t="shared" si="170"/>
        <v>-2.5692816577685394E-3</v>
      </c>
    </row>
    <row r="930" spans="9:18" ht="15" x14ac:dyDescent="0.2">
      <c r="I930" s="49">
        <v>43759</v>
      </c>
      <c r="J930" s="50">
        <v>6.8179998397827104</v>
      </c>
      <c r="K930" s="139">
        <f t="shared" si="171"/>
        <v>6.7697101677494749E-3</v>
      </c>
      <c r="L930" s="140">
        <f t="shared" si="172"/>
        <v>6.1392817425297137</v>
      </c>
      <c r="M930" s="139" t="e" cm="1">
        <f t="array" ref="M930">[1]!BSMPut(L930,$G$4,$G$7,V930,$G$11,AE930)</f>
        <v>#VALUE!</v>
      </c>
      <c r="N930" s="139" t="e">
        <f t="shared" si="173"/>
        <v>#VALUE!</v>
      </c>
      <c r="O930" s="141">
        <f t="shared" si="174"/>
        <v>4.1281692938653691E-2</v>
      </c>
      <c r="P930" s="139">
        <f t="shared" si="175"/>
        <v>-4.5634429596699434E-3</v>
      </c>
      <c r="Q930" s="156">
        <f t="shared" si="176"/>
        <v>2.7853841665773701E-4</v>
      </c>
      <c r="R930" s="156">
        <f t="shared" si="170"/>
        <v>-4.2849045430122064E-3</v>
      </c>
    </row>
    <row r="931" spans="9:18" ht="15" x14ac:dyDescent="0.2">
      <c r="I931" s="49">
        <v>43756</v>
      </c>
      <c r="J931" s="50">
        <v>6.7719998359680096</v>
      </c>
      <c r="K931" s="139">
        <f t="shared" si="171"/>
        <v>-5.9052067878483572E-4</v>
      </c>
      <c r="L931" s="140">
        <f t="shared" si="172"/>
        <v>6.0943990544625457</v>
      </c>
      <c r="M931" s="139" t="e" cm="1">
        <f t="array" ref="M931">[1]!BSMPut(L931,$G$4,$G$7,V931,$G$11,AE931)</f>
        <v>#VALUE!</v>
      </c>
      <c r="N931" s="139" t="e">
        <f t="shared" si="173"/>
        <v>#VALUE!</v>
      </c>
      <c r="O931" s="141">
        <f t="shared" si="174"/>
        <v>-3.600995128514306E-3</v>
      </c>
      <c r="P931" s="139">
        <f t="shared" si="175"/>
        <v>3.9806836147549468E-4</v>
      </c>
      <c r="Q931" s="156">
        <f t="shared" si="176"/>
        <v>2.1194109408628613E-6</v>
      </c>
      <c r="R931" s="156">
        <f t="shared" si="170"/>
        <v>4.0018777241635753E-4</v>
      </c>
    </row>
    <row r="932" spans="9:18" ht="15" x14ac:dyDescent="0.2">
      <c r="I932" s="49">
        <v>43755</v>
      </c>
      <c r="J932" s="50">
        <v>6.77600002288818</v>
      </c>
      <c r="K932" s="139">
        <f t="shared" si="171"/>
        <v>-7.2053523969380466E-3</v>
      </c>
      <c r="L932" s="140">
        <f t="shared" si="172"/>
        <v>6.0540618103172106</v>
      </c>
      <c r="M932" s="139" t="e" cm="1">
        <f t="array" ref="M932">[1]!BSMPut(L932,$G$4,$G$7,V932,$G$11,AE932)</f>
        <v>#VALUE!</v>
      </c>
      <c r="N932" s="139" t="e">
        <f t="shared" si="173"/>
        <v>#VALUE!</v>
      </c>
      <c r="O932" s="141">
        <f t="shared" si="174"/>
        <v>-4.3938239273849433E-2</v>
      </c>
      <c r="P932" s="139">
        <f t="shared" si="175"/>
        <v>4.8571081852797869E-3</v>
      </c>
      <c r="Q932" s="156">
        <f t="shared" si="176"/>
        <v>3.1554071358646439E-4</v>
      </c>
      <c r="R932" s="156">
        <f t="shared" si="170"/>
        <v>5.1726488988662516E-3</v>
      </c>
    </row>
    <row r="933" spans="9:18" ht="15" x14ac:dyDescent="0.2">
      <c r="I933" s="49">
        <v>43754</v>
      </c>
      <c r="J933" s="50">
        <v>6.8249998092651296</v>
      </c>
      <c r="K933" s="139">
        <f t="shared" si="171"/>
        <v>-5.2608994801872601E-3</v>
      </c>
      <c r="L933" s="140">
        <f t="shared" si="172"/>
        <v>6.0659190842999848</v>
      </c>
      <c r="M933" s="139" t="e" cm="1">
        <f t="array" ref="M933">[1]!BSMPut(L933,$G$4,$G$7,V933,$G$11,AE933)</f>
        <v>#VALUE!</v>
      </c>
      <c r="N933" s="139" t="e">
        <f t="shared" si="173"/>
        <v>#VALUE!</v>
      </c>
      <c r="O933" s="141">
        <f t="shared" si="174"/>
        <v>-3.2080965291075181E-2</v>
      </c>
      <c r="P933" s="139">
        <f t="shared" si="175"/>
        <v>3.5463578350463684E-3</v>
      </c>
      <c r="Q933" s="156">
        <f t="shared" si="176"/>
        <v>1.6821509260414366E-4</v>
      </c>
      <c r="R933" s="156">
        <f t="shared" si="170"/>
        <v>3.7145729276505121E-3</v>
      </c>
    </row>
    <row r="934" spans="9:18" ht="15" x14ac:dyDescent="0.2">
      <c r="I934" s="49">
        <v>43753</v>
      </c>
      <c r="J934" s="50">
        <v>6.86100006103515</v>
      </c>
      <c r="K934" s="139">
        <f t="shared" si="171"/>
        <v>7.1674794840916366E-3</v>
      </c>
      <c r="L934" s="140">
        <f t="shared" si="172"/>
        <v>6.1417073398404938</v>
      </c>
      <c r="M934" s="139" t="e" cm="1">
        <f t="array" ref="M934">[1]!BSMPut(L934,$G$4,$G$7,V934,$G$11,AE934)</f>
        <v>#VALUE!</v>
      </c>
      <c r="N934" s="139" t="e">
        <f t="shared" si="173"/>
        <v>#VALUE!</v>
      </c>
      <c r="O934" s="141">
        <f t="shared" si="174"/>
        <v>4.3707290249433761E-2</v>
      </c>
      <c r="P934" s="139">
        <f t="shared" si="175"/>
        <v>-4.8315781591474153E-3</v>
      </c>
      <c r="Q934" s="156">
        <f t="shared" si="176"/>
        <v>3.122323288730428E-4</v>
      </c>
      <c r="R934" s="156">
        <f t="shared" si="170"/>
        <v>-4.5193458302743728E-3</v>
      </c>
    </row>
    <row r="935" spans="9:18" ht="15" x14ac:dyDescent="0.2">
      <c r="I935" s="49">
        <v>43752</v>
      </c>
      <c r="J935" s="50">
        <v>6.8119997978210396</v>
      </c>
      <c r="K935" s="139">
        <f t="shared" si="171"/>
        <v>6.9234912339210314E-3</v>
      </c>
      <c r="L935" s="140">
        <f t="shared" si="172"/>
        <v>6.1402194994788539</v>
      </c>
      <c r="M935" s="139" t="e" cm="1">
        <f t="array" ref="M935">[1]!BSMPut(L935,$G$4,$G$7,V935,$G$11,AE935)</f>
        <v>#VALUE!</v>
      </c>
      <c r="N935" s="139" t="e">
        <f t="shared" si="173"/>
        <v>#VALUE!</v>
      </c>
      <c r="O935" s="141">
        <f t="shared" si="174"/>
        <v>4.2219449887793914E-2</v>
      </c>
      <c r="P935" s="139">
        <f t="shared" si="175"/>
        <v>-4.6671063523945318E-3</v>
      </c>
      <c r="Q935" s="156">
        <f t="shared" si="176"/>
        <v>2.9133673223818101E-4</v>
      </c>
      <c r="R935" s="156">
        <f t="shared" si="170"/>
        <v>-4.3757696201563506E-3</v>
      </c>
    </row>
    <row r="936" spans="9:18" ht="15" x14ac:dyDescent="0.2">
      <c r="I936" s="49">
        <v>43749</v>
      </c>
      <c r="J936" s="50">
        <v>6.7649998664855904</v>
      </c>
      <c r="K936" s="139">
        <f t="shared" si="171"/>
        <v>-7.3884222013257479E-4</v>
      </c>
      <c r="L936" s="140">
        <f t="shared" si="172"/>
        <v>6.0934945896960517</v>
      </c>
      <c r="M936" s="139" t="e" cm="1">
        <f t="array" ref="M936">[1]!BSMPut(L936,$G$4,$G$7,V936,$G$11,AE936)</f>
        <v>#VALUE!</v>
      </c>
      <c r="N936" s="139" t="e">
        <f t="shared" si="173"/>
        <v>#VALUE!</v>
      </c>
      <c r="O936" s="141">
        <f t="shared" si="174"/>
        <v>-4.5054598950082791E-3</v>
      </c>
      <c r="P936" s="139">
        <f t="shared" si="175"/>
        <v>4.9805150356852944E-4</v>
      </c>
      <c r="Q936" s="156">
        <f t="shared" si="176"/>
        <v>3.3177859267088762E-6</v>
      </c>
      <c r="R936" s="156">
        <f t="shared" si="170"/>
        <v>5.0136928949523832E-4</v>
      </c>
    </row>
    <row r="937" spans="9:18" ht="15" x14ac:dyDescent="0.2">
      <c r="I937" s="49">
        <v>43748</v>
      </c>
      <c r="J937" s="50">
        <v>6.7699999809265101</v>
      </c>
      <c r="K937" s="139">
        <f t="shared" si="171"/>
        <v>-3.5388075292945975E-3</v>
      </c>
      <c r="L937" s="140">
        <f t="shared" si="172"/>
        <v>6.0764204011019283</v>
      </c>
      <c r="M937" s="139" t="e" cm="1">
        <f t="array" ref="M937">[1]!BSMPut(L937,$G$4,$G$7,V937,$G$11,AE937)</f>
        <v>#VALUE!</v>
      </c>
      <c r="N937" s="139" t="e">
        <f t="shared" si="173"/>
        <v>#VALUE!</v>
      </c>
      <c r="O937" s="141">
        <f t="shared" si="174"/>
        <v>-2.1579648489131742E-2</v>
      </c>
      <c r="P937" s="139">
        <f t="shared" si="175"/>
        <v>2.385500398838343E-3</v>
      </c>
      <c r="Q937" s="156">
        <f t="shared" si="176"/>
        <v>7.6112999397169505E-5</v>
      </c>
      <c r="R937" s="156">
        <f t="shared" si="170"/>
        <v>2.4616133982355124E-3</v>
      </c>
    </row>
    <row r="938" spans="9:18" ht="15" x14ac:dyDescent="0.2">
      <c r="I938" s="49">
        <v>43747</v>
      </c>
      <c r="J938" s="50">
        <v>6.7940001487731898</v>
      </c>
      <c r="K938" s="139">
        <f t="shared" si="171"/>
        <v>-1.4716719493616792E-4</v>
      </c>
      <c r="L938" s="140">
        <f t="shared" si="172"/>
        <v>6.0971026240290414</v>
      </c>
      <c r="M938" s="139" t="e" cm="1">
        <f t="array" ref="M938">[1]!BSMPut(L938,$G$4,$G$7,V938,$G$11,AE938)</f>
        <v>#VALUE!</v>
      </c>
      <c r="N938" s="139" t="e">
        <f t="shared" si="173"/>
        <v>#VALUE!</v>
      </c>
      <c r="O938" s="141">
        <f t="shared" si="174"/>
        <v>-8.9742556201866108E-4</v>
      </c>
      <c r="P938" s="139">
        <f t="shared" si="175"/>
        <v>9.9205000359548284E-5</v>
      </c>
      <c r="Q938" s="156">
        <f t="shared" si="176"/>
        <v>1.3163366571020685E-7</v>
      </c>
      <c r="R938" s="156">
        <f t="shared" si="170"/>
        <v>9.9336634025258495E-5</v>
      </c>
    </row>
    <row r="939" spans="9:18" ht="15" x14ac:dyDescent="0.2">
      <c r="I939" s="49">
        <v>43746</v>
      </c>
      <c r="J939" s="50">
        <v>6.79500007629394</v>
      </c>
      <c r="K939" s="139">
        <f t="shared" si="171"/>
        <v>-5.4303652704819783E-3</v>
      </c>
      <c r="L939" s="140">
        <f t="shared" si="172"/>
        <v>6.0648856819023633</v>
      </c>
      <c r="M939" s="139" t="e" cm="1">
        <f t="array" ref="M939">[1]!BSMPut(L939,$G$4,$G$7,V939,$G$11,AE939)</f>
        <v>#VALUE!</v>
      </c>
      <c r="N939" s="139" t="e">
        <f t="shared" si="173"/>
        <v>#VALUE!</v>
      </c>
      <c r="O939" s="141">
        <f t="shared" si="174"/>
        <v>-3.3114367688696689E-2</v>
      </c>
      <c r="P939" s="139">
        <f t="shared" si="175"/>
        <v>3.6605942570589029E-3</v>
      </c>
      <c r="Q939" s="156">
        <f t="shared" si="176"/>
        <v>1.7922683585477238E-4</v>
      </c>
      <c r="R939" s="156">
        <f t="shared" si="170"/>
        <v>3.8398210929136752E-3</v>
      </c>
    </row>
    <row r="940" spans="9:18" ht="15" x14ac:dyDescent="0.2">
      <c r="I940" s="49">
        <v>43745</v>
      </c>
      <c r="J940" s="50">
        <v>6.8319997787475497</v>
      </c>
      <c r="K940" s="139">
        <f t="shared" si="171"/>
        <v>1.0890451050170349E-2</v>
      </c>
      <c r="L940" s="140">
        <f t="shared" si="172"/>
        <v>6.164410020635068</v>
      </c>
      <c r="M940" s="139" t="e" cm="1">
        <f t="array" ref="M940">[1]!BSMPut(L940,$G$4,$G$7,V940,$G$11,AE940)</f>
        <v>#VALUE!</v>
      </c>
      <c r="N940" s="139" t="e">
        <f t="shared" si="173"/>
        <v>#VALUE!</v>
      </c>
      <c r="O940" s="141">
        <f t="shared" si="174"/>
        <v>6.6409971044008032E-2</v>
      </c>
      <c r="P940" s="139">
        <f t="shared" si="175"/>
        <v>-7.3412230274330125E-3</v>
      </c>
      <c r="Q940" s="156">
        <f t="shared" si="176"/>
        <v>7.208363617179686E-4</v>
      </c>
      <c r="R940" s="156">
        <f t="shared" si="170"/>
        <v>-6.6203866657150437E-3</v>
      </c>
    </row>
    <row r="941" spans="9:18" ht="15" x14ac:dyDescent="0.2">
      <c r="I941" s="49">
        <v>43742</v>
      </c>
      <c r="J941" s="50">
        <v>6.7579998970031703</v>
      </c>
      <c r="K941" s="139">
        <f t="shared" si="171"/>
        <v>1.6410951074524862E-2</v>
      </c>
      <c r="L941" s="140">
        <f t="shared" si="172"/>
        <v>6.1980740300573496</v>
      </c>
      <c r="M941" s="139" t="e" cm="1">
        <f t="array" ref="M941">[1]!BSMPut(L941,$G$4,$G$7,V941,$G$11,AE941)</f>
        <v>#VALUE!</v>
      </c>
      <c r="N941" s="139" t="e">
        <f t="shared" si="173"/>
        <v>#VALUE!</v>
      </c>
      <c r="O941" s="141">
        <f t="shared" si="174"/>
        <v>0.10007398046628957</v>
      </c>
      <c r="P941" s="139">
        <f t="shared" si="175"/>
        <v>-1.1062576873571654E-2</v>
      </c>
      <c r="Q941" s="156">
        <f t="shared" si="176"/>
        <v>1.636863455631496E-3</v>
      </c>
      <c r="R941" s="156">
        <f t="shared" si="170"/>
        <v>-9.4257134179401569E-3</v>
      </c>
    </row>
    <row r="942" spans="9:18" ht="15" x14ac:dyDescent="0.2">
      <c r="I942" s="49">
        <v>43741</v>
      </c>
      <c r="J942" s="50">
        <v>6.6479997634887598</v>
      </c>
      <c r="K942" s="139">
        <f t="shared" si="171"/>
        <v>-7.7914759521820797E-3</v>
      </c>
      <c r="L942" s="140">
        <f t="shared" si="172"/>
        <v>6.0504876288482663</v>
      </c>
      <c r="M942" s="139" t="e" cm="1">
        <f t="array" ref="M942">[1]!BSMPut(L942,$G$4,$G$7,V942,$G$11,AE942)</f>
        <v>#VALUE!</v>
      </c>
      <c r="N942" s="139" t="e">
        <f t="shared" si="173"/>
        <v>#VALUE!</v>
      </c>
      <c r="O942" s="141">
        <f t="shared" si="174"/>
        <v>-4.7512420742793715E-2</v>
      </c>
      <c r="P942" s="139">
        <f t="shared" si="175"/>
        <v>5.2522124578994866E-3</v>
      </c>
      <c r="Q942" s="156">
        <f t="shared" si="176"/>
        <v>3.6896436244946915E-4</v>
      </c>
      <c r="R942" s="156">
        <f t="shared" si="170"/>
        <v>5.6211768203489557E-3</v>
      </c>
    </row>
    <row r="943" spans="9:18" ht="15" x14ac:dyDescent="0.2">
      <c r="I943" s="49">
        <v>43740</v>
      </c>
      <c r="J943" s="50">
        <v>6.6999998092651296</v>
      </c>
      <c r="K943" s="139">
        <f t="shared" si="171"/>
        <v>-1.9217164483252475E-2</v>
      </c>
      <c r="L943" s="140">
        <f t="shared" si="172"/>
        <v>5.9808137796191865</v>
      </c>
      <c r="M943" s="139" t="e" cm="1">
        <f t="array" ref="M943">[1]!BSMPut(L943,$G$4,$G$7,V943,$G$11,AE943)</f>
        <v>#VALUE!</v>
      </c>
      <c r="N943" s="139" t="e">
        <f t="shared" si="173"/>
        <v>#VALUE!</v>
      </c>
      <c r="O943" s="141">
        <f t="shared" si="174"/>
        <v>-0.11718626997187354</v>
      </c>
      <c r="P943" s="139">
        <f t="shared" si="175"/>
        <v>1.2954237595532292E-2</v>
      </c>
      <c r="Q943" s="156">
        <f t="shared" si="176"/>
        <v>2.2445204470519448E-3</v>
      </c>
      <c r="R943" s="156">
        <f t="shared" si="170"/>
        <v>1.5198758042584238E-2</v>
      </c>
    </row>
    <row r="944" spans="9:18" ht="15" x14ac:dyDescent="0.2">
      <c r="I944" s="49">
        <v>43739</v>
      </c>
      <c r="J944" s="50">
        <v>6.8299999237060502</v>
      </c>
      <c r="K944" s="139">
        <f t="shared" si="171"/>
        <v>-4.2370261375092484E-3</v>
      </c>
      <c r="L944" s="140">
        <f t="shared" si="172"/>
        <v>6.0721626639944102</v>
      </c>
      <c r="M944" s="139" t="e" cm="1">
        <f t="array" ref="M944">[1]!BSMPut(L944,$G$4,$G$7,V944,$G$11,AE944)</f>
        <v>#VALUE!</v>
      </c>
      <c r="N944" s="139" t="e">
        <f t="shared" si="173"/>
        <v>#VALUE!</v>
      </c>
      <c r="O944" s="141">
        <f t="shared" si="174"/>
        <v>-2.5837385596649831E-2</v>
      </c>
      <c r="P944" s="139">
        <f t="shared" si="175"/>
        <v>2.856167637614199E-3</v>
      </c>
      <c r="Q944" s="156">
        <f t="shared" si="176"/>
        <v>1.0911067375767329E-4</v>
      </c>
      <c r="R944" s="156">
        <f t="shared" si="170"/>
        <v>2.9652783113718723E-3</v>
      </c>
    </row>
    <row r="945" spans="9:18" ht="15" x14ac:dyDescent="0.2">
      <c r="I945" s="49">
        <v>43738</v>
      </c>
      <c r="J945" s="50">
        <v>6.8590002059936497</v>
      </c>
      <c r="K945" s="139">
        <f t="shared" si="171"/>
        <v>1.424297185307305E-2</v>
      </c>
      <c r="L945" s="140">
        <f t="shared" si="172"/>
        <v>6.1848536926574234</v>
      </c>
      <c r="M945" s="139" t="e" cm="1">
        <f t="array" ref="M945">[1]!BSMPut(L945,$G$4,$G$7,V945,$G$11,AE945)</f>
        <v>#VALUE!</v>
      </c>
      <c r="N945" s="139" t="e">
        <f t="shared" si="173"/>
        <v>#VALUE!</v>
      </c>
      <c r="O945" s="141">
        <f t="shared" si="174"/>
        <v>8.685364306636334E-2</v>
      </c>
      <c r="P945" s="139">
        <f t="shared" si="175"/>
        <v>-9.601148057611808E-3</v>
      </c>
      <c r="Q945" s="156">
        <f t="shared" si="176"/>
        <v>1.2329520397412516E-3</v>
      </c>
      <c r="R945" s="156">
        <f t="shared" si="170"/>
        <v>-8.3681960178705571E-3</v>
      </c>
    </row>
    <row r="946" spans="9:18" ht="15" x14ac:dyDescent="0.2">
      <c r="I946" s="49">
        <v>43735</v>
      </c>
      <c r="J946" s="50">
        <v>6.7620000839233398</v>
      </c>
      <c r="K946" s="139">
        <f t="shared" si="171"/>
        <v>-1.1761370973777224E-2</v>
      </c>
      <c r="L946" s="140">
        <f t="shared" si="172"/>
        <v>6.026279208809707</v>
      </c>
      <c r="M946" s="139" t="e" cm="1">
        <f t="array" ref="M946">[1]!BSMPut(L946,$G$4,$G$7,V946,$G$11,AE946)</f>
        <v>#VALUE!</v>
      </c>
      <c r="N946" s="139" t="e">
        <f t="shared" si="173"/>
        <v>#VALUE!</v>
      </c>
      <c r="O946" s="141">
        <f t="shared" si="174"/>
        <v>-7.172084078135299E-2</v>
      </c>
      <c r="P946" s="139">
        <f t="shared" si="175"/>
        <v>7.9283077467691716E-3</v>
      </c>
      <c r="Q946" s="156">
        <f t="shared" si="176"/>
        <v>8.4073833149816632E-4</v>
      </c>
      <c r="R946" s="156">
        <f t="shared" si="170"/>
        <v>8.7690460782673379E-3</v>
      </c>
    </row>
    <row r="947" spans="9:18" ht="15" x14ac:dyDescent="0.2">
      <c r="I947" s="49">
        <v>43734</v>
      </c>
      <c r="J947" s="50">
        <v>6.8420000076293901</v>
      </c>
      <c r="K947" s="139">
        <f t="shared" si="171"/>
        <v>1.7545596807266195E-2</v>
      </c>
      <c r="L947" s="140">
        <f t="shared" si="172"/>
        <v>6.2049930997918743</v>
      </c>
      <c r="M947" s="139" t="e" cm="1">
        <f t="array" ref="M947">[1]!BSMPut(L947,$G$4,$G$7,V947,$G$11,AE947)</f>
        <v>#VALUE!</v>
      </c>
      <c r="N947" s="139" t="e">
        <f t="shared" si="173"/>
        <v>#VALUE!</v>
      </c>
      <c r="O947" s="141">
        <f t="shared" si="174"/>
        <v>0.10699305020081429</v>
      </c>
      <c r="P947" s="139">
        <f t="shared" si="175"/>
        <v>-1.1827438433740799E-2</v>
      </c>
      <c r="Q947" s="156">
        <f t="shared" si="176"/>
        <v>1.8710321139899873E-3</v>
      </c>
      <c r="R947" s="156">
        <f t="shared" si="170"/>
        <v>-9.9564063197508119E-3</v>
      </c>
    </row>
    <row r="948" spans="9:18" ht="15" x14ac:dyDescent="0.2">
      <c r="I948" s="49">
        <v>43733</v>
      </c>
      <c r="J948" s="50">
        <v>6.72300004959106</v>
      </c>
      <c r="K948" s="139">
        <f t="shared" si="171"/>
        <v>-2.3770318922756218E-3</v>
      </c>
      <c r="L948" s="140">
        <f t="shared" si="172"/>
        <v>6.0835049089940831</v>
      </c>
      <c r="M948" s="139" t="e" cm="1">
        <f t="array" ref="M948">[1]!BSMPut(L948,$G$4,$G$7,V948,$G$11,AE948)</f>
        <v>#VALUE!</v>
      </c>
      <c r="N948" s="139" t="e">
        <f t="shared" si="173"/>
        <v>#VALUE!</v>
      </c>
      <c r="O948" s="141">
        <f t="shared" si="174"/>
        <v>-1.4495140596976874E-2</v>
      </c>
      <c r="P948" s="139">
        <f t="shared" si="175"/>
        <v>1.6023506449940994E-3</v>
      </c>
      <c r="Q948" s="156">
        <f t="shared" si="176"/>
        <v>3.4341160603376595E-5</v>
      </c>
      <c r="R948" s="156">
        <f t="shared" si="170"/>
        <v>1.6366918055974759E-3</v>
      </c>
    </row>
    <row r="949" spans="9:18" ht="15" x14ac:dyDescent="0.2">
      <c r="I949" s="49">
        <v>43732</v>
      </c>
      <c r="J949" s="50">
        <v>6.7389998435974103</v>
      </c>
      <c r="K949" s="139">
        <f t="shared" si="171"/>
        <v>1.2693374397207531E-2</v>
      </c>
      <c r="L949" s="140">
        <f t="shared" si="172"/>
        <v>6.1754042472947095</v>
      </c>
      <c r="M949" s="139" t="e" cm="1">
        <f t="array" ref="M949">[1]!BSMPut(L949,$G$4,$G$7,V949,$G$11,AE949)</f>
        <v>#VALUE!</v>
      </c>
      <c r="N949" s="139" t="e">
        <f t="shared" si="173"/>
        <v>#VALUE!</v>
      </c>
      <c r="O949" s="141">
        <f t="shared" si="174"/>
        <v>7.740419770364948E-2</v>
      </c>
      <c r="P949" s="139">
        <f t="shared" si="175"/>
        <v>-8.5565686849261129E-3</v>
      </c>
      <c r="Q949" s="156">
        <f t="shared" si="176"/>
        <v>9.7926251664506858E-4</v>
      </c>
      <c r="R949" s="156">
        <f t="shared" si="170"/>
        <v>-7.5773061682810443E-3</v>
      </c>
    </row>
    <row r="950" spans="9:18" ht="15" x14ac:dyDescent="0.2">
      <c r="I950" s="49">
        <v>43731</v>
      </c>
      <c r="J950" s="50">
        <v>6.6539998054504297</v>
      </c>
      <c r="K950" s="139">
        <f t="shared" si="171"/>
        <v>-1.2693374397207456E-2</v>
      </c>
      <c r="L950" s="140">
        <f t="shared" si="172"/>
        <v>6.0205958518874114</v>
      </c>
      <c r="M950" s="139" t="e" cm="1">
        <f t="array" ref="M950">[1]!BSMPut(L950,$G$4,$G$7,V950,$G$11,AE950)</f>
        <v>#VALUE!</v>
      </c>
      <c r="N950" s="139" t="e">
        <f t="shared" si="173"/>
        <v>#VALUE!</v>
      </c>
      <c r="O950" s="141">
        <f t="shared" si="174"/>
        <v>-7.7404197703648592E-2</v>
      </c>
      <c r="P950" s="139">
        <f t="shared" si="175"/>
        <v>8.5565686849260157E-3</v>
      </c>
      <c r="Q950" s="156">
        <f t="shared" si="176"/>
        <v>9.7926251664504625E-4</v>
      </c>
      <c r="R950" s="156">
        <f t="shared" si="170"/>
        <v>9.5358312015710617E-3</v>
      </c>
    </row>
    <row r="951" spans="9:18" ht="15" x14ac:dyDescent="0.2">
      <c r="I951" s="49">
        <v>43728</v>
      </c>
      <c r="J951" s="50">
        <v>6.7389998435974103</v>
      </c>
      <c r="K951" s="139">
        <f t="shared" si="171"/>
        <v>1.4197322966261935E-2</v>
      </c>
      <c r="L951" s="140">
        <f t="shared" si="172"/>
        <v>6.1845753257433858</v>
      </c>
      <c r="M951" s="139" t="e" cm="1">
        <f t="array" ref="M951">[1]!BSMPut(L951,$G$4,$G$7,V951,$G$11,AE951)</f>
        <v>#VALUE!</v>
      </c>
      <c r="N951" s="139" t="e">
        <f t="shared" si="173"/>
        <v>#VALUE!</v>
      </c>
      <c r="O951" s="141">
        <f t="shared" si="174"/>
        <v>8.6575276152325742E-2</v>
      </c>
      <c r="P951" s="139">
        <f t="shared" si="175"/>
        <v>-9.5703762688686082E-3</v>
      </c>
      <c r="Q951" s="156">
        <f t="shared" si="176"/>
        <v>1.2250614541195197E-3</v>
      </c>
      <c r="R951" s="156">
        <f t="shared" si="170"/>
        <v>-8.3453148147490889E-3</v>
      </c>
    </row>
    <row r="952" spans="9:18" ht="15" x14ac:dyDescent="0.2">
      <c r="I952" s="49">
        <v>43727</v>
      </c>
      <c r="J952" s="50">
        <v>6.6440000534057599</v>
      </c>
      <c r="K952" s="139">
        <f t="shared" si="171"/>
        <v>-1.5039485690545237E-3</v>
      </c>
      <c r="L952" s="140">
        <f t="shared" si="172"/>
        <v>6.0888289711423829</v>
      </c>
      <c r="M952" s="139" t="e" cm="1">
        <f t="array" ref="M952">[1]!BSMPut(L952,$G$4,$G$7,V952,$G$11,AE952)</f>
        <v>#VALUE!</v>
      </c>
      <c r="N952" s="139" t="e">
        <f t="shared" si="173"/>
        <v>#VALUE!</v>
      </c>
      <c r="O952" s="141">
        <f t="shared" si="174"/>
        <v>-9.1710784486771502E-3</v>
      </c>
      <c r="P952" s="139">
        <f t="shared" si="175"/>
        <v>1.0138075839425927E-3</v>
      </c>
      <c r="Q952" s="156">
        <f t="shared" si="176"/>
        <v>1.3747094591606147E-5</v>
      </c>
      <c r="R952" s="156">
        <f t="shared" si="170"/>
        <v>1.0275546785341988E-3</v>
      </c>
    </row>
    <row r="953" spans="9:18" ht="15" x14ac:dyDescent="0.2">
      <c r="I953" s="49">
        <v>43726</v>
      </c>
      <c r="J953" s="50">
        <v>6.6539998054504297</v>
      </c>
      <c r="K953" s="139">
        <f t="shared" si="171"/>
        <v>1.8504963322054545E-2</v>
      </c>
      <c r="L953" s="140">
        <f t="shared" si="172"/>
        <v>6.2108433168466304</v>
      </c>
      <c r="M953" s="139" t="e" cm="1">
        <f t="array" ref="M953">[1]!BSMPut(L953,$G$4,$G$7,V953,$G$11,AE953)</f>
        <v>#VALUE!</v>
      </c>
      <c r="N953" s="139" t="e">
        <f t="shared" si="173"/>
        <v>#VALUE!</v>
      </c>
      <c r="O953" s="141">
        <f t="shared" si="174"/>
        <v>0.11284326725557037</v>
      </c>
      <c r="P953" s="139">
        <f t="shared" si="175"/>
        <v>-1.2474144756341005E-2</v>
      </c>
      <c r="Q953" s="156">
        <f t="shared" si="176"/>
        <v>2.0812363793390608E-3</v>
      </c>
      <c r="R953" s="156">
        <f t="shared" si="170"/>
        <v>-1.0392908377001945E-2</v>
      </c>
    </row>
    <row r="954" spans="9:18" ht="15" x14ac:dyDescent="0.2">
      <c r="I954" s="49">
        <v>43725</v>
      </c>
      <c r="J954" s="50">
        <v>6.53200006484985</v>
      </c>
      <c r="K954" s="139">
        <f t="shared" si="171"/>
        <v>-1.6826246664957023E-3</v>
      </c>
      <c r="L954" s="140">
        <f t="shared" si="172"/>
        <v>6.0877394042913258</v>
      </c>
      <c r="M954" s="139" t="e" cm="1">
        <f t="array" ref="M954">[1]!BSMPut(L954,$G$4,$G$7,V954,$G$11,AE954)</f>
        <v>#VALUE!</v>
      </c>
      <c r="N954" s="139" t="e">
        <f t="shared" si="173"/>
        <v>#VALUE!</v>
      </c>
      <c r="O954" s="141">
        <f t="shared" si="174"/>
        <v>-1.026064529973425E-2</v>
      </c>
      <c r="P954" s="139">
        <f t="shared" si="175"/>
        <v>1.1342526486092751E-3</v>
      </c>
      <c r="Q954" s="156">
        <f t="shared" si="176"/>
        <v>1.7207566385795005E-5</v>
      </c>
      <c r="R954" s="156">
        <f t="shared" si="170"/>
        <v>1.1514602149950701E-3</v>
      </c>
    </row>
    <row r="955" spans="9:18" ht="15" x14ac:dyDescent="0.2">
      <c r="I955" s="49">
        <v>43724</v>
      </c>
      <c r="J955" s="50">
        <v>6.5430002212524396</v>
      </c>
      <c r="K955" s="139">
        <f t="shared" si="171"/>
        <v>-8.5223092301136821E-3</v>
      </c>
      <c r="L955" s="140">
        <f t="shared" si="172"/>
        <v>6.0460310074831964</v>
      </c>
      <c r="M955" s="139" t="e" cm="1">
        <f t="array" ref="M955">[1]!BSMPut(L955,$G$4,$G$7,V955,$G$11,AE955)</f>
        <v>#VALUE!</v>
      </c>
      <c r="N955" s="139" t="e">
        <f t="shared" si="173"/>
        <v>#VALUE!</v>
      </c>
      <c r="O955" s="141">
        <f t="shared" si="174"/>
        <v>-5.1969042107863572E-2</v>
      </c>
      <c r="P955" s="139">
        <f t="shared" si="175"/>
        <v>5.7448651556114023E-3</v>
      </c>
      <c r="Q955" s="156">
        <f t="shared" si="176"/>
        <v>4.4142764525958799E-4</v>
      </c>
      <c r="R955" s="156">
        <f t="shared" si="170"/>
        <v>6.1862928008709905E-3</v>
      </c>
    </row>
    <row r="956" spans="9:18" ht="15" x14ac:dyDescent="0.2">
      <c r="I956" s="49">
        <v>43721</v>
      </c>
      <c r="J956" s="50">
        <v>6.5989999771118102</v>
      </c>
      <c r="K956" s="139">
        <f t="shared" si="171"/>
        <v>-9.08821929170731E-4</v>
      </c>
      <c r="L956" s="140">
        <f t="shared" si="172"/>
        <v>6.0924580534219075</v>
      </c>
      <c r="M956" s="139" t="e" cm="1">
        <f t="array" ref="M956">[1]!BSMPut(L956,$G$4,$G$7,V956,$G$11,AE956)</f>
        <v>#VALUE!</v>
      </c>
      <c r="N956" s="139" t="e">
        <f t="shared" si="173"/>
        <v>#VALUE!</v>
      </c>
      <c r="O956" s="141">
        <f t="shared" si="174"/>
        <v>-5.5419961691525188E-3</v>
      </c>
      <c r="P956" s="139">
        <f t="shared" si="175"/>
        <v>6.1263435678909092E-4</v>
      </c>
      <c r="Q956" s="156">
        <f t="shared" si="176"/>
        <v>5.0199864710555009E-6</v>
      </c>
      <c r="R956" s="156">
        <f t="shared" si="170"/>
        <v>6.1765434326014647E-4</v>
      </c>
    </row>
    <row r="957" spans="9:18" ht="15" x14ac:dyDescent="0.2">
      <c r="I957" s="49">
        <v>43720</v>
      </c>
      <c r="J957" s="50">
        <v>6.6050000190734801</v>
      </c>
      <c r="K957" s="139">
        <f t="shared" si="171"/>
        <v>2.0960009173423312E-2</v>
      </c>
      <c r="L957" s="140">
        <f t="shared" si="172"/>
        <v>6.2258141865700241</v>
      </c>
      <c r="M957" s="139" t="e" cm="1">
        <f t="array" ref="M957">[1]!BSMPut(L957,$G$4,$G$7,V957,$G$11,AE957)</f>
        <v>#VALUE!</v>
      </c>
      <c r="N957" s="139" t="e">
        <f t="shared" si="173"/>
        <v>#VALUE!</v>
      </c>
      <c r="O957" s="141">
        <f t="shared" si="174"/>
        <v>0.12781413697896404</v>
      </c>
      <c r="P957" s="139">
        <f t="shared" si="175"/>
        <v>-1.4129084396071412E-2</v>
      </c>
      <c r="Q957" s="156">
        <f t="shared" si="176"/>
        <v>2.6701022216332878E-3</v>
      </c>
      <c r="R957" s="156">
        <f t="shared" si="170"/>
        <v>-1.1458982174438123E-2</v>
      </c>
    </row>
    <row r="958" spans="9:18" ht="15" x14ac:dyDescent="0.2">
      <c r="I958" s="49">
        <v>43719</v>
      </c>
      <c r="J958" s="50">
        <v>6.4679999351501403</v>
      </c>
      <c r="K958" s="139">
        <f t="shared" si="171"/>
        <v>-2.9332407781604499E-3</v>
      </c>
      <c r="L958" s="140">
        <f t="shared" si="172"/>
        <v>6.0801131471803744</v>
      </c>
      <c r="M958" s="139" t="e" cm="1">
        <f t="array" ref="M958">[1]!BSMPut(L958,$G$4,$G$7,V958,$G$11,AE958)</f>
        <v>#VALUE!</v>
      </c>
      <c r="N958" s="139" t="e">
        <f t="shared" si="173"/>
        <v>#VALUE!</v>
      </c>
      <c r="O958" s="141">
        <f t="shared" si="174"/>
        <v>-1.7886902410685579E-2</v>
      </c>
      <c r="P958" s="139">
        <f t="shared" si="175"/>
        <v>1.9772895214749515E-3</v>
      </c>
      <c r="Q958" s="156">
        <f t="shared" si="176"/>
        <v>5.2292617301420131E-5</v>
      </c>
      <c r="R958" s="156">
        <f t="shared" si="170"/>
        <v>2.0295821387763717E-3</v>
      </c>
    </row>
    <row r="959" spans="9:18" ht="15" x14ac:dyDescent="0.2">
      <c r="I959" s="49">
        <v>43718</v>
      </c>
      <c r="J959" s="50">
        <v>6.4869999885559002</v>
      </c>
      <c r="K959" s="139">
        <f t="shared" si="171"/>
        <v>-4.3070176166629497E-3</v>
      </c>
      <c r="L959" s="140">
        <f t="shared" si="172"/>
        <v>6.0717358559510597</v>
      </c>
      <c r="M959" s="139" t="e" cm="1">
        <f t="array" ref="M959">[1]!BSMPut(L959,$G$4,$G$7,V959,$G$11,AE959)</f>
        <v>#VALUE!</v>
      </c>
      <c r="N959" s="139" t="e">
        <f t="shared" si="173"/>
        <v>#VALUE!</v>
      </c>
      <c r="O959" s="141">
        <f t="shared" si="174"/>
        <v>-2.6264193640000322E-2</v>
      </c>
      <c r="P959" s="139">
        <f t="shared" si="175"/>
        <v>2.903348700741932E-3</v>
      </c>
      <c r="Q959" s="156">
        <f t="shared" si="176"/>
        <v>1.1274524835390186E-4</v>
      </c>
      <c r="R959" s="156">
        <f t="shared" si="170"/>
        <v>3.0160939490958337E-3</v>
      </c>
    </row>
    <row r="960" spans="9:18" ht="15" x14ac:dyDescent="0.2">
      <c r="I960" s="49">
        <v>43717</v>
      </c>
      <c r="J960" s="50">
        <v>6.5149998664855904</v>
      </c>
      <c r="K960" s="139">
        <f t="shared" si="171"/>
        <v>-1.7949984932055948E-2</v>
      </c>
      <c r="L960" s="140">
        <f t="shared" si="172"/>
        <v>5.9885410405852246</v>
      </c>
      <c r="M960" s="139" t="e" cm="1">
        <f t="array" ref="M960">[1]!BSMPut(L960,$G$4,$G$7,V960,$G$11,AE960)</f>
        <v>#VALUE!</v>
      </c>
      <c r="N960" s="139" t="e">
        <f t="shared" si="173"/>
        <v>#VALUE!</v>
      </c>
      <c r="O960" s="141">
        <f t="shared" si="174"/>
        <v>-0.10945900900583538</v>
      </c>
      <c r="P960" s="139">
        <f t="shared" si="175"/>
        <v>1.2100035353744357E-2</v>
      </c>
      <c r="Q960" s="156">
        <f t="shared" si="176"/>
        <v>1.9582725130059412E-3</v>
      </c>
      <c r="R960" s="156">
        <f t="shared" si="170"/>
        <v>1.4058307866750299E-2</v>
      </c>
    </row>
    <row r="961" spans="9:18" ht="15" x14ac:dyDescent="0.2">
      <c r="I961" s="49">
        <v>43714</v>
      </c>
      <c r="J961" s="50">
        <v>6.6329998970031703</v>
      </c>
      <c r="K961" s="139">
        <f t="shared" si="171"/>
        <v>-2.559693993251351E-3</v>
      </c>
      <c r="L961" s="140">
        <f t="shared" si="172"/>
        <v>6.0823910354932753</v>
      </c>
      <c r="M961" s="139" t="e" cm="1">
        <f t="array" ref="M961">[1]!BSMPut(L961,$G$4,$G$7,V961,$G$11,AE961)</f>
        <v>#VALUE!</v>
      </c>
      <c r="N961" s="139" t="e">
        <f t="shared" si="173"/>
        <v>#VALUE!</v>
      </c>
      <c r="O961" s="141">
        <f t="shared" si="174"/>
        <v>-1.5609014097784701E-2</v>
      </c>
      <c r="P961" s="139">
        <f t="shared" si="175"/>
        <v>1.7254826636537528E-3</v>
      </c>
      <c r="Q961" s="156">
        <f t="shared" si="176"/>
        <v>3.9821814956135409E-5</v>
      </c>
      <c r="R961" s="156">
        <f t="shared" si="170"/>
        <v>1.7653044786098881E-3</v>
      </c>
    </row>
    <row r="962" spans="9:18" ht="15" x14ac:dyDescent="0.2">
      <c r="I962" s="49">
        <v>43713</v>
      </c>
      <c r="J962" s="50">
        <v>6.6500000953674299</v>
      </c>
      <c r="K962" s="139">
        <f t="shared" si="171"/>
        <v>-1.507376231492764E-2</v>
      </c>
      <c r="L962" s="140">
        <f t="shared" si="172"/>
        <v>6.0060802462471079</v>
      </c>
      <c r="M962" s="139" t="e" cm="1">
        <f t="array" ref="M962">[1]!BSMPut(L962,$G$4,$G$7,V962,$G$11,AE962)</f>
        <v>#VALUE!</v>
      </c>
      <c r="N962" s="139" t="e">
        <f t="shared" si="173"/>
        <v>#VALUE!</v>
      </c>
      <c r="O962" s="141">
        <f t="shared" si="174"/>
        <v>-9.1919803343952111E-2</v>
      </c>
      <c r="P962" s="139">
        <f t="shared" si="175"/>
        <v>1.0161181617419494E-2</v>
      </c>
      <c r="Q962" s="156">
        <f t="shared" si="176"/>
        <v>1.3809828247524623E-3</v>
      </c>
      <c r="R962" s="156">
        <f t="shared" si="170"/>
        <v>1.1542164442171956E-2</v>
      </c>
    </row>
    <row r="963" spans="9:18" ht="15" x14ac:dyDescent="0.2">
      <c r="I963" s="49">
        <v>43712</v>
      </c>
      <c r="J963" s="50">
        <v>6.7509999275207502</v>
      </c>
      <c r="K963" s="139">
        <f t="shared" si="171"/>
        <v>1.1021839592098071E-2</v>
      </c>
      <c r="L963" s="140">
        <f t="shared" si="172"/>
        <v>6.165211227970258</v>
      </c>
      <c r="M963" s="139" t="e" cm="1">
        <f t="array" ref="M963">[1]!BSMPut(L963,$G$4,$G$7,V963,$G$11,AE963)</f>
        <v>#VALUE!</v>
      </c>
      <c r="N963" s="139" t="e">
        <f t="shared" si="173"/>
        <v>#VALUE!</v>
      </c>
      <c r="O963" s="141">
        <f t="shared" si="174"/>
        <v>6.7211178379197989E-2</v>
      </c>
      <c r="P963" s="139">
        <f t="shared" si="175"/>
        <v>-7.4297916813019773E-3</v>
      </c>
      <c r="Q963" s="156">
        <f t="shared" si="176"/>
        <v>7.3833443472443483E-4</v>
      </c>
      <c r="R963" s="156">
        <f t="shared" ref="R963:R1026" si="177">P963+Q963+X963+AG963</f>
        <v>-6.6914572465775427E-3</v>
      </c>
    </row>
    <row r="964" spans="9:18" ht="15" x14ac:dyDescent="0.2">
      <c r="I964" s="49">
        <v>43711</v>
      </c>
      <c r="J964" s="50">
        <v>6.6770000457763601</v>
      </c>
      <c r="K964" s="139">
        <f t="shared" ref="K964:K1027" si="178">LN(J964/J965)</f>
        <v>3.1500675802752279E-3</v>
      </c>
      <c r="L964" s="140">
        <f t="shared" ref="L964:L1027" si="179">$J$3*(1+K964)</f>
        <v>6.1172091618517932</v>
      </c>
      <c r="M964" s="139" t="e" cm="1">
        <f t="array" ref="M964">[1]!BSMPut(L964,$G$4,$G$7,V964,$G$11,AE964)</f>
        <v>#VALUE!</v>
      </c>
      <c r="N964" s="139" t="e">
        <f t="shared" ref="N964:N1027" si="180">$B$5*(M964-$G$10)</f>
        <v>#VALUE!</v>
      </c>
      <c r="O964" s="141">
        <f t="shared" ref="O964:O1027" si="181">L964-$J$3</f>
        <v>1.9209112260733185E-2</v>
      </c>
      <c r="P964" s="139">
        <f t="shared" ref="P964:P1027" si="182">O964*$G$15</f>
        <v>-2.1234518709787021E-3</v>
      </c>
      <c r="Q964" s="156">
        <f t="shared" ref="Q964:Q1027" si="183">0.5*$G$16*O964^2</f>
        <v>6.0309356347875512E-5</v>
      </c>
      <c r="R964" s="156">
        <f t="shared" si="177"/>
        <v>-2.0631425146308267E-3</v>
      </c>
    </row>
    <row r="965" spans="9:18" ht="15" x14ac:dyDescent="0.2">
      <c r="I965" s="49">
        <v>43710</v>
      </c>
      <c r="J965" s="50">
        <v>6.6560001373290998</v>
      </c>
      <c r="K965" s="139">
        <f t="shared" si="178"/>
        <v>7.0863364943123805E-3</v>
      </c>
      <c r="L965" s="140">
        <f t="shared" si="179"/>
        <v>6.1412125298847959</v>
      </c>
      <c r="M965" s="139" t="e" cm="1">
        <f t="array" ref="M965">[1]!BSMPut(L965,$G$4,$G$7,V965,$G$11,AE965)</f>
        <v>#VALUE!</v>
      </c>
      <c r="N965" s="139" t="e">
        <f t="shared" si="180"/>
        <v>#VALUE!</v>
      </c>
      <c r="O965" s="141">
        <f t="shared" si="181"/>
        <v>4.3212480293735922E-2</v>
      </c>
      <c r="P965" s="139">
        <f t="shared" si="182"/>
        <v>-4.77687989345227E-3</v>
      </c>
      <c r="Q965" s="156">
        <f t="shared" si="183"/>
        <v>3.0520278566779479E-4</v>
      </c>
      <c r="R965" s="156">
        <f t="shared" si="177"/>
        <v>-4.4716771077844752E-3</v>
      </c>
    </row>
    <row r="966" spans="9:18" ht="15" x14ac:dyDescent="0.2">
      <c r="I966" s="49">
        <v>43707</v>
      </c>
      <c r="J966" s="50">
        <v>6.6090002059936497</v>
      </c>
      <c r="K966" s="139">
        <f t="shared" si="178"/>
        <v>-1.5128640547335922E-4</v>
      </c>
      <c r="L966" s="140">
        <f t="shared" si="179"/>
        <v>6.0970775050829813</v>
      </c>
      <c r="M966" s="139" t="e" cm="1">
        <f t="array" ref="M966">[1]!BSMPut(L966,$G$4,$G$7,V966,$G$11,AE966)</f>
        <v>#VALUE!</v>
      </c>
      <c r="N966" s="139" t="e">
        <f t="shared" si="180"/>
        <v>#VALUE!</v>
      </c>
      <c r="O966" s="141">
        <f t="shared" si="181"/>
        <v>-9.2254450807871535E-4</v>
      </c>
      <c r="P966" s="139">
        <f t="shared" si="182"/>
        <v>1.0198174882580975E-4</v>
      </c>
      <c r="Q966" s="156">
        <f t="shared" si="183"/>
        <v>1.391056467898242E-7</v>
      </c>
      <c r="R966" s="156">
        <f t="shared" si="177"/>
        <v>1.0212085447259957E-4</v>
      </c>
    </row>
    <row r="967" spans="9:18" ht="15" x14ac:dyDescent="0.2">
      <c r="I967" s="49">
        <v>43706</v>
      </c>
      <c r="J967" s="50">
        <v>6.6100001335143999</v>
      </c>
      <c r="K967" s="139">
        <f t="shared" si="178"/>
        <v>1.8937656767027442E-2</v>
      </c>
      <c r="L967" s="140">
        <f t="shared" si="179"/>
        <v>6.2134818814955315</v>
      </c>
      <c r="M967" s="139" t="e" cm="1">
        <f t="array" ref="M967">[1]!BSMPut(L967,$G$4,$G$7,V967,$G$11,AE967)</f>
        <v>#VALUE!</v>
      </c>
      <c r="N967" s="139" t="e">
        <f t="shared" si="180"/>
        <v>#VALUE!</v>
      </c>
      <c r="O967" s="141">
        <f t="shared" si="181"/>
        <v>0.11548183190447148</v>
      </c>
      <c r="P967" s="139">
        <f t="shared" si="182"/>
        <v>-1.2765822214640865E-2</v>
      </c>
      <c r="Q967" s="156">
        <f t="shared" si="183"/>
        <v>2.1797035589628099E-3</v>
      </c>
      <c r="R967" s="156">
        <f t="shared" si="177"/>
        <v>-1.0586118655678056E-2</v>
      </c>
    </row>
    <row r="968" spans="9:18" ht="15" x14ac:dyDescent="0.2">
      <c r="I968" s="49">
        <v>43705</v>
      </c>
      <c r="J968" s="50">
        <v>6.48600006103515</v>
      </c>
      <c r="K968" s="139">
        <f t="shared" si="178"/>
        <v>1.2341712248879677E-3</v>
      </c>
      <c r="L968" s="140">
        <f t="shared" si="179"/>
        <v>6.1055260257816313</v>
      </c>
      <c r="M968" s="139" t="e" cm="1">
        <f t="array" ref="M968">[1]!BSMPut(L968,$G$4,$G$7,V968,$G$11,AE968)</f>
        <v>#VALUE!</v>
      </c>
      <c r="N968" s="139" t="e">
        <f t="shared" si="180"/>
        <v>#VALUE!</v>
      </c>
      <c r="O968" s="141">
        <f t="shared" si="181"/>
        <v>7.5259761905712708E-3</v>
      </c>
      <c r="P968" s="139">
        <f t="shared" si="182"/>
        <v>-8.3195142002880638E-4</v>
      </c>
      <c r="Q968" s="156">
        <f t="shared" si="183"/>
        <v>9.2575439877517336E-6</v>
      </c>
      <c r="R968" s="156">
        <f t="shared" si="177"/>
        <v>-8.2269387604105469E-4</v>
      </c>
    </row>
    <row r="969" spans="9:18" ht="15" x14ac:dyDescent="0.2">
      <c r="I969" s="49">
        <v>43704</v>
      </c>
      <c r="J969" s="50">
        <v>6.4780001640319798</v>
      </c>
      <c r="K969" s="139">
        <f t="shared" si="178"/>
        <v>2.738613977609319E-2</v>
      </c>
      <c r="L969" s="140">
        <f t="shared" si="179"/>
        <v>6.2650007313037843</v>
      </c>
      <c r="M969" s="139" t="e" cm="1">
        <f t="array" ref="M969">[1]!BSMPut(L969,$G$4,$G$7,V969,$G$11,AE969)</f>
        <v>#VALUE!</v>
      </c>
      <c r="N969" s="139" t="e">
        <f t="shared" si="180"/>
        <v>#VALUE!</v>
      </c>
      <c r="O969" s="141">
        <f t="shared" si="181"/>
        <v>0.16700068171272431</v>
      </c>
      <c r="P969" s="139">
        <f t="shared" si="182"/>
        <v>-1.8460921318186302E-2</v>
      </c>
      <c r="Q969" s="156">
        <f t="shared" si="183"/>
        <v>4.5583387062777519E-3</v>
      </c>
      <c r="R969" s="156">
        <f t="shared" si="177"/>
        <v>-1.390258261190855E-2</v>
      </c>
    </row>
    <row r="970" spans="9:18" ht="15" x14ac:dyDescent="0.2">
      <c r="I970" s="49">
        <v>43703</v>
      </c>
      <c r="J970" s="50">
        <v>6.3029999732971103</v>
      </c>
      <c r="K970" s="139">
        <f t="shared" si="178"/>
        <v>1.5865569557063452E-4</v>
      </c>
      <c r="L970" s="140">
        <f t="shared" si="179"/>
        <v>6.0989675320305174</v>
      </c>
      <c r="M970" s="139" t="e" cm="1">
        <f t="array" ref="M970">[1]!BSMPut(L970,$G$4,$G$7,V970,$G$11,AE970)</f>
        <v>#VALUE!</v>
      </c>
      <c r="N970" s="139" t="e">
        <f t="shared" si="180"/>
        <v>#VALUE!</v>
      </c>
      <c r="O970" s="141">
        <f t="shared" si="181"/>
        <v>9.674824394574344E-4</v>
      </c>
      <c r="P970" s="139">
        <f t="shared" si="182"/>
        <v>-1.0694936696291212E-4</v>
      </c>
      <c r="Q970" s="156">
        <f t="shared" si="183"/>
        <v>1.5298761920990137E-7</v>
      </c>
      <c r="R970" s="156">
        <f t="shared" si="177"/>
        <v>-1.0679637934370221E-4</v>
      </c>
    </row>
    <row r="971" spans="9:18" ht="15" x14ac:dyDescent="0.2">
      <c r="I971" s="49">
        <v>43700</v>
      </c>
      <c r="J971" s="50">
        <v>6.3020000457763601</v>
      </c>
      <c r="K971" s="139">
        <f t="shared" si="178"/>
        <v>-1.9023600785398264E-3</v>
      </c>
      <c r="L971" s="140">
        <f t="shared" si="179"/>
        <v>6.0863994577377838</v>
      </c>
      <c r="M971" s="139" t="e" cm="1">
        <f t="array" ref="M971">[1]!BSMPut(L971,$G$4,$G$7,V971,$G$11,AE971)</f>
        <v>#VALUE!</v>
      </c>
      <c r="N971" s="139" t="e">
        <f t="shared" si="180"/>
        <v>#VALUE!</v>
      </c>
      <c r="O971" s="141">
        <f t="shared" si="181"/>
        <v>-1.1600591853276221E-2</v>
      </c>
      <c r="P971" s="139">
        <f t="shared" si="182"/>
        <v>1.2823756840473304E-3</v>
      </c>
      <c r="Q971" s="156">
        <f t="shared" si="183"/>
        <v>2.1995325765463889E-5</v>
      </c>
      <c r="R971" s="156">
        <f t="shared" si="177"/>
        <v>1.3043710098127942E-3</v>
      </c>
    </row>
    <row r="972" spans="9:18" ht="15" x14ac:dyDescent="0.2">
      <c r="I972" s="49">
        <v>43699</v>
      </c>
      <c r="J972" s="50">
        <v>6.3140001296996999</v>
      </c>
      <c r="K972" s="139">
        <f t="shared" si="178"/>
        <v>9.5072766760452261E-4</v>
      </c>
      <c r="L972" s="140">
        <f t="shared" si="179"/>
        <v>6.1037975869552605</v>
      </c>
      <c r="M972" s="139" t="e" cm="1">
        <f t="array" ref="M972">[1]!BSMPut(L972,$G$4,$G$7,V972,$G$11,AE972)</f>
        <v>#VALUE!</v>
      </c>
      <c r="N972" s="139" t="e">
        <f t="shared" si="180"/>
        <v>#VALUE!</v>
      </c>
      <c r="O972" s="141">
        <f t="shared" si="181"/>
        <v>5.7975373642005223E-3</v>
      </c>
      <c r="P972" s="139">
        <f t="shared" si="182"/>
        <v>-6.4088289953127928E-4</v>
      </c>
      <c r="Q972" s="156">
        <f t="shared" si="183"/>
        <v>5.4936023072060689E-6</v>
      </c>
      <c r="R972" s="156">
        <f t="shared" si="177"/>
        <v>-6.3538929722407325E-4</v>
      </c>
    </row>
    <row r="973" spans="9:18" ht="15" x14ac:dyDescent="0.2">
      <c r="I973" s="49">
        <v>43698</v>
      </c>
      <c r="J973" s="50">
        <v>6.30800008773803</v>
      </c>
      <c r="K973" s="139">
        <f t="shared" si="178"/>
        <v>6.3613384322666238E-3</v>
      </c>
      <c r="L973" s="140">
        <f t="shared" si="179"/>
        <v>6.1367914916664876</v>
      </c>
      <c r="M973" s="139" t="e" cm="1">
        <f t="array" ref="M973">[1]!BSMPut(L973,$G$4,$G$7,V973,$G$11,AE973)</f>
        <v>#VALUE!</v>
      </c>
      <c r="N973" s="139" t="e">
        <f t="shared" si="180"/>
        <v>#VALUE!</v>
      </c>
      <c r="O973" s="141">
        <f t="shared" si="181"/>
        <v>3.8791442075427618E-2</v>
      </c>
      <c r="P973" s="139">
        <f t="shared" si="182"/>
        <v>-4.2881606986810697E-3</v>
      </c>
      <c r="Q973" s="156">
        <f t="shared" si="183"/>
        <v>2.4594724033763775E-4</v>
      </c>
      <c r="R973" s="156">
        <f t="shared" si="177"/>
        <v>-4.042213458343432E-3</v>
      </c>
    </row>
    <row r="974" spans="9:18" ht="15" x14ac:dyDescent="0.2">
      <c r="I974" s="49">
        <v>43697</v>
      </c>
      <c r="J974" s="50">
        <v>6.2680001258850098</v>
      </c>
      <c r="K974" s="139">
        <f t="shared" si="178"/>
        <v>-1.2524934979555556E-2</v>
      </c>
      <c r="L974" s="140">
        <f t="shared" si="179"/>
        <v>6.0216229954646057</v>
      </c>
      <c r="M974" s="139" t="e" cm="1">
        <f t="array" ref="M974">[1]!BSMPut(L974,$G$4,$G$7,V974,$G$11,AE974)</f>
        <v>#VALUE!</v>
      </c>
      <c r="N974" s="139" t="e">
        <f t="shared" si="180"/>
        <v>#VALUE!</v>
      </c>
      <c r="O974" s="141">
        <f t="shared" si="181"/>
        <v>-7.6377054126454347E-2</v>
      </c>
      <c r="P974" s="139">
        <f t="shared" si="182"/>
        <v>8.443024137882298E-3</v>
      </c>
      <c r="Q974" s="156">
        <f t="shared" si="183"/>
        <v>9.5344558345189284E-4</v>
      </c>
      <c r="R974" s="156">
        <f t="shared" si="177"/>
        <v>9.3964697213341913E-3</v>
      </c>
    </row>
    <row r="975" spans="9:18" ht="15" x14ac:dyDescent="0.2">
      <c r="I975" s="49">
        <v>43696</v>
      </c>
      <c r="J975" s="50">
        <v>6.3470001220703098</v>
      </c>
      <c r="K975" s="139">
        <f t="shared" si="178"/>
        <v>9.8164617929862533E-3</v>
      </c>
      <c r="L975" s="140">
        <f t="shared" si="179"/>
        <v>6.1578608340914993</v>
      </c>
      <c r="M975" s="139" t="e" cm="1">
        <f t="array" ref="M975">[1]!BSMPut(L975,$G$4,$G$7,V975,$G$11,AE975)</f>
        <v>#VALUE!</v>
      </c>
      <c r="N975" s="139" t="e">
        <f t="shared" si="180"/>
        <v>#VALUE!</v>
      </c>
      <c r="O975" s="141">
        <f t="shared" si="181"/>
        <v>5.9860784500439301E-2</v>
      </c>
      <c r="P975" s="139">
        <f t="shared" si="182"/>
        <v>-6.617249830204233E-3</v>
      </c>
      <c r="Q975" s="156">
        <f t="shared" si="183"/>
        <v>5.8567260806305149E-4</v>
      </c>
      <c r="R975" s="156">
        <f t="shared" si="177"/>
        <v>-6.031577222141182E-3</v>
      </c>
    </row>
    <row r="976" spans="9:18" ht="15" x14ac:dyDescent="0.2">
      <c r="I976" s="49">
        <v>43693</v>
      </c>
      <c r="J976" s="50">
        <v>6.2849998474120996</v>
      </c>
      <c r="K976" s="139">
        <f t="shared" si="178"/>
        <v>4.4907501614523414E-2</v>
      </c>
      <c r="L976" s="140">
        <f t="shared" si="179"/>
        <v>6.3718459966634349</v>
      </c>
      <c r="M976" s="139" t="e" cm="1">
        <f t="array" ref="M976">[1]!BSMPut(L976,$G$4,$G$7,V976,$G$11,AE976)</f>
        <v>#VALUE!</v>
      </c>
      <c r="N976" s="139" t="e">
        <f t="shared" si="180"/>
        <v>#VALUE!</v>
      </c>
      <c r="O976" s="141">
        <f t="shared" si="181"/>
        <v>0.27384594707237486</v>
      </c>
      <c r="P976" s="139">
        <f t="shared" si="182"/>
        <v>-3.0272023026251708E-2</v>
      </c>
      <c r="Q976" s="156">
        <f t="shared" si="183"/>
        <v>1.2256959178989345E-2</v>
      </c>
      <c r="R976" s="156">
        <f t="shared" si="177"/>
        <v>-1.8015063847262362E-2</v>
      </c>
    </row>
    <row r="977" spans="9:18" ht="15" x14ac:dyDescent="0.2">
      <c r="I977" s="49">
        <v>43692</v>
      </c>
      <c r="J977" s="50">
        <v>6.0089998245239196</v>
      </c>
      <c r="K977" s="139">
        <f t="shared" si="178"/>
        <v>8.0200696712742717E-3</v>
      </c>
      <c r="L977" s="140">
        <f t="shared" si="179"/>
        <v>6.1469064348442144</v>
      </c>
      <c r="M977" s="139" t="e" cm="1">
        <f t="array" ref="M977">[1]!BSMPut(L977,$G$4,$G$7,V977,$G$11,AE977)</f>
        <v>#VALUE!</v>
      </c>
      <c r="N977" s="139" t="e">
        <f t="shared" si="180"/>
        <v>#VALUE!</v>
      </c>
      <c r="O977" s="141">
        <f t="shared" si="181"/>
        <v>4.8906385253154383E-2</v>
      </c>
      <c r="P977" s="139">
        <f t="shared" si="182"/>
        <v>-5.4063068536959052E-3</v>
      </c>
      <c r="Q977" s="156">
        <f t="shared" si="183"/>
        <v>3.9093201091949109E-4</v>
      </c>
      <c r="R977" s="156">
        <f t="shared" si="177"/>
        <v>-5.0153748427764142E-3</v>
      </c>
    </row>
    <row r="978" spans="9:18" ht="15" x14ac:dyDescent="0.2">
      <c r="I978" s="49">
        <v>43691</v>
      </c>
      <c r="J978" s="50">
        <v>5.9609999656677202</v>
      </c>
      <c r="K978" s="139">
        <f t="shared" si="178"/>
        <v>-1.6966513957641823E-2</v>
      </c>
      <c r="L978" s="140">
        <f t="shared" si="179"/>
        <v>5.9945382466359725</v>
      </c>
      <c r="M978" s="139" t="e" cm="1">
        <f t="array" ref="M978">[1]!BSMPut(L978,$G$4,$G$7,V978,$G$11,AE978)</f>
        <v>#VALUE!</v>
      </c>
      <c r="N978" s="139" t="e">
        <f t="shared" si="180"/>
        <v>#VALUE!</v>
      </c>
      <c r="O978" s="141">
        <f t="shared" si="181"/>
        <v>-0.10346180295508756</v>
      </c>
      <c r="P978" s="139">
        <f t="shared" si="182"/>
        <v>1.1437080281367721E-2</v>
      </c>
      <c r="Q978" s="156">
        <f t="shared" si="183"/>
        <v>1.7495654299156172E-3</v>
      </c>
      <c r="R978" s="156">
        <f t="shared" si="177"/>
        <v>1.3186645711283338E-2</v>
      </c>
    </row>
    <row r="979" spans="9:18" ht="15" x14ac:dyDescent="0.2">
      <c r="I979" s="49">
        <v>43690</v>
      </c>
      <c r="J979" s="50">
        <v>6.0630002021789497</v>
      </c>
      <c r="K979" s="139">
        <f t="shared" si="178"/>
        <v>-2.3064159431691487E-3</v>
      </c>
      <c r="L979" s="140">
        <f t="shared" si="179"/>
        <v>6.0839355250552369</v>
      </c>
      <c r="M979" s="139" t="e" cm="1">
        <f t="array" ref="M979">[1]!BSMPut(L979,$G$4,$G$7,V979,$G$11,AE979)</f>
        <v>#VALUE!</v>
      </c>
      <c r="N979" s="139" t="e">
        <f t="shared" si="180"/>
        <v>#VALUE!</v>
      </c>
      <c r="O979" s="141">
        <f t="shared" si="181"/>
        <v>-1.4064524535823075E-2</v>
      </c>
      <c r="P979" s="139">
        <f t="shared" si="182"/>
        <v>1.5547486283928589E-3</v>
      </c>
      <c r="Q979" s="156">
        <f t="shared" si="183"/>
        <v>3.2331080154923185E-5</v>
      </c>
      <c r="R979" s="156">
        <f t="shared" si="177"/>
        <v>1.587079708547782E-3</v>
      </c>
    </row>
    <row r="980" spans="9:18" ht="15" x14ac:dyDescent="0.2">
      <c r="I980" s="49">
        <v>43689</v>
      </c>
      <c r="J980" s="50">
        <v>6.0770001411437899</v>
      </c>
      <c r="K980" s="139">
        <f t="shared" si="178"/>
        <v>6.1071707481187062E-3</v>
      </c>
      <c r="L980" s="140">
        <f t="shared" si="179"/>
        <v>6.1352415771159485</v>
      </c>
      <c r="M980" s="139" t="e" cm="1">
        <f t="array" ref="M980">[1]!BSMPut(L980,$G$4,$G$7,V980,$G$11,AE980)</f>
        <v>#VALUE!</v>
      </c>
      <c r="N980" s="139" t="e">
        <f t="shared" si="180"/>
        <v>#VALUE!</v>
      </c>
      <c r="O980" s="141">
        <f t="shared" si="181"/>
        <v>3.7241527524888518E-2</v>
      </c>
      <c r="P980" s="139">
        <f t="shared" si="182"/>
        <v>-4.1168269635491707E-3</v>
      </c>
      <c r="Q980" s="156">
        <f t="shared" si="183"/>
        <v>2.2668619681424674E-4</v>
      </c>
      <c r="R980" s="156">
        <f t="shared" si="177"/>
        <v>-3.8901407667349241E-3</v>
      </c>
    </row>
    <row r="981" spans="9:18" ht="15" x14ac:dyDescent="0.2">
      <c r="I981" s="49">
        <v>43686</v>
      </c>
      <c r="J981" s="50">
        <v>6.0399999618530202</v>
      </c>
      <c r="K981" s="139">
        <f t="shared" si="178"/>
        <v>-1.3974750799792251E-2</v>
      </c>
      <c r="L981" s="140">
        <f t="shared" si="179"/>
        <v>6.0127820185209044</v>
      </c>
      <c r="M981" s="139" t="e" cm="1">
        <f t="array" ref="M981">[1]!BSMPut(L981,$G$4,$G$7,V981,$G$11,AE981)</f>
        <v>#VALUE!</v>
      </c>
      <c r="N981" s="139" t="e">
        <f t="shared" si="180"/>
        <v>#VALUE!</v>
      </c>
      <c r="O981" s="141">
        <f t="shared" si="181"/>
        <v>-8.5218031070155575E-2</v>
      </c>
      <c r="P981" s="139">
        <f t="shared" si="182"/>
        <v>9.4203409850932979E-3</v>
      </c>
      <c r="Q981" s="156">
        <f t="shared" si="183"/>
        <v>1.1869518338526433E-3</v>
      </c>
      <c r="R981" s="156">
        <f t="shared" si="177"/>
        <v>1.0607292818945941E-2</v>
      </c>
    </row>
    <row r="982" spans="9:18" ht="15" x14ac:dyDescent="0.2">
      <c r="I982" s="49">
        <v>43685</v>
      </c>
      <c r="J982" s="50">
        <v>6.125</v>
      </c>
      <c r="K982" s="139">
        <f t="shared" si="178"/>
        <v>-5.3732918325767078E-3</v>
      </c>
      <c r="L982" s="140">
        <f t="shared" si="179"/>
        <v>6.0652337157295397</v>
      </c>
      <c r="M982" s="139" t="e" cm="1">
        <f t="array" ref="M982">[1]!BSMPut(L982,$G$4,$G$7,V982,$G$11,AE982)</f>
        <v>#VALUE!</v>
      </c>
      <c r="N982" s="139" t="e">
        <f t="shared" si="180"/>
        <v>#VALUE!</v>
      </c>
      <c r="O982" s="141">
        <f t="shared" si="181"/>
        <v>-3.276633386152028E-2</v>
      </c>
      <c r="P982" s="139">
        <f t="shared" si="182"/>
        <v>3.6221212099211476E-3</v>
      </c>
      <c r="Q982" s="156">
        <f t="shared" si="183"/>
        <v>1.7547926565573841E-4</v>
      </c>
      <c r="R982" s="156">
        <f t="shared" si="177"/>
        <v>3.797600475576886E-3</v>
      </c>
    </row>
    <row r="983" spans="9:18" ht="15" x14ac:dyDescent="0.2">
      <c r="I983" s="49">
        <v>43684</v>
      </c>
      <c r="J983" s="50">
        <v>6.1579999923706001</v>
      </c>
      <c r="K983" s="139">
        <f t="shared" si="178"/>
        <v>-4.8701723812257208E-4</v>
      </c>
      <c r="L983" s="140">
        <f t="shared" si="179"/>
        <v>6.0950302184488363</v>
      </c>
      <c r="M983" s="139" t="e" cm="1">
        <f t="array" ref="M983">[1]!BSMPut(L983,$G$4,$G$7,V983,$G$11,AE983)</f>
        <v>#VALUE!</v>
      </c>
      <c r="N983" s="139" t="e">
        <f t="shared" si="180"/>
        <v>#VALUE!</v>
      </c>
      <c r="O983" s="141">
        <f t="shared" si="181"/>
        <v>-2.9698311422237111E-3</v>
      </c>
      <c r="P983" s="139">
        <f t="shared" si="182"/>
        <v>3.2829697748900825E-4</v>
      </c>
      <c r="Q983" s="156">
        <f t="shared" si="183"/>
        <v>1.4415629713546662E-6</v>
      </c>
      <c r="R983" s="156">
        <f t="shared" si="177"/>
        <v>3.2973854046036293E-4</v>
      </c>
    </row>
    <row r="984" spans="9:18" ht="15" x14ac:dyDescent="0.2">
      <c r="I984" s="49">
        <v>43683</v>
      </c>
      <c r="J984" s="50">
        <v>6.1609997749328604</v>
      </c>
      <c r="K984" s="139">
        <f t="shared" si="178"/>
        <v>1.0442198554438429E-2</v>
      </c>
      <c r="L984" s="140">
        <f t="shared" si="179"/>
        <v>6.1616765768938659</v>
      </c>
      <c r="M984" s="139" t="e" cm="1">
        <f t="array" ref="M984">[1]!BSMPut(L984,$G$4,$G$7,V984,$G$11,AE984)</f>
        <v>#VALUE!</v>
      </c>
      <c r="N984" s="139" t="e">
        <f t="shared" si="180"/>
        <v>#VALUE!</v>
      </c>
      <c r="O984" s="141">
        <f t="shared" si="181"/>
        <v>6.367652730280593E-2</v>
      </c>
      <c r="P984" s="139">
        <f t="shared" si="182"/>
        <v>-7.0390572559134341E-3</v>
      </c>
      <c r="Q984" s="156">
        <f t="shared" si="183"/>
        <v>6.6271811990345454E-4</v>
      </c>
      <c r="R984" s="156">
        <f t="shared" si="177"/>
        <v>-6.3763391360099793E-3</v>
      </c>
    </row>
    <row r="985" spans="9:18" ht="15" x14ac:dyDescent="0.2">
      <c r="I985" s="49">
        <v>43682</v>
      </c>
      <c r="J985" s="50">
        <v>6.0970001220703098</v>
      </c>
      <c r="K985" s="139">
        <f t="shared" si="178"/>
        <v>-2.382412898581529E-2</v>
      </c>
      <c r="L985" s="140">
        <f t="shared" si="179"/>
        <v>5.9527205098540943</v>
      </c>
      <c r="M985" s="139" t="e" cm="1">
        <f t="array" ref="M985">[1]!BSMPut(L985,$G$4,$G$7,V985,$G$11,AE985)</f>
        <v>#VALUE!</v>
      </c>
      <c r="N985" s="139" t="e">
        <f t="shared" si="180"/>
        <v>#VALUE!</v>
      </c>
      <c r="O985" s="141">
        <f t="shared" si="181"/>
        <v>-0.14527953973696572</v>
      </c>
      <c r="P985" s="139">
        <f t="shared" si="182"/>
        <v>1.60597796650916E-2</v>
      </c>
      <c r="Q985" s="156">
        <f t="shared" si="183"/>
        <v>3.4496816201901878E-3</v>
      </c>
      <c r="R985" s="156">
        <f t="shared" si="177"/>
        <v>1.9509461285281787E-2</v>
      </c>
    </row>
    <row r="986" spans="9:18" ht="15" x14ac:dyDescent="0.2">
      <c r="I986" s="49">
        <v>43679</v>
      </c>
      <c r="J986" s="50">
        <v>6.2439999580383301</v>
      </c>
      <c r="K986" s="139">
        <f t="shared" si="178"/>
        <v>1.9237075641968247E-3</v>
      </c>
      <c r="L986" s="140">
        <f t="shared" si="179"/>
        <v>6.1097308184129311</v>
      </c>
      <c r="M986" s="139" t="e" cm="1">
        <f t="array" ref="M986">[1]!BSMPut(L986,$G$4,$G$7,V986,$G$11,AE986)</f>
        <v>#VALUE!</v>
      </c>
      <c r="N986" s="139" t="e">
        <f t="shared" si="180"/>
        <v>#VALUE!</v>
      </c>
      <c r="O986" s="141">
        <f t="shared" si="181"/>
        <v>1.1730768821871074E-2</v>
      </c>
      <c r="P986" s="139">
        <f t="shared" si="182"/>
        <v>-1.2967659652726702E-3</v>
      </c>
      <c r="Q986" s="156">
        <f t="shared" si="183"/>
        <v>2.2491740113560294E-5</v>
      </c>
      <c r="R986" s="156">
        <f t="shared" si="177"/>
        <v>-1.27427422515911E-3</v>
      </c>
    </row>
    <row r="987" spans="9:18" ht="15" x14ac:dyDescent="0.2">
      <c r="I987" s="49">
        <v>43678</v>
      </c>
      <c r="J987" s="50">
        <v>6.2319998741149902</v>
      </c>
      <c r="K987" s="139">
        <f t="shared" si="178"/>
        <v>8.2171800444661106E-3</v>
      </c>
      <c r="L987" s="140">
        <f t="shared" si="179"/>
        <v>6.1481084139097133</v>
      </c>
      <c r="M987" s="139" t="e" cm="1">
        <f t="array" ref="M987">[1]!BSMPut(L987,$G$4,$G$7,V987,$G$11,AE987)</f>
        <v>#VALUE!</v>
      </c>
      <c r="N987" s="139" t="e">
        <f t="shared" si="180"/>
        <v>#VALUE!</v>
      </c>
      <c r="O987" s="141">
        <f t="shared" si="181"/>
        <v>5.0108364318653287E-2</v>
      </c>
      <c r="P987" s="139">
        <f t="shared" si="182"/>
        <v>-5.5391784128219525E-3</v>
      </c>
      <c r="Q987" s="156">
        <f t="shared" si="183"/>
        <v>4.1038412918663125E-4</v>
      </c>
      <c r="R987" s="156">
        <f t="shared" si="177"/>
        <v>-5.1287942836353208E-3</v>
      </c>
    </row>
    <row r="988" spans="9:18" ht="15" x14ac:dyDescent="0.2">
      <c r="I988" s="49">
        <v>43677</v>
      </c>
      <c r="J988" s="50">
        <v>6.1810002326965297</v>
      </c>
      <c r="K988" s="139">
        <f t="shared" si="178"/>
        <v>2.7541852965308777E-3</v>
      </c>
      <c r="L988" s="140">
        <f t="shared" si="179"/>
        <v>6.1147950716658883</v>
      </c>
      <c r="M988" s="139" t="e" cm="1">
        <f t="array" ref="M988">[1]!BSMPut(L988,$G$4,$G$7,V988,$G$11,AE988)</f>
        <v>#VALUE!</v>
      </c>
      <c r="N988" s="139" t="e">
        <f t="shared" si="180"/>
        <v>#VALUE!</v>
      </c>
      <c r="O988" s="141">
        <f t="shared" si="181"/>
        <v>1.6795022074828303E-2</v>
      </c>
      <c r="P988" s="139">
        <f t="shared" si="182"/>
        <v>-1.8565887149727936E-3</v>
      </c>
      <c r="Q988" s="156">
        <f t="shared" si="183"/>
        <v>4.6103220342720641E-5</v>
      </c>
      <c r="R988" s="156">
        <f t="shared" si="177"/>
        <v>-1.8104854946300729E-3</v>
      </c>
    </row>
    <row r="989" spans="9:18" ht="15" x14ac:dyDescent="0.2">
      <c r="I989" s="49">
        <v>43676</v>
      </c>
      <c r="J989" s="50">
        <v>6.1640000343322701</v>
      </c>
      <c r="K989" s="139">
        <f t="shared" si="178"/>
        <v>-1.4015516327177414E-2</v>
      </c>
      <c r="L989" s="140">
        <f t="shared" si="179"/>
        <v>6.0125334303328879</v>
      </c>
      <c r="M989" s="139" t="e" cm="1">
        <f t="array" ref="M989">[1]!BSMPut(L989,$G$4,$G$7,V989,$G$11,AE989)</f>
        <v>#VALUE!</v>
      </c>
      <c r="N989" s="139" t="e">
        <f t="shared" si="180"/>
        <v>#VALUE!</v>
      </c>
      <c r="O989" s="141">
        <f t="shared" si="181"/>
        <v>-8.5466619258172116E-2</v>
      </c>
      <c r="P989" s="139">
        <f t="shared" si="182"/>
        <v>9.4478209147111792E-3</v>
      </c>
      <c r="Q989" s="156">
        <f t="shared" si="183"/>
        <v>1.1938868114062522E-3</v>
      </c>
      <c r="R989" s="156">
        <f t="shared" si="177"/>
        <v>1.0641707726117432E-2</v>
      </c>
    </row>
    <row r="990" spans="9:18" ht="15" x14ac:dyDescent="0.2">
      <c r="I990" s="49">
        <v>43675</v>
      </c>
      <c r="J990" s="50">
        <v>6.2509999275207502</v>
      </c>
      <c r="K990" s="139">
        <f t="shared" si="178"/>
        <v>6.0975971306545165E-3</v>
      </c>
      <c r="L990" s="140">
        <f t="shared" si="179"/>
        <v>6.1351831971961772</v>
      </c>
      <c r="M990" s="139" t="e" cm="1">
        <f t="array" ref="M990">[1]!BSMPut(L990,$G$4,$G$7,V990,$G$11,AE990)</f>
        <v>#VALUE!</v>
      </c>
      <c r="N990" s="139" t="e">
        <f t="shared" si="180"/>
        <v>#VALUE!</v>
      </c>
      <c r="O990" s="141">
        <f t="shared" si="181"/>
        <v>3.7183147605117206E-2</v>
      </c>
      <c r="P990" s="139">
        <f t="shared" si="182"/>
        <v>-4.1103734144114839E-3</v>
      </c>
      <c r="Q990" s="156">
        <f t="shared" si="183"/>
        <v>2.2597604607145526E-4</v>
      </c>
      <c r="R990" s="156">
        <f t="shared" si="177"/>
        <v>-3.8843973683400286E-3</v>
      </c>
    </row>
    <row r="991" spans="9:18" ht="15" x14ac:dyDescent="0.2">
      <c r="I991" s="49">
        <v>43672</v>
      </c>
      <c r="J991" s="50">
        <v>6.2129998207092196</v>
      </c>
      <c r="K991" s="139">
        <f t="shared" si="178"/>
        <v>-5.9376215241141797E-3</v>
      </c>
      <c r="L991" s="140">
        <f t="shared" si="179"/>
        <v>6.0617924332425588</v>
      </c>
      <c r="M991" s="139" t="e" cm="1">
        <f t="array" ref="M991">[1]!BSMPut(L991,$G$4,$G$7,V991,$G$11,AE991)</f>
        <v>#VALUE!</v>
      </c>
      <c r="N991" s="139" t="e">
        <f t="shared" si="180"/>
        <v>#VALUE!</v>
      </c>
      <c r="O991" s="141">
        <f t="shared" si="181"/>
        <v>-3.6207616348501226E-2</v>
      </c>
      <c r="P991" s="139">
        <f t="shared" si="182"/>
        <v>4.0025342991029701E-3</v>
      </c>
      <c r="Q991" s="156">
        <f t="shared" si="183"/>
        <v>2.1427424524792784E-4</v>
      </c>
      <c r="R991" s="156">
        <f t="shared" si="177"/>
        <v>4.2168085443508984E-3</v>
      </c>
    </row>
    <row r="992" spans="9:18" ht="15" x14ac:dyDescent="0.2">
      <c r="I992" s="49">
        <v>43671</v>
      </c>
      <c r="J992" s="50">
        <v>6.25</v>
      </c>
      <c r="K992" s="139">
        <f t="shared" si="178"/>
        <v>-1.3666185345209846E-2</v>
      </c>
      <c r="L992" s="140">
        <f t="shared" si="179"/>
        <v>6.0146636506782496</v>
      </c>
      <c r="M992" s="139" t="e" cm="1">
        <f t="array" ref="M992">[1]!BSMPut(L992,$G$4,$G$7,V992,$G$11,AE992)</f>
        <v>#VALUE!</v>
      </c>
      <c r="N992" s="139" t="e">
        <f t="shared" si="180"/>
        <v>#VALUE!</v>
      </c>
      <c r="O992" s="141">
        <f t="shared" si="181"/>
        <v>-8.3336398912810417E-2</v>
      </c>
      <c r="P992" s="139">
        <f t="shared" si="182"/>
        <v>9.2123378628888482E-3</v>
      </c>
      <c r="Q992" s="156">
        <f t="shared" si="183"/>
        <v>1.1351142200197789E-3</v>
      </c>
      <c r="R992" s="156">
        <f t="shared" si="177"/>
        <v>1.0347452082908628E-2</v>
      </c>
    </row>
    <row r="993" spans="9:18" ht="15" x14ac:dyDescent="0.2">
      <c r="I993" s="49">
        <v>43670</v>
      </c>
      <c r="J993" s="50">
        <v>6.3359999656677202</v>
      </c>
      <c r="K993" s="139">
        <f t="shared" si="178"/>
        <v>1.1428700148817505E-2</v>
      </c>
      <c r="L993" s="140">
        <f t="shared" si="179"/>
        <v>6.1676922636653106</v>
      </c>
      <c r="M993" s="139" t="e" cm="1">
        <f t="array" ref="M993">[1]!BSMPut(L993,$G$4,$G$7,V993,$G$11,AE993)</f>
        <v>#VALUE!</v>
      </c>
      <c r="N993" s="139" t="e">
        <f t="shared" si="180"/>
        <v>#VALUE!</v>
      </c>
      <c r="O993" s="141">
        <f t="shared" si="181"/>
        <v>6.9692214074250636E-2</v>
      </c>
      <c r="P993" s="139">
        <f t="shared" si="182"/>
        <v>-7.7040552608529152E-3</v>
      </c>
      <c r="Q993" s="156">
        <f t="shared" si="183"/>
        <v>7.9385032731636045E-4</v>
      </c>
      <c r="R993" s="156">
        <f t="shared" si="177"/>
        <v>-6.910204933536555E-3</v>
      </c>
    </row>
    <row r="994" spans="9:18" ht="15" x14ac:dyDescent="0.2">
      <c r="I994" s="49">
        <v>43669</v>
      </c>
      <c r="J994" s="50">
        <v>6.2639999389648402</v>
      </c>
      <c r="K994" s="139">
        <f t="shared" si="178"/>
        <v>1.9175595714129821E-3</v>
      </c>
      <c r="L994" s="140">
        <f t="shared" si="179"/>
        <v>6.1096933279526295</v>
      </c>
      <c r="M994" s="139" t="e" cm="1">
        <f t="array" ref="M994">[1]!BSMPut(L994,$G$4,$G$7,V994,$G$11,AE994)</f>
        <v>#VALUE!</v>
      </c>
      <c r="N994" s="139" t="e">
        <f t="shared" si="180"/>
        <v>#VALUE!</v>
      </c>
      <c r="O994" s="141">
        <f t="shared" si="181"/>
        <v>1.1693278361569526E-2</v>
      </c>
      <c r="P994" s="139">
        <f t="shared" si="182"/>
        <v>-1.2926216202873006E-3</v>
      </c>
      <c r="Q994" s="156">
        <f t="shared" si="183"/>
        <v>2.2348206766910224E-5</v>
      </c>
      <c r="R994" s="156">
        <f t="shared" si="177"/>
        <v>-1.2702734135203904E-3</v>
      </c>
    </row>
    <row r="995" spans="9:18" ht="15" x14ac:dyDescent="0.2">
      <c r="I995" s="49">
        <v>43668</v>
      </c>
      <c r="J995" s="50">
        <v>6.2519998550415004</v>
      </c>
      <c r="K995" s="139">
        <f t="shared" si="178"/>
        <v>-1.0976049807762808E-2</v>
      </c>
      <c r="L995" s="140">
        <f t="shared" si="179"/>
        <v>6.0310680973190083</v>
      </c>
      <c r="M995" s="139" t="e" cm="1">
        <f t="array" ref="M995">[1]!BSMPut(L995,$G$4,$G$7,V995,$G$11,AE995)</f>
        <v>#VALUE!</v>
      </c>
      <c r="N995" s="139" t="e">
        <f t="shared" si="180"/>
        <v>#VALUE!</v>
      </c>
      <c r="O995" s="141">
        <f t="shared" si="181"/>
        <v>-6.6931952272051731E-2</v>
      </c>
      <c r="P995" s="139">
        <f t="shared" si="182"/>
        <v>7.3989249139262744E-3</v>
      </c>
      <c r="Q995" s="156">
        <f t="shared" si="183"/>
        <v>7.322124172684136E-4</v>
      </c>
      <c r="R995" s="156">
        <f t="shared" si="177"/>
        <v>8.1311373311946881E-3</v>
      </c>
    </row>
    <row r="996" spans="9:18" ht="15" x14ac:dyDescent="0.2">
      <c r="I996" s="49">
        <v>43665</v>
      </c>
      <c r="J996" s="50">
        <v>6.32100009918212</v>
      </c>
      <c r="K996" s="139">
        <f t="shared" si="178"/>
        <v>-4.0613157119582917E-2</v>
      </c>
      <c r="L996" s="140">
        <f t="shared" si="179"/>
        <v>5.8503410154617939</v>
      </c>
      <c r="M996" s="139" t="e" cm="1">
        <f t="array" ref="M996">[1]!BSMPut(L996,$G$4,$G$7,V996,$G$11,AE996)</f>
        <v>#VALUE!</v>
      </c>
      <c r="N996" s="139" t="e">
        <f t="shared" si="180"/>
        <v>#VALUE!</v>
      </c>
      <c r="O996" s="141">
        <f t="shared" si="181"/>
        <v>-0.24765903412926615</v>
      </c>
      <c r="P996" s="139">
        <f t="shared" si="182"/>
        <v>2.7377217241922446E-2</v>
      </c>
      <c r="Q996" s="156">
        <f t="shared" si="183"/>
        <v>1.0024863176713052E-2</v>
      </c>
      <c r="R996" s="156">
        <f t="shared" si="177"/>
        <v>3.7402080418635499E-2</v>
      </c>
    </row>
    <row r="997" spans="9:18" ht="15" x14ac:dyDescent="0.2">
      <c r="I997" s="49">
        <v>43664</v>
      </c>
      <c r="J997" s="50">
        <v>6.5830001831054599</v>
      </c>
      <c r="K997" s="139">
        <f t="shared" si="178"/>
        <v>1.2534596227242217E-2</v>
      </c>
      <c r="L997" s="140">
        <f t="shared" si="179"/>
        <v>6.1744360180063875</v>
      </c>
      <c r="M997" s="139" t="e" cm="1">
        <f t="array" ref="M997">[1]!BSMPut(L997,$G$4,$G$7,V997,$G$11,AE997)</f>
        <v>#VALUE!</v>
      </c>
      <c r="N997" s="139" t="e">
        <f t="shared" si="180"/>
        <v>#VALUE!</v>
      </c>
      <c r="O997" s="141">
        <f t="shared" si="181"/>
        <v>7.6435968415327515E-2</v>
      </c>
      <c r="P997" s="139">
        <f t="shared" si="182"/>
        <v>-8.4495367583114489E-3</v>
      </c>
      <c r="Q997" s="156">
        <f t="shared" si="183"/>
        <v>9.5491705242782066E-4</v>
      </c>
      <c r="R997" s="156">
        <f t="shared" si="177"/>
        <v>-7.4946197058836286E-3</v>
      </c>
    </row>
    <row r="998" spans="9:18" ht="15" x14ac:dyDescent="0.2">
      <c r="I998" s="49">
        <v>43663</v>
      </c>
      <c r="J998" s="50">
        <v>6.5009999275207502</v>
      </c>
      <c r="K998" s="139">
        <f t="shared" si="178"/>
        <v>3.3898084748846162E-3</v>
      </c>
      <c r="L998" s="140">
        <f t="shared" si="179"/>
        <v>6.118671101839011</v>
      </c>
      <c r="M998" s="139" t="e" cm="1">
        <f t="array" ref="M998">[1]!BSMPut(L998,$G$4,$G$7,V998,$G$11,AE998)</f>
        <v>#VALUE!</v>
      </c>
      <c r="N998" s="139" t="e">
        <f t="shared" si="180"/>
        <v>#VALUE!</v>
      </c>
      <c r="O998" s="141">
        <f t="shared" si="181"/>
        <v>2.0671052247950961E-2</v>
      </c>
      <c r="P998" s="139">
        <f t="shared" si="182"/>
        <v>-2.2850605470580241E-3</v>
      </c>
      <c r="Q998" s="156">
        <f t="shared" si="183"/>
        <v>6.9838559605235758E-5</v>
      </c>
      <c r="R998" s="156">
        <f t="shared" si="177"/>
        <v>-2.2152219874527882E-3</v>
      </c>
    </row>
    <row r="999" spans="9:18" ht="15" x14ac:dyDescent="0.2">
      <c r="I999" s="49">
        <v>43662</v>
      </c>
      <c r="J999" s="50">
        <v>6.4790000915527299</v>
      </c>
      <c r="K999" s="139">
        <f t="shared" si="178"/>
        <v>-3.6973838519764116E-3</v>
      </c>
      <c r="L999" s="140">
        <f t="shared" si="179"/>
        <v>6.0754534026783507</v>
      </c>
      <c r="M999" s="139" t="e" cm="1">
        <f t="array" ref="M999">[1]!BSMPut(L999,$G$4,$G$7,V999,$G$11,AE999)</f>
        <v>#VALUE!</v>
      </c>
      <c r="N999" s="139" t="e">
        <f t="shared" si="180"/>
        <v>#VALUE!</v>
      </c>
      <c r="O999" s="141">
        <f t="shared" si="181"/>
        <v>-2.2546646912709356E-2</v>
      </c>
      <c r="P999" s="139">
        <f t="shared" si="182"/>
        <v>2.4923962607557516E-3</v>
      </c>
      <c r="Q999" s="156">
        <f t="shared" si="183"/>
        <v>8.3087182387960406E-5</v>
      </c>
      <c r="R999" s="156">
        <f t="shared" si="177"/>
        <v>2.5754834431437122E-3</v>
      </c>
    </row>
    <row r="1000" spans="9:18" ht="15" x14ac:dyDescent="0.2">
      <c r="I1000" s="49">
        <v>43661</v>
      </c>
      <c r="J1000" s="50">
        <v>6.5029997825622496</v>
      </c>
      <c r="K1000" s="139">
        <f t="shared" si="178"/>
        <v>6.1699969108346808E-3</v>
      </c>
      <c r="L1000" s="140">
        <f t="shared" si="179"/>
        <v>6.1356246910593066</v>
      </c>
      <c r="M1000" s="139" t="e" cm="1">
        <f t="array" ref="M1000">[1]!BSMPut(L1000,$G$4,$G$7,V1000,$G$11,AE1000)</f>
        <v>#VALUE!</v>
      </c>
      <c r="N1000" s="139" t="e">
        <f t="shared" si="180"/>
        <v>#VALUE!</v>
      </c>
      <c r="O1000" s="141">
        <f t="shared" si="181"/>
        <v>3.7624641468246622E-2</v>
      </c>
      <c r="P1000" s="139">
        <f t="shared" si="182"/>
        <v>-4.15917790662137E-3</v>
      </c>
      <c r="Q1000" s="156">
        <f t="shared" si="183"/>
        <v>2.3137415438971226E-4</v>
      </c>
      <c r="R1000" s="156">
        <f t="shared" si="177"/>
        <v>-3.9278037522316577E-3</v>
      </c>
    </row>
    <row r="1001" spans="9:18" ht="15" x14ac:dyDescent="0.2">
      <c r="I1001" s="49">
        <v>43658</v>
      </c>
      <c r="J1001" s="50">
        <v>6.4629998207092196</v>
      </c>
      <c r="K1001" s="139">
        <f t="shared" si="178"/>
        <v>-6.3238224451209139E-3</v>
      </c>
      <c r="L1001" s="140">
        <f t="shared" si="179"/>
        <v>6.0594373800071075</v>
      </c>
      <c r="M1001" s="139" t="e" cm="1">
        <f t="array" ref="M1001">[1]!BSMPut(L1001,$G$4,$G$7,V1001,$G$11,AE1001)</f>
        <v>#VALUE!</v>
      </c>
      <c r="N1001" s="139" t="e">
        <f t="shared" si="180"/>
        <v>#VALUE!</v>
      </c>
      <c r="O1001" s="141">
        <f t="shared" si="181"/>
        <v>-3.8562669583952491E-2</v>
      </c>
      <c r="P1001" s="139">
        <f t="shared" si="182"/>
        <v>4.262871275179477E-3</v>
      </c>
      <c r="Q1001" s="156">
        <f t="shared" si="183"/>
        <v>2.430548472884781E-4</v>
      </c>
      <c r="R1001" s="156">
        <f t="shared" si="177"/>
        <v>4.5059261224679554E-3</v>
      </c>
    </row>
    <row r="1002" spans="9:18" ht="15" x14ac:dyDescent="0.2">
      <c r="I1002" s="49">
        <v>43657</v>
      </c>
      <c r="J1002" s="50">
        <v>6.5040001869201598</v>
      </c>
      <c r="K1002" s="139">
        <f t="shared" si="178"/>
        <v>9.1127379588076055E-3</v>
      </c>
      <c r="L1002" s="140">
        <f t="shared" si="179"/>
        <v>6.1535695261157795</v>
      </c>
      <c r="M1002" s="139" t="e" cm="1">
        <f t="array" ref="M1002">[1]!BSMPut(L1002,$G$4,$G$7,V1002,$G$11,AE1002)</f>
        <v>#VALUE!</v>
      </c>
      <c r="N1002" s="139" t="e">
        <f t="shared" si="180"/>
        <v>#VALUE!</v>
      </c>
      <c r="O1002" s="141">
        <f t="shared" si="181"/>
        <v>5.5569476524719441E-2</v>
      </c>
      <c r="P1002" s="139">
        <f t="shared" si="182"/>
        <v>-6.1428715337841795E-3</v>
      </c>
      <c r="Q1002" s="156">
        <f t="shared" si="183"/>
        <v>5.0471093657657564E-4</v>
      </c>
      <c r="R1002" s="156">
        <f t="shared" si="177"/>
        <v>-5.6381605972076042E-3</v>
      </c>
    </row>
    <row r="1003" spans="9:18" ht="15" x14ac:dyDescent="0.2">
      <c r="I1003" s="49">
        <v>43656</v>
      </c>
      <c r="J1003" s="50">
        <v>6.4450001716613698</v>
      </c>
      <c r="K1003" s="139">
        <f t="shared" si="178"/>
        <v>2.0191062398955545E-3</v>
      </c>
      <c r="L1003" s="140">
        <f t="shared" si="179"/>
        <v>6.1103125595420726</v>
      </c>
      <c r="M1003" s="139" t="e" cm="1">
        <f t="array" ref="M1003">[1]!BSMPut(L1003,$G$4,$G$7,V1003,$G$11,AE1003)</f>
        <v>#VALUE!</v>
      </c>
      <c r="N1003" s="139" t="e">
        <f t="shared" si="180"/>
        <v>#VALUE!</v>
      </c>
      <c r="O1003" s="141">
        <f t="shared" si="181"/>
        <v>1.2312509951012629E-2</v>
      </c>
      <c r="P1003" s="139">
        <f t="shared" si="182"/>
        <v>-1.3610739495425142E-3</v>
      </c>
      <c r="Q1003" s="156">
        <f t="shared" si="183"/>
        <v>2.477783138625258E-5</v>
      </c>
      <c r="R1003" s="156">
        <f t="shared" si="177"/>
        <v>-1.3362961181562617E-3</v>
      </c>
    </row>
    <row r="1004" spans="9:18" ht="15" x14ac:dyDescent="0.2">
      <c r="I1004" s="49">
        <v>43655</v>
      </c>
      <c r="J1004" s="50">
        <v>6.4320001602172798</v>
      </c>
      <c r="K1004" s="139">
        <f t="shared" si="178"/>
        <v>5.6127761284220749E-3</v>
      </c>
      <c r="L1004" s="140">
        <f t="shared" si="179"/>
        <v>6.1322267587005221</v>
      </c>
      <c r="M1004" s="139" t="e" cm="1">
        <f t="array" ref="M1004">[1]!BSMPut(L1004,$G$4,$G$7,V1004,$G$11,AE1004)</f>
        <v>#VALUE!</v>
      </c>
      <c r="N1004" s="139" t="e">
        <f t="shared" si="180"/>
        <v>#VALUE!</v>
      </c>
      <c r="O1004" s="141">
        <f t="shared" si="181"/>
        <v>3.4226709109462128E-2</v>
      </c>
      <c r="P1004" s="139">
        <f t="shared" si="182"/>
        <v>-3.7835569134810755E-3</v>
      </c>
      <c r="Q1004" s="156">
        <f t="shared" si="183"/>
        <v>1.9146984771868796E-4</v>
      </c>
      <c r="R1004" s="156">
        <f t="shared" si="177"/>
        <v>-3.5920870657623876E-3</v>
      </c>
    </row>
    <row r="1005" spans="9:18" ht="15" x14ac:dyDescent="0.2">
      <c r="I1005" s="49">
        <v>43654</v>
      </c>
      <c r="J1005" s="50">
        <v>6.3959999084472603</v>
      </c>
      <c r="K1005" s="139">
        <f t="shared" si="178"/>
        <v>-1.5632416833618018E-4</v>
      </c>
      <c r="L1005" s="140">
        <f t="shared" si="179"/>
        <v>6.0970467848047933</v>
      </c>
      <c r="M1005" s="139" t="e" cm="1">
        <f t="array" ref="M1005">[1]!BSMPut(L1005,$G$4,$G$7,V1005,$G$11,AE1005)</f>
        <v>#VALUE!</v>
      </c>
      <c r="N1005" s="139" t="e">
        <f t="shared" si="180"/>
        <v>#VALUE!</v>
      </c>
      <c r="O1005" s="141">
        <f t="shared" si="181"/>
        <v>-9.532647862666721E-4</v>
      </c>
      <c r="P1005" s="139">
        <f t="shared" si="182"/>
        <v>1.0537769088235918E-4</v>
      </c>
      <c r="Q1005" s="156">
        <f t="shared" si="183"/>
        <v>1.485241942764652E-7</v>
      </c>
      <c r="R1005" s="156">
        <f t="shared" si="177"/>
        <v>1.0552621507663564E-4</v>
      </c>
    </row>
    <row r="1006" spans="9:18" ht="15" x14ac:dyDescent="0.2">
      <c r="I1006" s="49">
        <v>43651</v>
      </c>
      <c r="J1006" s="50">
        <v>6.3969998359680096</v>
      </c>
      <c r="K1006" s="139">
        <f t="shared" si="178"/>
        <v>-6.0781041519311499E-3</v>
      </c>
      <c r="L1006" s="140">
        <f t="shared" si="179"/>
        <v>6.0609357701711648</v>
      </c>
      <c r="M1006" s="139" t="e" cm="1">
        <f t="array" ref="M1006">[1]!BSMPut(L1006,$G$4,$G$7,V1006,$G$11,AE1006)</f>
        <v>#VALUE!</v>
      </c>
      <c r="N1006" s="139" t="e">
        <f t="shared" si="180"/>
        <v>#VALUE!</v>
      </c>
      <c r="O1006" s="141">
        <f t="shared" si="181"/>
        <v>-3.7064279419895207E-2</v>
      </c>
      <c r="P1006" s="139">
        <f t="shared" si="182"/>
        <v>4.0972332511970983E-3</v>
      </c>
      <c r="Q1006" s="156">
        <f t="shared" si="183"/>
        <v>2.245335416774648E-4</v>
      </c>
      <c r="R1006" s="156">
        <f t="shared" si="177"/>
        <v>4.3217667928745632E-3</v>
      </c>
    </row>
    <row r="1007" spans="9:18" ht="15" x14ac:dyDescent="0.2">
      <c r="I1007" s="49">
        <v>43650</v>
      </c>
      <c r="J1007" s="50">
        <v>6.4359998703002903</v>
      </c>
      <c r="K1007" s="139">
        <f t="shared" si="178"/>
        <v>5.609203711126126E-3</v>
      </c>
      <c r="L1007" s="140">
        <f t="shared" si="179"/>
        <v>6.1322049740996736</v>
      </c>
      <c r="M1007" s="139" t="e" cm="1">
        <f t="array" ref="M1007">[1]!BSMPut(L1007,$G$4,$G$7,V1007,$G$11,AE1007)</f>
        <v>#VALUE!</v>
      </c>
      <c r="N1007" s="139" t="e">
        <f t="shared" si="180"/>
        <v>#VALUE!</v>
      </c>
      <c r="O1007" s="141">
        <f t="shared" si="181"/>
        <v>3.4204924508613566E-2</v>
      </c>
      <c r="P1007" s="139">
        <f t="shared" si="182"/>
        <v>-3.781148756831121E-3</v>
      </c>
      <c r="Q1007" s="156">
        <f t="shared" si="183"/>
        <v>1.9122619199440303E-4</v>
      </c>
      <c r="R1007" s="156">
        <f t="shared" si="177"/>
        <v>-3.5899225648367179E-3</v>
      </c>
    </row>
    <row r="1008" spans="9:18" ht="15" x14ac:dyDescent="0.2">
      <c r="I1008" s="49">
        <v>43649</v>
      </c>
      <c r="J1008" s="50">
        <v>6.4000000953674299</v>
      </c>
      <c r="K1008" s="139">
        <f t="shared" si="178"/>
        <v>2.2916843052003814E-2</v>
      </c>
      <c r="L1008" s="140">
        <f t="shared" si="179"/>
        <v>6.2377469596586508</v>
      </c>
      <c r="M1008" s="139" t="e" cm="1">
        <f t="array" ref="M1008">[1]!BSMPut(L1008,$G$4,$G$7,V1008,$G$11,AE1008)</f>
        <v>#VALUE!</v>
      </c>
      <c r="N1008" s="139" t="e">
        <f t="shared" si="180"/>
        <v>#VALUE!</v>
      </c>
      <c r="O1008" s="141">
        <f t="shared" si="181"/>
        <v>0.13974691006759077</v>
      </c>
      <c r="P1008" s="139">
        <f t="shared" si="182"/>
        <v>-1.5448180718539444E-2</v>
      </c>
      <c r="Q1008" s="156">
        <f t="shared" si="183"/>
        <v>3.1919386262276098E-3</v>
      </c>
      <c r="R1008" s="156">
        <f t="shared" si="177"/>
        <v>-1.2256242092311834E-2</v>
      </c>
    </row>
    <row r="1009" spans="9:18" ht="15" x14ac:dyDescent="0.2">
      <c r="I1009" s="49">
        <v>43648</v>
      </c>
      <c r="J1009" s="50">
        <v>6.25500011444091</v>
      </c>
      <c r="K1009" s="139">
        <f t="shared" si="178"/>
        <v>1.7254375008057127E-2</v>
      </c>
      <c r="L1009" s="140">
        <f t="shared" si="179"/>
        <v>6.2032172292458556</v>
      </c>
      <c r="M1009" s="139" t="e" cm="1">
        <f t="array" ref="M1009">[1]!BSMPut(L1009,$G$4,$G$7,V1009,$G$11,AE1009)</f>
        <v>#VALUE!</v>
      </c>
      <c r="N1009" s="139" t="e">
        <f t="shared" si="180"/>
        <v>#VALUE!</v>
      </c>
      <c r="O1009" s="141">
        <f t="shared" si="181"/>
        <v>0.1052171796547956</v>
      </c>
      <c r="P1009" s="139">
        <f t="shared" si="182"/>
        <v>-1.1631126621806216E-2</v>
      </c>
      <c r="Q1009" s="156">
        <f t="shared" si="183"/>
        <v>1.8094367927954601E-3</v>
      </c>
      <c r="R1009" s="156">
        <f t="shared" si="177"/>
        <v>-9.8216898290107556E-3</v>
      </c>
    </row>
    <row r="1010" spans="9:18" ht="15" x14ac:dyDescent="0.2">
      <c r="I1010" s="49">
        <v>43647</v>
      </c>
      <c r="J1010" s="50">
        <v>6.1479997634887598</v>
      </c>
      <c r="K1010" s="139">
        <f t="shared" si="178"/>
        <v>2.6058311739326771E-3</v>
      </c>
      <c r="L1010" s="140">
        <f t="shared" si="179"/>
        <v>6.1138904082189276</v>
      </c>
      <c r="M1010" s="139" t="e" cm="1">
        <f t="array" ref="M1010">[1]!BSMPut(L1010,$G$4,$G$7,V1010,$G$11,AE1010)</f>
        <v>#VALUE!</v>
      </c>
      <c r="N1010" s="139" t="e">
        <f t="shared" si="180"/>
        <v>#VALUE!</v>
      </c>
      <c r="O1010" s="141">
        <f t="shared" si="181"/>
        <v>1.5890358627867585E-2</v>
      </c>
      <c r="P1010" s="139">
        <f t="shared" si="182"/>
        <v>-1.7565836099486714E-3</v>
      </c>
      <c r="Q1010" s="156">
        <f t="shared" si="183"/>
        <v>4.1270288227573112E-5</v>
      </c>
      <c r="R1010" s="156">
        <f t="shared" si="177"/>
        <v>-1.7153133217210983E-3</v>
      </c>
    </row>
    <row r="1011" spans="9:18" ht="15" x14ac:dyDescent="0.2">
      <c r="I1011" s="49">
        <v>43644</v>
      </c>
      <c r="J1011" s="50">
        <v>6.1319999694824201</v>
      </c>
      <c r="K1011" s="139">
        <f t="shared" si="178"/>
        <v>6.3803954097743833E-3</v>
      </c>
      <c r="L1011" s="140">
        <f t="shared" si="179"/>
        <v>6.1369077011162743</v>
      </c>
      <c r="M1011" s="139" t="e" cm="1">
        <f t="array" ref="M1011">[1]!BSMPut(L1011,$G$4,$G$7,V1011,$G$11,AE1011)</f>
        <v>#VALUE!</v>
      </c>
      <c r="N1011" s="139" t="e">
        <f t="shared" si="180"/>
        <v>#VALUE!</v>
      </c>
      <c r="O1011" s="141">
        <f t="shared" si="181"/>
        <v>3.8907651525214249E-2</v>
      </c>
      <c r="P1011" s="139">
        <f t="shared" si="182"/>
        <v>-4.3010069546779829E-3</v>
      </c>
      <c r="Q1011" s="156">
        <f t="shared" si="183"/>
        <v>2.4742304032313722E-4</v>
      </c>
      <c r="R1011" s="156">
        <f t="shared" si="177"/>
        <v>-4.0535839143548457E-3</v>
      </c>
    </row>
    <row r="1012" spans="9:18" ht="15" x14ac:dyDescent="0.2">
      <c r="I1012" s="49">
        <v>43643</v>
      </c>
      <c r="J1012" s="50">
        <v>6.0929999351501403</v>
      </c>
      <c r="K1012" s="139">
        <f t="shared" si="178"/>
        <v>-6.563063240325657E-4</v>
      </c>
      <c r="L1012" s="140">
        <f t="shared" si="179"/>
        <v>6.0939978935945627</v>
      </c>
      <c r="M1012" s="139" t="e" cm="1">
        <f t="array" ref="M1012">[1]!BSMPut(L1012,$G$4,$G$7,V1012,$G$11,AE1012)</f>
        <v>#VALUE!</v>
      </c>
      <c r="N1012" s="139" t="e">
        <f t="shared" si="180"/>
        <v>#VALUE!</v>
      </c>
      <c r="O1012" s="141">
        <f t="shared" si="181"/>
        <v>-4.0021559964973363E-3</v>
      </c>
      <c r="P1012" s="139">
        <f t="shared" si="182"/>
        <v>4.4241428356286402E-4</v>
      </c>
      <c r="Q1012" s="156">
        <f t="shared" si="183"/>
        <v>2.6179306000264922E-6</v>
      </c>
      <c r="R1012" s="156">
        <f t="shared" si="177"/>
        <v>4.4503221416289054E-4</v>
      </c>
    </row>
    <row r="1013" spans="9:18" ht="15" x14ac:dyDescent="0.2">
      <c r="I1013" s="49">
        <v>43642</v>
      </c>
      <c r="J1013" s="50">
        <v>6.0970001220703098</v>
      </c>
      <c r="K1013" s="139">
        <f t="shared" si="178"/>
        <v>-1.7397377752363236E-2</v>
      </c>
      <c r="L1013" s="140">
        <f t="shared" si="179"/>
        <v>5.9919108391943947</v>
      </c>
      <c r="M1013" s="139" t="e" cm="1">
        <f t="array" ref="M1013">[1]!BSMPut(L1013,$G$4,$G$7,V1013,$G$11,AE1013)</f>
        <v>#VALUE!</v>
      </c>
      <c r="N1013" s="139" t="e">
        <f t="shared" si="180"/>
        <v>#VALUE!</v>
      </c>
      <c r="O1013" s="141">
        <f t="shared" si="181"/>
        <v>-0.1060892103966653</v>
      </c>
      <c r="P1013" s="139">
        <f t="shared" si="182"/>
        <v>1.172752437747759E-2</v>
      </c>
      <c r="Q1013" s="156">
        <f t="shared" si="183"/>
        <v>1.8395539884489369E-3</v>
      </c>
      <c r="R1013" s="156">
        <f t="shared" si="177"/>
        <v>1.3567078365926527E-2</v>
      </c>
    </row>
    <row r="1014" spans="9:18" ht="15" x14ac:dyDescent="0.2">
      <c r="I1014" s="49">
        <v>43641</v>
      </c>
      <c r="J1014" s="50">
        <v>6.2039999961853001</v>
      </c>
      <c r="K1014" s="139">
        <f t="shared" si="178"/>
        <v>-4.9843558462815242E-3</v>
      </c>
      <c r="L1014" s="140">
        <f t="shared" si="179"/>
        <v>6.0676054473932552</v>
      </c>
      <c r="M1014" s="139" t="e" cm="1">
        <f t="array" ref="M1014">[1]!BSMPut(L1014,$G$4,$G$7,V1014,$G$11,AE1014)</f>
        <v>#VALUE!</v>
      </c>
      <c r="N1014" s="139" t="e">
        <f t="shared" si="180"/>
        <v>#VALUE!</v>
      </c>
      <c r="O1014" s="141">
        <f t="shared" si="181"/>
        <v>-3.0394602197804765E-2</v>
      </c>
      <c r="P1014" s="139">
        <f t="shared" si="182"/>
        <v>3.3599405338744391E-3</v>
      </c>
      <c r="Q1014" s="156">
        <f t="shared" si="183"/>
        <v>1.5099516176591066E-4</v>
      </c>
      <c r="R1014" s="156">
        <f t="shared" si="177"/>
        <v>3.5109356956403498E-3</v>
      </c>
    </row>
    <row r="1015" spans="9:18" ht="15" x14ac:dyDescent="0.2">
      <c r="I1015" s="49">
        <v>43640</v>
      </c>
      <c r="J1015" s="50">
        <v>6.2350001335143999</v>
      </c>
      <c r="K1015" s="139">
        <f t="shared" si="178"/>
        <v>2.5695005061297498E-3</v>
      </c>
      <c r="L1015" s="140">
        <f t="shared" si="179"/>
        <v>6.1136688638048629</v>
      </c>
      <c r="M1015" s="139" t="e" cm="1">
        <f t="array" ref="M1015">[1]!BSMPut(L1015,$G$4,$G$7,V1015,$G$11,AE1015)</f>
        <v>#VALUE!</v>
      </c>
      <c r="N1015" s="139" t="e">
        <f t="shared" si="180"/>
        <v>#VALUE!</v>
      </c>
      <c r="O1015" s="141">
        <f t="shared" si="181"/>
        <v>1.566881421380284E-2</v>
      </c>
      <c r="P1015" s="139">
        <f t="shared" si="182"/>
        <v>-1.7320932069479912E-3</v>
      </c>
      <c r="Q1015" s="156">
        <f t="shared" si="183"/>
        <v>4.012752430652161E-5</v>
      </c>
      <c r="R1015" s="156">
        <f t="shared" si="177"/>
        <v>-1.6919656826414695E-3</v>
      </c>
    </row>
    <row r="1016" spans="9:18" ht="15" x14ac:dyDescent="0.2">
      <c r="I1016" s="49">
        <v>43637</v>
      </c>
      <c r="J1016" s="50">
        <v>6.2189998626708896</v>
      </c>
      <c r="K1016" s="139">
        <f t="shared" si="178"/>
        <v>6.452670012209864E-3</v>
      </c>
      <c r="L1016" s="140">
        <f t="shared" si="179"/>
        <v>6.1373484316455107</v>
      </c>
      <c r="M1016" s="139" t="e" cm="1">
        <f t="array" ref="M1016">[1]!BSMPut(L1016,$G$4,$G$7,V1016,$G$11,AE1016)</f>
        <v>#VALUE!</v>
      </c>
      <c r="N1016" s="139" t="e">
        <f t="shared" si="180"/>
        <v>#VALUE!</v>
      </c>
      <c r="O1016" s="141">
        <f t="shared" si="181"/>
        <v>3.9348382054450681E-2</v>
      </c>
      <c r="P1016" s="139">
        <f t="shared" si="182"/>
        <v>-4.3497270649153321E-3</v>
      </c>
      <c r="Q1016" s="156">
        <f t="shared" si="183"/>
        <v>2.5306020953134485E-4</v>
      </c>
      <c r="R1016" s="156">
        <f t="shared" si="177"/>
        <v>-4.0966668553839873E-3</v>
      </c>
    </row>
    <row r="1017" spans="9:18" ht="15" x14ac:dyDescent="0.2">
      <c r="I1017" s="49">
        <v>43636</v>
      </c>
      <c r="J1017" s="50">
        <v>6.1789999008178702</v>
      </c>
      <c r="K1017" s="139">
        <f t="shared" si="178"/>
        <v>6.3317096133236892E-3</v>
      </c>
      <c r="L1017" s="140">
        <f t="shared" si="179"/>
        <v>6.1366108151271046</v>
      </c>
      <c r="M1017" s="139" t="e" cm="1">
        <f t="array" ref="M1017">[1]!BSMPut(L1017,$G$4,$G$7,V1017,$G$11,AE1017)</f>
        <v>#VALUE!</v>
      </c>
      <c r="N1017" s="139" t="e">
        <f t="shared" si="180"/>
        <v>#VALUE!</v>
      </c>
      <c r="O1017" s="141">
        <f t="shared" si="181"/>
        <v>3.8610765536044589E-2</v>
      </c>
      <c r="P1017" s="139">
        <f t="shared" si="182"/>
        <v>-4.2681879935197219E-3</v>
      </c>
      <c r="Q1017" s="156">
        <f t="shared" si="183"/>
        <v>2.4366150882732646E-4</v>
      </c>
      <c r="R1017" s="156">
        <f t="shared" si="177"/>
        <v>-4.0245264846923952E-3</v>
      </c>
    </row>
    <row r="1018" spans="9:18" ht="15" x14ac:dyDescent="0.2">
      <c r="I1018" s="49">
        <v>43635</v>
      </c>
      <c r="J1018" s="50">
        <v>6.1399998664855904</v>
      </c>
      <c r="K1018" s="139">
        <f t="shared" si="178"/>
        <v>-1.7116508520473341E-2</v>
      </c>
      <c r="L1018" s="140">
        <f t="shared" si="179"/>
        <v>5.993623579784388</v>
      </c>
      <c r="M1018" s="139" t="e" cm="1">
        <f t="array" ref="M1018">[1]!BSMPut(L1018,$G$4,$G$7,V1018,$G$11,AE1018)</f>
        <v>#VALUE!</v>
      </c>
      <c r="N1018" s="139" t="e">
        <f t="shared" si="180"/>
        <v>#VALUE!</v>
      </c>
      <c r="O1018" s="141">
        <f t="shared" si="181"/>
        <v>-0.10437646980667203</v>
      </c>
      <c r="P1018" s="139">
        <f t="shared" si="182"/>
        <v>1.1538191202630313E-2</v>
      </c>
      <c r="Q1018" s="156">
        <f t="shared" si="183"/>
        <v>1.7806366687233871E-3</v>
      </c>
      <c r="R1018" s="156">
        <f t="shared" si="177"/>
        <v>1.3318827871353701E-2</v>
      </c>
    </row>
    <row r="1019" spans="9:18" ht="15" x14ac:dyDescent="0.2">
      <c r="I1019" s="49">
        <v>43634</v>
      </c>
      <c r="J1019" s="50">
        <v>6.2459998130798304</v>
      </c>
      <c r="K1019" s="139">
        <f t="shared" si="178"/>
        <v>2.6936545504777757E-2</v>
      </c>
      <c r="L1019" s="140">
        <f t="shared" si="179"/>
        <v>6.2622591054150076</v>
      </c>
      <c r="M1019" s="139" t="e" cm="1">
        <f t="array" ref="M1019">[1]!BSMPut(L1019,$G$4,$G$7,V1019,$G$11,AE1019)</f>
        <v>#VALUE!</v>
      </c>
      <c r="N1019" s="139" t="e">
        <f t="shared" si="180"/>
        <v>#VALUE!</v>
      </c>
      <c r="O1019" s="141">
        <f t="shared" si="181"/>
        <v>0.16425905582394762</v>
      </c>
      <c r="P1019" s="139">
        <f t="shared" si="182"/>
        <v>-1.815785105944524E-2</v>
      </c>
      <c r="Q1019" s="156">
        <f t="shared" si="183"/>
        <v>4.4099000719521738E-3</v>
      </c>
      <c r="R1019" s="156">
        <f t="shared" si="177"/>
        <v>-1.3747950987493065E-2</v>
      </c>
    </row>
    <row r="1020" spans="9:18" ht="15" x14ac:dyDescent="0.2">
      <c r="I1020" s="49">
        <v>43633</v>
      </c>
      <c r="J1020" s="50">
        <v>6.0799999237060502</v>
      </c>
      <c r="K1020" s="139">
        <f t="shared" si="178"/>
        <v>4.6158799397790192E-3</v>
      </c>
      <c r="L1020" s="140">
        <f t="shared" si="179"/>
        <v>6.1261476856927395</v>
      </c>
      <c r="M1020" s="139" t="e" cm="1">
        <f t="array" ref="M1020">[1]!BSMPut(L1020,$G$4,$G$7,V1020,$G$11,AE1020)</f>
        <v>#VALUE!</v>
      </c>
      <c r="N1020" s="139" t="e">
        <f t="shared" si="180"/>
        <v>#VALUE!</v>
      </c>
      <c r="O1020" s="141">
        <f t="shared" si="181"/>
        <v>2.8147636101679474E-2</v>
      </c>
      <c r="P1020" s="139">
        <f t="shared" si="182"/>
        <v>-3.1115519412065525E-3</v>
      </c>
      <c r="Q1020" s="156">
        <f t="shared" si="183"/>
        <v>1.2949528617194807E-4</v>
      </c>
      <c r="R1020" s="156">
        <f t="shared" si="177"/>
        <v>-2.9820566550346045E-3</v>
      </c>
    </row>
    <row r="1021" spans="9:18" ht="15" x14ac:dyDescent="0.2">
      <c r="I1021" s="49">
        <v>43630</v>
      </c>
      <c r="J1021" s="50">
        <v>6.0520000457763601</v>
      </c>
      <c r="K1021" s="139">
        <f t="shared" si="178"/>
        <v>1.2302712188929822E-2</v>
      </c>
      <c r="L1021" s="140">
        <f t="shared" si="179"/>
        <v>6.1730219891292588</v>
      </c>
      <c r="M1021" s="139" t="e" cm="1">
        <f t="array" ref="M1021">[1]!BSMPut(L1021,$G$4,$G$7,V1021,$G$11,AE1021)</f>
        <v>#VALUE!</v>
      </c>
      <c r="N1021" s="139" t="e">
        <f t="shared" si="180"/>
        <v>#VALUE!</v>
      </c>
      <c r="O1021" s="141">
        <f t="shared" si="181"/>
        <v>7.5021939538198801E-2</v>
      </c>
      <c r="P1021" s="139">
        <f t="shared" si="182"/>
        <v>-8.2932243674002475E-3</v>
      </c>
      <c r="Q1021" s="156">
        <f t="shared" si="183"/>
        <v>9.1991283791446107E-4</v>
      </c>
      <c r="R1021" s="156">
        <f t="shared" si="177"/>
        <v>-7.3733115294857864E-3</v>
      </c>
    </row>
    <row r="1022" spans="9:18" ht="15" x14ac:dyDescent="0.2">
      <c r="I1022" s="49">
        <v>43629</v>
      </c>
      <c r="J1022" s="50">
        <v>5.9780001640319798</v>
      </c>
      <c r="K1022" s="139">
        <f t="shared" si="178"/>
        <v>1.160949249453928E-2</v>
      </c>
      <c r="L1022" s="140">
        <f t="shared" si="179"/>
        <v>6.168794735398488</v>
      </c>
      <c r="M1022" s="139" t="e" cm="1">
        <f t="array" ref="M1022">[1]!BSMPut(L1022,$G$4,$G$7,V1022,$G$11,AE1022)</f>
        <v>#VALUE!</v>
      </c>
      <c r="N1022" s="139" t="e">
        <f t="shared" si="180"/>
        <v>#VALUE!</v>
      </c>
      <c r="O1022" s="141">
        <f t="shared" si="181"/>
        <v>7.0794685807427982E-2</v>
      </c>
      <c r="P1022" s="139">
        <f t="shared" si="182"/>
        <v>-7.8259268826509753E-3</v>
      </c>
      <c r="Q1022" s="156">
        <f t="shared" si="183"/>
        <v>8.1916506295789753E-4</v>
      </c>
      <c r="R1022" s="156">
        <f t="shared" si="177"/>
        <v>-7.0067618196930775E-3</v>
      </c>
    </row>
    <row r="1023" spans="9:18" ht="15" x14ac:dyDescent="0.2">
      <c r="I1023" s="49">
        <v>43628</v>
      </c>
      <c r="J1023" s="50">
        <v>5.9089999198913503</v>
      </c>
      <c r="K1023" s="139">
        <f t="shared" si="178"/>
        <v>9.5222204721143074E-3</v>
      </c>
      <c r="L1023" s="140">
        <f t="shared" si="179"/>
        <v>6.1560665505022305</v>
      </c>
      <c r="M1023" s="139" t="e" cm="1">
        <f t="array" ref="M1023">[1]!BSMPut(L1023,$G$4,$G$7,V1023,$G$11,AE1023)</f>
        <v>#VALUE!</v>
      </c>
      <c r="N1023" s="139" t="e">
        <f t="shared" si="180"/>
        <v>#VALUE!</v>
      </c>
      <c r="O1023" s="141">
        <f t="shared" si="181"/>
        <v>5.8066500911170493E-2</v>
      </c>
      <c r="P1023" s="139">
        <f t="shared" si="182"/>
        <v>-6.4189025670416504E-3</v>
      </c>
      <c r="Q1023" s="156">
        <f t="shared" si="183"/>
        <v>5.510885866978158E-4</v>
      </c>
      <c r="R1023" s="156">
        <f t="shared" si="177"/>
        <v>-5.8678139803438343E-3</v>
      </c>
    </row>
    <row r="1024" spans="9:18" ht="15" x14ac:dyDescent="0.2">
      <c r="I1024" s="49">
        <v>43627</v>
      </c>
      <c r="J1024" s="50">
        <v>5.8530001640319798</v>
      </c>
      <c r="K1024" s="139">
        <f t="shared" si="178"/>
        <v>7.3738173191624885E-3</v>
      </c>
      <c r="L1024" s="140">
        <f t="shared" si="179"/>
        <v>6.1429655879689875</v>
      </c>
      <c r="M1024" s="139" t="e" cm="1">
        <f t="array" ref="M1024">[1]!BSMPut(L1024,$G$4,$G$7,V1024,$G$11,AE1024)</f>
        <v>#VALUE!</v>
      </c>
      <c r="N1024" s="139" t="e">
        <f t="shared" si="180"/>
        <v>#VALUE!</v>
      </c>
      <c r="O1024" s="141">
        <f t="shared" si="181"/>
        <v>4.4965538377927494E-2</v>
      </c>
      <c r="P1024" s="139">
        <f t="shared" si="182"/>
        <v>-4.9706699248854482E-3</v>
      </c>
      <c r="Q1024" s="156">
        <f t="shared" si="183"/>
        <v>3.304682187045633E-4</v>
      </c>
      <c r="R1024" s="156">
        <f t="shared" si="177"/>
        <v>-4.6402017061808846E-3</v>
      </c>
    </row>
    <row r="1025" spans="9:18" ht="15" x14ac:dyDescent="0.2">
      <c r="I1025" s="49">
        <v>43626</v>
      </c>
      <c r="J1025" s="50">
        <v>5.8099999427795401</v>
      </c>
      <c r="K1025" s="139">
        <f t="shared" si="178"/>
        <v>-1.5541270938523184E-2</v>
      </c>
      <c r="L1025" s="140">
        <f t="shared" si="179"/>
        <v>6.0032293786372373</v>
      </c>
      <c r="M1025" s="139" t="e" cm="1">
        <f t="array" ref="M1025">[1]!BSMPut(L1025,$G$4,$G$7,V1025,$G$11,AE1025)</f>
        <v>#VALUE!</v>
      </c>
      <c r="N1025" s="139" t="e">
        <f t="shared" si="180"/>
        <v>#VALUE!</v>
      </c>
      <c r="O1025" s="141">
        <f t="shared" si="181"/>
        <v>-9.4770670953822744E-2</v>
      </c>
      <c r="P1025" s="139">
        <f t="shared" si="182"/>
        <v>1.0476327891642023E-2</v>
      </c>
      <c r="Q1025" s="156">
        <f t="shared" si="183"/>
        <v>1.4679728211899736E-3</v>
      </c>
      <c r="R1025" s="156">
        <f t="shared" si="177"/>
        <v>1.1944300712831996E-2</v>
      </c>
    </row>
    <row r="1026" spans="9:18" ht="15" x14ac:dyDescent="0.2">
      <c r="I1026" s="49">
        <v>43623</v>
      </c>
      <c r="J1026" s="50">
        <v>5.90100002288818</v>
      </c>
      <c r="K1026" s="139">
        <f t="shared" si="178"/>
        <v>1.6402246375169464E-2</v>
      </c>
      <c r="L1026" s="140">
        <f t="shared" si="179"/>
        <v>6.1980209488002478</v>
      </c>
      <c r="M1026" s="139" t="e" cm="1">
        <f t="array" ref="M1026">[1]!BSMPut(L1026,$G$4,$G$7,V1026,$G$11,AE1026)</f>
        <v>#VALUE!</v>
      </c>
      <c r="N1026" s="139" t="e">
        <f t="shared" si="180"/>
        <v>#VALUE!</v>
      </c>
      <c r="O1026" s="141">
        <f t="shared" si="181"/>
        <v>0.10002089920918777</v>
      </c>
      <c r="P1026" s="139">
        <f t="shared" si="182"/>
        <v>-1.1056709059735347E-2</v>
      </c>
      <c r="Q1026" s="156">
        <f t="shared" si="183"/>
        <v>1.6351274653915392E-3</v>
      </c>
      <c r="R1026" s="156">
        <f t="shared" si="177"/>
        <v>-9.4215815943438069E-3</v>
      </c>
    </row>
    <row r="1027" spans="9:18" ht="15" x14ac:dyDescent="0.2">
      <c r="I1027" s="49">
        <v>43622</v>
      </c>
      <c r="J1027" s="50">
        <v>5.8049998283386204</v>
      </c>
      <c r="K1027" s="139">
        <f t="shared" si="178"/>
        <v>1.1608882645271316E-2</v>
      </c>
      <c r="L1027" s="140">
        <f t="shared" si="179"/>
        <v>6.1687910165376216</v>
      </c>
      <c r="M1027" s="139" t="e" cm="1">
        <f t="array" ref="M1027">[1]!BSMPut(L1027,$G$4,$G$7,V1027,$G$11,AE1027)</f>
        <v>#VALUE!</v>
      </c>
      <c r="N1027" s="139" t="e">
        <f t="shared" si="180"/>
        <v>#VALUE!</v>
      </c>
      <c r="O1027" s="141">
        <f t="shared" si="181"/>
        <v>7.0790966946561618E-2</v>
      </c>
      <c r="P1027" s="139">
        <f t="shared" si="182"/>
        <v>-7.8255157849408171E-3</v>
      </c>
      <c r="Q1027" s="156">
        <f t="shared" si="183"/>
        <v>8.1907900336605191E-4</v>
      </c>
      <c r="R1027" s="156">
        <f t="shared" ref="R1027:R1090" si="184">P1027+Q1027+X1027+AG1027</f>
        <v>-7.0064367815747654E-3</v>
      </c>
    </row>
    <row r="1028" spans="9:18" ht="15" x14ac:dyDescent="0.2">
      <c r="I1028" s="49">
        <v>43621</v>
      </c>
      <c r="J1028" s="50">
        <v>5.7379999160766602</v>
      </c>
      <c r="K1028" s="139">
        <f t="shared" ref="K1028:K1091" si="185">LN(J1028/J1029)</f>
        <v>5.2419712399542542E-3</v>
      </c>
      <c r="L1028" s="140">
        <f t="shared" ref="L1028:L1091" si="186">$J$3*(1+K1028)</f>
        <v>6.1299655904722563</v>
      </c>
      <c r="M1028" s="139" t="e" cm="1">
        <f t="array" ref="M1028">[1]!BSMPut(L1028,$G$4,$G$7,V1028,$G$11,AE1028)</f>
        <v>#VALUE!</v>
      </c>
      <c r="N1028" s="139" t="e">
        <f t="shared" ref="N1028:N1091" si="187">$B$5*(M1028-$G$10)</f>
        <v>#VALUE!</v>
      </c>
      <c r="O1028" s="141">
        <f t="shared" ref="O1028:O1091" si="188">L1028-$J$3</f>
        <v>3.1965540881196297E-2</v>
      </c>
      <c r="P1028" s="139">
        <f t="shared" ref="P1028:P1091" si="189">O1028*$G$15</f>
        <v>-3.5335983604914221E-3</v>
      </c>
      <c r="Q1028" s="156">
        <f t="shared" ref="Q1028:Q1091" si="190">0.5*$G$16*O1028^2</f>
        <v>1.6700682478019548E-4</v>
      </c>
      <c r="R1028" s="156">
        <f t="shared" si="184"/>
        <v>-3.3665915357112266E-3</v>
      </c>
    </row>
    <row r="1029" spans="9:18" ht="15" x14ac:dyDescent="0.2">
      <c r="I1029" s="49">
        <v>43620</v>
      </c>
      <c r="J1029" s="50">
        <v>5.7080001831054599</v>
      </c>
      <c r="K1029" s="139">
        <f t="shared" si="185"/>
        <v>2.2859183513700709E-2</v>
      </c>
      <c r="L1029" s="140">
        <f t="shared" si="186"/>
        <v>6.2373953517912177</v>
      </c>
      <c r="M1029" s="139" t="e" cm="1">
        <f t="array" ref="M1029">[1]!BSMPut(L1029,$G$4,$G$7,V1029,$G$11,AE1029)</f>
        <v>#VALUE!</v>
      </c>
      <c r="N1029" s="139" t="e">
        <f t="shared" si="187"/>
        <v>#VALUE!</v>
      </c>
      <c r="O1029" s="141">
        <f t="shared" si="188"/>
        <v>0.13939530220015772</v>
      </c>
      <c r="P1029" s="139">
        <f t="shared" si="189"/>
        <v>-1.540931258273924E-2</v>
      </c>
      <c r="Q1029" s="156">
        <f t="shared" si="190"/>
        <v>3.1758967853416599E-3</v>
      </c>
      <c r="R1029" s="156">
        <f t="shared" si="184"/>
        <v>-1.2233415797397579E-2</v>
      </c>
    </row>
    <row r="1030" spans="9:18" ht="15" x14ac:dyDescent="0.2">
      <c r="I1030" s="49">
        <v>43619</v>
      </c>
      <c r="J1030" s="50">
        <v>5.5789999961853001</v>
      </c>
      <c r="K1030" s="139">
        <f t="shared" si="185"/>
        <v>5.57207116752894E-3</v>
      </c>
      <c r="L1030" s="140">
        <f t="shared" si="186"/>
        <v>6.1319785398469762</v>
      </c>
      <c r="M1030" s="139" t="e" cm="1">
        <f t="array" ref="M1030">[1]!BSMPut(L1030,$G$4,$G$7,V1030,$G$11,AE1030)</f>
        <v>#VALUE!</v>
      </c>
      <c r="N1030" s="139" t="e">
        <f t="shared" si="187"/>
        <v>#VALUE!</v>
      </c>
      <c r="O1030" s="141">
        <f t="shared" si="188"/>
        <v>3.3978490255916149E-2</v>
      </c>
      <c r="P1030" s="139">
        <f t="shared" si="189"/>
        <v>-3.7561178115683939E-3</v>
      </c>
      <c r="Q1030" s="156">
        <f t="shared" si="190"/>
        <v>1.8870276366020279E-4</v>
      </c>
      <c r="R1030" s="156">
        <f t="shared" si="184"/>
        <v>-3.5674150479081913E-3</v>
      </c>
    </row>
    <row r="1031" spans="9:18" ht="15" x14ac:dyDescent="0.2">
      <c r="I1031" s="49">
        <v>43616</v>
      </c>
      <c r="J1031" s="50">
        <v>5.5479998588562003</v>
      </c>
      <c r="K1031" s="139">
        <f t="shared" si="185"/>
        <v>2.1652993519256742E-3</v>
      </c>
      <c r="L1031" s="140">
        <f t="shared" si="186"/>
        <v>6.111204045146482</v>
      </c>
      <c r="M1031" s="139" t="e" cm="1">
        <f t="array" ref="M1031">[1]!BSMPut(L1031,$G$4,$G$7,V1031,$G$11,AE1031)</f>
        <v>#VALUE!</v>
      </c>
      <c r="N1031" s="139" t="e">
        <f t="shared" si="187"/>
        <v>#VALUE!</v>
      </c>
      <c r="O1031" s="141">
        <f t="shared" si="188"/>
        <v>1.3203995555421955E-2</v>
      </c>
      <c r="P1031" s="139">
        <f t="shared" si="189"/>
        <v>-1.4596223233006938E-3</v>
      </c>
      <c r="Q1031" s="156">
        <f t="shared" si="190"/>
        <v>2.8495799289300403E-5</v>
      </c>
      <c r="R1031" s="156">
        <f t="shared" si="184"/>
        <v>-1.4311265240113933E-3</v>
      </c>
    </row>
    <row r="1032" spans="9:18" ht="15" x14ac:dyDescent="0.2">
      <c r="I1032" s="49">
        <v>43615</v>
      </c>
      <c r="J1032" s="50">
        <v>5.5359997749328604</v>
      </c>
      <c r="K1032" s="139">
        <f t="shared" si="185"/>
        <v>-1.6304237029725006E-2</v>
      </c>
      <c r="L1032" s="140">
        <f t="shared" si="186"/>
        <v>5.9985768113752522</v>
      </c>
      <c r="M1032" s="139" t="e" cm="1">
        <f t="array" ref="M1032">[1]!BSMPut(L1032,$G$4,$G$7,V1032,$G$11,AE1032)</f>
        <v>#VALUE!</v>
      </c>
      <c r="N1032" s="139" t="e">
        <f t="shared" si="187"/>
        <v>#VALUE!</v>
      </c>
      <c r="O1032" s="141">
        <f t="shared" si="188"/>
        <v>-9.9423238215807785E-2</v>
      </c>
      <c r="P1032" s="139">
        <f t="shared" si="189"/>
        <v>1.0990641230187701E-2</v>
      </c>
      <c r="Q1032" s="156">
        <f t="shared" si="190"/>
        <v>1.6156448933201506E-3</v>
      </c>
      <c r="R1032" s="156">
        <f t="shared" si="184"/>
        <v>1.2606286123507851E-2</v>
      </c>
    </row>
    <row r="1033" spans="9:18" ht="15" x14ac:dyDescent="0.2">
      <c r="I1033" s="49">
        <v>43614</v>
      </c>
      <c r="J1033" s="50">
        <v>5.6269998550415004</v>
      </c>
      <c r="K1033" s="139">
        <f t="shared" si="185"/>
        <v>-2.2840085702819483E-2</v>
      </c>
      <c r="L1033" s="140">
        <f t="shared" si="186"/>
        <v>5.9587212058426031</v>
      </c>
      <c r="M1033" s="139" t="e" cm="1">
        <f t="array" ref="M1033">[1]!BSMPut(L1033,$G$4,$G$7,V1033,$G$11,AE1033)</f>
        <v>#VALUE!</v>
      </c>
      <c r="N1033" s="139" t="e">
        <f t="shared" si="187"/>
        <v>#VALUE!</v>
      </c>
      <c r="O1033" s="141">
        <f t="shared" si="188"/>
        <v>-0.13927884374845689</v>
      </c>
      <c r="P1033" s="139">
        <f t="shared" si="189"/>
        <v>1.5396438801077767E-2</v>
      </c>
      <c r="Q1033" s="156">
        <f t="shared" si="190"/>
        <v>3.1705923666717085E-3</v>
      </c>
      <c r="R1033" s="156">
        <f t="shared" si="184"/>
        <v>1.8567031167749475E-2</v>
      </c>
    </row>
    <row r="1034" spans="9:18" ht="15" x14ac:dyDescent="0.2">
      <c r="I1034" s="49">
        <v>43613</v>
      </c>
      <c r="J1034" s="50">
        <v>5.7569999694824201</v>
      </c>
      <c r="K1034" s="139">
        <f t="shared" si="185"/>
        <v>-5.2101405150719704E-4</v>
      </c>
      <c r="L1034" s="140">
        <f t="shared" si="186"/>
        <v>6.0948229058791314</v>
      </c>
      <c r="M1034" s="139" t="e" cm="1">
        <f t="array" ref="M1034">[1]!BSMPut(L1034,$G$4,$G$7,V1034,$G$11,AE1034)</f>
        <v>#VALUE!</v>
      </c>
      <c r="N1034" s="139" t="e">
        <f t="shared" si="187"/>
        <v>#VALUE!</v>
      </c>
      <c r="O1034" s="141">
        <f t="shared" si="188"/>
        <v>-3.177143711928565E-3</v>
      </c>
      <c r="P1034" s="139">
        <f t="shared" si="189"/>
        <v>3.5121413566070877E-4</v>
      </c>
      <c r="Q1034" s="156">
        <f t="shared" si="190"/>
        <v>1.6498475785794301E-6</v>
      </c>
      <c r="R1034" s="156">
        <f t="shared" si="184"/>
        <v>3.5286398323928819E-4</v>
      </c>
    </row>
    <row r="1035" spans="9:18" ht="15" x14ac:dyDescent="0.2">
      <c r="I1035" s="49">
        <v>43612</v>
      </c>
      <c r="J1035" s="50">
        <v>5.7600002288818297</v>
      </c>
      <c r="K1035" s="139">
        <f t="shared" si="185"/>
        <v>-5.1947705522512148E-3</v>
      </c>
      <c r="L1035" s="140">
        <f t="shared" si="186"/>
        <v>6.0663223385058176</v>
      </c>
      <c r="M1035" s="139" t="e" cm="1">
        <f t="array" ref="M1035">[1]!BSMPut(L1035,$G$4,$G$7,V1035,$G$11,AE1035)</f>
        <v>#VALUE!</v>
      </c>
      <c r="N1035" s="139" t="e">
        <f t="shared" si="187"/>
        <v>#VALUE!</v>
      </c>
      <c r="O1035" s="141">
        <f t="shared" si="188"/>
        <v>-3.1677711085242422E-2</v>
      </c>
      <c r="P1035" s="139">
        <f t="shared" si="189"/>
        <v>3.5017805070453232E-3</v>
      </c>
      <c r="Q1035" s="156">
        <f t="shared" si="190"/>
        <v>1.6401278051643423E-4</v>
      </c>
      <c r="R1035" s="156">
        <f t="shared" si="184"/>
        <v>3.6657932875617575E-3</v>
      </c>
    </row>
    <row r="1036" spans="9:18" ht="15" x14ac:dyDescent="0.2">
      <c r="I1036" s="49">
        <v>43609</v>
      </c>
      <c r="J1036" s="50">
        <v>5.7899999618530202</v>
      </c>
      <c r="K1036" s="139">
        <f t="shared" si="185"/>
        <v>1.7070620183145837E-2</v>
      </c>
      <c r="L1036" s="140">
        <f t="shared" si="186"/>
        <v>6.2020966923144334</v>
      </c>
      <c r="M1036" s="139" t="e" cm="1">
        <f t="array" ref="M1036">[1]!BSMPut(L1036,$G$4,$G$7,V1036,$G$11,AE1036)</f>
        <v>#VALUE!</v>
      </c>
      <c r="N1036" s="139" t="e">
        <f t="shared" si="187"/>
        <v>#VALUE!</v>
      </c>
      <c r="O1036" s="141">
        <f t="shared" si="188"/>
        <v>0.10409664272337338</v>
      </c>
      <c r="P1036" s="139">
        <f t="shared" si="189"/>
        <v>-1.1507258000954163E-2</v>
      </c>
      <c r="Q1036" s="156">
        <f t="shared" si="190"/>
        <v>1.7711019057677895E-3</v>
      </c>
      <c r="R1036" s="156">
        <f t="shared" si="184"/>
        <v>-9.7361560951863737E-3</v>
      </c>
    </row>
    <row r="1037" spans="9:18" ht="15" x14ac:dyDescent="0.2">
      <c r="I1037" s="49">
        <v>43608</v>
      </c>
      <c r="J1037" s="50">
        <v>5.6919999122619602</v>
      </c>
      <c r="K1037" s="139">
        <f t="shared" si="185"/>
        <v>-1.3090384216378351E-2</v>
      </c>
      <c r="L1037" s="140">
        <f t="shared" si="186"/>
        <v>6.0181748859904189</v>
      </c>
      <c r="M1037" s="139" t="e" cm="1">
        <f t="array" ref="M1037">[1]!BSMPut(L1037,$G$4,$G$7,V1037,$G$11,AE1037)</f>
        <v>#VALUE!</v>
      </c>
      <c r="N1037" s="139" t="e">
        <f t="shared" si="187"/>
        <v>#VALUE!</v>
      </c>
      <c r="O1037" s="141">
        <f t="shared" si="188"/>
        <v>-7.9825163600641069E-2</v>
      </c>
      <c r="P1037" s="139">
        <f t="shared" si="189"/>
        <v>8.8241919094543559E-3</v>
      </c>
      <c r="Q1037" s="156">
        <f t="shared" si="190"/>
        <v>1.0414771328347888E-3</v>
      </c>
      <c r="R1037" s="156">
        <f t="shared" si="184"/>
        <v>9.8656690422891449E-3</v>
      </c>
    </row>
    <row r="1038" spans="9:18" ht="15" x14ac:dyDescent="0.2">
      <c r="I1038" s="49">
        <v>43607</v>
      </c>
      <c r="J1038" s="50">
        <v>5.7670001983642498</v>
      </c>
      <c r="K1038" s="139">
        <f t="shared" si="185"/>
        <v>3.1261097812799246E-3</v>
      </c>
      <c r="L1038" s="140">
        <f t="shared" si="186"/>
        <v>6.1170630671923325</v>
      </c>
      <c r="M1038" s="139" t="e" cm="1">
        <f t="array" ref="M1038">[1]!BSMPut(L1038,$G$4,$G$7,V1038,$G$11,AE1038)</f>
        <v>#VALUE!</v>
      </c>
      <c r="N1038" s="139" t="e">
        <f t="shared" si="187"/>
        <v>#VALUE!</v>
      </c>
      <c r="O1038" s="141">
        <f t="shared" si="188"/>
        <v>1.9063017601272492E-2</v>
      </c>
      <c r="P1038" s="139">
        <f t="shared" si="189"/>
        <v>-2.107301984728833E-3</v>
      </c>
      <c r="Q1038" s="156">
        <f t="shared" si="190"/>
        <v>5.9395480760052641E-5</v>
      </c>
      <c r="R1038" s="156">
        <f t="shared" si="184"/>
        <v>-2.0479065039687803E-3</v>
      </c>
    </row>
    <row r="1039" spans="9:18" ht="15" x14ac:dyDescent="0.2">
      <c r="I1039" s="49">
        <v>43606</v>
      </c>
      <c r="J1039" s="50">
        <v>5.7490000724792401</v>
      </c>
      <c r="K1039" s="139">
        <f t="shared" si="185"/>
        <v>9.7886174223449814E-3</v>
      </c>
      <c r="L1039" s="140">
        <f t="shared" si="186"/>
        <v>6.1576910391179469</v>
      </c>
      <c r="M1039" s="139" t="e" cm="1">
        <f t="array" ref="M1039">[1]!BSMPut(L1039,$G$4,$G$7,V1039,$G$11,AE1039)</f>
        <v>#VALUE!</v>
      </c>
      <c r="N1039" s="139" t="e">
        <f t="shared" si="187"/>
        <v>#VALUE!</v>
      </c>
      <c r="O1039" s="141">
        <f t="shared" si="188"/>
        <v>5.9690989526886895E-2</v>
      </c>
      <c r="P1039" s="139">
        <f t="shared" si="189"/>
        <v>-6.598480016723072E-3</v>
      </c>
      <c r="Q1039" s="156">
        <f t="shared" si="190"/>
        <v>5.8235480228706609E-4</v>
      </c>
      <c r="R1039" s="156">
        <f t="shared" si="184"/>
        <v>-6.016125214436006E-3</v>
      </c>
    </row>
    <row r="1040" spans="9:18" ht="15" x14ac:dyDescent="0.2">
      <c r="I1040" s="49">
        <v>43605</v>
      </c>
      <c r="J1040" s="50">
        <v>5.6929998397827104</v>
      </c>
      <c r="K1040" s="139">
        <f t="shared" si="185"/>
        <v>1.1660907136185302E-2</v>
      </c>
      <c r="L1040" s="140">
        <f t="shared" si="186"/>
        <v>6.1691082618857944</v>
      </c>
      <c r="M1040" s="139" t="e" cm="1">
        <f t="array" ref="M1040">[1]!BSMPut(L1040,$G$4,$G$7,V1040,$G$11,AE1040)</f>
        <v>#VALUE!</v>
      </c>
      <c r="N1040" s="139" t="e">
        <f t="shared" si="187"/>
        <v>#VALUE!</v>
      </c>
      <c r="O1040" s="141">
        <f t="shared" si="188"/>
        <v>7.1108212294734408E-2</v>
      </c>
      <c r="P1040" s="139">
        <f t="shared" si="189"/>
        <v>-7.8605853508318894E-3</v>
      </c>
      <c r="Q1040" s="156">
        <f t="shared" si="190"/>
        <v>8.2643675714372147E-4</v>
      </c>
      <c r="R1040" s="156">
        <f t="shared" si="184"/>
        <v>-7.0341485936881677E-3</v>
      </c>
    </row>
    <row r="1041" spans="9:18" ht="15" x14ac:dyDescent="0.2">
      <c r="I1041" s="49">
        <v>43602</v>
      </c>
      <c r="J1041" s="50">
        <v>5.6269998550415004</v>
      </c>
      <c r="K1041" s="139">
        <f t="shared" si="185"/>
        <v>5.1670147379293168E-3</v>
      </c>
      <c r="L1041" s="140">
        <f t="shared" si="186"/>
        <v>6.1295085057191905</v>
      </c>
      <c r="M1041" s="139" t="e" cm="1">
        <f t="array" ref="M1041">[1]!BSMPut(L1041,$G$4,$G$7,V1041,$G$11,AE1041)</f>
        <v>#VALUE!</v>
      </c>
      <c r="N1041" s="139" t="e">
        <f t="shared" si="187"/>
        <v>#VALUE!</v>
      </c>
      <c r="O1041" s="141">
        <f t="shared" si="188"/>
        <v>3.1508456128130469E-2</v>
      </c>
      <c r="P1041" s="139">
        <f t="shared" si="189"/>
        <v>-3.483070389134956E-3</v>
      </c>
      <c r="Q1041" s="156">
        <f t="shared" si="190"/>
        <v>1.6226481237147967E-4</v>
      </c>
      <c r="R1041" s="156">
        <f t="shared" si="184"/>
        <v>-3.3208055767634764E-3</v>
      </c>
    </row>
    <row r="1042" spans="9:18" ht="15" x14ac:dyDescent="0.2">
      <c r="I1042" s="49">
        <v>43601</v>
      </c>
      <c r="J1042" s="50">
        <v>5.59800004959106</v>
      </c>
      <c r="K1042" s="139">
        <f t="shared" si="185"/>
        <v>8.2511685024471166E-3</v>
      </c>
      <c r="L1042" s="140">
        <f t="shared" si="186"/>
        <v>6.1483156755281669</v>
      </c>
      <c r="M1042" s="139" t="e" cm="1">
        <f t="array" ref="M1042">[1]!BSMPut(L1042,$G$4,$G$7,V1042,$G$11,AE1042)</f>
        <v>#VALUE!</v>
      </c>
      <c r="N1042" s="139" t="e">
        <f t="shared" si="187"/>
        <v>#VALUE!</v>
      </c>
      <c r="O1042" s="141">
        <f t="shared" si="188"/>
        <v>5.0315625937106923E-2</v>
      </c>
      <c r="P1042" s="139">
        <f t="shared" si="189"/>
        <v>-5.5620899386391613E-3</v>
      </c>
      <c r="Q1042" s="156">
        <f t="shared" si="190"/>
        <v>4.1378606772444825E-4</v>
      </c>
      <c r="R1042" s="156">
        <f t="shared" si="184"/>
        <v>-5.1483038709147127E-3</v>
      </c>
    </row>
    <row r="1043" spans="9:18" ht="15" x14ac:dyDescent="0.2">
      <c r="I1043" s="49">
        <v>43600</v>
      </c>
      <c r="J1043" s="50">
        <v>5.5520000457763601</v>
      </c>
      <c r="K1043" s="139">
        <f t="shared" si="185"/>
        <v>4.3321670663415439E-3</v>
      </c>
      <c r="L1043" s="140">
        <f t="shared" si="186"/>
        <v>6.1244176045764478</v>
      </c>
      <c r="M1043" s="139" t="e" cm="1">
        <f t="array" ref="M1043">[1]!BSMPut(L1043,$G$4,$G$7,V1043,$G$11,AE1043)</f>
        <v>#VALUE!</v>
      </c>
      <c r="N1043" s="139" t="e">
        <f t="shared" si="187"/>
        <v>#VALUE!</v>
      </c>
      <c r="O1043" s="141">
        <f t="shared" si="188"/>
        <v>2.6417554985387781E-2</v>
      </c>
      <c r="P1043" s="139">
        <f t="shared" si="189"/>
        <v>-2.9203018754320768E-3</v>
      </c>
      <c r="Q1043" s="156">
        <f t="shared" si="190"/>
        <v>1.1406577204079321E-4</v>
      </c>
      <c r="R1043" s="156">
        <f t="shared" si="184"/>
        <v>-2.8062361033912835E-3</v>
      </c>
    </row>
    <row r="1044" spans="9:18" ht="15" x14ac:dyDescent="0.2">
      <c r="I1044" s="49">
        <v>43599</v>
      </c>
      <c r="J1044" s="50">
        <v>5.5279998779296804</v>
      </c>
      <c r="K1044" s="139">
        <f t="shared" si="185"/>
        <v>3.0799411020129811E-3</v>
      </c>
      <c r="L1044" s="140">
        <f t="shared" si="186"/>
        <v>6.1167815305838733</v>
      </c>
      <c r="M1044" s="139" t="e" cm="1">
        <f t="array" ref="M1044">[1]!BSMPut(L1044,$G$4,$G$7,V1044,$G$11,AE1044)</f>
        <v>#VALUE!</v>
      </c>
      <c r="N1044" s="139" t="e">
        <f t="shared" si="187"/>
        <v>#VALUE!</v>
      </c>
      <c r="O1044" s="141">
        <f t="shared" si="188"/>
        <v>1.8781480992813293E-2</v>
      </c>
      <c r="P1044" s="139">
        <f t="shared" si="189"/>
        <v>-2.0761798053242305E-3</v>
      </c>
      <c r="Q1044" s="156">
        <f t="shared" si="190"/>
        <v>5.765404389323225E-5</v>
      </c>
      <c r="R1044" s="156">
        <f t="shared" si="184"/>
        <v>-2.0185257614309983E-3</v>
      </c>
    </row>
    <row r="1045" spans="9:18" ht="15" x14ac:dyDescent="0.2">
      <c r="I1045" s="49">
        <v>43598</v>
      </c>
      <c r="J1045" s="50">
        <v>5.5110001564025799</v>
      </c>
      <c r="K1045" s="139">
        <f t="shared" si="185"/>
        <v>-1.04693395421009E-2</v>
      </c>
      <c r="L1045" s="140">
        <f t="shared" si="186"/>
        <v>6.0341580165441426</v>
      </c>
      <c r="M1045" s="139" t="e" cm="1">
        <f t="array" ref="M1045">[1]!BSMPut(L1045,$G$4,$G$7,V1045,$G$11,AE1045)</f>
        <v>#VALUE!</v>
      </c>
      <c r="N1045" s="139" t="e">
        <f t="shared" si="187"/>
        <v>#VALUE!</v>
      </c>
      <c r="O1045" s="141">
        <f t="shared" si="188"/>
        <v>-6.3842033046917379E-2</v>
      </c>
      <c r="P1045" s="139">
        <f t="shared" si="189"/>
        <v>7.0573529208676966E-3</v>
      </c>
      <c r="Q1045" s="156">
        <f t="shared" si="190"/>
        <v>6.6616762329608581E-4</v>
      </c>
      <c r="R1045" s="156">
        <f t="shared" si="184"/>
        <v>7.7235205441637828E-3</v>
      </c>
    </row>
    <row r="1046" spans="9:18" ht="15" x14ac:dyDescent="0.2">
      <c r="I1046" s="49">
        <v>43595</v>
      </c>
      <c r="J1046" s="50">
        <v>5.5689997673034597</v>
      </c>
      <c r="K1046" s="139">
        <f t="shared" si="185"/>
        <v>6.4853002861888611E-3</v>
      </c>
      <c r="L1046" s="140">
        <f t="shared" si="186"/>
        <v>6.1375474110578523</v>
      </c>
      <c r="M1046" s="139" t="e" cm="1">
        <f t="array" ref="M1046">[1]!BSMPut(L1046,$G$4,$G$7,V1046,$G$11,AE1046)</f>
        <v>#VALUE!</v>
      </c>
      <c r="N1046" s="139" t="e">
        <f t="shared" si="187"/>
        <v>#VALUE!</v>
      </c>
      <c r="O1046" s="141">
        <f t="shared" si="188"/>
        <v>3.9547361466792275E-2</v>
      </c>
      <c r="P1046" s="139">
        <f t="shared" si="189"/>
        <v>-4.3717230426413151E-3</v>
      </c>
      <c r="Q1046" s="156">
        <f t="shared" si="190"/>
        <v>2.5562606282588946E-4</v>
      </c>
      <c r="R1046" s="156">
        <f t="shared" si="184"/>
        <v>-4.1160969798154255E-3</v>
      </c>
    </row>
    <row r="1047" spans="9:18" ht="15" x14ac:dyDescent="0.2">
      <c r="I1047" s="49">
        <v>43594</v>
      </c>
      <c r="J1047" s="50">
        <v>5.5329999923706001</v>
      </c>
      <c r="K1047" s="139">
        <f t="shared" si="185"/>
        <v>-6.3057317203788193E-3</v>
      </c>
      <c r="L1047" s="140">
        <f t="shared" si="186"/>
        <v>6.0595476972474822</v>
      </c>
      <c r="M1047" s="139" t="e" cm="1">
        <f t="array" ref="M1047">[1]!BSMPut(L1047,$G$4,$G$7,V1047,$G$11,AE1047)</f>
        <v>#VALUE!</v>
      </c>
      <c r="N1047" s="139" t="e">
        <f t="shared" si="187"/>
        <v>#VALUE!</v>
      </c>
      <c r="O1047" s="141">
        <f t="shared" si="188"/>
        <v>-3.84523523435778E-2</v>
      </c>
      <c r="P1047" s="139">
        <f t="shared" si="189"/>
        <v>4.250676367507783E-3</v>
      </c>
      <c r="Q1047" s="156">
        <f t="shared" si="190"/>
        <v>2.4166620963579708E-4</v>
      </c>
      <c r="R1047" s="156">
        <f t="shared" si="184"/>
        <v>4.4923425771435802E-3</v>
      </c>
    </row>
    <row r="1048" spans="9:18" ht="15" x14ac:dyDescent="0.2">
      <c r="I1048" s="49">
        <v>43593</v>
      </c>
      <c r="J1048" s="50">
        <v>5.5679998397827104</v>
      </c>
      <c r="K1048" s="139">
        <f t="shared" si="185"/>
        <v>-7.69307338914054E-3</v>
      </c>
      <c r="L1048" s="140">
        <f t="shared" si="186"/>
        <v>6.0510876876825739</v>
      </c>
      <c r="M1048" s="139" t="e" cm="1">
        <f t="array" ref="M1048">[1]!BSMPut(L1048,$G$4,$G$7,V1048,$G$11,AE1048)</f>
        <v>#VALUE!</v>
      </c>
      <c r="N1048" s="139" t="e">
        <f t="shared" si="187"/>
        <v>#VALUE!</v>
      </c>
      <c r="O1048" s="141">
        <f t="shared" si="188"/>
        <v>-4.6912361908486133E-2</v>
      </c>
      <c r="P1048" s="139">
        <f t="shared" si="189"/>
        <v>5.1858795614536457E-3</v>
      </c>
      <c r="Q1048" s="156">
        <f t="shared" si="190"/>
        <v>3.5970353202156039E-4</v>
      </c>
      <c r="R1048" s="156">
        <f t="shared" si="184"/>
        <v>5.5455830934752065E-3</v>
      </c>
    </row>
    <row r="1049" spans="9:18" ht="15" x14ac:dyDescent="0.2">
      <c r="I1049" s="49">
        <v>43592</v>
      </c>
      <c r="J1049" s="50">
        <v>5.61100006103515</v>
      </c>
      <c r="K1049" s="139">
        <f t="shared" si="185"/>
        <v>6.9749069367094404E-3</v>
      </c>
      <c r="L1049" s="140">
        <f t="shared" si="186"/>
        <v>6.1405330324370082</v>
      </c>
      <c r="M1049" s="139" t="e" cm="1">
        <f t="array" ref="M1049">[1]!BSMPut(L1049,$G$4,$G$7,V1049,$G$11,AE1049)</f>
        <v>#VALUE!</v>
      </c>
      <c r="N1049" s="139" t="e">
        <f t="shared" si="187"/>
        <v>#VALUE!</v>
      </c>
      <c r="O1049" s="141">
        <f t="shared" si="188"/>
        <v>4.2532982845948197E-2</v>
      </c>
      <c r="P1049" s="139">
        <f t="shared" si="189"/>
        <v>-4.701765535888771E-3</v>
      </c>
      <c r="Q1049" s="156">
        <f t="shared" si="190"/>
        <v>2.9567988872211757E-4</v>
      </c>
      <c r="R1049" s="156">
        <f t="shared" si="184"/>
        <v>-4.4060856471666533E-3</v>
      </c>
    </row>
    <row r="1050" spans="9:18" ht="15" x14ac:dyDescent="0.2">
      <c r="I1050" s="49">
        <v>43591</v>
      </c>
      <c r="J1050" s="50">
        <v>5.57200002670288</v>
      </c>
      <c r="K1050" s="139">
        <f t="shared" si="185"/>
        <v>-5.1910625505323348E-3</v>
      </c>
      <c r="L1050" s="140">
        <f t="shared" si="186"/>
        <v>6.0663449499004836</v>
      </c>
      <c r="M1050" s="139" t="e" cm="1">
        <f t="array" ref="M1050">[1]!BSMPut(L1050,$G$4,$G$7,V1050,$G$11,AE1050)</f>
        <v>#VALUE!</v>
      </c>
      <c r="N1050" s="139" t="e">
        <f t="shared" si="187"/>
        <v>#VALUE!</v>
      </c>
      <c r="O1050" s="141">
        <f t="shared" si="188"/>
        <v>-3.1655099690576449E-2</v>
      </c>
      <c r="P1050" s="139">
        <f t="shared" si="189"/>
        <v>3.499280953309722E-3</v>
      </c>
      <c r="Q1050" s="156">
        <f t="shared" si="190"/>
        <v>1.6377872104632917E-4</v>
      </c>
      <c r="R1050" s="156">
        <f t="shared" si="184"/>
        <v>3.6630596743560512E-3</v>
      </c>
    </row>
    <row r="1051" spans="9:18" ht="15" x14ac:dyDescent="0.2">
      <c r="I1051" s="49">
        <v>43588</v>
      </c>
      <c r="J1051" s="50">
        <v>5.6009998321533203</v>
      </c>
      <c r="K1051" s="139">
        <f t="shared" si="185"/>
        <v>5.3572330845269979E-4</v>
      </c>
      <c r="L1051" s="140">
        <f t="shared" si="186"/>
        <v>6.1012668903525711</v>
      </c>
      <c r="M1051" s="139" t="e" cm="1">
        <f t="array" ref="M1051">[1]!BSMPut(L1051,$G$4,$G$7,V1051,$G$11,AE1051)</f>
        <v>#VALUE!</v>
      </c>
      <c r="N1051" s="139" t="e">
        <f t="shared" si="187"/>
        <v>#VALUE!</v>
      </c>
      <c r="O1051" s="141">
        <f t="shared" si="188"/>
        <v>3.2668407615110695E-3</v>
      </c>
      <c r="P1051" s="139">
        <f t="shared" si="189"/>
        <v>-3.611296052134891E-4</v>
      </c>
      <c r="Q1051" s="156">
        <f t="shared" si="190"/>
        <v>1.7443194998189312E-6</v>
      </c>
      <c r="R1051" s="156">
        <f t="shared" si="184"/>
        <v>-3.5938528571367016E-4</v>
      </c>
    </row>
    <row r="1052" spans="9:18" ht="15" x14ac:dyDescent="0.2">
      <c r="I1052" s="49">
        <v>43587</v>
      </c>
      <c r="J1052" s="50">
        <v>5.59800004959106</v>
      </c>
      <c r="K1052" s="139">
        <f t="shared" si="185"/>
        <v>-7.2973340493170677E-3</v>
      </c>
      <c r="L1052" s="140">
        <f t="shared" si="186"/>
        <v>6.053500906196442</v>
      </c>
      <c r="M1052" s="139" t="e" cm="1">
        <f t="array" ref="M1052">[1]!BSMPut(L1052,$G$4,$G$7,V1052,$G$11,AE1052)</f>
        <v>#VALUE!</v>
      </c>
      <c r="N1052" s="139" t="e">
        <f t="shared" si="187"/>
        <v>#VALUE!</v>
      </c>
      <c r="O1052" s="141">
        <f t="shared" si="188"/>
        <v>-4.4499143394618024E-2</v>
      </c>
      <c r="P1052" s="139">
        <f t="shared" si="189"/>
        <v>4.9191127635507172E-3</v>
      </c>
      <c r="Q1052" s="156">
        <f t="shared" si="190"/>
        <v>3.2364835655880175E-4</v>
      </c>
      <c r="R1052" s="156">
        <f t="shared" si="184"/>
        <v>5.242761120109519E-3</v>
      </c>
    </row>
    <row r="1053" spans="9:18" ht="15" x14ac:dyDescent="0.2">
      <c r="I1053" s="49">
        <v>43586</v>
      </c>
      <c r="J1053" s="50">
        <v>5.6389999389648402</v>
      </c>
      <c r="K1053" s="139">
        <f t="shared" si="185"/>
        <v>5.1559906673260469E-3</v>
      </c>
      <c r="L1053" s="140">
        <f t="shared" si="186"/>
        <v>6.1294412809361045</v>
      </c>
      <c r="M1053" s="139" t="e" cm="1">
        <f t="array" ref="M1053">[1]!BSMPut(L1053,$G$4,$G$7,V1053,$G$11,AE1053)</f>
        <v>#VALUE!</v>
      </c>
      <c r="N1053" s="139" t="e">
        <f t="shared" si="187"/>
        <v>#VALUE!</v>
      </c>
      <c r="O1053" s="141">
        <f t="shared" si="188"/>
        <v>3.1441231345044507E-2</v>
      </c>
      <c r="P1053" s="139">
        <f t="shared" si="189"/>
        <v>-3.4756390935351158E-3</v>
      </c>
      <c r="Q1053" s="156">
        <f t="shared" si="190"/>
        <v>1.6157315168386581E-4</v>
      </c>
      <c r="R1053" s="156">
        <f t="shared" si="184"/>
        <v>-3.3140659418512499E-3</v>
      </c>
    </row>
    <row r="1054" spans="9:18" ht="15" x14ac:dyDescent="0.2">
      <c r="I1054" s="49">
        <v>43585</v>
      </c>
      <c r="J1054" s="50">
        <v>5.6100001335143999</v>
      </c>
      <c r="K1054" s="139">
        <f t="shared" si="185"/>
        <v>8.9526453629215647E-3</v>
      </c>
      <c r="L1054" s="140">
        <f t="shared" si="186"/>
        <v>6.1525932814581274</v>
      </c>
      <c r="M1054" s="139" t="e" cm="1">
        <f t="array" ref="M1054">[1]!BSMPut(L1054,$G$4,$G$7,V1054,$G$11,AE1054)</f>
        <v>#VALUE!</v>
      </c>
      <c r="N1054" s="139" t="e">
        <f t="shared" si="187"/>
        <v>#VALUE!</v>
      </c>
      <c r="O1054" s="141">
        <f t="shared" si="188"/>
        <v>5.4593231867067438E-2</v>
      </c>
      <c r="P1054" s="139">
        <f t="shared" si="189"/>
        <v>-6.034953556280258E-3</v>
      </c>
      <c r="Q1054" s="156">
        <f t="shared" si="190"/>
        <v>4.8713318270047069E-4</v>
      </c>
      <c r="R1054" s="156">
        <f t="shared" si="184"/>
        <v>-5.5478203735797871E-3</v>
      </c>
    </row>
    <row r="1055" spans="9:18" ht="15" x14ac:dyDescent="0.2">
      <c r="I1055" s="49">
        <v>43584</v>
      </c>
      <c r="J1055" s="50">
        <v>5.5599999427795401</v>
      </c>
      <c r="K1055" s="139">
        <f t="shared" si="185"/>
        <v>-6.4539935980183049E-3</v>
      </c>
      <c r="L1055" s="140">
        <f t="shared" si="186"/>
        <v>6.0586435963102838</v>
      </c>
      <c r="M1055" s="139" t="e" cm="1">
        <f t="array" ref="M1055">[1]!BSMPut(L1055,$G$4,$G$7,V1055,$G$11,AE1055)</f>
        <v>#VALUE!</v>
      </c>
      <c r="N1055" s="139" t="e">
        <f t="shared" si="187"/>
        <v>#VALUE!</v>
      </c>
      <c r="O1055" s="141">
        <f t="shared" si="188"/>
        <v>-3.9356453280776194E-2</v>
      </c>
      <c r="P1055" s="139">
        <f t="shared" si="189"/>
        <v>4.3506192904596138E-3</v>
      </c>
      <c r="Q1055" s="156">
        <f t="shared" si="190"/>
        <v>2.5316403670797222E-4</v>
      </c>
      <c r="R1055" s="156">
        <f t="shared" si="184"/>
        <v>4.6037833271675857E-3</v>
      </c>
    </row>
    <row r="1056" spans="9:18" ht="15" x14ac:dyDescent="0.2">
      <c r="I1056" s="49">
        <v>43581</v>
      </c>
      <c r="J1056" s="50">
        <v>5.5960001945495597</v>
      </c>
      <c r="K1056" s="139">
        <f t="shared" si="185"/>
        <v>8.2541294440756675E-3</v>
      </c>
      <c r="L1056" s="140">
        <f t="shared" si="186"/>
        <v>6.1483337313503643</v>
      </c>
      <c r="M1056" s="139" t="e" cm="1">
        <f t="array" ref="M1056">[1]!BSMPut(L1056,$G$4,$G$7,V1056,$G$11,AE1056)</f>
        <v>#VALUE!</v>
      </c>
      <c r="N1056" s="139" t="e">
        <f t="shared" si="187"/>
        <v>#VALUE!</v>
      </c>
      <c r="O1056" s="141">
        <f t="shared" si="188"/>
        <v>5.0333681759304305E-2</v>
      </c>
      <c r="P1056" s="139">
        <f t="shared" si="189"/>
        <v>-5.5640859012274719E-3</v>
      </c>
      <c r="Q1056" s="156">
        <f t="shared" si="190"/>
        <v>4.140830962542725E-4</v>
      </c>
      <c r="R1056" s="156">
        <f t="shared" si="184"/>
        <v>-5.1500028049731991E-3</v>
      </c>
    </row>
    <row r="1057" spans="9:18" ht="15" x14ac:dyDescent="0.2">
      <c r="I1057" s="49">
        <v>43580</v>
      </c>
      <c r="J1057" s="50">
        <v>5.5500001907348597</v>
      </c>
      <c r="K1057" s="139">
        <f t="shared" si="185"/>
        <v>1.123408699355374E-2</v>
      </c>
      <c r="L1057" s="140">
        <f t="shared" si="186"/>
        <v>6.1665055126348607</v>
      </c>
      <c r="M1057" s="139" t="e" cm="1">
        <f t="array" ref="M1057">[1]!BSMPut(L1057,$G$4,$G$7,V1057,$G$11,AE1057)</f>
        <v>#VALUE!</v>
      </c>
      <c r="N1057" s="139" t="e">
        <f t="shared" si="187"/>
        <v>#VALUE!</v>
      </c>
      <c r="O1057" s="141">
        <f t="shared" si="188"/>
        <v>6.8505463043800674E-2</v>
      </c>
      <c r="P1057" s="139">
        <f t="shared" si="189"/>
        <v>-7.5728670694472037E-3</v>
      </c>
      <c r="Q1057" s="156">
        <f t="shared" si="190"/>
        <v>7.6704442287821989E-4</v>
      </c>
      <c r="R1057" s="156">
        <f t="shared" si="184"/>
        <v>-6.8058226465689837E-3</v>
      </c>
    </row>
    <row r="1058" spans="9:18" ht="15" x14ac:dyDescent="0.2">
      <c r="I1058" s="49">
        <v>43579</v>
      </c>
      <c r="J1058" s="50">
        <v>5.4879999160766602</v>
      </c>
      <c r="K1058" s="139">
        <f t="shared" si="185"/>
        <v>-7.0812887471843203E-3</v>
      </c>
      <c r="L1058" s="140">
        <f t="shared" si="186"/>
        <v>6.0548183504595618</v>
      </c>
      <c r="M1058" s="139" t="e" cm="1">
        <f t="array" ref="M1058">[1]!BSMPut(L1058,$G$4,$G$7,V1058,$G$11,AE1058)</f>
        <v>#VALUE!</v>
      </c>
      <c r="N1058" s="139" t="e">
        <f t="shared" si="187"/>
        <v>#VALUE!</v>
      </c>
      <c r="O1058" s="141">
        <f t="shared" si="188"/>
        <v>-4.3181699131498164E-2</v>
      </c>
      <c r="P1058" s="139">
        <f t="shared" si="189"/>
        <v>4.7734772210300631E-3</v>
      </c>
      <c r="Q1058" s="156">
        <f t="shared" si="190"/>
        <v>3.0476813574961773E-4</v>
      </c>
      <c r="R1058" s="156">
        <f t="shared" si="184"/>
        <v>5.0782453567796808E-3</v>
      </c>
    </row>
    <row r="1059" spans="9:18" ht="15" x14ac:dyDescent="0.2">
      <c r="I1059" s="49">
        <v>43578</v>
      </c>
      <c r="J1059" s="50">
        <v>5.5269999504089302</v>
      </c>
      <c r="K1059" s="139">
        <f t="shared" si="185"/>
        <v>3.6189921372489721E-4</v>
      </c>
      <c r="L1059" s="140">
        <f t="shared" si="186"/>
        <v>6.1002069110143013</v>
      </c>
      <c r="M1059" s="139" t="e" cm="1">
        <f t="array" ref="M1059">[1]!BSMPut(L1059,$G$4,$G$7,V1059,$G$11,AE1059)</f>
        <v>#VALUE!</v>
      </c>
      <c r="N1059" s="139" t="e">
        <f t="shared" si="187"/>
        <v>#VALUE!</v>
      </c>
      <c r="O1059" s="141">
        <f t="shared" si="188"/>
        <v>2.2068614232413353E-3</v>
      </c>
      <c r="P1059" s="139">
        <f t="shared" si="189"/>
        <v>-2.4395526219875762E-4</v>
      </c>
      <c r="Q1059" s="156">
        <f t="shared" si="190"/>
        <v>7.9601312832263343E-7</v>
      </c>
      <c r="R1059" s="156">
        <f t="shared" si="184"/>
        <v>-2.4315924907043499E-4</v>
      </c>
    </row>
    <row r="1060" spans="9:18" ht="15" x14ac:dyDescent="0.2">
      <c r="I1060" s="49">
        <v>43577</v>
      </c>
      <c r="J1060" s="50">
        <v>5.5250000953674299</v>
      </c>
      <c r="K1060" s="139">
        <f t="shared" si="185"/>
        <v>0</v>
      </c>
      <c r="L1060" s="140">
        <f t="shared" si="186"/>
        <v>6.09800004959106</v>
      </c>
      <c r="M1060" s="139" t="e" cm="1">
        <f t="array" ref="M1060">[1]!BSMPut(L1060,$G$4,$G$7,V1060,$G$11,AE1060)</f>
        <v>#VALUE!</v>
      </c>
      <c r="N1060" s="139" t="e">
        <f t="shared" si="187"/>
        <v>#VALUE!</v>
      </c>
      <c r="O1060" s="141">
        <f t="shared" si="188"/>
        <v>0</v>
      </c>
      <c r="P1060" s="139">
        <f t="shared" si="189"/>
        <v>0</v>
      </c>
      <c r="Q1060" s="156">
        <f t="shared" si="190"/>
        <v>0</v>
      </c>
      <c r="R1060" s="156">
        <f t="shared" si="184"/>
        <v>0</v>
      </c>
    </row>
    <row r="1061" spans="9:18" ht="15" x14ac:dyDescent="0.2">
      <c r="I1061" s="49">
        <v>43574</v>
      </c>
      <c r="J1061" s="50">
        <v>5.5250000953674299</v>
      </c>
      <c r="K1061" s="139">
        <f t="shared" si="185"/>
        <v>1.6303420785884373E-3</v>
      </c>
      <c r="L1061" s="140">
        <f t="shared" si="186"/>
        <v>6.1079418756671426</v>
      </c>
      <c r="M1061" s="139" t="e" cm="1">
        <f t="array" ref="M1061">[1]!BSMPut(L1061,$G$4,$G$7,V1061,$G$11,AE1061)</f>
        <v>#VALUE!</v>
      </c>
      <c r="N1061" s="139" t="e">
        <f t="shared" si="187"/>
        <v>#VALUE!</v>
      </c>
      <c r="O1061" s="141">
        <f t="shared" si="188"/>
        <v>9.9418260760826271E-3</v>
      </c>
      <c r="P1061" s="139">
        <f t="shared" si="189"/>
        <v>-1.0990091002465057E-3</v>
      </c>
      <c r="Q1061" s="156">
        <f t="shared" si="190"/>
        <v>1.6154831283531788E-5</v>
      </c>
      <c r="R1061" s="156">
        <f t="shared" si="184"/>
        <v>-1.0828542689629739E-3</v>
      </c>
    </row>
    <row r="1062" spans="9:18" ht="15" x14ac:dyDescent="0.2">
      <c r="I1062" s="49">
        <v>43573</v>
      </c>
      <c r="J1062" s="50">
        <v>5.5159997940063397</v>
      </c>
      <c r="K1062" s="139">
        <f t="shared" si="185"/>
        <v>1.2698359483415489E-3</v>
      </c>
      <c r="L1062" s="140">
        <f t="shared" si="186"/>
        <v>6.10574350926702</v>
      </c>
      <c r="M1062" s="139" t="e" cm="1">
        <f t="array" ref="M1062">[1]!BSMPut(L1062,$G$4,$G$7,V1062,$G$11,AE1062)</f>
        <v>#VALUE!</v>
      </c>
      <c r="N1062" s="139" t="e">
        <f t="shared" si="187"/>
        <v>#VALUE!</v>
      </c>
      <c r="O1062" s="141">
        <f t="shared" si="188"/>
        <v>7.7434596759600183E-3</v>
      </c>
      <c r="P1062" s="139">
        <f t="shared" si="189"/>
        <v>-8.5599291177955938E-4</v>
      </c>
      <c r="Q1062" s="156">
        <f t="shared" si="190"/>
        <v>9.8003184188735905E-6</v>
      </c>
      <c r="R1062" s="156">
        <f t="shared" si="184"/>
        <v>-8.4619259336068584E-4</v>
      </c>
    </row>
    <row r="1063" spans="9:18" ht="15" x14ac:dyDescent="0.2">
      <c r="I1063" s="49">
        <v>43572</v>
      </c>
      <c r="J1063" s="50">
        <v>5.5089998245239196</v>
      </c>
      <c r="K1063" s="139">
        <f t="shared" si="185"/>
        <v>3.8192115065294146E-3</v>
      </c>
      <c r="L1063" s="140">
        <f t="shared" si="186"/>
        <v>6.1212896015472751</v>
      </c>
      <c r="M1063" s="139" t="e" cm="1">
        <f t="array" ref="M1063">[1]!BSMPut(L1063,$G$4,$G$7,V1063,$G$11,AE1063)</f>
        <v>#VALUE!</v>
      </c>
      <c r="N1063" s="139" t="e">
        <f t="shared" si="187"/>
        <v>#VALUE!</v>
      </c>
      <c r="O1063" s="141">
        <f t="shared" si="188"/>
        <v>2.3289551956215071E-2</v>
      </c>
      <c r="P1063" s="139">
        <f t="shared" si="189"/>
        <v>-2.5745199468053385E-3</v>
      </c>
      <c r="Q1063" s="156">
        <f t="shared" si="190"/>
        <v>8.865278258841843E-5</v>
      </c>
      <c r="R1063" s="156">
        <f t="shared" si="184"/>
        <v>-2.4858671642169201E-3</v>
      </c>
    </row>
    <row r="1064" spans="9:18" ht="15" x14ac:dyDescent="0.2">
      <c r="I1064" s="49">
        <v>43571</v>
      </c>
      <c r="J1064" s="50">
        <v>5.4879999160766602</v>
      </c>
      <c r="K1064" s="139">
        <f t="shared" si="185"/>
        <v>-1.7699586245425204E-2</v>
      </c>
      <c r="L1064" s="140">
        <f t="shared" si="186"/>
        <v>5.990067971788716</v>
      </c>
      <c r="M1064" s="139" t="e" cm="1">
        <f t="array" ref="M1064">[1]!BSMPut(L1064,$G$4,$G$7,V1064,$G$11,AE1064)</f>
        <v>#VALUE!</v>
      </c>
      <c r="N1064" s="139" t="e">
        <f t="shared" si="187"/>
        <v>#VALUE!</v>
      </c>
      <c r="O1064" s="141">
        <f t="shared" si="188"/>
        <v>-0.10793207780234404</v>
      </c>
      <c r="P1064" s="139">
        <f t="shared" si="189"/>
        <v>1.1931242289447605E-2</v>
      </c>
      <c r="Q1064" s="156">
        <f t="shared" si="190"/>
        <v>1.9040185698361884E-3</v>
      </c>
      <c r="R1064" s="156">
        <f t="shared" si="184"/>
        <v>1.3835260859283794E-2</v>
      </c>
    </row>
    <row r="1065" spans="9:18" ht="15" x14ac:dyDescent="0.2">
      <c r="I1065" s="49">
        <v>43570</v>
      </c>
      <c r="J1065" s="50">
        <v>5.5859999656677202</v>
      </c>
      <c r="K1065" s="139">
        <f t="shared" si="185"/>
        <v>-3.0387364820332009E-3</v>
      </c>
      <c r="L1065" s="140">
        <f t="shared" si="186"/>
        <v>6.0794698343729268</v>
      </c>
      <c r="M1065" s="139" t="e" cm="1">
        <f t="array" ref="M1065">[1]!BSMPut(L1065,$G$4,$G$7,V1065,$G$11,AE1065)</f>
        <v>#VALUE!</v>
      </c>
      <c r="N1065" s="139" t="e">
        <f t="shared" si="187"/>
        <v>#VALUE!</v>
      </c>
      <c r="O1065" s="141">
        <f t="shared" si="188"/>
        <v>-1.853021521813325E-2</v>
      </c>
      <c r="P1065" s="139">
        <f t="shared" si="189"/>
        <v>2.0484038845989443E-3</v>
      </c>
      <c r="Q1065" s="156">
        <f t="shared" si="190"/>
        <v>5.6121727550034067E-5</v>
      </c>
      <c r="R1065" s="156">
        <f t="shared" si="184"/>
        <v>2.1045256121489785E-3</v>
      </c>
    </row>
    <row r="1066" spans="9:18" ht="15" x14ac:dyDescent="0.2">
      <c r="I1066" s="49">
        <v>43567</v>
      </c>
      <c r="J1066" s="50">
        <v>5.6030001640319798</v>
      </c>
      <c r="K1066" s="139">
        <f t="shared" si="185"/>
        <v>-7.8222037841764059E-3</v>
      </c>
      <c r="L1066" s="140">
        <f t="shared" si="186"/>
        <v>6.0503002505272407</v>
      </c>
      <c r="M1066" s="139" t="e" cm="1">
        <f t="array" ref="M1066">[1]!BSMPut(L1066,$G$4,$G$7,V1066,$G$11,AE1066)</f>
        <v>#VALUE!</v>
      </c>
      <c r="N1066" s="139" t="e">
        <f t="shared" si="187"/>
        <v>#VALUE!</v>
      </c>
      <c r="O1066" s="141">
        <f t="shared" si="188"/>
        <v>-4.769979906381927E-2</v>
      </c>
      <c r="P1066" s="139">
        <f t="shared" si="189"/>
        <v>5.272926004728817E-3</v>
      </c>
      <c r="Q1066" s="156">
        <f t="shared" si="190"/>
        <v>3.7188032631535277E-4</v>
      </c>
      <c r="R1066" s="156">
        <f t="shared" si="184"/>
        <v>5.64480633104417E-3</v>
      </c>
    </row>
    <row r="1067" spans="9:18" ht="15" x14ac:dyDescent="0.2">
      <c r="I1067" s="49">
        <v>43566</v>
      </c>
      <c r="J1067" s="50">
        <v>5.6469998359680096</v>
      </c>
      <c r="K1067" s="139">
        <f t="shared" si="185"/>
        <v>-4.7698970941313576E-3</v>
      </c>
      <c r="L1067" s="140">
        <f t="shared" si="186"/>
        <v>6.0689132168745026</v>
      </c>
      <c r="M1067" s="139" t="e" cm="1">
        <f t="array" ref="M1067">[1]!BSMPut(L1067,$G$4,$G$7,V1067,$G$11,AE1067)</f>
        <v>#VALUE!</v>
      </c>
      <c r="N1067" s="139" t="e">
        <f t="shared" si="187"/>
        <v>#VALUE!</v>
      </c>
      <c r="O1067" s="141">
        <f t="shared" si="188"/>
        <v>-2.9086832716557431E-2</v>
      </c>
      <c r="P1067" s="139">
        <f t="shared" si="189"/>
        <v>3.2153744803228575E-3</v>
      </c>
      <c r="Q1067" s="156">
        <f t="shared" si="190"/>
        <v>1.382811461872237E-4</v>
      </c>
      <c r="R1067" s="156">
        <f t="shared" si="184"/>
        <v>3.3536556265100813E-3</v>
      </c>
    </row>
    <row r="1068" spans="9:18" ht="15" x14ac:dyDescent="0.2">
      <c r="I1068" s="49">
        <v>43565</v>
      </c>
      <c r="J1068" s="50">
        <v>5.6739997863769496</v>
      </c>
      <c r="K1068" s="139">
        <f t="shared" si="185"/>
        <v>1.234453860543934E-3</v>
      </c>
      <c r="L1068" s="140">
        <f t="shared" si="186"/>
        <v>6.1055277492938753</v>
      </c>
      <c r="M1068" s="139" t="e" cm="1">
        <f t="array" ref="M1068">[1]!BSMPut(L1068,$G$4,$G$7,V1068,$G$11,AE1068)</f>
        <v>#VALUE!</v>
      </c>
      <c r="N1068" s="139" t="e">
        <f t="shared" si="187"/>
        <v>#VALUE!</v>
      </c>
      <c r="O1068" s="141">
        <f t="shared" si="188"/>
        <v>7.5276997028153048E-3</v>
      </c>
      <c r="P1068" s="139">
        <f t="shared" si="189"/>
        <v>-8.321419439452463E-4</v>
      </c>
      <c r="Q1068" s="156">
        <f t="shared" si="190"/>
        <v>9.2617845851120433E-6</v>
      </c>
      <c r="R1068" s="156">
        <f t="shared" si="184"/>
        <v>-8.2288015936013426E-4</v>
      </c>
    </row>
    <row r="1069" spans="9:18" ht="15" x14ac:dyDescent="0.2">
      <c r="I1069" s="49">
        <v>43564</v>
      </c>
      <c r="J1069" s="50">
        <v>5.6669998168945304</v>
      </c>
      <c r="K1069" s="139">
        <f t="shared" si="185"/>
        <v>-4.0504133179052916E-3</v>
      </c>
      <c r="L1069" s="140">
        <f t="shared" si="186"/>
        <v>6.0733006289776093</v>
      </c>
      <c r="M1069" s="139" t="e" cm="1">
        <f t="array" ref="M1069">[1]!BSMPut(L1069,$G$4,$G$7,V1069,$G$11,AE1069)</f>
        <v>#VALUE!</v>
      </c>
      <c r="N1069" s="139" t="e">
        <f t="shared" si="187"/>
        <v>#VALUE!</v>
      </c>
      <c r="O1069" s="141">
        <f t="shared" si="188"/>
        <v>-2.4699420613450762E-2</v>
      </c>
      <c r="P1069" s="139">
        <f t="shared" si="189"/>
        <v>2.7303724504195315E-3</v>
      </c>
      <c r="Q1069" s="156">
        <f t="shared" si="190"/>
        <v>9.9711129548666724E-5</v>
      </c>
      <c r="R1069" s="156">
        <f t="shared" si="184"/>
        <v>2.8300835799681982E-3</v>
      </c>
    </row>
    <row r="1070" spans="9:18" ht="15" x14ac:dyDescent="0.2">
      <c r="I1070" s="49">
        <v>43563</v>
      </c>
      <c r="J1070" s="50">
        <v>5.6900000572204501</v>
      </c>
      <c r="K1070" s="139">
        <f t="shared" si="185"/>
        <v>0</v>
      </c>
      <c r="L1070" s="140">
        <f t="shared" si="186"/>
        <v>6.09800004959106</v>
      </c>
      <c r="M1070" s="139" t="e" cm="1">
        <f t="array" ref="M1070">[1]!BSMPut(L1070,$G$4,$G$7,V1070,$G$11,AE1070)</f>
        <v>#VALUE!</v>
      </c>
      <c r="N1070" s="139" t="e">
        <f t="shared" si="187"/>
        <v>#VALUE!</v>
      </c>
      <c r="O1070" s="141">
        <f t="shared" si="188"/>
        <v>0</v>
      </c>
      <c r="P1070" s="139">
        <f t="shared" si="189"/>
        <v>0</v>
      </c>
      <c r="Q1070" s="156">
        <f t="shared" si="190"/>
        <v>0</v>
      </c>
      <c r="R1070" s="156">
        <f t="shared" si="184"/>
        <v>0</v>
      </c>
    </row>
    <row r="1071" spans="9:18" ht="15" x14ac:dyDescent="0.2">
      <c r="I1071" s="49">
        <v>43560</v>
      </c>
      <c r="J1071" s="50">
        <v>5.6900000572204501</v>
      </c>
      <c r="K1071" s="139">
        <f t="shared" si="185"/>
        <v>-2.6327117463086688E-3</v>
      </c>
      <c r="L1071" s="140">
        <f t="shared" si="186"/>
        <v>6.081945773231511</v>
      </c>
      <c r="M1071" s="139" t="e" cm="1">
        <f t="array" ref="M1071">[1]!BSMPut(L1071,$G$4,$G$7,V1071,$G$11,AE1071)</f>
        <v>#VALUE!</v>
      </c>
      <c r="N1071" s="139" t="e">
        <f t="shared" si="187"/>
        <v>#VALUE!</v>
      </c>
      <c r="O1071" s="141">
        <f t="shared" si="188"/>
        <v>-1.6054276359549036E-2</v>
      </c>
      <c r="P1071" s="139">
        <f t="shared" si="189"/>
        <v>1.77470372967628E-3</v>
      </c>
      <c r="Q1071" s="156">
        <f t="shared" si="190"/>
        <v>4.2126130965483544E-5</v>
      </c>
      <c r="R1071" s="156">
        <f t="shared" si="184"/>
        <v>1.8168298606417634E-3</v>
      </c>
    </row>
    <row r="1072" spans="9:18" ht="15" x14ac:dyDescent="0.2">
      <c r="I1072" s="49">
        <v>43559</v>
      </c>
      <c r="J1072" s="50">
        <v>5.7049999237060502</v>
      </c>
      <c r="K1072" s="139">
        <f t="shared" si="185"/>
        <v>4.215655405389691E-3</v>
      </c>
      <c r="L1072" s="140">
        <f t="shared" si="186"/>
        <v>6.1237071164621844</v>
      </c>
      <c r="M1072" s="139" t="e" cm="1">
        <f t="array" ref="M1072">[1]!BSMPut(L1072,$G$4,$G$7,V1072,$G$11,AE1072)</f>
        <v>#VALUE!</v>
      </c>
      <c r="N1072" s="139" t="e">
        <f t="shared" si="187"/>
        <v>#VALUE!</v>
      </c>
      <c r="O1072" s="141">
        <f t="shared" si="188"/>
        <v>2.570706687112434E-2</v>
      </c>
      <c r="P1072" s="139">
        <f t="shared" si="189"/>
        <v>-2.8417616860124512E-3</v>
      </c>
      <c r="Q1072" s="156">
        <f t="shared" si="190"/>
        <v>1.08012783682868E-4</v>
      </c>
      <c r="R1072" s="156">
        <f t="shared" si="184"/>
        <v>-2.7337489023295833E-3</v>
      </c>
    </row>
    <row r="1073" spans="9:18" ht="15" x14ac:dyDescent="0.2">
      <c r="I1073" s="49">
        <v>43558</v>
      </c>
      <c r="J1073" s="50">
        <v>5.6810002326965297</v>
      </c>
      <c r="K1073" s="139">
        <f t="shared" si="185"/>
        <v>5.4717524979359528E-3</v>
      </c>
      <c r="L1073" s="140">
        <f t="shared" si="186"/>
        <v>6.1313667965948238</v>
      </c>
      <c r="M1073" s="139" t="e" cm="1">
        <f t="array" ref="M1073">[1]!BSMPut(L1073,$G$4,$G$7,V1073,$G$11,AE1073)</f>
        <v>#VALUE!</v>
      </c>
      <c r="N1073" s="139" t="e">
        <f t="shared" si="187"/>
        <v>#VALUE!</v>
      </c>
      <c r="O1073" s="141">
        <f t="shared" si="188"/>
        <v>3.3366747003763741E-2</v>
      </c>
      <c r="P1073" s="139">
        <f t="shared" si="189"/>
        <v>-3.6884932729791212E-3</v>
      </c>
      <c r="Q1073" s="156">
        <f t="shared" si="190"/>
        <v>1.8196918125948654E-4</v>
      </c>
      <c r="R1073" s="156">
        <f t="shared" si="184"/>
        <v>-3.5065240917196345E-3</v>
      </c>
    </row>
    <row r="1074" spans="9:18" ht="15" x14ac:dyDescent="0.2">
      <c r="I1074" s="49">
        <v>43557</v>
      </c>
      <c r="J1074" s="50">
        <v>5.6500000953674299</v>
      </c>
      <c r="K1074" s="139">
        <f t="shared" si="185"/>
        <v>-2.6513257086285889E-3</v>
      </c>
      <c r="L1074" s="140">
        <f t="shared" si="186"/>
        <v>6.0818322652883605</v>
      </c>
      <c r="M1074" s="139" t="e" cm="1">
        <f t="array" ref="M1074">[1]!BSMPut(L1074,$G$4,$G$7,V1074,$G$11,AE1074)</f>
        <v>#VALUE!</v>
      </c>
      <c r="N1074" s="139" t="e">
        <f t="shared" si="187"/>
        <v>#VALUE!</v>
      </c>
      <c r="O1074" s="141">
        <f t="shared" si="188"/>
        <v>-1.6167784302699495E-2</v>
      </c>
      <c r="P1074" s="139">
        <f t="shared" si="189"/>
        <v>1.7872513503566221E-3</v>
      </c>
      <c r="Q1074" s="156">
        <f t="shared" si="190"/>
        <v>4.2723922374153338E-5</v>
      </c>
      <c r="R1074" s="156">
        <f t="shared" si="184"/>
        <v>1.8299752727307754E-3</v>
      </c>
    </row>
    <row r="1075" spans="9:18" ht="15" x14ac:dyDescent="0.2">
      <c r="I1075" s="49">
        <v>43556</v>
      </c>
      <c r="J1075" s="50">
        <v>5.6649999618530202</v>
      </c>
      <c r="K1075" s="139">
        <f t="shared" si="185"/>
        <v>-6.860794697049445E-3</v>
      </c>
      <c r="L1075" s="140">
        <f t="shared" si="186"/>
        <v>6.0561629231882179</v>
      </c>
      <c r="M1075" s="139" t="e" cm="1">
        <f t="array" ref="M1075">[1]!BSMPut(L1075,$G$4,$G$7,V1075,$G$11,AE1075)</f>
        <v>#VALUE!</v>
      </c>
      <c r="N1075" s="139" t="e">
        <f t="shared" si="187"/>
        <v>#VALUE!</v>
      </c>
      <c r="O1075" s="141">
        <f t="shared" si="188"/>
        <v>-4.1837126402842095E-2</v>
      </c>
      <c r="P1075" s="139">
        <f t="shared" si="189"/>
        <v>4.6248427897467356E-3</v>
      </c>
      <c r="Q1075" s="156">
        <f t="shared" si="190"/>
        <v>2.8608415101043808E-4</v>
      </c>
      <c r="R1075" s="156">
        <f t="shared" si="184"/>
        <v>4.9109269407571739E-3</v>
      </c>
    </row>
    <row r="1076" spans="9:18" ht="15" x14ac:dyDescent="0.2">
      <c r="I1076" s="49">
        <v>43553</v>
      </c>
      <c r="J1076" s="50">
        <v>5.7039999961853001</v>
      </c>
      <c r="K1076" s="139">
        <f t="shared" si="185"/>
        <v>3.5124695238499047E-3</v>
      </c>
      <c r="L1076" s="140">
        <f t="shared" si="186"/>
        <v>6.119419088921684</v>
      </c>
      <c r="M1076" s="139" t="e" cm="1">
        <f t="array" ref="M1076">[1]!BSMPut(L1076,$G$4,$G$7,V1076,$G$11,AE1076)</f>
        <v>#VALUE!</v>
      </c>
      <c r="N1076" s="139" t="e">
        <f t="shared" si="187"/>
        <v>#VALUE!</v>
      </c>
      <c r="O1076" s="141">
        <f t="shared" si="188"/>
        <v>2.1419039330623946E-2</v>
      </c>
      <c r="P1076" s="139">
        <f t="shared" si="189"/>
        <v>-2.3677460219832056E-3</v>
      </c>
      <c r="Q1076" s="156">
        <f t="shared" si="190"/>
        <v>7.4984254984834651E-5</v>
      </c>
      <c r="R1076" s="156">
        <f t="shared" si="184"/>
        <v>-2.292761766998371E-3</v>
      </c>
    </row>
    <row r="1077" spans="9:18" ht="15" x14ac:dyDescent="0.2">
      <c r="I1077" s="49">
        <v>43552</v>
      </c>
      <c r="J1077" s="50">
        <v>5.6840000152587802</v>
      </c>
      <c r="K1077" s="139">
        <f t="shared" si="185"/>
        <v>-3.5124695238498409E-3</v>
      </c>
      <c r="L1077" s="140">
        <f t="shared" si="186"/>
        <v>6.0765810102604361</v>
      </c>
      <c r="M1077" s="139" t="e" cm="1">
        <f t="array" ref="M1077">[1]!BSMPut(L1077,$G$4,$G$7,V1077,$G$11,AE1077)</f>
        <v>#VALUE!</v>
      </c>
      <c r="N1077" s="139" t="e">
        <f t="shared" si="187"/>
        <v>#VALUE!</v>
      </c>
      <c r="O1077" s="141">
        <f t="shared" si="188"/>
        <v>-2.1419039330623946E-2</v>
      </c>
      <c r="P1077" s="139">
        <f t="shared" si="189"/>
        <v>2.3677460219832056E-3</v>
      </c>
      <c r="Q1077" s="156">
        <f t="shared" si="190"/>
        <v>7.4984254984834651E-5</v>
      </c>
      <c r="R1077" s="156">
        <f t="shared" si="184"/>
        <v>2.4427302769680402E-3</v>
      </c>
    </row>
    <row r="1078" spans="9:18" ht="15" x14ac:dyDescent="0.2">
      <c r="I1078" s="49">
        <v>43551</v>
      </c>
      <c r="J1078" s="50">
        <v>5.7039999961853001</v>
      </c>
      <c r="K1078" s="139">
        <f t="shared" si="185"/>
        <v>7.0154106497253828E-4</v>
      </c>
      <c r="L1078" s="140">
        <f t="shared" si="186"/>
        <v>6.1022780470400519</v>
      </c>
      <c r="M1078" s="139" t="e" cm="1">
        <f t="array" ref="M1078">[1]!BSMPut(L1078,$G$4,$G$7,V1078,$G$11,AE1078)</f>
        <v>#VALUE!</v>
      </c>
      <c r="N1078" s="139" t="e">
        <f t="shared" si="187"/>
        <v>#VALUE!</v>
      </c>
      <c r="O1078" s="141">
        <f t="shared" si="188"/>
        <v>4.2779974489919326E-3</v>
      </c>
      <c r="P1078" s="139">
        <f t="shared" si="189"/>
        <v>-4.7290689771612094E-4</v>
      </c>
      <c r="Q1078" s="156">
        <f t="shared" si="190"/>
        <v>2.9912392218004598E-6</v>
      </c>
      <c r="R1078" s="156">
        <f t="shared" si="184"/>
        <v>-4.6991565849432049E-4</v>
      </c>
    </row>
    <row r="1079" spans="9:18" ht="15" x14ac:dyDescent="0.2">
      <c r="I1079" s="49">
        <v>43550</v>
      </c>
      <c r="J1079" s="50">
        <v>5.6999998092651296</v>
      </c>
      <c r="K1079" s="139">
        <f t="shared" si="185"/>
        <v>1.3778630217681116E-2</v>
      </c>
      <c r="L1079" s="140">
        <f t="shared" si="186"/>
        <v>6.182022137341777</v>
      </c>
      <c r="M1079" s="139" t="e" cm="1">
        <f t="array" ref="M1079">[1]!BSMPut(L1079,$G$4,$G$7,V1079,$G$11,AE1079)</f>
        <v>#VALUE!</v>
      </c>
      <c r="N1079" s="139" t="e">
        <f t="shared" si="187"/>
        <v>#VALUE!</v>
      </c>
      <c r="O1079" s="141">
        <f t="shared" si="188"/>
        <v>8.4022087750716956E-2</v>
      </c>
      <c r="P1079" s="139">
        <f t="shared" si="189"/>
        <v>-9.2881366414059707E-3</v>
      </c>
      <c r="Q1079" s="156">
        <f t="shared" si="190"/>
        <v>1.1538704230035211E-3</v>
      </c>
      <c r="R1079" s="156">
        <f t="shared" si="184"/>
        <v>-8.13426621840245E-3</v>
      </c>
    </row>
    <row r="1080" spans="9:18" ht="15" x14ac:dyDescent="0.2">
      <c r="I1080" s="49">
        <v>43549</v>
      </c>
      <c r="J1080" s="50">
        <v>5.6220002174377397</v>
      </c>
      <c r="K1080" s="139">
        <f t="shared" si="185"/>
        <v>3.5586761811833142E-4</v>
      </c>
      <c r="L1080" s="140">
        <f t="shared" si="186"/>
        <v>6.1001701303439937</v>
      </c>
      <c r="M1080" s="139" t="e" cm="1">
        <f t="array" ref="M1080">[1]!BSMPut(L1080,$G$4,$G$7,V1080,$G$11,AE1080)</f>
        <v>#VALUE!</v>
      </c>
      <c r="N1080" s="139" t="e">
        <f t="shared" si="187"/>
        <v>#VALUE!</v>
      </c>
      <c r="O1080" s="141">
        <f t="shared" si="188"/>
        <v>2.1700807529336785E-3</v>
      </c>
      <c r="P1080" s="139">
        <f t="shared" si="189"/>
        <v>-2.3988938022979759E-4</v>
      </c>
      <c r="Q1080" s="156">
        <f t="shared" si="190"/>
        <v>7.6970072283882932E-7</v>
      </c>
      <c r="R1080" s="156">
        <f t="shared" si="184"/>
        <v>-2.3911967950695877E-4</v>
      </c>
    </row>
    <row r="1081" spans="9:18" ht="15" x14ac:dyDescent="0.2">
      <c r="I1081" s="49">
        <v>43546</v>
      </c>
      <c r="J1081" s="50">
        <v>5.6199998855590803</v>
      </c>
      <c r="K1081" s="139">
        <f t="shared" si="185"/>
        <v>3.9222435904744555E-3</v>
      </c>
      <c r="L1081" s="140">
        <f t="shared" si="186"/>
        <v>6.1219178912002814</v>
      </c>
      <c r="M1081" s="139" t="e" cm="1">
        <f t="array" ref="M1081">[1]!BSMPut(L1081,$G$4,$G$7,V1081,$G$11,AE1081)</f>
        <v>#VALUE!</v>
      </c>
      <c r="N1081" s="139" t="e">
        <f t="shared" si="187"/>
        <v>#VALUE!</v>
      </c>
      <c r="O1081" s="141">
        <f t="shared" si="188"/>
        <v>2.3917841609221391E-2</v>
      </c>
      <c r="P1081" s="139">
        <f t="shared" si="189"/>
        <v>-2.6439735905283779E-3</v>
      </c>
      <c r="Q1081" s="156">
        <f t="shared" si="190"/>
        <v>9.3500530572826704E-5</v>
      </c>
      <c r="R1081" s="156">
        <f t="shared" si="184"/>
        <v>-2.5504730599555511E-3</v>
      </c>
    </row>
    <row r="1082" spans="9:18" ht="15" x14ac:dyDescent="0.2">
      <c r="I1082" s="49">
        <v>43545</v>
      </c>
      <c r="J1082" s="50">
        <v>5.59800004959106</v>
      </c>
      <c r="K1082" s="139">
        <f t="shared" si="185"/>
        <v>6.4516804902464732E-3</v>
      </c>
      <c r="L1082" s="140">
        <f t="shared" si="186"/>
        <v>6.1373423975405297</v>
      </c>
      <c r="M1082" s="139" t="e" cm="1">
        <f t="array" ref="M1082">[1]!BSMPut(L1082,$G$4,$G$7,V1082,$G$11,AE1082)</f>
        <v>#VALUE!</v>
      </c>
      <c r="N1082" s="139" t="e">
        <f t="shared" si="187"/>
        <v>#VALUE!</v>
      </c>
      <c r="O1082" s="141">
        <f t="shared" si="188"/>
        <v>3.9342347949469669E-2</v>
      </c>
      <c r="P1082" s="139">
        <f t="shared" si="189"/>
        <v>-4.3490600308880595E-3</v>
      </c>
      <c r="Q1082" s="156">
        <f t="shared" si="190"/>
        <v>2.5298260152265868E-4</v>
      </c>
      <c r="R1082" s="156">
        <f t="shared" si="184"/>
        <v>-4.0960774293654009E-3</v>
      </c>
    </row>
    <row r="1083" spans="9:18" ht="15" x14ac:dyDescent="0.2">
      <c r="I1083" s="49">
        <v>43544</v>
      </c>
      <c r="J1083" s="50">
        <v>5.5619997978210396</v>
      </c>
      <c r="K1083" s="139">
        <f t="shared" si="185"/>
        <v>4.6855418015493864E-3</v>
      </c>
      <c r="L1083" s="140">
        <f t="shared" si="186"/>
        <v>6.1265724837292694</v>
      </c>
      <c r="M1083" s="139" t="e" cm="1">
        <f t="array" ref="M1083">[1]!BSMPut(L1083,$G$4,$G$7,V1083,$G$11,AE1083)</f>
        <v>#VALUE!</v>
      </c>
      <c r="N1083" s="139" t="e">
        <f t="shared" si="187"/>
        <v>#VALUE!</v>
      </c>
      <c r="O1083" s="141">
        <f t="shared" si="188"/>
        <v>2.8572434138209424E-2</v>
      </c>
      <c r="P1083" s="139">
        <f t="shared" si="189"/>
        <v>-3.1585108101648816E-3</v>
      </c>
      <c r="Q1083" s="156">
        <f t="shared" si="190"/>
        <v>1.3343340997471696E-4</v>
      </c>
      <c r="R1083" s="156">
        <f t="shared" si="184"/>
        <v>-3.0250774001901646E-3</v>
      </c>
    </row>
    <row r="1084" spans="9:18" ht="15" x14ac:dyDescent="0.2">
      <c r="I1084" s="49">
        <v>43543</v>
      </c>
      <c r="J1084" s="50">
        <v>5.5359997749328604</v>
      </c>
      <c r="K1084" s="139">
        <f t="shared" si="185"/>
        <v>8.7083025287460238E-3</v>
      </c>
      <c r="L1084" s="140">
        <f t="shared" si="186"/>
        <v>6.1511032788432072</v>
      </c>
      <c r="M1084" s="139" t="e" cm="1">
        <f t="array" ref="M1084">[1]!BSMPut(L1084,$G$4,$G$7,V1084,$G$11,AE1084)</f>
        <v>#VALUE!</v>
      </c>
      <c r="N1084" s="139" t="e">
        <f t="shared" si="187"/>
        <v>#VALUE!</v>
      </c>
      <c r="O1084" s="141">
        <f t="shared" si="188"/>
        <v>5.3103229252147166E-2</v>
      </c>
      <c r="P1084" s="139">
        <f t="shared" si="189"/>
        <v>-5.8702427254271692E-3</v>
      </c>
      <c r="Q1084" s="156">
        <f t="shared" si="190"/>
        <v>4.6090558173661218E-4</v>
      </c>
      <c r="R1084" s="156">
        <f t="shared" si="184"/>
        <v>-5.409337143690557E-3</v>
      </c>
    </row>
    <row r="1085" spans="9:18" ht="15" x14ac:dyDescent="0.2">
      <c r="I1085" s="49">
        <v>43542</v>
      </c>
      <c r="J1085" s="50">
        <v>5.4879999160766602</v>
      </c>
      <c r="K1085" s="139">
        <f t="shared" si="185"/>
        <v>4.7488716353051193E-3</v>
      </c>
      <c r="L1085" s="140">
        <f t="shared" si="186"/>
        <v>6.1269586690586513</v>
      </c>
      <c r="M1085" s="139" t="e" cm="1">
        <f t="array" ref="M1085">[1]!BSMPut(L1085,$G$4,$G$7,V1085,$G$11,AE1085)</f>
        <v>#VALUE!</v>
      </c>
      <c r="N1085" s="139" t="e">
        <f t="shared" si="187"/>
        <v>#VALUE!</v>
      </c>
      <c r="O1085" s="141">
        <f t="shared" si="188"/>
        <v>2.8958619467591262E-2</v>
      </c>
      <c r="P1085" s="139">
        <f t="shared" si="189"/>
        <v>-3.2012012764961505E-3</v>
      </c>
      <c r="Q1085" s="156">
        <f t="shared" si="190"/>
        <v>1.3706476075997845E-4</v>
      </c>
      <c r="R1085" s="156">
        <f t="shared" si="184"/>
        <v>-3.0641365157361719E-3</v>
      </c>
    </row>
    <row r="1086" spans="9:18" ht="15" x14ac:dyDescent="0.2">
      <c r="I1086" s="49">
        <v>43539</v>
      </c>
      <c r="J1086" s="50">
        <v>5.4619998931884703</v>
      </c>
      <c r="K1086" s="139">
        <f t="shared" si="185"/>
        <v>-5.8415765392305372E-3</v>
      </c>
      <c r="L1086" s="140">
        <f t="shared" si="186"/>
        <v>6.0623781155651422</v>
      </c>
      <c r="M1086" s="139" t="e" cm="1">
        <f t="array" ref="M1086">[1]!BSMPut(L1086,$G$4,$G$7,V1086,$G$11,AE1086)</f>
        <v>#VALUE!</v>
      </c>
      <c r="N1086" s="139" t="e">
        <f t="shared" si="187"/>
        <v>#VALUE!</v>
      </c>
      <c r="O1086" s="141">
        <f t="shared" si="188"/>
        <v>-3.5621934025917845E-2</v>
      </c>
      <c r="P1086" s="139">
        <f t="shared" si="189"/>
        <v>3.9377906395934616E-3</v>
      </c>
      <c r="Q1086" s="156">
        <f t="shared" si="190"/>
        <v>2.0739825316067013E-4</v>
      </c>
      <c r="R1086" s="156">
        <f t="shared" si="184"/>
        <v>4.1451888927541321E-3</v>
      </c>
    </row>
    <row r="1087" spans="9:18" ht="15" x14ac:dyDescent="0.2">
      <c r="I1087" s="49">
        <v>43538</v>
      </c>
      <c r="J1087" s="50">
        <v>5.4939999580383301</v>
      </c>
      <c r="K1087" s="139">
        <f t="shared" si="185"/>
        <v>3.6469735981230962E-3</v>
      </c>
      <c r="L1087" s="140">
        <f t="shared" si="186"/>
        <v>6.1202392947732713</v>
      </c>
      <c r="M1087" s="139" t="e" cm="1">
        <f t="array" ref="M1087">[1]!BSMPut(L1087,$G$4,$G$7,V1087,$G$11,AE1087)</f>
        <v>#VALUE!</v>
      </c>
      <c r="N1087" s="139" t="e">
        <f t="shared" si="187"/>
        <v>#VALUE!</v>
      </c>
      <c r="O1087" s="141">
        <f t="shared" si="188"/>
        <v>2.223924518221132E-2</v>
      </c>
      <c r="P1087" s="139">
        <f t="shared" si="189"/>
        <v>-2.4584148476166092E-3</v>
      </c>
      <c r="Q1087" s="156">
        <f t="shared" si="190"/>
        <v>8.0837000412129802E-5</v>
      </c>
      <c r="R1087" s="156">
        <f t="shared" si="184"/>
        <v>-2.3775778472044794E-3</v>
      </c>
    </row>
    <row r="1088" spans="9:18" ht="15" x14ac:dyDescent="0.2">
      <c r="I1088" s="49">
        <v>43537</v>
      </c>
      <c r="J1088" s="50">
        <v>5.4739999771118102</v>
      </c>
      <c r="K1088" s="139">
        <f t="shared" si="185"/>
        <v>-5.8288079042637846E-3</v>
      </c>
      <c r="L1088" s="140">
        <f t="shared" si="186"/>
        <v>6.0624559787018031</v>
      </c>
      <c r="M1088" s="139" t="e" cm="1">
        <f t="array" ref="M1088">[1]!BSMPut(L1088,$G$4,$G$7,V1088,$G$11,AE1088)</f>
        <v>#VALUE!</v>
      </c>
      <c r="N1088" s="139" t="e">
        <f t="shared" si="187"/>
        <v>#VALUE!</v>
      </c>
      <c r="O1088" s="141">
        <f t="shared" si="188"/>
        <v>-3.5544070889256929E-2</v>
      </c>
      <c r="P1088" s="139">
        <f t="shared" si="189"/>
        <v>3.929183337966052E-3</v>
      </c>
      <c r="Q1088" s="156">
        <f t="shared" si="190"/>
        <v>2.0649257356085342E-4</v>
      </c>
      <c r="R1088" s="156">
        <f t="shared" si="184"/>
        <v>4.1356759115269053E-3</v>
      </c>
    </row>
    <row r="1089" spans="9:18" ht="15" x14ac:dyDescent="0.2">
      <c r="I1089" s="49">
        <v>43536</v>
      </c>
      <c r="J1089" s="50">
        <v>5.5060000419616699</v>
      </c>
      <c r="K1089" s="139">
        <f t="shared" si="185"/>
        <v>9.1225210681507019E-3</v>
      </c>
      <c r="L1089" s="140">
        <f t="shared" si="186"/>
        <v>6.1536291835170385</v>
      </c>
      <c r="M1089" s="139" t="e" cm="1">
        <f t="array" ref="M1089">[1]!BSMPut(L1089,$G$4,$G$7,V1089,$G$11,AE1089)</f>
        <v>#VALUE!</v>
      </c>
      <c r="N1089" s="139" t="e">
        <f t="shared" si="187"/>
        <v>#VALUE!</v>
      </c>
      <c r="O1089" s="141">
        <f t="shared" si="188"/>
        <v>5.5629133925978458E-2</v>
      </c>
      <c r="P1089" s="139">
        <f t="shared" si="189"/>
        <v>-6.1494663008198292E-3</v>
      </c>
      <c r="Q1089" s="156">
        <f t="shared" si="190"/>
        <v>5.0579519747368667E-4</v>
      </c>
      <c r="R1089" s="156">
        <f t="shared" si="184"/>
        <v>-5.6436711033461427E-3</v>
      </c>
    </row>
    <row r="1090" spans="9:18" ht="15" x14ac:dyDescent="0.2">
      <c r="I1090" s="49">
        <v>43535</v>
      </c>
      <c r="J1090" s="50">
        <v>5.4559998512268004</v>
      </c>
      <c r="K1090" s="139">
        <f t="shared" si="185"/>
        <v>-7.304627636482105E-3</v>
      </c>
      <c r="L1090" s="140">
        <f t="shared" si="186"/>
        <v>6.0534564299015479</v>
      </c>
      <c r="M1090" s="139" t="e" cm="1">
        <f t="array" ref="M1090">[1]!BSMPut(L1090,$G$4,$G$7,V1090,$G$11,AE1090)</f>
        <v>#VALUE!</v>
      </c>
      <c r="N1090" s="139" t="e">
        <f t="shared" si="187"/>
        <v>#VALUE!</v>
      </c>
      <c r="O1090" s="141">
        <f t="shared" si="188"/>
        <v>-4.4543619689512148E-2</v>
      </c>
      <c r="P1090" s="139">
        <f t="shared" si="189"/>
        <v>4.9240293505499085E-3</v>
      </c>
      <c r="Q1090" s="156">
        <f t="shared" si="190"/>
        <v>3.2429564422746201E-4</v>
      </c>
      <c r="R1090" s="156">
        <f t="shared" si="184"/>
        <v>5.2483249947773702E-3</v>
      </c>
    </row>
    <row r="1091" spans="9:18" ht="15" x14ac:dyDescent="0.2">
      <c r="I1091" s="49">
        <v>43532</v>
      </c>
      <c r="J1091" s="50">
        <v>5.4959998130798304</v>
      </c>
      <c r="K1091" s="139">
        <f t="shared" si="185"/>
        <v>-1.0911152460446544E-3</v>
      </c>
      <c r="L1091" s="140">
        <f t="shared" si="186"/>
        <v>6.0913464287665704</v>
      </c>
      <c r="M1091" s="139" t="e" cm="1">
        <f t="array" ref="M1091">[1]!BSMPut(L1091,$G$4,$G$7,V1091,$G$11,AE1091)</f>
        <v>#VALUE!</v>
      </c>
      <c r="N1091" s="139" t="e">
        <f t="shared" si="187"/>
        <v>#VALUE!</v>
      </c>
      <c r="O1091" s="141">
        <f t="shared" si="188"/>
        <v>-6.6536208244896144E-3</v>
      </c>
      <c r="P1091" s="139">
        <f t="shared" si="189"/>
        <v>7.3551777910251296E-4</v>
      </c>
      <c r="Q1091" s="156">
        <f t="shared" si="190"/>
        <v>7.235794091738817E-6</v>
      </c>
      <c r="R1091" s="156">
        <f t="shared" ref="R1091:R1154" si="191">P1091+Q1091+X1091+AG1091</f>
        <v>7.427535731942518E-4</v>
      </c>
    </row>
    <row r="1092" spans="9:18" ht="15" x14ac:dyDescent="0.2">
      <c r="I1092" s="49">
        <v>43531</v>
      </c>
      <c r="J1092" s="50">
        <v>5.5019998550415004</v>
      </c>
      <c r="K1092" s="139">
        <f t="shared" ref="K1092:K1155" si="192">LN(J1092/J1093)</f>
        <v>2.2423240710634788E-2</v>
      </c>
      <c r="L1092" s="140">
        <f t="shared" ref="L1092:L1155" si="193">$J$3*(1+K1092)</f>
        <v>6.2347369725565036</v>
      </c>
      <c r="M1092" s="139" t="e" cm="1">
        <f t="array" ref="M1092">[1]!BSMPut(L1092,$G$4,$G$7,V1092,$G$11,AE1092)</f>
        <v>#VALUE!</v>
      </c>
      <c r="N1092" s="139" t="e">
        <f t="shared" ref="N1092:N1155" si="194">$B$5*(M1092-$G$10)</f>
        <v>#VALUE!</v>
      </c>
      <c r="O1092" s="141">
        <f t="shared" ref="O1092:O1155" si="195">L1092-$J$3</f>
        <v>0.1367369229654436</v>
      </c>
      <c r="P1092" s="139">
        <f t="shared" ref="P1092:P1155" si="196">O1092*$G$15</f>
        <v>-1.5115444741107438E-2</v>
      </c>
      <c r="Q1092" s="156">
        <f t="shared" ref="Q1092:Q1155" si="197">0.5*$G$16*O1092^2</f>
        <v>3.0559180906476377E-3</v>
      </c>
      <c r="R1092" s="156">
        <f t="shared" si="191"/>
        <v>-1.20595266504598E-2</v>
      </c>
    </row>
    <row r="1093" spans="9:18" ht="15" x14ac:dyDescent="0.2">
      <c r="I1093" s="49">
        <v>43530</v>
      </c>
      <c r="J1093" s="50">
        <v>5.38000011444091</v>
      </c>
      <c r="K1093" s="139">
        <f t="shared" si="192"/>
        <v>7.0882793292783887E-3</v>
      </c>
      <c r="L1093" s="140">
        <f t="shared" si="193"/>
        <v>6.1412243772925148</v>
      </c>
      <c r="M1093" s="139" t="e" cm="1">
        <f t="array" ref="M1093">[1]!BSMPut(L1093,$G$4,$G$7,V1093,$G$11,AE1093)</f>
        <v>#VALUE!</v>
      </c>
      <c r="N1093" s="139" t="e">
        <f t="shared" si="194"/>
        <v>#VALUE!</v>
      </c>
      <c r="O1093" s="141">
        <f t="shared" si="195"/>
        <v>4.322432770145479E-2</v>
      </c>
      <c r="P1093" s="139">
        <f t="shared" si="196"/>
        <v>-4.7781895531463468E-3</v>
      </c>
      <c r="Q1093" s="156">
        <f t="shared" si="197"/>
        <v>3.0537016127261859E-4</v>
      </c>
      <c r="R1093" s="156">
        <f t="shared" si="191"/>
        <v>-4.4728193918737282E-3</v>
      </c>
    </row>
    <row r="1094" spans="9:18" ht="15" x14ac:dyDescent="0.2">
      <c r="I1094" s="49">
        <v>43529</v>
      </c>
      <c r="J1094" s="50">
        <v>5.3420000076293901</v>
      </c>
      <c r="K1094" s="139">
        <f t="shared" si="192"/>
        <v>8.6482967609553801E-3</v>
      </c>
      <c r="L1094" s="140">
        <f t="shared" si="193"/>
        <v>6.1507373636682443</v>
      </c>
      <c r="M1094" s="139" t="e" cm="1">
        <f t="array" ref="M1094">[1]!BSMPut(L1094,$G$4,$G$7,V1094,$G$11,AE1094)</f>
        <v>#VALUE!</v>
      </c>
      <c r="N1094" s="139" t="e">
        <f t="shared" si="194"/>
        <v>#VALUE!</v>
      </c>
      <c r="O1094" s="141">
        <f t="shared" si="195"/>
        <v>5.2737314077184294E-2</v>
      </c>
      <c r="P1094" s="139">
        <f t="shared" si="196"/>
        <v>-5.829793002798251E-3</v>
      </c>
      <c r="Q1094" s="156">
        <f t="shared" si="197"/>
        <v>4.5457559812759067E-4</v>
      </c>
      <c r="R1094" s="156">
        <f t="shared" si="191"/>
        <v>-5.3752174046706605E-3</v>
      </c>
    </row>
    <row r="1095" spans="9:18" ht="15" x14ac:dyDescent="0.2">
      <c r="I1095" s="49">
        <v>43528</v>
      </c>
      <c r="J1095" s="50">
        <v>5.2960000038146902</v>
      </c>
      <c r="K1095" s="139">
        <f t="shared" si="192"/>
        <v>-3.7693186256435632E-3</v>
      </c>
      <c r="L1095" s="140">
        <f t="shared" si="193"/>
        <v>6.0750147444249611</v>
      </c>
      <c r="M1095" s="139" t="e" cm="1">
        <f t="array" ref="M1095">[1]!BSMPut(L1095,$G$4,$G$7,V1095,$G$11,AE1095)</f>
        <v>#VALUE!</v>
      </c>
      <c r="N1095" s="139" t="e">
        <f t="shared" si="194"/>
        <v>#VALUE!</v>
      </c>
      <c r="O1095" s="141">
        <f t="shared" si="195"/>
        <v>-2.2985305166098868E-2</v>
      </c>
      <c r="P1095" s="139">
        <f t="shared" si="196"/>
        <v>2.5408872933572061E-3</v>
      </c>
      <c r="Q1095" s="156">
        <f t="shared" si="197"/>
        <v>8.6351652369327626E-5</v>
      </c>
      <c r="R1095" s="156">
        <f t="shared" si="191"/>
        <v>2.6272389457265336E-3</v>
      </c>
    </row>
    <row r="1096" spans="9:18" ht="15" x14ac:dyDescent="0.2">
      <c r="I1096" s="49">
        <v>43525</v>
      </c>
      <c r="J1096" s="50">
        <v>5.31599998474121</v>
      </c>
      <c r="K1096" s="139">
        <f t="shared" si="192"/>
        <v>1.5060049812908628E-3</v>
      </c>
      <c r="L1096" s="140">
        <f t="shared" si="193"/>
        <v>6.1071836680416567</v>
      </c>
      <c r="M1096" s="139" t="e" cm="1">
        <f t="array" ref="M1096">[1]!BSMPut(L1096,$G$4,$G$7,V1096,$G$11,AE1096)</f>
        <v>#VALUE!</v>
      </c>
      <c r="N1096" s="139" t="e">
        <f t="shared" si="194"/>
        <v>#VALUE!</v>
      </c>
      <c r="O1096" s="141">
        <f t="shared" si="195"/>
        <v>9.1836184505966756E-3</v>
      </c>
      <c r="P1096" s="139">
        <f t="shared" si="196"/>
        <v>-1.0151938057615221E-3</v>
      </c>
      <c r="Q1096" s="156">
        <f t="shared" si="197"/>
        <v>1.3784714256648701E-5</v>
      </c>
      <c r="R1096" s="156">
        <f t="shared" si="191"/>
        <v>-1.0014090915048735E-3</v>
      </c>
    </row>
    <row r="1097" spans="9:18" ht="15" x14ac:dyDescent="0.2">
      <c r="I1097" s="49">
        <v>43524</v>
      </c>
      <c r="J1097" s="50">
        <v>5.30800008773803</v>
      </c>
      <c r="K1097" s="139">
        <f t="shared" si="192"/>
        <v>3.3968943402975329E-3</v>
      </c>
      <c r="L1097" s="140">
        <f t="shared" si="193"/>
        <v>6.1187143114466505</v>
      </c>
      <c r="M1097" s="139" t="e" cm="1">
        <f t="array" ref="M1097">[1]!BSMPut(L1097,$G$4,$G$7,V1097,$G$11,AE1097)</f>
        <v>#VALUE!</v>
      </c>
      <c r="N1097" s="139" t="e">
        <f t="shared" si="194"/>
        <v>#VALUE!</v>
      </c>
      <c r="O1097" s="141">
        <f t="shared" si="195"/>
        <v>2.0714261855590443E-2</v>
      </c>
      <c r="P1097" s="139">
        <f t="shared" si="196"/>
        <v>-2.2898371093968196E-3</v>
      </c>
      <c r="Q1097" s="156">
        <f t="shared" si="197"/>
        <v>7.0130837979301571E-5</v>
      </c>
      <c r="R1097" s="156">
        <f t="shared" si="191"/>
        <v>-2.2197062714175179E-3</v>
      </c>
    </row>
    <row r="1098" spans="9:18" ht="15" x14ac:dyDescent="0.2">
      <c r="I1098" s="49">
        <v>43523</v>
      </c>
      <c r="J1098" s="50">
        <v>5.2899999618530202</v>
      </c>
      <c r="K1098" s="139">
        <f t="shared" si="192"/>
        <v>-4.5266330857325499E-3</v>
      </c>
      <c r="L1098" s="140">
        <f t="shared" si="193"/>
        <v>6.0703966408097827</v>
      </c>
      <c r="M1098" s="139" t="e" cm="1">
        <f t="array" ref="M1098">[1]!BSMPut(L1098,$G$4,$G$7,V1098,$G$11,AE1098)</f>
        <v>#VALUE!</v>
      </c>
      <c r="N1098" s="139" t="e">
        <f t="shared" si="194"/>
        <v>#VALUE!</v>
      </c>
      <c r="O1098" s="141">
        <f t="shared" si="195"/>
        <v>-2.7603408781277317E-2</v>
      </c>
      <c r="P1098" s="139">
        <f t="shared" si="196"/>
        <v>3.0513908829515068E-3</v>
      </c>
      <c r="Q1098" s="156">
        <f t="shared" si="197"/>
        <v>1.245361794421174E-4</v>
      </c>
      <c r="R1098" s="156">
        <f t="shared" si="191"/>
        <v>3.1759270623936244E-3</v>
      </c>
    </row>
    <row r="1099" spans="9:18" ht="15" x14ac:dyDescent="0.2">
      <c r="I1099" s="49">
        <v>43522</v>
      </c>
      <c r="J1099" s="50">
        <v>5.3140001296996999</v>
      </c>
      <c r="K1099" s="139">
        <f t="shared" si="192"/>
        <v>7.1766325515539714E-3</v>
      </c>
      <c r="L1099" s="140">
        <f t="shared" si="193"/>
        <v>6.1417631552463323</v>
      </c>
      <c r="M1099" s="139" t="e" cm="1">
        <f t="array" ref="M1099">[1]!BSMPut(L1099,$G$4,$G$7,V1099,$G$11,AE1099)</f>
        <v>#VALUE!</v>
      </c>
      <c r="N1099" s="139" t="e">
        <f t="shared" si="194"/>
        <v>#VALUE!</v>
      </c>
      <c r="O1099" s="141">
        <f t="shared" si="195"/>
        <v>4.3763105655272305E-2</v>
      </c>
      <c r="P1099" s="139">
        <f t="shared" si="196"/>
        <v>-4.8377482166882613E-3</v>
      </c>
      <c r="Q1099" s="156">
        <f t="shared" si="197"/>
        <v>3.1303029651959859E-4</v>
      </c>
      <c r="R1099" s="156">
        <f t="shared" si="191"/>
        <v>-4.5247179201686628E-3</v>
      </c>
    </row>
    <row r="1100" spans="9:18" ht="15" x14ac:dyDescent="0.2">
      <c r="I1100" s="49">
        <v>43521</v>
      </c>
      <c r="J1100" s="50">
        <v>5.27600002288818</v>
      </c>
      <c r="K1100" s="139">
        <f t="shared" si="192"/>
        <v>1.8972172367922847E-3</v>
      </c>
      <c r="L1100" s="140">
        <f t="shared" si="193"/>
        <v>6.1095692803951049</v>
      </c>
      <c r="M1100" s="139" t="e" cm="1">
        <f t="array" ref="M1100">[1]!BSMPut(L1100,$G$4,$G$7,V1100,$G$11,AE1100)</f>
        <v>#VALUE!</v>
      </c>
      <c r="N1100" s="139" t="e">
        <f t="shared" si="194"/>
        <v>#VALUE!</v>
      </c>
      <c r="O1100" s="141">
        <f t="shared" si="195"/>
        <v>1.1569230804044928E-2</v>
      </c>
      <c r="P1100" s="139">
        <f t="shared" si="196"/>
        <v>-1.2789089086043977E-3</v>
      </c>
      <c r="Q1100" s="156">
        <f t="shared" si="197"/>
        <v>2.1876562153278133E-5</v>
      </c>
      <c r="R1100" s="156">
        <f t="shared" si="191"/>
        <v>-1.2570323464511195E-3</v>
      </c>
    </row>
    <row r="1101" spans="9:18" ht="15" x14ac:dyDescent="0.2">
      <c r="I1101" s="49">
        <v>43518</v>
      </c>
      <c r="J1101" s="50">
        <v>5.2659997940063397</v>
      </c>
      <c r="K1101" s="139">
        <f t="shared" si="192"/>
        <v>6.0951784916613485E-3</v>
      </c>
      <c r="L1101" s="140">
        <f t="shared" si="193"/>
        <v>6.1351684483354774</v>
      </c>
      <c r="M1101" s="139" t="e" cm="1">
        <f t="array" ref="M1101">[1]!BSMPut(L1101,$G$4,$G$7,V1101,$G$11,AE1101)</f>
        <v>#VALUE!</v>
      </c>
      <c r="N1101" s="139" t="e">
        <f t="shared" si="194"/>
        <v>#VALUE!</v>
      </c>
      <c r="O1101" s="141">
        <f t="shared" si="195"/>
        <v>3.7168398744417352E-2</v>
      </c>
      <c r="P1101" s="139">
        <f t="shared" si="196"/>
        <v>-4.1087430165345391E-3</v>
      </c>
      <c r="Q1101" s="156">
        <f t="shared" si="197"/>
        <v>2.2579681281999735E-4</v>
      </c>
      <c r="R1101" s="156">
        <f t="shared" si="191"/>
        <v>-3.8829462037145417E-3</v>
      </c>
    </row>
    <row r="1102" spans="9:18" ht="15" x14ac:dyDescent="0.2">
      <c r="I1102" s="49">
        <v>43517</v>
      </c>
      <c r="J1102" s="50">
        <v>5.2340002059936497</v>
      </c>
      <c r="K1102" s="139">
        <f t="shared" si="192"/>
        <v>3.0616691783535675E-3</v>
      </c>
      <c r="L1102" s="140">
        <f t="shared" si="193"/>
        <v>6.1166701083924915</v>
      </c>
      <c r="M1102" s="139" t="e" cm="1">
        <f t="array" ref="M1102">[1]!BSMPut(L1102,$G$4,$G$7,V1102,$G$11,AE1102)</f>
        <v>#VALUE!</v>
      </c>
      <c r="N1102" s="139" t="e">
        <f t="shared" si="194"/>
        <v>#VALUE!</v>
      </c>
      <c r="O1102" s="141">
        <f t="shared" si="195"/>
        <v>1.8670058801431466E-2</v>
      </c>
      <c r="P1102" s="139">
        <f t="shared" si="196"/>
        <v>-2.0638627519619082E-3</v>
      </c>
      <c r="Q1102" s="156">
        <f t="shared" si="197"/>
        <v>5.6972001329836729E-5</v>
      </c>
      <c r="R1102" s="156">
        <f t="shared" si="191"/>
        <v>-2.0068907506320716E-3</v>
      </c>
    </row>
    <row r="1103" spans="9:18" ht="15" x14ac:dyDescent="0.2">
      <c r="I1103" s="49">
        <v>43516</v>
      </c>
      <c r="J1103" s="50">
        <v>5.2179999351501403</v>
      </c>
      <c r="K1103" s="139">
        <f t="shared" si="192"/>
        <v>-1.5319606943705307E-3</v>
      </c>
      <c r="L1103" s="140">
        <f t="shared" si="193"/>
        <v>6.088658153200817</v>
      </c>
      <c r="M1103" s="139" t="e" cm="1">
        <f t="array" ref="M1103">[1]!BSMPut(L1103,$G$4,$G$7,V1103,$G$11,AE1103)</f>
        <v>#VALUE!</v>
      </c>
      <c r="N1103" s="139" t="e">
        <f t="shared" si="194"/>
        <v>#VALUE!</v>
      </c>
      <c r="O1103" s="141">
        <f t="shared" si="195"/>
        <v>-9.3418963902429653E-3</v>
      </c>
      <c r="P1103" s="139">
        <f t="shared" si="196"/>
        <v>1.0326904803873249E-3</v>
      </c>
      <c r="Q1103" s="156">
        <f t="shared" si="197"/>
        <v>1.4263962774869589E-5</v>
      </c>
      <c r="R1103" s="156">
        <f t="shared" si="191"/>
        <v>1.0469544431621946E-3</v>
      </c>
    </row>
    <row r="1104" spans="9:18" ht="15" x14ac:dyDescent="0.2">
      <c r="I1104" s="49">
        <v>43515</v>
      </c>
      <c r="J1104" s="50">
        <v>5.2259998321533203</v>
      </c>
      <c r="K1104" s="139">
        <f t="shared" si="192"/>
        <v>-3.0569895687959986E-3</v>
      </c>
      <c r="L1104" s="140">
        <f t="shared" si="193"/>
        <v>6.0793585270489432</v>
      </c>
      <c r="M1104" s="139" t="e" cm="1">
        <f t="array" ref="M1104">[1]!BSMPut(L1104,$G$4,$G$7,V1104,$G$11,AE1104)</f>
        <v>#VALUE!</v>
      </c>
      <c r="N1104" s="139" t="e">
        <f t="shared" si="194"/>
        <v>#VALUE!</v>
      </c>
      <c r="O1104" s="141">
        <f t="shared" si="195"/>
        <v>-1.8641522542116817E-2</v>
      </c>
      <c r="P1104" s="139">
        <f t="shared" si="196"/>
        <v>2.0607082400609972E-3</v>
      </c>
      <c r="Q1104" s="156">
        <f t="shared" si="197"/>
        <v>5.679797666626655E-5</v>
      </c>
      <c r="R1104" s="156">
        <f t="shared" si="191"/>
        <v>2.1175062167272636E-3</v>
      </c>
    </row>
    <row r="1105" spans="9:18" ht="15" x14ac:dyDescent="0.2">
      <c r="I1105" s="49">
        <v>43514</v>
      </c>
      <c r="J1105" s="50">
        <v>5.24200010299682</v>
      </c>
      <c r="K1105" s="139">
        <f t="shared" si="192"/>
        <v>3.816698963872954E-4</v>
      </c>
      <c r="L1105" s="140">
        <f t="shared" si="193"/>
        <v>6.1003274726381571</v>
      </c>
      <c r="M1105" s="139" t="e" cm="1">
        <f t="array" ref="M1105">[1]!BSMPut(L1105,$G$4,$G$7,V1105,$G$11,AE1105)</f>
        <v>#VALUE!</v>
      </c>
      <c r="N1105" s="139" t="e">
        <f t="shared" si="194"/>
        <v>#VALUE!</v>
      </c>
      <c r="O1105" s="141">
        <f t="shared" si="195"/>
        <v>2.3274230470970991E-3</v>
      </c>
      <c r="P1105" s="139">
        <f t="shared" si="196"/>
        <v>-2.572826248727775E-4</v>
      </c>
      <c r="Q1105" s="156">
        <f t="shared" si="197"/>
        <v>8.8536177038143466E-7</v>
      </c>
      <c r="R1105" s="156">
        <f t="shared" si="191"/>
        <v>-2.5639726310239605E-4</v>
      </c>
    </row>
    <row r="1106" spans="9:18" ht="15" x14ac:dyDescent="0.2">
      <c r="I1106" s="49">
        <v>43511</v>
      </c>
      <c r="J1106" s="50">
        <v>5.2399997711181596</v>
      </c>
      <c r="K1106" s="139">
        <f t="shared" si="192"/>
        <v>1.9101729294409341E-3</v>
      </c>
      <c r="L1106" s="140">
        <f t="shared" si="193"/>
        <v>6.1096482842095181</v>
      </c>
      <c r="M1106" s="139" t="e" cm="1">
        <f t="array" ref="M1106">[1]!BSMPut(L1106,$G$4,$G$7,V1106,$G$11,AE1106)</f>
        <v>#VALUE!</v>
      </c>
      <c r="N1106" s="139" t="e">
        <f t="shared" si="194"/>
        <v>#VALUE!</v>
      </c>
      <c r="O1106" s="141">
        <f t="shared" si="195"/>
        <v>1.1648234618458098E-2</v>
      </c>
      <c r="P1106" s="139">
        <f t="shared" si="196"/>
        <v>-1.2876423052993107E-3</v>
      </c>
      <c r="Q1106" s="156">
        <f t="shared" si="197"/>
        <v>2.2176363080564941E-5</v>
      </c>
      <c r="R1106" s="156">
        <f t="shared" si="191"/>
        <v>-1.2654659422187456E-3</v>
      </c>
    </row>
    <row r="1107" spans="9:18" ht="15" x14ac:dyDescent="0.2">
      <c r="I1107" s="49">
        <v>43510</v>
      </c>
      <c r="J1107" s="50">
        <v>5.2300000190734801</v>
      </c>
      <c r="K1107" s="139">
        <f t="shared" si="192"/>
        <v>5.7526928161702809E-3</v>
      </c>
      <c r="L1107" s="140">
        <f t="shared" si="193"/>
        <v>6.133079970669348</v>
      </c>
      <c r="M1107" s="139" t="e" cm="1">
        <f t="array" ref="M1107">[1]!BSMPut(L1107,$G$4,$G$7,V1107,$G$11,AE1107)</f>
        <v>#VALUE!</v>
      </c>
      <c r="N1107" s="139" t="e">
        <f t="shared" si="194"/>
        <v>#VALUE!</v>
      </c>
      <c r="O1107" s="141">
        <f t="shared" si="195"/>
        <v>3.5079921078287946E-2</v>
      </c>
      <c r="P1107" s="139">
        <f t="shared" si="196"/>
        <v>-3.8778743669350881E-3</v>
      </c>
      <c r="Q1107" s="156">
        <f t="shared" si="197"/>
        <v>2.0113484700955478E-4</v>
      </c>
      <c r="R1107" s="156">
        <f t="shared" si="191"/>
        <v>-3.6767395199255332E-3</v>
      </c>
    </row>
    <row r="1108" spans="9:18" ht="15" x14ac:dyDescent="0.2">
      <c r="I1108" s="49">
        <v>43509</v>
      </c>
      <c r="J1108" s="50">
        <v>5.1999998092651296</v>
      </c>
      <c r="K1108" s="139">
        <f t="shared" si="192"/>
        <v>-2.3050498616139226E-3</v>
      </c>
      <c r="L1108" s="140">
        <f t="shared" si="193"/>
        <v>6.0839438554206282</v>
      </c>
      <c r="M1108" s="139" t="e" cm="1">
        <f t="array" ref="M1108">[1]!BSMPut(L1108,$G$4,$G$7,V1108,$G$11,AE1108)</f>
        <v>#VALUE!</v>
      </c>
      <c r="N1108" s="139" t="e">
        <f t="shared" si="194"/>
        <v>#VALUE!</v>
      </c>
      <c r="O1108" s="141">
        <f t="shared" si="195"/>
        <v>-1.4056194170431802E-2</v>
      </c>
      <c r="P1108" s="139">
        <f t="shared" si="196"/>
        <v>1.5538277565828587E-3</v>
      </c>
      <c r="Q1108" s="156">
        <f t="shared" si="197"/>
        <v>3.2292792340925938E-5</v>
      </c>
      <c r="R1108" s="156">
        <f t="shared" si="191"/>
        <v>1.5861205489237846E-3</v>
      </c>
    </row>
    <row r="1109" spans="9:18" ht="15" x14ac:dyDescent="0.2">
      <c r="I1109" s="49">
        <v>43508</v>
      </c>
      <c r="J1109" s="50">
        <v>5.2119998931884703</v>
      </c>
      <c r="K1109" s="139">
        <f t="shared" si="192"/>
        <v>1.5468197962349899E-2</v>
      </c>
      <c r="L1109" s="140">
        <f t="shared" si="193"/>
        <v>6.1923251215325541</v>
      </c>
      <c r="M1109" s="139" t="e" cm="1">
        <f t="array" ref="M1109">[1]!BSMPut(L1109,$G$4,$G$7,V1109,$G$11,AE1109)</f>
        <v>#VALUE!</v>
      </c>
      <c r="N1109" s="139" t="e">
        <f t="shared" si="194"/>
        <v>#VALUE!</v>
      </c>
      <c r="O1109" s="141">
        <f t="shared" si="195"/>
        <v>9.4325071941494087E-2</v>
      </c>
      <c r="P1109" s="139">
        <f t="shared" si="196"/>
        <v>-1.042706959986923E-2</v>
      </c>
      <c r="Q1109" s="156">
        <f t="shared" si="197"/>
        <v>1.4542008509525841E-3</v>
      </c>
      <c r="R1109" s="156">
        <f t="shared" si="191"/>
        <v>-8.9728687489166459E-3</v>
      </c>
    </row>
    <row r="1110" spans="9:18" ht="15" x14ac:dyDescent="0.2">
      <c r="I1110" s="49">
        <v>43507</v>
      </c>
      <c r="J1110" s="50">
        <v>5.1319999694824201</v>
      </c>
      <c r="K1110" s="139">
        <f t="shared" si="192"/>
        <v>7.0394843600856179E-3</v>
      </c>
      <c r="L1110" s="140">
        <f t="shared" si="193"/>
        <v>6.1409268255679574</v>
      </c>
      <c r="M1110" s="139" t="e" cm="1">
        <f t="array" ref="M1110">[1]!BSMPut(L1110,$G$4,$G$7,V1110,$G$11,AE1110)</f>
        <v>#VALUE!</v>
      </c>
      <c r="N1110" s="139" t="e">
        <f t="shared" si="194"/>
        <v>#VALUE!</v>
      </c>
      <c r="O1110" s="141">
        <f t="shared" si="195"/>
        <v>4.2926775976897424E-2</v>
      </c>
      <c r="P1110" s="139">
        <f t="shared" si="196"/>
        <v>-4.7452969989435238E-3</v>
      </c>
      <c r="Q1110" s="156">
        <f t="shared" si="197"/>
        <v>3.0118036002759461E-4</v>
      </c>
      <c r="R1110" s="156">
        <f t="shared" si="191"/>
        <v>-4.4441166389159294E-3</v>
      </c>
    </row>
    <row r="1111" spans="9:18" ht="15" x14ac:dyDescent="0.2">
      <c r="I1111" s="49">
        <v>43504</v>
      </c>
      <c r="J1111" s="50">
        <v>5.0960001945495597</v>
      </c>
      <c r="K1111" s="139">
        <f t="shared" si="192"/>
        <v>-1.2092949533237224E-2</v>
      </c>
      <c r="L1111" s="140">
        <f t="shared" si="193"/>
        <v>6.0242572427376775</v>
      </c>
      <c r="M1111" s="139" t="e" cm="1">
        <f t="array" ref="M1111">[1]!BSMPut(L1111,$G$4,$G$7,V1111,$G$11,AE1111)</f>
        <v>#VALUE!</v>
      </c>
      <c r="N1111" s="139" t="e">
        <f t="shared" si="194"/>
        <v>#VALUE!</v>
      </c>
      <c r="O1111" s="141">
        <f t="shared" si="195"/>
        <v>-7.3742806853382525E-2</v>
      </c>
      <c r="P1111" s="139">
        <f t="shared" si="196"/>
        <v>8.1518239395233436E-3</v>
      </c>
      <c r="Q1111" s="156">
        <f t="shared" si="197"/>
        <v>8.8881102341608362E-4</v>
      </c>
      <c r="R1111" s="156">
        <f t="shared" si="191"/>
        <v>9.0406349629394266E-3</v>
      </c>
    </row>
    <row r="1112" spans="9:18" ht="15" x14ac:dyDescent="0.2">
      <c r="I1112" s="49">
        <v>43503</v>
      </c>
      <c r="J1112" s="50">
        <v>5.1579999923706001</v>
      </c>
      <c r="K1112" s="139">
        <f t="shared" si="192"/>
        <v>-2.7105416533867994E-3</v>
      </c>
      <c r="L1112" s="140">
        <f t="shared" si="193"/>
        <v>6.0814711664542891</v>
      </c>
      <c r="M1112" s="139" t="e" cm="1">
        <f t="array" ref="M1112">[1]!BSMPut(L1112,$G$4,$G$7,V1112,$G$11,AE1112)</f>
        <v>#VALUE!</v>
      </c>
      <c r="N1112" s="139" t="e">
        <f t="shared" si="194"/>
        <v>#VALUE!</v>
      </c>
      <c r="O1112" s="141">
        <f t="shared" si="195"/>
        <v>-1.6528883136770922E-2</v>
      </c>
      <c r="P1112" s="139">
        <f t="shared" si="196"/>
        <v>1.8271686554569011E-3</v>
      </c>
      <c r="Q1112" s="156">
        <f t="shared" si="197"/>
        <v>4.4653666290540483E-5</v>
      </c>
      <c r="R1112" s="156">
        <f t="shared" si="191"/>
        <v>1.8718223217474416E-3</v>
      </c>
    </row>
    <row r="1113" spans="9:18" ht="15" x14ac:dyDescent="0.2">
      <c r="I1113" s="49">
        <v>43502</v>
      </c>
      <c r="J1113" s="50">
        <v>5.1719999313354403</v>
      </c>
      <c r="K1113" s="139">
        <f t="shared" si="192"/>
        <v>3.8674435601469056E-4</v>
      </c>
      <c r="L1113" s="140">
        <f t="shared" si="193"/>
        <v>6.1003584166932159</v>
      </c>
      <c r="M1113" s="139" t="e" cm="1">
        <f t="array" ref="M1113">[1]!BSMPut(L1113,$G$4,$G$7,V1113,$G$11,AE1113)</f>
        <v>#VALUE!</v>
      </c>
      <c r="N1113" s="139" t="e">
        <f t="shared" si="194"/>
        <v>#VALUE!</v>
      </c>
      <c r="O1113" s="141">
        <f t="shared" si="195"/>
        <v>2.3583671021558672E-3</v>
      </c>
      <c r="P1113" s="139">
        <f t="shared" si="196"/>
        <v>-2.6070330411699888E-4</v>
      </c>
      <c r="Q1113" s="156">
        <f t="shared" si="197"/>
        <v>9.090607782091259E-7</v>
      </c>
      <c r="R1113" s="156">
        <f t="shared" si="191"/>
        <v>-2.5979424333878975E-4</v>
      </c>
    </row>
    <row r="1114" spans="9:18" ht="15" x14ac:dyDescent="0.2">
      <c r="I1114" s="49">
        <v>43501</v>
      </c>
      <c r="J1114" s="50">
        <v>5.17000007629394</v>
      </c>
      <c r="K1114" s="139">
        <f t="shared" si="192"/>
        <v>1.1612236446031437E-3</v>
      </c>
      <c r="L1114" s="140">
        <f t="shared" si="193"/>
        <v>6.1050811914334373</v>
      </c>
      <c r="M1114" s="139" t="e" cm="1">
        <f t="array" ref="M1114">[1]!BSMPut(L1114,$G$4,$G$7,V1114,$G$11,AE1114)</f>
        <v>#VALUE!</v>
      </c>
      <c r="N1114" s="139" t="e">
        <f t="shared" si="194"/>
        <v>#VALUE!</v>
      </c>
      <c r="O1114" s="141">
        <f t="shared" si="195"/>
        <v>7.0811418423772921E-3</v>
      </c>
      <c r="P1114" s="139">
        <f t="shared" si="196"/>
        <v>-7.8277765727877071E-4</v>
      </c>
      <c r="Q1114" s="156">
        <f t="shared" si="197"/>
        <v>8.1955233481006285E-6</v>
      </c>
      <c r="R1114" s="156">
        <f t="shared" si="191"/>
        <v>-7.7458213393067005E-4</v>
      </c>
    </row>
    <row r="1115" spans="9:18" ht="15" x14ac:dyDescent="0.2">
      <c r="I1115" s="49">
        <v>43500</v>
      </c>
      <c r="J1115" s="50">
        <v>5.1640000343322701</v>
      </c>
      <c r="K1115" s="139">
        <f t="shared" si="192"/>
        <v>0</v>
      </c>
      <c r="L1115" s="140">
        <f t="shared" si="193"/>
        <v>6.09800004959106</v>
      </c>
      <c r="M1115" s="139" t="e" cm="1">
        <f t="array" ref="M1115">[1]!BSMPut(L1115,$G$4,$G$7,V1115,$G$11,AE1115)</f>
        <v>#VALUE!</v>
      </c>
      <c r="N1115" s="139" t="e">
        <f t="shared" si="194"/>
        <v>#VALUE!</v>
      </c>
      <c r="O1115" s="141">
        <f t="shared" si="195"/>
        <v>0</v>
      </c>
      <c r="P1115" s="139">
        <f t="shared" si="196"/>
        <v>0</v>
      </c>
      <c r="Q1115" s="156">
        <f t="shared" si="197"/>
        <v>0</v>
      </c>
      <c r="R1115" s="156">
        <f t="shared" si="191"/>
        <v>0</v>
      </c>
    </row>
    <row r="1116" spans="9:18" ht="15" x14ac:dyDescent="0.2">
      <c r="I1116" s="49">
        <v>43497</v>
      </c>
      <c r="J1116" s="50">
        <v>5.1640000343322701</v>
      </c>
      <c r="K1116" s="139">
        <f t="shared" si="192"/>
        <v>-1.3846380071698253E-2</v>
      </c>
      <c r="L1116" s="140">
        <f t="shared" si="193"/>
        <v>6.0135648232271874</v>
      </c>
      <c r="M1116" s="139" t="e" cm="1">
        <f t="array" ref="M1116">[1]!BSMPut(L1116,$G$4,$G$7,V1116,$G$11,AE1116)</f>
        <v>#VALUE!</v>
      </c>
      <c r="N1116" s="139" t="e">
        <f t="shared" si="194"/>
        <v>#VALUE!</v>
      </c>
      <c r="O1116" s="141">
        <f t="shared" si="195"/>
        <v>-8.4435226363872573E-2</v>
      </c>
      <c r="P1116" s="139">
        <f t="shared" si="196"/>
        <v>9.3338066312093088E-3</v>
      </c>
      <c r="Q1116" s="156">
        <f t="shared" si="197"/>
        <v>1.165245537154464E-3</v>
      </c>
      <c r="R1116" s="156">
        <f t="shared" si="191"/>
        <v>1.0499052168363773E-2</v>
      </c>
    </row>
    <row r="1117" spans="9:18" ht="15" x14ac:dyDescent="0.2">
      <c r="I1117" s="49">
        <v>43496</v>
      </c>
      <c r="J1117" s="50">
        <v>5.23600006103515</v>
      </c>
      <c r="K1117" s="139">
        <f t="shared" si="192"/>
        <v>3.82016239697474E-4</v>
      </c>
      <c r="L1117" s="140">
        <f t="shared" si="193"/>
        <v>6.1003295846396801</v>
      </c>
      <c r="M1117" s="139" t="e" cm="1">
        <f t="array" ref="M1117">[1]!BSMPut(L1117,$G$4,$G$7,V1117,$G$11,AE1117)</f>
        <v>#VALUE!</v>
      </c>
      <c r="N1117" s="139" t="e">
        <f t="shared" si="194"/>
        <v>#VALUE!</v>
      </c>
      <c r="O1117" s="141">
        <f t="shared" si="195"/>
        <v>2.3295350486201016E-3</v>
      </c>
      <c r="P1117" s="139">
        <f t="shared" si="196"/>
        <v>-2.5751609394332361E-4</v>
      </c>
      <c r="Q1117" s="156">
        <f t="shared" si="197"/>
        <v>8.8696932841958619E-7</v>
      </c>
      <c r="R1117" s="156">
        <f t="shared" si="191"/>
        <v>-2.5662912461490403E-4</v>
      </c>
    </row>
    <row r="1118" spans="9:18" ht="15" x14ac:dyDescent="0.2">
      <c r="I1118" s="49">
        <v>43495</v>
      </c>
      <c r="J1118" s="50">
        <v>5.2340002059936497</v>
      </c>
      <c r="K1118" s="139">
        <f t="shared" si="192"/>
        <v>-7.6388659871653314E-4</v>
      </c>
      <c r="L1118" s="140">
        <f t="shared" si="193"/>
        <v>6.0933418690742052</v>
      </c>
      <c r="M1118" s="139" t="e" cm="1">
        <f t="array" ref="M1118">[1]!BSMPut(L1118,$G$4,$G$7,V1118,$G$11,AE1118)</f>
        <v>#VALUE!</v>
      </c>
      <c r="N1118" s="139" t="e">
        <f t="shared" si="194"/>
        <v>#VALUE!</v>
      </c>
      <c r="O1118" s="141">
        <f t="shared" si="195"/>
        <v>-4.6581805168548485E-3</v>
      </c>
      <c r="P1118" s="139">
        <f t="shared" si="196"/>
        <v>5.149338501234009E-4</v>
      </c>
      <c r="Q1118" s="156">
        <f t="shared" si="197"/>
        <v>3.5465226138371057E-6</v>
      </c>
      <c r="R1118" s="156">
        <f t="shared" si="191"/>
        <v>5.1848037273723798E-4</v>
      </c>
    </row>
    <row r="1119" spans="9:18" ht="15" x14ac:dyDescent="0.2">
      <c r="I1119" s="49">
        <v>43494</v>
      </c>
      <c r="J1119" s="50">
        <v>5.2379999160766602</v>
      </c>
      <c r="K1119" s="139">
        <f t="shared" si="192"/>
        <v>1.3067026786114124E-2</v>
      </c>
      <c r="L1119" s="140">
        <f t="shared" si="193"/>
        <v>6.1776827795807918</v>
      </c>
      <c r="M1119" s="139" t="e" cm="1">
        <f t="array" ref="M1119">[1]!BSMPut(L1119,$G$4,$G$7,V1119,$G$11,AE1119)</f>
        <v>#VALUE!</v>
      </c>
      <c r="N1119" s="139" t="e">
        <f t="shared" si="194"/>
        <v>#VALUE!</v>
      </c>
      <c r="O1119" s="141">
        <f t="shared" si="195"/>
        <v>7.9682729989731804E-2</v>
      </c>
      <c r="P1119" s="139">
        <f t="shared" si="196"/>
        <v>-8.8084467301108114E-3</v>
      </c>
      <c r="Q1119" s="156">
        <f t="shared" si="197"/>
        <v>1.037763792383496E-3</v>
      </c>
      <c r="R1119" s="156">
        <f t="shared" si="191"/>
        <v>-7.7706829377273152E-3</v>
      </c>
    </row>
    <row r="1120" spans="9:18" ht="15" x14ac:dyDescent="0.2">
      <c r="I1120" s="49">
        <v>43493</v>
      </c>
      <c r="J1120" s="50">
        <v>5.17000007629394</v>
      </c>
      <c r="K1120" s="139">
        <f t="shared" si="192"/>
        <v>-6.1704908816742942E-3</v>
      </c>
      <c r="L1120" s="140">
        <f t="shared" si="193"/>
        <v>6.0603723958886091</v>
      </c>
      <c r="M1120" s="139" t="e" cm="1">
        <f t="array" ref="M1120">[1]!BSMPut(L1120,$G$4,$G$7,V1120,$G$11,AE1120)</f>
        <v>#VALUE!</v>
      </c>
      <c r="N1120" s="139" t="e">
        <f t="shared" si="194"/>
        <v>#VALUE!</v>
      </c>
      <c r="O1120" s="141">
        <f t="shared" si="195"/>
        <v>-3.7627653702450914E-2</v>
      </c>
      <c r="P1120" s="139">
        <f t="shared" si="196"/>
        <v>4.1595108910024341E-3</v>
      </c>
      <c r="Q1120" s="156">
        <f t="shared" si="197"/>
        <v>2.3141120356885269E-4</v>
      </c>
      <c r="R1120" s="156">
        <f t="shared" si="191"/>
        <v>4.3909220945712868E-3</v>
      </c>
    </row>
    <row r="1121" spans="9:18" ht="15" x14ac:dyDescent="0.2">
      <c r="I1121" s="49">
        <v>43490</v>
      </c>
      <c r="J1121" s="50">
        <v>5.2020001411437899</v>
      </c>
      <c r="K1121" s="139">
        <f t="shared" si="192"/>
        <v>9.27011967618507E-3</v>
      </c>
      <c r="L1121" s="140">
        <f t="shared" si="193"/>
        <v>6.154529239836152</v>
      </c>
      <c r="M1121" s="139" t="e" cm="1">
        <f t="array" ref="M1121">[1]!BSMPut(L1121,$G$4,$G$7,V1121,$G$11,AE1121)</f>
        <v>#VALUE!</v>
      </c>
      <c r="N1121" s="139" t="e">
        <f t="shared" si="194"/>
        <v>#VALUE!</v>
      </c>
      <c r="O1121" s="141">
        <f t="shared" si="195"/>
        <v>5.6529190245091954E-2</v>
      </c>
      <c r="P1121" s="139">
        <f t="shared" si="196"/>
        <v>-6.2489621155595162E-3</v>
      </c>
      <c r="Q1121" s="156">
        <f t="shared" si="197"/>
        <v>5.2229471713796151E-4</v>
      </c>
      <c r="R1121" s="156">
        <f t="shared" si="191"/>
        <v>-5.7266673984215548E-3</v>
      </c>
    </row>
    <row r="1122" spans="9:18" ht="15" x14ac:dyDescent="0.2">
      <c r="I1122" s="49">
        <v>43489</v>
      </c>
      <c r="J1122" s="50">
        <v>5.1539998054504297</v>
      </c>
      <c r="K1122" s="139">
        <f t="shared" si="192"/>
        <v>1.9420771654109967E-3</v>
      </c>
      <c r="L1122" s="140">
        <f t="shared" si="193"/>
        <v>6.1098428362420467</v>
      </c>
      <c r="M1122" s="139" t="e" cm="1">
        <f t="array" ref="M1122">[1]!BSMPut(L1122,$G$4,$G$7,V1122,$G$11,AE1122)</f>
        <v>#VALUE!</v>
      </c>
      <c r="N1122" s="139" t="e">
        <f t="shared" si="194"/>
        <v>#VALUE!</v>
      </c>
      <c r="O1122" s="141">
        <f t="shared" si="195"/>
        <v>1.1842786650986703E-2</v>
      </c>
      <c r="P1122" s="139">
        <f t="shared" si="196"/>
        <v>-1.309148862805358E-3</v>
      </c>
      <c r="Q1122" s="156">
        <f t="shared" si="197"/>
        <v>2.2923341017771524E-5</v>
      </c>
      <c r="R1122" s="156">
        <f t="shared" si="191"/>
        <v>-1.2862255217875864E-3</v>
      </c>
    </row>
    <row r="1123" spans="9:18" ht="15" x14ac:dyDescent="0.2">
      <c r="I1123" s="49">
        <v>43488</v>
      </c>
      <c r="J1123" s="50">
        <v>5.1440000534057599</v>
      </c>
      <c r="K1123" s="139">
        <f t="shared" si="192"/>
        <v>-6.2015827280455663E-3</v>
      </c>
      <c r="L1123" s="140">
        <f t="shared" si="193"/>
        <v>6.0601827978078946</v>
      </c>
      <c r="M1123" s="139" t="e" cm="1">
        <f t="array" ref="M1123">[1]!BSMPut(L1123,$G$4,$G$7,V1123,$G$11,AE1123)</f>
        <v>#VALUE!</v>
      </c>
      <c r="N1123" s="139" t="e">
        <f t="shared" si="194"/>
        <v>#VALUE!</v>
      </c>
      <c r="O1123" s="141">
        <f t="shared" si="195"/>
        <v>-3.7817251783165418E-2</v>
      </c>
      <c r="P1123" s="139">
        <f t="shared" si="196"/>
        <v>4.1804698189196899E-3</v>
      </c>
      <c r="Q1123" s="156">
        <f t="shared" si="197"/>
        <v>2.3374914678985222E-4</v>
      </c>
      <c r="R1123" s="156">
        <f t="shared" si="191"/>
        <v>4.414218965709542E-3</v>
      </c>
    </row>
    <row r="1124" spans="9:18" ht="15" x14ac:dyDescent="0.2">
      <c r="I1124" s="49">
        <v>43487</v>
      </c>
      <c r="J1124" s="50">
        <v>5.1760001182556099</v>
      </c>
      <c r="K1124" s="139">
        <f t="shared" si="192"/>
        <v>1.1598767681239418E-3</v>
      </c>
      <c r="L1124" s="140">
        <f t="shared" si="193"/>
        <v>6.1050729781805995</v>
      </c>
      <c r="M1124" s="139" t="e" cm="1">
        <f t="array" ref="M1124">[1]!BSMPut(L1124,$G$4,$G$7,V1124,$G$11,AE1124)</f>
        <v>#VALUE!</v>
      </c>
      <c r="N1124" s="139" t="e">
        <f t="shared" si="194"/>
        <v>#VALUE!</v>
      </c>
      <c r="O1124" s="141">
        <f t="shared" si="195"/>
        <v>7.0729285895394511E-3</v>
      </c>
      <c r="P1124" s="139">
        <f t="shared" si="196"/>
        <v>-7.8186973155744595E-4</v>
      </c>
      <c r="Q1124" s="156">
        <f t="shared" si="197"/>
        <v>8.1765227772515175E-6</v>
      </c>
      <c r="R1124" s="156">
        <f t="shared" si="191"/>
        <v>-7.7369320878019441E-4</v>
      </c>
    </row>
    <row r="1125" spans="9:18" ht="15" x14ac:dyDescent="0.2">
      <c r="I1125" s="49">
        <v>43486</v>
      </c>
      <c r="J1125" s="50">
        <v>5.17000007629394</v>
      </c>
      <c r="K1125" s="139">
        <f t="shared" si="192"/>
        <v>-2.7095670835947765E-2</v>
      </c>
      <c r="L1125" s="140">
        <f t="shared" si="193"/>
        <v>5.9327706474897477</v>
      </c>
      <c r="M1125" s="139" t="e" cm="1">
        <f t="array" ref="M1125">[1]!BSMPut(L1125,$G$4,$G$7,V1125,$G$11,AE1125)</f>
        <v>#VALUE!</v>
      </c>
      <c r="N1125" s="139" t="e">
        <f t="shared" si="194"/>
        <v>#VALUE!</v>
      </c>
      <c r="O1125" s="141">
        <f t="shared" si="195"/>
        <v>-0.16522940210131232</v>
      </c>
      <c r="P1125" s="139">
        <f t="shared" si="196"/>
        <v>1.8265117006470769E-2</v>
      </c>
      <c r="Q1125" s="156">
        <f t="shared" si="197"/>
        <v>4.4621561791583679E-3</v>
      </c>
      <c r="R1125" s="156">
        <f t="shared" si="191"/>
        <v>2.2727273185629136E-2</v>
      </c>
    </row>
    <row r="1126" spans="9:18" ht="15" x14ac:dyDescent="0.2">
      <c r="I1126" s="49">
        <v>43483</v>
      </c>
      <c r="J1126" s="50">
        <v>5.3119997978210396</v>
      </c>
      <c r="K1126" s="139">
        <f t="shared" si="192"/>
        <v>1.1359445273412557E-2</v>
      </c>
      <c r="L1126" s="140">
        <f t="shared" si="193"/>
        <v>6.1672699474316559</v>
      </c>
      <c r="M1126" s="139" t="e" cm="1">
        <f t="array" ref="M1126">[1]!BSMPut(L1126,$G$4,$G$7,V1126,$G$11,AE1126)</f>
        <v>#VALUE!</v>
      </c>
      <c r="N1126" s="139" t="e">
        <f t="shared" si="194"/>
        <v>#VALUE!</v>
      </c>
      <c r="O1126" s="141">
        <f t="shared" si="195"/>
        <v>6.9269897840595895E-2</v>
      </c>
      <c r="P1126" s="139">
        <f t="shared" si="196"/>
        <v>-7.6573707402812913E-3</v>
      </c>
      <c r="Q1126" s="156">
        <f t="shared" si="197"/>
        <v>7.8425843519071064E-4</v>
      </c>
      <c r="R1126" s="156">
        <f t="shared" si="191"/>
        <v>-6.8731123050905802E-3</v>
      </c>
    </row>
    <row r="1127" spans="9:18" ht="15" x14ac:dyDescent="0.2">
      <c r="I1127" s="49">
        <v>43482</v>
      </c>
      <c r="J1127" s="50">
        <v>5.2519998550415004</v>
      </c>
      <c r="K1127" s="139">
        <f t="shared" si="192"/>
        <v>9.1813689226945532E-3</v>
      </c>
      <c r="L1127" s="140">
        <f t="shared" si="193"/>
        <v>6.1539880377369647</v>
      </c>
      <c r="M1127" s="139" t="e" cm="1">
        <f t="array" ref="M1127">[1]!BSMPut(L1127,$G$4,$G$7,V1127,$G$11,AE1127)</f>
        <v>#VALUE!</v>
      </c>
      <c r="N1127" s="139" t="e">
        <f t="shared" si="194"/>
        <v>#VALUE!</v>
      </c>
      <c r="O1127" s="141">
        <f t="shared" si="195"/>
        <v>5.5987988145904666E-2</v>
      </c>
      <c r="P1127" s="139">
        <f t="shared" si="196"/>
        <v>-6.1891354773214733E-3</v>
      </c>
      <c r="Q1127" s="156">
        <f t="shared" si="197"/>
        <v>5.1234184535275474E-4</v>
      </c>
      <c r="R1127" s="156">
        <f t="shared" si="191"/>
        <v>-5.6767936319687181E-3</v>
      </c>
    </row>
    <row r="1128" spans="9:18" ht="15" x14ac:dyDescent="0.2">
      <c r="I1128" s="49">
        <v>43481</v>
      </c>
      <c r="J1128" s="50">
        <v>5.2039999961853001</v>
      </c>
      <c r="K1128" s="139">
        <f t="shared" si="192"/>
        <v>0</v>
      </c>
      <c r="L1128" s="140">
        <f t="shared" si="193"/>
        <v>6.09800004959106</v>
      </c>
      <c r="M1128" s="139" t="e" cm="1">
        <f t="array" ref="M1128">[1]!BSMPut(L1128,$G$4,$G$7,V1128,$G$11,AE1128)</f>
        <v>#VALUE!</v>
      </c>
      <c r="N1128" s="139" t="e">
        <f t="shared" si="194"/>
        <v>#VALUE!</v>
      </c>
      <c r="O1128" s="141">
        <f t="shared" si="195"/>
        <v>0</v>
      </c>
      <c r="P1128" s="139">
        <f t="shared" si="196"/>
        <v>0</v>
      </c>
      <c r="Q1128" s="156">
        <f t="shared" si="197"/>
        <v>0</v>
      </c>
      <c r="R1128" s="156">
        <f t="shared" si="191"/>
        <v>0</v>
      </c>
    </row>
    <row r="1129" spans="9:18" ht="15" x14ac:dyDescent="0.2">
      <c r="I1129" s="49">
        <v>43480</v>
      </c>
      <c r="J1129" s="50">
        <v>5.2039999961853001</v>
      </c>
      <c r="K1129" s="139">
        <f t="shared" si="192"/>
        <v>-2.6866143692035778E-3</v>
      </c>
      <c r="L1129" s="140">
        <f t="shared" si="193"/>
        <v>6.0816170750344245</v>
      </c>
      <c r="M1129" s="139" t="e" cm="1">
        <f t="array" ref="M1129">[1]!BSMPut(L1129,$G$4,$G$7,V1129,$G$11,AE1129)</f>
        <v>#VALUE!</v>
      </c>
      <c r="N1129" s="139" t="e">
        <f t="shared" si="194"/>
        <v>#VALUE!</v>
      </c>
      <c r="O1129" s="141">
        <f t="shared" si="195"/>
        <v>-1.638297455663551E-2</v>
      </c>
      <c r="P1129" s="139">
        <f t="shared" si="196"/>
        <v>1.8110393391576917E-3</v>
      </c>
      <c r="Q1129" s="156">
        <f t="shared" si="197"/>
        <v>4.386878616526322E-5</v>
      </c>
      <c r="R1129" s="156">
        <f t="shared" si="191"/>
        <v>1.8549081253229549E-3</v>
      </c>
    </row>
    <row r="1130" spans="9:18" ht="15" x14ac:dyDescent="0.2">
      <c r="I1130" s="49">
        <v>43479</v>
      </c>
      <c r="J1130" s="50">
        <v>5.2179999351501403</v>
      </c>
      <c r="K1130" s="139">
        <f t="shared" si="192"/>
        <v>6.151512179543169E-3</v>
      </c>
      <c r="L1130" s="140">
        <f t="shared" si="193"/>
        <v>6.1355119711669746</v>
      </c>
      <c r="M1130" s="139" t="e" cm="1">
        <f t="array" ref="M1130">[1]!BSMPut(L1130,$G$4,$G$7,V1130,$G$11,AE1130)</f>
        <v>#VALUE!</v>
      </c>
      <c r="N1130" s="139" t="e">
        <f t="shared" si="194"/>
        <v>#VALUE!</v>
      </c>
      <c r="O1130" s="141">
        <f t="shared" si="195"/>
        <v>3.7511921575914542E-2</v>
      </c>
      <c r="P1130" s="139">
        <f t="shared" si="196"/>
        <v>-4.1467174002210632E-3</v>
      </c>
      <c r="Q1130" s="156">
        <f t="shared" si="197"/>
        <v>2.2998988060338716E-4</v>
      </c>
      <c r="R1130" s="156">
        <f t="shared" si="191"/>
        <v>-3.9167275196176762E-3</v>
      </c>
    </row>
    <row r="1131" spans="9:18" ht="15" x14ac:dyDescent="0.2">
      <c r="I1131" s="49">
        <v>43476</v>
      </c>
      <c r="J1131" s="50">
        <v>5.1859998703002903</v>
      </c>
      <c r="K1131" s="139">
        <f t="shared" si="192"/>
        <v>-1.1503183706805085E-2</v>
      </c>
      <c r="L1131" s="140">
        <f t="shared" si="193"/>
        <v>6.0278536347765082</v>
      </c>
      <c r="M1131" s="139" t="e" cm="1">
        <f t="array" ref="M1131">[1]!BSMPut(L1131,$G$4,$G$7,V1131,$G$11,AE1131)</f>
        <v>#VALUE!</v>
      </c>
      <c r="N1131" s="139" t="e">
        <f t="shared" si="194"/>
        <v>#VALUE!</v>
      </c>
      <c r="O1131" s="141">
        <f t="shared" si="195"/>
        <v>-7.0146414814551861E-2</v>
      </c>
      <c r="P1131" s="139">
        <f t="shared" si="196"/>
        <v>7.7542644219375789E-3</v>
      </c>
      <c r="Q1131" s="156">
        <f t="shared" si="197"/>
        <v>8.0423146853700767E-4</v>
      </c>
      <c r="R1131" s="156">
        <f t="shared" si="191"/>
        <v>8.5584958904745857E-3</v>
      </c>
    </row>
    <row r="1132" spans="9:18" ht="15" x14ac:dyDescent="0.2">
      <c r="I1132" s="49">
        <v>43475</v>
      </c>
      <c r="J1132" s="50">
        <v>5.2459998130798304</v>
      </c>
      <c r="K1132" s="139">
        <f t="shared" si="192"/>
        <v>1.3433265768182127E-2</v>
      </c>
      <c r="L1132" s="140">
        <f t="shared" si="193"/>
        <v>6.1799161049116043</v>
      </c>
      <c r="M1132" s="139" t="e" cm="1">
        <f t="array" ref="M1132">[1]!BSMPut(L1132,$G$4,$G$7,V1132,$G$11,AE1132)</f>
        <v>#VALUE!</v>
      </c>
      <c r="N1132" s="139" t="e">
        <f t="shared" si="194"/>
        <v>#VALUE!</v>
      </c>
      <c r="O1132" s="141">
        <f t="shared" si="195"/>
        <v>8.1916055320544245E-2</v>
      </c>
      <c r="P1132" s="139">
        <f t="shared" si="196"/>
        <v>-9.0553274181846694E-3</v>
      </c>
      <c r="Q1132" s="156">
        <f t="shared" si="197"/>
        <v>1.0967513192319208E-3</v>
      </c>
      <c r="R1132" s="156">
        <f t="shared" si="191"/>
        <v>-7.958576098952749E-3</v>
      </c>
    </row>
    <row r="1133" spans="9:18" ht="15" x14ac:dyDescent="0.2">
      <c r="I1133" s="49">
        <v>43474</v>
      </c>
      <c r="J1133" s="50">
        <v>5.1760001182556099</v>
      </c>
      <c r="K1133" s="139">
        <f t="shared" si="192"/>
        <v>-3.4714883940175972E-3</v>
      </c>
      <c r="L1133" s="140">
        <f t="shared" si="193"/>
        <v>6.076830913192186</v>
      </c>
      <c r="M1133" s="139" t="e" cm="1">
        <f t="array" ref="M1133">[1]!BSMPut(L1133,$G$4,$G$7,V1133,$G$11,AE1133)</f>
        <v>#VALUE!</v>
      </c>
      <c r="N1133" s="139" t="e">
        <f t="shared" si="194"/>
        <v>#VALUE!</v>
      </c>
      <c r="O1133" s="141">
        <f t="shared" si="195"/>
        <v>-2.1169136398873967E-2</v>
      </c>
      <c r="P1133" s="139">
        <f t="shared" si="196"/>
        <v>2.3401207553501238E-3</v>
      </c>
      <c r="Q1133" s="156">
        <f t="shared" si="197"/>
        <v>7.3244730713643028E-5</v>
      </c>
      <c r="R1133" s="156">
        <f t="shared" si="191"/>
        <v>2.4133654860637667E-3</v>
      </c>
    </row>
    <row r="1134" spans="9:18" ht="15" x14ac:dyDescent="0.2">
      <c r="I1134" s="49">
        <v>43473</v>
      </c>
      <c r="J1134" s="50">
        <v>5.1939997673034597</v>
      </c>
      <c r="K1134" s="139">
        <f t="shared" si="192"/>
        <v>7.3429567277732109E-3</v>
      </c>
      <c r="L1134" s="140">
        <f t="shared" si="193"/>
        <v>6.1427774000811661</v>
      </c>
      <c r="M1134" s="139" t="e" cm="1">
        <f t="array" ref="M1134">[1]!BSMPut(L1134,$G$4,$G$7,V1134,$G$11,AE1134)</f>
        <v>#VALUE!</v>
      </c>
      <c r="N1134" s="139" t="e">
        <f t="shared" si="194"/>
        <v>#VALUE!</v>
      </c>
      <c r="O1134" s="141">
        <f t="shared" si="195"/>
        <v>4.4777350490106116E-2</v>
      </c>
      <c r="P1134" s="139">
        <f t="shared" si="196"/>
        <v>-4.9498668853141343E-3</v>
      </c>
      <c r="Q1134" s="156">
        <f t="shared" si="197"/>
        <v>3.2770788354237565E-4</v>
      </c>
      <c r="R1134" s="156">
        <f t="shared" si="191"/>
        <v>-4.6221590017717588E-3</v>
      </c>
    </row>
    <row r="1135" spans="9:18" ht="15" x14ac:dyDescent="0.2">
      <c r="I1135" s="49">
        <v>43472</v>
      </c>
      <c r="J1135" s="50">
        <v>5.1560001373290998</v>
      </c>
      <c r="K1135" s="139">
        <f t="shared" si="192"/>
        <v>-7.7543821041805639E-4</v>
      </c>
      <c r="L1135" s="140">
        <f t="shared" si="193"/>
        <v>6.093271427345476</v>
      </c>
      <c r="M1135" s="139" t="e" cm="1">
        <f t="array" ref="M1135">[1]!BSMPut(L1135,$G$4,$G$7,V1135,$G$11,AE1135)</f>
        <v>#VALUE!</v>
      </c>
      <c r="N1135" s="139" t="e">
        <f t="shared" si="194"/>
        <v>#VALUE!</v>
      </c>
      <c r="O1135" s="141">
        <f t="shared" si="195"/>
        <v>-4.7286222455840132E-3</v>
      </c>
      <c r="P1135" s="139">
        <f t="shared" si="196"/>
        <v>5.227207597231061E-4</v>
      </c>
      <c r="Q1135" s="156">
        <f t="shared" si="197"/>
        <v>3.6545957619106069E-6</v>
      </c>
      <c r="R1135" s="156">
        <f t="shared" si="191"/>
        <v>5.2637535548501668E-4</v>
      </c>
    </row>
    <row r="1136" spans="9:18" ht="15" x14ac:dyDescent="0.2">
      <c r="I1136" s="49">
        <v>43469</v>
      </c>
      <c r="J1136" s="50">
        <v>5.1599998474120996</v>
      </c>
      <c r="K1136" s="139">
        <f t="shared" si="192"/>
        <v>9.3458350856124982E-3</v>
      </c>
      <c r="L1136" s="140">
        <f t="shared" si="193"/>
        <v>6.1549909524065951</v>
      </c>
      <c r="M1136" s="139" t="e" cm="1">
        <f t="array" ref="M1136">[1]!BSMPut(L1136,$G$4,$G$7,V1136,$G$11,AE1136)</f>
        <v>#VALUE!</v>
      </c>
      <c r="N1136" s="139" t="e">
        <f t="shared" si="194"/>
        <v>#VALUE!</v>
      </c>
      <c r="O1136" s="141">
        <f t="shared" si="195"/>
        <v>5.6990902815535094E-2</v>
      </c>
      <c r="P1136" s="139">
        <f t="shared" si="196"/>
        <v>-6.3000016643035795E-3</v>
      </c>
      <c r="Q1136" s="156">
        <f t="shared" si="197"/>
        <v>5.3086143652637699E-4</v>
      </c>
      <c r="R1136" s="156">
        <f t="shared" si="191"/>
        <v>-5.7691402277772023E-3</v>
      </c>
    </row>
    <row r="1137" spans="9:18" ht="15" x14ac:dyDescent="0.2">
      <c r="I1137" s="49">
        <v>43468</v>
      </c>
      <c r="J1137" s="50">
        <v>5.1119999885559002</v>
      </c>
      <c r="K1137" s="139">
        <f t="shared" si="192"/>
        <v>7.4612769656624191E-3</v>
      </c>
      <c r="L1137" s="140">
        <f t="shared" si="193"/>
        <v>6.1434989168976815</v>
      </c>
      <c r="M1137" s="139" t="e" cm="1">
        <f t="array" ref="M1137">[1]!BSMPut(L1137,$G$4,$G$7,V1137,$G$11,AE1137)</f>
        <v>#VALUE!</v>
      </c>
      <c r="N1137" s="139" t="e">
        <f t="shared" si="194"/>
        <v>#VALUE!</v>
      </c>
      <c r="O1137" s="141">
        <f t="shared" si="195"/>
        <v>4.5498867306621449E-2</v>
      </c>
      <c r="P1137" s="139">
        <f t="shared" si="196"/>
        <v>-5.0296262314607019E-3</v>
      </c>
      <c r="Q1137" s="156">
        <f t="shared" si="197"/>
        <v>3.3835396825442326E-4</v>
      </c>
      <c r="R1137" s="156">
        <f t="shared" si="191"/>
        <v>-4.6912722632062786E-3</v>
      </c>
    </row>
    <row r="1138" spans="9:18" ht="15" x14ac:dyDescent="0.2">
      <c r="I1138" s="49">
        <v>43467</v>
      </c>
      <c r="J1138" s="50">
        <v>5.0739998817443803</v>
      </c>
      <c r="K1138" s="139">
        <f t="shared" si="192"/>
        <v>5.9299902731437121E-3</v>
      </c>
      <c r="L1138" s="140">
        <f t="shared" si="193"/>
        <v>6.1341611305707655</v>
      </c>
      <c r="M1138" s="139" t="e" cm="1">
        <f t="array" ref="M1138">[1]!BSMPut(L1138,$G$4,$G$7,V1138,$G$11,AE1138)</f>
        <v>#VALUE!</v>
      </c>
      <c r="N1138" s="139" t="e">
        <f t="shared" si="194"/>
        <v>#VALUE!</v>
      </c>
      <c r="O1138" s="141">
        <f t="shared" si="195"/>
        <v>3.6161080979705496E-2</v>
      </c>
      <c r="P1138" s="139">
        <f t="shared" si="196"/>
        <v>-3.9973900938635653E-3</v>
      </c>
      <c r="Q1138" s="156">
        <f t="shared" si="197"/>
        <v>2.1372381281027389E-4</v>
      </c>
      <c r="R1138" s="156">
        <f t="shared" si="191"/>
        <v>-3.7836662810532915E-3</v>
      </c>
    </row>
    <row r="1139" spans="9:18" ht="15" x14ac:dyDescent="0.2">
      <c r="I1139" s="49">
        <v>43466</v>
      </c>
      <c r="J1139" s="50">
        <v>5.0440001487731898</v>
      </c>
      <c r="K1139" s="139">
        <f t="shared" si="192"/>
        <v>0</v>
      </c>
      <c r="L1139" s="140">
        <f t="shared" si="193"/>
        <v>6.09800004959106</v>
      </c>
      <c r="M1139" s="139" t="e" cm="1">
        <f t="array" ref="M1139">[1]!BSMPut(L1139,$G$4,$G$7,V1139,$G$11,AE1139)</f>
        <v>#VALUE!</v>
      </c>
      <c r="N1139" s="139" t="e">
        <f t="shared" si="194"/>
        <v>#VALUE!</v>
      </c>
      <c r="O1139" s="141">
        <f t="shared" si="195"/>
        <v>0</v>
      </c>
      <c r="P1139" s="139">
        <f t="shared" si="196"/>
        <v>0</v>
      </c>
      <c r="Q1139" s="156">
        <f t="shared" si="197"/>
        <v>0</v>
      </c>
      <c r="R1139" s="156">
        <f t="shared" si="191"/>
        <v>0</v>
      </c>
    </row>
    <row r="1140" spans="9:18" ht="15" x14ac:dyDescent="0.2">
      <c r="I1140" s="49">
        <v>43465</v>
      </c>
      <c r="J1140" s="50">
        <v>5.0440001487731898</v>
      </c>
      <c r="K1140" s="139">
        <f t="shared" si="192"/>
        <v>0</v>
      </c>
      <c r="L1140" s="140">
        <f t="shared" si="193"/>
        <v>6.09800004959106</v>
      </c>
      <c r="M1140" s="139" t="e" cm="1">
        <f t="array" ref="M1140">[1]!BSMPut(L1140,$G$4,$G$7,V1140,$G$11,AE1140)</f>
        <v>#VALUE!</v>
      </c>
      <c r="N1140" s="139" t="e">
        <f t="shared" si="194"/>
        <v>#VALUE!</v>
      </c>
      <c r="O1140" s="141">
        <f t="shared" si="195"/>
        <v>0</v>
      </c>
      <c r="P1140" s="139">
        <f t="shared" si="196"/>
        <v>0</v>
      </c>
      <c r="Q1140" s="156">
        <f t="shared" si="197"/>
        <v>0</v>
      </c>
      <c r="R1140" s="156">
        <f t="shared" si="191"/>
        <v>0</v>
      </c>
    </row>
    <row r="1141" spans="9:18" ht="15" x14ac:dyDescent="0.2">
      <c r="I1141" s="49">
        <v>43462</v>
      </c>
      <c r="J1141" s="50">
        <v>5.0440001487731898</v>
      </c>
      <c r="K1141" s="139">
        <f t="shared" si="192"/>
        <v>1.0162509967210742E-2</v>
      </c>
      <c r="L1141" s="140">
        <f t="shared" si="193"/>
        <v>6.1599710358750803</v>
      </c>
      <c r="M1141" s="139" t="e" cm="1">
        <f t="array" ref="M1141">[1]!BSMPut(L1141,$G$4,$G$7,V1141,$G$11,AE1141)</f>
        <v>#VALUE!</v>
      </c>
      <c r="N1141" s="139" t="e">
        <f t="shared" si="194"/>
        <v>#VALUE!</v>
      </c>
      <c r="O1141" s="141">
        <f t="shared" si="195"/>
        <v>6.1970986284020313E-2</v>
      </c>
      <c r="P1141" s="139">
        <f t="shared" si="196"/>
        <v>-6.8505199503777437E-3</v>
      </c>
      <c r="Q1141" s="156">
        <f t="shared" si="197"/>
        <v>6.2769247246291916E-4</v>
      </c>
      <c r="R1141" s="156">
        <f t="shared" si="191"/>
        <v>-6.2228274779148243E-3</v>
      </c>
    </row>
    <row r="1142" spans="9:18" ht="15" x14ac:dyDescent="0.2">
      <c r="I1142" s="49">
        <v>43461</v>
      </c>
      <c r="J1142" s="50">
        <v>4.9930000305175701</v>
      </c>
      <c r="K1142" s="139">
        <f t="shared" si="192"/>
        <v>-3.7925724476343875E-2</v>
      </c>
      <c r="L1142" s="140">
        <f t="shared" si="193"/>
        <v>5.866728979853538</v>
      </c>
      <c r="M1142" s="139" t="e" cm="1">
        <f t="array" ref="M1142">[1]!BSMPut(L1142,$G$4,$G$7,V1142,$G$11,AE1142)</f>
        <v>#VALUE!</v>
      </c>
      <c r="N1142" s="139" t="e">
        <f t="shared" si="194"/>
        <v>#VALUE!</v>
      </c>
      <c r="O1142" s="141">
        <f t="shared" si="195"/>
        <v>-0.23127106973752198</v>
      </c>
      <c r="P1142" s="139">
        <f t="shared" si="196"/>
        <v>2.5565626306493488E-2</v>
      </c>
      <c r="Q1142" s="156">
        <f t="shared" si="197"/>
        <v>8.7420386581377151E-3</v>
      </c>
      <c r="R1142" s="156">
        <f t="shared" si="191"/>
        <v>3.4307664964631203E-2</v>
      </c>
    </row>
    <row r="1143" spans="9:18" ht="15" x14ac:dyDescent="0.2">
      <c r="I1143" s="49">
        <v>43460</v>
      </c>
      <c r="J1143" s="50">
        <v>5.1859998703002903</v>
      </c>
      <c r="K1143" s="139">
        <f t="shared" si="192"/>
        <v>0</v>
      </c>
      <c r="L1143" s="140">
        <f t="shared" si="193"/>
        <v>6.09800004959106</v>
      </c>
      <c r="M1143" s="139" t="e" cm="1">
        <f t="array" ref="M1143">[1]!BSMPut(L1143,$G$4,$G$7,V1143,$G$11,AE1143)</f>
        <v>#VALUE!</v>
      </c>
      <c r="N1143" s="139" t="e">
        <f t="shared" si="194"/>
        <v>#VALUE!</v>
      </c>
      <c r="O1143" s="141">
        <f t="shared" si="195"/>
        <v>0</v>
      </c>
      <c r="P1143" s="139">
        <f t="shared" si="196"/>
        <v>0</v>
      </c>
      <c r="Q1143" s="156">
        <f t="shared" si="197"/>
        <v>0</v>
      </c>
      <c r="R1143" s="156">
        <f t="shared" si="191"/>
        <v>0</v>
      </c>
    </row>
    <row r="1144" spans="9:18" ht="15" x14ac:dyDescent="0.2">
      <c r="I1144" s="49">
        <v>43459</v>
      </c>
      <c r="J1144" s="50">
        <v>5.1859998703002903</v>
      </c>
      <c r="K1144" s="139">
        <f t="shared" si="192"/>
        <v>0</v>
      </c>
      <c r="L1144" s="140">
        <f t="shared" si="193"/>
        <v>6.09800004959106</v>
      </c>
      <c r="M1144" s="139" t="e" cm="1">
        <f t="array" ref="M1144">[1]!BSMPut(L1144,$G$4,$G$7,V1144,$G$11,AE1144)</f>
        <v>#VALUE!</v>
      </c>
      <c r="N1144" s="139" t="e">
        <f t="shared" si="194"/>
        <v>#VALUE!</v>
      </c>
      <c r="O1144" s="141">
        <f t="shared" si="195"/>
        <v>0</v>
      </c>
      <c r="P1144" s="139">
        <f t="shared" si="196"/>
        <v>0</v>
      </c>
      <c r="Q1144" s="156">
        <f t="shared" si="197"/>
        <v>0</v>
      </c>
      <c r="R1144" s="156">
        <f t="shared" si="191"/>
        <v>0</v>
      </c>
    </row>
    <row r="1145" spans="9:18" ht="15" x14ac:dyDescent="0.2">
      <c r="I1145" s="49">
        <v>43458</v>
      </c>
      <c r="J1145" s="50">
        <v>5.1859998703002903</v>
      </c>
      <c r="K1145" s="139">
        <f t="shared" si="192"/>
        <v>4.6385260776546392E-3</v>
      </c>
      <c r="L1145" s="140">
        <f t="shared" si="193"/>
        <v>6.1262857818426282</v>
      </c>
      <c r="M1145" s="139" t="e" cm="1">
        <f t="array" ref="M1145">[1]!BSMPut(L1145,$G$4,$G$7,V1145,$G$11,AE1145)</f>
        <v>#VALUE!</v>
      </c>
      <c r="N1145" s="139" t="e">
        <f t="shared" si="194"/>
        <v>#VALUE!</v>
      </c>
      <c r="O1145" s="141">
        <f t="shared" si="195"/>
        <v>2.8285732251568163E-2</v>
      </c>
      <c r="P1145" s="139">
        <f t="shared" si="196"/>
        <v>-3.1268176403120508E-3</v>
      </c>
      <c r="Q1145" s="156">
        <f t="shared" si="197"/>
        <v>1.3076904629275677E-4</v>
      </c>
      <c r="R1145" s="156">
        <f t="shared" si="191"/>
        <v>-2.9960485940192941E-3</v>
      </c>
    </row>
    <row r="1146" spans="9:18" ht="15" x14ac:dyDescent="0.2">
      <c r="I1146" s="49">
        <v>43455</v>
      </c>
      <c r="J1146" s="50">
        <v>5.1620001792907697</v>
      </c>
      <c r="K1146" s="139">
        <f t="shared" si="192"/>
        <v>6.2184545383848324E-3</v>
      </c>
      <c r="L1146" s="140">
        <f t="shared" si="193"/>
        <v>6.13592018567451</v>
      </c>
      <c r="M1146" s="139" t="e" cm="1">
        <f t="array" ref="M1146">[1]!BSMPut(L1146,$G$4,$G$7,V1146,$G$11,AE1146)</f>
        <v>#VALUE!</v>
      </c>
      <c r="N1146" s="139" t="e">
        <f t="shared" si="194"/>
        <v>#VALUE!</v>
      </c>
      <c r="O1146" s="141">
        <f t="shared" si="195"/>
        <v>3.7920136083450018E-2</v>
      </c>
      <c r="P1146" s="139">
        <f t="shared" si="196"/>
        <v>-4.1918430597529099E-3</v>
      </c>
      <c r="Q1146" s="156">
        <f t="shared" si="197"/>
        <v>2.3502273648082133E-4</v>
      </c>
      <c r="R1146" s="156">
        <f t="shared" si="191"/>
        <v>-3.9568203232720886E-3</v>
      </c>
    </row>
    <row r="1147" spans="9:18" ht="15" x14ac:dyDescent="0.2">
      <c r="I1147" s="49">
        <v>43454</v>
      </c>
      <c r="J1147" s="50">
        <v>5.13000011444091</v>
      </c>
      <c r="K1147" s="139">
        <f t="shared" si="192"/>
        <v>4.6893731309698298E-3</v>
      </c>
      <c r="L1147" s="140">
        <f t="shared" si="193"/>
        <v>6.1265958471762652</v>
      </c>
      <c r="M1147" s="139" t="e" cm="1">
        <f t="array" ref="M1147">[1]!BSMPut(L1147,$G$4,$G$7,V1147,$G$11,AE1147)</f>
        <v>#VALUE!</v>
      </c>
      <c r="N1147" s="139" t="e">
        <f t="shared" si="194"/>
        <v>#VALUE!</v>
      </c>
      <c r="O1147" s="141">
        <f t="shared" si="195"/>
        <v>2.859579758520514E-2</v>
      </c>
      <c r="P1147" s="139">
        <f t="shared" si="196"/>
        <v>-3.1610934987640307E-3</v>
      </c>
      <c r="Q1147" s="156">
        <f t="shared" si="197"/>
        <v>1.3365171401902472E-4</v>
      </c>
      <c r="R1147" s="156">
        <f t="shared" si="191"/>
        <v>-3.027441784745006E-3</v>
      </c>
    </row>
    <row r="1148" spans="9:18" ht="15" x14ac:dyDescent="0.2">
      <c r="I1148" s="49">
        <v>43453</v>
      </c>
      <c r="J1148" s="50">
        <v>5.1059999465942303</v>
      </c>
      <c r="K1148" s="139">
        <f t="shared" si="192"/>
        <v>2.0978395925777382E-2</v>
      </c>
      <c r="L1148" s="140">
        <f t="shared" si="193"/>
        <v>6.225926308986792</v>
      </c>
      <c r="M1148" s="139" t="e" cm="1">
        <f t="array" ref="M1148">[1]!BSMPut(L1148,$G$4,$G$7,V1148,$G$11,AE1148)</f>
        <v>#VALUE!</v>
      </c>
      <c r="N1148" s="139" t="e">
        <f t="shared" si="194"/>
        <v>#VALUE!</v>
      </c>
      <c r="O1148" s="141">
        <f t="shared" si="195"/>
        <v>0.12792625939573199</v>
      </c>
      <c r="P1148" s="139">
        <f t="shared" si="196"/>
        <v>-1.414147885514026E-2</v>
      </c>
      <c r="Q1148" s="156">
        <f t="shared" si="197"/>
        <v>2.6747888648017281E-3</v>
      </c>
      <c r="R1148" s="156">
        <f t="shared" si="191"/>
        <v>-1.1466689990338532E-2</v>
      </c>
    </row>
    <row r="1149" spans="9:18" ht="15" x14ac:dyDescent="0.2">
      <c r="I1149" s="49">
        <v>43452</v>
      </c>
      <c r="J1149" s="50">
        <v>5</v>
      </c>
      <c r="K1149" s="139">
        <f t="shared" si="192"/>
        <v>-5.9821133889481548E-3</v>
      </c>
      <c r="L1149" s="140">
        <f t="shared" si="193"/>
        <v>6.0615211218485952</v>
      </c>
      <c r="M1149" s="139" t="e" cm="1">
        <f t="array" ref="M1149">[1]!BSMPut(L1149,$G$4,$G$7,V1149,$G$11,AE1149)</f>
        <v>#VALUE!</v>
      </c>
      <c r="N1149" s="139" t="e">
        <f t="shared" si="194"/>
        <v>#VALUE!</v>
      </c>
      <c r="O1149" s="141">
        <f t="shared" si="195"/>
        <v>-3.6478927742464862E-2</v>
      </c>
      <c r="P1149" s="139">
        <f t="shared" si="196"/>
        <v>4.0325261425213461E-3</v>
      </c>
      <c r="Q1149" s="156">
        <f t="shared" si="197"/>
        <v>2.1749748163838329E-4</v>
      </c>
      <c r="R1149" s="156">
        <f t="shared" si="191"/>
        <v>4.2500236241597295E-3</v>
      </c>
    </row>
    <row r="1150" spans="9:18" ht="15" x14ac:dyDescent="0.2">
      <c r="I1150" s="49">
        <v>43451</v>
      </c>
      <c r="J1150" s="50">
        <v>5.0300002098083496</v>
      </c>
      <c r="K1150" s="139">
        <f t="shared" si="192"/>
        <v>-1.1920456674032168E-3</v>
      </c>
      <c r="L1150" s="140">
        <f t="shared" si="193"/>
        <v>6.0907309550521207</v>
      </c>
      <c r="M1150" s="139" t="e" cm="1">
        <f t="array" ref="M1150">[1]!BSMPut(L1150,$G$4,$G$7,V1150,$G$11,AE1150)</f>
        <v>#VALUE!</v>
      </c>
      <c r="N1150" s="139" t="e">
        <f t="shared" si="194"/>
        <v>#VALUE!</v>
      </c>
      <c r="O1150" s="141">
        <f t="shared" si="195"/>
        <v>-7.2690945389393136E-3</v>
      </c>
      <c r="P1150" s="139">
        <f t="shared" si="196"/>
        <v>8.0355469787038436E-4</v>
      </c>
      <c r="Q1150" s="156">
        <f t="shared" si="197"/>
        <v>8.6363600251664396E-6</v>
      </c>
      <c r="R1150" s="156">
        <f t="shared" si="191"/>
        <v>8.1219105789555085E-4</v>
      </c>
    </row>
    <row r="1151" spans="9:18" ht="15" x14ac:dyDescent="0.2">
      <c r="I1151" s="49">
        <v>43448</v>
      </c>
      <c r="J1151" s="50">
        <v>5.0359997749328604</v>
      </c>
      <c r="K1151" s="139">
        <f t="shared" si="192"/>
        <v>2.7838434177411748E-3</v>
      </c>
      <c r="L1151" s="140">
        <f t="shared" si="193"/>
        <v>6.1149759268904997</v>
      </c>
      <c r="M1151" s="139" t="e" cm="1">
        <f t="array" ref="M1151">[1]!BSMPut(L1151,$G$4,$G$7,V1151,$G$11,AE1151)</f>
        <v>#VALUE!</v>
      </c>
      <c r="N1151" s="139" t="e">
        <f t="shared" si="194"/>
        <v>#VALUE!</v>
      </c>
      <c r="O1151" s="141">
        <f t="shared" si="195"/>
        <v>1.6975877299439723E-2</v>
      </c>
      <c r="P1151" s="139">
        <f t="shared" si="196"/>
        <v>-1.8765811727118446E-3</v>
      </c>
      <c r="Q1151" s="156">
        <f t="shared" si="197"/>
        <v>4.7101480620666551E-5</v>
      </c>
      <c r="R1151" s="156">
        <f t="shared" si="191"/>
        <v>-1.8294796920911779E-3</v>
      </c>
    </row>
    <row r="1152" spans="9:18" ht="15" x14ac:dyDescent="0.2">
      <c r="I1152" s="49">
        <v>43447</v>
      </c>
      <c r="J1152" s="50">
        <v>5.0219998359680096</v>
      </c>
      <c r="K1152" s="139">
        <f t="shared" si="192"/>
        <v>1.5855826160854489E-2</v>
      </c>
      <c r="L1152" s="140">
        <f t="shared" si="193"/>
        <v>6.1946888783062581</v>
      </c>
      <c r="M1152" s="139" t="e" cm="1">
        <f t="array" ref="M1152">[1]!BSMPut(L1152,$G$4,$G$7,V1152,$G$11,AE1152)</f>
        <v>#VALUE!</v>
      </c>
      <c r="N1152" s="139" t="e">
        <f t="shared" si="194"/>
        <v>#VALUE!</v>
      </c>
      <c r="O1152" s="141">
        <f t="shared" si="195"/>
        <v>9.6688828715198127E-2</v>
      </c>
      <c r="P1152" s="139">
        <f t="shared" si="196"/>
        <v>-1.0688368699771977E-2</v>
      </c>
      <c r="Q1152" s="156">
        <f t="shared" si="197"/>
        <v>1.5279977076586484E-3</v>
      </c>
      <c r="R1152" s="156">
        <f t="shared" si="191"/>
        <v>-9.1603709921133283E-3</v>
      </c>
    </row>
    <row r="1153" spans="9:18" ht="15" x14ac:dyDescent="0.2">
      <c r="I1153" s="49">
        <v>43446</v>
      </c>
      <c r="J1153" s="50">
        <v>4.9429998397827104</v>
      </c>
      <c r="K1153" s="139">
        <f t="shared" si="192"/>
        <v>2.3125950043223514E-2</v>
      </c>
      <c r="L1153" s="140">
        <f t="shared" si="193"/>
        <v>6.2390220941014771</v>
      </c>
      <c r="M1153" s="139" t="e" cm="1">
        <f t="array" ref="M1153">[1]!BSMPut(L1153,$G$4,$G$7,V1153,$G$11,AE1153)</f>
        <v>#VALUE!</v>
      </c>
      <c r="N1153" s="139" t="e">
        <f t="shared" si="194"/>
        <v>#VALUE!</v>
      </c>
      <c r="O1153" s="141">
        <f t="shared" si="195"/>
        <v>0.14102204451041711</v>
      </c>
      <c r="P1153" s="139">
        <f t="shared" si="196"/>
        <v>-1.5589139164802677E-2</v>
      </c>
      <c r="Q1153" s="156">
        <f t="shared" si="197"/>
        <v>3.250454698260716E-3</v>
      </c>
      <c r="R1153" s="156">
        <f t="shared" si="191"/>
        <v>-1.233868446654196E-2</v>
      </c>
    </row>
    <row r="1154" spans="9:18" ht="15" x14ac:dyDescent="0.2">
      <c r="I1154" s="49">
        <v>43445</v>
      </c>
      <c r="J1154" s="50">
        <v>4.8299999237060502</v>
      </c>
      <c r="K1154" s="139">
        <f t="shared" si="192"/>
        <v>1.8598330936192349E-2</v>
      </c>
      <c r="L1154" s="140">
        <f t="shared" si="193"/>
        <v>6.2114126725622718</v>
      </c>
      <c r="M1154" s="139" t="e" cm="1">
        <f t="array" ref="M1154">[1]!BSMPut(L1154,$G$4,$G$7,V1154,$G$11,AE1154)</f>
        <v>#VALUE!</v>
      </c>
      <c r="N1154" s="139" t="e">
        <f t="shared" si="194"/>
        <v>#VALUE!</v>
      </c>
      <c r="O1154" s="141">
        <f t="shared" si="195"/>
        <v>0.1134126229712118</v>
      </c>
      <c r="P1154" s="139">
        <f t="shared" si="196"/>
        <v>-1.2537083607612265E-2</v>
      </c>
      <c r="Q1154" s="156">
        <f t="shared" si="197"/>
        <v>2.1022913035871017E-3</v>
      </c>
      <c r="R1154" s="156">
        <f t="shared" si="191"/>
        <v>-1.0434792304025164E-2</v>
      </c>
    </row>
    <row r="1155" spans="9:18" ht="15" x14ac:dyDescent="0.2">
      <c r="I1155" s="49">
        <v>43444</v>
      </c>
      <c r="J1155" s="50">
        <v>4.7410001754760698</v>
      </c>
      <c r="K1155" s="139">
        <f t="shared" si="192"/>
        <v>-5.0493881539119025E-3</v>
      </c>
      <c r="L1155" s="140">
        <f t="shared" si="193"/>
        <v>6.067208880378101</v>
      </c>
      <c r="M1155" s="139" t="e" cm="1">
        <f t="array" ref="M1155">[1]!BSMPut(L1155,$G$4,$G$7,V1155,$G$11,AE1155)</f>
        <v>#VALUE!</v>
      </c>
      <c r="N1155" s="139" t="e">
        <f t="shared" si="194"/>
        <v>#VALUE!</v>
      </c>
      <c r="O1155" s="141">
        <f t="shared" si="195"/>
        <v>-3.0791169212958991E-2</v>
      </c>
      <c r="P1155" s="139">
        <f t="shared" si="196"/>
        <v>3.403778633150847E-3</v>
      </c>
      <c r="Q1155" s="156">
        <f t="shared" si="197"/>
        <v>1.5496101951590867E-4</v>
      </c>
      <c r="R1155" s="156">
        <f t="shared" ref="R1155:R1218" si="198">P1155+Q1155+X1155+AG1155</f>
        <v>3.5587396526667557E-3</v>
      </c>
    </row>
    <row r="1156" spans="9:18" ht="15" x14ac:dyDescent="0.2">
      <c r="I1156" s="49">
        <v>43441</v>
      </c>
      <c r="J1156" s="50">
        <v>4.7649998664855904</v>
      </c>
      <c r="K1156" s="139">
        <f t="shared" ref="K1156:K1219" si="199">LN(J1156/J1157)</f>
        <v>4.4168562361362939E-3</v>
      </c>
      <c r="L1156" s="140">
        <f t="shared" ref="L1156:L1219" si="200">$J$3*(1+K1156)</f>
        <v>6.1249340391380551</v>
      </c>
      <c r="M1156" s="139" t="e" cm="1">
        <f t="array" ref="M1156">[1]!BSMPut(L1156,$G$4,$G$7,V1156,$G$11,AE1156)</f>
        <v>#VALUE!</v>
      </c>
      <c r="N1156" s="139" t="e">
        <f t="shared" ref="N1156:N1219" si="201">$B$5*(M1156-$G$10)</f>
        <v>#VALUE!</v>
      </c>
      <c r="O1156" s="141">
        <f t="shared" ref="O1156:O1219" si="202">L1156-$J$3</f>
        <v>2.6933989546995107E-2</v>
      </c>
      <c r="P1156" s="139">
        <f t="shared" ref="P1156:P1219" si="203">O1156*$G$15</f>
        <v>-2.9773906112985872E-3</v>
      </c>
      <c r="Q1156" s="156">
        <f t="shared" ref="Q1156:Q1219" si="204">0.5*$G$16*O1156^2</f>
        <v>1.1856908780654883E-4</v>
      </c>
      <c r="R1156" s="156">
        <f t="shared" si="198"/>
        <v>-2.8588215234920385E-3</v>
      </c>
    </row>
    <row r="1157" spans="9:18" ht="15" x14ac:dyDescent="0.2">
      <c r="I1157" s="49">
        <v>43440</v>
      </c>
      <c r="J1157" s="50">
        <v>4.7439999580383301</v>
      </c>
      <c r="K1157" s="139">
        <f t="shared" si="199"/>
        <v>-2.1685606145976748E-2</v>
      </c>
      <c r="L1157" s="140">
        <f t="shared" si="200"/>
        <v>5.9657612222374823</v>
      </c>
      <c r="M1157" s="139" t="e" cm="1">
        <f t="array" ref="M1157">[1]!BSMPut(L1157,$G$4,$G$7,V1157,$G$11,AE1157)</f>
        <v>#VALUE!</v>
      </c>
      <c r="N1157" s="139" t="e">
        <f t="shared" si="201"/>
        <v>#VALUE!</v>
      </c>
      <c r="O1157" s="141">
        <f t="shared" si="202"/>
        <v>-0.13223882735357773</v>
      </c>
      <c r="P1157" s="139">
        <f t="shared" si="203"/>
        <v>1.4618207314764597E-2</v>
      </c>
      <c r="Q1157" s="156">
        <f t="shared" si="204"/>
        <v>2.8581701750193694E-3</v>
      </c>
      <c r="R1157" s="156">
        <f t="shared" si="198"/>
        <v>1.7476377489783968E-2</v>
      </c>
    </row>
    <row r="1158" spans="9:18" ht="15" x14ac:dyDescent="0.2">
      <c r="I1158" s="49">
        <v>43439</v>
      </c>
      <c r="J1158" s="50">
        <v>4.84800004959106</v>
      </c>
      <c r="K1158" s="139">
        <f t="shared" si="199"/>
        <v>1.0784021035534677E-2</v>
      </c>
      <c r="L1158" s="140">
        <f t="shared" si="200"/>
        <v>6.1637610104005418</v>
      </c>
      <c r="M1158" s="139" t="e" cm="1">
        <f t="array" ref="M1158">[1]!BSMPut(L1158,$G$4,$G$7,V1158,$G$11,AE1158)</f>
        <v>#VALUE!</v>
      </c>
      <c r="N1158" s="139" t="e">
        <f t="shared" si="201"/>
        <v>#VALUE!</v>
      </c>
      <c r="O1158" s="141">
        <f t="shared" si="202"/>
        <v>6.5760960809481794E-2</v>
      </c>
      <c r="P1158" s="139">
        <f t="shared" si="203"/>
        <v>-7.2694788479996802E-3</v>
      </c>
      <c r="Q1158" s="156">
        <f t="shared" si="204"/>
        <v>7.0681605219323831E-4</v>
      </c>
      <c r="R1158" s="156">
        <f t="shared" si="198"/>
        <v>-6.5626627958064419E-3</v>
      </c>
    </row>
    <row r="1159" spans="9:18" ht="15" x14ac:dyDescent="0.2">
      <c r="I1159" s="49">
        <v>43438</v>
      </c>
      <c r="J1159" s="50">
        <v>4.7960000038146902</v>
      </c>
      <c r="K1159" s="139">
        <f t="shared" si="199"/>
        <v>-4.1614668775087141E-3</v>
      </c>
      <c r="L1159" s="140">
        <f t="shared" si="200"/>
        <v>6.0726234243656405</v>
      </c>
      <c r="M1159" s="139" t="e" cm="1">
        <f t="array" ref="M1159">[1]!BSMPut(L1159,$G$4,$G$7,V1159,$G$11,AE1159)</f>
        <v>#VALUE!</v>
      </c>
      <c r="N1159" s="139" t="e">
        <f t="shared" si="201"/>
        <v>#VALUE!</v>
      </c>
      <c r="O1159" s="141">
        <f t="shared" si="202"/>
        <v>-2.5376625225419502E-2</v>
      </c>
      <c r="P1159" s="139">
        <f t="shared" si="203"/>
        <v>2.8052333487682793E-3</v>
      </c>
      <c r="Q1159" s="156">
        <f t="shared" si="204"/>
        <v>1.0525381253270403E-4</v>
      </c>
      <c r="R1159" s="156">
        <f t="shared" si="198"/>
        <v>2.9104871613009832E-3</v>
      </c>
    </row>
    <row r="1160" spans="9:18" ht="15" x14ac:dyDescent="0.2">
      <c r="I1160" s="49">
        <v>43437</v>
      </c>
      <c r="J1160" s="50">
        <v>4.81599998474121</v>
      </c>
      <c r="K1160" s="139">
        <f t="shared" si="199"/>
        <v>3.1194506579097798E-3</v>
      </c>
      <c r="L1160" s="140">
        <f t="shared" si="200"/>
        <v>6.1170224598576901</v>
      </c>
      <c r="M1160" s="139" t="e" cm="1">
        <f t="array" ref="M1160">[1]!BSMPut(L1160,$G$4,$G$7,V1160,$G$11,AE1160)</f>
        <v>#VALUE!</v>
      </c>
      <c r="N1160" s="139" t="e">
        <f t="shared" si="201"/>
        <v>#VALUE!</v>
      </c>
      <c r="O1160" s="141">
        <f t="shared" si="202"/>
        <v>1.9022410266630096E-2</v>
      </c>
      <c r="P1160" s="139">
        <f t="shared" si="203"/>
        <v>-2.1028130880244226E-3</v>
      </c>
      <c r="Q1160" s="156">
        <f t="shared" si="204"/>
        <v>5.9142706162436689E-5</v>
      </c>
      <c r="R1160" s="156">
        <f t="shared" si="198"/>
        <v>-2.0436703818619861E-3</v>
      </c>
    </row>
    <row r="1161" spans="9:18" ht="15" x14ac:dyDescent="0.2">
      <c r="I1161" s="49">
        <v>43434</v>
      </c>
      <c r="J1161" s="50">
        <v>4.8010001182556099</v>
      </c>
      <c r="K1161" s="139">
        <f t="shared" si="199"/>
        <v>1.0258702624648265E-2</v>
      </c>
      <c r="L1161" s="140">
        <f t="shared" si="200"/>
        <v>6.1605576187049058</v>
      </c>
      <c r="M1161" s="139" t="e" cm="1">
        <f t="array" ref="M1161">[1]!BSMPut(L1161,$G$4,$G$7,V1161,$G$11,AE1161)</f>
        <v>#VALUE!</v>
      </c>
      <c r="N1161" s="139" t="e">
        <f t="shared" si="201"/>
        <v>#VALUE!</v>
      </c>
      <c r="O1161" s="141">
        <f t="shared" si="202"/>
        <v>6.2557569113845801E-2</v>
      </c>
      <c r="P1161" s="139">
        <f t="shared" si="203"/>
        <v>-6.9153631555488176E-3</v>
      </c>
      <c r="Q1161" s="156">
        <f t="shared" si="204"/>
        <v>6.3963148479137435E-4</v>
      </c>
      <c r="R1161" s="156">
        <f t="shared" si="198"/>
        <v>-6.2757316707574432E-3</v>
      </c>
    </row>
    <row r="1162" spans="9:18" ht="15" x14ac:dyDescent="0.2">
      <c r="I1162" s="49">
        <v>43433</v>
      </c>
      <c r="J1162" s="50">
        <v>4.7519998550415004</v>
      </c>
      <c r="K1162" s="139">
        <f t="shared" si="199"/>
        <v>-4.8284423493213727E-3</v>
      </c>
      <c r="L1162" s="140">
        <f t="shared" si="200"/>
        <v>6.0685562079054511</v>
      </c>
      <c r="M1162" s="139" t="e" cm="1">
        <f t="array" ref="M1162">[1]!BSMPut(L1162,$G$4,$G$7,V1162,$G$11,AE1162)</f>
        <v>#VALUE!</v>
      </c>
      <c r="N1162" s="139" t="e">
        <f t="shared" si="201"/>
        <v>#VALUE!</v>
      </c>
      <c r="O1162" s="141">
        <f t="shared" si="202"/>
        <v>-2.9443841685608874E-2</v>
      </c>
      <c r="P1162" s="139">
        <f t="shared" si="203"/>
        <v>3.2548396754343532E-3</v>
      </c>
      <c r="Q1162" s="156">
        <f t="shared" si="204"/>
        <v>1.4169647686645067E-4</v>
      </c>
      <c r="R1162" s="156">
        <f t="shared" si="198"/>
        <v>3.3965361523008038E-3</v>
      </c>
    </row>
    <row r="1163" spans="9:18" ht="15" x14ac:dyDescent="0.2">
      <c r="I1163" s="49">
        <v>43432</v>
      </c>
      <c r="J1163" s="50">
        <v>4.7750000953674299</v>
      </c>
      <c r="K1163" s="139">
        <f t="shared" si="199"/>
        <v>-1.2557644629639434E-3</v>
      </c>
      <c r="L1163" s="140">
        <f t="shared" si="200"/>
        <v>6.0903423978336315</v>
      </c>
      <c r="M1163" s="139" t="e" cm="1">
        <f t="array" ref="M1163">[1]!BSMPut(L1163,$G$4,$G$7,V1163,$G$11,AE1163)</f>
        <v>#VALUE!</v>
      </c>
      <c r="N1163" s="139" t="e">
        <f t="shared" si="201"/>
        <v>#VALUE!</v>
      </c>
      <c r="O1163" s="141">
        <f t="shared" si="202"/>
        <v>-7.6576517574284964E-3</v>
      </c>
      <c r="P1163" s="139">
        <f t="shared" si="203"/>
        <v>8.4650736228214637E-4</v>
      </c>
      <c r="Q1163" s="156">
        <f t="shared" si="204"/>
        <v>9.5843205159574198E-6</v>
      </c>
      <c r="R1163" s="156">
        <f t="shared" si="198"/>
        <v>8.5609168279810377E-4</v>
      </c>
    </row>
    <row r="1164" spans="9:18" ht="15" x14ac:dyDescent="0.2">
      <c r="I1164" s="49">
        <v>43431</v>
      </c>
      <c r="J1164" s="50">
        <v>4.7810001373290998</v>
      </c>
      <c r="K1164" s="139">
        <f t="shared" si="199"/>
        <v>1.8842885060701606E-3</v>
      </c>
      <c r="L1164" s="140">
        <f t="shared" si="200"/>
        <v>6.1094904409945192</v>
      </c>
      <c r="M1164" s="139" t="e" cm="1">
        <f t="array" ref="M1164">[1]!BSMPut(L1164,$G$4,$G$7,V1164,$G$11,AE1164)</f>
        <v>#VALUE!</v>
      </c>
      <c r="N1164" s="139" t="e">
        <f t="shared" si="201"/>
        <v>#VALUE!</v>
      </c>
      <c r="O1164" s="141">
        <f t="shared" si="202"/>
        <v>1.1490391403459199E-2</v>
      </c>
      <c r="P1164" s="139">
        <f t="shared" si="203"/>
        <v>-1.2701936868696161E-3</v>
      </c>
      <c r="Q1164" s="156">
        <f t="shared" si="204"/>
        <v>2.1579419083479699E-5</v>
      </c>
      <c r="R1164" s="156">
        <f t="shared" si="198"/>
        <v>-1.2486142677861365E-3</v>
      </c>
    </row>
    <row r="1165" spans="9:18" ht="15" x14ac:dyDescent="0.2">
      <c r="I1165" s="49">
        <v>43430</v>
      </c>
      <c r="J1165" s="50">
        <v>4.7719998359680096</v>
      </c>
      <c r="K1165" s="139">
        <f t="shared" si="199"/>
        <v>1.4777489726126289E-2</v>
      </c>
      <c r="L1165" s="140">
        <f t="shared" si="200"/>
        <v>6.1881131826738098</v>
      </c>
      <c r="M1165" s="139" t="e" cm="1">
        <f t="array" ref="M1165">[1]!BSMPut(L1165,$G$4,$G$7,V1165,$G$11,AE1165)</f>
        <v>#VALUE!</v>
      </c>
      <c r="N1165" s="139" t="e">
        <f t="shared" si="201"/>
        <v>#VALUE!</v>
      </c>
      <c r="O1165" s="141">
        <f t="shared" si="202"/>
        <v>9.0113133082749819E-2</v>
      </c>
      <c r="P1165" s="139">
        <f t="shared" si="203"/>
        <v>-9.9614650821460843E-3</v>
      </c>
      <c r="Q1165" s="156">
        <f t="shared" si="204"/>
        <v>1.3272302867390858E-3</v>
      </c>
      <c r="R1165" s="156">
        <f t="shared" si="198"/>
        <v>-8.6342347954069983E-3</v>
      </c>
    </row>
    <row r="1166" spans="9:18" ht="15" x14ac:dyDescent="0.2">
      <c r="I1166" s="49">
        <v>43427</v>
      </c>
      <c r="J1166" s="50">
        <v>4.7020001411437899</v>
      </c>
      <c r="K1166" s="139">
        <f t="shared" si="199"/>
        <v>4.049031198860401E-3</v>
      </c>
      <c r="L1166" s="140">
        <f t="shared" si="200"/>
        <v>6.122691042042506</v>
      </c>
      <c r="M1166" s="139" t="e" cm="1">
        <f t="array" ref="M1166">[1]!BSMPut(L1166,$G$4,$G$7,V1166,$G$11,AE1166)</f>
        <v>#VALUE!</v>
      </c>
      <c r="N1166" s="139" t="e">
        <f t="shared" si="201"/>
        <v>#VALUE!</v>
      </c>
      <c r="O1166" s="141">
        <f t="shared" si="202"/>
        <v>2.4690992451446014E-2</v>
      </c>
      <c r="P1166" s="139">
        <f t="shared" si="203"/>
        <v>-2.7294407677818872E-3</v>
      </c>
      <c r="Q1166" s="156">
        <f t="shared" si="204"/>
        <v>9.9643092473196345E-5</v>
      </c>
      <c r="R1166" s="156">
        <f t="shared" si="198"/>
        <v>-2.629797675308691E-3</v>
      </c>
    </row>
    <row r="1167" spans="9:18" ht="15" x14ac:dyDescent="0.2">
      <c r="I1167" s="49">
        <v>43426</v>
      </c>
      <c r="J1167" s="50">
        <v>4.68300008773803</v>
      </c>
      <c r="K1167" s="139">
        <f t="shared" si="199"/>
        <v>3.4225212032430743E-3</v>
      </c>
      <c r="L1167" s="140">
        <f t="shared" si="200"/>
        <v>6.118870584058163</v>
      </c>
      <c r="M1167" s="139" t="e" cm="1">
        <f t="array" ref="M1167">[1]!BSMPut(L1167,$G$4,$G$7,V1167,$G$11,AE1167)</f>
        <v>#VALUE!</v>
      </c>
      <c r="N1167" s="139" t="e">
        <f t="shared" si="201"/>
        <v>#VALUE!</v>
      </c>
      <c r="O1167" s="141">
        <f t="shared" si="202"/>
        <v>2.0870534467102964E-2</v>
      </c>
      <c r="P1167" s="139">
        <f t="shared" si="203"/>
        <v>-2.3071121070539118E-3</v>
      </c>
      <c r="Q1167" s="156">
        <f t="shared" si="204"/>
        <v>7.1192992135292994E-5</v>
      </c>
      <c r="R1167" s="156">
        <f t="shared" si="198"/>
        <v>-2.2359191149186187E-3</v>
      </c>
    </row>
    <row r="1168" spans="9:18" ht="15" x14ac:dyDescent="0.2">
      <c r="I1168" s="49">
        <v>43425</v>
      </c>
      <c r="J1168" s="50">
        <v>4.6669998168945304</v>
      </c>
      <c r="K1168" s="139">
        <f t="shared" si="199"/>
        <v>1.0987860513049562E-2</v>
      </c>
      <c r="L1168" s="140">
        <f t="shared" si="200"/>
        <v>6.1650040235445358</v>
      </c>
      <c r="M1168" s="139" t="e" cm="1">
        <f t="array" ref="M1168">[1]!BSMPut(L1168,$G$4,$G$7,V1168,$G$11,AE1168)</f>
        <v>#VALUE!</v>
      </c>
      <c r="N1168" s="139" t="e">
        <f t="shared" si="201"/>
        <v>#VALUE!</v>
      </c>
      <c r="O1168" s="141">
        <f t="shared" si="202"/>
        <v>6.7003973953475793E-2</v>
      </c>
      <c r="P1168" s="139">
        <f t="shared" si="203"/>
        <v>-7.4068864777973743E-3</v>
      </c>
      <c r="Q1168" s="156">
        <f t="shared" si="204"/>
        <v>7.3378904966367681E-4</v>
      </c>
      <c r="R1168" s="156">
        <f t="shared" si="198"/>
        <v>-6.6730974281336971E-3</v>
      </c>
    </row>
    <row r="1169" spans="9:18" ht="15" x14ac:dyDescent="0.2">
      <c r="I1169" s="49">
        <v>43424</v>
      </c>
      <c r="J1169" s="50">
        <v>4.6160001754760698</v>
      </c>
      <c r="K1169" s="139">
        <f t="shared" si="199"/>
        <v>1.2644617147813264E-2</v>
      </c>
      <c r="L1169" s="140">
        <f t="shared" si="200"/>
        <v>6.1751069255854851</v>
      </c>
      <c r="M1169" s="139" t="e" cm="1">
        <f t="array" ref="M1169">[1]!BSMPut(L1169,$G$4,$G$7,V1169,$G$11,AE1169)</f>
        <v>#VALUE!</v>
      </c>
      <c r="N1169" s="139" t="e">
        <f t="shared" si="201"/>
        <v>#VALUE!</v>
      </c>
      <c r="O1169" s="141">
        <f t="shared" si="202"/>
        <v>7.7106875994425117E-2</v>
      </c>
      <c r="P1169" s="139">
        <f t="shared" si="203"/>
        <v>-8.5237015575354499E-3</v>
      </c>
      <c r="Q1169" s="156">
        <f t="shared" si="204"/>
        <v>9.7175396217844229E-4</v>
      </c>
      <c r="R1169" s="156">
        <f t="shared" si="198"/>
        <v>-7.5519475953570074E-3</v>
      </c>
    </row>
    <row r="1170" spans="9:18" ht="15" x14ac:dyDescent="0.2">
      <c r="I1170" s="49">
        <v>43423</v>
      </c>
      <c r="J1170" s="50">
        <v>4.55800008773803</v>
      </c>
      <c r="K1170" s="139">
        <f t="shared" si="199"/>
        <v>9.4787927750805048E-3</v>
      </c>
      <c r="L1170" s="140">
        <f t="shared" si="200"/>
        <v>6.1558017284035644</v>
      </c>
      <c r="M1170" s="139" t="e" cm="1">
        <f t="array" ref="M1170">[1]!BSMPut(L1170,$G$4,$G$7,V1170,$G$11,AE1170)</f>
        <v>#VALUE!</v>
      </c>
      <c r="N1170" s="139" t="e">
        <f t="shared" si="201"/>
        <v>#VALUE!</v>
      </c>
      <c r="O1170" s="141">
        <f t="shared" si="202"/>
        <v>5.780167881250442E-2</v>
      </c>
      <c r="P1170" s="139">
        <f t="shared" si="203"/>
        <v>-6.3896280762033367E-3</v>
      </c>
      <c r="Q1170" s="156">
        <f t="shared" si="204"/>
        <v>5.4607338375725763E-4</v>
      </c>
      <c r="R1170" s="156">
        <f t="shared" si="198"/>
        <v>-5.8435546924460787E-3</v>
      </c>
    </row>
    <row r="1171" spans="9:18" ht="15" x14ac:dyDescent="0.2">
      <c r="I1171" s="49">
        <v>43420</v>
      </c>
      <c r="J1171" s="50">
        <v>4.5149998664855904</v>
      </c>
      <c r="K1171" s="139">
        <f t="shared" si="199"/>
        <v>1.5625249712802457E-2</v>
      </c>
      <c r="L1171" s="140">
        <f t="shared" si="200"/>
        <v>6.1932828231146022</v>
      </c>
      <c r="M1171" s="139" t="e" cm="1">
        <f t="array" ref="M1171">[1]!BSMPut(L1171,$G$4,$G$7,V1171,$G$11,AE1171)</f>
        <v>#VALUE!</v>
      </c>
      <c r="N1171" s="139" t="e">
        <f t="shared" si="201"/>
        <v>#VALUE!</v>
      </c>
      <c r="O1171" s="141">
        <f t="shared" si="202"/>
        <v>9.5282773523542197E-2</v>
      </c>
      <c r="P1171" s="139">
        <f t="shared" si="203"/>
        <v>-1.0532937751850225E-2</v>
      </c>
      <c r="Q1171" s="156">
        <f t="shared" si="204"/>
        <v>1.4838803531477013E-3</v>
      </c>
      <c r="R1171" s="156">
        <f t="shared" si="198"/>
        <v>-9.0490573987025234E-3</v>
      </c>
    </row>
    <row r="1172" spans="9:18" ht="15" x14ac:dyDescent="0.2">
      <c r="I1172" s="49">
        <v>43419</v>
      </c>
      <c r="J1172" s="50">
        <v>4.4450001716613698</v>
      </c>
      <c r="K1172" s="139">
        <f t="shared" si="199"/>
        <v>-8.7356435647722094E-3</v>
      </c>
      <c r="L1172" s="140">
        <f t="shared" si="200"/>
        <v>6.0447300946998697</v>
      </c>
      <c r="M1172" s="139" t="e" cm="1">
        <f t="array" ref="M1172">[1]!BSMPut(L1172,$G$4,$G$7,V1172,$G$11,AE1172)</f>
        <v>#VALUE!</v>
      </c>
      <c r="N1172" s="139" t="e">
        <f t="shared" si="201"/>
        <v>#VALUE!</v>
      </c>
      <c r="O1172" s="141">
        <f t="shared" si="202"/>
        <v>-5.3269954891190352E-2</v>
      </c>
      <c r="P1172" s="139">
        <f t="shared" si="203"/>
        <v>5.8886732424318564E-3</v>
      </c>
      <c r="Q1172" s="156">
        <f t="shared" si="204"/>
        <v>4.6380429097340716E-4</v>
      </c>
      <c r="R1172" s="156">
        <f t="shared" si="198"/>
        <v>6.3524775334052631E-3</v>
      </c>
    </row>
    <row r="1173" spans="9:18" ht="15" x14ac:dyDescent="0.2">
      <c r="I1173" s="49">
        <v>43418</v>
      </c>
      <c r="J1173" s="50">
        <v>4.4840002059936497</v>
      </c>
      <c r="K1173" s="139">
        <f t="shared" si="199"/>
        <v>5.1426026995874223E-3</v>
      </c>
      <c r="L1173" s="140">
        <f t="shared" si="200"/>
        <v>6.129359641108171</v>
      </c>
      <c r="M1173" s="139" t="e" cm="1">
        <f t="array" ref="M1173">[1]!BSMPut(L1173,$G$4,$G$7,V1173,$G$11,AE1173)</f>
        <v>#VALUE!</v>
      </c>
      <c r="N1173" s="139" t="e">
        <f t="shared" si="201"/>
        <v>#VALUE!</v>
      </c>
      <c r="O1173" s="141">
        <f t="shared" si="202"/>
        <v>3.1359591517110985E-2</v>
      </c>
      <c r="P1173" s="139">
        <f t="shared" si="203"/>
        <v>-3.4666143013938259E-3</v>
      </c>
      <c r="Q1173" s="156">
        <f t="shared" si="204"/>
        <v>1.6073516422493645E-4</v>
      </c>
      <c r="R1173" s="156">
        <f t="shared" si="198"/>
        <v>-3.3058791371688894E-3</v>
      </c>
    </row>
    <row r="1174" spans="9:18" ht="15" x14ac:dyDescent="0.2">
      <c r="I1174" s="49">
        <v>43417</v>
      </c>
      <c r="J1174" s="50">
        <v>4.4609999656677202</v>
      </c>
      <c r="K1174" s="139">
        <f t="shared" si="199"/>
        <v>1.7949066906270373E-3</v>
      </c>
      <c r="L1174" s="140">
        <f t="shared" si="200"/>
        <v>6.1089453906795157</v>
      </c>
      <c r="M1174" s="139" t="e" cm="1">
        <f t="array" ref="M1174">[1]!BSMPut(L1174,$G$4,$G$7,V1174,$G$11,AE1174)</f>
        <v>#VALUE!</v>
      </c>
      <c r="N1174" s="139" t="e">
        <f t="shared" si="201"/>
        <v>#VALUE!</v>
      </c>
      <c r="O1174" s="141">
        <f t="shared" si="202"/>
        <v>1.0945341088455685E-2</v>
      </c>
      <c r="P1174" s="139">
        <f t="shared" si="203"/>
        <v>-1.2099416515094163E-3</v>
      </c>
      <c r="Q1174" s="156">
        <f t="shared" si="204"/>
        <v>1.9580722121483048E-5</v>
      </c>
      <c r="R1174" s="156">
        <f t="shared" si="198"/>
        <v>-1.1903609293879333E-3</v>
      </c>
    </row>
    <row r="1175" spans="9:18" ht="15" x14ac:dyDescent="0.2">
      <c r="I1175" s="49">
        <v>43416</v>
      </c>
      <c r="J1175" s="50">
        <v>4.4530000686645499</v>
      </c>
      <c r="K1175" s="139">
        <f t="shared" si="199"/>
        <v>-6.0450089249612753E-3</v>
      </c>
      <c r="L1175" s="140">
        <f t="shared" si="200"/>
        <v>6.0611375848668674</v>
      </c>
      <c r="M1175" s="139" t="e" cm="1">
        <f t="array" ref="M1175">[1]!BSMPut(L1175,$G$4,$G$7,V1175,$G$11,AE1175)</f>
        <v>#VALUE!</v>
      </c>
      <c r="N1175" s="139" t="e">
        <f t="shared" si="201"/>
        <v>#VALUE!</v>
      </c>
      <c r="O1175" s="141">
        <f t="shared" si="202"/>
        <v>-3.6862464724192634E-2</v>
      </c>
      <c r="P1175" s="139">
        <f t="shared" si="203"/>
        <v>4.0749238499419114E-3</v>
      </c>
      <c r="Q1175" s="156">
        <f t="shared" si="204"/>
        <v>2.2209503206878435E-4</v>
      </c>
      <c r="R1175" s="156">
        <f t="shared" si="198"/>
        <v>4.2970188820106959E-3</v>
      </c>
    </row>
    <row r="1176" spans="9:18" ht="15" x14ac:dyDescent="0.2">
      <c r="I1176" s="49">
        <v>43413</v>
      </c>
      <c r="J1176" s="50">
        <v>4.4800000190734801</v>
      </c>
      <c r="K1176" s="139">
        <f t="shared" si="199"/>
        <v>4.0259786120655002E-3</v>
      </c>
      <c r="L1176" s="140">
        <f t="shared" si="200"/>
        <v>6.1225504673670885</v>
      </c>
      <c r="M1176" s="139" t="e" cm="1">
        <f t="array" ref="M1176">[1]!BSMPut(L1176,$G$4,$G$7,V1176,$G$11,AE1176)</f>
        <v>#VALUE!</v>
      </c>
      <c r="N1176" s="139" t="e">
        <f t="shared" si="201"/>
        <v>#VALUE!</v>
      </c>
      <c r="O1176" s="141">
        <f t="shared" si="202"/>
        <v>2.455041777602851E-2</v>
      </c>
      <c r="P1176" s="139">
        <f t="shared" si="203"/>
        <v>-2.7139010825806237E-3</v>
      </c>
      <c r="Q1176" s="156">
        <f t="shared" si="204"/>
        <v>9.8511714612923733E-5</v>
      </c>
      <c r="R1176" s="156">
        <f t="shared" si="198"/>
        <v>-2.6153893679676998E-3</v>
      </c>
    </row>
    <row r="1177" spans="9:18" ht="15" x14ac:dyDescent="0.2">
      <c r="I1177" s="49">
        <v>43412</v>
      </c>
      <c r="J1177" s="50">
        <v>4.4619998931884703</v>
      </c>
      <c r="K1177" s="139">
        <f t="shared" si="199"/>
        <v>-6.478361106126468E-3</v>
      </c>
      <c r="L1177" s="140">
        <f t="shared" si="200"/>
        <v>6.0584950032446319</v>
      </c>
      <c r="M1177" s="139" t="e" cm="1">
        <f t="array" ref="M1177">[1]!BSMPut(L1177,$G$4,$G$7,V1177,$G$11,AE1177)</f>
        <v>#VALUE!</v>
      </c>
      <c r="N1177" s="139" t="e">
        <f t="shared" si="201"/>
        <v>#VALUE!</v>
      </c>
      <c r="O1177" s="141">
        <f t="shared" si="202"/>
        <v>-3.9505046346428152E-2</v>
      </c>
      <c r="P1177" s="139">
        <f t="shared" si="203"/>
        <v>4.3670453604929549E-3</v>
      </c>
      <c r="Q1177" s="156">
        <f t="shared" si="204"/>
        <v>2.5507932290300584E-4</v>
      </c>
      <c r="R1177" s="156">
        <f t="shared" si="198"/>
        <v>4.6221246833959605E-3</v>
      </c>
    </row>
    <row r="1178" spans="9:18" ht="15" x14ac:dyDescent="0.2">
      <c r="I1178" s="49">
        <v>43411</v>
      </c>
      <c r="J1178" s="50">
        <v>4.4910001754760698</v>
      </c>
      <c r="K1178" s="139">
        <f t="shared" si="199"/>
        <v>1.7747291150099122E-2</v>
      </c>
      <c r="L1178" s="140">
        <f t="shared" si="200"/>
        <v>6.2062230319044716</v>
      </c>
      <c r="M1178" s="139" t="e" cm="1">
        <f t="array" ref="M1178">[1]!BSMPut(L1178,$G$4,$G$7,V1178,$G$11,AE1178)</f>
        <v>#VALUE!</v>
      </c>
      <c r="N1178" s="139" t="e">
        <f t="shared" si="201"/>
        <v>#VALUE!</v>
      </c>
      <c r="O1178" s="141">
        <f t="shared" si="202"/>
        <v>0.10822298231341154</v>
      </c>
      <c r="P1178" s="139">
        <f t="shared" si="203"/>
        <v>-1.1963400034163647E-2</v>
      </c>
      <c r="Q1178" s="156">
        <f t="shared" si="204"/>
        <v>1.9142960338981029E-3</v>
      </c>
      <c r="R1178" s="156">
        <f t="shared" si="198"/>
        <v>-1.0049104000265544E-2</v>
      </c>
    </row>
    <row r="1179" spans="9:18" ht="15" x14ac:dyDescent="0.2">
      <c r="I1179" s="49">
        <v>43410</v>
      </c>
      <c r="J1179" s="50">
        <v>4.4120001792907697</v>
      </c>
      <c r="K1179" s="139">
        <f t="shared" si="199"/>
        <v>-4.5228435667612433E-3</v>
      </c>
      <c r="L1179" s="140">
        <f t="shared" si="200"/>
        <v>6.070419749296657</v>
      </c>
      <c r="M1179" s="139" t="e" cm="1">
        <f t="array" ref="M1179">[1]!BSMPut(L1179,$G$4,$G$7,V1179,$G$11,AE1179)</f>
        <v>#VALUE!</v>
      </c>
      <c r="N1179" s="139" t="e">
        <f t="shared" si="201"/>
        <v>#VALUE!</v>
      </c>
      <c r="O1179" s="141">
        <f t="shared" si="202"/>
        <v>-2.758030029440306E-2</v>
      </c>
      <c r="P1179" s="139">
        <f t="shared" si="203"/>
        <v>3.0488363786609083E-3</v>
      </c>
      <c r="Q1179" s="156">
        <f t="shared" si="204"/>
        <v>1.2432775315081965E-4</v>
      </c>
      <c r="R1179" s="156">
        <f t="shared" si="198"/>
        <v>3.1731641318117278E-3</v>
      </c>
    </row>
    <row r="1180" spans="9:18" ht="15" x14ac:dyDescent="0.2">
      <c r="I1180" s="49">
        <v>43409</v>
      </c>
      <c r="J1180" s="50">
        <v>4.4320001602172798</v>
      </c>
      <c r="K1180" s="139">
        <f t="shared" si="199"/>
        <v>5.883706046283149E-3</v>
      </c>
      <c r="L1180" s="140">
        <f t="shared" si="200"/>
        <v>6.1338788893530731</v>
      </c>
      <c r="M1180" s="139" t="e" cm="1">
        <f t="array" ref="M1180">[1]!BSMPut(L1180,$G$4,$G$7,V1180,$G$11,AE1180)</f>
        <v>#VALUE!</v>
      </c>
      <c r="N1180" s="139" t="e">
        <f t="shared" si="201"/>
        <v>#VALUE!</v>
      </c>
      <c r="O1180" s="141">
        <f t="shared" si="202"/>
        <v>3.5878839762013115E-2</v>
      </c>
      <c r="P1180" s="139">
        <f t="shared" si="203"/>
        <v>-3.9661900241445011E-3</v>
      </c>
      <c r="Q1180" s="156">
        <f t="shared" si="204"/>
        <v>2.1040055703829881E-4</v>
      </c>
      <c r="R1180" s="156">
        <f t="shared" si="198"/>
        <v>-3.7557894671062025E-3</v>
      </c>
    </row>
    <row r="1181" spans="9:18" ht="15" x14ac:dyDescent="0.2">
      <c r="I1181" s="49">
        <v>43406</v>
      </c>
      <c r="J1181" s="50">
        <v>4.4060001373290998</v>
      </c>
      <c r="K1181" s="139">
        <f t="shared" si="199"/>
        <v>7.5179739695014495E-3</v>
      </c>
      <c r="L1181" s="140">
        <f t="shared" si="200"/>
        <v>6.1438446552299046</v>
      </c>
      <c r="M1181" s="139" t="e" cm="1">
        <f t="array" ref="M1181">[1]!BSMPut(L1181,$G$4,$G$7,V1181,$G$11,AE1181)</f>
        <v>#VALUE!</v>
      </c>
      <c r="N1181" s="139" t="e">
        <f t="shared" si="201"/>
        <v>#VALUE!</v>
      </c>
      <c r="O1181" s="141">
        <f t="shared" si="202"/>
        <v>4.5844605638844627E-2</v>
      </c>
      <c r="P1181" s="139">
        <f t="shared" si="203"/>
        <v>-5.0678455254324021E-3</v>
      </c>
      <c r="Q1181" s="156">
        <f t="shared" si="204"/>
        <v>3.4351569674507599E-4</v>
      </c>
      <c r="R1181" s="156">
        <f t="shared" si="198"/>
        <v>-4.7243298286873264E-3</v>
      </c>
    </row>
    <row r="1182" spans="9:18" ht="15" x14ac:dyDescent="0.2">
      <c r="I1182" s="49">
        <v>43405</v>
      </c>
      <c r="J1182" s="50">
        <v>4.3730001449584899</v>
      </c>
      <c r="K1182" s="139">
        <f t="shared" si="199"/>
        <v>8.958376939938107E-3</v>
      </c>
      <c r="L1182" s="140">
        <f t="shared" si="200"/>
        <v>6.1526282326150588</v>
      </c>
      <c r="M1182" s="139" t="e" cm="1">
        <f t="array" ref="M1182">[1]!BSMPut(L1182,$G$4,$G$7,V1182,$G$11,AE1182)</f>
        <v>#VALUE!</v>
      </c>
      <c r="N1182" s="139" t="e">
        <f t="shared" si="201"/>
        <v>#VALUE!</v>
      </c>
      <c r="O1182" s="141">
        <f t="shared" si="202"/>
        <v>5.4628183023998744E-2</v>
      </c>
      <c r="P1182" s="139">
        <f t="shared" si="203"/>
        <v>-6.0388171965449029E-3</v>
      </c>
      <c r="Q1182" s="156">
        <f t="shared" si="204"/>
        <v>4.8775711785879928E-4</v>
      </c>
      <c r="R1182" s="156">
        <f t="shared" si="198"/>
        <v>-5.5510600786861037E-3</v>
      </c>
    </row>
    <row r="1183" spans="9:18" ht="15" x14ac:dyDescent="0.2">
      <c r="I1183" s="49">
        <v>43404</v>
      </c>
      <c r="J1183" s="50">
        <v>4.3340001106262198</v>
      </c>
      <c r="K1183" s="139">
        <f t="shared" si="199"/>
        <v>-1.0557821877048412E-2</v>
      </c>
      <c r="L1183" s="140">
        <f t="shared" si="200"/>
        <v>6.033618451261245</v>
      </c>
      <c r="M1183" s="139" t="e" cm="1">
        <f t="array" ref="M1183">[1]!BSMPut(L1183,$G$4,$G$7,V1183,$G$11,AE1183)</f>
        <v>#VALUE!</v>
      </c>
      <c r="N1183" s="139" t="e">
        <f t="shared" si="201"/>
        <v>#VALUE!</v>
      </c>
      <c r="O1183" s="141">
        <f t="shared" si="202"/>
        <v>-6.4381598329815048E-2</v>
      </c>
      <c r="P1183" s="139">
        <f t="shared" si="203"/>
        <v>7.1169986189058253E-3</v>
      </c>
      <c r="Q1183" s="156">
        <f t="shared" si="204"/>
        <v>6.7747552890590722E-4</v>
      </c>
      <c r="R1183" s="156">
        <f t="shared" si="198"/>
        <v>7.7944741478117325E-3</v>
      </c>
    </row>
    <row r="1184" spans="9:18" ht="15" x14ac:dyDescent="0.2">
      <c r="I1184" s="49">
        <v>43403</v>
      </c>
      <c r="J1184" s="50">
        <v>4.38000011444091</v>
      </c>
      <c r="K1184" s="139">
        <f t="shared" si="199"/>
        <v>-9.5433163908963357E-3</v>
      </c>
      <c r="L1184" s="140">
        <f t="shared" si="200"/>
        <v>6.0398049057661112</v>
      </c>
      <c r="M1184" s="139" t="e" cm="1">
        <f t="array" ref="M1184">[1]!BSMPut(L1184,$G$4,$G$7,V1184,$G$11,AE1184)</f>
        <v>#VALUE!</v>
      </c>
      <c r="N1184" s="139" t="e">
        <f t="shared" si="201"/>
        <v>#VALUE!</v>
      </c>
      <c r="O1184" s="141">
        <f t="shared" si="202"/>
        <v>-5.8195143824948836E-2</v>
      </c>
      <c r="P1184" s="139">
        <f t="shared" si="203"/>
        <v>6.4331232677301026E-3</v>
      </c>
      <c r="Q1184" s="156">
        <f t="shared" si="204"/>
        <v>5.5353310017024497E-4</v>
      </c>
      <c r="R1184" s="156">
        <f t="shared" si="198"/>
        <v>6.9866563679003473E-3</v>
      </c>
    </row>
    <row r="1185" spans="9:18" ht="15" x14ac:dyDescent="0.2">
      <c r="I1185" s="49">
        <v>43402</v>
      </c>
      <c r="J1185" s="50">
        <v>4.4219999313354403</v>
      </c>
      <c r="K1185" s="139">
        <f t="shared" si="199"/>
        <v>2.4726488875512872E-2</v>
      </c>
      <c r="L1185" s="140">
        <f t="shared" si="200"/>
        <v>6.2487821799801493</v>
      </c>
      <c r="M1185" s="139" t="e" cm="1">
        <f t="array" ref="M1185">[1]!BSMPut(L1185,$G$4,$G$7,V1185,$G$11,AE1185)</f>
        <v>#VALUE!</v>
      </c>
      <c r="N1185" s="139" t="e">
        <f t="shared" si="201"/>
        <v>#VALUE!</v>
      </c>
      <c r="O1185" s="141">
        <f t="shared" si="202"/>
        <v>0.15078213038908928</v>
      </c>
      <c r="P1185" s="139">
        <f t="shared" si="203"/>
        <v>-1.6668057978887849E-2</v>
      </c>
      <c r="Q1185" s="156">
        <f t="shared" si="204"/>
        <v>3.7159499382630433E-3</v>
      </c>
      <c r="R1185" s="156">
        <f t="shared" si="198"/>
        <v>-1.2952108040624806E-2</v>
      </c>
    </row>
    <row r="1186" spans="9:18" ht="15" x14ac:dyDescent="0.2">
      <c r="I1186" s="49">
        <v>43399</v>
      </c>
      <c r="J1186" s="50">
        <v>4.3140001296996999</v>
      </c>
      <c r="K1186" s="139">
        <f t="shared" si="199"/>
        <v>-2.4726488875512848E-2</v>
      </c>
      <c r="L1186" s="140">
        <f t="shared" si="200"/>
        <v>5.9472179192019698</v>
      </c>
      <c r="M1186" s="139" t="e" cm="1">
        <f t="array" ref="M1186">[1]!BSMPut(L1186,$G$4,$G$7,V1186,$G$11,AE1186)</f>
        <v>#VALUE!</v>
      </c>
      <c r="N1186" s="139" t="e">
        <f t="shared" si="201"/>
        <v>#VALUE!</v>
      </c>
      <c r="O1186" s="141">
        <f t="shared" si="202"/>
        <v>-0.15078213038909016</v>
      </c>
      <c r="P1186" s="139">
        <f t="shared" si="203"/>
        <v>1.666805797888795E-2</v>
      </c>
      <c r="Q1186" s="156">
        <f t="shared" si="204"/>
        <v>3.7159499382630871E-3</v>
      </c>
      <c r="R1186" s="156">
        <f t="shared" si="198"/>
        <v>2.0384007917151038E-2</v>
      </c>
    </row>
    <row r="1187" spans="9:18" ht="15" x14ac:dyDescent="0.2">
      <c r="I1187" s="49">
        <v>43398</v>
      </c>
      <c r="J1187" s="50">
        <v>4.4219999313354403</v>
      </c>
      <c r="K1187" s="139">
        <f t="shared" si="199"/>
        <v>6.807317535181834E-3</v>
      </c>
      <c r="L1187" s="140">
        <f t="shared" si="200"/>
        <v>6.1395110722581814</v>
      </c>
      <c r="M1187" s="139" t="e" cm="1">
        <f t="array" ref="M1187">[1]!BSMPut(L1187,$G$4,$G$7,V1187,$G$11,AE1187)</f>
        <v>#VALUE!</v>
      </c>
      <c r="N1187" s="139" t="e">
        <f t="shared" si="201"/>
        <v>#VALUE!</v>
      </c>
      <c r="O1187" s="141">
        <f t="shared" si="202"/>
        <v>4.1511022667121367E-2</v>
      </c>
      <c r="P1187" s="139">
        <f t="shared" si="203"/>
        <v>-4.5887939823708304E-3</v>
      </c>
      <c r="Q1187" s="156">
        <f t="shared" si="204"/>
        <v>2.8164170827845917E-4</v>
      </c>
      <c r="R1187" s="156">
        <f t="shared" si="198"/>
        <v>-4.3071522740923711E-3</v>
      </c>
    </row>
    <row r="1188" spans="9:18" ht="15" x14ac:dyDescent="0.2">
      <c r="I1188" s="49">
        <v>43397</v>
      </c>
      <c r="J1188" s="50">
        <v>4.3920001983642498</v>
      </c>
      <c r="K1188" s="139">
        <f t="shared" si="199"/>
        <v>-3.182530176676703E-3</v>
      </c>
      <c r="L1188" s="140">
        <f t="shared" si="200"/>
        <v>6.0785929804158609</v>
      </c>
      <c r="M1188" s="139" t="e" cm="1">
        <f t="array" ref="M1188">[1]!BSMPut(L1188,$G$4,$G$7,V1188,$G$11,AE1188)</f>
        <v>#VALUE!</v>
      </c>
      <c r="N1188" s="139" t="e">
        <f t="shared" si="201"/>
        <v>#VALUE!</v>
      </c>
      <c r="O1188" s="141">
        <f t="shared" si="202"/>
        <v>-1.9407069175199076E-2</v>
      </c>
      <c r="P1188" s="139">
        <f t="shared" si="203"/>
        <v>2.1453348177120106E-3</v>
      </c>
      <c r="Q1188" s="156">
        <f t="shared" si="204"/>
        <v>6.1558781102919076E-5</v>
      </c>
      <c r="R1188" s="156">
        <f t="shared" si="198"/>
        <v>2.2068935988149296E-3</v>
      </c>
    </row>
    <row r="1189" spans="9:18" ht="15" x14ac:dyDescent="0.2">
      <c r="I1189" s="49">
        <v>43396</v>
      </c>
      <c r="J1189" s="50">
        <v>4.4060001373290998</v>
      </c>
      <c r="K1189" s="139">
        <f t="shared" si="199"/>
        <v>-5.4322657584892362E-3</v>
      </c>
      <c r="L1189" s="140">
        <f t="shared" si="200"/>
        <v>6.0648740927264013</v>
      </c>
      <c r="M1189" s="139" t="e" cm="1">
        <f t="array" ref="M1189">[1]!BSMPut(L1189,$G$4,$G$7,V1189,$G$11,AE1189)</f>
        <v>#VALUE!</v>
      </c>
      <c r="N1189" s="139" t="e">
        <f t="shared" si="201"/>
        <v>#VALUE!</v>
      </c>
      <c r="O1189" s="141">
        <f t="shared" si="202"/>
        <v>-3.312595686465869E-2</v>
      </c>
      <c r="P1189" s="139">
        <f t="shared" si="203"/>
        <v>3.6618753707848045E-3</v>
      </c>
      <c r="Q1189" s="156">
        <f t="shared" si="204"/>
        <v>1.7935230736137664E-4</v>
      </c>
      <c r="R1189" s="156">
        <f t="shared" si="198"/>
        <v>3.8412276781461811E-3</v>
      </c>
    </row>
    <row r="1190" spans="9:18" ht="15" x14ac:dyDescent="0.2">
      <c r="I1190" s="49">
        <v>43395</v>
      </c>
      <c r="J1190" s="50">
        <v>4.4299998283386204</v>
      </c>
      <c r="K1190" s="139">
        <f t="shared" si="199"/>
        <v>-1.1280575522260785E-3</v>
      </c>
      <c r="L1190" s="140">
        <f t="shared" si="200"/>
        <v>6.0911211545816437</v>
      </c>
      <c r="M1190" s="139" t="e" cm="1">
        <f t="array" ref="M1190">[1]!BSMPut(L1190,$G$4,$G$7,V1190,$G$11,AE1190)</f>
        <v>#VALUE!</v>
      </c>
      <c r="N1190" s="139" t="e">
        <f t="shared" si="201"/>
        <v>#VALUE!</v>
      </c>
      <c r="O1190" s="141">
        <f t="shared" si="202"/>
        <v>-6.8788950094162971E-3</v>
      </c>
      <c r="P1190" s="139">
        <f t="shared" si="203"/>
        <v>7.6042048584777037E-4</v>
      </c>
      <c r="Q1190" s="156">
        <f t="shared" si="204"/>
        <v>7.7340587399747585E-6</v>
      </c>
      <c r="R1190" s="156">
        <f t="shared" si="198"/>
        <v>7.6815454458774508E-4</v>
      </c>
    </row>
    <row r="1191" spans="9:18" ht="15" x14ac:dyDescent="0.2">
      <c r="I1191" s="49">
        <v>43392</v>
      </c>
      <c r="J1191" s="50">
        <v>4.4349999427795401</v>
      </c>
      <c r="K1191" s="139">
        <f t="shared" si="199"/>
        <v>7.6958098298910114E-3</v>
      </c>
      <c r="L1191" s="140">
        <f t="shared" si="200"/>
        <v>6.1449290983153784</v>
      </c>
      <c r="M1191" s="139" t="e" cm="1">
        <f t="array" ref="M1191">[1]!BSMPut(L1191,$G$4,$G$7,V1191,$G$11,AE1191)</f>
        <v>#VALUE!</v>
      </c>
      <c r="N1191" s="139" t="e">
        <f t="shared" si="201"/>
        <v>#VALUE!</v>
      </c>
      <c r="O1191" s="141">
        <f t="shared" si="202"/>
        <v>4.6929048724318356E-2</v>
      </c>
      <c r="P1191" s="139">
        <f t="shared" si="203"/>
        <v>-5.1877241886190591E-3</v>
      </c>
      <c r="Q1191" s="156">
        <f t="shared" si="204"/>
        <v>3.5995947198555782E-4</v>
      </c>
      <c r="R1191" s="156">
        <f t="shared" si="198"/>
        <v>-4.8277647166335008E-3</v>
      </c>
    </row>
    <row r="1192" spans="9:18" ht="15" x14ac:dyDescent="0.2">
      <c r="I1192" s="49">
        <v>43391</v>
      </c>
      <c r="J1192" s="50">
        <v>4.40100002288818</v>
      </c>
      <c r="K1192" s="139">
        <f t="shared" si="199"/>
        <v>1.1367773146307276E-3</v>
      </c>
      <c r="L1192" s="140">
        <f t="shared" si="200"/>
        <v>6.1049321177120524</v>
      </c>
      <c r="M1192" s="139" t="e" cm="1">
        <f t="array" ref="M1192">[1]!BSMPut(L1192,$G$4,$G$7,V1192,$G$11,AE1192)</f>
        <v>#VALUE!</v>
      </c>
      <c r="N1192" s="139" t="e">
        <f t="shared" si="201"/>
        <v>#VALUE!</v>
      </c>
      <c r="O1192" s="141">
        <f t="shared" si="202"/>
        <v>6.9320681209923407E-3</v>
      </c>
      <c r="P1192" s="139">
        <f t="shared" si="203"/>
        <v>-7.6629845364395628E-4</v>
      </c>
      <c r="Q1192" s="156">
        <f t="shared" si="204"/>
        <v>7.8540877281666837E-6</v>
      </c>
      <c r="R1192" s="156">
        <f t="shared" si="198"/>
        <v>-7.5844436591578958E-4</v>
      </c>
    </row>
    <row r="1193" spans="9:18" ht="15" x14ac:dyDescent="0.2">
      <c r="I1193" s="49">
        <v>43390</v>
      </c>
      <c r="J1193" s="50">
        <v>4.3959999084472603</v>
      </c>
      <c r="K1193" s="139">
        <f t="shared" si="199"/>
        <v>-1.5574232787680454E-2</v>
      </c>
      <c r="L1193" s="140">
        <f t="shared" si="200"/>
        <v>6.0030283772794419</v>
      </c>
      <c r="M1193" s="139" t="e" cm="1">
        <f t="array" ref="M1193">[1]!BSMPut(L1193,$G$4,$G$7,V1193,$G$11,AE1193)</f>
        <v>#VALUE!</v>
      </c>
      <c r="N1193" s="139" t="e">
        <f t="shared" si="201"/>
        <v>#VALUE!</v>
      </c>
      <c r="O1193" s="141">
        <f t="shared" si="202"/>
        <v>-9.4971672311618072E-2</v>
      </c>
      <c r="P1193" s="139">
        <f t="shared" si="203"/>
        <v>1.0498547383281532E-2</v>
      </c>
      <c r="Q1193" s="156">
        <f t="shared" si="204"/>
        <v>1.4742063411590509E-3</v>
      </c>
      <c r="R1193" s="156">
        <f t="shared" si="198"/>
        <v>1.1972753724440583E-2</v>
      </c>
    </row>
    <row r="1194" spans="9:18" ht="15" x14ac:dyDescent="0.2">
      <c r="I1194" s="49">
        <v>43389</v>
      </c>
      <c r="J1194" s="50">
        <v>4.4650001525878897</v>
      </c>
      <c r="K1194" s="139">
        <f t="shared" si="199"/>
        <v>3.4867461783500191E-2</v>
      </c>
      <c r="L1194" s="140">
        <f t="shared" si="200"/>
        <v>6.3106218332759578</v>
      </c>
      <c r="M1194" s="139" t="e" cm="1">
        <f t="array" ref="M1194">[1]!BSMPut(L1194,$G$4,$G$7,V1194,$G$11,AE1194)</f>
        <v>#VALUE!</v>
      </c>
      <c r="N1194" s="139" t="e">
        <f t="shared" si="201"/>
        <v>#VALUE!</v>
      </c>
      <c r="O1194" s="141">
        <f t="shared" si="202"/>
        <v>0.21262178368489781</v>
      </c>
      <c r="P1194" s="139">
        <f t="shared" si="203"/>
        <v>-2.350405985702185E-2</v>
      </c>
      <c r="Q1194" s="156">
        <f t="shared" si="204"/>
        <v>7.3889991820239292E-3</v>
      </c>
      <c r="R1194" s="156">
        <f t="shared" si="198"/>
        <v>-1.6115060674997919E-2</v>
      </c>
    </row>
    <row r="1195" spans="9:18" ht="15" x14ac:dyDescent="0.2">
      <c r="I1195" s="49">
        <v>43388</v>
      </c>
      <c r="J1195" s="50">
        <v>4.3119997978210396</v>
      </c>
      <c r="K1195" s="139">
        <f t="shared" si="199"/>
        <v>6.7480898672685318E-3</v>
      </c>
      <c r="L1195" s="140">
        <f t="shared" si="200"/>
        <v>6.1391499019363085</v>
      </c>
      <c r="M1195" s="139" t="e" cm="1">
        <f t="array" ref="M1195">[1]!BSMPut(L1195,$G$4,$G$7,V1195,$G$11,AE1195)</f>
        <v>#VALUE!</v>
      </c>
      <c r="N1195" s="139" t="e">
        <f t="shared" si="201"/>
        <v>#VALUE!</v>
      </c>
      <c r="O1195" s="141">
        <f t="shared" si="202"/>
        <v>4.1149852345248483E-2</v>
      </c>
      <c r="P1195" s="139">
        <f t="shared" si="203"/>
        <v>-4.5488687747239007E-3</v>
      </c>
      <c r="Q1195" s="156">
        <f t="shared" si="204"/>
        <v>2.7676213146854835E-4</v>
      </c>
      <c r="R1195" s="156">
        <f t="shared" si="198"/>
        <v>-4.2721066432553521E-3</v>
      </c>
    </row>
    <row r="1196" spans="9:18" ht="15" x14ac:dyDescent="0.2">
      <c r="I1196" s="49">
        <v>43385</v>
      </c>
      <c r="J1196" s="50">
        <v>4.2829999923706001</v>
      </c>
      <c r="K1196" s="139">
        <f t="shared" si="199"/>
        <v>-1.5062283812538073E-2</v>
      </c>
      <c r="L1196" s="140">
        <f t="shared" si="200"/>
        <v>6.0061502421552486</v>
      </c>
      <c r="M1196" s="139" t="e" cm="1">
        <f t="array" ref="M1196">[1]!BSMPut(L1196,$G$4,$G$7,V1196,$G$11,AE1196)</f>
        <v>#VALUE!</v>
      </c>
      <c r="N1196" s="139" t="e">
        <f t="shared" si="201"/>
        <v>#VALUE!</v>
      </c>
      <c r="O1196" s="141">
        <f t="shared" si="202"/>
        <v>-9.1849807435811393E-2</v>
      </c>
      <c r="P1196" s="139">
        <f t="shared" si="203"/>
        <v>1.0153443990605469E-2</v>
      </c>
      <c r="Q1196" s="156">
        <f t="shared" si="204"/>
        <v>1.3788804194061859E-3</v>
      </c>
      <c r="R1196" s="156">
        <f t="shared" si="198"/>
        <v>1.1532324410011655E-2</v>
      </c>
    </row>
    <row r="1197" spans="9:18" ht="15" x14ac:dyDescent="0.2">
      <c r="I1197" s="49">
        <v>43384</v>
      </c>
      <c r="J1197" s="50">
        <v>4.34800004959106</v>
      </c>
      <c r="K1197" s="139">
        <f t="shared" si="199"/>
        <v>-1.3251298884356718E-2</v>
      </c>
      <c r="L1197" s="140">
        <f t="shared" si="200"/>
        <v>6.0171936283371066</v>
      </c>
      <c r="M1197" s="139" t="e" cm="1">
        <f t="array" ref="M1197">[1]!BSMPut(L1197,$G$4,$G$7,V1197,$G$11,AE1197)</f>
        <v>#VALUE!</v>
      </c>
      <c r="N1197" s="139" t="e">
        <f t="shared" si="201"/>
        <v>#VALUE!</v>
      </c>
      <c r="O1197" s="141">
        <f t="shared" si="202"/>
        <v>-8.0806421253953431E-2</v>
      </c>
      <c r="P1197" s="139">
        <f t="shared" si="203"/>
        <v>8.9326640434892884E-3</v>
      </c>
      <c r="Q1197" s="156">
        <f t="shared" si="204"/>
        <v>1.0672394015329601E-3</v>
      </c>
      <c r="R1197" s="156">
        <f t="shared" si="198"/>
        <v>9.9999034450222492E-3</v>
      </c>
    </row>
    <row r="1198" spans="9:18" ht="15" x14ac:dyDescent="0.2">
      <c r="I1198" s="49">
        <v>43383</v>
      </c>
      <c r="J1198" s="50">
        <v>4.4060001373290998</v>
      </c>
      <c r="K1198" s="139">
        <f t="shared" si="199"/>
        <v>-3.62478735850516E-3</v>
      </c>
      <c r="L1198" s="140">
        <f t="shared" si="200"/>
        <v>6.0758960960991386</v>
      </c>
      <c r="M1198" s="139" t="e" cm="1">
        <f t="array" ref="M1198">[1]!BSMPut(L1198,$G$4,$G$7,V1198,$G$11,AE1198)</f>
        <v>#VALUE!</v>
      </c>
      <c r="N1198" s="139" t="e">
        <f t="shared" si="201"/>
        <v>#VALUE!</v>
      </c>
      <c r="O1198" s="141">
        <f t="shared" si="202"/>
        <v>-2.2103953491921402E-2</v>
      </c>
      <c r="P1198" s="139">
        <f t="shared" si="203"/>
        <v>2.4434591646587214E-3</v>
      </c>
      <c r="Q1198" s="156">
        <f t="shared" si="204"/>
        <v>7.9856453797758434E-5</v>
      </c>
      <c r="R1198" s="156">
        <f t="shared" si="198"/>
        <v>2.52331561845648E-3</v>
      </c>
    </row>
    <row r="1199" spans="9:18" ht="15" x14ac:dyDescent="0.2">
      <c r="I1199" s="49">
        <v>43382</v>
      </c>
      <c r="J1199" s="50">
        <v>4.4219999313354403</v>
      </c>
      <c r="K1199" s="139">
        <f t="shared" si="199"/>
        <v>1.2057926542424269E-2</v>
      </c>
      <c r="L1199" s="140">
        <f t="shared" si="200"/>
        <v>6.1715292862447289</v>
      </c>
      <c r="M1199" s="139" t="e" cm="1">
        <f t="array" ref="M1199">[1]!BSMPut(L1199,$G$4,$G$7,V1199,$G$11,AE1199)</f>
        <v>#VALUE!</v>
      </c>
      <c r="N1199" s="139" t="e">
        <f t="shared" si="201"/>
        <v>#VALUE!</v>
      </c>
      <c r="O1199" s="141">
        <f t="shared" si="202"/>
        <v>7.3529236653668839E-2</v>
      </c>
      <c r="P1199" s="139">
        <f t="shared" si="203"/>
        <v>-8.128215037976427E-3</v>
      </c>
      <c r="Q1199" s="156">
        <f t="shared" si="204"/>
        <v>8.8367021912148487E-4</v>
      </c>
      <c r="R1199" s="156">
        <f t="shared" si="198"/>
        <v>-7.2445448188549425E-3</v>
      </c>
    </row>
    <row r="1200" spans="9:18" ht="15" x14ac:dyDescent="0.2">
      <c r="I1200" s="49">
        <v>43381</v>
      </c>
      <c r="J1200" s="50">
        <v>4.3689999580383301</v>
      </c>
      <c r="K1200" s="139">
        <f t="shared" si="199"/>
        <v>-1.1153014712809538E-2</v>
      </c>
      <c r="L1200" s="140">
        <f t="shared" si="200"/>
        <v>6.0299889653192578</v>
      </c>
      <c r="M1200" s="139" t="e" cm="1">
        <f t="array" ref="M1200">[1]!BSMPut(L1200,$G$4,$G$7,V1200,$G$11,AE1200)</f>
        <v>#VALUE!</v>
      </c>
      <c r="N1200" s="139" t="e">
        <f t="shared" si="201"/>
        <v>#VALUE!</v>
      </c>
      <c r="O1200" s="141">
        <f t="shared" si="202"/>
        <v>-6.8011084271802247E-2</v>
      </c>
      <c r="P1200" s="139">
        <f t="shared" si="203"/>
        <v>7.5182164685176555E-3</v>
      </c>
      <c r="Q1200" s="156">
        <f t="shared" si="204"/>
        <v>7.5601341449821552E-4</v>
      </c>
      <c r="R1200" s="156">
        <f t="shared" si="198"/>
        <v>8.2742298830158715E-3</v>
      </c>
    </row>
    <row r="1201" spans="9:18" ht="15" x14ac:dyDescent="0.2">
      <c r="I1201" s="49">
        <v>43378</v>
      </c>
      <c r="J1201" s="50">
        <v>4.4180002212524396</v>
      </c>
      <c r="K1201" s="139">
        <f t="shared" si="199"/>
        <v>-1.2819175337960981E-2</v>
      </c>
      <c r="L1201" s="140">
        <f t="shared" si="200"/>
        <v>6.019828717744458</v>
      </c>
      <c r="M1201" s="139" t="e" cm="1">
        <f t="array" ref="M1201">[1]!BSMPut(L1201,$G$4,$G$7,V1201,$G$11,AE1201)</f>
        <v>#VALUE!</v>
      </c>
      <c r="N1201" s="139" t="e">
        <f t="shared" si="201"/>
        <v>#VALUE!</v>
      </c>
      <c r="O1201" s="141">
        <f t="shared" si="202"/>
        <v>-7.8171331846601966E-2</v>
      </c>
      <c r="P1201" s="139">
        <f t="shared" si="203"/>
        <v>8.6413707522488177E-3</v>
      </c>
      <c r="Q1201" s="156">
        <f t="shared" si="204"/>
        <v>9.9876916722266935E-4</v>
      </c>
      <c r="R1201" s="156">
        <f t="shared" si="198"/>
        <v>9.6401399194714875E-3</v>
      </c>
    </row>
    <row r="1202" spans="9:18" ht="15" x14ac:dyDescent="0.2">
      <c r="I1202" s="49">
        <v>43377</v>
      </c>
      <c r="J1202" s="50">
        <v>4.4749999046325604</v>
      </c>
      <c r="K1202" s="139">
        <f t="shared" si="199"/>
        <v>-1.5741395853823881E-2</v>
      </c>
      <c r="L1202" s="140">
        <f t="shared" si="200"/>
        <v>6.0020090168938101</v>
      </c>
      <c r="M1202" s="139" t="e" cm="1">
        <f t="array" ref="M1202">[1]!BSMPut(L1202,$G$4,$G$7,V1202,$G$11,AE1202)</f>
        <v>#VALUE!</v>
      </c>
      <c r="N1202" s="139" t="e">
        <f t="shared" si="201"/>
        <v>#VALUE!</v>
      </c>
      <c r="O1202" s="141">
        <f t="shared" si="202"/>
        <v>-9.5991032697249956E-2</v>
      </c>
      <c r="P1202" s="139">
        <f t="shared" si="203"/>
        <v>1.0611231545292305E-2</v>
      </c>
      <c r="Q1202" s="156">
        <f t="shared" si="204"/>
        <v>1.5060224024152093E-3</v>
      </c>
      <c r="R1202" s="156">
        <f t="shared" si="198"/>
        <v>1.2117253947707515E-2</v>
      </c>
    </row>
    <row r="1203" spans="9:18" ht="15" x14ac:dyDescent="0.2">
      <c r="I1203" s="49">
        <v>43376</v>
      </c>
      <c r="J1203" s="50">
        <v>4.5460000038146902</v>
      </c>
      <c r="K1203" s="139">
        <f t="shared" si="199"/>
        <v>2.9013442345918263E-2</v>
      </c>
      <c r="L1203" s="140">
        <f t="shared" si="200"/>
        <v>6.2749240224552771</v>
      </c>
      <c r="M1203" s="139" t="e" cm="1">
        <f t="array" ref="M1203">[1]!BSMPut(L1203,$G$4,$G$7,V1203,$G$11,AE1203)</f>
        <v>#VALUE!</v>
      </c>
      <c r="N1203" s="139" t="e">
        <f t="shared" si="201"/>
        <v>#VALUE!</v>
      </c>
      <c r="O1203" s="141">
        <f t="shared" si="202"/>
        <v>0.17692397286421713</v>
      </c>
      <c r="P1203" s="139">
        <f t="shared" si="203"/>
        <v>-1.9557881493955483E-2</v>
      </c>
      <c r="Q1203" s="156">
        <f t="shared" si="204"/>
        <v>5.1161523695681154E-3</v>
      </c>
      <c r="R1203" s="156">
        <f t="shared" si="198"/>
        <v>-1.4441729124387369E-2</v>
      </c>
    </row>
    <row r="1204" spans="9:18" ht="15" x14ac:dyDescent="0.2">
      <c r="I1204" s="49">
        <v>43375</v>
      </c>
      <c r="J1204" s="50">
        <v>4.4159998893737704</v>
      </c>
      <c r="K1204" s="139">
        <f t="shared" si="199"/>
        <v>9.7849783442586335E-3</v>
      </c>
      <c r="L1204" s="140">
        <f t="shared" si="200"/>
        <v>6.1576688480195969</v>
      </c>
      <c r="M1204" s="139" t="e" cm="1">
        <f t="array" ref="M1204">[1]!BSMPut(L1204,$G$4,$G$7,V1204,$G$11,AE1204)</f>
        <v>#VALUE!</v>
      </c>
      <c r="N1204" s="139" t="e">
        <f t="shared" si="201"/>
        <v>#VALUE!</v>
      </c>
      <c r="O1204" s="141">
        <f t="shared" si="202"/>
        <v>5.9668798428536896E-2</v>
      </c>
      <c r="P1204" s="139">
        <f t="shared" si="203"/>
        <v>-6.5960269242182866E-3</v>
      </c>
      <c r="Q1204" s="156">
        <f t="shared" si="204"/>
        <v>5.8192188299357214E-4</v>
      </c>
      <c r="R1204" s="156">
        <f t="shared" si="198"/>
        <v>-6.0141050412247142E-3</v>
      </c>
    </row>
    <row r="1205" spans="9:18" ht="15" x14ac:dyDescent="0.2">
      <c r="I1205" s="49">
        <v>43374</v>
      </c>
      <c r="J1205" s="50">
        <v>4.3730001449584899</v>
      </c>
      <c r="K1205" s="139">
        <f t="shared" si="199"/>
        <v>-8.6520645194331867E-3</v>
      </c>
      <c r="L1205" s="140">
        <f t="shared" si="200"/>
        <v>6.0452397597224907</v>
      </c>
      <c r="M1205" s="139" t="e" cm="1">
        <f t="array" ref="M1205">[1]!BSMPut(L1205,$G$4,$G$7,V1205,$G$11,AE1205)</f>
        <v>#VALUE!</v>
      </c>
      <c r="N1205" s="139" t="e">
        <f t="shared" si="201"/>
        <v>#VALUE!</v>
      </c>
      <c r="O1205" s="141">
        <f t="shared" si="202"/>
        <v>-5.2760289868569288E-2</v>
      </c>
      <c r="P1205" s="139">
        <f t="shared" si="203"/>
        <v>5.8323328384003066E-3</v>
      </c>
      <c r="Q1205" s="156">
        <f t="shared" si="204"/>
        <v>4.5497176958177507E-4</v>
      </c>
      <c r="R1205" s="156">
        <f t="shared" si="198"/>
        <v>6.2873046079820818E-3</v>
      </c>
    </row>
    <row r="1206" spans="9:18" ht="15" x14ac:dyDescent="0.2">
      <c r="I1206" s="49">
        <v>43371</v>
      </c>
      <c r="J1206" s="50">
        <v>4.4109997749328604</v>
      </c>
      <c r="K1206" s="139">
        <f t="shared" si="199"/>
        <v>-3.7379262743133669E-2</v>
      </c>
      <c r="L1206" s="140">
        <f t="shared" si="200"/>
        <v>5.870061303529754</v>
      </c>
      <c r="M1206" s="139" t="e" cm="1">
        <f t="array" ref="M1206">[1]!BSMPut(L1206,$G$4,$G$7,V1206,$G$11,AE1206)</f>
        <v>#VALUE!</v>
      </c>
      <c r="N1206" s="139" t="e">
        <f t="shared" si="201"/>
        <v>#VALUE!</v>
      </c>
      <c r="O1206" s="141">
        <f t="shared" si="202"/>
        <v>-0.22793874606130604</v>
      </c>
      <c r="P1206" s="139">
        <f t="shared" si="203"/>
        <v>2.5197257958757189E-2</v>
      </c>
      <c r="Q1206" s="156">
        <f t="shared" si="204"/>
        <v>8.4919301615065668E-3</v>
      </c>
      <c r="R1206" s="156">
        <f t="shared" si="198"/>
        <v>3.3689188120263752E-2</v>
      </c>
    </row>
    <row r="1207" spans="9:18" ht="15" x14ac:dyDescent="0.2">
      <c r="I1207" s="49">
        <v>43370</v>
      </c>
      <c r="J1207" s="50">
        <v>4.5789999961853001</v>
      </c>
      <c r="K1207" s="139">
        <f t="shared" si="199"/>
        <v>-8.0479343786716284E-3</v>
      </c>
      <c r="L1207" s="140">
        <f t="shared" si="200"/>
        <v>6.0489237453508142</v>
      </c>
      <c r="M1207" s="139" t="e" cm="1">
        <f t="array" ref="M1207">[1]!BSMPut(L1207,$G$4,$G$7,V1207,$G$11,AE1207)</f>
        <v>#VALUE!</v>
      </c>
      <c r="N1207" s="139" t="e">
        <f t="shared" si="201"/>
        <v>#VALUE!</v>
      </c>
      <c r="O1207" s="141">
        <f t="shared" si="202"/>
        <v>-4.9076304240245783E-2</v>
      </c>
      <c r="P1207" s="139">
        <f t="shared" si="203"/>
        <v>5.4250903761282046E-3</v>
      </c>
      <c r="Q1207" s="156">
        <f t="shared" si="204"/>
        <v>3.9365321661226924E-4</v>
      </c>
      <c r="R1207" s="156">
        <f t="shared" si="198"/>
        <v>5.8187435927404742E-3</v>
      </c>
    </row>
    <row r="1208" spans="9:18" ht="15" x14ac:dyDescent="0.2">
      <c r="I1208" s="49">
        <v>43369</v>
      </c>
      <c r="J1208" s="50">
        <v>4.6160001754760698</v>
      </c>
      <c r="K1208" s="139">
        <f t="shared" si="199"/>
        <v>4.7774928467836921E-3</v>
      </c>
      <c r="L1208" s="140">
        <f t="shared" si="200"/>
        <v>6.1271332012076671</v>
      </c>
      <c r="M1208" s="139" t="e" cm="1">
        <f t="array" ref="M1208">[1]!BSMPut(L1208,$G$4,$G$7,V1208,$G$11,AE1208)</f>
        <v>#VALUE!</v>
      </c>
      <c r="N1208" s="139" t="e">
        <f t="shared" si="201"/>
        <v>#VALUE!</v>
      </c>
      <c r="O1208" s="141">
        <f t="shared" si="202"/>
        <v>2.9133151616607122E-2</v>
      </c>
      <c r="P1208" s="139">
        <f t="shared" si="203"/>
        <v>-3.2204947562438457E-3</v>
      </c>
      <c r="Q1208" s="156">
        <f t="shared" si="204"/>
        <v>1.3872190441277318E-4</v>
      </c>
      <c r="R1208" s="156">
        <f t="shared" si="198"/>
        <v>-3.0817728518310727E-3</v>
      </c>
    </row>
    <row r="1209" spans="9:18" ht="15" x14ac:dyDescent="0.2">
      <c r="I1209" s="49">
        <v>43368</v>
      </c>
      <c r="J1209" s="50">
        <v>4.5939998626708896</v>
      </c>
      <c r="K1209" s="139">
        <f t="shared" si="199"/>
        <v>7.8671243010295117E-3</v>
      </c>
      <c r="L1209" s="140">
        <f t="shared" si="200"/>
        <v>6.1459737739688771</v>
      </c>
      <c r="M1209" s="139" t="e" cm="1">
        <f t="array" ref="M1209">[1]!BSMPut(L1209,$G$4,$G$7,V1209,$G$11,AE1209)</f>
        <v>#VALUE!</v>
      </c>
      <c r="N1209" s="139" t="e">
        <f t="shared" si="201"/>
        <v>#VALUE!</v>
      </c>
      <c r="O1209" s="141">
        <f t="shared" si="202"/>
        <v>4.7973724377817106E-2</v>
      </c>
      <c r="P1209" s="139">
        <f t="shared" si="203"/>
        <v>-5.3032068012915067E-3</v>
      </c>
      <c r="Q1209" s="156">
        <f t="shared" si="204"/>
        <v>3.7616377965799176E-4</v>
      </c>
      <c r="R1209" s="156">
        <f t="shared" si="198"/>
        <v>-4.9270430216335152E-3</v>
      </c>
    </row>
    <row r="1210" spans="9:18" ht="15" x14ac:dyDescent="0.2">
      <c r="I1210" s="49">
        <v>43367</v>
      </c>
      <c r="J1210" s="50">
        <v>4.55800008773803</v>
      </c>
      <c r="K1210" s="139">
        <f t="shared" si="199"/>
        <v>-1.8476786077913445E-2</v>
      </c>
      <c r="L1210" s="140">
        <f t="shared" si="200"/>
        <v>5.9853286071716605</v>
      </c>
      <c r="M1210" s="139" t="e" cm="1">
        <f t="array" ref="M1210">[1]!BSMPut(L1210,$G$4,$G$7,V1210,$G$11,AE1210)</f>
        <v>#VALUE!</v>
      </c>
      <c r="N1210" s="139" t="e">
        <f t="shared" si="201"/>
        <v>#VALUE!</v>
      </c>
      <c r="O1210" s="141">
        <f t="shared" si="202"/>
        <v>-0.11267144241939953</v>
      </c>
      <c r="P1210" s="139">
        <f t="shared" si="203"/>
        <v>1.2455150553751362E-2</v>
      </c>
      <c r="Q1210" s="156">
        <f t="shared" si="204"/>
        <v>2.0749030668389414E-3</v>
      </c>
      <c r="R1210" s="156">
        <f t="shared" si="198"/>
        <v>1.4530053620590304E-2</v>
      </c>
    </row>
    <row r="1211" spans="9:18" ht="15" x14ac:dyDescent="0.2">
      <c r="I1211" s="49">
        <v>43364</v>
      </c>
      <c r="J1211" s="50">
        <v>4.6430001258850098</v>
      </c>
      <c r="K1211" s="139">
        <f t="shared" si="199"/>
        <v>1.9135243125085598E-2</v>
      </c>
      <c r="L1211" s="140">
        <f t="shared" si="200"/>
        <v>6.2146867631167684</v>
      </c>
      <c r="M1211" s="139" t="e" cm="1">
        <f t="array" ref="M1211">[1]!BSMPut(L1211,$G$4,$G$7,V1211,$G$11,AE1211)</f>
        <v>#VALUE!</v>
      </c>
      <c r="N1211" s="139" t="e">
        <f t="shared" si="201"/>
        <v>#VALUE!</v>
      </c>
      <c r="O1211" s="141">
        <f t="shared" si="202"/>
        <v>0.11668671352570836</v>
      </c>
      <c r="P1211" s="139">
        <f t="shared" si="203"/>
        <v>-1.2899014633852937E-2</v>
      </c>
      <c r="Q1211" s="156">
        <f t="shared" si="204"/>
        <v>2.225424784671417E-3</v>
      </c>
      <c r="R1211" s="156">
        <f t="shared" si="198"/>
        <v>-1.0673589849181521E-2</v>
      </c>
    </row>
    <row r="1212" spans="9:18" ht="15" x14ac:dyDescent="0.2">
      <c r="I1212" s="49">
        <v>43363</v>
      </c>
      <c r="J1212" s="50">
        <v>4.5549998283386204</v>
      </c>
      <c r="K1212" s="139">
        <f t="shared" si="199"/>
        <v>9.4849602297701046E-3</v>
      </c>
      <c r="L1212" s="140">
        <f t="shared" si="200"/>
        <v>6.1558393375425675</v>
      </c>
      <c r="M1212" s="139" t="e" cm="1">
        <f t="array" ref="M1212">[1]!BSMPut(L1212,$G$4,$G$7,V1212,$G$11,AE1212)</f>
        <v>#VALUE!</v>
      </c>
      <c r="N1212" s="139" t="e">
        <f t="shared" si="201"/>
        <v>#VALUE!</v>
      </c>
      <c r="O1212" s="141">
        <f t="shared" si="202"/>
        <v>5.7839287951507501E-2</v>
      </c>
      <c r="P1212" s="139">
        <f t="shared" si="203"/>
        <v>-6.3937855404056377E-3</v>
      </c>
      <c r="Q1212" s="156">
        <f t="shared" si="204"/>
        <v>5.4678422924187605E-4</v>
      </c>
      <c r="R1212" s="156">
        <f t="shared" si="198"/>
        <v>-5.8470013111637615E-3</v>
      </c>
    </row>
    <row r="1213" spans="9:18" ht="15" x14ac:dyDescent="0.2">
      <c r="I1213" s="49">
        <v>43362</v>
      </c>
      <c r="J1213" s="50">
        <v>4.5120000839233398</v>
      </c>
      <c r="K1213" s="139">
        <f t="shared" si="199"/>
        <v>-6.8471026833121385E-3</v>
      </c>
      <c r="L1213" s="140">
        <f t="shared" si="200"/>
        <v>6.0562464170886674</v>
      </c>
      <c r="M1213" s="139" t="e" cm="1">
        <f t="array" ref="M1213">[1]!BSMPut(L1213,$G$4,$G$7,V1213,$G$11,AE1213)</f>
        <v>#VALUE!</v>
      </c>
      <c r="N1213" s="139" t="e">
        <f t="shared" si="201"/>
        <v>#VALUE!</v>
      </c>
      <c r="O1213" s="141">
        <f t="shared" si="202"/>
        <v>-4.1753632502392612E-2</v>
      </c>
      <c r="P1213" s="139">
        <f t="shared" si="203"/>
        <v>4.6156130410359023E-3</v>
      </c>
      <c r="Q1213" s="156">
        <f t="shared" si="204"/>
        <v>2.8494342033032449E-4</v>
      </c>
      <c r="R1213" s="156">
        <f t="shared" si="198"/>
        <v>4.9005564613662268E-3</v>
      </c>
    </row>
    <row r="1214" spans="9:18" ht="15" x14ac:dyDescent="0.2">
      <c r="I1214" s="49">
        <v>43361</v>
      </c>
      <c r="J1214" s="50">
        <v>4.5430002212524396</v>
      </c>
      <c r="K1214" s="139">
        <f t="shared" si="199"/>
        <v>-2.2007868032763531E-4</v>
      </c>
      <c r="L1214" s="140">
        <f t="shared" si="200"/>
        <v>6.0966580097875083</v>
      </c>
      <c r="M1214" s="139" t="e" cm="1">
        <f t="array" ref="M1214">[1]!BSMPut(L1214,$G$4,$G$7,V1214,$G$11,AE1214)</f>
        <v>#VALUE!</v>
      </c>
      <c r="N1214" s="139" t="e">
        <f t="shared" si="201"/>
        <v>#VALUE!</v>
      </c>
      <c r="O1214" s="141">
        <f t="shared" si="202"/>
        <v>-1.3420398035517422E-3</v>
      </c>
      <c r="P1214" s="139">
        <f t="shared" si="203"/>
        <v>1.4835443164155183E-4</v>
      </c>
      <c r="Q1214" s="156">
        <f t="shared" si="204"/>
        <v>2.9437498188662821E-7</v>
      </c>
      <c r="R1214" s="156">
        <f t="shared" si="198"/>
        <v>1.4864880662343846E-4</v>
      </c>
    </row>
    <row r="1215" spans="9:18" ht="15" x14ac:dyDescent="0.2">
      <c r="I1215" s="49">
        <v>43360</v>
      </c>
      <c r="J1215" s="50">
        <v>4.5440001487731898</v>
      </c>
      <c r="K1215" s="139">
        <f t="shared" si="199"/>
        <v>6.6240492853872511E-3</v>
      </c>
      <c r="L1215" s="140">
        <f t="shared" si="200"/>
        <v>6.1383935024618452</v>
      </c>
      <c r="M1215" s="139" t="e" cm="1">
        <f t="array" ref="M1215">[1]!BSMPut(L1215,$G$4,$G$7,V1215,$G$11,AE1215)</f>
        <v>#VALUE!</v>
      </c>
      <c r="N1215" s="139" t="e">
        <f t="shared" si="201"/>
        <v>#VALUE!</v>
      </c>
      <c r="O1215" s="141">
        <f t="shared" si="202"/>
        <v>4.0393452870785218E-2</v>
      </c>
      <c r="P1215" s="139">
        <f t="shared" si="203"/>
        <v>-4.4652533604634696E-3</v>
      </c>
      <c r="Q1215" s="156">
        <f t="shared" si="204"/>
        <v>2.6668099175797689E-4</v>
      </c>
      <c r="R1215" s="156">
        <f t="shared" si="198"/>
        <v>-4.1985723687054926E-3</v>
      </c>
    </row>
    <row r="1216" spans="9:18" ht="15" x14ac:dyDescent="0.2">
      <c r="I1216" s="49">
        <v>43357</v>
      </c>
      <c r="J1216" s="50">
        <v>4.5139999389648402</v>
      </c>
      <c r="K1216" s="139">
        <f t="shared" si="199"/>
        <v>2.217732535729208E-3</v>
      </c>
      <c r="L1216" s="140">
        <f t="shared" si="200"/>
        <v>6.1115237827039159</v>
      </c>
      <c r="M1216" s="139" t="e" cm="1">
        <f t="array" ref="M1216">[1]!BSMPut(L1216,$G$4,$G$7,V1216,$G$11,AE1216)</f>
        <v>#VALUE!</v>
      </c>
      <c r="N1216" s="139" t="e">
        <f t="shared" si="201"/>
        <v>#VALUE!</v>
      </c>
      <c r="O1216" s="141">
        <f t="shared" si="202"/>
        <v>1.3523733112855929E-2</v>
      </c>
      <c r="P1216" s="139">
        <f t="shared" si="203"/>
        <v>-1.4949673879418755E-3</v>
      </c>
      <c r="Q1216" s="156">
        <f t="shared" si="204"/>
        <v>2.9892572223625052E-5</v>
      </c>
      <c r="R1216" s="156">
        <f t="shared" si="198"/>
        <v>-1.4650748157182503E-3</v>
      </c>
    </row>
    <row r="1217" spans="9:18" ht="15" x14ac:dyDescent="0.2">
      <c r="I1217" s="49">
        <v>43356</v>
      </c>
      <c r="J1217" s="50">
        <v>4.5040001869201598</v>
      </c>
      <c r="K1217" s="139">
        <f t="shared" si="199"/>
        <v>-1.2575936954568301E-2</v>
      </c>
      <c r="L1217" s="140">
        <f t="shared" si="200"/>
        <v>6.0213119854184489</v>
      </c>
      <c r="M1217" s="139" t="e" cm="1">
        <f t="array" ref="M1217">[1]!BSMPut(L1217,$G$4,$G$7,V1217,$G$11,AE1217)</f>
        <v>#VALUE!</v>
      </c>
      <c r="N1217" s="139" t="e">
        <f t="shared" si="201"/>
        <v>#VALUE!</v>
      </c>
      <c r="O1217" s="141">
        <f t="shared" si="202"/>
        <v>-7.6688064172611092E-2</v>
      </c>
      <c r="P1217" s="139">
        <f t="shared" si="203"/>
        <v>8.477404428623516E-3</v>
      </c>
      <c r="Q1217" s="156">
        <f t="shared" si="204"/>
        <v>9.6122632076764945E-4</v>
      </c>
      <c r="R1217" s="156">
        <f t="shared" si="198"/>
        <v>9.4386307493911654E-3</v>
      </c>
    </row>
    <row r="1218" spans="9:18" ht="15" x14ac:dyDescent="0.2">
      <c r="I1218" s="49">
        <v>43355</v>
      </c>
      <c r="J1218" s="50">
        <v>4.5609998703002903</v>
      </c>
      <c r="K1218" s="139">
        <f t="shared" si="199"/>
        <v>-3.2834314679719267E-3</v>
      </c>
      <c r="L1218" s="140">
        <f t="shared" si="200"/>
        <v>6.0779776843365383</v>
      </c>
      <c r="M1218" s="139" t="e" cm="1">
        <f t="array" ref="M1218">[1]!BSMPut(L1218,$G$4,$G$7,V1218,$G$11,AE1218)</f>
        <v>#VALUE!</v>
      </c>
      <c r="N1218" s="139" t="e">
        <f t="shared" si="201"/>
        <v>#VALUE!</v>
      </c>
      <c r="O1218" s="141">
        <f t="shared" si="202"/>
        <v>-2.0022365254521723E-2</v>
      </c>
      <c r="P1218" s="139">
        <f t="shared" si="203"/>
        <v>2.213352099984568E-3</v>
      </c>
      <c r="Q1218" s="156">
        <f t="shared" si="204"/>
        <v>6.5524069686522372E-5</v>
      </c>
      <c r="R1218" s="156">
        <f t="shared" si="198"/>
        <v>2.2788761696710905E-3</v>
      </c>
    </row>
    <row r="1219" spans="9:18" ht="15" x14ac:dyDescent="0.2">
      <c r="I1219" s="49">
        <v>43354</v>
      </c>
      <c r="J1219" s="50">
        <v>4.5760002136230398</v>
      </c>
      <c r="K1219" s="139">
        <f t="shared" si="199"/>
        <v>4.819354898428406E-3</v>
      </c>
      <c r="L1219" s="140">
        <f t="shared" si="200"/>
        <v>6.1273884760006725</v>
      </c>
      <c r="M1219" s="139" t="e" cm="1">
        <f t="array" ref="M1219">[1]!BSMPut(L1219,$G$4,$G$7,V1219,$G$11,AE1219)</f>
        <v>#VALUE!</v>
      </c>
      <c r="N1219" s="139" t="e">
        <f t="shared" si="201"/>
        <v>#VALUE!</v>
      </c>
      <c r="O1219" s="141">
        <f t="shared" si="202"/>
        <v>2.9388426409612478E-2</v>
      </c>
      <c r="P1219" s="139">
        <f t="shared" si="203"/>
        <v>-3.2487138498418877E-3</v>
      </c>
      <c r="Q1219" s="156">
        <f t="shared" si="204"/>
        <v>1.4116361431934602E-4</v>
      </c>
      <c r="R1219" s="156">
        <f t="shared" ref="R1219:R1282" si="205">P1219+Q1219+X1219+AG1219</f>
        <v>-3.1075502355225417E-3</v>
      </c>
    </row>
    <row r="1220" spans="9:18" ht="15" x14ac:dyDescent="0.2">
      <c r="I1220" s="49">
        <v>43353</v>
      </c>
      <c r="J1220" s="50">
        <v>4.5539999008178702</v>
      </c>
      <c r="K1220" s="139">
        <f t="shared" ref="K1220:K1283" si="206">LN(J1220/J1221)</f>
        <v>3.3946974023730973E-2</v>
      </c>
      <c r="L1220" s="140">
        <f t="shared" ref="L1220:L1283" si="207">$J$3*(1+K1220)</f>
        <v>6.3050086988712382</v>
      </c>
      <c r="M1220" s="139" t="e" cm="1">
        <f t="array" ref="M1220">[1]!BSMPut(L1220,$G$4,$G$7,V1220,$G$11,AE1220)</f>
        <v>#VALUE!</v>
      </c>
      <c r="N1220" s="139" t="e">
        <f t="shared" ref="N1220:N1283" si="208">$B$5*(M1220-$G$10)</f>
        <v>#VALUE!</v>
      </c>
      <c r="O1220" s="141">
        <f t="shared" ref="O1220:O1283" si="209">L1220-$J$3</f>
        <v>0.20700864928017815</v>
      </c>
      <c r="P1220" s="139">
        <f t="shared" ref="P1220:P1283" si="210">O1220*$G$15</f>
        <v>-2.2883561595989668E-2</v>
      </c>
      <c r="Q1220" s="156">
        <f t="shared" ref="Q1220:Q1283" si="211">0.5*$G$16*O1220^2</f>
        <v>7.0040153219108328E-3</v>
      </c>
      <c r="R1220" s="156">
        <f t="shared" si="205"/>
        <v>-1.5879546274078834E-2</v>
      </c>
    </row>
    <row r="1221" spans="9:18" ht="15" x14ac:dyDescent="0.2">
      <c r="I1221" s="49">
        <v>43350</v>
      </c>
      <c r="J1221" s="50">
        <v>4.4019999504089302</v>
      </c>
      <c r="K1221" s="139">
        <f t="shared" si="206"/>
        <v>1.3639561236920023E-3</v>
      </c>
      <c r="L1221" s="140">
        <f t="shared" si="207"/>
        <v>6.1063174541009735</v>
      </c>
      <c r="M1221" s="139" t="e" cm="1">
        <f t="array" ref="M1221">[1]!BSMPut(L1221,$G$4,$G$7,V1221,$G$11,AE1221)</f>
        <v>#VALUE!</v>
      </c>
      <c r="N1221" s="139" t="e">
        <f t="shared" si="208"/>
        <v>#VALUE!</v>
      </c>
      <c r="O1221" s="141">
        <f t="shared" si="209"/>
        <v>8.317404509913473E-3</v>
      </c>
      <c r="P1221" s="139">
        <f t="shared" si="210"/>
        <v>-9.1943906248941553E-4</v>
      </c>
      <c r="Q1221" s="156">
        <f t="shared" si="211"/>
        <v>1.1306957279716935E-5</v>
      </c>
      <c r="R1221" s="156">
        <f t="shared" si="205"/>
        <v>-9.0813210520969856E-4</v>
      </c>
    </row>
    <row r="1222" spans="9:18" ht="15" x14ac:dyDescent="0.2">
      <c r="I1222" s="49">
        <v>43349</v>
      </c>
      <c r="J1222" s="50">
        <v>4.3959999084472603</v>
      </c>
      <c r="K1222" s="139">
        <f t="shared" si="206"/>
        <v>1.8597677918786873E-2</v>
      </c>
      <c r="L1222" s="140">
        <f t="shared" si="207"/>
        <v>6.2114086904621004</v>
      </c>
      <c r="M1222" s="139" t="e" cm="1">
        <f t="array" ref="M1222">[1]!BSMPut(L1222,$G$4,$G$7,V1222,$G$11,AE1222)</f>
        <v>#VALUE!</v>
      </c>
      <c r="N1222" s="139" t="e">
        <f t="shared" si="208"/>
        <v>#VALUE!</v>
      </c>
      <c r="O1222" s="141">
        <f t="shared" si="209"/>
        <v>0.11340864087104041</v>
      </c>
      <c r="P1222" s="139">
        <f t="shared" si="210"/>
        <v>-1.2536643410379588E-2</v>
      </c>
      <c r="Q1222" s="156">
        <f t="shared" si="211"/>
        <v>2.1021436764998877E-3</v>
      </c>
      <c r="R1222" s="156">
        <f t="shared" si="205"/>
        <v>-1.04344997338797E-2</v>
      </c>
    </row>
    <row r="1223" spans="9:18" ht="15" x14ac:dyDescent="0.2">
      <c r="I1223" s="49">
        <v>43348</v>
      </c>
      <c r="J1223" s="50">
        <v>4.3150000572204501</v>
      </c>
      <c r="K1223" s="139">
        <f t="shared" si="206"/>
        <v>5.8106137483583077E-3</v>
      </c>
      <c r="L1223" s="140">
        <f t="shared" si="207"/>
        <v>6.1334331725167033</v>
      </c>
      <c r="M1223" s="139" t="e" cm="1">
        <f t="array" ref="M1223">[1]!BSMPut(L1223,$G$4,$G$7,V1223,$G$11,AE1223)</f>
        <v>#VALUE!</v>
      </c>
      <c r="N1223" s="139" t="e">
        <f t="shared" si="208"/>
        <v>#VALUE!</v>
      </c>
      <c r="O1223" s="141">
        <f t="shared" si="209"/>
        <v>3.5433122925643268E-2</v>
      </c>
      <c r="P1223" s="139">
        <f t="shared" si="210"/>
        <v>-3.9169187076323383E-3</v>
      </c>
      <c r="Q1223" s="156">
        <f t="shared" si="211"/>
        <v>2.0520548549180428E-4</v>
      </c>
      <c r="R1223" s="156">
        <f t="shared" si="205"/>
        <v>-3.711713222140534E-3</v>
      </c>
    </row>
    <row r="1224" spans="9:18" ht="15" x14ac:dyDescent="0.2">
      <c r="I1224" s="49">
        <v>43347</v>
      </c>
      <c r="J1224" s="50">
        <v>4.2899999618530202</v>
      </c>
      <c r="K1224" s="139">
        <f t="shared" si="206"/>
        <v>8.8972976599938896E-3</v>
      </c>
      <c r="L1224" s="140">
        <f t="shared" si="207"/>
        <v>6.1522557711629293</v>
      </c>
      <c r="M1224" s="139" t="e" cm="1">
        <f t="array" ref="M1224">[1]!BSMPut(L1224,$G$4,$G$7,V1224,$G$11,AE1224)</f>
        <v>#VALUE!</v>
      </c>
      <c r="N1224" s="139" t="e">
        <f t="shared" si="208"/>
        <v>#VALUE!</v>
      </c>
      <c r="O1224" s="141">
        <f t="shared" si="209"/>
        <v>5.4255721571869309E-2</v>
      </c>
      <c r="P1224" s="139">
        <f t="shared" si="210"/>
        <v>-5.9976438223328923E-3</v>
      </c>
      <c r="Q1224" s="156">
        <f t="shared" si="211"/>
        <v>4.8112861996361879E-4</v>
      </c>
      <c r="R1224" s="156">
        <f t="shared" si="205"/>
        <v>-5.5165152023692737E-3</v>
      </c>
    </row>
    <row r="1225" spans="9:18" ht="15" x14ac:dyDescent="0.2">
      <c r="I1225" s="49">
        <v>43346</v>
      </c>
      <c r="J1225" s="50">
        <v>4.2519998550415004</v>
      </c>
      <c r="K1225" s="139">
        <f t="shared" si="206"/>
        <v>-2.349126979633191E-3</v>
      </c>
      <c r="L1225" s="140">
        <f t="shared" si="207"/>
        <v>6.0836750731527616</v>
      </c>
      <c r="M1225" s="139" t="e" cm="1">
        <f t="array" ref="M1225">[1]!BSMPut(L1225,$G$4,$G$7,V1225,$G$11,AE1225)</f>
        <v>#VALUE!</v>
      </c>
      <c r="N1225" s="139" t="e">
        <f t="shared" si="208"/>
        <v>#VALUE!</v>
      </c>
      <c r="O1225" s="141">
        <f t="shared" si="209"/>
        <v>-1.4324976438298442E-2</v>
      </c>
      <c r="P1225" s="139">
        <f t="shared" si="210"/>
        <v>1.5835400203168795E-3</v>
      </c>
      <c r="Q1225" s="156">
        <f t="shared" si="211"/>
        <v>3.3539604481894978E-5</v>
      </c>
      <c r="R1225" s="156">
        <f t="shared" si="205"/>
        <v>1.6170796247987746E-3</v>
      </c>
    </row>
    <row r="1226" spans="9:18" ht="15" x14ac:dyDescent="0.2">
      <c r="I1226" s="49">
        <v>43343</v>
      </c>
      <c r="J1226" s="50">
        <v>4.2620000839233398</v>
      </c>
      <c r="K1226" s="139">
        <f t="shared" si="206"/>
        <v>-1.2590490492992282E-2</v>
      </c>
      <c r="L1226" s="140">
        <f t="shared" si="207"/>
        <v>6.0212232379404167</v>
      </c>
      <c r="M1226" s="139" t="e" cm="1">
        <f t="array" ref="M1226">[1]!BSMPut(L1226,$G$4,$G$7,V1226,$G$11,AE1226)</f>
        <v>#VALUE!</v>
      </c>
      <c r="N1226" s="139" t="e">
        <f t="shared" si="208"/>
        <v>#VALUE!</v>
      </c>
      <c r="O1226" s="141">
        <f t="shared" si="209"/>
        <v>-7.6776811650643317E-2</v>
      </c>
      <c r="P1226" s="139">
        <f t="shared" si="210"/>
        <v>8.4872149287504479E-3</v>
      </c>
      <c r="Q1226" s="156">
        <f t="shared" si="211"/>
        <v>9.6345237180309434E-4</v>
      </c>
      <c r="R1226" s="156">
        <f t="shared" si="205"/>
        <v>9.4506673005535415E-3</v>
      </c>
    </row>
    <row r="1227" spans="9:18" ht="15" x14ac:dyDescent="0.2">
      <c r="I1227" s="49">
        <v>43342</v>
      </c>
      <c r="J1227" s="50">
        <v>4.31599998474121</v>
      </c>
      <c r="K1227" s="139">
        <f t="shared" si="206"/>
        <v>-1.2891576187961671E-2</v>
      </c>
      <c r="L1227" s="140">
        <f t="shared" si="207"/>
        <v>6.0193872173575631</v>
      </c>
      <c r="M1227" s="139" t="e" cm="1">
        <f t="array" ref="M1227">[1]!BSMPut(L1227,$G$4,$G$7,V1227,$G$11,AE1227)</f>
        <v>#VALUE!</v>
      </c>
      <c r="N1227" s="139" t="e">
        <f t="shared" si="208"/>
        <v>#VALUE!</v>
      </c>
      <c r="O1227" s="141">
        <f t="shared" si="209"/>
        <v>-7.861283223349691E-2</v>
      </c>
      <c r="P1227" s="139">
        <f t="shared" si="210"/>
        <v>8.690175965621761E-3</v>
      </c>
      <c r="Q1227" s="156">
        <f t="shared" si="211"/>
        <v>1.0100828341114744E-3</v>
      </c>
      <c r="R1227" s="156">
        <f t="shared" si="205"/>
        <v>9.700258799733236E-3</v>
      </c>
    </row>
    <row r="1228" spans="9:18" ht="15" x14ac:dyDescent="0.2">
      <c r="I1228" s="49">
        <v>43341</v>
      </c>
      <c r="J1228" s="50">
        <v>4.3720002174377397</v>
      </c>
      <c r="K1228" s="139">
        <f t="shared" si="206"/>
        <v>6.1949096184021656E-3</v>
      </c>
      <c r="L1228" s="140">
        <f t="shared" si="207"/>
        <v>6.1357766087512884</v>
      </c>
      <c r="M1228" s="139" t="e" cm="1">
        <f t="array" ref="M1228">[1]!BSMPut(L1228,$G$4,$G$7,V1228,$G$11,AE1228)</f>
        <v>#VALUE!</v>
      </c>
      <c r="N1228" s="139" t="e">
        <f t="shared" si="208"/>
        <v>#VALUE!</v>
      </c>
      <c r="O1228" s="141">
        <f t="shared" si="209"/>
        <v>3.7776559160228373E-2</v>
      </c>
      <c r="P1228" s="139">
        <f t="shared" si="210"/>
        <v>-4.1759714941070787E-3</v>
      </c>
      <c r="Q1228" s="156">
        <f t="shared" si="211"/>
        <v>2.3324637369547861E-4</v>
      </c>
      <c r="R1228" s="156">
        <f t="shared" si="205"/>
        <v>-3.9427251204116002E-3</v>
      </c>
    </row>
    <row r="1229" spans="9:18" ht="15" x14ac:dyDescent="0.2">
      <c r="I1229" s="49">
        <v>43340</v>
      </c>
      <c r="J1229" s="50">
        <v>4.3449997901916504</v>
      </c>
      <c r="K1229" s="139">
        <f t="shared" si="206"/>
        <v>-7.7947200747944872E-3</v>
      </c>
      <c r="L1229" s="140">
        <f t="shared" si="207"/>
        <v>6.0504678461884147</v>
      </c>
      <c r="M1229" s="139" t="e" cm="1">
        <f t="array" ref="M1229">[1]!BSMPut(L1229,$G$4,$G$7,V1229,$G$11,AE1229)</f>
        <v>#VALUE!</v>
      </c>
      <c r="N1229" s="139" t="e">
        <f t="shared" si="208"/>
        <v>#VALUE!</v>
      </c>
      <c r="O1229" s="141">
        <f t="shared" si="209"/>
        <v>-4.7532203402645301E-2</v>
      </c>
      <c r="P1229" s="139">
        <f t="shared" si="210"/>
        <v>5.2543993120083383E-3</v>
      </c>
      <c r="Q1229" s="156">
        <f t="shared" si="211"/>
        <v>3.6927167644952623E-4</v>
      </c>
      <c r="R1229" s="156">
        <f t="shared" si="205"/>
        <v>5.6236709884578649E-3</v>
      </c>
    </row>
    <row r="1230" spans="9:18" ht="15" x14ac:dyDescent="0.2">
      <c r="I1230" s="49">
        <v>43339</v>
      </c>
      <c r="J1230" s="50">
        <v>4.3790001869201598</v>
      </c>
      <c r="K1230" s="139">
        <f t="shared" si="206"/>
        <v>-5.0113625247899408E-3</v>
      </c>
      <c r="L1230" s="140">
        <f t="shared" si="207"/>
        <v>6.0674407606663721</v>
      </c>
      <c r="M1230" s="139" t="e" cm="1">
        <f t="array" ref="M1230">[1]!BSMPut(L1230,$G$4,$G$7,V1230,$G$11,AE1230)</f>
        <v>#VALUE!</v>
      </c>
      <c r="N1230" s="139" t="e">
        <f t="shared" si="208"/>
        <v>#VALUE!</v>
      </c>
      <c r="O1230" s="141">
        <f t="shared" si="209"/>
        <v>-3.0559288924687955E-2</v>
      </c>
      <c r="P1230" s="139">
        <f t="shared" si="210"/>
        <v>3.3781456613982304E-3</v>
      </c>
      <c r="Q1230" s="156">
        <f t="shared" si="211"/>
        <v>1.5263586538965737E-4</v>
      </c>
      <c r="R1230" s="156">
        <f t="shared" si="205"/>
        <v>3.5307815267878878E-3</v>
      </c>
    </row>
    <row r="1231" spans="9:18" ht="15" x14ac:dyDescent="0.2">
      <c r="I1231" s="49">
        <v>43336</v>
      </c>
      <c r="J1231" s="50">
        <v>4.40100002288818</v>
      </c>
      <c r="K1231" s="139">
        <f t="shared" si="206"/>
        <v>3.4141073744327548E-3</v>
      </c>
      <c r="L1231" s="140">
        <f t="shared" si="207"/>
        <v>6.1188192765296598</v>
      </c>
      <c r="M1231" s="139" t="e" cm="1">
        <f t="array" ref="M1231">[1]!BSMPut(L1231,$G$4,$G$7,V1231,$G$11,AE1231)</f>
        <v>#VALUE!</v>
      </c>
      <c r="N1231" s="139" t="e">
        <f t="shared" si="208"/>
        <v>#VALUE!</v>
      </c>
      <c r="O1231" s="141">
        <f t="shared" si="209"/>
        <v>2.0819226938599833E-2</v>
      </c>
      <c r="P1231" s="139">
        <f t="shared" si="210"/>
        <v>-2.3014403682501371E-3</v>
      </c>
      <c r="Q1231" s="156">
        <f t="shared" si="211"/>
        <v>7.084338474146098E-5</v>
      </c>
      <c r="R1231" s="156">
        <f t="shared" si="205"/>
        <v>-2.230596983508676E-3</v>
      </c>
    </row>
    <row r="1232" spans="9:18" ht="15" x14ac:dyDescent="0.2">
      <c r="I1232" s="49">
        <v>43335</v>
      </c>
      <c r="J1232" s="50">
        <v>4.3860001564025799</v>
      </c>
      <c r="K1232" s="139">
        <f t="shared" si="206"/>
        <v>-9.756116892064506E-3</v>
      </c>
      <c r="L1232" s="140">
        <f t="shared" si="207"/>
        <v>6.0385072482994344</v>
      </c>
      <c r="M1232" s="139" t="e" cm="1">
        <f t="array" ref="M1232">[1]!BSMPut(L1232,$G$4,$G$7,V1232,$G$11,AE1232)</f>
        <v>#VALUE!</v>
      </c>
      <c r="N1232" s="139" t="e">
        <f t="shared" si="208"/>
        <v>#VALUE!</v>
      </c>
      <c r="O1232" s="141">
        <f t="shared" si="209"/>
        <v>-5.9492801291625597E-2</v>
      </c>
      <c r="P1232" s="139">
        <f t="shared" si="210"/>
        <v>6.5765714988665833E-3</v>
      </c>
      <c r="Q1232" s="156">
        <f t="shared" si="211"/>
        <v>5.7849411016420407E-4</v>
      </c>
      <c r="R1232" s="156">
        <f t="shared" si="205"/>
        <v>7.1550656090307871E-3</v>
      </c>
    </row>
    <row r="1233" spans="9:18" ht="15" x14ac:dyDescent="0.2">
      <c r="I1233" s="49">
        <v>43334</v>
      </c>
      <c r="J1233" s="50">
        <v>4.4289999008178702</v>
      </c>
      <c r="K1233" s="139">
        <f t="shared" si="206"/>
        <v>-9.8855329902038363E-3</v>
      </c>
      <c r="L1233" s="140">
        <f t="shared" si="207"/>
        <v>6.037718068926563</v>
      </c>
      <c r="M1233" s="139" t="e" cm="1">
        <f t="array" ref="M1233">[1]!BSMPut(L1233,$G$4,$G$7,V1233,$G$11,AE1233)</f>
        <v>#VALUE!</v>
      </c>
      <c r="N1233" s="139" t="e">
        <f t="shared" si="208"/>
        <v>#VALUE!</v>
      </c>
      <c r="O1233" s="141">
        <f t="shared" si="209"/>
        <v>-6.028198066449697E-2</v>
      </c>
      <c r="P1233" s="139">
        <f t="shared" si="210"/>
        <v>6.6638105338160079E-3</v>
      </c>
      <c r="Q1233" s="156">
        <f t="shared" si="211"/>
        <v>5.9394349596682717E-4</v>
      </c>
      <c r="R1233" s="156">
        <f t="shared" si="205"/>
        <v>7.257754029782835E-3</v>
      </c>
    </row>
    <row r="1234" spans="9:18" ht="15" x14ac:dyDescent="0.2">
      <c r="I1234" s="49">
        <v>43333</v>
      </c>
      <c r="J1234" s="50">
        <v>4.47300004959106</v>
      </c>
      <c r="K1234" s="139">
        <f t="shared" si="206"/>
        <v>9.6597902301706062E-3</v>
      </c>
      <c r="L1234" s="140">
        <f t="shared" si="207"/>
        <v>6.1569054508936807</v>
      </c>
      <c r="M1234" s="139" t="e" cm="1">
        <f t="array" ref="M1234">[1]!BSMPut(L1234,$G$4,$G$7,V1234,$G$11,AE1234)</f>
        <v>#VALUE!</v>
      </c>
      <c r="N1234" s="139" t="e">
        <f t="shared" si="208"/>
        <v>#VALUE!</v>
      </c>
      <c r="O1234" s="141">
        <f t="shared" si="209"/>
        <v>5.8905401302620675E-2</v>
      </c>
      <c r="P1234" s="139">
        <f t="shared" si="210"/>
        <v>-6.5116379616611654E-3</v>
      </c>
      <c r="Q1234" s="156">
        <f t="shared" si="211"/>
        <v>5.6712702411351929E-4</v>
      </c>
      <c r="R1234" s="156">
        <f t="shared" si="205"/>
        <v>-5.9445109375476464E-3</v>
      </c>
    </row>
    <row r="1235" spans="9:18" ht="15" x14ac:dyDescent="0.2">
      <c r="I1235" s="49">
        <v>43332</v>
      </c>
      <c r="J1235" s="50">
        <v>4.4299998283386204</v>
      </c>
      <c r="K1235" s="139">
        <f t="shared" si="206"/>
        <v>2.2598319566175164E-3</v>
      </c>
      <c r="L1235" s="140">
        <f t="shared" si="207"/>
        <v>6.1117805049745817</v>
      </c>
      <c r="M1235" s="139" t="e" cm="1">
        <f t="array" ref="M1235">[1]!BSMPut(L1235,$G$4,$G$7,V1235,$G$11,AE1235)</f>
        <v>#VALUE!</v>
      </c>
      <c r="N1235" s="139" t="e">
        <f t="shared" si="208"/>
        <v>#VALUE!</v>
      </c>
      <c r="O1235" s="141">
        <f t="shared" si="209"/>
        <v>1.3780455383521684E-2</v>
      </c>
      <c r="P1235" s="139">
        <f t="shared" si="210"/>
        <v>-1.5233464914927177E-3</v>
      </c>
      <c r="Q1235" s="156">
        <f t="shared" si="211"/>
        <v>3.1038251145529784E-5</v>
      </c>
      <c r="R1235" s="156">
        <f t="shared" si="205"/>
        <v>-1.4923082403471878E-3</v>
      </c>
    </row>
    <row r="1236" spans="9:18" ht="15" x14ac:dyDescent="0.2">
      <c r="I1236" s="49">
        <v>43329</v>
      </c>
      <c r="J1236" s="50">
        <v>4.42000007629394</v>
      </c>
      <c r="K1236" s="139">
        <f t="shared" si="206"/>
        <v>-3.1624012847533581E-3</v>
      </c>
      <c r="L1236" s="140">
        <f t="shared" si="207"/>
        <v>6.0787157263998077</v>
      </c>
      <c r="M1236" s="139" t="e" cm="1">
        <f t="array" ref="M1236">[1]!BSMPut(L1236,$G$4,$G$7,V1236,$G$11,AE1236)</f>
        <v>#VALUE!</v>
      </c>
      <c r="N1236" s="139" t="e">
        <f t="shared" si="208"/>
        <v>#VALUE!</v>
      </c>
      <c r="O1236" s="141">
        <f t="shared" si="209"/>
        <v>-1.9284323191252284E-2</v>
      </c>
      <c r="P1236" s="139">
        <f t="shared" si="210"/>
        <v>2.131765987162785E-3</v>
      </c>
      <c r="Q1236" s="156">
        <f t="shared" si="211"/>
        <v>6.0782548723852037E-5</v>
      </c>
      <c r="R1236" s="156">
        <f t="shared" si="205"/>
        <v>2.192548535886637E-3</v>
      </c>
    </row>
    <row r="1237" spans="9:18" ht="15" x14ac:dyDescent="0.2">
      <c r="I1237" s="49">
        <v>43328</v>
      </c>
      <c r="J1237" s="50">
        <v>4.4340000152587802</v>
      </c>
      <c r="K1237" s="139">
        <f t="shared" si="206"/>
        <v>-9.8744401717642729E-3</v>
      </c>
      <c r="L1237" s="140">
        <f t="shared" si="207"/>
        <v>6.0377857129339576</v>
      </c>
      <c r="M1237" s="139" t="e" cm="1">
        <f t="array" ref="M1237">[1]!BSMPut(L1237,$G$4,$G$7,V1237,$G$11,AE1237)</f>
        <v>#VALUE!</v>
      </c>
      <c r="N1237" s="139" t="e">
        <f t="shared" si="208"/>
        <v>#VALUE!</v>
      </c>
      <c r="O1237" s="141">
        <f t="shared" si="209"/>
        <v>-6.0214336657102407E-2</v>
      </c>
      <c r="P1237" s="139">
        <f t="shared" si="210"/>
        <v>6.6563328954893208E-3</v>
      </c>
      <c r="Q1237" s="156">
        <f t="shared" si="211"/>
        <v>5.9261128438019392E-4</v>
      </c>
      <c r="R1237" s="156">
        <f t="shared" si="205"/>
        <v>7.2489441798695145E-3</v>
      </c>
    </row>
    <row r="1238" spans="9:18" ht="15" x14ac:dyDescent="0.2">
      <c r="I1238" s="49">
        <v>43327</v>
      </c>
      <c r="J1238" s="50">
        <v>4.4780001640319798</v>
      </c>
      <c r="K1238" s="139">
        <f t="shared" si="206"/>
        <v>-2.0077696361483124E-3</v>
      </c>
      <c r="L1238" s="140">
        <f t="shared" si="207"/>
        <v>6.0857566702502597</v>
      </c>
      <c r="M1238" s="139" t="e" cm="1">
        <f t="array" ref="M1238">[1]!BSMPut(L1238,$G$4,$G$7,V1238,$G$11,AE1238)</f>
        <v>#VALUE!</v>
      </c>
      <c r="N1238" s="139" t="e">
        <f t="shared" si="208"/>
        <v>#VALUE!</v>
      </c>
      <c r="O1238" s="141">
        <f t="shared" si="209"/>
        <v>-1.2243379340800331E-2</v>
      </c>
      <c r="P1238" s="139">
        <f t="shared" si="210"/>
        <v>1.3534319762121133E-3</v>
      </c>
      <c r="Q1238" s="156">
        <f t="shared" si="211"/>
        <v>2.4500374082668355E-5</v>
      </c>
      <c r="R1238" s="156">
        <f t="shared" si="205"/>
        <v>1.3779323502947816E-3</v>
      </c>
    </row>
    <row r="1239" spans="9:18" ht="15" x14ac:dyDescent="0.2">
      <c r="I1239" s="49">
        <v>43326</v>
      </c>
      <c r="J1239" s="50">
        <v>4.4869999885559002</v>
      </c>
      <c r="K1239" s="139">
        <f t="shared" si="206"/>
        <v>5.5872523710433506E-3</v>
      </c>
      <c r="L1239" s="140">
        <f t="shared" si="207"/>
        <v>6.1320711148267604</v>
      </c>
      <c r="M1239" s="139" t="e" cm="1">
        <f t="array" ref="M1239">[1]!BSMPut(L1239,$G$4,$G$7,V1239,$G$11,AE1239)</f>
        <v>#VALUE!</v>
      </c>
      <c r="N1239" s="139" t="e">
        <f t="shared" si="208"/>
        <v>#VALUE!</v>
      </c>
      <c r="O1239" s="141">
        <f t="shared" si="209"/>
        <v>3.407106523570036E-2</v>
      </c>
      <c r="P1239" s="139">
        <f t="shared" si="210"/>
        <v>-3.7663514190022182E-3</v>
      </c>
      <c r="Q1239" s="156">
        <f t="shared" si="211"/>
        <v>1.8973241223522563E-4</v>
      </c>
      <c r="R1239" s="156">
        <f t="shared" si="205"/>
        <v>-3.5766190067669924E-3</v>
      </c>
    </row>
    <row r="1240" spans="9:18" ht="15" x14ac:dyDescent="0.2">
      <c r="I1240" s="49">
        <v>43325</v>
      </c>
      <c r="J1240" s="50">
        <v>4.4619998931884703</v>
      </c>
      <c r="K1240" s="139">
        <f t="shared" si="206"/>
        <v>1.1212277494479287E-3</v>
      </c>
      <c r="L1240" s="140">
        <f t="shared" si="207"/>
        <v>6.1048372964627964</v>
      </c>
      <c r="M1240" s="139" t="e" cm="1">
        <f t="array" ref="M1240">[1]!BSMPut(L1240,$G$4,$G$7,V1240,$G$11,AE1240)</f>
        <v>#VALUE!</v>
      </c>
      <c r="N1240" s="139" t="e">
        <f t="shared" si="208"/>
        <v>#VALUE!</v>
      </c>
      <c r="O1240" s="141">
        <f t="shared" si="209"/>
        <v>6.8372468717363688E-3</v>
      </c>
      <c r="P1240" s="139">
        <f t="shared" si="210"/>
        <v>-7.5581653462509959E-4</v>
      </c>
      <c r="Q1240" s="156">
        <f t="shared" si="211"/>
        <v>7.6406908252216444E-6</v>
      </c>
      <c r="R1240" s="156">
        <f t="shared" si="205"/>
        <v>-7.4817584379987796E-4</v>
      </c>
    </row>
    <row r="1241" spans="9:18" ht="15" x14ac:dyDescent="0.2">
      <c r="I1241" s="49">
        <v>43322</v>
      </c>
      <c r="J1241" s="50">
        <v>4.4569997787475497</v>
      </c>
      <c r="K1241" s="139">
        <f t="shared" si="206"/>
        <v>-2.2188703117390258E-2</v>
      </c>
      <c r="L1241" s="140">
        <f t="shared" si="207"/>
        <v>5.9626933368808528</v>
      </c>
      <c r="M1241" s="139" t="e" cm="1">
        <f t="array" ref="M1241">[1]!BSMPut(L1241,$G$4,$G$7,V1241,$G$11,AE1241)</f>
        <v>#VALUE!</v>
      </c>
      <c r="N1241" s="139" t="e">
        <f t="shared" si="208"/>
        <v>#VALUE!</v>
      </c>
      <c r="O1241" s="141">
        <f t="shared" si="209"/>
        <v>-0.13530671271020722</v>
      </c>
      <c r="P1241" s="139">
        <f t="shared" si="210"/>
        <v>1.4957343596132471E-2</v>
      </c>
      <c r="Q1241" s="156">
        <f t="shared" si="211"/>
        <v>2.9923252006190653E-3</v>
      </c>
      <c r="R1241" s="156">
        <f t="shared" si="205"/>
        <v>1.7949668796751535E-2</v>
      </c>
    </row>
    <row r="1242" spans="9:18" ht="15" x14ac:dyDescent="0.2">
      <c r="I1242" s="49">
        <v>43321</v>
      </c>
      <c r="J1242" s="50">
        <v>4.5570001602172798</v>
      </c>
      <c r="K1242" s="139">
        <f t="shared" si="206"/>
        <v>-5.9074561053138047E-3</v>
      </c>
      <c r="L1242" s="140">
        <f t="shared" si="207"/>
        <v>6.0619763819678996</v>
      </c>
      <c r="M1242" s="139" t="e" cm="1">
        <f t="array" ref="M1242">[1]!BSMPut(L1242,$G$4,$G$7,V1242,$G$11,AE1242)</f>
        <v>#VALUE!</v>
      </c>
      <c r="N1242" s="139" t="e">
        <f t="shared" si="208"/>
        <v>#VALUE!</v>
      </c>
      <c r="O1242" s="141">
        <f t="shared" si="209"/>
        <v>-3.6023667623160449E-2</v>
      </c>
      <c r="P1242" s="139">
        <f t="shared" si="210"/>
        <v>3.9821998734571014E-3</v>
      </c>
      <c r="Q1242" s="156">
        <f t="shared" si="211"/>
        <v>2.1210258329897356E-4</v>
      </c>
      <c r="R1242" s="156">
        <f t="shared" si="205"/>
        <v>4.1943024567560752E-3</v>
      </c>
    </row>
    <row r="1243" spans="9:18" ht="15" x14ac:dyDescent="0.2">
      <c r="I1243" s="49">
        <v>43320</v>
      </c>
      <c r="J1243" s="50">
        <v>4.5840001106262198</v>
      </c>
      <c r="K1243" s="139">
        <f t="shared" si="206"/>
        <v>-1.5258791705884201E-3</v>
      </c>
      <c r="L1243" s="140">
        <f t="shared" si="207"/>
        <v>6.0886952383331421</v>
      </c>
      <c r="M1243" s="139" t="e" cm="1">
        <f t="array" ref="M1243">[1]!BSMPut(L1243,$G$4,$G$7,V1243,$G$11,AE1243)</f>
        <v>#VALUE!</v>
      </c>
      <c r="N1243" s="139" t="e">
        <f t="shared" si="208"/>
        <v>#VALUE!</v>
      </c>
      <c r="O1243" s="141">
        <f t="shared" si="209"/>
        <v>-9.3048112579179332E-3</v>
      </c>
      <c r="P1243" s="139">
        <f t="shared" si="210"/>
        <v>1.0285909419728372E-3</v>
      </c>
      <c r="Q1243" s="156">
        <f t="shared" si="211"/>
        <v>1.4150938403813511E-5</v>
      </c>
      <c r="R1243" s="156">
        <f t="shared" si="205"/>
        <v>1.0427418803766507E-3</v>
      </c>
    </row>
    <row r="1244" spans="9:18" ht="15" x14ac:dyDescent="0.2">
      <c r="I1244" s="49">
        <v>43319</v>
      </c>
      <c r="J1244" s="50">
        <v>4.5910000801086399</v>
      </c>
      <c r="K1244" s="139">
        <f t="shared" si="206"/>
        <v>1.4259330447756605E-2</v>
      </c>
      <c r="L1244" s="140">
        <f t="shared" si="207"/>
        <v>6.1849534473686143</v>
      </c>
      <c r="M1244" s="139" t="e" cm="1">
        <f t="array" ref="M1244">[1]!BSMPut(L1244,$G$4,$G$7,V1244,$G$11,AE1244)</f>
        <v>#VALUE!</v>
      </c>
      <c r="N1244" s="139" t="e">
        <f t="shared" si="208"/>
        <v>#VALUE!</v>
      </c>
      <c r="O1244" s="141">
        <f t="shared" si="209"/>
        <v>8.6953397777554287E-2</v>
      </c>
      <c r="P1244" s="139">
        <f t="shared" si="210"/>
        <v>-9.6121753411865084E-3</v>
      </c>
      <c r="Q1244" s="156">
        <f t="shared" si="211"/>
        <v>1.2357858507647348E-3</v>
      </c>
      <c r="R1244" s="156">
        <f t="shared" si="205"/>
        <v>-8.3763894904217741E-3</v>
      </c>
    </row>
    <row r="1245" spans="9:18" ht="15" x14ac:dyDescent="0.2">
      <c r="I1245" s="49">
        <v>43318</v>
      </c>
      <c r="J1245" s="50">
        <v>4.52600002288818</v>
      </c>
      <c r="K1245" s="139">
        <f t="shared" si="206"/>
        <v>0</v>
      </c>
      <c r="L1245" s="140">
        <f t="shared" si="207"/>
        <v>6.09800004959106</v>
      </c>
      <c r="M1245" s="139" t="e" cm="1">
        <f t="array" ref="M1245">[1]!BSMPut(L1245,$G$4,$G$7,V1245,$G$11,AE1245)</f>
        <v>#VALUE!</v>
      </c>
      <c r="N1245" s="139" t="e">
        <f t="shared" si="208"/>
        <v>#VALUE!</v>
      </c>
      <c r="O1245" s="141">
        <f t="shared" si="209"/>
        <v>0</v>
      </c>
      <c r="P1245" s="139">
        <f t="shared" si="210"/>
        <v>0</v>
      </c>
      <c r="Q1245" s="156">
        <f t="shared" si="211"/>
        <v>0</v>
      </c>
      <c r="R1245" s="156">
        <f t="shared" si="205"/>
        <v>0</v>
      </c>
    </row>
    <row r="1246" spans="9:18" ht="15" x14ac:dyDescent="0.2">
      <c r="I1246" s="49">
        <v>43315</v>
      </c>
      <c r="J1246" s="50">
        <v>4.52600002288818</v>
      </c>
      <c r="K1246" s="139">
        <f t="shared" si="206"/>
        <v>8.6542278250444048E-3</v>
      </c>
      <c r="L1246" s="140">
        <f t="shared" si="207"/>
        <v>6.1507735312973528</v>
      </c>
      <c r="M1246" s="139" t="e" cm="1">
        <f t="array" ref="M1246">[1]!BSMPut(L1246,$G$4,$G$7,V1246,$G$11,AE1246)</f>
        <v>#VALUE!</v>
      </c>
      <c r="N1246" s="139" t="e">
        <f t="shared" si="208"/>
        <v>#VALUE!</v>
      </c>
      <c r="O1246" s="141">
        <f t="shared" si="209"/>
        <v>5.2773481706292813E-2</v>
      </c>
      <c r="P1246" s="139">
        <f t="shared" si="210"/>
        <v>-5.8337911167483866E-3</v>
      </c>
      <c r="Q1246" s="156">
        <f t="shared" si="211"/>
        <v>4.5519931435484922E-4</v>
      </c>
      <c r="R1246" s="156">
        <f t="shared" si="205"/>
        <v>-5.3785918023935373E-3</v>
      </c>
    </row>
    <row r="1247" spans="9:18" ht="15" x14ac:dyDescent="0.2">
      <c r="I1247" s="49">
        <v>43314</v>
      </c>
      <c r="J1247" s="50">
        <v>4.4869999885559002</v>
      </c>
      <c r="K1247" s="139">
        <f t="shared" si="206"/>
        <v>-2.0296308398527755E-2</v>
      </c>
      <c r="L1247" s="140">
        <f t="shared" si="207"/>
        <v>5.9742331599703222</v>
      </c>
      <c r="M1247" s="139" t="e" cm="1">
        <f t="array" ref="M1247">[1]!BSMPut(L1247,$G$4,$G$7,V1247,$G$11,AE1247)</f>
        <v>#VALUE!</v>
      </c>
      <c r="N1247" s="139" t="e">
        <f t="shared" si="208"/>
        <v>#VALUE!</v>
      </c>
      <c r="O1247" s="141">
        <f t="shared" si="209"/>
        <v>-0.12376688962073779</v>
      </c>
      <c r="P1247" s="139">
        <f t="shared" si="210"/>
        <v>1.3681685533568688E-2</v>
      </c>
      <c r="Q1247" s="156">
        <f t="shared" si="211"/>
        <v>2.5036813710195356E-3</v>
      </c>
      <c r="R1247" s="156">
        <f t="shared" si="205"/>
        <v>1.6185366904588223E-2</v>
      </c>
    </row>
    <row r="1248" spans="9:18" ht="15" x14ac:dyDescent="0.2">
      <c r="I1248" s="49">
        <v>43313</v>
      </c>
      <c r="J1248" s="50">
        <v>4.5789999961853001</v>
      </c>
      <c r="K1248" s="139">
        <f t="shared" si="206"/>
        <v>-3.9816876244479327E-2</v>
      </c>
      <c r="L1248" s="140">
        <f t="shared" si="207"/>
        <v>5.855196736277664</v>
      </c>
      <c r="M1248" s="139" t="e" cm="1">
        <f t="array" ref="M1248">[1]!BSMPut(L1248,$G$4,$G$7,V1248,$G$11,AE1248)</f>
        <v>#VALUE!</v>
      </c>
      <c r="N1248" s="139" t="e">
        <f t="shared" si="208"/>
        <v>#VALUE!</v>
      </c>
      <c r="O1248" s="141">
        <f t="shared" si="209"/>
        <v>-0.242803313313396</v>
      </c>
      <c r="P1248" s="139">
        <f t="shared" si="210"/>
        <v>2.6840446499399012E-2</v>
      </c>
      <c r="Q1248" s="156">
        <f t="shared" si="211"/>
        <v>9.6356124022990569E-3</v>
      </c>
      <c r="R1248" s="156">
        <f t="shared" si="205"/>
        <v>3.6476058901698069E-2</v>
      </c>
    </row>
    <row r="1249" spans="9:18" ht="15" x14ac:dyDescent="0.2">
      <c r="I1249" s="49">
        <v>43312</v>
      </c>
      <c r="J1249" s="50">
        <v>4.7649998664855904</v>
      </c>
      <c r="K1249" s="139">
        <f t="shared" si="206"/>
        <v>1.2034280795913696E-2</v>
      </c>
      <c r="L1249" s="140">
        <f t="shared" si="207"/>
        <v>6.1713850944813347</v>
      </c>
      <c r="M1249" s="139" t="e" cm="1">
        <f t="array" ref="M1249">[1]!BSMPut(L1249,$G$4,$G$7,V1249,$G$11,AE1249)</f>
        <v>#VALUE!</v>
      </c>
      <c r="N1249" s="139" t="e">
        <f t="shared" si="208"/>
        <v>#VALUE!</v>
      </c>
      <c r="O1249" s="141">
        <f t="shared" si="209"/>
        <v>7.3385044890274642E-2</v>
      </c>
      <c r="P1249" s="139">
        <f t="shared" si="210"/>
        <v>-8.112275505446076E-3</v>
      </c>
      <c r="Q1249" s="156">
        <f t="shared" si="211"/>
        <v>8.8020784037734631E-4</v>
      </c>
      <c r="R1249" s="156">
        <f t="shared" si="205"/>
        <v>-7.2320676650687293E-3</v>
      </c>
    </row>
    <row r="1250" spans="9:18" ht="15" x14ac:dyDescent="0.2">
      <c r="I1250" s="49">
        <v>43311</v>
      </c>
      <c r="J1250" s="50">
        <v>4.7080001831054599</v>
      </c>
      <c r="K1250" s="139">
        <f t="shared" si="206"/>
        <v>2.1251287641613575E-4</v>
      </c>
      <c r="L1250" s="140">
        <f t="shared" si="207"/>
        <v>6.0992959531219846</v>
      </c>
      <c r="M1250" s="139" t="e" cm="1">
        <f t="array" ref="M1250">[1]!BSMPut(L1250,$G$4,$G$7,V1250,$G$11,AE1250)</f>
        <v>#VALUE!</v>
      </c>
      <c r="N1250" s="139" t="e">
        <f t="shared" si="208"/>
        <v>#VALUE!</v>
      </c>
      <c r="O1250" s="141">
        <f t="shared" si="209"/>
        <v>1.2959035309245692E-3</v>
      </c>
      <c r="P1250" s="139">
        <f t="shared" si="210"/>
        <v>-1.4325434408412639E-4</v>
      </c>
      <c r="Q1250" s="156">
        <f t="shared" si="211"/>
        <v>2.7448299926195794E-7</v>
      </c>
      <c r="R1250" s="156">
        <f t="shared" si="205"/>
        <v>-1.4297986108486444E-4</v>
      </c>
    </row>
    <row r="1251" spans="9:18" ht="15" x14ac:dyDescent="0.2">
      <c r="I1251" s="49">
        <v>43308</v>
      </c>
      <c r="J1251" s="50">
        <v>4.7069997787475497</v>
      </c>
      <c r="K1251" s="139">
        <f t="shared" si="206"/>
        <v>3.8313476461552323E-3</v>
      </c>
      <c r="L1251" s="140">
        <f t="shared" si="207"/>
        <v>6.1213636077273161</v>
      </c>
      <c r="M1251" s="139" t="e" cm="1">
        <f t="array" ref="M1251">[1]!BSMPut(L1251,$G$4,$G$7,V1251,$G$11,AE1251)</f>
        <v>#VALUE!</v>
      </c>
      <c r="N1251" s="139" t="e">
        <f t="shared" si="208"/>
        <v>#VALUE!</v>
      </c>
      <c r="O1251" s="141">
        <f t="shared" si="209"/>
        <v>2.3363558136256124E-2</v>
      </c>
      <c r="P1251" s="139">
        <f t="shared" si="210"/>
        <v>-2.582700885067301E-3</v>
      </c>
      <c r="Q1251" s="156">
        <f t="shared" si="211"/>
        <v>8.9217093818562128E-5</v>
      </c>
      <c r="R1251" s="156">
        <f t="shared" si="205"/>
        <v>-2.4934837912487387E-3</v>
      </c>
    </row>
    <row r="1252" spans="9:18" ht="15" x14ac:dyDescent="0.2">
      <c r="I1252" s="49">
        <v>43307</v>
      </c>
      <c r="J1252" s="50">
        <v>4.6890001296996999</v>
      </c>
      <c r="K1252" s="139">
        <f t="shared" si="206"/>
        <v>6.2039523744975046E-3</v>
      </c>
      <c r="L1252" s="140">
        <f t="shared" si="207"/>
        <v>6.1358317514784062</v>
      </c>
      <c r="M1252" s="139" t="e" cm="1">
        <f t="array" ref="M1252">[1]!BSMPut(L1252,$G$4,$G$7,V1252,$G$11,AE1252)</f>
        <v>#VALUE!</v>
      </c>
      <c r="N1252" s="139" t="e">
        <f t="shared" si="208"/>
        <v>#VALUE!</v>
      </c>
      <c r="O1252" s="141">
        <f t="shared" si="209"/>
        <v>3.7831701887346192E-2</v>
      </c>
      <c r="P1252" s="139">
        <f t="shared" si="210"/>
        <v>-4.1820671910596414E-3</v>
      </c>
      <c r="Q1252" s="156">
        <f t="shared" si="211"/>
        <v>2.3392781365110657E-4</v>
      </c>
      <c r="R1252" s="156">
        <f t="shared" si="205"/>
        <v>-3.9481393774085348E-3</v>
      </c>
    </row>
    <row r="1253" spans="9:18" ht="15" x14ac:dyDescent="0.2">
      <c r="I1253" s="49">
        <v>43306</v>
      </c>
      <c r="J1253" s="50">
        <v>4.6599998474120996</v>
      </c>
      <c r="K1253" s="139">
        <f t="shared" si="206"/>
        <v>-6.6303607001718876E-3</v>
      </c>
      <c r="L1253" s="140">
        <f t="shared" si="207"/>
        <v>6.0575681097126051</v>
      </c>
      <c r="M1253" s="139" t="e" cm="1">
        <f t="array" ref="M1253">[1]!BSMPut(L1253,$G$4,$G$7,V1253,$G$11,AE1253)</f>
        <v>#VALUE!</v>
      </c>
      <c r="N1253" s="139" t="e">
        <f t="shared" si="208"/>
        <v>#VALUE!</v>
      </c>
      <c r="O1253" s="141">
        <f t="shared" si="209"/>
        <v>-4.0431939878454948E-2</v>
      </c>
      <c r="P1253" s="139">
        <f t="shared" si="210"/>
        <v>4.4695078677689281E-3</v>
      </c>
      <c r="Q1253" s="156">
        <f t="shared" si="211"/>
        <v>2.6718942281862905E-4</v>
      </c>
      <c r="R1253" s="156">
        <f t="shared" si="205"/>
        <v>4.7366972905875573E-3</v>
      </c>
    </row>
    <row r="1254" spans="9:18" ht="15" x14ac:dyDescent="0.2">
      <c r="I1254" s="49">
        <v>43305</v>
      </c>
      <c r="J1254" s="50">
        <v>4.69099998474121</v>
      </c>
      <c r="K1254" s="139">
        <f t="shared" si="206"/>
        <v>-7.4333671555839587E-3</v>
      </c>
      <c r="L1254" s="140">
        <f t="shared" si="207"/>
        <v>6.0526713763076803</v>
      </c>
      <c r="M1254" s="139" t="e" cm="1">
        <f t="array" ref="M1254">[1]!BSMPut(L1254,$G$4,$G$7,V1254,$G$11,AE1254)</f>
        <v>#VALUE!</v>
      </c>
      <c r="N1254" s="139" t="e">
        <f t="shared" si="208"/>
        <v>#VALUE!</v>
      </c>
      <c r="O1254" s="141">
        <f t="shared" si="209"/>
        <v>-4.532867328337975E-2</v>
      </c>
      <c r="P1254" s="139">
        <f t="shared" si="210"/>
        <v>5.0108123054355648E-3</v>
      </c>
      <c r="Q1254" s="156">
        <f t="shared" si="211"/>
        <v>3.3582739459811609E-4</v>
      </c>
      <c r="R1254" s="156">
        <f t="shared" si="205"/>
        <v>5.3466397000336806E-3</v>
      </c>
    </row>
    <row r="1255" spans="9:18" ht="15" x14ac:dyDescent="0.2">
      <c r="I1255" s="49">
        <v>43304</v>
      </c>
      <c r="J1255" s="50">
        <v>4.7259998321533203</v>
      </c>
      <c r="K1255" s="139">
        <f t="shared" si="206"/>
        <v>-3.7991095508059243E-2</v>
      </c>
      <c r="L1255" s="140">
        <f t="shared" si="207"/>
        <v>5.8663303472988959</v>
      </c>
      <c r="M1255" s="139" t="e" cm="1">
        <f t="array" ref="M1255">[1]!BSMPut(L1255,$G$4,$G$7,V1255,$G$11,AE1255)</f>
        <v>#VALUE!</v>
      </c>
      <c r="N1255" s="139" t="e">
        <f t="shared" si="208"/>
        <v>#VALUE!</v>
      </c>
      <c r="O1255" s="141">
        <f t="shared" si="209"/>
        <v>-0.2316697022921641</v>
      </c>
      <c r="P1255" s="139">
        <f t="shared" si="210"/>
        <v>2.56096927387418E-2</v>
      </c>
      <c r="Q1255" s="156">
        <f t="shared" si="211"/>
        <v>8.772201225067746E-3</v>
      </c>
      <c r="R1255" s="156">
        <f t="shared" si="205"/>
        <v>3.4381893963809543E-2</v>
      </c>
    </row>
    <row r="1256" spans="9:18" ht="15" x14ac:dyDescent="0.2">
      <c r="I1256" s="49">
        <v>43301</v>
      </c>
      <c r="J1256" s="50">
        <v>4.9089999198913503</v>
      </c>
      <c r="K1256" s="139">
        <f t="shared" si="206"/>
        <v>4.082467644856768E-3</v>
      </c>
      <c r="L1256" s="140">
        <f t="shared" si="207"/>
        <v>6.12289493749185</v>
      </c>
      <c r="M1256" s="139" t="e" cm="1">
        <f t="array" ref="M1256">[1]!BSMPut(L1256,$G$4,$G$7,V1256,$G$11,AE1256)</f>
        <v>#VALUE!</v>
      </c>
      <c r="N1256" s="139" t="e">
        <f t="shared" si="208"/>
        <v>#VALUE!</v>
      </c>
      <c r="O1256" s="141">
        <f t="shared" si="209"/>
        <v>2.4894887900789975E-2</v>
      </c>
      <c r="P1256" s="139">
        <f t="shared" si="210"/>
        <v>-2.7519801838421765E-3</v>
      </c>
      <c r="Q1256" s="156">
        <f t="shared" si="211"/>
        <v>1.0129557039380055E-4</v>
      </c>
      <c r="R1256" s="156">
        <f t="shared" si="205"/>
        <v>-2.6506846134483758E-3</v>
      </c>
    </row>
    <row r="1257" spans="9:18" ht="15" x14ac:dyDescent="0.2">
      <c r="I1257" s="49">
        <v>43300</v>
      </c>
      <c r="J1257" s="50">
        <v>4.8889999389648402</v>
      </c>
      <c r="K1257" s="139">
        <f t="shared" si="206"/>
        <v>-3.0633878499728932E-3</v>
      </c>
      <c r="L1257" s="140">
        <f t="shared" si="207"/>
        <v>6.0793195103300093</v>
      </c>
      <c r="M1257" s="139" t="e" cm="1">
        <f t="array" ref="M1257">[1]!BSMPut(L1257,$G$4,$G$7,V1257,$G$11,AE1257)</f>
        <v>#VALUE!</v>
      </c>
      <c r="N1257" s="139" t="e">
        <f t="shared" si="208"/>
        <v>#VALUE!</v>
      </c>
      <c r="O1257" s="141">
        <f t="shared" si="209"/>
        <v>-1.8680539261050733E-2</v>
      </c>
      <c r="P1257" s="139">
        <f t="shared" si="210"/>
        <v>2.0650213037619694E-3</v>
      </c>
      <c r="Q1257" s="156">
        <f t="shared" si="211"/>
        <v>5.7035981883415298E-5</v>
      </c>
      <c r="R1257" s="156">
        <f t="shared" si="205"/>
        <v>2.1220572856453846E-3</v>
      </c>
    </row>
    <row r="1258" spans="9:18" ht="15" x14ac:dyDescent="0.2">
      <c r="I1258" s="49">
        <v>43299</v>
      </c>
      <c r="J1258" s="50">
        <v>4.9039998054504297</v>
      </c>
      <c r="K1258" s="139">
        <f t="shared" si="206"/>
        <v>2.4499005886734629E-3</v>
      </c>
      <c r="L1258" s="140">
        <f t="shared" si="207"/>
        <v>6.1129395435022849</v>
      </c>
      <c r="M1258" s="139" t="e" cm="1">
        <f t="array" ref="M1258">[1]!BSMPut(L1258,$G$4,$G$7,V1258,$G$11,AE1258)</f>
        <v>#VALUE!</v>
      </c>
      <c r="N1258" s="139" t="e">
        <f t="shared" si="208"/>
        <v>#VALUE!</v>
      </c>
      <c r="O1258" s="141">
        <f t="shared" si="209"/>
        <v>1.4939493911224844E-2</v>
      </c>
      <c r="P1258" s="139">
        <f t="shared" si="210"/>
        <v>-1.6514712323334865E-3</v>
      </c>
      <c r="Q1258" s="156">
        <f t="shared" si="211"/>
        <v>3.6478911885050534E-5</v>
      </c>
      <c r="R1258" s="156">
        <f t="shared" si="205"/>
        <v>-1.614992320448436E-3</v>
      </c>
    </row>
    <row r="1259" spans="9:18" ht="15" x14ac:dyDescent="0.2">
      <c r="I1259" s="49">
        <v>43298</v>
      </c>
      <c r="J1259" s="50">
        <v>4.8920001983642498</v>
      </c>
      <c r="K1259" s="139">
        <f t="shared" si="206"/>
        <v>6.7685605556141726E-3</v>
      </c>
      <c r="L1259" s="140">
        <f t="shared" si="207"/>
        <v>6.1392747321948562</v>
      </c>
      <c r="M1259" s="139" t="e" cm="1">
        <f t="array" ref="M1259">[1]!BSMPut(L1259,$G$4,$G$7,V1259,$G$11,AE1259)</f>
        <v>#VALUE!</v>
      </c>
      <c r="N1259" s="139" t="e">
        <f t="shared" si="208"/>
        <v>#VALUE!</v>
      </c>
      <c r="O1259" s="141">
        <f t="shared" si="209"/>
        <v>4.1274682603796187E-2</v>
      </c>
      <c r="P1259" s="139">
        <f t="shared" si="210"/>
        <v>-4.562668009299135E-3</v>
      </c>
      <c r="Q1259" s="156">
        <f t="shared" si="211"/>
        <v>2.7844382355188079E-4</v>
      </c>
      <c r="R1259" s="156">
        <f t="shared" si="205"/>
        <v>-4.2842241857472541E-3</v>
      </c>
    </row>
    <row r="1260" spans="9:18" ht="15" x14ac:dyDescent="0.2">
      <c r="I1260" s="49">
        <v>43297</v>
      </c>
      <c r="J1260" s="50">
        <v>4.8590002059936497</v>
      </c>
      <c r="K1260" s="139">
        <f t="shared" si="206"/>
        <v>-2.6718772196601234E-3</v>
      </c>
      <c r="L1260" s="140">
        <f t="shared" si="207"/>
        <v>6.0817069421730716</v>
      </c>
      <c r="M1260" s="139" t="e" cm="1">
        <f t="array" ref="M1260">[1]!BSMPut(L1260,$G$4,$G$7,V1260,$G$11,AE1260)</f>
        <v>#VALUE!</v>
      </c>
      <c r="N1260" s="139" t="e">
        <f t="shared" si="208"/>
        <v>#VALUE!</v>
      </c>
      <c r="O1260" s="141">
        <f t="shared" si="209"/>
        <v>-1.6293107417988395E-2</v>
      </c>
      <c r="P1260" s="139">
        <f t="shared" si="210"/>
        <v>1.8011050672814321E-3</v>
      </c>
      <c r="Q1260" s="156">
        <f t="shared" si="211"/>
        <v>4.3388830640512568E-5</v>
      </c>
      <c r="R1260" s="156">
        <f t="shared" si="205"/>
        <v>1.8444938979219447E-3</v>
      </c>
    </row>
    <row r="1261" spans="9:18" ht="15" x14ac:dyDescent="0.2">
      <c r="I1261" s="49">
        <v>43294</v>
      </c>
      <c r="J1261" s="50">
        <v>4.8720002174377397</v>
      </c>
      <c r="K1261" s="139">
        <f t="shared" si="206"/>
        <v>5.9702250070123482E-3</v>
      </c>
      <c r="L1261" s="140">
        <f t="shared" si="207"/>
        <v>6.1344064819798909</v>
      </c>
      <c r="M1261" s="139" t="e" cm="1">
        <f t="array" ref="M1261">[1]!BSMPut(L1261,$G$4,$G$7,V1261,$G$11,AE1261)</f>
        <v>#VALUE!</v>
      </c>
      <c r="N1261" s="139" t="e">
        <f t="shared" si="208"/>
        <v>#VALUE!</v>
      </c>
      <c r="O1261" s="141">
        <f t="shared" si="209"/>
        <v>3.64064323888309E-2</v>
      </c>
      <c r="P1261" s="139">
        <f t="shared" si="210"/>
        <v>-4.0245122170352639E-3</v>
      </c>
      <c r="Q1261" s="156">
        <f t="shared" si="211"/>
        <v>2.1663386583500613E-4</v>
      </c>
      <c r="R1261" s="156">
        <f t="shared" si="205"/>
        <v>-3.8078783512002579E-3</v>
      </c>
    </row>
    <row r="1262" spans="9:18" ht="15" x14ac:dyDescent="0.2">
      <c r="I1262" s="49">
        <v>43293</v>
      </c>
      <c r="J1262" s="50">
        <v>4.8429999351501403</v>
      </c>
      <c r="K1262" s="139">
        <f t="shared" si="206"/>
        <v>1.6532132356468672E-3</v>
      </c>
      <c r="L1262" s="140">
        <f t="shared" si="207"/>
        <v>6.1080813439840194</v>
      </c>
      <c r="M1262" s="139" t="e" cm="1">
        <f t="array" ref="M1262">[1]!BSMPut(L1262,$G$4,$G$7,V1262,$G$11,AE1262)</f>
        <v>#VALUE!</v>
      </c>
      <c r="N1262" s="139" t="e">
        <f t="shared" si="208"/>
        <v>#VALUE!</v>
      </c>
      <c r="O1262" s="141">
        <f t="shared" si="209"/>
        <v>1.008129439295935E-2</v>
      </c>
      <c r="P1262" s="139">
        <f t="shared" si="210"/>
        <v>-1.1144264841627589E-3</v>
      </c>
      <c r="Q1262" s="156">
        <f t="shared" si="211"/>
        <v>1.6611264691376267E-5</v>
      </c>
      <c r="R1262" s="156">
        <f t="shared" si="205"/>
        <v>-1.0978152194713827E-3</v>
      </c>
    </row>
    <row r="1263" spans="9:18" ht="15" x14ac:dyDescent="0.2">
      <c r="I1263" s="49">
        <v>43292</v>
      </c>
      <c r="J1263" s="50">
        <v>4.83500003814697</v>
      </c>
      <c r="K1263" s="139">
        <f t="shared" si="206"/>
        <v>0</v>
      </c>
      <c r="L1263" s="140">
        <f t="shared" si="207"/>
        <v>6.09800004959106</v>
      </c>
      <c r="M1263" s="139" t="e" cm="1">
        <f t="array" ref="M1263">[1]!BSMPut(L1263,$G$4,$G$7,V1263,$G$11,AE1263)</f>
        <v>#VALUE!</v>
      </c>
      <c r="N1263" s="139" t="e">
        <f t="shared" si="208"/>
        <v>#VALUE!</v>
      </c>
      <c r="O1263" s="141">
        <f t="shared" si="209"/>
        <v>0</v>
      </c>
      <c r="P1263" s="139">
        <f t="shared" si="210"/>
        <v>0</v>
      </c>
      <c r="Q1263" s="156">
        <f t="shared" si="211"/>
        <v>0</v>
      </c>
      <c r="R1263" s="156">
        <f t="shared" si="205"/>
        <v>0</v>
      </c>
    </row>
    <row r="1264" spans="9:18" ht="15" x14ac:dyDescent="0.2">
      <c r="I1264" s="49">
        <v>43291</v>
      </c>
      <c r="J1264" s="50">
        <v>4.83500003814697</v>
      </c>
      <c r="K1264" s="139">
        <f t="shared" si="206"/>
        <v>-2.4788452529392775E-3</v>
      </c>
      <c r="L1264" s="140">
        <f t="shared" si="207"/>
        <v>6.0828840511157081</v>
      </c>
      <c r="M1264" s="139" t="e" cm="1">
        <f t="array" ref="M1264">[1]!BSMPut(L1264,$G$4,$G$7,V1264,$G$11,AE1264)</f>
        <v>#VALUE!</v>
      </c>
      <c r="N1264" s="139" t="e">
        <f t="shared" si="208"/>
        <v>#VALUE!</v>
      </c>
      <c r="O1264" s="141">
        <f t="shared" si="209"/>
        <v>-1.5115998475351944E-2</v>
      </c>
      <c r="P1264" s="139">
        <f t="shared" si="210"/>
        <v>1.6709827507131322E-3</v>
      </c>
      <c r="Q1264" s="156">
        <f t="shared" si="211"/>
        <v>3.7345973362585983E-5</v>
      </c>
      <c r="R1264" s="156">
        <f t="shared" si="205"/>
        <v>1.7083287240757181E-3</v>
      </c>
    </row>
    <row r="1265" spans="9:18" ht="15" x14ac:dyDescent="0.2">
      <c r="I1265" s="49">
        <v>43290</v>
      </c>
      <c r="J1265" s="50">
        <v>4.8470001220703098</v>
      </c>
      <c r="K1265" s="139">
        <f t="shared" si="206"/>
        <v>-3.2955321161716668E-3</v>
      </c>
      <c r="L1265" s="140">
        <f t="shared" si="207"/>
        <v>6.0779038945832164</v>
      </c>
      <c r="M1265" s="139" t="e" cm="1">
        <f t="array" ref="M1265">[1]!BSMPut(L1265,$G$4,$G$7,V1265,$G$11,AE1265)</f>
        <v>#VALUE!</v>
      </c>
      <c r="N1265" s="139" t="e">
        <f t="shared" si="208"/>
        <v>#VALUE!</v>
      </c>
      <c r="O1265" s="141">
        <f t="shared" si="209"/>
        <v>-2.0096155007843564E-2</v>
      </c>
      <c r="P1265" s="139">
        <f t="shared" si="210"/>
        <v>2.2215091135739267E-3</v>
      </c>
      <c r="Q1265" s="156">
        <f t="shared" si="211"/>
        <v>6.6007920046831913E-5</v>
      </c>
      <c r="R1265" s="156">
        <f t="shared" si="205"/>
        <v>2.2875170336207587E-3</v>
      </c>
    </row>
    <row r="1266" spans="9:18" ht="15" x14ac:dyDescent="0.2">
      <c r="I1266" s="49">
        <v>43287</v>
      </c>
      <c r="J1266" s="50">
        <v>4.8629999160766602</v>
      </c>
      <c r="K1266" s="139">
        <f t="shared" si="206"/>
        <v>3.5018516233695199E-3</v>
      </c>
      <c r="L1266" s="140">
        <f t="shared" si="207"/>
        <v>6.1193543409640281</v>
      </c>
      <c r="M1266" s="139" t="e" cm="1">
        <f t="array" ref="M1266">[1]!BSMPut(L1266,$G$4,$G$7,V1266,$G$11,AE1266)</f>
        <v>#VALUE!</v>
      </c>
      <c r="N1266" s="139" t="e">
        <f t="shared" si="208"/>
        <v>#VALUE!</v>
      </c>
      <c r="O1266" s="141">
        <f t="shared" si="209"/>
        <v>2.1354291372968071E-2</v>
      </c>
      <c r="P1266" s="139">
        <f t="shared" si="210"/>
        <v>-2.3605885245434372E-3</v>
      </c>
      <c r="Q1266" s="156">
        <f t="shared" si="211"/>
        <v>7.4531597977566411E-5</v>
      </c>
      <c r="R1266" s="156">
        <f t="shared" si="205"/>
        <v>-2.2860569265658708E-3</v>
      </c>
    </row>
    <row r="1267" spans="9:18" ht="15" x14ac:dyDescent="0.2">
      <c r="I1267" s="49">
        <v>43286</v>
      </c>
      <c r="J1267" s="50">
        <v>4.8460001945495597</v>
      </c>
      <c r="K1267" s="139">
        <f t="shared" si="206"/>
        <v>3.5142564393065936E-3</v>
      </c>
      <c r="L1267" s="140">
        <f t="shared" si="207"/>
        <v>6.1194299855322276</v>
      </c>
      <c r="M1267" s="139" t="e" cm="1">
        <f t="array" ref="M1267">[1]!BSMPut(L1267,$G$4,$G$7,V1267,$G$11,AE1267)</f>
        <v>#VALUE!</v>
      </c>
      <c r="N1267" s="139" t="e">
        <f t="shared" si="208"/>
        <v>#VALUE!</v>
      </c>
      <c r="O1267" s="141">
        <f t="shared" si="209"/>
        <v>2.1429935941167599E-2</v>
      </c>
      <c r="P1267" s="139">
        <f t="shared" si="210"/>
        <v>-2.368950576765966E-3</v>
      </c>
      <c r="Q1267" s="156">
        <f t="shared" si="211"/>
        <v>7.5060568590492048E-5</v>
      </c>
      <c r="R1267" s="156">
        <f t="shared" si="205"/>
        <v>-2.293890008175474E-3</v>
      </c>
    </row>
    <row r="1268" spans="9:18" ht="15" x14ac:dyDescent="0.2">
      <c r="I1268" s="49">
        <v>43285</v>
      </c>
      <c r="J1268" s="50">
        <v>4.8289999961853001</v>
      </c>
      <c r="K1268" s="139">
        <f t="shared" si="206"/>
        <v>-1.4485195517844665E-3</v>
      </c>
      <c r="L1268" s="140">
        <f t="shared" si="207"/>
        <v>6.0891669772924448</v>
      </c>
      <c r="M1268" s="139" t="e" cm="1">
        <f t="array" ref="M1268">[1]!BSMPut(L1268,$G$4,$G$7,V1268,$G$11,AE1268)</f>
        <v>#VALUE!</v>
      </c>
      <c r="N1268" s="139" t="e">
        <f t="shared" si="208"/>
        <v>#VALUE!</v>
      </c>
      <c r="O1268" s="141">
        <f t="shared" si="209"/>
        <v>-8.8330722986151855E-3</v>
      </c>
      <c r="P1268" s="139">
        <f t="shared" si="210"/>
        <v>9.7644303622121918E-4</v>
      </c>
      <c r="Q1268" s="156">
        <f t="shared" si="211"/>
        <v>1.2752451324411953E-5</v>
      </c>
      <c r="R1268" s="156">
        <f t="shared" si="205"/>
        <v>9.8919548754563104E-4</v>
      </c>
    </row>
    <row r="1269" spans="9:18" ht="15" x14ac:dyDescent="0.2">
      <c r="I1269" s="49">
        <v>43284</v>
      </c>
      <c r="J1269" s="50">
        <v>4.8359999656677202</v>
      </c>
      <c r="K1269" s="139">
        <f t="shared" si="206"/>
        <v>1.8153840824247695E-2</v>
      </c>
      <c r="L1269" s="140">
        <f t="shared" si="207"/>
        <v>6.2087021718375901</v>
      </c>
      <c r="M1269" s="139" t="e" cm="1">
        <f t="array" ref="M1269">[1]!BSMPut(L1269,$G$4,$G$7,V1269,$G$11,AE1269)</f>
        <v>#VALUE!</v>
      </c>
      <c r="N1269" s="139" t="e">
        <f t="shared" si="208"/>
        <v>#VALUE!</v>
      </c>
      <c r="O1269" s="141">
        <f t="shared" si="209"/>
        <v>0.11070212224653009</v>
      </c>
      <c r="P1269" s="139">
        <f t="shared" si="210"/>
        <v>-1.2237454048630511E-2</v>
      </c>
      <c r="Q1269" s="156">
        <f t="shared" si="211"/>
        <v>2.0030048352243793E-3</v>
      </c>
      <c r="R1269" s="156">
        <f t="shared" si="205"/>
        <v>-1.0234449213406133E-2</v>
      </c>
    </row>
    <row r="1270" spans="9:18" ht="15" x14ac:dyDescent="0.2">
      <c r="I1270" s="49">
        <v>43283</v>
      </c>
      <c r="J1270" s="50">
        <v>4.7490000724792401</v>
      </c>
      <c r="K1270" s="139">
        <f t="shared" si="206"/>
        <v>-6.3146672662342713E-4</v>
      </c>
      <c r="L1270" s="140">
        <f t="shared" si="207"/>
        <v>6.0941493654607957</v>
      </c>
      <c r="M1270" s="139" t="e" cm="1">
        <f t="array" ref="M1270">[1]!BSMPut(L1270,$G$4,$G$7,V1270,$G$11,AE1270)</f>
        <v>#VALUE!</v>
      </c>
      <c r="N1270" s="139" t="e">
        <f t="shared" si="208"/>
        <v>#VALUE!</v>
      </c>
      <c r="O1270" s="141">
        <f t="shared" si="209"/>
        <v>-3.850684130264348E-3</v>
      </c>
      <c r="P1270" s="139">
        <f t="shared" si="210"/>
        <v>4.2566997943327807E-4</v>
      </c>
      <c r="Q1270" s="156">
        <f t="shared" si="211"/>
        <v>2.4235160178306049E-6</v>
      </c>
      <c r="R1270" s="156">
        <f t="shared" si="205"/>
        <v>4.2809349545110868E-4</v>
      </c>
    </row>
    <row r="1271" spans="9:18" ht="15" x14ac:dyDescent="0.2">
      <c r="I1271" s="49">
        <v>43280</v>
      </c>
      <c r="J1271" s="50">
        <v>4.7519998550415004</v>
      </c>
      <c r="K1271" s="139">
        <f t="shared" si="206"/>
        <v>4.2093350905861819E-4</v>
      </c>
      <c r="L1271" s="140">
        <f t="shared" si="207"/>
        <v>6.1005669021501738</v>
      </c>
      <c r="M1271" s="139" t="e" cm="1">
        <f t="array" ref="M1271">[1]!BSMPut(L1271,$G$4,$G$7,V1271,$G$11,AE1271)</f>
        <v>#VALUE!</v>
      </c>
      <c r="N1271" s="139" t="e">
        <f t="shared" si="208"/>
        <v>#VALUE!</v>
      </c>
      <c r="O1271" s="141">
        <f t="shared" si="209"/>
        <v>2.5668525591138192E-3</v>
      </c>
      <c r="P1271" s="139">
        <f t="shared" si="210"/>
        <v>-2.83750117922871E-4</v>
      </c>
      <c r="Q1271" s="156">
        <f t="shared" si="211"/>
        <v>1.0768915047259143E-6</v>
      </c>
      <c r="R1271" s="156">
        <f t="shared" si="205"/>
        <v>-2.8267322641814508E-4</v>
      </c>
    </row>
    <row r="1272" spans="9:18" ht="15" x14ac:dyDescent="0.2">
      <c r="I1272" s="49">
        <v>43279</v>
      </c>
      <c r="J1272" s="50">
        <v>4.75</v>
      </c>
      <c r="K1272" s="139">
        <f t="shared" si="206"/>
        <v>-8.3857854123951404E-3</v>
      </c>
      <c r="L1272" s="140">
        <f t="shared" si="207"/>
        <v>6.0468635297304143</v>
      </c>
      <c r="M1272" s="139" t="e" cm="1">
        <f t="array" ref="M1272">[1]!BSMPut(L1272,$G$4,$G$7,V1272,$G$11,AE1272)</f>
        <v>#VALUE!</v>
      </c>
      <c r="N1272" s="139" t="e">
        <f t="shared" si="208"/>
        <v>#VALUE!</v>
      </c>
      <c r="O1272" s="141">
        <f t="shared" si="209"/>
        <v>-5.1136519860645713E-2</v>
      </c>
      <c r="P1272" s="139">
        <f t="shared" si="210"/>
        <v>5.6528348264899518E-3</v>
      </c>
      <c r="Q1272" s="156">
        <f t="shared" si="211"/>
        <v>4.2739795620358966E-4</v>
      </c>
      <c r="R1272" s="156">
        <f t="shared" si="205"/>
        <v>6.0802327826935416E-3</v>
      </c>
    </row>
    <row r="1273" spans="9:18" ht="15" x14ac:dyDescent="0.2">
      <c r="I1273" s="49">
        <v>43278</v>
      </c>
      <c r="J1273" s="50">
        <v>4.7899999618530202</v>
      </c>
      <c r="K1273" s="139">
        <f t="shared" si="206"/>
        <v>1.4297938944224424E-2</v>
      </c>
      <c r="L1273" s="140">
        <f t="shared" si="207"/>
        <v>6.1851888819819898</v>
      </c>
      <c r="M1273" s="139" t="e" cm="1">
        <f t="array" ref="M1273">[1]!BSMPut(L1273,$G$4,$G$7,V1273,$G$11,AE1273)</f>
        <v>#VALUE!</v>
      </c>
      <c r="N1273" s="139" t="e">
        <f t="shared" si="208"/>
        <v>#VALUE!</v>
      </c>
      <c r="O1273" s="141">
        <f t="shared" si="209"/>
        <v>8.7188832390929782E-2</v>
      </c>
      <c r="P1273" s="139">
        <f t="shared" si="210"/>
        <v>-9.6382012222100324E-3</v>
      </c>
      <c r="Q1273" s="156">
        <f t="shared" si="211"/>
        <v>1.2424869263865093E-3</v>
      </c>
      <c r="R1273" s="156">
        <f t="shared" si="205"/>
        <v>-8.395714295823524E-3</v>
      </c>
    </row>
    <row r="1274" spans="9:18" ht="15" x14ac:dyDescent="0.2">
      <c r="I1274" s="49">
        <v>43277</v>
      </c>
      <c r="J1274" s="50">
        <v>4.7220001220703098</v>
      </c>
      <c r="K1274" s="139">
        <f t="shared" si="206"/>
        <v>2.332272084500792E-3</v>
      </c>
      <c r="L1274" s="140">
        <f t="shared" si="207"/>
        <v>6.112222244878005</v>
      </c>
      <c r="M1274" s="139" t="e" cm="1">
        <f t="array" ref="M1274">[1]!BSMPut(L1274,$G$4,$G$7,V1274,$G$11,AE1274)</f>
        <v>#VALUE!</v>
      </c>
      <c r="N1274" s="139" t="e">
        <f t="shared" si="208"/>
        <v>#VALUE!</v>
      </c>
      <c r="O1274" s="141">
        <f t="shared" si="209"/>
        <v>1.4222195286945016E-2</v>
      </c>
      <c r="P1274" s="139">
        <f t="shared" si="210"/>
        <v>-1.5721781819778471E-3</v>
      </c>
      <c r="Q1274" s="156">
        <f t="shared" si="211"/>
        <v>3.306004037571867E-5</v>
      </c>
      <c r="R1274" s="156">
        <f t="shared" si="205"/>
        <v>-1.5391181416021284E-3</v>
      </c>
    </row>
    <row r="1275" spans="9:18" ht="15" x14ac:dyDescent="0.2">
      <c r="I1275" s="49">
        <v>43276</v>
      </c>
      <c r="J1275" s="50">
        <v>4.7109999656677202</v>
      </c>
      <c r="K1275" s="139">
        <f t="shared" si="206"/>
        <v>-3.6021223673116378E-3</v>
      </c>
      <c r="L1275" s="140">
        <f t="shared" si="207"/>
        <v>6.0760343072165606</v>
      </c>
      <c r="M1275" s="139" t="e" cm="1">
        <f t="array" ref="M1275">[1]!BSMPut(L1275,$G$4,$G$7,V1275,$G$11,AE1275)</f>
        <v>#VALUE!</v>
      </c>
      <c r="N1275" s="139" t="e">
        <f t="shared" si="208"/>
        <v>#VALUE!</v>
      </c>
      <c r="O1275" s="141">
        <f t="shared" si="209"/>
        <v>-2.1965742374499442E-2</v>
      </c>
      <c r="P1275" s="139">
        <f t="shared" si="210"/>
        <v>2.4281807565836302E-3</v>
      </c>
      <c r="Q1275" s="156">
        <f t="shared" si="211"/>
        <v>7.8860926585386896E-5</v>
      </c>
      <c r="R1275" s="156">
        <f t="shared" si="205"/>
        <v>2.5070416831690172E-3</v>
      </c>
    </row>
    <row r="1276" spans="9:18" ht="15" x14ac:dyDescent="0.2">
      <c r="I1276" s="49">
        <v>43273</v>
      </c>
      <c r="J1276" s="50">
        <v>4.7280001640319798</v>
      </c>
      <c r="K1276" s="139">
        <f t="shared" si="206"/>
        <v>2.9654625391874294E-3</v>
      </c>
      <c r="L1276" s="140">
        <f t="shared" si="207"/>
        <v>6.1160834403020861</v>
      </c>
      <c r="M1276" s="139" t="e" cm="1">
        <f t="array" ref="M1276">[1]!BSMPut(L1276,$G$4,$G$7,V1276,$G$11,AE1276)</f>
        <v>#VALUE!</v>
      </c>
      <c r="N1276" s="139" t="e">
        <f t="shared" si="208"/>
        <v>#VALUE!</v>
      </c>
      <c r="O1276" s="141">
        <f t="shared" si="209"/>
        <v>1.8083390711026048E-2</v>
      </c>
      <c r="P1276" s="139">
        <f t="shared" si="210"/>
        <v>-1.9990101217463286E-3</v>
      </c>
      <c r="Q1276" s="156">
        <f t="shared" si="211"/>
        <v>5.344780026947265E-5</v>
      </c>
      <c r="R1276" s="156">
        <f t="shared" si="205"/>
        <v>-1.9455623214768558E-3</v>
      </c>
    </row>
    <row r="1277" spans="9:18" ht="15" x14ac:dyDescent="0.2">
      <c r="I1277" s="49">
        <v>43272</v>
      </c>
      <c r="J1277" s="50">
        <v>4.7140002250671298</v>
      </c>
      <c r="K1277" s="139">
        <f t="shared" si="206"/>
        <v>-1.9536369983472569E-2</v>
      </c>
      <c r="L1277" s="140">
        <f t="shared" si="207"/>
        <v>5.9788672644630152</v>
      </c>
      <c r="M1277" s="139" t="e" cm="1">
        <f t="array" ref="M1277">[1]!BSMPut(L1277,$G$4,$G$7,V1277,$G$11,AE1277)</f>
        <v>#VALUE!</v>
      </c>
      <c r="N1277" s="139" t="e">
        <f t="shared" si="208"/>
        <v>#VALUE!</v>
      </c>
      <c r="O1277" s="141">
        <f t="shared" si="209"/>
        <v>-0.11913278512804482</v>
      </c>
      <c r="P1277" s="139">
        <f t="shared" si="210"/>
        <v>1.3169413143165982E-2</v>
      </c>
      <c r="Q1277" s="156">
        <f t="shared" si="211"/>
        <v>2.3197046561178711E-3</v>
      </c>
      <c r="R1277" s="156">
        <f t="shared" si="205"/>
        <v>1.5489117799283853E-2</v>
      </c>
    </row>
    <row r="1278" spans="9:18" ht="15" x14ac:dyDescent="0.2">
      <c r="I1278" s="49">
        <v>43271</v>
      </c>
      <c r="J1278" s="50">
        <v>4.8070001602172798</v>
      </c>
      <c r="K1278" s="139">
        <f t="shared" si="206"/>
        <v>-8.9054630441852602E-3</v>
      </c>
      <c r="L1278" s="140">
        <f t="shared" si="207"/>
        <v>6.0436945355059866</v>
      </c>
      <c r="M1278" s="139" t="e" cm="1">
        <f t="array" ref="M1278">[1]!BSMPut(L1278,$G$4,$G$7,V1278,$G$11,AE1278)</f>
        <v>#VALUE!</v>
      </c>
      <c r="N1278" s="139" t="e">
        <f t="shared" si="208"/>
        <v>#VALUE!</v>
      </c>
      <c r="O1278" s="141">
        <f t="shared" si="209"/>
        <v>-5.4305514085073447E-2</v>
      </c>
      <c r="P1278" s="139">
        <f t="shared" si="210"/>
        <v>6.0031480853039712E-3</v>
      </c>
      <c r="Q1278" s="156">
        <f t="shared" si="211"/>
        <v>4.8201212479611358E-4</v>
      </c>
      <c r="R1278" s="156">
        <f t="shared" si="205"/>
        <v>6.4851602101000851E-3</v>
      </c>
    </row>
    <row r="1279" spans="9:18" ht="15" x14ac:dyDescent="0.2">
      <c r="I1279" s="49">
        <v>43270</v>
      </c>
      <c r="J1279" s="50">
        <v>4.8499999046325604</v>
      </c>
      <c r="K1279" s="139">
        <f t="shared" si="206"/>
        <v>3.0975484909884798E-3</v>
      </c>
      <c r="L1279" s="140">
        <f t="shared" si="207"/>
        <v>6.1168889004427189</v>
      </c>
      <c r="M1279" s="139" t="e" cm="1">
        <f t="array" ref="M1279">[1]!BSMPut(L1279,$G$4,$G$7,V1279,$G$11,AE1279)</f>
        <v>#VALUE!</v>
      </c>
      <c r="N1279" s="139" t="e">
        <f t="shared" si="208"/>
        <v>#VALUE!</v>
      </c>
      <c r="O1279" s="141">
        <f t="shared" si="209"/>
        <v>1.8888850851658923E-2</v>
      </c>
      <c r="P1279" s="139">
        <f t="shared" si="210"/>
        <v>-2.0880488976881984E-3</v>
      </c>
      <c r="Q1279" s="156">
        <f t="shared" si="211"/>
        <v>5.8315120717889528E-5</v>
      </c>
      <c r="R1279" s="156">
        <f t="shared" si="205"/>
        <v>-2.029733776970309E-3</v>
      </c>
    </row>
    <row r="1280" spans="9:18" ht="15" x14ac:dyDescent="0.2">
      <c r="I1280" s="49">
        <v>43269</v>
      </c>
      <c r="J1280" s="50">
        <v>4.83500003814697</v>
      </c>
      <c r="K1280" s="139">
        <f t="shared" si="206"/>
        <v>-1.2945773447652163E-2</v>
      </c>
      <c r="L1280" s="140">
        <f t="shared" si="207"/>
        <v>6.0190567224652831</v>
      </c>
      <c r="M1280" s="139" t="e" cm="1">
        <f t="array" ref="M1280">[1]!BSMPut(L1280,$G$4,$G$7,V1280,$G$11,AE1280)</f>
        <v>#VALUE!</v>
      </c>
      <c r="N1280" s="139" t="e">
        <f t="shared" si="208"/>
        <v>#VALUE!</v>
      </c>
      <c r="O1280" s="141">
        <f t="shared" si="209"/>
        <v>-7.8943327125776896E-2</v>
      </c>
      <c r="P1280" s="139">
        <f t="shared" si="210"/>
        <v>8.7267101889546856E-3</v>
      </c>
      <c r="Q1280" s="156">
        <f t="shared" si="211"/>
        <v>1.0185936313097941E-3</v>
      </c>
      <c r="R1280" s="156">
        <f t="shared" si="205"/>
        <v>9.7453038202644799E-3</v>
      </c>
    </row>
    <row r="1281" spans="9:18" ht="15" x14ac:dyDescent="0.2">
      <c r="I1281" s="49">
        <v>43266</v>
      </c>
      <c r="J1281" s="50">
        <v>4.8979997634887598</v>
      </c>
      <c r="K1281" s="139">
        <f t="shared" si="206"/>
        <v>7.9942124246529748E-3</v>
      </c>
      <c r="L1281" s="140">
        <f t="shared" si="207"/>
        <v>6.1467487573530359</v>
      </c>
      <c r="M1281" s="139" t="e" cm="1">
        <f t="array" ref="M1281">[1]!BSMPut(L1281,$G$4,$G$7,V1281,$G$11,AE1281)</f>
        <v>#VALUE!</v>
      </c>
      <c r="N1281" s="139" t="e">
        <f t="shared" si="208"/>
        <v>#VALUE!</v>
      </c>
      <c r="O1281" s="141">
        <f t="shared" si="209"/>
        <v>4.8748707761975929E-2</v>
      </c>
      <c r="P1281" s="139">
        <f t="shared" si="210"/>
        <v>-5.3888765550381924E-3</v>
      </c>
      <c r="Q1281" s="156">
        <f t="shared" si="211"/>
        <v>3.8841529206073137E-4</v>
      </c>
      <c r="R1281" s="156">
        <f t="shared" si="205"/>
        <v>-5.0004612629774613E-3</v>
      </c>
    </row>
    <row r="1282" spans="9:18" ht="15" x14ac:dyDescent="0.2">
      <c r="I1282" s="49">
        <v>43265</v>
      </c>
      <c r="J1282" s="50">
        <v>4.8590002059936497</v>
      </c>
      <c r="K1282" s="139">
        <f t="shared" si="206"/>
        <v>1.3676131478942416E-2</v>
      </c>
      <c r="L1282" s="140">
        <f t="shared" si="207"/>
        <v>6.1813971000278647</v>
      </c>
      <c r="M1282" s="139" t="e" cm="1">
        <f t="array" ref="M1282">[1]!BSMPut(L1282,$G$4,$G$7,V1282,$G$11,AE1282)</f>
        <v>#VALUE!</v>
      </c>
      <c r="N1282" s="139" t="e">
        <f t="shared" si="208"/>
        <v>#VALUE!</v>
      </c>
      <c r="O1282" s="141">
        <f t="shared" si="209"/>
        <v>8.3397050436804676E-2</v>
      </c>
      <c r="P1282" s="139">
        <f t="shared" si="210"/>
        <v>-9.2190425242159937E-3</v>
      </c>
      <c r="Q1282" s="156">
        <f t="shared" si="211"/>
        <v>1.1367670742627215E-3</v>
      </c>
      <c r="R1282" s="156">
        <f t="shared" si="205"/>
        <v>-8.0822754499532724E-3</v>
      </c>
    </row>
    <row r="1283" spans="9:18" ht="15" x14ac:dyDescent="0.2">
      <c r="I1283" s="49">
        <v>43264</v>
      </c>
      <c r="J1283" s="50">
        <v>4.7930002212524396</v>
      </c>
      <c r="K1283" s="139">
        <f t="shared" si="206"/>
        <v>4.1743152851120275E-4</v>
      </c>
      <c r="L1283" s="140">
        <f t="shared" si="207"/>
        <v>6.1005455470726222</v>
      </c>
      <c r="M1283" s="139" t="e" cm="1">
        <f t="array" ref="M1283">[1]!BSMPut(L1283,$G$4,$G$7,V1283,$G$11,AE1283)</f>
        <v>#VALUE!</v>
      </c>
      <c r="N1283" s="139" t="e">
        <f t="shared" si="208"/>
        <v>#VALUE!</v>
      </c>
      <c r="O1283" s="141">
        <f t="shared" si="209"/>
        <v>2.5454974815621867E-3</v>
      </c>
      <c r="P1283" s="139">
        <f t="shared" si="210"/>
        <v>-2.8138944249100288E-4</v>
      </c>
      <c r="Q1283" s="156">
        <f t="shared" si="211"/>
        <v>1.0590475201449919E-6</v>
      </c>
      <c r="R1283" s="156">
        <f t="shared" ref="R1283:R1346" si="212">P1283+Q1283+X1283+AG1283</f>
        <v>-2.8033039497085791E-4</v>
      </c>
    </row>
    <row r="1284" spans="9:18" ht="15" x14ac:dyDescent="0.2">
      <c r="I1284" s="49">
        <v>43263</v>
      </c>
      <c r="J1284" s="50">
        <v>4.7909998893737704</v>
      </c>
      <c r="K1284" s="139">
        <f t="shared" ref="K1284:K1347" si="213">LN(J1284/J1285)</f>
        <v>1.8802522131861484E-3</v>
      </c>
      <c r="L1284" s="140">
        <f t="shared" ref="L1284:L1347" si="214">$J$3*(1+K1284)</f>
        <v>6.1094658276803129</v>
      </c>
      <c r="M1284" s="139" t="e" cm="1">
        <f t="array" ref="M1284">[1]!BSMPut(L1284,$G$4,$G$7,V1284,$G$11,AE1284)</f>
        <v>#VALUE!</v>
      </c>
      <c r="N1284" s="139" t="e">
        <f t="shared" ref="N1284:N1347" si="215">$B$5*(M1284-$G$10)</f>
        <v>#VALUE!</v>
      </c>
      <c r="O1284" s="141">
        <f t="shared" ref="O1284:O1347" si="216">L1284-$J$3</f>
        <v>1.1465778089252865E-2</v>
      </c>
      <c r="P1284" s="139">
        <f t="shared" ref="P1284:P1347" si="217">O1284*$G$15</f>
        <v>-1.2674728329648123E-3</v>
      </c>
      <c r="Q1284" s="156">
        <f t="shared" ref="Q1284:Q1347" si="218">0.5*$G$16*O1284^2</f>
        <v>2.1487068504474584E-5</v>
      </c>
      <c r="R1284" s="156">
        <f t="shared" si="212"/>
        <v>-1.2459857644603377E-3</v>
      </c>
    </row>
    <row r="1285" spans="9:18" ht="15" x14ac:dyDescent="0.2">
      <c r="I1285" s="49">
        <v>43262</v>
      </c>
      <c r="J1285" s="50">
        <v>4.78200006484985</v>
      </c>
      <c r="K1285" s="139">
        <f t="shared" si="213"/>
        <v>4.3378249755500385E-2</v>
      </c>
      <c r="L1285" s="140">
        <f t="shared" si="214"/>
        <v>6.3625206187512751</v>
      </c>
      <c r="M1285" s="139" t="e" cm="1">
        <f t="array" ref="M1285">[1]!BSMPut(L1285,$G$4,$G$7,V1285,$G$11,AE1285)</f>
        <v>#VALUE!</v>
      </c>
      <c r="N1285" s="139" t="e">
        <f t="shared" si="215"/>
        <v>#VALUE!</v>
      </c>
      <c r="O1285" s="141">
        <f t="shared" si="216"/>
        <v>0.26452056916021505</v>
      </c>
      <c r="P1285" s="139">
        <f t="shared" si="217"/>
        <v>-2.9241158564303718E-2</v>
      </c>
      <c r="Q1285" s="156">
        <f t="shared" si="218"/>
        <v>1.1436391161323561E-2</v>
      </c>
      <c r="R1285" s="156">
        <f t="shared" si="212"/>
        <v>-1.7804767402980155E-2</v>
      </c>
    </row>
    <row r="1286" spans="9:18" ht="15" x14ac:dyDescent="0.2">
      <c r="I1286" s="49">
        <v>43259</v>
      </c>
      <c r="J1286" s="50">
        <v>4.5789999961853001</v>
      </c>
      <c r="K1286" s="139">
        <f t="shared" si="213"/>
        <v>-2.5869062112681064E-2</v>
      </c>
      <c r="L1286" s="140">
        <f t="shared" si="214"/>
        <v>5.9402505075450565</v>
      </c>
      <c r="M1286" s="139" t="e" cm="1">
        <f t="array" ref="M1286">[1]!BSMPut(L1286,$G$4,$G$7,V1286,$G$11,AE1286)</f>
        <v>#VALUE!</v>
      </c>
      <c r="N1286" s="139" t="e">
        <f t="shared" si="215"/>
        <v>#VALUE!</v>
      </c>
      <c r="O1286" s="141">
        <f t="shared" si="216"/>
        <v>-0.15774954204600355</v>
      </c>
      <c r="P1286" s="139">
        <f t="shared" si="217"/>
        <v>1.7438263447934796E-2</v>
      </c>
      <c r="Q1286" s="156">
        <f t="shared" si="218"/>
        <v>4.0673010469941305E-3</v>
      </c>
      <c r="R1286" s="156">
        <f t="shared" si="212"/>
        <v>2.1505564494928926E-2</v>
      </c>
    </row>
    <row r="1287" spans="9:18" ht="15" x14ac:dyDescent="0.2">
      <c r="I1287" s="49">
        <v>43258</v>
      </c>
      <c r="J1287" s="50">
        <v>4.6989998817443803</v>
      </c>
      <c r="K1287" s="139">
        <f t="shared" si="213"/>
        <v>6.3859130820485561E-4</v>
      </c>
      <c r="L1287" s="140">
        <f t="shared" si="214"/>
        <v>6.1018941794201611</v>
      </c>
      <c r="M1287" s="139" t="e" cm="1">
        <f t="array" ref="M1287">[1]!BSMPut(L1287,$G$4,$G$7,V1287,$G$11,AE1287)</f>
        <v>#VALUE!</v>
      </c>
      <c r="N1287" s="139" t="e">
        <f t="shared" si="215"/>
        <v>#VALUE!</v>
      </c>
      <c r="O1287" s="141">
        <f t="shared" si="216"/>
        <v>3.8941298291010895E-3</v>
      </c>
      <c r="P1287" s="139">
        <f t="shared" si="217"/>
        <v>-4.3047264023449801E-4</v>
      </c>
      <c r="Q1287" s="156">
        <f t="shared" si="218"/>
        <v>2.4785116098457007E-6</v>
      </c>
      <c r="R1287" s="156">
        <f t="shared" si="212"/>
        <v>-4.2799412862465228E-4</v>
      </c>
    </row>
    <row r="1288" spans="9:18" ht="15" x14ac:dyDescent="0.2">
      <c r="I1288" s="49">
        <v>43257</v>
      </c>
      <c r="J1288" s="50">
        <v>4.69600009918212</v>
      </c>
      <c r="K1288" s="139">
        <f t="shared" si="213"/>
        <v>-8.6929178793698821E-3</v>
      </c>
      <c r="L1288" s="140">
        <f t="shared" si="214"/>
        <v>6.0449906359315717</v>
      </c>
      <c r="M1288" s="139" t="e" cm="1">
        <f t="array" ref="M1288">[1]!BSMPut(L1288,$G$4,$G$7,V1288,$G$11,AE1288)</f>
        <v>#VALUE!</v>
      </c>
      <c r="N1288" s="139" t="e">
        <f t="shared" si="215"/>
        <v>#VALUE!</v>
      </c>
      <c r="O1288" s="141">
        <f t="shared" si="216"/>
        <v>-5.3009413659488303E-2</v>
      </c>
      <c r="P1288" s="139">
        <f t="shared" si="217"/>
        <v>5.8598719756988923E-3</v>
      </c>
      <c r="Q1288" s="156">
        <f t="shared" si="218"/>
        <v>4.5927848916555336E-4</v>
      </c>
      <c r="R1288" s="156">
        <f t="shared" si="212"/>
        <v>6.3191504648644455E-3</v>
      </c>
    </row>
    <row r="1289" spans="9:18" ht="15" x14ac:dyDescent="0.2">
      <c r="I1289" s="49">
        <v>43256</v>
      </c>
      <c r="J1289" s="50">
        <v>4.7369999885559002</v>
      </c>
      <c r="K1289" s="139">
        <f t="shared" si="213"/>
        <v>-1.4877193955529945E-2</v>
      </c>
      <c r="L1289" s="140">
        <f t="shared" si="214"/>
        <v>6.0072789201124621</v>
      </c>
      <c r="M1289" s="139" t="e" cm="1">
        <f t="array" ref="M1289">[1]!BSMPut(L1289,$G$4,$G$7,V1289,$G$11,AE1289)</f>
        <v>#VALUE!</v>
      </c>
      <c r="N1289" s="139" t="e">
        <f t="shared" si="215"/>
        <v>#VALUE!</v>
      </c>
      <c r="O1289" s="141">
        <f t="shared" si="216"/>
        <v>-9.0721129478597895E-2</v>
      </c>
      <c r="P1289" s="139">
        <f t="shared" si="217"/>
        <v>1.0028675428297846E-2</v>
      </c>
      <c r="Q1289" s="156">
        <f t="shared" si="218"/>
        <v>1.3452004419628072E-3</v>
      </c>
      <c r="R1289" s="156">
        <f t="shared" si="212"/>
        <v>1.1373875870260654E-2</v>
      </c>
    </row>
    <row r="1290" spans="9:18" ht="15" x14ac:dyDescent="0.2">
      <c r="I1290" s="49">
        <v>43255</v>
      </c>
      <c r="J1290" s="50">
        <v>4.80800008773803</v>
      </c>
      <c r="K1290" s="139">
        <f t="shared" si="213"/>
        <v>1.5510660875800945E-2</v>
      </c>
      <c r="L1290" s="140">
        <f t="shared" si="214"/>
        <v>6.1925840603808835</v>
      </c>
      <c r="M1290" s="139" t="e" cm="1">
        <f t="array" ref="M1290">[1]!BSMPut(L1290,$G$4,$G$7,V1290,$G$11,AE1290)</f>
        <v>#VALUE!</v>
      </c>
      <c r="N1290" s="139" t="e">
        <f t="shared" si="215"/>
        <v>#VALUE!</v>
      </c>
      <c r="O1290" s="141">
        <f t="shared" si="216"/>
        <v>9.4584010789823481E-2</v>
      </c>
      <c r="P1290" s="139">
        <f t="shared" si="217"/>
        <v>-1.0455693732754229E-2</v>
      </c>
      <c r="Q1290" s="156">
        <f t="shared" si="218"/>
        <v>1.462195882017835E-3</v>
      </c>
      <c r="R1290" s="156">
        <f t="shared" si="212"/>
        <v>-8.9934978507363941E-3</v>
      </c>
    </row>
    <row r="1291" spans="9:18" ht="15" x14ac:dyDescent="0.2">
      <c r="I1291" s="49">
        <v>43252</v>
      </c>
      <c r="J1291" s="50">
        <v>4.7340002059936497</v>
      </c>
      <c r="K1291" s="139">
        <f t="shared" si="213"/>
        <v>1.3397372268801449E-2</v>
      </c>
      <c r="L1291" s="140">
        <f t="shared" si="214"/>
        <v>6.1796972263506014</v>
      </c>
      <c r="M1291" s="139" t="e" cm="1">
        <f t="array" ref="M1291">[1]!BSMPut(L1291,$G$4,$G$7,V1291,$G$11,AE1291)</f>
        <v>#VALUE!</v>
      </c>
      <c r="N1291" s="139" t="e">
        <f t="shared" si="215"/>
        <v>#VALUE!</v>
      </c>
      <c r="O1291" s="141">
        <f t="shared" si="216"/>
        <v>8.1697176759541357E-2</v>
      </c>
      <c r="P1291" s="139">
        <f t="shared" si="217"/>
        <v>-9.0311317092122787E-3</v>
      </c>
      <c r="Q1291" s="156">
        <f t="shared" si="218"/>
        <v>1.0908981409431533E-3</v>
      </c>
      <c r="R1291" s="156">
        <f t="shared" si="212"/>
        <v>-7.9402335682691259E-3</v>
      </c>
    </row>
    <row r="1292" spans="9:18" ht="15" x14ac:dyDescent="0.2">
      <c r="I1292" s="49">
        <v>43251</v>
      </c>
      <c r="J1292" s="50">
        <v>4.6710000038146902</v>
      </c>
      <c r="K1292" s="139">
        <f t="shared" si="213"/>
        <v>-1.5928936292144036E-2</v>
      </c>
      <c r="L1292" s="140">
        <f t="shared" si="214"/>
        <v>6.0008653952916333</v>
      </c>
      <c r="M1292" s="139" t="e" cm="1">
        <f t="array" ref="M1292">[1]!BSMPut(L1292,$G$4,$G$7,V1292,$G$11,AE1292)</f>
        <v>#VALUE!</v>
      </c>
      <c r="N1292" s="139" t="e">
        <f t="shared" si="215"/>
        <v>#VALUE!</v>
      </c>
      <c r="O1292" s="141">
        <f t="shared" si="216"/>
        <v>-9.7134654299426693E-2</v>
      </c>
      <c r="P1292" s="139">
        <f t="shared" si="217"/>
        <v>1.0737652037706106E-2</v>
      </c>
      <c r="Q1292" s="156">
        <f t="shared" si="218"/>
        <v>1.542121180045631E-3</v>
      </c>
      <c r="R1292" s="156">
        <f t="shared" si="212"/>
        <v>1.2279773217751738E-2</v>
      </c>
    </row>
    <row r="1293" spans="9:18" ht="15" x14ac:dyDescent="0.2">
      <c r="I1293" s="49">
        <v>43250</v>
      </c>
      <c r="J1293" s="50">
        <v>4.7459998130798304</v>
      </c>
      <c r="K1293" s="139">
        <f t="shared" si="213"/>
        <v>2.9291160196636246E-2</v>
      </c>
      <c r="L1293" s="140">
        <f t="shared" si="214"/>
        <v>6.2766175459227265</v>
      </c>
      <c r="M1293" s="139" t="e" cm="1">
        <f t="array" ref="M1293">[1]!BSMPut(L1293,$G$4,$G$7,V1293,$G$11,AE1293)</f>
        <v>#VALUE!</v>
      </c>
      <c r="N1293" s="139" t="e">
        <f t="shared" si="215"/>
        <v>#VALUE!</v>
      </c>
      <c r="O1293" s="141">
        <f t="shared" si="216"/>
        <v>0.17861749633166646</v>
      </c>
      <c r="P1293" s="139">
        <f t="shared" si="217"/>
        <v>-1.9745090331443133E-2</v>
      </c>
      <c r="Q1293" s="156">
        <f t="shared" si="218"/>
        <v>5.2145651690480143E-3</v>
      </c>
      <c r="R1293" s="156">
        <f t="shared" si="212"/>
        <v>-1.4530525162395119E-2</v>
      </c>
    </row>
    <row r="1294" spans="9:18" ht="15" x14ac:dyDescent="0.2">
      <c r="I1294" s="49">
        <v>43249</v>
      </c>
      <c r="J1294" s="50">
        <v>4.6090002059936497</v>
      </c>
      <c r="K1294" s="139">
        <f t="shared" si="213"/>
        <v>-2.1676957695316645E-2</v>
      </c>
      <c r="L1294" s="140">
        <f t="shared" si="214"/>
        <v>5.9658139604900358</v>
      </c>
      <c r="M1294" s="139" t="e" cm="1">
        <f t="array" ref="M1294">[1]!BSMPut(L1294,$G$4,$G$7,V1294,$G$11,AE1294)</f>
        <v>#VALUE!</v>
      </c>
      <c r="N1294" s="139" t="e">
        <f t="shared" si="215"/>
        <v>#VALUE!</v>
      </c>
      <c r="O1294" s="141">
        <f t="shared" si="216"/>
        <v>-0.13218608910102425</v>
      </c>
      <c r="P1294" s="139">
        <f t="shared" si="217"/>
        <v>1.4612377418018888E-2</v>
      </c>
      <c r="Q1294" s="156">
        <f t="shared" si="218"/>
        <v>2.855890892206519E-3</v>
      </c>
      <c r="R1294" s="156">
        <f t="shared" si="212"/>
        <v>1.7468268310225406E-2</v>
      </c>
    </row>
    <row r="1295" spans="9:18" ht="15" x14ac:dyDescent="0.2">
      <c r="I1295" s="49">
        <v>43248</v>
      </c>
      <c r="J1295" s="50">
        <v>4.71000003814697</v>
      </c>
      <c r="K1295" s="139">
        <f t="shared" si="213"/>
        <v>-3.3912271216544857E-3</v>
      </c>
      <c r="L1295" s="140">
        <f t="shared" si="214"/>
        <v>6.0773203464350365</v>
      </c>
      <c r="M1295" s="139" t="e" cm="1">
        <f t="array" ref="M1295">[1]!BSMPut(L1295,$G$4,$G$7,V1295,$G$11,AE1295)</f>
        <v>#VALUE!</v>
      </c>
      <c r="N1295" s="139" t="e">
        <f t="shared" si="215"/>
        <v>#VALUE!</v>
      </c>
      <c r="O1295" s="141">
        <f t="shared" si="216"/>
        <v>-2.0679703156023521E-2</v>
      </c>
      <c r="P1295" s="139">
        <f t="shared" si="217"/>
        <v>2.2860168529342667E-3</v>
      </c>
      <c r="Q1295" s="156">
        <f t="shared" si="218"/>
        <v>6.9897027202803119E-5</v>
      </c>
      <c r="R1295" s="156">
        <f t="shared" si="212"/>
        <v>2.3559138801370698E-3</v>
      </c>
    </row>
    <row r="1296" spans="9:18" ht="15" x14ac:dyDescent="0.2">
      <c r="I1296" s="49">
        <v>43245</v>
      </c>
      <c r="J1296" s="50">
        <v>4.7259998321533203</v>
      </c>
      <c r="K1296" s="139">
        <f t="shared" si="213"/>
        <v>-2.6105691413524982E-2</v>
      </c>
      <c r="L1296" s="140">
        <f t="shared" si="214"/>
        <v>5.9388075420567752</v>
      </c>
      <c r="M1296" s="139" t="e" cm="1">
        <f t="array" ref="M1296">[1]!BSMPut(L1296,$G$4,$G$7,V1296,$G$11,AE1296)</f>
        <v>#VALUE!</v>
      </c>
      <c r="N1296" s="139" t="e">
        <f t="shared" si="215"/>
        <v>#VALUE!</v>
      </c>
      <c r="O1296" s="141">
        <f t="shared" si="216"/>
        <v>-0.15919250753428482</v>
      </c>
      <c r="P1296" s="139">
        <f t="shared" si="217"/>
        <v>1.7597774607235585E-2</v>
      </c>
      <c r="Q1296" s="156">
        <f t="shared" si="218"/>
        <v>4.1420501370790577E-3</v>
      </c>
      <c r="R1296" s="156">
        <f t="shared" si="212"/>
        <v>2.1739824744314643E-2</v>
      </c>
    </row>
    <row r="1297" spans="9:18" ht="15" x14ac:dyDescent="0.2">
      <c r="I1297" s="49">
        <v>43244</v>
      </c>
      <c r="J1297" s="50">
        <v>4.8509998321533203</v>
      </c>
      <c r="K1297" s="139">
        <f t="shared" si="213"/>
        <v>-1.6478631553626341E-3</v>
      </c>
      <c r="L1297" s="140">
        <f t="shared" si="214"/>
        <v>6.0879513799879401</v>
      </c>
      <c r="M1297" s="139" t="e" cm="1">
        <f t="array" ref="M1297">[1]!BSMPut(L1297,$G$4,$G$7,V1297,$G$11,AE1297)</f>
        <v>#VALUE!</v>
      </c>
      <c r="N1297" s="139" t="e">
        <f t="shared" si="215"/>
        <v>#VALUE!</v>
      </c>
      <c r="O1297" s="141">
        <f t="shared" si="216"/>
        <v>-1.0048669603119897E-2</v>
      </c>
      <c r="P1297" s="139">
        <f t="shared" si="217"/>
        <v>1.1108200097934833E-3</v>
      </c>
      <c r="Q1297" s="156">
        <f t="shared" si="218"/>
        <v>1.6503924880666005E-5</v>
      </c>
      <c r="R1297" s="156">
        <f t="shared" si="212"/>
        <v>1.1273239346741492E-3</v>
      </c>
    </row>
    <row r="1298" spans="9:18" ht="15" x14ac:dyDescent="0.2">
      <c r="I1298" s="49">
        <v>43243</v>
      </c>
      <c r="J1298" s="50">
        <v>4.8590002059936497</v>
      </c>
      <c r="K1298" s="139">
        <f t="shared" si="213"/>
        <v>-6.1717572213446136E-4</v>
      </c>
      <c r="L1298" s="140">
        <f t="shared" si="214"/>
        <v>6.0942365120068773</v>
      </c>
      <c r="M1298" s="139" t="e" cm="1">
        <f t="array" ref="M1298">[1]!BSMPut(L1298,$G$4,$G$7,V1298,$G$11,AE1298)</f>
        <v>#VALUE!</v>
      </c>
      <c r="N1298" s="139" t="e">
        <f t="shared" si="215"/>
        <v>#VALUE!</v>
      </c>
      <c r="O1298" s="141">
        <f t="shared" si="216"/>
        <v>-3.7635375841826857E-3</v>
      </c>
      <c r="P1298" s="139">
        <f t="shared" si="217"/>
        <v>4.1603645270832292E-4</v>
      </c>
      <c r="Q1298" s="156">
        <f t="shared" si="218"/>
        <v>2.3150619609476521E-6</v>
      </c>
      <c r="R1298" s="156">
        <f t="shared" si="212"/>
        <v>4.183515146692706E-4</v>
      </c>
    </row>
    <row r="1299" spans="9:18" ht="15" x14ac:dyDescent="0.2">
      <c r="I1299" s="49">
        <v>43242</v>
      </c>
      <c r="J1299" s="50">
        <v>4.8619999885559002</v>
      </c>
      <c r="K1299" s="139">
        <f t="shared" si="213"/>
        <v>-4.5146467795469441E-3</v>
      </c>
      <c r="L1299" s="140">
        <f t="shared" si="214"/>
        <v>6.0704697333054964</v>
      </c>
      <c r="M1299" s="139" t="e" cm="1">
        <f t="array" ref="M1299">[1]!BSMPut(L1299,$G$4,$G$7,V1299,$G$11,AE1299)</f>
        <v>#VALUE!</v>
      </c>
      <c r="N1299" s="139" t="e">
        <f t="shared" si="215"/>
        <v>#VALUE!</v>
      </c>
      <c r="O1299" s="141">
        <f t="shared" si="216"/>
        <v>-2.7530316285563572E-2</v>
      </c>
      <c r="P1299" s="139">
        <f t="shared" si="217"/>
        <v>3.0433109469986553E-3</v>
      </c>
      <c r="Q1299" s="156">
        <f t="shared" si="218"/>
        <v>1.2387752104731751E-4</v>
      </c>
      <c r="R1299" s="156">
        <f t="shared" si="212"/>
        <v>3.1671884680459727E-3</v>
      </c>
    </row>
    <row r="1300" spans="9:18" ht="15" x14ac:dyDescent="0.2">
      <c r="I1300" s="49">
        <v>43241</v>
      </c>
      <c r="J1300" s="50">
        <v>4.8839998245239196</v>
      </c>
      <c r="K1300" s="139">
        <f t="shared" si="213"/>
        <v>-2.2497517662545103E-3</v>
      </c>
      <c r="L1300" s="140">
        <f t="shared" si="214"/>
        <v>6.0842810632088726</v>
      </c>
      <c r="M1300" s="139" t="e" cm="1">
        <f t="array" ref="M1300">[1]!BSMPut(L1300,$G$4,$G$7,V1300,$G$11,AE1300)</f>
        <v>#VALUE!</v>
      </c>
      <c r="N1300" s="139" t="e">
        <f t="shared" si="215"/>
        <v>#VALUE!</v>
      </c>
      <c r="O1300" s="141">
        <f t="shared" si="216"/>
        <v>-1.3718986382187381E-2</v>
      </c>
      <c r="P1300" s="139">
        <f t="shared" si="217"/>
        <v>1.5165514629604865E-3</v>
      </c>
      <c r="Q1300" s="156">
        <f t="shared" si="218"/>
        <v>3.0761970705277083E-5</v>
      </c>
      <c r="R1300" s="156">
        <f t="shared" si="212"/>
        <v>1.5473134336657635E-3</v>
      </c>
    </row>
    <row r="1301" spans="9:18" ht="15" x14ac:dyDescent="0.2">
      <c r="I1301" s="49">
        <v>43238</v>
      </c>
      <c r="J1301" s="50">
        <v>4.8949999809265101</v>
      </c>
      <c r="K1301" s="139">
        <f t="shared" si="213"/>
        <v>-1.056706555741546E-2</v>
      </c>
      <c r="L1301" s="140">
        <f t="shared" si="214"/>
        <v>6.033562083297908</v>
      </c>
      <c r="M1301" s="139" t="e" cm="1">
        <f t="array" ref="M1301">[1]!BSMPut(L1301,$G$4,$G$7,V1301,$G$11,AE1301)</f>
        <v>#VALUE!</v>
      </c>
      <c r="N1301" s="139" t="e">
        <f t="shared" si="215"/>
        <v>#VALUE!</v>
      </c>
      <c r="O1301" s="141">
        <f t="shared" si="216"/>
        <v>-6.4437966293152016E-2</v>
      </c>
      <c r="P1301" s="139">
        <f t="shared" si="217"/>
        <v>7.1232297583560238E-3</v>
      </c>
      <c r="Q1301" s="156">
        <f t="shared" si="218"/>
        <v>6.7866234731620055E-4</v>
      </c>
      <c r="R1301" s="156">
        <f t="shared" si="212"/>
        <v>7.801892105672224E-3</v>
      </c>
    </row>
    <row r="1302" spans="9:18" ht="15" x14ac:dyDescent="0.2">
      <c r="I1302" s="49">
        <v>43237</v>
      </c>
      <c r="J1302" s="50">
        <v>4.94700002670288</v>
      </c>
      <c r="K1302" s="139">
        <f t="shared" si="213"/>
        <v>-4.4372473396464872E-3</v>
      </c>
      <c r="L1302" s="140">
        <f t="shared" si="214"/>
        <v>6.0709417150938485</v>
      </c>
      <c r="M1302" s="139" t="e" cm="1">
        <f t="array" ref="M1302">[1]!BSMPut(L1302,$G$4,$G$7,V1302,$G$11,AE1302)</f>
        <v>#VALUE!</v>
      </c>
      <c r="N1302" s="139" t="e">
        <f t="shared" si="215"/>
        <v>#VALUE!</v>
      </c>
      <c r="O1302" s="141">
        <f t="shared" si="216"/>
        <v>-2.7058334497211511E-2</v>
      </c>
      <c r="P1302" s="139">
        <f t="shared" si="217"/>
        <v>2.9911361979555779E-3</v>
      </c>
      <c r="Q1302" s="156">
        <f t="shared" si="218"/>
        <v>1.1966640018570928E-4</v>
      </c>
      <c r="R1302" s="156">
        <f t="shared" si="212"/>
        <v>3.1108025981412871E-3</v>
      </c>
    </row>
    <row r="1303" spans="9:18" ht="15" x14ac:dyDescent="0.2">
      <c r="I1303" s="49">
        <v>43236</v>
      </c>
      <c r="J1303" s="50">
        <v>4.9689998626708896</v>
      </c>
      <c r="K1303" s="139">
        <f t="shared" si="213"/>
        <v>-4.0427457493031081E-2</v>
      </c>
      <c r="L1303" s="140">
        <f t="shared" si="214"/>
        <v>5.8514734117937159</v>
      </c>
      <c r="M1303" s="139" t="e" cm="1">
        <f t="array" ref="M1303">[1]!BSMPut(L1303,$G$4,$G$7,V1303,$G$11,AE1303)</f>
        <v>#VALUE!</v>
      </c>
      <c r="N1303" s="139" t="e">
        <f t="shared" si="215"/>
        <v>#VALUE!</v>
      </c>
      <c r="O1303" s="141">
        <f t="shared" si="216"/>
        <v>-0.24652663779734407</v>
      </c>
      <c r="P1303" s="139">
        <f t="shared" si="217"/>
        <v>2.7252037635646483E-2</v>
      </c>
      <c r="Q1303" s="156">
        <f t="shared" si="218"/>
        <v>9.9333973829247996E-3</v>
      </c>
      <c r="R1303" s="156">
        <f t="shared" si="212"/>
        <v>3.7185435018571286E-2</v>
      </c>
    </row>
    <row r="1304" spans="9:18" ht="15" x14ac:dyDescent="0.2">
      <c r="I1304" s="49">
        <v>43235</v>
      </c>
      <c r="J1304" s="50">
        <v>5.1739997863769496</v>
      </c>
      <c r="K1304" s="139">
        <f t="shared" si="213"/>
        <v>1.8334795904145319E-2</v>
      </c>
      <c r="L1304" s="140">
        <f t="shared" si="214"/>
        <v>6.2098056359237805</v>
      </c>
      <c r="M1304" s="139" t="e" cm="1">
        <f t="array" ref="M1304">[1]!BSMPut(L1304,$G$4,$G$7,V1304,$G$11,AE1304)</f>
        <v>#VALUE!</v>
      </c>
      <c r="N1304" s="139" t="e">
        <f t="shared" si="215"/>
        <v>#VALUE!</v>
      </c>
      <c r="O1304" s="141">
        <f t="shared" si="216"/>
        <v>0.11180558633272053</v>
      </c>
      <c r="P1304" s="139">
        <f t="shared" si="217"/>
        <v>-1.2359435369087922E-2</v>
      </c>
      <c r="Q1304" s="156">
        <f t="shared" si="218"/>
        <v>2.0431352241315681E-3</v>
      </c>
      <c r="R1304" s="156">
        <f t="shared" si="212"/>
        <v>-1.0316300144956353E-2</v>
      </c>
    </row>
    <row r="1305" spans="9:18" ht="15" x14ac:dyDescent="0.2">
      <c r="I1305" s="49">
        <v>43234</v>
      </c>
      <c r="J1305" s="50">
        <v>5.0799999237060502</v>
      </c>
      <c r="K1305" s="139">
        <f t="shared" si="213"/>
        <v>7.8765463483874022E-4</v>
      </c>
      <c r="L1305" s="140">
        <f t="shared" si="214"/>
        <v>6.1028031675933665</v>
      </c>
      <c r="M1305" s="139" t="e" cm="1">
        <f t="array" ref="M1305">[1]!BSMPut(L1305,$G$4,$G$7,V1305,$G$11,AE1305)</f>
        <v>#VALUE!</v>
      </c>
      <c r="N1305" s="139" t="e">
        <f t="shared" si="215"/>
        <v>#VALUE!</v>
      </c>
      <c r="O1305" s="141">
        <f t="shared" si="216"/>
        <v>4.8031180023064834E-3</v>
      </c>
      <c r="P1305" s="139">
        <f t="shared" si="217"/>
        <v>-5.3095581774375547E-4</v>
      </c>
      <c r="Q1305" s="156">
        <f t="shared" si="218"/>
        <v>3.7706534296936155E-6</v>
      </c>
      <c r="R1305" s="156">
        <f t="shared" si="212"/>
        <v>-5.2718516431406182E-4</v>
      </c>
    </row>
    <row r="1306" spans="9:18" ht="15" x14ac:dyDescent="0.2">
      <c r="I1306" s="49">
        <v>43231</v>
      </c>
      <c r="J1306" s="50">
        <v>5.0760002136230398</v>
      </c>
      <c r="K1306" s="139">
        <f t="shared" si="213"/>
        <v>3.1571199460746213E-3</v>
      </c>
      <c r="L1306" s="140">
        <f t="shared" si="214"/>
        <v>6.1172521671787887</v>
      </c>
      <c r="M1306" s="139" t="e" cm="1">
        <f t="array" ref="M1306">[1]!BSMPut(L1306,$G$4,$G$7,V1306,$G$11,AE1306)</f>
        <v>#VALUE!</v>
      </c>
      <c r="N1306" s="139" t="e">
        <f t="shared" si="215"/>
        <v>#VALUE!</v>
      </c>
      <c r="O1306" s="141">
        <f t="shared" si="216"/>
        <v>1.9252117587728712E-2</v>
      </c>
      <c r="P1306" s="139">
        <f t="shared" si="217"/>
        <v>-2.1282058513204887E-3</v>
      </c>
      <c r="Q1306" s="156">
        <f t="shared" si="218"/>
        <v>6.0579699594910551E-5</v>
      </c>
      <c r="R1306" s="156">
        <f t="shared" si="212"/>
        <v>-2.0676261517255782E-3</v>
      </c>
    </row>
    <row r="1307" spans="9:18" ht="15" x14ac:dyDescent="0.2">
      <c r="I1307" s="49">
        <v>43230</v>
      </c>
      <c r="J1307" s="50">
        <v>5.0599999427795401</v>
      </c>
      <c r="K1307" s="139">
        <f t="shared" si="213"/>
        <v>-3.648060727246815E-2</v>
      </c>
      <c r="L1307" s="140">
        <f t="shared" si="214"/>
        <v>5.8755413046344369</v>
      </c>
      <c r="M1307" s="139" t="e" cm="1">
        <f t="array" ref="M1307">[1]!BSMPut(L1307,$G$4,$G$7,V1307,$G$11,AE1307)</f>
        <v>#VALUE!</v>
      </c>
      <c r="N1307" s="139" t="e">
        <f t="shared" si="215"/>
        <v>#VALUE!</v>
      </c>
      <c r="O1307" s="141">
        <f t="shared" si="216"/>
        <v>-0.2224587449566231</v>
      </c>
      <c r="P1307" s="139">
        <f t="shared" si="217"/>
        <v>2.4591476783617124E-2</v>
      </c>
      <c r="Q1307" s="156">
        <f t="shared" si="218"/>
        <v>8.0885201120586853E-3</v>
      </c>
      <c r="R1307" s="156">
        <f t="shared" si="212"/>
        <v>3.2679996895675807E-2</v>
      </c>
    </row>
    <row r="1308" spans="9:18" ht="15" x14ac:dyDescent="0.2">
      <c r="I1308" s="49">
        <v>43229</v>
      </c>
      <c r="J1308" s="50">
        <v>5.2480001449584899</v>
      </c>
      <c r="K1308" s="139">
        <f t="shared" si="213"/>
        <v>1.5256246102416863E-3</v>
      </c>
      <c r="L1308" s="140">
        <f t="shared" si="214"/>
        <v>6.1073033085399713</v>
      </c>
      <c r="M1308" s="139" t="e" cm="1">
        <f t="array" ref="M1308">[1]!BSMPut(L1308,$G$4,$G$7,V1308,$G$11,AE1308)</f>
        <v>#VALUE!</v>
      </c>
      <c r="N1308" s="139" t="e">
        <f t="shared" si="215"/>
        <v>#VALUE!</v>
      </c>
      <c r="O1308" s="141">
        <f t="shared" si="216"/>
        <v>9.3032589489112638E-3</v>
      </c>
      <c r="P1308" s="139">
        <f t="shared" si="217"/>
        <v>-1.0284193435449761E-3</v>
      </c>
      <c r="Q1308" s="156">
        <f t="shared" si="218"/>
        <v>1.4146217234045141E-5</v>
      </c>
      <c r="R1308" s="156">
        <f t="shared" si="212"/>
        <v>-1.0142731263109309E-3</v>
      </c>
    </row>
    <row r="1309" spans="9:18" ht="15" x14ac:dyDescent="0.2">
      <c r="I1309" s="49">
        <v>43228</v>
      </c>
      <c r="J1309" s="50">
        <v>5.2399997711181596</v>
      </c>
      <c r="K1309" s="139">
        <f t="shared" si="213"/>
        <v>-2.6738591981200047E-2</v>
      </c>
      <c r="L1309" s="140">
        <f t="shared" si="214"/>
        <v>5.9349481143637064</v>
      </c>
      <c r="M1309" s="139" t="e" cm="1">
        <f t="array" ref="M1309">[1]!BSMPut(L1309,$G$4,$G$7,V1309,$G$11,AE1309)</f>
        <v>#VALUE!</v>
      </c>
      <c r="N1309" s="139" t="e">
        <f t="shared" si="215"/>
        <v>#VALUE!</v>
      </c>
      <c r="O1309" s="141">
        <f t="shared" si="216"/>
        <v>-0.16305193522735362</v>
      </c>
      <c r="P1309" s="139">
        <f t="shared" si="217"/>
        <v>1.8024411134968655E-2</v>
      </c>
      <c r="Q1309" s="156">
        <f t="shared" si="218"/>
        <v>4.3453225533055372E-3</v>
      </c>
      <c r="R1309" s="156">
        <f t="shared" si="212"/>
        <v>2.236973368827419E-2</v>
      </c>
    </row>
    <row r="1310" spans="9:18" ht="15" x14ac:dyDescent="0.2">
      <c r="I1310" s="49">
        <v>43227</v>
      </c>
      <c r="J1310" s="50">
        <v>5.3819999694824201</v>
      </c>
      <c r="K1310" s="139">
        <f t="shared" si="213"/>
        <v>4.4693125340646133E-3</v>
      </c>
      <c r="L1310" s="140">
        <f t="shared" si="214"/>
        <v>6.1252539176454244</v>
      </c>
      <c r="M1310" s="139" t="e" cm="1">
        <f t="array" ref="M1310">[1]!BSMPut(L1310,$G$4,$G$7,V1310,$G$11,AE1310)</f>
        <v>#VALUE!</v>
      </c>
      <c r="N1310" s="139" t="e">
        <f t="shared" si="215"/>
        <v>#VALUE!</v>
      </c>
      <c r="O1310" s="141">
        <f t="shared" si="216"/>
        <v>2.7253868054364361E-2</v>
      </c>
      <c r="P1310" s="139">
        <f t="shared" si="217"/>
        <v>-3.0127512571076916E-3</v>
      </c>
      <c r="Q1310" s="156">
        <f t="shared" si="218"/>
        <v>1.2140215676697602E-4</v>
      </c>
      <c r="R1310" s="156">
        <f t="shared" si="212"/>
        <v>-2.8913491003407154E-3</v>
      </c>
    </row>
    <row r="1311" spans="9:18" ht="15" x14ac:dyDescent="0.2">
      <c r="I1311" s="49">
        <v>43224</v>
      </c>
      <c r="J1311" s="50">
        <v>5.3579998016357404</v>
      </c>
      <c r="K1311" s="139">
        <f t="shared" si="213"/>
        <v>7.4934714068749875E-3</v>
      </c>
      <c r="L1311" s="140">
        <f t="shared" si="214"/>
        <v>6.1436952386017936</v>
      </c>
      <c r="M1311" s="139" t="e" cm="1">
        <f t="array" ref="M1311">[1]!BSMPut(L1311,$G$4,$G$7,V1311,$G$11,AE1311)</f>
        <v>#VALUE!</v>
      </c>
      <c r="N1311" s="139" t="e">
        <f t="shared" si="215"/>
        <v>#VALUE!</v>
      </c>
      <c r="O1311" s="141">
        <f t="shared" si="216"/>
        <v>4.569518901073355E-2</v>
      </c>
      <c r="P1311" s="139">
        <f t="shared" si="217"/>
        <v>-5.0513284155206464E-3</v>
      </c>
      <c r="Q1311" s="156">
        <f t="shared" si="218"/>
        <v>3.4128017463513969E-4</v>
      </c>
      <c r="R1311" s="156">
        <f t="shared" si="212"/>
        <v>-4.7100482408855065E-3</v>
      </c>
    </row>
    <row r="1312" spans="9:18" ht="15" x14ac:dyDescent="0.2">
      <c r="I1312" s="49">
        <v>43223</v>
      </c>
      <c r="J1312" s="50">
        <v>5.3179998397827104</v>
      </c>
      <c r="K1312" s="139">
        <f t="shared" si="213"/>
        <v>-1.5032648077405234E-3</v>
      </c>
      <c r="L1312" s="140">
        <f t="shared" si="214"/>
        <v>6.0888331407189096</v>
      </c>
      <c r="M1312" s="139" t="e" cm="1">
        <f t="array" ref="M1312">[1]!BSMPut(L1312,$G$4,$G$7,V1312,$G$11,AE1312)</f>
        <v>#VALUE!</v>
      </c>
      <c r="N1312" s="139" t="e">
        <f t="shared" si="215"/>
        <v>#VALUE!</v>
      </c>
      <c r="O1312" s="141">
        <f t="shared" si="216"/>
        <v>-9.1669088721504366E-3</v>
      </c>
      <c r="P1312" s="139">
        <f t="shared" si="217"/>
        <v>1.0133466623259838E-3</v>
      </c>
      <c r="Q1312" s="156">
        <f t="shared" si="218"/>
        <v>1.3734597362792679E-5</v>
      </c>
      <c r="R1312" s="156">
        <f t="shared" si="212"/>
        <v>1.0270812596887766E-3</v>
      </c>
    </row>
    <row r="1313" spans="9:18" ht="15" x14ac:dyDescent="0.2">
      <c r="I1313" s="49">
        <v>43222</v>
      </c>
      <c r="J1313" s="50">
        <v>5.3260002136230398</v>
      </c>
      <c r="K1313" s="139">
        <f t="shared" si="213"/>
        <v>1.0949719724008371E-2</v>
      </c>
      <c r="L1313" s="140">
        <f t="shared" si="214"/>
        <v>6.1647714410110703</v>
      </c>
      <c r="M1313" s="139" t="e" cm="1">
        <f t="array" ref="M1313">[1]!BSMPut(L1313,$G$4,$G$7,V1313,$G$11,AE1313)</f>
        <v>#VALUE!</v>
      </c>
      <c r="N1313" s="139" t="e">
        <f t="shared" si="215"/>
        <v>#VALUE!</v>
      </c>
      <c r="O1313" s="141">
        <f t="shared" si="216"/>
        <v>6.6771391420010318E-2</v>
      </c>
      <c r="P1313" s="139">
        <f t="shared" si="217"/>
        <v>-7.3811758770605668E-3</v>
      </c>
      <c r="Q1313" s="156">
        <f t="shared" si="218"/>
        <v>7.2870367041055794E-4</v>
      </c>
      <c r="R1313" s="156">
        <f t="shared" si="212"/>
        <v>-6.6524722066500092E-3</v>
      </c>
    </row>
    <row r="1314" spans="9:18" ht="15" x14ac:dyDescent="0.2">
      <c r="I1314" s="49">
        <v>43221</v>
      </c>
      <c r="J1314" s="50">
        <v>5.2680001258850098</v>
      </c>
      <c r="K1314" s="139">
        <f t="shared" si="213"/>
        <v>2.6610809371204113E-3</v>
      </c>
      <c r="L1314" s="140">
        <f t="shared" si="214"/>
        <v>6.1142273212775855</v>
      </c>
      <c r="M1314" s="139" t="e" cm="1">
        <f t="array" ref="M1314">[1]!BSMPut(L1314,$G$4,$G$7,V1314,$G$11,AE1314)</f>
        <v>#VALUE!</v>
      </c>
      <c r="N1314" s="139" t="e">
        <f t="shared" si="215"/>
        <v>#VALUE!</v>
      </c>
      <c r="O1314" s="141">
        <f t="shared" si="216"/>
        <v>1.6227271686525491E-2</v>
      </c>
      <c r="P1314" s="139">
        <f t="shared" si="217"/>
        <v>-1.7938273229872342E-3</v>
      </c>
      <c r="Q1314" s="156">
        <f t="shared" si="218"/>
        <v>4.3038895651072226E-5</v>
      </c>
      <c r="R1314" s="156">
        <f t="shared" si="212"/>
        <v>-1.750788427336162E-3</v>
      </c>
    </row>
    <row r="1315" spans="9:18" ht="15" x14ac:dyDescent="0.2">
      <c r="I1315" s="49">
        <v>43220</v>
      </c>
      <c r="J1315" s="50">
        <v>5.2540001869201598</v>
      </c>
      <c r="K1315" s="139">
        <f t="shared" si="213"/>
        <v>2.6682721868721325E-3</v>
      </c>
      <c r="L1315" s="140">
        <f t="shared" si="214"/>
        <v>6.1142711735189286</v>
      </c>
      <c r="M1315" s="139" t="e" cm="1">
        <f t="array" ref="M1315">[1]!BSMPut(L1315,$G$4,$G$7,V1315,$G$11,AE1315)</f>
        <v>#VALUE!</v>
      </c>
      <c r="N1315" s="139" t="e">
        <f t="shared" si="215"/>
        <v>#VALUE!</v>
      </c>
      <c r="O1315" s="141">
        <f t="shared" si="216"/>
        <v>1.6271123927868558E-2</v>
      </c>
      <c r="P1315" s="139">
        <f t="shared" si="217"/>
        <v>-1.7986749246183048E-3</v>
      </c>
      <c r="Q1315" s="156">
        <f t="shared" si="218"/>
        <v>4.3271824789892064E-5</v>
      </c>
      <c r="R1315" s="156">
        <f t="shared" si="212"/>
        <v>-1.7554030998284127E-3</v>
      </c>
    </row>
    <row r="1316" spans="9:18" ht="15" x14ac:dyDescent="0.2">
      <c r="I1316" s="49">
        <v>43217</v>
      </c>
      <c r="J1316" s="50">
        <v>5.2399997711181596</v>
      </c>
      <c r="K1316" s="139">
        <f t="shared" si="213"/>
        <v>-2.6682721868720675E-3</v>
      </c>
      <c r="L1316" s="140">
        <f t="shared" si="214"/>
        <v>6.0817289256631915</v>
      </c>
      <c r="M1316" s="139" t="e" cm="1">
        <f t="array" ref="M1316">[1]!BSMPut(L1316,$G$4,$G$7,V1316,$G$11,AE1316)</f>
        <v>#VALUE!</v>
      </c>
      <c r="N1316" s="139" t="e">
        <f t="shared" si="215"/>
        <v>#VALUE!</v>
      </c>
      <c r="O1316" s="141">
        <f t="shared" si="216"/>
        <v>-1.6271123927868558E-2</v>
      </c>
      <c r="P1316" s="139">
        <f t="shared" si="217"/>
        <v>1.7986749246183048E-3</v>
      </c>
      <c r="Q1316" s="156">
        <f t="shared" si="218"/>
        <v>4.3271824789892064E-5</v>
      </c>
      <c r="R1316" s="156">
        <f t="shared" si="212"/>
        <v>1.8419467494081969E-3</v>
      </c>
    </row>
    <row r="1317" spans="9:18" ht="15" x14ac:dyDescent="0.2">
      <c r="I1317" s="49">
        <v>43216</v>
      </c>
      <c r="J1317" s="50">
        <v>5.2540001869201598</v>
      </c>
      <c r="K1317" s="139">
        <f t="shared" si="213"/>
        <v>1.4957146794571496E-2</v>
      </c>
      <c r="L1317" s="140">
        <f t="shared" si="214"/>
        <v>6.1892087314860982</v>
      </c>
      <c r="M1317" s="139" t="e" cm="1">
        <f t="array" ref="M1317">[1]!BSMPut(L1317,$G$4,$G$7,V1317,$G$11,AE1317)</f>
        <v>#VALUE!</v>
      </c>
      <c r="N1317" s="139" t="e">
        <f t="shared" si="215"/>
        <v>#VALUE!</v>
      </c>
      <c r="O1317" s="141">
        <f t="shared" si="216"/>
        <v>9.1208681895038168E-2</v>
      </c>
      <c r="P1317" s="139">
        <f t="shared" si="217"/>
        <v>-1.0082571416662004E-2</v>
      </c>
      <c r="Q1317" s="156">
        <f t="shared" si="218"/>
        <v>1.3596980143779959E-3</v>
      </c>
      <c r="R1317" s="156">
        <f t="shared" si="212"/>
        <v>-8.7228734022840072E-3</v>
      </c>
    </row>
    <row r="1318" spans="9:18" ht="15" x14ac:dyDescent="0.2">
      <c r="I1318" s="49">
        <v>43215</v>
      </c>
      <c r="J1318" s="50">
        <v>5.1760001182556099</v>
      </c>
      <c r="K1318" s="139">
        <f t="shared" si="213"/>
        <v>-1.5443819479012142E-3</v>
      </c>
      <c r="L1318" s="140">
        <f t="shared" si="214"/>
        <v>6.0885824083961708</v>
      </c>
      <c r="M1318" s="139" t="e" cm="1">
        <f t="array" ref="M1318">[1]!BSMPut(L1318,$G$4,$G$7,V1318,$G$11,AE1318)</f>
        <v>#VALUE!</v>
      </c>
      <c r="N1318" s="139" t="e">
        <f t="shared" si="215"/>
        <v>#VALUE!</v>
      </c>
      <c r="O1318" s="141">
        <f t="shared" si="216"/>
        <v>-9.4176411948891925E-3</v>
      </c>
      <c r="P1318" s="139">
        <f t="shared" si="217"/>
        <v>1.0410636131463922E-3</v>
      </c>
      <c r="Q1318" s="156">
        <f t="shared" si="218"/>
        <v>1.4496207085138877E-5</v>
      </c>
      <c r="R1318" s="156">
        <f t="shared" si="212"/>
        <v>1.0555598202315311E-3</v>
      </c>
    </row>
    <row r="1319" spans="9:18" ht="15" x14ac:dyDescent="0.2">
      <c r="I1319" s="49">
        <v>43214</v>
      </c>
      <c r="J1319" s="50">
        <v>5.1840000152587802</v>
      </c>
      <c r="K1319" s="139">
        <f t="shared" si="213"/>
        <v>1.1580858210542997E-3</v>
      </c>
      <c r="L1319" s="140">
        <f t="shared" si="214"/>
        <v>6.1050620569852798</v>
      </c>
      <c r="M1319" s="139" t="e" cm="1">
        <f t="array" ref="M1319">[1]!BSMPut(L1319,$G$4,$G$7,V1319,$G$11,AE1319)</f>
        <v>#VALUE!</v>
      </c>
      <c r="N1319" s="139" t="e">
        <f t="shared" si="215"/>
        <v>#VALUE!</v>
      </c>
      <c r="O1319" s="141">
        <f t="shared" si="216"/>
        <v>7.0620073942198047E-3</v>
      </c>
      <c r="P1319" s="139">
        <f t="shared" si="217"/>
        <v>-7.8066245907550862E-4</v>
      </c>
      <c r="Q1319" s="156">
        <f t="shared" si="218"/>
        <v>8.1512917969539722E-6</v>
      </c>
      <c r="R1319" s="156">
        <f t="shared" si="212"/>
        <v>-7.7251116727855465E-4</v>
      </c>
    </row>
    <row r="1320" spans="9:18" ht="15" x14ac:dyDescent="0.2">
      <c r="I1320" s="49">
        <v>43213</v>
      </c>
      <c r="J1320" s="50">
        <v>5.1779999732971103</v>
      </c>
      <c r="K1320" s="139">
        <f t="shared" si="213"/>
        <v>3.8629612684687556E-4</v>
      </c>
      <c r="L1320" s="140">
        <f t="shared" si="214"/>
        <v>6.1003556833917285</v>
      </c>
      <c r="M1320" s="139" t="e" cm="1">
        <f t="array" ref="M1320">[1]!BSMPut(L1320,$G$4,$G$7,V1320,$G$11,AE1320)</f>
        <v>#VALUE!</v>
      </c>
      <c r="N1320" s="139" t="e">
        <f t="shared" si="215"/>
        <v>#VALUE!</v>
      </c>
      <c r="O1320" s="141">
        <f t="shared" si="216"/>
        <v>2.3556338006684996E-3</v>
      </c>
      <c r="P1320" s="139">
        <f t="shared" si="217"/>
        <v>-2.6040115407078543E-4</v>
      </c>
      <c r="Q1320" s="156">
        <f t="shared" si="218"/>
        <v>9.069548318584103E-7</v>
      </c>
      <c r="R1320" s="156">
        <f t="shared" si="212"/>
        <v>-2.5949419923892704E-4</v>
      </c>
    </row>
    <row r="1321" spans="9:18" ht="15" x14ac:dyDescent="0.2">
      <c r="I1321" s="49">
        <v>43210</v>
      </c>
      <c r="J1321" s="50">
        <v>5.1760001182556099</v>
      </c>
      <c r="K1321" s="139">
        <f t="shared" si="213"/>
        <v>-1.9300820613770823E-3</v>
      </c>
      <c r="L1321" s="140">
        <f t="shared" si="214"/>
        <v>6.0862304090850676</v>
      </c>
      <c r="M1321" s="139" t="e" cm="1">
        <f t="array" ref="M1321">[1]!BSMPut(L1321,$G$4,$G$7,V1321,$G$11,AE1321)</f>
        <v>#VALUE!</v>
      </c>
      <c r="N1321" s="139" t="e">
        <f t="shared" si="215"/>
        <v>#VALUE!</v>
      </c>
      <c r="O1321" s="141">
        <f t="shared" si="216"/>
        <v>-1.1769640505992385E-2</v>
      </c>
      <c r="P1321" s="139">
        <f t="shared" si="217"/>
        <v>1.3010629962470906E-3</v>
      </c>
      <c r="Q1321" s="156">
        <f t="shared" si="218"/>
        <v>2.2641046673034949E-5</v>
      </c>
      <c r="R1321" s="156">
        <f t="shared" si="212"/>
        <v>1.3237040429201256E-3</v>
      </c>
    </row>
    <row r="1322" spans="9:18" ht="15" x14ac:dyDescent="0.2">
      <c r="I1322" s="49">
        <v>43209</v>
      </c>
      <c r="J1322" s="50">
        <v>5.1859998703002903</v>
      </c>
      <c r="K1322" s="139">
        <f t="shared" si="213"/>
        <v>-3.8491158882292742E-3</v>
      </c>
      <c r="L1322" s="140">
        <f t="shared" si="214"/>
        <v>6.0745281407137561</v>
      </c>
      <c r="M1322" s="139" t="e" cm="1">
        <f t="array" ref="M1322">[1]!BSMPut(L1322,$G$4,$G$7,V1322,$G$11,AE1322)</f>
        <v>#VALUE!</v>
      </c>
      <c r="N1322" s="139" t="e">
        <f t="shared" si="215"/>
        <v>#VALUE!</v>
      </c>
      <c r="O1322" s="141">
        <f t="shared" si="216"/>
        <v>-2.3471908877303882E-2</v>
      </c>
      <c r="P1322" s="139">
        <f t="shared" si="217"/>
        <v>2.5946784080614327E-3</v>
      </c>
      <c r="Q1322" s="156">
        <f t="shared" si="218"/>
        <v>9.0046518291116647E-5</v>
      </c>
      <c r="R1322" s="156">
        <f t="shared" si="212"/>
        <v>2.6847249263525492E-3</v>
      </c>
    </row>
    <row r="1323" spans="9:18" ht="15" x14ac:dyDescent="0.2">
      <c r="I1323" s="49">
        <v>43208</v>
      </c>
      <c r="J1323" s="50">
        <v>5.2059998512268004</v>
      </c>
      <c r="K1323" s="139">
        <f t="shared" si="213"/>
        <v>1.1203534203591452E-2</v>
      </c>
      <c r="L1323" s="140">
        <f t="shared" si="214"/>
        <v>6.1663192017201558</v>
      </c>
      <c r="M1323" s="139" t="e" cm="1">
        <f t="array" ref="M1323">[1]!BSMPut(L1323,$G$4,$G$7,V1323,$G$11,AE1323)</f>
        <v>#VALUE!</v>
      </c>
      <c r="N1323" s="139" t="e">
        <f t="shared" si="215"/>
        <v>#VALUE!</v>
      </c>
      <c r="O1323" s="141">
        <f t="shared" si="216"/>
        <v>6.8319152129095784E-2</v>
      </c>
      <c r="P1323" s="139">
        <f t="shared" si="217"/>
        <v>-7.5522715179691391E-3</v>
      </c>
      <c r="Q1323" s="156">
        <f t="shared" si="218"/>
        <v>7.628779108722315E-4</v>
      </c>
      <c r="R1323" s="156">
        <f t="shared" si="212"/>
        <v>-6.7893936070969078E-3</v>
      </c>
    </row>
    <row r="1324" spans="9:18" ht="15" x14ac:dyDescent="0.2">
      <c r="I1324" s="49">
        <v>43207</v>
      </c>
      <c r="J1324" s="50">
        <v>5.1479997634887598</v>
      </c>
      <c r="K1324" s="139">
        <f t="shared" si="213"/>
        <v>1.133038325111947E-2</v>
      </c>
      <c r="L1324" s="140">
        <f t="shared" si="214"/>
        <v>6.1670927272182725</v>
      </c>
      <c r="M1324" s="139" t="e" cm="1">
        <f t="array" ref="M1324">[1]!BSMPut(L1324,$G$4,$G$7,V1324,$G$11,AE1324)</f>
        <v>#VALUE!</v>
      </c>
      <c r="N1324" s="139" t="e">
        <f t="shared" si="215"/>
        <v>#VALUE!</v>
      </c>
      <c r="O1324" s="141">
        <f t="shared" si="216"/>
        <v>6.9092677627212495E-2</v>
      </c>
      <c r="P1324" s="139">
        <f t="shared" si="217"/>
        <v>-7.6377801111790038E-3</v>
      </c>
      <c r="Q1324" s="156">
        <f t="shared" si="218"/>
        <v>7.8025067251199945E-4</v>
      </c>
      <c r="R1324" s="156">
        <f t="shared" si="212"/>
        <v>-6.857529438667004E-3</v>
      </c>
    </row>
    <row r="1325" spans="9:18" ht="15" x14ac:dyDescent="0.2">
      <c r="I1325" s="49">
        <v>43206</v>
      </c>
      <c r="J1325" s="50">
        <v>5.0900001525878897</v>
      </c>
      <c r="K1325" s="139">
        <f t="shared" si="213"/>
        <v>-3.9215698032699971E-3</v>
      </c>
      <c r="L1325" s="140">
        <f t="shared" si="214"/>
        <v>6.0740863167362447</v>
      </c>
      <c r="M1325" s="139" t="e" cm="1">
        <f t="array" ref="M1325">[1]!BSMPut(L1325,$G$4,$G$7,V1325,$G$11,AE1325)</f>
        <v>#VALUE!</v>
      </c>
      <c r="N1325" s="139" t="e">
        <f t="shared" si="215"/>
        <v>#VALUE!</v>
      </c>
      <c r="O1325" s="141">
        <f t="shared" si="216"/>
        <v>-2.391373285481535E-2</v>
      </c>
      <c r="P1325" s="139">
        <f t="shared" si="217"/>
        <v>2.6435193924315334E-3</v>
      </c>
      <c r="Q1325" s="156">
        <f t="shared" si="218"/>
        <v>9.3468409135982506E-5</v>
      </c>
      <c r="R1325" s="156">
        <f t="shared" si="212"/>
        <v>2.7369878015675161E-3</v>
      </c>
    </row>
    <row r="1326" spans="9:18" ht="15" x14ac:dyDescent="0.2">
      <c r="I1326" s="49">
        <v>43203</v>
      </c>
      <c r="J1326" s="50">
        <v>5.1100001335143999</v>
      </c>
      <c r="K1326" s="139">
        <f t="shared" si="213"/>
        <v>1.5667642674847986E-3</v>
      </c>
      <c r="L1326" s="140">
        <f t="shared" si="214"/>
        <v>6.1075541781718803</v>
      </c>
      <c r="M1326" s="139" t="e" cm="1">
        <f t="array" ref="M1326">[1]!BSMPut(L1326,$G$4,$G$7,V1326,$G$11,AE1326)</f>
        <v>#VALUE!</v>
      </c>
      <c r="N1326" s="139" t="e">
        <f t="shared" si="215"/>
        <v>#VALUE!</v>
      </c>
      <c r="O1326" s="141">
        <f t="shared" si="216"/>
        <v>9.5541285808202758E-3</v>
      </c>
      <c r="P1326" s="139">
        <f t="shared" si="217"/>
        <v>-1.0561514730686233E-3</v>
      </c>
      <c r="Q1326" s="156">
        <f t="shared" si="218"/>
        <v>1.4919431259152339E-5</v>
      </c>
      <c r="R1326" s="156">
        <f t="shared" si="212"/>
        <v>-1.041232041809471E-3</v>
      </c>
    </row>
    <row r="1327" spans="9:18" ht="15" x14ac:dyDescent="0.2">
      <c r="I1327" s="49">
        <v>43202</v>
      </c>
      <c r="J1327" s="50">
        <v>5.1020002365112296</v>
      </c>
      <c r="K1327" s="139">
        <f t="shared" si="213"/>
        <v>5.1090741391329794E-3</v>
      </c>
      <c r="L1327" s="140">
        <f t="shared" si="214"/>
        <v>6.1291551839448584</v>
      </c>
      <c r="M1327" s="139" t="e" cm="1">
        <f t="array" ref="M1327">[1]!BSMPut(L1327,$G$4,$G$7,V1327,$G$11,AE1327)</f>
        <v>#VALUE!</v>
      </c>
      <c r="N1327" s="139" t="e">
        <f t="shared" si="215"/>
        <v>#VALUE!</v>
      </c>
      <c r="O1327" s="141">
        <f t="shared" si="216"/>
        <v>3.1155134353798353E-2</v>
      </c>
      <c r="P1327" s="139">
        <f t="shared" si="217"/>
        <v>-3.4440127912314486E-3</v>
      </c>
      <c r="Q1327" s="156">
        <f t="shared" si="218"/>
        <v>1.5864608569201102E-4</v>
      </c>
      <c r="R1327" s="156">
        <f t="shared" si="212"/>
        <v>-3.2853667055394377E-3</v>
      </c>
    </row>
    <row r="1328" spans="9:18" ht="15" x14ac:dyDescent="0.2">
      <c r="I1328" s="49">
        <v>43201</v>
      </c>
      <c r="J1328" s="50">
        <v>5.0760002136230398</v>
      </c>
      <c r="K1328" s="139">
        <f t="shared" si="213"/>
        <v>3.5524263428965046E-3</v>
      </c>
      <c r="L1328" s="140">
        <f t="shared" si="214"/>
        <v>6.1196627456062114</v>
      </c>
      <c r="M1328" s="139" t="e" cm="1">
        <f t="array" ref="M1328">[1]!BSMPut(L1328,$G$4,$G$7,V1328,$G$11,AE1328)</f>
        <v>#VALUE!</v>
      </c>
      <c r="N1328" s="139" t="e">
        <f t="shared" si="215"/>
        <v>#VALUE!</v>
      </c>
      <c r="O1328" s="141">
        <f t="shared" si="216"/>
        <v>2.1662696015151361E-2</v>
      </c>
      <c r="P1328" s="139">
        <f t="shared" si="217"/>
        <v>-2.3946808035396573E-3</v>
      </c>
      <c r="Q1328" s="156">
        <f t="shared" si="218"/>
        <v>7.6699956058832341E-5</v>
      </c>
      <c r="R1328" s="156">
        <f t="shared" si="212"/>
        <v>-2.317980847480825E-3</v>
      </c>
    </row>
    <row r="1329" spans="9:18" ht="15" x14ac:dyDescent="0.2">
      <c r="I1329" s="49">
        <v>43200</v>
      </c>
      <c r="J1329" s="50">
        <v>5.05800008773803</v>
      </c>
      <c r="K1329" s="139">
        <f t="shared" si="213"/>
        <v>-3.1582722767363866E-3</v>
      </c>
      <c r="L1329" s="140">
        <f t="shared" si="214"/>
        <v>6.0787409050908998</v>
      </c>
      <c r="M1329" s="139" t="e" cm="1">
        <f t="array" ref="M1329">[1]!BSMPut(L1329,$G$4,$G$7,V1329,$G$11,AE1329)</f>
        <v>#VALUE!</v>
      </c>
      <c r="N1329" s="139" t="e">
        <f t="shared" si="215"/>
        <v>#VALUE!</v>
      </c>
      <c r="O1329" s="141">
        <f t="shared" si="216"/>
        <v>-1.9259144500160197E-2</v>
      </c>
      <c r="P1329" s="139">
        <f t="shared" si="217"/>
        <v>2.1289826342424326E-3</v>
      </c>
      <c r="Q1329" s="156">
        <f t="shared" si="218"/>
        <v>6.0623930150756885E-5</v>
      </c>
      <c r="R1329" s="156">
        <f t="shared" si="212"/>
        <v>2.1896065643931895E-3</v>
      </c>
    </row>
    <row r="1330" spans="9:18" ht="15" x14ac:dyDescent="0.2">
      <c r="I1330" s="49">
        <v>43199</v>
      </c>
      <c r="J1330" s="50">
        <v>5.0739998817443803</v>
      </c>
      <c r="K1330" s="139">
        <f t="shared" si="213"/>
        <v>5.9299902731437121E-3</v>
      </c>
      <c r="L1330" s="140">
        <f t="shared" si="214"/>
        <v>6.1341611305707655</v>
      </c>
      <c r="M1330" s="139" t="e" cm="1">
        <f t="array" ref="M1330">[1]!BSMPut(L1330,$G$4,$G$7,V1330,$G$11,AE1330)</f>
        <v>#VALUE!</v>
      </c>
      <c r="N1330" s="139" t="e">
        <f t="shared" si="215"/>
        <v>#VALUE!</v>
      </c>
      <c r="O1330" s="141">
        <f t="shared" si="216"/>
        <v>3.6161080979705496E-2</v>
      </c>
      <c r="P1330" s="139">
        <f t="shared" si="217"/>
        <v>-3.9973900938635653E-3</v>
      </c>
      <c r="Q1330" s="156">
        <f t="shared" si="218"/>
        <v>2.1372381281027389E-4</v>
      </c>
      <c r="R1330" s="156">
        <f t="shared" si="212"/>
        <v>-3.7836662810532915E-3</v>
      </c>
    </row>
    <row r="1331" spans="9:18" ht="15" x14ac:dyDescent="0.2">
      <c r="I1331" s="49">
        <v>43196</v>
      </c>
      <c r="J1331" s="50">
        <v>5.0440001487731898</v>
      </c>
      <c r="K1331" s="139">
        <f t="shared" si="213"/>
        <v>7.9337308332199188E-4</v>
      </c>
      <c r="L1331" s="140">
        <f t="shared" si="214"/>
        <v>6.1028380386925019</v>
      </c>
      <c r="M1331" s="139" t="e" cm="1">
        <f t="array" ref="M1331">[1]!BSMPut(L1331,$G$4,$G$7,V1331,$G$11,AE1331)</f>
        <v>#VALUE!</v>
      </c>
      <c r="N1331" s="139" t="e">
        <f t="shared" si="215"/>
        <v>#VALUE!</v>
      </c>
      <c r="O1331" s="141">
        <f t="shared" si="216"/>
        <v>4.8379891014418419E-3</v>
      </c>
      <c r="P1331" s="139">
        <f t="shared" si="217"/>
        <v>-5.3481060810038356E-4</v>
      </c>
      <c r="Q1331" s="156">
        <f t="shared" si="218"/>
        <v>3.8256027909250189E-6</v>
      </c>
      <c r="R1331" s="156">
        <f t="shared" si="212"/>
        <v>-5.3098500530945859E-4</v>
      </c>
    </row>
    <row r="1332" spans="9:18" ht="15" x14ac:dyDescent="0.2">
      <c r="I1332" s="49">
        <v>43195</v>
      </c>
      <c r="J1332" s="50">
        <v>5.0399999618530202</v>
      </c>
      <c r="K1332" s="139">
        <f t="shared" si="213"/>
        <v>1.338278480976943E-2</v>
      </c>
      <c r="L1332" s="140">
        <f t="shared" si="214"/>
        <v>6.1796082720247005</v>
      </c>
      <c r="M1332" s="139" t="e" cm="1">
        <f t="array" ref="M1332">[1]!BSMPut(L1332,$G$4,$G$7,V1332,$G$11,AE1332)</f>
        <v>#VALUE!</v>
      </c>
      <c r="N1332" s="139" t="e">
        <f t="shared" si="215"/>
        <v>#VALUE!</v>
      </c>
      <c r="O1332" s="141">
        <f t="shared" si="216"/>
        <v>8.160822243364052E-2</v>
      </c>
      <c r="P1332" s="139">
        <f t="shared" si="217"/>
        <v>-9.0212983432970857E-3</v>
      </c>
      <c r="Q1332" s="156">
        <f t="shared" si="218"/>
        <v>1.0885238293079961E-3</v>
      </c>
      <c r="R1332" s="156">
        <f t="shared" si="212"/>
        <v>-7.9327745139890892E-3</v>
      </c>
    </row>
    <row r="1333" spans="9:18" ht="15" x14ac:dyDescent="0.2">
      <c r="I1333" s="49">
        <v>43194</v>
      </c>
      <c r="J1333" s="50">
        <v>4.97300004959106</v>
      </c>
      <c r="K1333" s="139">
        <f t="shared" si="213"/>
        <v>5.6462899158583437E-3</v>
      </c>
      <c r="L1333" s="140">
        <f t="shared" si="214"/>
        <v>6.1324311257779689</v>
      </c>
      <c r="M1333" s="139" t="e" cm="1">
        <f t="array" ref="M1333">[1]!BSMPut(L1333,$G$4,$G$7,V1333,$G$11,AE1333)</f>
        <v>#VALUE!</v>
      </c>
      <c r="N1333" s="139" t="e">
        <f t="shared" si="215"/>
        <v>#VALUE!</v>
      </c>
      <c r="O1333" s="141">
        <f t="shared" si="216"/>
        <v>3.4431076186908882E-2</v>
      </c>
      <c r="P1333" s="139">
        <f t="shared" si="217"/>
        <v>-3.8061484651925963E-3</v>
      </c>
      <c r="Q1333" s="156">
        <f t="shared" si="218"/>
        <v>1.9376320030132135E-4</v>
      </c>
      <c r="R1333" s="156">
        <f t="shared" si="212"/>
        <v>-3.6123852648912748E-3</v>
      </c>
    </row>
    <row r="1334" spans="9:18" ht="15" x14ac:dyDescent="0.2">
      <c r="I1334" s="49">
        <v>43193</v>
      </c>
      <c r="J1334" s="50">
        <v>4.9450001716613698</v>
      </c>
      <c r="K1334" s="139">
        <f t="shared" si="213"/>
        <v>-5.0427981047725104E-3</v>
      </c>
      <c r="L1334" s="140">
        <f t="shared" si="214"/>
        <v>6.0672490664980794</v>
      </c>
      <c r="M1334" s="139" t="e" cm="1">
        <f t="array" ref="M1334">[1]!BSMPut(L1334,$G$4,$G$7,V1334,$G$11,AE1334)</f>
        <v>#VALUE!</v>
      </c>
      <c r="N1334" s="139" t="e">
        <f t="shared" si="215"/>
        <v>#VALUE!</v>
      </c>
      <c r="O1334" s="141">
        <f t="shared" si="216"/>
        <v>-3.0750983092980633E-2</v>
      </c>
      <c r="P1334" s="139">
        <f t="shared" si="217"/>
        <v>3.3993362991951099E-3</v>
      </c>
      <c r="Q1334" s="156">
        <f t="shared" si="218"/>
        <v>1.5455679852585094E-4</v>
      </c>
      <c r="R1334" s="156">
        <f t="shared" si="212"/>
        <v>3.5538930977209609E-3</v>
      </c>
    </row>
    <row r="1335" spans="9:18" ht="15" x14ac:dyDescent="0.2">
      <c r="I1335" s="49">
        <v>43192</v>
      </c>
      <c r="J1335" s="50">
        <v>4.9699997901916504</v>
      </c>
      <c r="K1335" s="139">
        <f t="shared" si="213"/>
        <v>0</v>
      </c>
      <c r="L1335" s="140">
        <f t="shared" si="214"/>
        <v>6.09800004959106</v>
      </c>
      <c r="M1335" s="139" t="e" cm="1">
        <f t="array" ref="M1335">[1]!BSMPut(L1335,$G$4,$G$7,V1335,$G$11,AE1335)</f>
        <v>#VALUE!</v>
      </c>
      <c r="N1335" s="139" t="e">
        <f t="shared" si="215"/>
        <v>#VALUE!</v>
      </c>
      <c r="O1335" s="141">
        <f t="shared" si="216"/>
        <v>0</v>
      </c>
      <c r="P1335" s="139">
        <f t="shared" si="217"/>
        <v>0</v>
      </c>
      <c r="Q1335" s="156">
        <f t="shared" si="218"/>
        <v>0</v>
      </c>
      <c r="R1335" s="156">
        <f t="shared" si="212"/>
        <v>0</v>
      </c>
    </row>
    <row r="1336" spans="9:18" ht="15" x14ac:dyDescent="0.2">
      <c r="I1336" s="49">
        <v>43189</v>
      </c>
      <c r="J1336" s="50">
        <v>4.9699997901916504</v>
      </c>
      <c r="K1336" s="139">
        <f t="shared" si="213"/>
        <v>-9.6116751373432688E-3</v>
      </c>
      <c r="L1336" s="140">
        <f t="shared" si="214"/>
        <v>6.0393880541268876</v>
      </c>
      <c r="M1336" s="139" t="e" cm="1">
        <f t="array" ref="M1336">[1]!BSMPut(L1336,$G$4,$G$7,V1336,$G$11,AE1336)</f>
        <v>#VALUE!</v>
      </c>
      <c r="N1336" s="139" t="e">
        <f t="shared" si="215"/>
        <v>#VALUE!</v>
      </c>
      <c r="O1336" s="141">
        <f t="shared" si="216"/>
        <v>-5.8611995464172395E-2</v>
      </c>
      <c r="P1336" s="139">
        <f t="shared" si="217"/>
        <v>6.4792037102417146E-3</v>
      </c>
      <c r="Q1336" s="156">
        <f t="shared" si="218"/>
        <v>5.6149141298256124E-4</v>
      </c>
      <c r="R1336" s="156">
        <f t="shared" si="212"/>
        <v>7.0406951232242759E-3</v>
      </c>
    </row>
    <row r="1337" spans="9:18" ht="15" x14ac:dyDescent="0.2">
      <c r="I1337" s="49">
        <v>43188</v>
      </c>
      <c r="J1337" s="50">
        <v>5.0180001258850098</v>
      </c>
      <c r="K1337" s="139">
        <f t="shared" si="213"/>
        <v>2.1757562301456843E-2</v>
      </c>
      <c r="L1337" s="140">
        <f t="shared" si="214"/>
        <v>6.2306776655843237</v>
      </c>
      <c r="M1337" s="139" t="e" cm="1">
        <f t="array" ref="M1337">[1]!BSMPut(L1337,$G$4,$G$7,V1337,$G$11,AE1337)</f>
        <v>#VALUE!</v>
      </c>
      <c r="N1337" s="139" t="e">
        <f t="shared" si="215"/>
        <v>#VALUE!</v>
      </c>
      <c r="O1337" s="141">
        <f t="shared" si="216"/>
        <v>0.13267761599326366</v>
      </c>
      <c r="P1337" s="139">
        <f t="shared" si="217"/>
        <v>-1.4666712760787211E-2</v>
      </c>
      <c r="Q1337" s="156">
        <f t="shared" si="218"/>
        <v>2.8771693347979734E-3</v>
      </c>
      <c r="R1337" s="156">
        <f t="shared" si="212"/>
        <v>-1.1789543425989238E-2</v>
      </c>
    </row>
    <row r="1338" spans="9:18" ht="15" x14ac:dyDescent="0.2">
      <c r="I1338" s="49">
        <v>43187</v>
      </c>
      <c r="J1338" s="50">
        <v>4.9099998474120996</v>
      </c>
      <c r="K1338" s="139">
        <f t="shared" si="213"/>
        <v>2.5161100725566411E-2</v>
      </c>
      <c r="L1338" s="140">
        <f t="shared" si="214"/>
        <v>6.2514324430633295</v>
      </c>
      <c r="M1338" s="139" t="e" cm="1">
        <f t="array" ref="M1338">[1]!BSMPut(L1338,$G$4,$G$7,V1338,$G$11,AE1338)</f>
        <v>#VALUE!</v>
      </c>
      <c r="N1338" s="139" t="e">
        <f t="shared" si="215"/>
        <v>#VALUE!</v>
      </c>
      <c r="O1338" s="141">
        <f t="shared" si="216"/>
        <v>0.15343239347226945</v>
      </c>
      <c r="P1338" s="139">
        <f t="shared" si="217"/>
        <v>-1.6961028628763676E-2</v>
      </c>
      <c r="Q1338" s="156">
        <f t="shared" si="218"/>
        <v>3.847726762097508E-3</v>
      </c>
      <c r="R1338" s="156">
        <f t="shared" si="212"/>
        <v>-1.3113301866666168E-2</v>
      </c>
    </row>
    <row r="1339" spans="9:18" ht="15" x14ac:dyDescent="0.2">
      <c r="I1339" s="49">
        <v>43186</v>
      </c>
      <c r="J1339" s="50">
        <v>4.7880001068115199</v>
      </c>
      <c r="K1339" s="139">
        <f t="shared" si="213"/>
        <v>1.0448469008445787E-3</v>
      </c>
      <c r="L1339" s="140">
        <f t="shared" si="214"/>
        <v>6.1043715260442255</v>
      </c>
      <c r="M1339" s="139" t="e" cm="1">
        <f t="array" ref="M1339">[1]!BSMPut(L1339,$G$4,$G$7,V1339,$G$11,AE1339)</f>
        <v>#VALUE!</v>
      </c>
      <c r="N1339" s="139" t="e">
        <f t="shared" si="215"/>
        <v>#VALUE!</v>
      </c>
      <c r="O1339" s="141">
        <f t="shared" si="216"/>
        <v>6.3714764531654922E-3</v>
      </c>
      <c r="P1339" s="139">
        <f t="shared" si="217"/>
        <v>-7.0432841516719863E-4</v>
      </c>
      <c r="Q1339" s="156">
        <f t="shared" si="218"/>
        <v>6.6351427239067829E-6</v>
      </c>
      <c r="R1339" s="156">
        <f t="shared" si="212"/>
        <v>-6.9769327244329187E-4</v>
      </c>
    </row>
    <row r="1340" spans="9:18" ht="15" x14ac:dyDescent="0.2">
      <c r="I1340" s="49">
        <v>43185</v>
      </c>
      <c r="J1340" s="50">
        <v>4.7829999923706001</v>
      </c>
      <c r="K1340" s="139">
        <f t="shared" si="213"/>
        <v>-1.2879238935579481E-2</v>
      </c>
      <c r="L1340" s="140">
        <f t="shared" si="214"/>
        <v>6.0194624499232008</v>
      </c>
      <c r="M1340" s="139" t="e" cm="1">
        <f t="array" ref="M1340">[1]!BSMPut(L1340,$G$4,$G$7,V1340,$G$11,AE1340)</f>
        <v>#VALUE!</v>
      </c>
      <c r="N1340" s="139" t="e">
        <f t="shared" si="215"/>
        <v>#VALUE!</v>
      </c>
      <c r="O1340" s="141">
        <f t="shared" si="216"/>
        <v>-7.8537599667859226E-2</v>
      </c>
      <c r="P1340" s="139">
        <f t="shared" si="217"/>
        <v>8.6818594578053944E-3</v>
      </c>
      <c r="Q1340" s="156">
        <f t="shared" si="218"/>
        <v>1.0081504584632443E-3</v>
      </c>
      <c r="R1340" s="156">
        <f t="shared" si="212"/>
        <v>9.6900099162686385E-3</v>
      </c>
    </row>
    <row r="1341" spans="9:18" ht="15" x14ac:dyDescent="0.2">
      <c r="I1341" s="49">
        <v>43182</v>
      </c>
      <c r="J1341" s="50">
        <v>4.8449997901916504</v>
      </c>
      <c r="K1341" s="139">
        <f t="shared" si="213"/>
        <v>1.9802583992081884E-2</v>
      </c>
      <c r="L1341" s="140">
        <f t="shared" si="214"/>
        <v>6.2187562077568064</v>
      </c>
      <c r="M1341" s="139" t="e" cm="1">
        <f t="array" ref="M1341">[1]!BSMPut(L1341,$G$4,$G$7,V1341,$G$11,AE1341)</f>
        <v>#VALUE!</v>
      </c>
      <c r="N1341" s="139" t="e">
        <f t="shared" si="215"/>
        <v>#VALUE!</v>
      </c>
      <c r="O1341" s="141">
        <f t="shared" si="216"/>
        <v>0.12075615816574636</v>
      </c>
      <c r="P1341" s="139">
        <f t="shared" si="217"/>
        <v>-1.3348867272404965E-2</v>
      </c>
      <c r="Q1341" s="156">
        <f t="shared" si="218"/>
        <v>2.3833546936666691E-3</v>
      </c>
      <c r="R1341" s="156">
        <f t="shared" si="212"/>
        <v>-1.0965512578738297E-2</v>
      </c>
    </row>
    <row r="1342" spans="9:18" ht="15" x14ac:dyDescent="0.2">
      <c r="I1342" s="49">
        <v>43181</v>
      </c>
      <c r="J1342" s="50">
        <v>4.75</v>
      </c>
      <c r="K1342" s="139">
        <f t="shared" si="213"/>
        <v>-2.4333133967047803E-2</v>
      </c>
      <c r="L1342" s="140">
        <f t="shared" si="214"/>
        <v>5.9496165974532964</v>
      </c>
      <c r="M1342" s="139" t="e" cm="1">
        <f t="array" ref="M1342">[1]!BSMPut(L1342,$G$4,$G$7,V1342,$G$11,AE1342)</f>
        <v>#VALUE!</v>
      </c>
      <c r="N1342" s="139" t="e">
        <f t="shared" si="215"/>
        <v>#VALUE!</v>
      </c>
      <c r="O1342" s="141">
        <f t="shared" si="216"/>
        <v>-0.14838345213776361</v>
      </c>
      <c r="P1342" s="139">
        <f t="shared" si="217"/>
        <v>1.6402898519589704E-2</v>
      </c>
      <c r="Q1342" s="156">
        <f t="shared" si="218"/>
        <v>3.5986618978564523E-3</v>
      </c>
      <c r="R1342" s="156">
        <f t="shared" si="212"/>
        <v>2.0001560417446156E-2</v>
      </c>
    </row>
    <row r="1343" spans="9:18" ht="15" x14ac:dyDescent="0.2">
      <c r="I1343" s="49">
        <v>43180</v>
      </c>
      <c r="J1343" s="50">
        <v>4.86700010299682</v>
      </c>
      <c r="K1343" s="139">
        <f t="shared" si="213"/>
        <v>6.1663950486999378E-4</v>
      </c>
      <c r="L1343" s="140">
        <f t="shared" si="214"/>
        <v>6.101760317322336</v>
      </c>
      <c r="M1343" s="139" t="e" cm="1">
        <f t="array" ref="M1343">[1]!BSMPut(L1343,$G$4,$G$7,V1343,$G$11,AE1343)</f>
        <v>#VALUE!</v>
      </c>
      <c r="N1343" s="139" t="e">
        <f t="shared" si="215"/>
        <v>#VALUE!</v>
      </c>
      <c r="O1343" s="141">
        <f t="shared" si="216"/>
        <v>3.7602677312760235E-3</v>
      </c>
      <c r="P1343" s="139">
        <f t="shared" si="217"/>
        <v>-4.1567499012857266E-4</v>
      </c>
      <c r="Q1343" s="156">
        <f t="shared" si="218"/>
        <v>2.3110409443104722E-6</v>
      </c>
      <c r="R1343" s="156">
        <f t="shared" si="212"/>
        <v>-4.133639491842622E-4</v>
      </c>
    </row>
    <row r="1344" spans="9:18" ht="15" x14ac:dyDescent="0.2">
      <c r="I1344" s="49">
        <v>43179</v>
      </c>
      <c r="J1344" s="50">
        <v>4.8639998435974103</v>
      </c>
      <c r="K1344" s="139">
        <f t="shared" si="213"/>
        <v>8.2264712422690169E-4</v>
      </c>
      <c r="L1344" s="140">
        <f t="shared" si="214"/>
        <v>6.1030165517953918</v>
      </c>
      <c r="M1344" s="139" t="e" cm="1">
        <f t="array" ref="M1344">[1]!BSMPut(L1344,$G$4,$G$7,V1344,$G$11,AE1344)</f>
        <v>#VALUE!</v>
      </c>
      <c r="N1344" s="139" t="e">
        <f t="shared" si="215"/>
        <v>#VALUE!</v>
      </c>
      <c r="O1344" s="141">
        <f t="shared" si="216"/>
        <v>5.0165022043318075E-3</v>
      </c>
      <c r="P1344" s="139">
        <f t="shared" si="217"/>
        <v>-5.5454415836448322E-4</v>
      </c>
      <c r="Q1344" s="156">
        <f t="shared" si="218"/>
        <v>4.1131269975790589E-6</v>
      </c>
      <c r="R1344" s="156">
        <f t="shared" si="212"/>
        <v>-5.5043103136690418E-4</v>
      </c>
    </row>
    <row r="1345" spans="9:18" ht="15" x14ac:dyDescent="0.2">
      <c r="I1345" s="49">
        <v>43178</v>
      </c>
      <c r="J1345" s="50">
        <v>4.8600001335143999</v>
      </c>
      <c r="K1345" s="139">
        <f t="shared" si="213"/>
        <v>-1.3691827468244723E-2</v>
      </c>
      <c r="L1345" s="140">
        <f t="shared" si="214"/>
        <v>6.014507285010712</v>
      </c>
      <c r="M1345" s="139" t="e" cm="1">
        <f t="array" ref="M1345">[1]!BSMPut(L1345,$G$4,$G$7,V1345,$G$11,AE1345)</f>
        <v>#VALUE!</v>
      </c>
      <c r="N1345" s="139" t="e">
        <f t="shared" si="215"/>
        <v>#VALUE!</v>
      </c>
      <c r="O1345" s="141">
        <f t="shared" si="216"/>
        <v>-8.3492764580348044E-2</v>
      </c>
      <c r="P1345" s="139">
        <f t="shared" si="217"/>
        <v>9.2296231473300433E-3</v>
      </c>
      <c r="Q1345" s="156">
        <f t="shared" si="218"/>
        <v>1.1393778889976771E-3</v>
      </c>
      <c r="R1345" s="156">
        <f t="shared" si="212"/>
        <v>1.0369001036327721E-2</v>
      </c>
    </row>
    <row r="1346" spans="9:18" ht="15" x14ac:dyDescent="0.2">
      <c r="I1346" s="49">
        <v>43175</v>
      </c>
      <c r="J1346" s="50">
        <v>4.9270000457763601</v>
      </c>
      <c r="K1346" s="139">
        <f t="shared" si="213"/>
        <v>1.0815322779144364E-2</v>
      </c>
      <c r="L1346" s="140">
        <f t="shared" si="214"/>
        <v>6.1639518884346254</v>
      </c>
      <c r="M1346" s="139" t="e" cm="1">
        <f t="array" ref="M1346">[1]!BSMPut(L1346,$G$4,$G$7,V1346,$G$11,AE1346)</f>
        <v>#VALUE!</v>
      </c>
      <c r="N1346" s="139" t="e">
        <f t="shared" si="215"/>
        <v>#VALUE!</v>
      </c>
      <c r="O1346" s="141">
        <f t="shared" si="216"/>
        <v>6.5951838843565369E-2</v>
      </c>
      <c r="P1346" s="139">
        <f t="shared" si="217"/>
        <v>-7.2905792670665236E-3</v>
      </c>
      <c r="Q1346" s="156">
        <f t="shared" si="218"/>
        <v>7.1092522153047371E-4</v>
      </c>
      <c r="R1346" s="156">
        <f t="shared" si="212"/>
        <v>-6.5796540455360496E-3</v>
      </c>
    </row>
    <row r="1347" spans="9:18" ht="15" x14ac:dyDescent="0.2">
      <c r="I1347" s="49">
        <v>43174</v>
      </c>
      <c r="J1347" s="50">
        <v>4.8740000724792401</v>
      </c>
      <c r="K1347" s="139">
        <f t="shared" si="213"/>
        <v>5.7613075328461563E-3</v>
      </c>
      <c r="L1347" s="140">
        <f t="shared" si="214"/>
        <v>6.1331325032120656</v>
      </c>
      <c r="M1347" s="139" t="e" cm="1">
        <f t="array" ref="M1347">[1]!BSMPut(L1347,$G$4,$G$7,V1347,$G$11,AE1347)</f>
        <v>#VALUE!</v>
      </c>
      <c r="N1347" s="139" t="e">
        <f t="shared" si="215"/>
        <v>#VALUE!</v>
      </c>
      <c r="O1347" s="141">
        <f t="shared" si="216"/>
        <v>3.5132453621005588E-2</v>
      </c>
      <c r="P1347" s="139">
        <f t="shared" si="217"/>
        <v>-3.8836815236952199E-3</v>
      </c>
      <c r="Q1347" s="156">
        <f t="shared" si="218"/>
        <v>2.017377010672558E-4</v>
      </c>
      <c r="R1347" s="156">
        <f t="shared" ref="R1347:R1410" si="219">P1347+Q1347+X1347+AG1347</f>
        <v>-3.681943822627964E-3</v>
      </c>
    </row>
    <row r="1348" spans="9:18" ht="15" x14ac:dyDescent="0.2">
      <c r="I1348" s="49">
        <v>43173</v>
      </c>
      <c r="J1348" s="50">
        <v>4.8460001945495597</v>
      </c>
      <c r="K1348" s="139">
        <f t="shared" ref="K1348:K1411" si="220">LN(J1348/J1349)</f>
        <v>-3.296210999392298E-3</v>
      </c>
      <c r="L1348" s="140">
        <f t="shared" ref="L1348:L1411" si="221">$J$3*(1+K1348)</f>
        <v>6.0778997547533038</v>
      </c>
      <c r="M1348" s="139" t="e" cm="1">
        <f t="array" ref="M1348">[1]!BSMPut(L1348,$G$4,$G$7,V1348,$G$11,AE1348)</f>
        <v>#VALUE!</v>
      </c>
      <c r="N1348" s="139" t="e">
        <f t="shared" ref="N1348:N1411" si="222">$B$5*(M1348-$G$10)</f>
        <v>#VALUE!</v>
      </c>
      <c r="O1348" s="141">
        <f t="shared" ref="O1348:O1411" si="223">L1348-$J$3</f>
        <v>-2.0100294837756216E-2</v>
      </c>
      <c r="P1348" s="139">
        <f t="shared" ref="P1348:P1411" si="224">O1348*$G$15</f>
        <v>2.2219667468811942E-3</v>
      </c>
      <c r="Q1348" s="156">
        <f t="shared" ref="Q1348:Q1411" si="225">0.5*$G$16*O1348^2</f>
        <v>6.6035118255431083E-5</v>
      </c>
      <c r="R1348" s="156">
        <f t="shared" si="219"/>
        <v>2.2880018651366251E-3</v>
      </c>
    </row>
    <row r="1349" spans="9:18" ht="15" x14ac:dyDescent="0.2">
      <c r="I1349" s="49">
        <v>43172</v>
      </c>
      <c r="J1349" s="50">
        <v>4.8619999885559002</v>
      </c>
      <c r="K1349" s="139">
        <f t="shared" si="220"/>
        <v>2.4711882541450974E-3</v>
      </c>
      <c r="L1349" s="140">
        <f t="shared" si="221"/>
        <v>6.1130693556873856</v>
      </c>
      <c r="M1349" s="139" t="e" cm="1">
        <f t="array" ref="M1349">[1]!BSMPut(L1349,$G$4,$G$7,V1349,$G$11,AE1349)</f>
        <v>#VALUE!</v>
      </c>
      <c r="N1349" s="139" t="e">
        <f t="shared" si="222"/>
        <v>#VALUE!</v>
      </c>
      <c r="O1349" s="141">
        <f t="shared" si="223"/>
        <v>1.5069306096325619E-2</v>
      </c>
      <c r="P1349" s="139">
        <f t="shared" si="224"/>
        <v>-1.6658211889367155E-3</v>
      </c>
      <c r="Q1349" s="156">
        <f t="shared" si="225"/>
        <v>3.7115610923208689E-5</v>
      </c>
      <c r="R1349" s="156">
        <f t="shared" si="219"/>
        <v>-1.6287055780135069E-3</v>
      </c>
    </row>
    <row r="1350" spans="9:18" ht="15" x14ac:dyDescent="0.2">
      <c r="I1350" s="49">
        <v>43171</v>
      </c>
      <c r="J1350" s="50">
        <v>4.8499999046325604</v>
      </c>
      <c r="K1350" s="139">
        <f t="shared" si="220"/>
        <v>6.4122959151161601E-3</v>
      </c>
      <c r="L1350" s="140">
        <f t="shared" si="221"/>
        <v>6.1371022303994298</v>
      </c>
      <c r="M1350" s="139" t="e" cm="1">
        <f t="array" ref="M1350">[1]!BSMPut(L1350,$G$4,$G$7,V1350,$G$11,AE1350)</f>
        <v>#VALUE!</v>
      </c>
      <c r="N1350" s="139" t="e">
        <f t="shared" si="222"/>
        <v>#VALUE!</v>
      </c>
      <c r="O1350" s="141">
        <f t="shared" si="223"/>
        <v>3.9102180808369802E-2</v>
      </c>
      <c r="P1350" s="139">
        <f t="shared" si="224"/>
        <v>-4.3225109973776136E-3</v>
      </c>
      <c r="Q1350" s="156">
        <f t="shared" si="225"/>
        <v>2.4990334159008277E-4</v>
      </c>
      <c r="R1350" s="156">
        <f t="shared" si="219"/>
        <v>-4.0726076557875308E-3</v>
      </c>
    </row>
    <row r="1351" spans="9:18" ht="15" x14ac:dyDescent="0.2">
      <c r="I1351" s="49">
        <v>43168</v>
      </c>
      <c r="J1351" s="50">
        <v>4.8189997673034597</v>
      </c>
      <c r="K1351" s="139">
        <f t="shared" si="220"/>
        <v>-5.7935926770669843E-3</v>
      </c>
      <c r="L1351" s="140">
        <f t="shared" si="221"/>
        <v>6.0626707211589945</v>
      </c>
      <c r="M1351" s="139" t="e" cm="1">
        <f t="array" ref="M1351">[1]!BSMPut(L1351,$G$4,$G$7,V1351,$G$11,AE1351)</f>
        <v>#VALUE!</v>
      </c>
      <c r="N1351" s="139" t="e">
        <f t="shared" si="222"/>
        <v>#VALUE!</v>
      </c>
      <c r="O1351" s="141">
        <f t="shared" si="223"/>
        <v>-3.5329328432065488E-2</v>
      </c>
      <c r="P1351" s="139">
        <f t="shared" si="224"/>
        <v>3.9054448504028416E-3</v>
      </c>
      <c r="Q1351" s="156">
        <f t="shared" si="225"/>
        <v>2.0400502661359292E-4</v>
      </c>
      <c r="R1351" s="156">
        <f t="shared" si="219"/>
        <v>4.1094498770164346E-3</v>
      </c>
    </row>
    <row r="1352" spans="9:18" ht="15" x14ac:dyDescent="0.2">
      <c r="I1352" s="49">
        <v>43167</v>
      </c>
      <c r="J1352" s="50">
        <v>4.8470001220703098</v>
      </c>
      <c r="K1352" s="139">
        <f t="shared" si="220"/>
        <v>1.2038353518495356E-2</v>
      </c>
      <c r="L1352" s="140">
        <f t="shared" si="221"/>
        <v>6.1714099299438399</v>
      </c>
      <c r="M1352" s="139" t="e" cm="1">
        <f t="array" ref="M1352">[1]!BSMPut(L1352,$G$4,$G$7,V1352,$G$11,AE1352)</f>
        <v>#VALUE!</v>
      </c>
      <c r="N1352" s="139" t="e">
        <f t="shared" si="222"/>
        <v>#VALUE!</v>
      </c>
      <c r="O1352" s="141">
        <f t="shared" si="223"/>
        <v>7.3409880352779844E-2</v>
      </c>
      <c r="P1352" s="139">
        <f t="shared" si="224"/>
        <v>-8.1150209165097142E-3</v>
      </c>
      <c r="Q1352" s="156">
        <f t="shared" si="225"/>
        <v>8.8080371295372729E-4</v>
      </c>
      <c r="R1352" s="156">
        <f t="shared" si="219"/>
        <v>-7.2342172035559866E-3</v>
      </c>
    </row>
    <row r="1353" spans="9:18" ht="15" x14ac:dyDescent="0.2">
      <c r="I1353" s="49">
        <v>43166</v>
      </c>
      <c r="J1353" s="50">
        <v>4.7890000343322701</v>
      </c>
      <c r="K1353" s="139">
        <f t="shared" si="220"/>
        <v>1.5360628867768152E-2</v>
      </c>
      <c r="L1353" s="140">
        <f t="shared" si="221"/>
        <v>6.1916691651884603</v>
      </c>
      <c r="M1353" s="139" t="e" cm="1">
        <f t="array" ref="M1353">[1]!BSMPut(L1353,$G$4,$G$7,V1353,$G$11,AE1353)</f>
        <v>#VALUE!</v>
      </c>
      <c r="N1353" s="139" t="e">
        <f t="shared" si="222"/>
        <v>#VALUE!</v>
      </c>
      <c r="O1353" s="141">
        <f t="shared" si="223"/>
        <v>9.3669115597400321E-2</v>
      </c>
      <c r="P1353" s="139">
        <f t="shared" si="224"/>
        <v>-1.0354557569784758E-2</v>
      </c>
      <c r="Q1353" s="156">
        <f t="shared" si="225"/>
        <v>1.4340455418564617E-3</v>
      </c>
      <c r="R1353" s="156">
        <f t="shared" si="219"/>
        <v>-8.9205120279282971E-3</v>
      </c>
    </row>
    <row r="1354" spans="9:18" ht="15" x14ac:dyDescent="0.2">
      <c r="I1354" s="49">
        <v>43165</v>
      </c>
      <c r="J1354" s="50">
        <v>4.7160000801086399</v>
      </c>
      <c r="K1354" s="139">
        <f t="shared" si="220"/>
        <v>1.4739184857318656E-2</v>
      </c>
      <c r="L1354" s="140">
        <f t="shared" si="221"/>
        <v>6.1878795995819207</v>
      </c>
      <c r="M1354" s="139" t="e" cm="1">
        <f t="array" ref="M1354">[1]!BSMPut(L1354,$G$4,$G$7,V1354,$G$11,AE1354)</f>
        <v>#VALUE!</v>
      </c>
      <c r="N1354" s="139" t="e">
        <f t="shared" si="222"/>
        <v>#VALUE!</v>
      </c>
      <c r="O1354" s="141">
        <f t="shared" si="223"/>
        <v>8.9879549990860674E-2</v>
      </c>
      <c r="P1354" s="139">
        <f t="shared" si="224"/>
        <v>-9.9356438756911195E-3</v>
      </c>
      <c r="Q1354" s="156">
        <f t="shared" si="225"/>
        <v>1.3203585524548082E-3</v>
      </c>
      <c r="R1354" s="156">
        <f t="shared" si="219"/>
        <v>-8.6152853232363113E-3</v>
      </c>
    </row>
    <row r="1355" spans="9:18" ht="15" x14ac:dyDescent="0.2">
      <c r="I1355" s="49">
        <v>43164</v>
      </c>
      <c r="J1355" s="50">
        <v>4.6469998359680096</v>
      </c>
      <c r="K1355" s="139">
        <f t="shared" si="220"/>
        <v>-2.1515386072016286E-4</v>
      </c>
      <c r="L1355" s="140">
        <f t="shared" si="221"/>
        <v>6.0966880413377194</v>
      </c>
      <c r="M1355" s="139" t="e" cm="1">
        <f t="array" ref="M1355">[1]!BSMPut(L1355,$G$4,$G$7,V1355,$G$11,AE1355)</f>
        <v>#VALUE!</v>
      </c>
      <c r="N1355" s="139" t="e">
        <f t="shared" si="222"/>
        <v>#VALUE!</v>
      </c>
      <c r="O1355" s="141">
        <f t="shared" si="223"/>
        <v>-1.3120082533406574E-3</v>
      </c>
      <c r="P1355" s="139">
        <f t="shared" si="224"/>
        <v>1.4503462432206019E-4</v>
      </c>
      <c r="Q1355" s="156">
        <f t="shared" si="225"/>
        <v>2.8134761520519425E-7</v>
      </c>
      <c r="R1355" s="156">
        <f t="shared" si="219"/>
        <v>1.4531597193726537E-4</v>
      </c>
    </row>
    <row r="1356" spans="9:18" ht="15" x14ac:dyDescent="0.2">
      <c r="I1356" s="49">
        <v>43161</v>
      </c>
      <c r="J1356" s="50">
        <v>4.6479997634887598</v>
      </c>
      <c r="K1356" s="139">
        <f t="shared" si="220"/>
        <v>-2.9675841338806231E-2</v>
      </c>
      <c r="L1356" s="140">
        <f t="shared" si="221"/>
        <v>5.9170367676353637</v>
      </c>
      <c r="M1356" s="139" t="e" cm="1">
        <f t="array" ref="M1356">[1]!BSMPut(L1356,$G$4,$G$7,V1356,$G$11,AE1356)</f>
        <v>#VALUE!</v>
      </c>
      <c r="N1356" s="139" t="e">
        <f t="shared" si="222"/>
        <v>#VALUE!</v>
      </c>
      <c r="O1356" s="141">
        <f t="shared" si="223"/>
        <v>-0.18096328195569633</v>
      </c>
      <c r="P1356" s="139">
        <f t="shared" si="224"/>
        <v>2.0004402828795943E-2</v>
      </c>
      <c r="Q1356" s="156">
        <f t="shared" si="225"/>
        <v>5.3524304444529354E-3</v>
      </c>
      <c r="R1356" s="156">
        <f t="shared" si="219"/>
        <v>2.5356833273248877E-2</v>
      </c>
    </row>
    <row r="1357" spans="9:18" ht="15" x14ac:dyDescent="0.2">
      <c r="I1357" s="49">
        <v>43160</v>
      </c>
      <c r="J1357" s="50">
        <v>4.7880001068115199</v>
      </c>
      <c r="K1357" s="139">
        <f t="shared" si="220"/>
        <v>-2.711444176359976E-3</v>
      </c>
      <c r="L1357" s="140">
        <f t="shared" si="221"/>
        <v>6.0814656628691539</v>
      </c>
      <c r="M1357" s="139" t="e" cm="1">
        <f t="array" ref="M1357">[1]!BSMPut(L1357,$G$4,$G$7,V1357,$G$11,AE1357)</f>
        <v>#VALUE!</v>
      </c>
      <c r="N1357" s="139" t="e">
        <f t="shared" si="222"/>
        <v>#VALUE!</v>
      </c>
      <c r="O1357" s="141">
        <f t="shared" si="223"/>
        <v>-1.6534386721906102E-2</v>
      </c>
      <c r="P1357" s="139">
        <f t="shared" si="224"/>
        <v>1.8277770437048204E-3</v>
      </c>
      <c r="Q1357" s="156">
        <f t="shared" si="225"/>
        <v>4.4683407703348823E-5</v>
      </c>
      <c r="R1357" s="156">
        <f t="shared" si="219"/>
        <v>1.8724604514081691E-3</v>
      </c>
    </row>
    <row r="1358" spans="9:18" ht="15" x14ac:dyDescent="0.2">
      <c r="I1358" s="49">
        <v>43159</v>
      </c>
      <c r="J1358" s="50">
        <v>4.8010001182556099</v>
      </c>
      <c r="K1358" s="139">
        <f t="shared" si="220"/>
        <v>-3.9497094966435007E-3</v>
      </c>
      <c r="L1358" s="140">
        <f t="shared" si="221"/>
        <v>6.0739147208846571</v>
      </c>
      <c r="M1358" s="139" t="e" cm="1">
        <f t="array" ref="M1358">[1]!BSMPut(L1358,$G$4,$G$7,V1358,$G$11,AE1358)</f>
        <v>#VALUE!</v>
      </c>
      <c r="N1358" s="139" t="e">
        <f t="shared" si="222"/>
        <v>#VALUE!</v>
      </c>
      <c r="O1358" s="141">
        <f t="shared" si="223"/>
        <v>-2.4085328706402898E-2</v>
      </c>
      <c r="P1358" s="139">
        <f t="shared" si="224"/>
        <v>2.6624882821522007E-3</v>
      </c>
      <c r="Q1358" s="156">
        <f t="shared" si="225"/>
        <v>9.4814609287409145E-5</v>
      </c>
      <c r="R1358" s="156">
        <f t="shared" si="219"/>
        <v>2.7573028914396097E-3</v>
      </c>
    </row>
    <row r="1359" spans="9:18" ht="15" x14ac:dyDescent="0.2">
      <c r="I1359" s="49">
        <v>43158</v>
      </c>
      <c r="J1359" s="50">
        <v>4.8200001716613698</v>
      </c>
      <c r="K1359" s="139">
        <f t="shared" si="220"/>
        <v>2.2847982084115786E-3</v>
      </c>
      <c r="L1359" s="140">
        <f t="shared" si="221"/>
        <v>6.1119327491792594</v>
      </c>
      <c r="M1359" s="139" t="e" cm="1">
        <f t="array" ref="M1359">[1]!BSMPut(L1359,$G$4,$G$7,V1359,$G$11,AE1359)</f>
        <v>#VALUE!</v>
      </c>
      <c r="N1359" s="139" t="e">
        <f t="shared" si="222"/>
        <v>#VALUE!</v>
      </c>
      <c r="O1359" s="141">
        <f t="shared" si="223"/>
        <v>1.3932699588199426E-2</v>
      </c>
      <c r="P1359" s="139">
        <f t="shared" si="224"/>
        <v>-1.5401761729939012E-3</v>
      </c>
      <c r="Q1359" s="156">
        <f t="shared" si="225"/>
        <v>3.1727850496945192E-5</v>
      </c>
      <c r="R1359" s="156">
        <f t="shared" si="219"/>
        <v>-1.5084483224969559E-3</v>
      </c>
    </row>
    <row r="1360" spans="9:18" ht="15" x14ac:dyDescent="0.2">
      <c r="I1360" s="49">
        <v>43157</v>
      </c>
      <c r="J1360" s="50">
        <v>4.8090000152587802</v>
      </c>
      <c r="K1360" s="139">
        <f t="shared" si="220"/>
        <v>-9.3139606972165098E-3</v>
      </c>
      <c r="L1360" s="140">
        <f t="shared" si="221"/>
        <v>6.0412035167975446</v>
      </c>
      <c r="M1360" s="139" t="e" cm="1">
        <f t="array" ref="M1360">[1]!BSMPut(L1360,$G$4,$G$7,V1360,$G$11,AE1360)</f>
        <v>#VALUE!</v>
      </c>
      <c r="N1360" s="139" t="e">
        <f t="shared" si="222"/>
        <v>#VALUE!</v>
      </c>
      <c r="O1360" s="141">
        <f t="shared" si="223"/>
        <v>-5.6796532793515375E-2</v>
      </c>
      <c r="P1360" s="139">
        <f t="shared" si="224"/>
        <v>6.2785152269650025E-3</v>
      </c>
      <c r="Q1360" s="156">
        <f t="shared" si="225"/>
        <v>5.2724655808211837E-4</v>
      </c>
      <c r="R1360" s="156">
        <f t="shared" si="219"/>
        <v>6.8057617850471206E-3</v>
      </c>
    </row>
    <row r="1361" spans="9:18" ht="15" x14ac:dyDescent="0.2">
      <c r="I1361" s="49">
        <v>43154</v>
      </c>
      <c r="J1361" s="50">
        <v>4.8540000915527299</v>
      </c>
      <c r="K1361" s="139">
        <f t="shared" si="220"/>
        <v>3.7787935753586681E-2</v>
      </c>
      <c r="L1361" s="140">
        <f t="shared" si="221"/>
        <v>6.3284308836903751</v>
      </c>
      <c r="M1361" s="139" t="e" cm="1">
        <f t="array" ref="M1361">[1]!BSMPut(L1361,$G$4,$G$7,V1361,$G$11,AE1361)</f>
        <v>#VALUE!</v>
      </c>
      <c r="N1361" s="139" t="e">
        <f t="shared" si="222"/>
        <v>#VALUE!</v>
      </c>
      <c r="O1361" s="141">
        <f t="shared" si="223"/>
        <v>0.23043083409931508</v>
      </c>
      <c r="P1361" s="139">
        <f t="shared" si="224"/>
        <v>-2.5472743308372816E-2</v>
      </c>
      <c r="Q1361" s="156">
        <f t="shared" si="225"/>
        <v>8.6786322915021561E-3</v>
      </c>
      <c r="R1361" s="156">
        <f t="shared" si="219"/>
        <v>-1.6794111016870658E-2</v>
      </c>
    </row>
    <row r="1362" spans="9:18" ht="15" x14ac:dyDescent="0.2">
      <c r="I1362" s="49">
        <v>43153</v>
      </c>
      <c r="J1362" s="50">
        <v>4.6739997863769496</v>
      </c>
      <c r="K1362" s="139">
        <f t="shared" si="220"/>
        <v>-6.8230682795370071E-3</v>
      </c>
      <c r="L1362" s="140">
        <f t="shared" si="221"/>
        <v>6.0563929788840802</v>
      </c>
      <c r="M1362" s="139" t="e" cm="1">
        <f t="array" ref="M1362">[1]!BSMPut(L1362,$G$4,$G$7,V1362,$G$11,AE1362)</f>
        <v>#VALUE!</v>
      </c>
      <c r="N1362" s="139" t="e">
        <f t="shared" si="222"/>
        <v>#VALUE!</v>
      </c>
      <c r="O1362" s="141">
        <f t="shared" si="223"/>
        <v>-4.1607070706979776E-2</v>
      </c>
      <c r="P1362" s="139">
        <f t="shared" si="224"/>
        <v>4.5994115157150491E-3</v>
      </c>
      <c r="Q1362" s="156">
        <f t="shared" si="225"/>
        <v>2.8294653902874364E-4</v>
      </c>
      <c r="R1362" s="156">
        <f t="shared" si="219"/>
        <v>4.8823580547437927E-3</v>
      </c>
    </row>
    <row r="1363" spans="9:18" ht="15" x14ac:dyDescent="0.2">
      <c r="I1363" s="49">
        <v>43152</v>
      </c>
      <c r="J1363" s="50">
        <v>4.7059998512268004</v>
      </c>
      <c r="K1363" s="139">
        <f t="shared" si="220"/>
        <v>-9.9376931927403159E-3</v>
      </c>
      <c r="L1363" s="140">
        <f t="shared" si="221"/>
        <v>6.0373999960089089</v>
      </c>
      <c r="M1363" s="139" t="e" cm="1">
        <f t="array" ref="M1363">[1]!BSMPut(L1363,$G$4,$G$7,V1363,$G$11,AE1363)</f>
        <v>#VALUE!</v>
      </c>
      <c r="N1363" s="139" t="e">
        <f t="shared" si="222"/>
        <v>#VALUE!</v>
      </c>
      <c r="O1363" s="141">
        <f t="shared" si="223"/>
        <v>-6.0600053582151148E-2</v>
      </c>
      <c r="P1363" s="139">
        <f t="shared" si="224"/>
        <v>6.6989715825377166E-3</v>
      </c>
      <c r="Q1363" s="156">
        <f t="shared" si="225"/>
        <v>6.0022781980650192E-4</v>
      </c>
      <c r="R1363" s="156">
        <f t="shared" si="219"/>
        <v>7.2991994023442188E-3</v>
      </c>
    </row>
    <row r="1364" spans="9:18" ht="15" x14ac:dyDescent="0.2">
      <c r="I1364" s="49">
        <v>43151</v>
      </c>
      <c r="J1364" s="50">
        <v>4.7529997825622496</v>
      </c>
      <c r="K1364" s="139">
        <f t="shared" si="220"/>
        <v>-3.9895179774276342E-3</v>
      </c>
      <c r="L1364" s="140">
        <f t="shared" si="221"/>
        <v>6.0736719687668614</v>
      </c>
      <c r="M1364" s="139" t="e" cm="1">
        <f t="array" ref="M1364">[1]!BSMPut(L1364,$G$4,$G$7,V1364,$G$11,AE1364)</f>
        <v>#VALUE!</v>
      </c>
      <c r="N1364" s="139" t="e">
        <f t="shared" si="222"/>
        <v>#VALUE!</v>
      </c>
      <c r="O1364" s="141">
        <f t="shared" si="223"/>
        <v>-2.4328080824198572E-2</v>
      </c>
      <c r="P1364" s="139">
        <f t="shared" si="224"/>
        <v>2.6893230692949144E-3</v>
      </c>
      <c r="Q1364" s="156">
        <f t="shared" si="225"/>
        <v>9.6735482944712678E-5</v>
      </c>
      <c r="R1364" s="156">
        <f t="shared" si="219"/>
        <v>2.786058552239627E-3</v>
      </c>
    </row>
    <row r="1365" spans="9:18" ht="15" x14ac:dyDescent="0.2">
      <c r="I1365" s="49">
        <v>43150</v>
      </c>
      <c r="J1365" s="50">
        <v>4.7719998359680096</v>
      </c>
      <c r="K1365" s="139">
        <f t="shared" si="220"/>
        <v>-1.5800789134368609E-2</v>
      </c>
      <c r="L1365" s="140">
        <f t="shared" si="221"/>
        <v>6.0016468366661027</v>
      </c>
      <c r="M1365" s="139" t="e" cm="1">
        <f t="array" ref="M1365">[1]!BSMPut(L1365,$G$4,$G$7,V1365,$G$11,AE1365)</f>
        <v>#VALUE!</v>
      </c>
      <c r="N1365" s="139" t="e">
        <f t="shared" si="222"/>
        <v>#VALUE!</v>
      </c>
      <c r="O1365" s="141">
        <f t="shared" si="223"/>
        <v>-9.6353212924957354E-2</v>
      </c>
      <c r="P1365" s="139">
        <f t="shared" si="224"/>
        <v>1.0651268391957463E-2</v>
      </c>
      <c r="Q1365" s="156">
        <f t="shared" si="225"/>
        <v>1.5174084774021896E-3</v>
      </c>
      <c r="R1365" s="156">
        <f t="shared" si="219"/>
        <v>1.2168676869359654E-2</v>
      </c>
    </row>
    <row r="1366" spans="9:18" ht="15" x14ac:dyDescent="0.2">
      <c r="I1366" s="49">
        <v>43147</v>
      </c>
      <c r="J1366" s="50">
        <v>4.84800004959106</v>
      </c>
      <c r="K1366" s="139">
        <f t="shared" si="220"/>
        <v>1.4334980109435515E-2</v>
      </c>
      <c r="L1366" s="140">
        <f t="shared" si="221"/>
        <v>6.1854147590092845</v>
      </c>
      <c r="M1366" s="139" t="e" cm="1">
        <f t="array" ref="M1366">[1]!BSMPut(L1366,$G$4,$G$7,V1366,$G$11,AE1366)</f>
        <v>#VALUE!</v>
      </c>
      <c r="N1366" s="139" t="e">
        <f t="shared" si="222"/>
        <v>#VALUE!</v>
      </c>
      <c r="O1366" s="141">
        <f t="shared" si="223"/>
        <v>8.741470941822449E-2</v>
      </c>
      <c r="P1366" s="139">
        <f t="shared" si="224"/>
        <v>-9.6631705695546521E-3</v>
      </c>
      <c r="Q1366" s="156">
        <f t="shared" si="225"/>
        <v>1.2489329993463306E-3</v>
      </c>
      <c r="R1366" s="156">
        <f t="shared" si="219"/>
        <v>-8.4142375702083213E-3</v>
      </c>
    </row>
    <row r="1367" spans="9:18" ht="15" x14ac:dyDescent="0.2">
      <c r="I1367" s="49">
        <v>43146</v>
      </c>
      <c r="J1367" s="50">
        <v>4.7789998054504297</v>
      </c>
      <c r="K1367" s="139">
        <f t="shared" si="220"/>
        <v>0</v>
      </c>
      <c r="L1367" s="140">
        <f t="shared" si="221"/>
        <v>6.09800004959106</v>
      </c>
      <c r="M1367" s="139" t="e" cm="1">
        <f t="array" ref="M1367">[1]!BSMPut(L1367,$G$4,$G$7,V1367,$G$11,AE1367)</f>
        <v>#VALUE!</v>
      </c>
      <c r="N1367" s="139" t="e">
        <f t="shared" si="222"/>
        <v>#VALUE!</v>
      </c>
      <c r="O1367" s="141">
        <f t="shared" si="223"/>
        <v>0</v>
      </c>
      <c r="P1367" s="139">
        <f t="shared" si="224"/>
        <v>0</v>
      </c>
      <c r="Q1367" s="156">
        <f t="shared" si="225"/>
        <v>0</v>
      </c>
      <c r="R1367" s="156">
        <f t="shared" si="219"/>
        <v>0</v>
      </c>
    </row>
    <row r="1368" spans="9:18" ht="15" x14ac:dyDescent="0.2">
      <c r="I1368" s="49">
        <v>43145</v>
      </c>
      <c r="J1368" s="50">
        <v>4.7789998054504297</v>
      </c>
      <c r="K1368" s="139">
        <f t="shared" si="220"/>
        <v>2.0719466857965826E-2</v>
      </c>
      <c r="L1368" s="140">
        <f t="shared" si="221"/>
        <v>6.2243473595184353</v>
      </c>
      <c r="M1368" s="139" t="e" cm="1">
        <f t="array" ref="M1368">[1]!BSMPut(L1368,$G$4,$G$7,V1368,$G$11,AE1368)</f>
        <v>#VALUE!</v>
      </c>
      <c r="N1368" s="139" t="e">
        <f t="shared" si="222"/>
        <v>#VALUE!</v>
      </c>
      <c r="O1368" s="141">
        <f t="shared" si="223"/>
        <v>0.12634730992737531</v>
      </c>
      <c r="P1368" s="139">
        <f t="shared" si="224"/>
        <v>-1.3966935484407994E-2</v>
      </c>
      <c r="Q1368" s="156">
        <f t="shared" si="225"/>
        <v>2.609168361808667E-3</v>
      </c>
      <c r="R1368" s="156">
        <f t="shared" si="219"/>
        <v>-1.1357767122599328E-2</v>
      </c>
    </row>
    <row r="1369" spans="9:18" ht="15" x14ac:dyDescent="0.2">
      <c r="I1369" s="49">
        <v>43144</v>
      </c>
      <c r="J1369" s="50">
        <v>4.6810002326965297</v>
      </c>
      <c r="K1369" s="139">
        <f t="shared" si="220"/>
        <v>-4.2634854552434966E-3</v>
      </c>
      <c r="L1369" s="140">
        <f t="shared" si="221"/>
        <v>6.072001315073555</v>
      </c>
      <c r="M1369" s="139" t="e" cm="1">
        <f t="array" ref="M1369">[1]!BSMPut(L1369,$G$4,$G$7,V1369,$G$11,AE1369)</f>
        <v>#VALUE!</v>
      </c>
      <c r="N1369" s="139" t="e">
        <f t="shared" si="222"/>
        <v>#VALUE!</v>
      </c>
      <c r="O1369" s="141">
        <f t="shared" si="223"/>
        <v>-2.5998734517505007E-2</v>
      </c>
      <c r="P1369" s="139">
        <f t="shared" si="224"/>
        <v>2.8740037907492239E-3</v>
      </c>
      <c r="Q1369" s="156">
        <f t="shared" si="225"/>
        <v>1.1047767420547923E-4</v>
      </c>
      <c r="R1369" s="156">
        <f t="shared" si="219"/>
        <v>2.984481464954703E-3</v>
      </c>
    </row>
    <row r="1370" spans="9:18" ht="15" x14ac:dyDescent="0.2">
      <c r="I1370" s="49">
        <v>43143</v>
      </c>
      <c r="J1370" s="50">
        <v>4.7010002136230398</v>
      </c>
      <c r="K1370" s="139">
        <f t="shared" si="220"/>
        <v>1.4786563801764314E-2</v>
      </c>
      <c r="L1370" s="140">
        <f t="shared" si="221"/>
        <v>6.1881685163875</v>
      </c>
      <c r="M1370" s="139" t="e" cm="1">
        <f t="array" ref="M1370">[1]!BSMPut(L1370,$G$4,$G$7,V1370,$G$11,AE1370)</f>
        <v>#VALUE!</v>
      </c>
      <c r="N1370" s="139" t="e">
        <f t="shared" si="222"/>
        <v>#VALUE!</v>
      </c>
      <c r="O1370" s="141">
        <f t="shared" si="223"/>
        <v>9.0168466796439972E-2</v>
      </c>
      <c r="P1370" s="139">
        <f t="shared" si="224"/>
        <v>-9.9675818915159666E-3</v>
      </c>
      <c r="Q1370" s="156">
        <f t="shared" si="225"/>
        <v>1.32886075116007E-3</v>
      </c>
      <c r="R1370" s="156">
        <f t="shared" si="219"/>
        <v>-8.6387211403558973E-3</v>
      </c>
    </row>
    <row r="1371" spans="9:18" ht="15" x14ac:dyDescent="0.2">
      <c r="I1371" s="49">
        <v>43140</v>
      </c>
      <c r="J1371" s="50">
        <v>4.6319999694824201</v>
      </c>
      <c r="K1371" s="139">
        <f t="shared" si="220"/>
        <v>-1.606198173175202E-2</v>
      </c>
      <c r="L1371" s="140">
        <f t="shared" si="221"/>
        <v>6.0000540841943053</v>
      </c>
      <c r="M1371" s="139" t="e" cm="1">
        <f t="array" ref="M1371">[1]!BSMPut(L1371,$G$4,$G$7,V1371,$G$11,AE1371)</f>
        <v>#VALUE!</v>
      </c>
      <c r="N1371" s="139" t="e">
        <f t="shared" si="222"/>
        <v>#VALUE!</v>
      </c>
      <c r="O1371" s="141">
        <f t="shared" si="223"/>
        <v>-9.7945965396754708E-2</v>
      </c>
      <c r="P1371" s="139">
        <f t="shared" si="224"/>
        <v>1.0827337601733373E-2</v>
      </c>
      <c r="Q1371" s="156">
        <f t="shared" si="225"/>
        <v>1.567989703902354E-3</v>
      </c>
      <c r="R1371" s="156">
        <f t="shared" si="219"/>
        <v>1.2395327305635726E-2</v>
      </c>
    </row>
    <row r="1372" spans="9:18" ht="15" x14ac:dyDescent="0.2">
      <c r="I1372" s="49">
        <v>43139</v>
      </c>
      <c r="J1372" s="50">
        <v>4.7069997787475497</v>
      </c>
      <c r="K1372" s="139">
        <f t="shared" si="220"/>
        <v>-3.2604798750102387E-2</v>
      </c>
      <c r="L1372" s="140">
        <f t="shared" si="221"/>
        <v>5.8991759851960293</v>
      </c>
      <c r="M1372" s="139" t="e" cm="1">
        <f t="array" ref="M1372">[1]!BSMPut(L1372,$G$4,$G$7,V1372,$G$11,AE1372)</f>
        <v>#VALUE!</v>
      </c>
      <c r="N1372" s="139" t="e">
        <f t="shared" si="222"/>
        <v>#VALUE!</v>
      </c>
      <c r="O1372" s="141">
        <f t="shared" si="223"/>
        <v>-0.19882406439503075</v>
      </c>
      <c r="P1372" s="139">
        <f t="shared" si="224"/>
        <v>2.1978804944477088E-2</v>
      </c>
      <c r="Q1372" s="156">
        <f t="shared" si="225"/>
        <v>6.461122857426488E-3</v>
      </c>
      <c r="R1372" s="156">
        <f t="shared" si="219"/>
        <v>2.8439927801903575E-2</v>
      </c>
    </row>
    <row r="1373" spans="9:18" ht="15" x14ac:dyDescent="0.2">
      <c r="I1373" s="49">
        <v>43138</v>
      </c>
      <c r="J1373" s="50">
        <v>4.8629999160766602</v>
      </c>
      <c r="K1373" s="139">
        <f t="shared" si="220"/>
        <v>1.1582291922307754E-2</v>
      </c>
      <c r="L1373" s="140">
        <f t="shared" si="221"/>
        <v>6.1686288663076718</v>
      </c>
      <c r="M1373" s="139" t="e" cm="1">
        <f t="array" ref="M1373">[1]!BSMPut(L1373,$G$4,$G$7,V1373,$G$11,AE1373)</f>
        <v>#VALUE!</v>
      </c>
      <c r="N1373" s="139" t="e">
        <f t="shared" si="222"/>
        <v>#VALUE!</v>
      </c>
      <c r="O1373" s="141">
        <f t="shared" si="223"/>
        <v>7.0628816716611809E-2</v>
      </c>
      <c r="P1373" s="139">
        <f t="shared" si="224"/>
        <v>-7.8075910519030279E-3</v>
      </c>
      <c r="Q1373" s="156">
        <f t="shared" si="225"/>
        <v>8.1533101838710453E-4</v>
      </c>
      <c r="R1373" s="156">
        <f t="shared" si="219"/>
        <v>-6.9922600335159237E-3</v>
      </c>
    </row>
    <row r="1374" spans="9:18" ht="15" x14ac:dyDescent="0.2">
      <c r="I1374" s="49">
        <v>43137</v>
      </c>
      <c r="J1374" s="50">
        <v>4.8070001602172798</v>
      </c>
      <c r="K1374" s="139">
        <f t="shared" si="220"/>
        <v>-2.3235323769298225E-2</v>
      </c>
      <c r="L1374" s="140">
        <f t="shared" si="221"/>
        <v>5.9563110440936144</v>
      </c>
      <c r="M1374" s="139" t="e" cm="1">
        <f t="array" ref="M1374">[1]!BSMPut(L1374,$G$4,$G$7,V1374,$G$11,AE1374)</f>
        <v>#VALUE!</v>
      </c>
      <c r="N1374" s="139" t="e">
        <f t="shared" si="222"/>
        <v>#VALUE!</v>
      </c>
      <c r="O1374" s="141">
        <f t="shared" si="223"/>
        <v>-0.14168900549744556</v>
      </c>
      <c r="P1374" s="139">
        <f t="shared" si="224"/>
        <v>1.5662867692001221E-2</v>
      </c>
      <c r="Q1374" s="156">
        <f t="shared" si="225"/>
        <v>3.2812733275637551E-3</v>
      </c>
      <c r="R1374" s="156">
        <f t="shared" si="219"/>
        <v>1.8944141019564976E-2</v>
      </c>
    </row>
    <row r="1375" spans="9:18" ht="15" x14ac:dyDescent="0.2">
      <c r="I1375" s="49">
        <v>43136</v>
      </c>
      <c r="J1375" s="50">
        <v>4.92000007629394</v>
      </c>
      <c r="K1375" s="139">
        <f t="shared" si="220"/>
        <v>-1.2723533479951876E-2</v>
      </c>
      <c r="L1375" s="140">
        <f t="shared" si="221"/>
        <v>6.02041194179934</v>
      </c>
      <c r="M1375" s="139" t="e" cm="1">
        <f t="array" ref="M1375">[1]!BSMPut(L1375,$G$4,$G$7,V1375,$G$11,AE1375)</f>
        <v>#VALUE!</v>
      </c>
      <c r="N1375" s="139" t="e">
        <f t="shared" si="222"/>
        <v>#VALUE!</v>
      </c>
      <c r="O1375" s="141">
        <f t="shared" si="223"/>
        <v>-7.7588107791719985E-2</v>
      </c>
      <c r="P1375" s="139">
        <f t="shared" si="224"/>
        <v>8.5768988394540491E-3</v>
      </c>
      <c r="Q1375" s="156">
        <f t="shared" si="225"/>
        <v>9.8392144245845639E-4</v>
      </c>
      <c r="R1375" s="156">
        <f t="shared" si="219"/>
        <v>9.5608202819125049E-3</v>
      </c>
    </row>
    <row r="1376" spans="9:18" ht="15" x14ac:dyDescent="0.2">
      <c r="I1376" s="49">
        <v>43133</v>
      </c>
      <c r="J1376" s="50">
        <v>4.9829998016357404</v>
      </c>
      <c r="K1376" s="139">
        <f t="shared" si="220"/>
        <v>-1.5729542691335113E-2</v>
      </c>
      <c r="L1376" s="140">
        <f t="shared" si="221"/>
        <v>6.0020812974792541</v>
      </c>
      <c r="M1376" s="139" t="e" cm="1">
        <f t="array" ref="M1376">[1]!BSMPut(L1376,$G$4,$G$7,V1376,$G$11,AE1376)</f>
        <v>#VALUE!</v>
      </c>
      <c r="N1376" s="139" t="e">
        <f t="shared" si="222"/>
        <v>#VALUE!</v>
      </c>
      <c r="O1376" s="141">
        <f t="shared" si="223"/>
        <v>-9.5918752111805894E-2</v>
      </c>
      <c r="P1376" s="139">
        <f t="shared" si="224"/>
        <v>1.0603241361138382E-2</v>
      </c>
      <c r="Q1376" s="156">
        <f t="shared" si="225"/>
        <v>1.5037552073678348E-3</v>
      </c>
      <c r="R1376" s="156">
        <f t="shared" si="219"/>
        <v>1.2106996568506218E-2</v>
      </c>
    </row>
    <row r="1377" spans="9:18" ht="15" x14ac:dyDescent="0.2">
      <c r="I1377" s="49">
        <v>43132</v>
      </c>
      <c r="J1377" s="50">
        <v>5.0619997978210396</v>
      </c>
      <c r="K1377" s="139">
        <f t="shared" si="220"/>
        <v>-1.0220224103371924E-2</v>
      </c>
      <c r="L1377" s="140">
        <f t="shared" si="221"/>
        <v>6.0356771225018662</v>
      </c>
      <c r="M1377" s="139" t="e" cm="1">
        <f t="array" ref="M1377">[1]!BSMPut(L1377,$G$4,$G$7,V1377,$G$11,AE1377)</f>
        <v>#VALUE!</v>
      </c>
      <c r="N1377" s="139" t="e">
        <f t="shared" si="222"/>
        <v>#VALUE!</v>
      </c>
      <c r="O1377" s="141">
        <f t="shared" si="223"/>
        <v>-6.2322927089193847E-2</v>
      </c>
      <c r="P1377" s="139">
        <f t="shared" si="224"/>
        <v>6.8894248904434628E-3</v>
      </c>
      <c r="Q1377" s="156">
        <f t="shared" si="225"/>
        <v>6.348422016047645E-4</v>
      </c>
      <c r="R1377" s="156">
        <f t="shared" si="219"/>
        <v>7.524267092048227E-3</v>
      </c>
    </row>
    <row r="1378" spans="9:18" ht="15" x14ac:dyDescent="0.2">
      <c r="I1378" s="49">
        <v>43131</v>
      </c>
      <c r="J1378" s="50">
        <v>5.1139998435974103</v>
      </c>
      <c r="K1378" s="139">
        <f t="shared" si="220"/>
        <v>1.0220224103371927E-2</v>
      </c>
      <c r="L1378" s="140">
        <f t="shared" si="221"/>
        <v>6.1603229766802539</v>
      </c>
      <c r="M1378" s="139" t="e" cm="1">
        <f t="array" ref="M1378">[1]!BSMPut(L1378,$G$4,$G$7,V1378,$G$11,AE1378)</f>
        <v>#VALUE!</v>
      </c>
      <c r="N1378" s="139" t="e">
        <f t="shared" si="222"/>
        <v>#VALUE!</v>
      </c>
      <c r="O1378" s="141">
        <f t="shared" si="223"/>
        <v>6.2322927089193847E-2</v>
      </c>
      <c r="P1378" s="139">
        <f t="shared" si="224"/>
        <v>-6.8894248904434628E-3</v>
      </c>
      <c r="Q1378" s="156">
        <f t="shared" si="225"/>
        <v>6.348422016047645E-4</v>
      </c>
      <c r="R1378" s="156">
        <f t="shared" si="219"/>
        <v>-6.2545826888386986E-3</v>
      </c>
    </row>
    <row r="1379" spans="9:18" ht="15" x14ac:dyDescent="0.2">
      <c r="I1379" s="49">
        <v>43130</v>
      </c>
      <c r="J1379" s="50">
        <v>5.0619997978210396</v>
      </c>
      <c r="K1379" s="139">
        <f t="shared" si="220"/>
        <v>-1.4512974657473296E-2</v>
      </c>
      <c r="L1379" s="140">
        <f t="shared" si="221"/>
        <v>6.0094999294100742</v>
      </c>
      <c r="M1379" s="139" t="e" cm="1">
        <f t="array" ref="M1379">[1]!BSMPut(L1379,$G$4,$G$7,V1379,$G$11,AE1379)</f>
        <v>#VALUE!</v>
      </c>
      <c r="N1379" s="139" t="e">
        <f t="shared" si="222"/>
        <v>#VALUE!</v>
      </c>
      <c r="O1379" s="141">
        <f t="shared" si="223"/>
        <v>-8.8500120180985853E-2</v>
      </c>
      <c r="P1379" s="139">
        <f t="shared" si="224"/>
        <v>9.7831562036475653E-3</v>
      </c>
      <c r="Q1379" s="156">
        <f t="shared" si="225"/>
        <v>1.2801410527058181E-3</v>
      </c>
      <c r="R1379" s="156">
        <f t="shared" si="219"/>
        <v>1.1063297256353383E-2</v>
      </c>
    </row>
    <row r="1380" spans="9:18" ht="15" x14ac:dyDescent="0.2">
      <c r="I1380" s="49">
        <v>43129</v>
      </c>
      <c r="J1380" s="50">
        <v>5.1360001564025799</v>
      </c>
      <c r="K1380" s="139">
        <f t="shared" si="220"/>
        <v>-9.4952338058467006E-3</v>
      </c>
      <c r="L1380" s="140">
        <f t="shared" si="221"/>
        <v>6.0400981133721281</v>
      </c>
      <c r="M1380" s="139" t="e" cm="1">
        <f t="array" ref="M1380">[1]!BSMPut(L1380,$G$4,$G$7,V1380,$G$11,AE1380)</f>
        <v>#VALUE!</v>
      </c>
      <c r="N1380" s="139" t="e">
        <f t="shared" si="222"/>
        <v>#VALUE!</v>
      </c>
      <c r="O1380" s="141">
        <f t="shared" si="223"/>
        <v>-5.7901936218931915E-2</v>
      </c>
      <c r="P1380" s="139">
        <f t="shared" si="224"/>
        <v>6.4007109297141212E-3</v>
      </c>
      <c r="Q1380" s="156">
        <f t="shared" si="225"/>
        <v>5.4796936264937487E-4</v>
      </c>
      <c r="R1380" s="156">
        <f t="shared" si="219"/>
        <v>6.9486802923634959E-3</v>
      </c>
    </row>
    <row r="1381" spans="9:18" ht="15" x14ac:dyDescent="0.2">
      <c r="I1381" s="49">
        <v>43126</v>
      </c>
      <c r="J1381" s="50">
        <v>5.1849999427795401</v>
      </c>
      <c r="K1381" s="139">
        <f t="shared" si="220"/>
        <v>9.6899426923036953E-3</v>
      </c>
      <c r="L1381" s="140">
        <f t="shared" si="221"/>
        <v>6.1570893206092618</v>
      </c>
      <c r="M1381" s="139" t="e" cm="1">
        <f t="array" ref="M1381">[1]!BSMPut(L1381,$G$4,$G$7,V1381,$G$11,AE1381)</f>
        <v>#VALUE!</v>
      </c>
      <c r="N1381" s="139" t="e">
        <f t="shared" si="222"/>
        <v>#VALUE!</v>
      </c>
      <c r="O1381" s="141">
        <f t="shared" si="223"/>
        <v>5.9089271018201828E-2</v>
      </c>
      <c r="P1381" s="139">
        <f t="shared" si="224"/>
        <v>-6.5319636532531313E-3</v>
      </c>
      <c r="Q1381" s="156">
        <f t="shared" si="225"/>
        <v>5.7067305657585875E-4</v>
      </c>
      <c r="R1381" s="156">
        <f t="shared" si="219"/>
        <v>-5.9612905966772729E-3</v>
      </c>
    </row>
    <row r="1382" spans="9:18" ht="15" x14ac:dyDescent="0.2">
      <c r="I1382" s="49">
        <v>43125</v>
      </c>
      <c r="J1382" s="50">
        <v>5.1350002288818297</v>
      </c>
      <c r="K1382" s="139">
        <f t="shared" si="220"/>
        <v>-1.1616769641346491E-2</v>
      </c>
      <c r="L1382" s="140">
        <f t="shared" si="221"/>
        <v>6.0271609877420413</v>
      </c>
      <c r="M1382" s="139" t="e" cm="1">
        <f t="array" ref="M1382">[1]!BSMPut(L1382,$G$4,$G$7,V1382,$G$11,AE1382)</f>
        <v>#VALUE!</v>
      </c>
      <c r="N1382" s="139" t="e">
        <f t="shared" si="222"/>
        <v>#VALUE!</v>
      </c>
      <c r="O1382" s="141">
        <f t="shared" si="223"/>
        <v>-7.083906184901867E-2</v>
      </c>
      <c r="P1382" s="139">
        <f t="shared" si="224"/>
        <v>7.8308323872502174E-3</v>
      </c>
      <c r="Q1382" s="156">
        <f t="shared" si="225"/>
        <v>8.2019233486349931E-4</v>
      </c>
      <c r="R1382" s="156">
        <f t="shared" si="219"/>
        <v>8.6510247221137163E-3</v>
      </c>
    </row>
    <row r="1383" spans="9:18" ht="15" x14ac:dyDescent="0.2">
      <c r="I1383" s="49">
        <v>43124</v>
      </c>
      <c r="J1383" s="50">
        <v>5.1950001716613698</v>
      </c>
      <c r="K1383" s="139">
        <f t="shared" si="220"/>
        <v>-1.2434412668508614E-2</v>
      </c>
      <c r="L1383" s="140">
        <f t="shared" si="221"/>
        <v>6.0221750005218588</v>
      </c>
      <c r="M1383" s="139" t="e" cm="1">
        <f t="array" ref="M1383">[1]!BSMPut(L1383,$G$4,$G$7,V1383,$G$11,AE1383)</f>
        <v>#VALUE!</v>
      </c>
      <c r="N1383" s="139" t="e">
        <f t="shared" si="222"/>
        <v>#VALUE!</v>
      </c>
      <c r="O1383" s="141">
        <f t="shared" si="223"/>
        <v>-7.5825049069201178E-2</v>
      </c>
      <c r="P1383" s="139">
        <f t="shared" si="224"/>
        <v>8.3820032975798521E-3</v>
      </c>
      <c r="Q1383" s="156">
        <f t="shared" si="225"/>
        <v>9.3971358282571803E-4</v>
      </c>
      <c r="R1383" s="156">
        <f t="shared" si="219"/>
        <v>9.3217168804055704E-3</v>
      </c>
    </row>
    <row r="1384" spans="9:18" ht="15" x14ac:dyDescent="0.2">
      <c r="I1384" s="49">
        <v>43123</v>
      </c>
      <c r="J1384" s="50">
        <v>5.2600002288818297</v>
      </c>
      <c r="K1384" s="139">
        <f t="shared" si="220"/>
        <v>-2.847627177990278E-3</v>
      </c>
      <c r="L1384" s="140">
        <f t="shared" si="221"/>
        <v>6.0806352189184585</v>
      </c>
      <c r="M1384" s="139" t="e" cm="1">
        <f t="array" ref="M1384">[1]!BSMPut(L1384,$G$4,$G$7,V1384,$G$11,AE1384)</f>
        <v>#VALUE!</v>
      </c>
      <c r="N1384" s="139" t="e">
        <f t="shared" si="222"/>
        <v>#VALUE!</v>
      </c>
      <c r="O1384" s="141">
        <f t="shared" si="223"/>
        <v>-1.7364830672601528E-2</v>
      </c>
      <c r="P1384" s="139">
        <f t="shared" si="224"/>
        <v>1.9195776296408952E-3</v>
      </c>
      <c r="Q1384" s="156">
        <f t="shared" si="225"/>
        <v>4.9284597013981245E-5</v>
      </c>
      <c r="R1384" s="156">
        <f t="shared" si="219"/>
        <v>1.9688622266548763E-3</v>
      </c>
    </row>
    <row r="1385" spans="9:18" ht="15" x14ac:dyDescent="0.2">
      <c r="I1385" s="49">
        <v>43122</v>
      </c>
      <c r="J1385" s="50">
        <v>5.2750000953674299</v>
      </c>
      <c r="K1385" s="139">
        <f t="shared" si="220"/>
        <v>-1.8779876572462856E-2</v>
      </c>
      <c r="L1385" s="140">
        <f t="shared" si="221"/>
        <v>5.9834803613208676</v>
      </c>
      <c r="M1385" s="139" t="e" cm="1">
        <f t="array" ref="M1385">[1]!BSMPut(L1385,$G$4,$G$7,V1385,$G$11,AE1385)</f>
        <v>#VALUE!</v>
      </c>
      <c r="N1385" s="139" t="e">
        <f t="shared" si="222"/>
        <v>#VALUE!</v>
      </c>
      <c r="O1385" s="141">
        <f t="shared" si="223"/>
        <v>-0.11451968827019243</v>
      </c>
      <c r="P1385" s="139">
        <f t="shared" si="224"/>
        <v>1.2659463020492343E-2</v>
      </c>
      <c r="Q1385" s="156">
        <f t="shared" si="225"/>
        <v>2.1435342075139803E-3</v>
      </c>
      <c r="R1385" s="156">
        <f t="shared" si="219"/>
        <v>1.4802997228006324E-2</v>
      </c>
    </row>
    <row r="1386" spans="9:18" ht="15" x14ac:dyDescent="0.2">
      <c r="I1386" s="49">
        <v>43119</v>
      </c>
      <c r="J1386" s="50">
        <v>5.375</v>
      </c>
      <c r="K1386" s="139">
        <f t="shared" si="220"/>
        <v>5.5970687899179637E-3</v>
      </c>
      <c r="L1386" s="140">
        <f t="shared" si="221"/>
        <v>6.1321309753495452</v>
      </c>
      <c r="M1386" s="139" t="e" cm="1">
        <f t="array" ref="M1386">[1]!BSMPut(L1386,$G$4,$G$7,V1386,$G$11,AE1386)</f>
        <v>#VALUE!</v>
      </c>
      <c r="N1386" s="139" t="e">
        <f t="shared" si="222"/>
        <v>#VALUE!</v>
      </c>
      <c r="O1386" s="141">
        <f t="shared" si="223"/>
        <v>3.4130925758485198E-2</v>
      </c>
      <c r="P1386" s="139">
        <f t="shared" si="224"/>
        <v>-3.7729686399013362E-3</v>
      </c>
      <c r="Q1386" s="156">
        <f t="shared" si="225"/>
        <v>1.9039969155065447E-4</v>
      </c>
      <c r="R1386" s="156">
        <f t="shared" si="219"/>
        <v>-3.5825689483506818E-3</v>
      </c>
    </row>
    <row r="1387" spans="9:18" ht="15" x14ac:dyDescent="0.2">
      <c r="I1387" s="49">
        <v>43118</v>
      </c>
      <c r="J1387" s="50">
        <v>5.3449997901916504</v>
      </c>
      <c r="K1387" s="139">
        <f t="shared" si="220"/>
        <v>-6.5268902214287768E-3</v>
      </c>
      <c r="L1387" s="140">
        <f t="shared" si="221"/>
        <v>6.0581990726971116</v>
      </c>
      <c r="M1387" s="139" t="e" cm="1">
        <f t="array" ref="M1387">[1]!BSMPut(L1387,$G$4,$G$7,V1387,$G$11,AE1387)</f>
        <v>#VALUE!</v>
      </c>
      <c r="N1387" s="139" t="e">
        <f t="shared" si="222"/>
        <v>#VALUE!</v>
      </c>
      <c r="O1387" s="141">
        <f t="shared" si="223"/>
        <v>-3.9800976893948459E-2</v>
      </c>
      <c r="P1387" s="139">
        <f t="shared" si="224"/>
        <v>4.399758703321207E-3</v>
      </c>
      <c r="Q1387" s="156">
        <f t="shared" si="225"/>
        <v>2.5891521228659832E-4</v>
      </c>
      <c r="R1387" s="156">
        <f t="shared" si="219"/>
        <v>4.6586739156078052E-3</v>
      </c>
    </row>
    <row r="1388" spans="9:18" ht="15" x14ac:dyDescent="0.2">
      <c r="I1388" s="49">
        <v>43117</v>
      </c>
      <c r="J1388" s="50">
        <v>5.38000011444091</v>
      </c>
      <c r="K1388" s="139">
        <f t="shared" si="220"/>
        <v>1.8605082356226289E-3</v>
      </c>
      <c r="L1388" s="140">
        <f t="shared" si="221"/>
        <v>6.1093454289041516</v>
      </c>
      <c r="M1388" s="139" t="e" cm="1">
        <f t="array" ref="M1388">[1]!BSMPut(L1388,$G$4,$G$7,V1388,$G$11,AE1388)</f>
        <v>#VALUE!</v>
      </c>
      <c r="N1388" s="139" t="e">
        <f t="shared" si="222"/>
        <v>#VALUE!</v>
      </c>
      <c r="O1388" s="141">
        <f t="shared" si="223"/>
        <v>1.1345379313091541E-2</v>
      </c>
      <c r="P1388" s="139">
        <f t="shared" si="224"/>
        <v>-1.2541634721243363E-3</v>
      </c>
      <c r="Q1388" s="156">
        <f t="shared" si="225"/>
        <v>2.1038178951797802E-5</v>
      </c>
      <c r="R1388" s="156">
        <f t="shared" si="219"/>
        <v>-1.2331252931725386E-3</v>
      </c>
    </row>
    <row r="1389" spans="9:18" ht="15" x14ac:dyDescent="0.2">
      <c r="I1389" s="49">
        <v>43116</v>
      </c>
      <c r="J1389" s="50">
        <v>5.3699998855590803</v>
      </c>
      <c r="K1389" s="139">
        <f t="shared" si="220"/>
        <v>8.4152114328815905E-3</v>
      </c>
      <c r="L1389" s="140">
        <f t="shared" si="221"/>
        <v>6.1493160093260908</v>
      </c>
      <c r="M1389" s="139" t="e" cm="1">
        <f t="array" ref="M1389">[1]!BSMPut(L1389,$G$4,$G$7,V1389,$G$11,AE1389)</f>
        <v>#VALUE!</v>
      </c>
      <c r="N1389" s="139" t="e">
        <f t="shared" si="222"/>
        <v>#VALUE!</v>
      </c>
      <c r="O1389" s="141">
        <f t="shared" si="223"/>
        <v>5.1315959735030781E-2</v>
      </c>
      <c r="P1389" s="139">
        <f t="shared" si="224"/>
        <v>-5.6726708257708791E-3</v>
      </c>
      <c r="Q1389" s="156">
        <f t="shared" si="225"/>
        <v>4.304027282795818E-4</v>
      </c>
      <c r="R1389" s="156">
        <f t="shared" si="219"/>
        <v>-5.2422680974912976E-3</v>
      </c>
    </row>
    <row r="1390" spans="9:18" ht="15" x14ac:dyDescent="0.2">
      <c r="I1390" s="49">
        <v>43115</v>
      </c>
      <c r="J1390" s="50">
        <v>5.3249998092651296</v>
      </c>
      <c r="K1390" s="139">
        <f t="shared" si="220"/>
        <v>1.7045805950050057E-2</v>
      </c>
      <c r="L1390" s="140">
        <f t="shared" si="221"/>
        <v>6.2019453751197844</v>
      </c>
      <c r="M1390" s="139" t="e" cm="1">
        <f t="array" ref="M1390">[1]!BSMPut(L1390,$G$4,$G$7,V1390,$G$11,AE1390)</f>
        <v>#VALUE!</v>
      </c>
      <c r="N1390" s="139" t="e">
        <f t="shared" si="222"/>
        <v>#VALUE!</v>
      </c>
      <c r="O1390" s="141">
        <f t="shared" si="223"/>
        <v>0.10394532552872437</v>
      </c>
      <c r="P1390" s="139">
        <f t="shared" si="224"/>
        <v>-1.1490530794838267E-2</v>
      </c>
      <c r="Q1390" s="156">
        <f t="shared" si="225"/>
        <v>1.7659566219092324E-3</v>
      </c>
      <c r="R1390" s="156">
        <f t="shared" si="219"/>
        <v>-9.7245741729290354E-3</v>
      </c>
    </row>
    <row r="1391" spans="9:18" ht="15" x14ac:dyDescent="0.2">
      <c r="I1391" s="49">
        <v>43112</v>
      </c>
      <c r="J1391" s="50">
        <v>5.2350001335143999</v>
      </c>
      <c r="K1391" s="139">
        <f t="shared" si="220"/>
        <v>-1.9083502025265551E-3</v>
      </c>
      <c r="L1391" s="140">
        <f t="shared" si="221"/>
        <v>6.0863629299614157</v>
      </c>
      <c r="M1391" s="139" t="e" cm="1">
        <f t="array" ref="M1391">[1]!BSMPut(L1391,$G$4,$G$7,V1391,$G$11,AE1391)</f>
        <v>#VALUE!</v>
      </c>
      <c r="N1391" s="139" t="e">
        <f t="shared" si="222"/>
        <v>#VALUE!</v>
      </c>
      <c r="O1391" s="141">
        <f t="shared" si="223"/>
        <v>-1.163711962964431E-2</v>
      </c>
      <c r="P1391" s="139">
        <f t="shared" si="224"/>
        <v>1.2864136101117256E-3</v>
      </c>
      <c r="Q1391" s="156">
        <f t="shared" si="225"/>
        <v>2.2134060975108767E-5</v>
      </c>
      <c r="R1391" s="156">
        <f t="shared" si="219"/>
        <v>1.3085476710868343E-3</v>
      </c>
    </row>
    <row r="1392" spans="9:18" ht="15" x14ac:dyDescent="0.2">
      <c r="I1392" s="49">
        <v>43111</v>
      </c>
      <c r="J1392" s="50">
        <v>5.2449998855590803</v>
      </c>
      <c r="K1392" s="139">
        <f t="shared" si="220"/>
        <v>2.863938305441259E-3</v>
      </c>
      <c r="L1392" s="140">
        <f t="shared" si="221"/>
        <v>6.1154643455196664</v>
      </c>
      <c r="M1392" s="139" t="e" cm="1">
        <f t="array" ref="M1392">[1]!BSMPut(L1392,$G$4,$G$7,V1392,$G$11,AE1392)</f>
        <v>#VALUE!</v>
      </c>
      <c r="N1392" s="139" t="e">
        <f t="shared" si="222"/>
        <v>#VALUE!</v>
      </c>
      <c r="O1392" s="141">
        <f t="shared" si="223"/>
        <v>1.7464295928606433E-2</v>
      </c>
      <c r="P1392" s="139">
        <f t="shared" si="224"/>
        <v>-1.9305729156850473E-3</v>
      </c>
      <c r="Q1392" s="156">
        <f t="shared" si="225"/>
        <v>4.9850815563523405E-5</v>
      </c>
      <c r="R1392" s="156">
        <f t="shared" si="219"/>
        <v>-1.880722100121524E-3</v>
      </c>
    </row>
    <row r="1393" spans="9:18" ht="15" x14ac:dyDescent="0.2">
      <c r="I1393" s="49">
        <v>43110</v>
      </c>
      <c r="J1393" s="50">
        <v>5.2300000190734801</v>
      </c>
      <c r="K1393" s="139">
        <f t="shared" si="220"/>
        <v>-1.3295574822016473E-2</v>
      </c>
      <c r="L1393" s="140">
        <f t="shared" si="221"/>
        <v>6.0169236336670622</v>
      </c>
      <c r="M1393" s="139" t="e" cm="1">
        <f t="array" ref="M1393">[1]!BSMPut(L1393,$G$4,$G$7,V1393,$G$11,AE1393)</f>
        <v>#VALUE!</v>
      </c>
      <c r="N1393" s="139" t="e">
        <f t="shared" si="222"/>
        <v>#VALUE!</v>
      </c>
      <c r="O1393" s="141">
        <f t="shared" si="223"/>
        <v>-8.1076415923997835E-2</v>
      </c>
      <c r="P1393" s="139">
        <f t="shared" si="224"/>
        <v>8.9625103309948304E-3</v>
      </c>
      <c r="Q1393" s="156">
        <f t="shared" si="225"/>
        <v>1.0743831491416135E-3</v>
      </c>
      <c r="R1393" s="156">
        <f t="shared" si="219"/>
        <v>1.0036893480136444E-2</v>
      </c>
    </row>
    <row r="1394" spans="9:18" ht="15" x14ac:dyDescent="0.2">
      <c r="I1394" s="49">
        <v>43109</v>
      </c>
      <c r="J1394" s="50">
        <v>5.3000001907348597</v>
      </c>
      <c r="K1394" s="139">
        <f t="shared" si="220"/>
        <v>-3.7664790749424152E-3</v>
      </c>
      <c r="L1394" s="140">
        <f t="shared" si="221"/>
        <v>6.0750320600052774</v>
      </c>
      <c r="M1394" s="139" t="e" cm="1">
        <f t="array" ref="M1394">[1]!BSMPut(L1394,$G$4,$G$7,V1394,$G$11,AE1394)</f>
        <v>#VALUE!</v>
      </c>
      <c r="N1394" s="139" t="e">
        <f t="shared" si="222"/>
        <v>#VALUE!</v>
      </c>
      <c r="O1394" s="141">
        <f t="shared" si="223"/>
        <v>-2.2967989585782611E-2</v>
      </c>
      <c r="P1394" s="139">
        <f t="shared" si="224"/>
        <v>2.5389731600583549E-3</v>
      </c>
      <c r="Q1394" s="156">
        <f t="shared" si="225"/>
        <v>8.6221598340559486E-5</v>
      </c>
      <c r="R1394" s="156">
        <f t="shared" si="219"/>
        <v>2.6251947583989144E-3</v>
      </c>
    </row>
    <row r="1395" spans="9:18" ht="15" x14ac:dyDescent="0.2">
      <c r="I1395" s="49">
        <v>43108</v>
      </c>
      <c r="J1395" s="50">
        <v>5.3200001716613698</v>
      </c>
      <c r="K1395" s="139">
        <f t="shared" si="220"/>
        <v>3.7664790749424052E-3</v>
      </c>
      <c r="L1395" s="140">
        <f t="shared" si="221"/>
        <v>6.1209680391768417</v>
      </c>
      <c r="M1395" s="139" t="e" cm="1">
        <f t="array" ref="M1395">[1]!BSMPut(L1395,$G$4,$G$7,V1395,$G$11,AE1395)</f>
        <v>#VALUE!</v>
      </c>
      <c r="N1395" s="139" t="e">
        <f t="shared" si="222"/>
        <v>#VALUE!</v>
      </c>
      <c r="O1395" s="141">
        <f t="shared" si="223"/>
        <v>2.2967989585781723E-2</v>
      </c>
      <c r="P1395" s="139">
        <f t="shared" si="224"/>
        <v>-2.5389731600582569E-3</v>
      </c>
      <c r="Q1395" s="156">
        <f t="shared" si="225"/>
        <v>8.6221598340552818E-5</v>
      </c>
      <c r="R1395" s="156">
        <f t="shared" si="219"/>
        <v>-2.452751561717704E-3</v>
      </c>
    </row>
    <row r="1396" spans="9:18" ht="15" x14ac:dyDescent="0.2">
      <c r="I1396" s="49">
        <v>43105</v>
      </c>
      <c r="J1396" s="50">
        <v>5.3000001907348597</v>
      </c>
      <c r="K1396" s="139">
        <f t="shared" si="220"/>
        <v>1.0431636516575037E-2</v>
      </c>
      <c r="L1396" s="140">
        <f t="shared" si="221"/>
        <v>6.1616121695864505</v>
      </c>
      <c r="M1396" s="139" t="e" cm="1">
        <f t="array" ref="M1396">[1]!BSMPut(L1396,$G$4,$G$7,V1396,$G$11,AE1396)</f>
        <v>#VALUE!</v>
      </c>
      <c r="N1396" s="139" t="e">
        <f t="shared" si="222"/>
        <v>#VALUE!</v>
      </c>
      <c r="O1396" s="141">
        <f t="shared" si="223"/>
        <v>6.3612119995390515E-2</v>
      </c>
      <c r="P1396" s="139">
        <f t="shared" si="224"/>
        <v>-7.0319374153096845E-3</v>
      </c>
      <c r="Q1396" s="156">
        <f t="shared" si="225"/>
        <v>6.6137815038529797E-4</v>
      </c>
      <c r="R1396" s="156">
        <f t="shared" si="219"/>
        <v>-6.3705592649243867E-3</v>
      </c>
    </row>
    <row r="1397" spans="9:18" ht="15" x14ac:dyDescent="0.2">
      <c r="I1397" s="49">
        <v>43104</v>
      </c>
      <c r="J1397" s="50">
        <v>5.2449998855590803</v>
      </c>
      <c r="K1397" s="139">
        <f t="shared" si="220"/>
        <v>3.4921071031336973E-2</v>
      </c>
      <c r="L1397" s="140">
        <f t="shared" si="221"/>
        <v>6.3109487424719264</v>
      </c>
      <c r="M1397" s="139" t="e" cm="1">
        <f t="array" ref="M1397">[1]!BSMPut(L1397,$G$4,$G$7,V1397,$G$11,AE1397)</f>
        <v>#VALUE!</v>
      </c>
      <c r="N1397" s="139" t="e">
        <f t="shared" si="222"/>
        <v>#VALUE!</v>
      </c>
      <c r="O1397" s="141">
        <f t="shared" si="223"/>
        <v>0.21294869288086637</v>
      </c>
      <c r="P1397" s="139">
        <f t="shared" si="224"/>
        <v>-2.3540197703185547E-2</v>
      </c>
      <c r="Q1397" s="156">
        <f t="shared" si="225"/>
        <v>7.4117380444110939E-3</v>
      </c>
      <c r="R1397" s="156">
        <f t="shared" si="219"/>
        <v>-1.6128459658774453E-2</v>
      </c>
    </row>
    <row r="1398" spans="9:18" ht="15" x14ac:dyDescent="0.2">
      <c r="I1398" s="49">
        <v>43103</v>
      </c>
      <c r="J1398" s="50">
        <v>5.0650000572204501</v>
      </c>
      <c r="K1398" s="139">
        <f t="shared" si="220"/>
        <v>-1.2751532492974739E-2</v>
      </c>
      <c r="L1398" s="140">
        <f t="shared" si="221"/>
        <v>6.0202412038165374</v>
      </c>
      <c r="M1398" s="139" t="e" cm="1">
        <f t="array" ref="M1398">[1]!BSMPut(L1398,$G$4,$G$7,V1398,$G$11,AE1398)</f>
        <v>#VALUE!</v>
      </c>
      <c r="N1398" s="139" t="e">
        <f t="shared" si="222"/>
        <v>#VALUE!</v>
      </c>
      <c r="O1398" s="141">
        <f t="shared" si="223"/>
        <v>-7.7758845774522634E-2</v>
      </c>
      <c r="P1398" s="139">
        <f t="shared" si="224"/>
        <v>8.5957728969382422E-3</v>
      </c>
      <c r="Q1398" s="156">
        <f t="shared" si="225"/>
        <v>9.8825658110118374E-4</v>
      </c>
      <c r="R1398" s="156">
        <f t="shared" si="219"/>
        <v>9.5840294780394266E-3</v>
      </c>
    </row>
    <row r="1399" spans="9:18" ht="15" x14ac:dyDescent="0.2">
      <c r="I1399" s="49">
        <v>43102</v>
      </c>
      <c r="J1399" s="50">
        <v>5.13000011444091</v>
      </c>
      <c r="K1399" s="139">
        <f t="shared" si="220"/>
        <v>0</v>
      </c>
      <c r="L1399" s="140">
        <f t="shared" si="221"/>
        <v>6.09800004959106</v>
      </c>
      <c r="M1399" s="139" t="e" cm="1">
        <f t="array" ref="M1399">[1]!BSMPut(L1399,$G$4,$G$7,V1399,$G$11,AE1399)</f>
        <v>#VALUE!</v>
      </c>
      <c r="N1399" s="139" t="e">
        <f t="shared" si="222"/>
        <v>#VALUE!</v>
      </c>
      <c r="O1399" s="141">
        <f t="shared" si="223"/>
        <v>0</v>
      </c>
      <c r="P1399" s="139">
        <f t="shared" si="224"/>
        <v>0</v>
      </c>
      <c r="Q1399" s="156">
        <f t="shared" si="225"/>
        <v>0</v>
      </c>
      <c r="R1399" s="156">
        <f t="shared" si="219"/>
        <v>0</v>
      </c>
    </row>
    <row r="1400" spans="9:18" ht="15" x14ac:dyDescent="0.2">
      <c r="I1400" s="49">
        <v>43101</v>
      </c>
      <c r="J1400" s="50">
        <v>5.13000011444091</v>
      </c>
      <c r="K1400" s="139">
        <f t="shared" si="220"/>
        <v>-1.9473720006597947E-3</v>
      </c>
      <c r="L1400" s="140">
        <f t="shared" si="221"/>
        <v>6.0861249750344646</v>
      </c>
      <c r="M1400" s="139" t="e" cm="1">
        <f t="array" ref="M1400">[1]!BSMPut(L1400,$G$4,$G$7,V1400,$G$11,AE1400)</f>
        <v>#VALUE!</v>
      </c>
      <c r="N1400" s="139" t="e">
        <f t="shared" si="222"/>
        <v>#VALUE!</v>
      </c>
      <c r="O1400" s="141">
        <f t="shared" si="223"/>
        <v>-1.1875074556595422E-2</v>
      </c>
      <c r="P1400" s="139">
        <f t="shared" si="224"/>
        <v>1.3127180966483489E-3</v>
      </c>
      <c r="Q1400" s="156">
        <f t="shared" si="225"/>
        <v>2.3048506766751115E-5</v>
      </c>
      <c r="R1400" s="156">
        <f t="shared" si="219"/>
        <v>1.3357666034151E-3</v>
      </c>
    </row>
    <row r="1401" spans="9:18" ht="15" x14ac:dyDescent="0.2">
      <c r="I1401" s="49">
        <v>43098</v>
      </c>
      <c r="J1401" s="50">
        <v>5.1399998664855904</v>
      </c>
      <c r="K1401" s="139">
        <f t="shared" si="220"/>
        <v>-9.6806547114247493E-3</v>
      </c>
      <c r="L1401" s="140">
        <f t="shared" si="221"/>
        <v>6.0389674166807179</v>
      </c>
      <c r="M1401" s="139" t="e" cm="1">
        <f t="array" ref="M1401">[1]!BSMPut(L1401,$G$4,$G$7,V1401,$G$11,AE1401)</f>
        <v>#VALUE!</v>
      </c>
      <c r="N1401" s="139" t="e">
        <f t="shared" si="222"/>
        <v>#VALUE!</v>
      </c>
      <c r="O1401" s="141">
        <f t="shared" si="223"/>
        <v>-5.9032632910342109E-2</v>
      </c>
      <c r="P1401" s="139">
        <f t="shared" si="224"/>
        <v>6.5257026509501119E-3</v>
      </c>
      <c r="Q1401" s="156">
        <f t="shared" si="225"/>
        <v>5.69579580516785E-4</v>
      </c>
      <c r="R1401" s="156">
        <f t="shared" si="219"/>
        <v>7.0952822314668974E-3</v>
      </c>
    </row>
    <row r="1402" spans="9:18" ht="15" x14ac:dyDescent="0.2">
      <c r="I1402" s="49">
        <v>43097</v>
      </c>
      <c r="J1402" s="50">
        <v>5.1900000572204501</v>
      </c>
      <c r="K1402" s="139">
        <f t="shared" si="220"/>
        <v>-1.0541511826277671E-2</v>
      </c>
      <c r="L1402" s="140">
        <f t="shared" si="221"/>
        <v>6.0337179099516538</v>
      </c>
      <c r="M1402" s="139" t="e" cm="1">
        <f t="array" ref="M1402">[1]!BSMPut(L1402,$G$4,$G$7,V1402,$G$11,AE1402)</f>
        <v>#VALUE!</v>
      </c>
      <c r="N1402" s="139" t="e">
        <f t="shared" si="222"/>
        <v>#VALUE!</v>
      </c>
      <c r="O1402" s="141">
        <f t="shared" si="223"/>
        <v>-6.4282139639406211E-2</v>
      </c>
      <c r="P1402" s="139">
        <f t="shared" si="224"/>
        <v>7.1060040586488444E-3</v>
      </c>
      <c r="Q1402" s="156">
        <f t="shared" si="225"/>
        <v>6.7538397527448931E-4</v>
      </c>
      <c r="R1402" s="156">
        <f t="shared" si="219"/>
        <v>7.781388033923334E-3</v>
      </c>
    </row>
    <row r="1403" spans="9:18" ht="15" x14ac:dyDescent="0.2">
      <c r="I1403" s="49">
        <v>43096</v>
      </c>
      <c r="J1403" s="50">
        <v>5.2449998855590803</v>
      </c>
      <c r="K1403" s="139">
        <f t="shared" si="220"/>
        <v>-7.5973704211080286E-3</v>
      </c>
      <c r="L1403" s="140">
        <f t="shared" si="221"/>
        <v>6.0516712843863818</v>
      </c>
      <c r="M1403" s="139" t="e" cm="1">
        <f t="array" ref="M1403">[1]!BSMPut(L1403,$G$4,$G$7,V1403,$G$11,AE1403)</f>
        <v>#VALUE!</v>
      </c>
      <c r="N1403" s="139" t="e">
        <f t="shared" si="222"/>
        <v>#VALUE!</v>
      </c>
      <c r="O1403" s="141">
        <f t="shared" si="223"/>
        <v>-4.6328765204678213E-2</v>
      </c>
      <c r="P1403" s="139">
        <f t="shared" si="224"/>
        <v>5.1213664545605615E-3</v>
      </c>
      <c r="Q1403" s="156">
        <f t="shared" si="225"/>
        <v>3.5080966873718617E-4</v>
      </c>
      <c r="R1403" s="156">
        <f t="shared" si="219"/>
        <v>5.4721761232977475E-3</v>
      </c>
    </row>
    <row r="1404" spans="9:18" ht="15" x14ac:dyDescent="0.2">
      <c r="I1404" s="49">
        <v>43095</v>
      </c>
      <c r="J1404" s="50">
        <v>5.2849998474120996</v>
      </c>
      <c r="K1404" s="139">
        <f t="shared" si="220"/>
        <v>0</v>
      </c>
      <c r="L1404" s="140">
        <f t="shared" si="221"/>
        <v>6.09800004959106</v>
      </c>
      <c r="M1404" s="139" t="e" cm="1">
        <f t="array" ref="M1404">[1]!BSMPut(L1404,$G$4,$G$7,V1404,$G$11,AE1404)</f>
        <v>#VALUE!</v>
      </c>
      <c r="N1404" s="139" t="e">
        <f t="shared" si="222"/>
        <v>#VALUE!</v>
      </c>
      <c r="O1404" s="141">
        <f t="shared" si="223"/>
        <v>0</v>
      </c>
      <c r="P1404" s="139">
        <f t="shared" si="224"/>
        <v>0</v>
      </c>
      <c r="Q1404" s="156">
        <f t="shared" si="225"/>
        <v>0</v>
      </c>
      <c r="R1404" s="156">
        <f t="shared" si="219"/>
        <v>0</v>
      </c>
    </row>
    <row r="1405" spans="9:18" ht="15" x14ac:dyDescent="0.2">
      <c r="I1405" s="49">
        <v>43094</v>
      </c>
      <c r="J1405" s="50">
        <v>5.2849998474120996</v>
      </c>
      <c r="K1405" s="139">
        <f t="shared" si="220"/>
        <v>0</v>
      </c>
      <c r="L1405" s="140">
        <f t="shared" si="221"/>
        <v>6.09800004959106</v>
      </c>
      <c r="M1405" s="139" t="e" cm="1">
        <f t="array" ref="M1405">[1]!BSMPut(L1405,$G$4,$G$7,V1405,$G$11,AE1405)</f>
        <v>#VALUE!</v>
      </c>
      <c r="N1405" s="139" t="e">
        <f t="shared" si="222"/>
        <v>#VALUE!</v>
      </c>
      <c r="O1405" s="141">
        <f t="shared" si="223"/>
        <v>0</v>
      </c>
      <c r="P1405" s="139">
        <f t="shared" si="224"/>
        <v>0</v>
      </c>
      <c r="Q1405" s="156">
        <f t="shared" si="225"/>
        <v>0</v>
      </c>
      <c r="R1405" s="156">
        <f t="shared" si="219"/>
        <v>0</v>
      </c>
    </row>
    <row r="1406" spans="9:18" ht="15" x14ac:dyDescent="0.2">
      <c r="I1406" s="49">
        <v>43091</v>
      </c>
      <c r="J1406" s="50">
        <v>5.2849998474120996</v>
      </c>
      <c r="K1406" s="139">
        <f t="shared" si="220"/>
        <v>9.4645299571856367E-4</v>
      </c>
      <c r="L1406" s="140">
        <f t="shared" si="221"/>
        <v>6.1037715200058873</v>
      </c>
      <c r="M1406" s="139" t="e" cm="1">
        <f t="array" ref="M1406">[1]!BSMPut(L1406,$G$4,$G$7,V1406,$G$11,AE1406)</f>
        <v>#VALUE!</v>
      </c>
      <c r="N1406" s="139" t="e">
        <f t="shared" si="222"/>
        <v>#VALUE!</v>
      </c>
      <c r="O1406" s="141">
        <f t="shared" si="223"/>
        <v>5.7714704148272844E-3</v>
      </c>
      <c r="P1406" s="139">
        <f t="shared" si="224"/>
        <v>-6.3800135499835159E-4</v>
      </c>
      <c r="Q1406" s="156">
        <f t="shared" si="225"/>
        <v>5.444312578725921E-6</v>
      </c>
      <c r="R1406" s="156">
        <f t="shared" si="219"/>
        <v>-6.3255704241962571E-4</v>
      </c>
    </row>
    <row r="1407" spans="9:18" ht="15" x14ac:dyDescent="0.2">
      <c r="I1407" s="49">
        <v>43090</v>
      </c>
      <c r="J1407" s="50">
        <v>5.2800002098083496</v>
      </c>
      <c r="K1407" s="139">
        <f t="shared" si="220"/>
        <v>9.4744001333553626E-4</v>
      </c>
      <c r="L1407" s="140">
        <f t="shared" si="221"/>
        <v>6.1037775388393651</v>
      </c>
      <c r="M1407" s="139" t="e" cm="1">
        <f t="array" ref="M1407">[1]!BSMPut(L1407,$G$4,$G$7,V1407,$G$11,AE1407)</f>
        <v>#VALUE!</v>
      </c>
      <c r="N1407" s="139" t="e">
        <f t="shared" si="222"/>
        <v>#VALUE!</v>
      </c>
      <c r="O1407" s="141">
        <f t="shared" si="223"/>
        <v>5.7774892483051232E-3</v>
      </c>
      <c r="P1407" s="139">
        <f t="shared" si="224"/>
        <v>-6.3866670085276425E-4</v>
      </c>
      <c r="Q1407" s="156">
        <f t="shared" si="225"/>
        <v>5.4556738072803455E-6</v>
      </c>
      <c r="R1407" s="156">
        <f t="shared" si="219"/>
        <v>-6.3321102704548386E-4</v>
      </c>
    </row>
    <row r="1408" spans="9:18" ht="15" x14ac:dyDescent="0.2">
      <c r="I1408" s="49">
        <v>43089</v>
      </c>
      <c r="J1408" s="50">
        <v>5.2750000953674299</v>
      </c>
      <c r="K1408" s="139">
        <f t="shared" si="220"/>
        <v>-9.433978335469528E-3</v>
      </c>
      <c r="L1408" s="140">
        <f t="shared" si="221"/>
        <v>6.0404716492335258</v>
      </c>
      <c r="M1408" s="139" t="e" cm="1">
        <f t="array" ref="M1408">[1]!BSMPut(L1408,$G$4,$G$7,V1408,$G$11,AE1408)</f>
        <v>#VALUE!</v>
      </c>
      <c r="N1408" s="139" t="e">
        <f t="shared" si="222"/>
        <v>#VALUE!</v>
      </c>
      <c r="O1408" s="141">
        <f t="shared" si="223"/>
        <v>-5.752840035753426E-2</v>
      </c>
      <c r="P1408" s="139">
        <f t="shared" si="224"/>
        <v>6.3594187860170955E-3</v>
      </c>
      <c r="Q1408" s="156">
        <f t="shared" si="225"/>
        <v>5.4092206898878766E-4</v>
      </c>
      <c r="R1408" s="156">
        <f t="shared" si="219"/>
        <v>6.9003408550058834E-3</v>
      </c>
    </row>
    <row r="1409" spans="9:18" ht="15" x14ac:dyDescent="0.2">
      <c r="I1409" s="49">
        <v>43088</v>
      </c>
      <c r="J1409" s="50">
        <v>5.3249998092651296</v>
      </c>
      <c r="K1409" s="139">
        <f t="shared" si="220"/>
        <v>-2.4119929522242279E-2</v>
      </c>
      <c r="L1409" s="140">
        <f t="shared" si="221"/>
        <v>5.950916718168294</v>
      </c>
      <c r="M1409" s="139" t="e" cm="1">
        <f t="array" ref="M1409">[1]!BSMPut(L1409,$G$4,$G$7,V1409,$G$11,AE1409)</f>
        <v>#VALUE!</v>
      </c>
      <c r="N1409" s="139" t="e">
        <f t="shared" si="222"/>
        <v>#VALUE!</v>
      </c>
      <c r="O1409" s="141">
        <f t="shared" si="223"/>
        <v>-0.14708333142276597</v>
      </c>
      <c r="P1409" s="139">
        <f t="shared" si="224"/>
        <v>1.6259177991160948E-2</v>
      </c>
      <c r="Q1409" s="156">
        <f t="shared" si="225"/>
        <v>3.5358759511994499E-3</v>
      </c>
      <c r="R1409" s="156">
        <f t="shared" si="219"/>
        <v>1.9795053942360398E-2</v>
      </c>
    </row>
    <row r="1410" spans="9:18" ht="15" x14ac:dyDescent="0.2">
      <c r="I1410" s="49">
        <v>43087</v>
      </c>
      <c r="J1410" s="50">
        <v>5.4549999237060502</v>
      </c>
      <c r="K1410" s="139">
        <f t="shared" si="220"/>
        <v>2.3181381435284164E-2</v>
      </c>
      <c r="L1410" s="140">
        <f t="shared" si="221"/>
        <v>6.239360114733012</v>
      </c>
      <c r="M1410" s="139" t="e" cm="1">
        <f t="array" ref="M1410">[1]!BSMPut(L1410,$G$4,$G$7,V1410,$G$11,AE1410)</f>
        <v>#VALUE!</v>
      </c>
      <c r="N1410" s="139" t="e">
        <f t="shared" si="222"/>
        <v>#VALUE!</v>
      </c>
      <c r="O1410" s="141">
        <f t="shared" si="223"/>
        <v>0.14136006514195198</v>
      </c>
      <c r="P1410" s="139">
        <f t="shared" si="224"/>
        <v>-1.5626505313363816E-2</v>
      </c>
      <c r="Q1410" s="156">
        <f t="shared" si="225"/>
        <v>3.2660556283797544E-3</v>
      </c>
      <c r="R1410" s="156">
        <f t="shared" si="219"/>
        <v>-1.2360449684984062E-2</v>
      </c>
    </row>
    <row r="1411" spans="9:18" ht="15" x14ac:dyDescent="0.2">
      <c r="I1411" s="49">
        <v>43084</v>
      </c>
      <c r="J1411" s="50">
        <v>5.3299999237060502</v>
      </c>
      <c r="K1411" s="139">
        <f t="shared" si="220"/>
        <v>-5.6127761284220489E-3</v>
      </c>
      <c r="L1411" s="140">
        <f t="shared" si="221"/>
        <v>6.0637733404815988</v>
      </c>
      <c r="M1411" s="139" t="e" cm="1">
        <f t="array" ref="M1411">[1]!BSMPut(L1411,$G$4,$G$7,V1411,$G$11,AE1411)</f>
        <v>#VALUE!</v>
      </c>
      <c r="N1411" s="139" t="e">
        <f t="shared" si="222"/>
        <v>#VALUE!</v>
      </c>
      <c r="O1411" s="141">
        <f t="shared" si="223"/>
        <v>-3.422670910946124E-2</v>
      </c>
      <c r="P1411" s="139">
        <f t="shared" si="224"/>
        <v>3.7835569134809775E-3</v>
      </c>
      <c r="Q1411" s="156">
        <f t="shared" si="225"/>
        <v>1.9146984771867802E-4</v>
      </c>
      <c r="R1411" s="156">
        <f t="shared" ref="R1411:R1474" si="226">P1411+Q1411+X1411+AG1411</f>
        <v>3.9750267611996558E-3</v>
      </c>
    </row>
    <row r="1412" spans="9:18" ht="15" x14ac:dyDescent="0.2">
      <c r="I1412" s="49">
        <v>43083</v>
      </c>
      <c r="J1412" s="50">
        <v>5.3600001335143999</v>
      </c>
      <c r="K1412" s="139">
        <f t="shared" ref="K1412:K1475" si="227">LN(J1412/J1413)</f>
        <v>-1.5733787919232418E-2</v>
      </c>
      <c r="L1412" s="140">
        <f t="shared" ref="L1412:L1475" si="228">$J$3*(1+K1412)</f>
        <v>6.0020554100793255</v>
      </c>
      <c r="M1412" s="139" t="e" cm="1">
        <f t="array" ref="M1412">[1]!BSMPut(L1412,$G$4,$G$7,V1412,$G$11,AE1412)</f>
        <v>#VALUE!</v>
      </c>
      <c r="N1412" s="139" t="e">
        <f t="shared" ref="N1412:N1475" si="229">$B$5*(M1412-$G$10)</f>
        <v>#VALUE!</v>
      </c>
      <c r="O1412" s="141">
        <f t="shared" ref="O1412:O1475" si="230">L1412-$J$3</f>
        <v>-9.5944639511734486E-2</v>
      </c>
      <c r="P1412" s="139">
        <f t="shared" ref="P1412:P1475" si="231">O1412*$G$15</f>
        <v>1.0606103057559695E-2</v>
      </c>
      <c r="Q1412" s="156">
        <f t="shared" ref="Q1412:Q1475" si="232">0.5*$G$16*O1412^2</f>
        <v>1.5045670103729621E-3</v>
      </c>
      <c r="R1412" s="156">
        <f t="shared" si="226"/>
        <v>1.2110670067932656E-2</v>
      </c>
    </row>
    <row r="1413" spans="9:18" ht="15" x14ac:dyDescent="0.2">
      <c r="I1413" s="49">
        <v>43082</v>
      </c>
      <c r="J1413" s="50">
        <v>5.4450001716613698</v>
      </c>
      <c r="K1413" s="139">
        <f t="shared" si="227"/>
        <v>-9.1407791178657223E-3</v>
      </c>
      <c r="L1413" s="140">
        <f t="shared" si="228"/>
        <v>6.0422595780770143</v>
      </c>
      <c r="M1413" s="139" t="e" cm="1">
        <f t="array" ref="M1413">[1]!BSMPut(L1413,$G$4,$G$7,V1413,$G$11,AE1413)</f>
        <v>#VALUE!</v>
      </c>
      <c r="N1413" s="139" t="e">
        <f t="shared" si="229"/>
        <v>#VALUE!</v>
      </c>
      <c r="O1413" s="141">
        <f t="shared" si="230"/>
        <v>-5.5740471514045709E-2</v>
      </c>
      <c r="P1413" s="139">
        <f t="shared" si="231"/>
        <v>6.161774001794379E-3</v>
      </c>
      <c r="Q1413" s="156">
        <f t="shared" si="232"/>
        <v>5.078218467320935E-4</v>
      </c>
      <c r="R1413" s="156">
        <f t="shared" si="226"/>
        <v>6.6695958485264726E-3</v>
      </c>
    </row>
    <row r="1414" spans="9:18" ht="15" x14ac:dyDescent="0.2">
      <c r="I1414" s="49">
        <v>43081</v>
      </c>
      <c r="J1414" s="50">
        <v>5.4949998855590803</v>
      </c>
      <c r="K1414" s="139">
        <f t="shared" si="227"/>
        <v>-1.8182239339711215E-3</v>
      </c>
      <c r="L1414" s="140">
        <f t="shared" si="228"/>
        <v>6.0869125199515368</v>
      </c>
      <c r="M1414" s="139" t="e" cm="1">
        <f t="array" ref="M1414">[1]!BSMPut(L1414,$G$4,$G$7,V1414,$G$11,AE1414)</f>
        <v>#VALUE!</v>
      </c>
      <c r="N1414" s="139" t="e">
        <f t="shared" si="229"/>
        <v>#VALUE!</v>
      </c>
      <c r="O1414" s="141">
        <f t="shared" si="230"/>
        <v>-1.1087529639523197E-2</v>
      </c>
      <c r="P1414" s="139">
        <f t="shared" si="231"/>
        <v>1.2256597409608095E-3</v>
      </c>
      <c r="Q1414" s="156">
        <f t="shared" si="232"/>
        <v>2.009276439740671E-5</v>
      </c>
      <c r="R1414" s="156">
        <f t="shared" si="226"/>
        <v>1.2457525053582161E-3</v>
      </c>
    </row>
    <row r="1415" spans="9:18" ht="15" x14ac:dyDescent="0.2">
      <c r="I1415" s="49">
        <v>43080</v>
      </c>
      <c r="J1415" s="50">
        <v>5.50500011444091</v>
      </c>
      <c r="K1415" s="139">
        <f t="shared" si="227"/>
        <v>-1.2635492170466512E-2</v>
      </c>
      <c r="L1415" s="140">
        <f t="shared" si="228"/>
        <v>6.0209488177089474</v>
      </c>
      <c r="M1415" s="139" t="e" cm="1">
        <f t="array" ref="M1415">[1]!BSMPut(L1415,$G$4,$G$7,V1415,$G$11,AE1415)</f>
        <v>#VALUE!</v>
      </c>
      <c r="N1415" s="139" t="e">
        <f t="shared" si="229"/>
        <v>#VALUE!</v>
      </c>
      <c r="O1415" s="141">
        <f t="shared" si="230"/>
        <v>-7.7051231882112603E-2</v>
      </c>
      <c r="P1415" s="139">
        <f t="shared" si="231"/>
        <v>8.5175504354640524E-3</v>
      </c>
      <c r="Q1415" s="156">
        <f t="shared" si="232"/>
        <v>9.7035193738445895E-4</v>
      </c>
      <c r="R1415" s="156">
        <f t="shared" si="226"/>
        <v>9.4879023728485119E-3</v>
      </c>
    </row>
    <row r="1416" spans="9:18" ht="15" x14ac:dyDescent="0.2">
      <c r="I1416" s="49">
        <v>43077</v>
      </c>
      <c r="J1416" s="50">
        <v>5.5749998092651296</v>
      </c>
      <c r="K1416" s="139">
        <f t="shared" si="227"/>
        <v>7.2007445408722275E-3</v>
      </c>
      <c r="L1416" s="140">
        <f t="shared" si="228"/>
        <v>6.1419101901583906</v>
      </c>
      <c r="M1416" s="139" t="e" cm="1">
        <f t="array" ref="M1416">[1]!BSMPut(L1416,$G$4,$G$7,V1416,$G$11,AE1416)</f>
        <v>#VALUE!</v>
      </c>
      <c r="N1416" s="139" t="e">
        <f t="shared" si="229"/>
        <v>#VALUE!</v>
      </c>
      <c r="O1416" s="141">
        <f t="shared" si="230"/>
        <v>4.3910140567330558E-2</v>
      </c>
      <c r="P1416" s="139">
        <f t="shared" si="231"/>
        <v>-4.854002042209783E-3</v>
      </c>
      <c r="Q1416" s="156">
        <f t="shared" si="232"/>
        <v>3.1513726315071845E-4</v>
      </c>
      <c r="R1416" s="156">
        <f t="shared" si="226"/>
        <v>-4.5388647790590647E-3</v>
      </c>
    </row>
    <row r="1417" spans="9:18" ht="15" x14ac:dyDescent="0.2">
      <c r="I1417" s="49">
        <v>43076</v>
      </c>
      <c r="J1417" s="50">
        <v>5.5349998474120996</v>
      </c>
      <c r="K1417" s="139">
        <f t="shared" si="227"/>
        <v>-9.0295528067914073E-4</v>
      </c>
      <c r="L1417" s="140">
        <f t="shared" si="228"/>
        <v>6.0924938282446996</v>
      </c>
      <c r="M1417" s="139" t="e" cm="1">
        <f t="array" ref="M1417">[1]!BSMPut(L1417,$G$4,$G$7,V1417,$G$11,AE1417)</f>
        <v>#VALUE!</v>
      </c>
      <c r="N1417" s="139" t="e">
        <f t="shared" si="229"/>
        <v>#VALUE!</v>
      </c>
      <c r="O1417" s="141">
        <f t="shared" si="230"/>
        <v>-5.5062213463603626E-3</v>
      </c>
      <c r="P1417" s="139">
        <f t="shared" si="231"/>
        <v>6.0867966521559094E-4</v>
      </c>
      <c r="Q1417" s="156">
        <f t="shared" si="232"/>
        <v>4.9553853861753301E-6</v>
      </c>
      <c r="R1417" s="156">
        <f t="shared" si="226"/>
        <v>6.1363505060176623E-4</v>
      </c>
    </row>
    <row r="1418" spans="9:18" ht="15" x14ac:dyDescent="0.2">
      <c r="I1418" s="49">
        <v>43075</v>
      </c>
      <c r="J1418" s="50">
        <v>5.5399999618530202</v>
      </c>
      <c r="K1418" s="139">
        <f t="shared" si="227"/>
        <v>-9.0214068792568219E-4</v>
      </c>
      <c r="L1418" s="140">
        <f t="shared" si="228"/>
        <v>6.092498795631351</v>
      </c>
      <c r="M1418" s="139" t="e" cm="1">
        <f t="array" ref="M1418">[1]!BSMPut(L1418,$G$4,$G$7,V1418,$G$11,AE1418)</f>
        <v>#VALUE!</v>
      </c>
      <c r="N1418" s="139" t="e">
        <f t="shared" si="229"/>
        <v>#VALUE!</v>
      </c>
      <c r="O1418" s="141">
        <f t="shared" si="230"/>
        <v>-5.5012539597090182E-3</v>
      </c>
      <c r="P1418" s="139">
        <f t="shared" si="231"/>
        <v>6.0813055048631562E-4</v>
      </c>
      <c r="Q1418" s="156">
        <f t="shared" si="232"/>
        <v>4.9464485089840922E-6</v>
      </c>
      <c r="R1418" s="156">
        <f t="shared" si="226"/>
        <v>6.1307699899529973E-4</v>
      </c>
    </row>
    <row r="1419" spans="9:18" ht="15" x14ac:dyDescent="0.2">
      <c r="I1419" s="49">
        <v>43074</v>
      </c>
      <c r="J1419" s="50">
        <v>5.54500007629394</v>
      </c>
      <c r="K1419" s="139">
        <f t="shared" si="227"/>
        <v>2.0037124516352457E-2</v>
      </c>
      <c r="L1419" s="140">
        <f t="shared" si="228"/>
        <v>6.2201864358854397</v>
      </c>
      <c r="M1419" s="139" t="e" cm="1">
        <f t="array" ref="M1419">[1]!BSMPut(L1419,$G$4,$G$7,V1419,$G$11,AE1419)</f>
        <v>#VALUE!</v>
      </c>
      <c r="N1419" s="139" t="e">
        <f t="shared" si="229"/>
        <v>#VALUE!</v>
      </c>
      <c r="O1419" s="141">
        <f t="shared" si="230"/>
        <v>0.12218638629437972</v>
      </c>
      <c r="P1419" s="139">
        <f t="shared" si="231"/>
        <v>-1.3506970393176511E-2</v>
      </c>
      <c r="Q1419" s="156">
        <f t="shared" si="232"/>
        <v>2.4401456255580497E-3</v>
      </c>
      <c r="R1419" s="156">
        <f t="shared" si="226"/>
        <v>-1.1066824767618461E-2</v>
      </c>
    </row>
    <row r="1420" spans="9:18" ht="15" x14ac:dyDescent="0.2">
      <c r="I1420" s="49">
        <v>43073</v>
      </c>
      <c r="J1420" s="50">
        <v>5.4349999427795401</v>
      </c>
      <c r="K1420" s="139">
        <f t="shared" si="227"/>
        <v>1.8415754600070791E-3</v>
      </c>
      <c r="L1420" s="140">
        <f t="shared" si="228"/>
        <v>6.1092299768375096</v>
      </c>
      <c r="M1420" s="139" t="e" cm="1">
        <f t="array" ref="M1420">[1]!BSMPut(L1420,$G$4,$G$7,V1420,$G$11,AE1420)</f>
        <v>#VALUE!</v>
      </c>
      <c r="N1420" s="139" t="e">
        <f t="shared" si="229"/>
        <v>#VALUE!</v>
      </c>
      <c r="O1420" s="141">
        <f t="shared" si="230"/>
        <v>1.1229927246449556E-2</v>
      </c>
      <c r="P1420" s="139">
        <f t="shared" si="231"/>
        <v>-1.2414009402805081E-3</v>
      </c>
      <c r="Q1420" s="156">
        <f t="shared" si="232"/>
        <v>2.0612182999959972E-5</v>
      </c>
      <c r="R1420" s="156">
        <f t="shared" si="226"/>
        <v>-1.2207887572805482E-3</v>
      </c>
    </row>
    <row r="1421" spans="9:18" ht="15" x14ac:dyDescent="0.2">
      <c r="I1421" s="49">
        <v>43070</v>
      </c>
      <c r="J1421" s="50">
        <v>5.4250001907348597</v>
      </c>
      <c r="K1421" s="139">
        <f t="shared" si="227"/>
        <v>-1.0999183483903165E-2</v>
      </c>
      <c r="L1421" s="140">
        <f t="shared" si="228"/>
        <v>6.0309270281607574</v>
      </c>
      <c r="M1421" s="139" t="e" cm="1">
        <f t="array" ref="M1421">[1]!BSMPut(L1421,$G$4,$G$7,V1421,$G$11,AE1421)</f>
        <v>#VALUE!</v>
      </c>
      <c r="N1421" s="139" t="e">
        <f t="shared" si="229"/>
        <v>#VALUE!</v>
      </c>
      <c r="O1421" s="141">
        <f t="shared" si="230"/>
        <v>-6.7073021430302582E-2</v>
      </c>
      <c r="P1421" s="139">
        <f t="shared" si="231"/>
        <v>7.414519261231824E-3</v>
      </c>
      <c r="Q1421" s="156">
        <f t="shared" si="232"/>
        <v>7.3530216553333765E-4</v>
      </c>
      <c r="R1421" s="156">
        <f t="shared" si="226"/>
        <v>8.1498214267651612E-3</v>
      </c>
    </row>
    <row r="1422" spans="9:18" ht="15" x14ac:dyDescent="0.2">
      <c r="I1422" s="49">
        <v>43069</v>
      </c>
      <c r="J1422" s="50">
        <v>5.4850001335143999</v>
      </c>
      <c r="K1422" s="139">
        <f t="shared" si="227"/>
        <v>3.6529685194924889E-3</v>
      </c>
      <c r="L1422" s="140">
        <f t="shared" si="228"/>
        <v>6.1202758518040801</v>
      </c>
      <c r="M1422" s="139" t="e" cm="1">
        <f t="array" ref="M1422">[1]!BSMPut(L1422,$G$4,$G$7,V1422,$G$11,AE1422)</f>
        <v>#VALUE!</v>
      </c>
      <c r="N1422" s="139" t="e">
        <f t="shared" si="229"/>
        <v>#VALUE!</v>
      </c>
      <c r="O1422" s="141">
        <f t="shared" si="230"/>
        <v>2.2275802213020057E-2</v>
      </c>
      <c r="P1422" s="139">
        <f t="shared" si="231"/>
        <v>-2.4624560075835336E-3</v>
      </c>
      <c r="Q1422" s="156">
        <f t="shared" si="232"/>
        <v>8.1102979724603173E-5</v>
      </c>
      <c r="R1422" s="156">
        <f t="shared" si="226"/>
        <v>-2.3813530278589306E-3</v>
      </c>
    </row>
    <row r="1423" spans="9:18" ht="15" x14ac:dyDescent="0.2">
      <c r="I1423" s="49">
        <v>43068</v>
      </c>
      <c r="J1423" s="50">
        <v>5.4650001525878897</v>
      </c>
      <c r="K1423" s="139">
        <f t="shared" si="227"/>
        <v>1.3818789399289894E-2</v>
      </c>
      <c r="L1423" s="140">
        <f t="shared" si="228"/>
        <v>6.1822670280332179</v>
      </c>
      <c r="M1423" s="139" t="e" cm="1">
        <f t="array" ref="M1423">[1]!BSMPut(L1423,$G$4,$G$7,V1423,$G$11,AE1423)</f>
        <v>#VALUE!</v>
      </c>
      <c r="N1423" s="139" t="e">
        <f t="shared" si="229"/>
        <v>#VALUE!</v>
      </c>
      <c r="O1423" s="141">
        <f t="shared" si="230"/>
        <v>8.4266978442157914E-2</v>
      </c>
      <c r="P1423" s="139">
        <f t="shared" si="231"/>
        <v>-9.3152078350075915E-3</v>
      </c>
      <c r="Q1423" s="156">
        <f t="shared" si="232"/>
        <v>1.1606063641236037E-3</v>
      </c>
      <c r="R1423" s="156">
        <f t="shared" si="226"/>
        <v>-8.1546014708839872E-3</v>
      </c>
    </row>
    <row r="1424" spans="9:18" ht="15" x14ac:dyDescent="0.2">
      <c r="I1424" s="49">
        <v>43067</v>
      </c>
      <c r="J1424" s="50">
        <v>5.3899998664855904</v>
      </c>
      <c r="K1424" s="139">
        <f t="shared" si="227"/>
        <v>9.3196786035288307E-3</v>
      </c>
      <c r="L1424" s="140">
        <f t="shared" si="228"/>
        <v>6.154831450177551</v>
      </c>
      <c r="M1424" s="139" t="e" cm="1">
        <f t="array" ref="M1424">[1]!BSMPut(L1424,$G$4,$G$7,V1424,$G$11,AE1424)</f>
        <v>#VALUE!</v>
      </c>
      <c r="N1424" s="139" t="e">
        <f t="shared" si="229"/>
        <v>#VALUE!</v>
      </c>
      <c r="O1424" s="141">
        <f t="shared" si="230"/>
        <v>5.6831400586490943E-2</v>
      </c>
      <c r="P1424" s="139">
        <f t="shared" si="231"/>
        <v>-6.2823696518455431E-3</v>
      </c>
      <c r="Q1424" s="156">
        <f t="shared" si="232"/>
        <v>5.2789411757000267E-4</v>
      </c>
      <c r="R1424" s="156">
        <f t="shared" si="226"/>
        <v>-5.7544755342755407E-3</v>
      </c>
    </row>
    <row r="1425" spans="9:18" ht="15" x14ac:dyDescent="0.2">
      <c r="I1425" s="49">
        <v>43066</v>
      </c>
      <c r="J1425" s="50">
        <v>5.3400001525878897</v>
      </c>
      <c r="K1425" s="139">
        <f t="shared" si="227"/>
        <v>-2.8050259149054848E-3</v>
      </c>
      <c r="L1425" s="140">
        <f t="shared" si="228"/>
        <v>6.0808950014228618</v>
      </c>
      <c r="M1425" s="139" t="e" cm="1">
        <f t="array" ref="M1425">[1]!BSMPut(L1425,$G$4,$G$7,V1425,$G$11,AE1425)</f>
        <v>#VALUE!</v>
      </c>
      <c r="N1425" s="139" t="e">
        <f t="shared" si="229"/>
        <v>#VALUE!</v>
      </c>
      <c r="O1425" s="141">
        <f t="shared" si="230"/>
        <v>-1.7105048168198245E-2</v>
      </c>
      <c r="P1425" s="139">
        <f t="shared" si="231"/>
        <v>1.8908602356491736E-3</v>
      </c>
      <c r="Q1425" s="156">
        <f t="shared" si="232"/>
        <v>4.7821005912409602E-5</v>
      </c>
      <c r="R1425" s="156">
        <f t="shared" si="226"/>
        <v>1.9386812415615833E-3</v>
      </c>
    </row>
    <row r="1426" spans="9:18" ht="15" x14ac:dyDescent="0.2">
      <c r="I1426" s="49">
        <v>43063</v>
      </c>
      <c r="J1426" s="50">
        <v>5.3550000190734801</v>
      </c>
      <c r="K1426" s="139">
        <f t="shared" si="227"/>
        <v>-6.5146526886232991E-3</v>
      </c>
      <c r="L1426" s="140">
        <f t="shared" si="228"/>
        <v>6.0582736971727664</v>
      </c>
      <c r="M1426" s="139" t="e" cm="1">
        <f t="array" ref="M1426">[1]!BSMPut(L1426,$G$4,$G$7,V1426,$G$11,AE1426)</f>
        <v>#VALUE!</v>
      </c>
      <c r="N1426" s="139" t="e">
        <f t="shared" si="229"/>
        <v>#VALUE!</v>
      </c>
      <c r="O1426" s="141">
        <f t="shared" si="230"/>
        <v>-3.9726352418293587E-2</v>
      </c>
      <c r="P1426" s="139">
        <f t="shared" si="231"/>
        <v>4.3915094161964671E-3</v>
      </c>
      <c r="Q1426" s="156">
        <f t="shared" si="232"/>
        <v>2.5794522108484719E-4</v>
      </c>
      <c r="R1426" s="156">
        <f t="shared" si="226"/>
        <v>4.6494546372813144E-3</v>
      </c>
    </row>
    <row r="1427" spans="9:18" ht="15" x14ac:dyDescent="0.2">
      <c r="I1427" s="49">
        <v>43062</v>
      </c>
      <c r="J1427" s="50">
        <v>5.3899998664855904</v>
      </c>
      <c r="K1427" s="139">
        <f t="shared" si="227"/>
        <v>9.3196786035288307E-3</v>
      </c>
      <c r="L1427" s="140">
        <f t="shared" si="228"/>
        <v>6.154831450177551</v>
      </c>
      <c r="M1427" s="139" t="e" cm="1">
        <f t="array" ref="M1427">[1]!BSMPut(L1427,$G$4,$G$7,V1427,$G$11,AE1427)</f>
        <v>#VALUE!</v>
      </c>
      <c r="N1427" s="139" t="e">
        <f t="shared" si="229"/>
        <v>#VALUE!</v>
      </c>
      <c r="O1427" s="141">
        <f t="shared" si="230"/>
        <v>5.6831400586490943E-2</v>
      </c>
      <c r="P1427" s="139">
        <f t="shared" si="231"/>
        <v>-6.2823696518455431E-3</v>
      </c>
      <c r="Q1427" s="156">
        <f t="shared" si="232"/>
        <v>5.2789411757000267E-4</v>
      </c>
      <c r="R1427" s="156">
        <f t="shared" si="226"/>
        <v>-5.7544755342755407E-3</v>
      </c>
    </row>
    <row r="1428" spans="9:18" ht="15" x14ac:dyDescent="0.2">
      <c r="I1428" s="49">
        <v>43061</v>
      </c>
      <c r="J1428" s="50">
        <v>5.3400001525878897</v>
      </c>
      <c r="K1428" s="139">
        <f t="shared" si="227"/>
        <v>-8.3916715653262544E-3</v>
      </c>
      <c r="L1428" s="140">
        <f t="shared" si="228"/>
        <v>6.0468276359695485</v>
      </c>
      <c r="M1428" s="139" t="e" cm="1">
        <f t="array" ref="M1428">[1]!BSMPut(L1428,$G$4,$G$7,V1428,$G$11,AE1428)</f>
        <v>#VALUE!</v>
      </c>
      <c r="N1428" s="139" t="e">
        <f t="shared" si="229"/>
        <v>#VALUE!</v>
      </c>
      <c r="O1428" s="141">
        <f t="shared" si="230"/>
        <v>-5.1172413621511481E-2</v>
      </c>
      <c r="P1428" s="139">
        <f t="shared" si="231"/>
        <v>5.6568026659524076E-3</v>
      </c>
      <c r="Q1428" s="156">
        <f t="shared" si="232"/>
        <v>4.2799816537417195E-4</v>
      </c>
      <c r="R1428" s="156">
        <f t="shared" si="226"/>
        <v>6.0848008313265792E-3</v>
      </c>
    </row>
    <row r="1429" spans="9:18" ht="15" x14ac:dyDescent="0.2">
      <c r="I1429" s="49">
        <v>43060</v>
      </c>
      <c r="J1429" s="50">
        <v>5.3850002288818297</v>
      </c>
      <c r="K1429" s="139">
        <f t="shared" si="227"/>
        <v>2.9206071388172005E-2</v>
      </c>
      <c r="L1429" s="140">
        <f t="shared" si="228"/>
        <v>6.2760986743644933</v>
      </c>
      <c r="M1429" s="139" t="e" cm="1">
        <f t="array" ref="M1429">[1]!BSMPut(L1429,$G$4,$G$7,V1429,$G$11,AE1429)</f>
        <v>#VALUE!</v>
      </c>
      <c r="N1429" s="139" t="e">
        <f t="shared" si="229"/>
        <v>#VALUE!</v>
      </c>
      <c r="O1429" s="141">
        <f t="shared" si="230"/>
        <v>0.1780986247734333</v>
      </c>
      <c r="P1429" s="139">
        <f t="shared" si="231"/>
        <v>-1.9687732200251402E-2</v>
      </c>
      <c r="Q1429" s="156">
        <f t="shared" si="232"/>
        <v>5.1843132655211687E-3</v>
      </c>
      <c r="R1429" s="156">
        <f t="shared" si="226"/>
        <v>-1.4503418934730233E-2</v>
      </c>
    </row>
    <row r="1430" spans="9:18" ht="15" x14ac:dyDescent="0.2">
      <c r="I1430" s="49">
        <v>43059</v>
      </c>
      <c r="J1430" s="50">
        <v>5.2300000190734801</v>
      </c>
      <c r="K1430" s="139">
        <f t="shared" si="227"/>
        <v>-3.8167948797639011E-3</v>
      </c>
      <c r="L1430" s="140">
        <f t="shared" si="228"/>
        <v>6.0747252342249807</v>
      </c>
      <c r="M1430" s="139" t="e" cm="1">
        <f t="array" ref="M1430">[1]!BSMPut(L1430,$G$4,$G$7,V1430,$G$11,AE1430)</f>
        <v>#VALUE!</v>
      </c>
      <c r="N1430" s="139" t="e">
        <f t="shared" si="229"/>
        <v>#VALUE!</v>
      </c>
      <c r="O1430" s="141">
        <f t="shared" si="230"/>
        <v>-2.3274815366079338E-2</v>
      </c>
      <c r="P1430" s="139">
        <f t="shared" si="231"/>
        <v>2.5728909053654831E-3</v>
      </c>
      <c r="Q1430" s="156">
        <f t="shared" si="232"/>
        <v>8.8540627026521108E-5</v>
      </c>
      <c r="R1430" s="156">
        <f t="shared" si="226"/>
        <v>2.6614315323920043E-3</v>
      </c>
    </row>
    <row r="1431" spans="9:18" ht="15" x14ac:dyDescent="0.2">
      <c r="I1431" s="49">
        <v>43056</v>
      </c>
      <c r="J1431" s="50">
        <v>5.25</v>
      </c>
      <c r="K1431" s="139">
        <f t="shared" si="227"/>
        <v>-6.6445138467854485E-3</v>
      </c>
      <c r="L1431" s="140">
        <f t="shared" si="228"/>
        <v>6.0574818038238538</v>
      </c>
      <c r="M1431" s="139" t="e" cm="1">
        <f t="array" ref="M1431">[1]!BSMPut(L1431,$G$4,$G$7,V1431,$G$11,AE1431)</f>
        <v>#VALUE!</v>
      </c>
      <c r="N1431" s="139" t="e">
        <f t="shared" si="229"/>
        <v>#VALUE!</v>
      </c>
      <c r="O1431" s="141">
        <f t="shared" si="230"/>
        <v>-4.0518245767206196E-2</v>
      </c>
      <c r="P1431" s="139">
        <f t="shared" si="231"/>
        <v>4.479048464880224E-3</v>
      </c>
      <c r="Q1431" s="156">
        <f t="shared" si="232"/>
        <v>2.6833132363237054E-4</v>
      </c>
      <c r="R1431" s="156">
        <f t="shared" si="226"/>
        <v>4.7473797885125941E-3</v>
      </c>
    </row>
    <row r="1432" spans="9:18" ht="15" x14ac:dyDescent="0.2">
      <c r="I1432" s="49">
        <v>43055</v>
      </c>
      <c r="J1432" s="50">
        <v>5.2849998474120996</v>
      </c>
      <c r="K1432" s="139">
        <f t="shared" si="227"/>
        <v>9.4645299571856367E-4</v>
      </c>
      <c r="L1432" s="140">
        <f t="shared" si="228"/>
        <v>6.1037715200058873</v>
      </c>
      <c r="M1432" s="139" t="e" cm="1">
        <f t="array" ref="M1432">[1]!BSMPut(L1432,$G$4,$G$7,V1432,$G$11,AE1432)</f>
        <v>#VALUE!</v>
      </c>
      <c r="N1432" s="139" t="e">
        <f t="shared" si="229"/>
        <v>#VALUE!</v>
      </c>
      <c r="O1432" s="141">
        <f t="shared" si="230"/>
        <v>5.7714704148272844E-3</v>
      </c>
      <c r="P1432" s="139">
        <f t="shared" si="231"/>
        <v>-6.3800135499835159E-4</v>
      </c>
      <c r="Q1432" s="156">
        <f t="shared" si="232"/>
        <v>5.444312578725921E-6</v>
      </c>
      <c r="R1432" s="156">
        <f t="shared" si="226"/>
        <v>-6.3255704241962571E-4</v>
      </c>
    </row>
    <row r="1433" spans="9:18" ht="15" x14ac:dyDescent="0.2">
      <c r="I1433" s="49">
        <v>43054</v>
      </c>
      <c r="J1433" s="50">
        <v>5.2800002098083496</v>
      </c>
      <c r="K1433" s="139">
        <f t="shared" si="227"/>
        <v>-9.4645299571858741E-4</v>
      </c>
      <c r="L1433" s="140">
        <f t="shared" si="228"/>
        <v>6.0922285791762327</v>
      </c>
      <c r="M1433" s="139" t="e" cm="1">
        <f t="array" ref="M1433">[1]!BSMPut(L1433,$G$4,$G$7,V1433,$G$11,AE1433)</f>
        <v>#VALUE!</v>
      </c>
      <c r="N1433" s="139" t="e">
        <f t="shared" si="229"/>
        <v>#VALUE!</v>
      </c>
      <c r="O1433" s="141">
        <f t="shared" si="230"/>
        <v>-5.7714704148272844E-3</v>
      </c>
      <c r="P1433" s="139">
        <f t="shared" si="231"/>
        <v>6.3800135499835159E-4</v>
      </c>
      <c r="Q1433" s="156">
        <f t="shared" si="232"/>
        <v>5.444312578725921E-6</v>
      </c>
      <c r="R1433" s="156">
        <f t="shared" si="226"/>
        <v>6.4344566757707747E-4</v>
      </c>
    </row>
    <row r="1434" spans="9:18" ht="15" x14ac:dyDescent="0.2">
      <c r="I1434" s="49">
        <v>43053</v>
      </c>
      <c r="J1434" s="50">
        <v>5.2849998474120996</v>
      </c>
      <c r="K1434" s="139">
        <f t="shared" si="227"/>
        <v>6.6445138467855058E-3</v>
      </c>
      <c r="L1434" s="140">
        <f t="shared" si="228"/>
        <v>6.1385182953582662</v>
      </c>
      <c r="M1434" s="139" t="e" cm="1">
        <f t="array" ref="M1434">[1]!BSMPut(L1434,$G$4,$G$7,V1434,$G$11,AE1434)</f>
        <v>#VALUE!</v>
      </c>
      <c r="N1434" s="139" t="e">
        <f t="shared" si="229"/>
        <v>#VALUE!</v>
      </c>
      <c r="O1434" s="141">
        <f t="shared" si="230"/>
        <v>4.0518245767206196E-2</v>
      </c>
      <c r="P1434" s="139">
        <f t="shared" si="231"/>
        <v>-4.479048464880224E-3</v>
      </c>
      <c r="Q1434" s="156">
        <f t="shared" si="232"/>
        <v>2.6833132363237054E-4</v>
      </c>
      <c r="R1434" s="156">
        <f t="shared" si="226"/>
        <v>-4.2107171412478538E-3</v>
      </c>
    </row>
    <row r="1435" spans="9:18" ht="15" x14ac:dyDescent="0.2">
      <c r="I1435" s="49">
        <v>43052</v>
      </c>
      <c r="J1435" s="50">
        <v>5.25</v>
      </c>
      <c r="K1435" s="139">
        <f t="shared" si="227"/>
        <v>-7.5901620555263467E-3</v>
      </c>
      <c r="L1435" s="140">
        <f t="shared" si="228"/>
        <v>6.0517152410000561</v>
      </c>
      <c r="M1435" s="139" t="e" cm="1">
        <f t="array" ref="M1435">[1]!BSMPut(L1435,$G$4,$G$7,V1435,$G$11,AE1435)</f>
        <v>#VALUE!</v>
      </c>
      <c r="N1435" s="139" t="e">
        <f t="shared" si="229"/>
        <v>#VALUE!</v>
      </c>
      <c r="O1435" s="141">
        <f t="shared" si="230"/>
        <v>-4.6284808591003923E-2</v>
      </c>
      <c r="P1435" s="139">
        <f t="shared" si="231"/>
        <v>5.1165073151957846E-3</v>
      </c>
      <c r="Q1435" s="156">
        <f t="shared" si="232"/>
        <v>3.5014428991289061E-4</v>
      </c>
      <c r="R1435" s="156">
        <f t="shared" si="226"/>
        <v>5.4666516051086753E-3</v>
      </c>
    </row>
    <row r="1436" spans="9:18" ht="15" x14ac:dyDescent="0.2">
      <c r="I1436" s="49">
        <v>43049</v>
      </c>
      <c r="J1436" s="50">
        <v>5.2899999618530202</v>
      </c>
      <c r="K1436" s="139">
        <f t="shared" si="227"/>
        <v>-8.4706532449804091E-3</v>
      </c>
      <c r="L1436" s="140">
        <f t="shared" si="228"/>
        <v>6.0463460056831009</v>
      </c>
      <c r="M1436" s="139" t="e" cm="1">
        <f t="array" ref="M1436">[1]!BSMPut(L1436,$G$4,$G$7,V1436,$G$11,AE1436)</f>
        <v>#VALUE!</v>
      </c>
      <c r="N1436" s="139" t="e">
        <f t="shared" si="229"/>
        <v>#VALUE!</v>
      </c>
      <c r="O1436" s="141">
        <f t="shared" si="230"/>
        <v>-5.1654043907959135E-2</v>
      </c>
      <c r="P1436" s="139">
        <f t="shared" si="231"/>
        <v>5.7100439984510412E-3</v>
      </c>
      <c r="Q1436" s="156">
        <f t="shared" si="232"/>
        <v>4.360926418891259E-4</v>
      </c>
      <c r="R1436" s="156">
        <f t="shared" si="226"/>
        <v>6.1461366403401671E-3</v>
      </c>
    </row>
    <row r="1437" spans="9:18" ht="15" x14ac:dyDescent="0.2">
      <c r="I1437" s="49">
        <v>43048</v>
      </c>
      <c r="J1437" s="50">
        <v>5.33500003814697</v>
      </c>
      <c r="K1437" s="139">
        <f t="shared" si="227"/>
        <v>9.3766804034791957E-4</v>
      </c>
      <c r="L1437" s="140">
        <f t="shared" si="228"/>
        <v>6.103717949347601</v>
      </c>
      <c r="M1437" s="139" t="e" cm="1">
        <f t="array" ref="M1437">[1]!BSMPut(L1437,$G$4,$G$7,V1437,$G$11,AE1437)</f>
        <v>#VALUE!</v>
      </c>
      <c r="N1437" s="139" t="e">
        <f t="shared" si="229"/>
        <v>#VALUE!</v>
      </c>
      <c r="O1437" s="141">
        <f t="shared" si="230"/>
        <v>5.7178997565410228E-3</v>
      </c>
      <c r="P1437" s="139">
        <f t="shared" si="231"/>
        <v>-6.3207944080349019E-4</v>
      </c>
      <c r="Q1437" s="156">
        <f t="shared" si="232"/>
        <v>5.3437136607974817E-6</v>
      </c>
      <c r="R1437" s="156">
        <f t="shared" si="226"/>
        <v>-6.2673572714269275E-4</v>
      </c>
    </row>
    <row r="1438" spans="9:18" ht="15" x14ac:dyDescent="0.2">
      <c r="I1438" s="49">
        <v>43047</v>
      </c>
      <c r="J1438" s="50">
        <v>5.3299999237060502</v>
      </c>
      <c r="K1438" s="139">
        <f t="shared" si="227"/>
        <v>-1.4897840789911016E-2</v>
      </c>
      <c r="L1438" s="140">
        <f t="shared" si="228"/>
        <v>6.0071530157153834</v>
      </c>
      <c r="M1438" s="139" t="e" cm="1">
        <f t="array" ref="M1438">[1]!BSMPut(L1438,$G$4,$G$7,V1438,$G$11,AE1438)</f>
        <v>#VALUE!</v>
      </c>
      <c r="N1438" s="139" t="e">
        <f t="shared" si="229"/>
        <v>#VALUE!</v>
      </c>
      <c r="O1438" s="141">
        <f t="shared" si="230"/>
        <v>-9.0847033875676608E-2</v>
      </c>
      <c r="P1438" s="139">
        <f t="shared" si="231"/>
        <v>1.0042593402429724E-2</v>
      </c>
      <c r="Q1438" s="156">
        <f t="shared" si="232"/>
        <v>1.3489368190690992E-3</v>
      </c>
      <c r="R1438" s="156">
        <f t="shared" si="226"/>
        <v>1.1391530221498823E-2</v>
      </c>
    </row>
    <row r="1439" spans="9:18" ht="15" x14ac:dyDescent="0.2">
      <c r="I1439" s="49">
        <v>43046</v>
      </c>
      <c r="J1439" s="50">
        <v>5.4099998474120996</v>
      </c>
      <c r="K1439" s="139">
        <f t="shared" si="227"/>
        <v>3.703704503459318E-3</v>
      </c>
      <c r="L1439" s="140">
        <f t="shared" si="228"/>
        <v>6.1205852398368261</v>
      </c>
      <c r="M1439" s="139" t="e" cm="1">
        <f t="array" ref="M1439">[1]!BSMPut(L1439,$G$4,$G$7,V1439,$G$11,AE1439)</f>
        <v>#VALUE!</v>
      </c>
      <c r="N1439" s="139" t="e">
        <f t="shared" si="229"/>
        <v>#VALUE!</v>
      </c>
      <c r="O1439" s="141">
        <f t="shared" si="230"/>
        <v>2.2585190245766107E-2</v>
      </c>
      <c r="P1439" s="139">
        <f t="shared" si="231"/>
        <v>-2.4966569944941046E-3</v>
      </c>
      <c r="Q1439" s="156">
        <f t="shared" si="232"/>
        <v>8.3371499097638447E-5</v>
      </c>
      <c r="R1439" s="156">
        <f t="shared" si="226"/>
        <v>-2.4132854953964663E-3</v>
      </c>
    </row>
    <row r="1440" spans="9:18" ht="15" x14ac:dyDescent="0.2">
      <c r="I1440" s="49">
        <v>43045</v>
      </c>
      <c r="J1440" s="50">
        <v>5.3899998664855904</v>
      </c>
      <c r="K1440" s="139">
        <f t="shared" si="227"/>
        <v>6.5146526886233061E-3</v>
      </c>
      <c r="L1440" s="140">
        <f t="shared" si="228"/>
        <v>6.1377264020093536</v>
      </c>
      <c r="M1440" s="139" t="e" cm="1">
        <f t="array" ref="M1440">[1]!BSMPut(L1440,$G$4,$G$7,V1440,$G$11,AE1440)</f>
        <v>#VALUE!</v>
      </c>
      <c r="N1440" s="139" t="e">
        <f t="shared" si="229"/>
        <v>#VALUE!</v>
      </c>
      <c r="O1440" s="141">
        <f t="shared" si="230"/>
        <v>3.9726352418293587E-2</v>
      </c>
      <c r="P1440" s="139">
        <f t="shared" si="231"/>
        <v>-4.3915094161964671E-3</v>
      </c>
      <c r="Q1440" s="156">
        <f t="shared" si="232"/>
        <v>2.5794522108484719E-4</v>
      </c>
      <c r="R1440" s="156">
        <f t="shared" si="226"/>
        <v>-4.1335641951116197E-3</v>
      </c>
    </row>
    <row r="1441" spans="9:18" ht="15" x14ac:dyDescent="0.2">
      <c r="I1441" s="49">
        <v>43042</v>
      </c>
      <c r="J1441" s="50">
        <v>5.3550000190734801</v>
      </c>
      <c r="K1441" s="139">
        <f t="shared" si="227"/>
        <v>-2.7971797480950736E-3</v>
      </c>
      <c r="L1441" s="140">
        <f t="shared" si="228"/>
        <v>6.080942847348461</v>
      </c>
      <c r="M1441" s="139" t="e" cm="1">
        <f t="array" ref="M1441">[1]!BSMPut(L1441,$G$4,$G$7,V1441,$G$11,AE1441)</f>
        <v>#VALUE!</v>
      </c>
      <c r="N1441" s="139" t="e">
        <f t="shared" si="229"/>
        <v>#VALUE!</v>
      </c>
      <c r="O1441" s="141">
        <f t="shared" si="230"/>
        <v>-1.705720224259899E-2</v>
      </c>
      <c r="P1441" s="139">
        <f t="shared" si="231"/>
        <v>1.8855711562344975E-3</v>
      </c>
      <c r="Q1441" s="156">
        <f t="shared" si="232"/>
        <v>4.755385200130391E-5</v>
      </c>
      <c r="R1441" s="156">
        <f t="shared" si="226"/>
        <v>1.9331250082358013E-3</v>
      </c>
    </row>
    <row r="1442" spans="9:18" ht="15" x14ac:dyDescent="0.2">
      <c r="I1442" s="49">
        <v>43041</v>
      </c>
      <c r="J1442" s="50">
        <v>5.3699998855590803</v>
      </c>
      <c r="K1442" s="139">
        <f t="shared" si="227"/>
        <v>-2.7894659023256349E-3</v>
      </c>
      <c r="L1442" s="140">
        <f t="shared" si="228"/>
        <v>6.0809898863803458</v>
      </c>
      <c r="M1442" s="139" t="e" cm="1">
        <f t="array" ref="M1442">[1]!BSMPut(L1442,$G$4,$G$7,V1442,$G$11,AE1442)</f>
        <v>#VALUE!</v>
      </c>
      <c r="N1442" s="139" t="e">
        <f t="shared" si="229"/>
        <v>#VALUE!</v>
      </c>
      <c r="O1442" s="141">
        <f t="shared" si="230"/>
        <v>-1.7010163210714246E-2</v>
      </c>
      <c r="P1442" s="139">
        <f t="shared" si="231"/>
        <v>1.8803712740687367E-3</v>
      </c>
      <c r="Q1442" s="156">
        <f t="shared" si="232"/>
        <v>4.7291932986492668E-5</v>
      </c>
      <c r="R1442" s="156">
        <f t="shared" si="226"/>
        <v>1.9276632070552293E-3</v>
      </c>
    </row>
    <row r="1443" spans="9:18" ht="15" x14ac:dyDescent="0.2">
      <c r="I1443" s="49">
        <v>43040</v>
      </c>
      <c r="J1443" s="50">
        <v>5.3850002288818297</v>
      </c>
      <c r="K1443" s="139">
        <f t="shared" si="227"/>
        <v>1.0266129248249288E-2</v>
      </c>
      <c r="L1443" s="140">
        <f t="shared" si="228"/>
        <v>6.1606029062559928</v>
      </c>
      <c r="M1443" s="139" t="e" cm="1">
        <f t="array" ref="M1443">[1]!BSMPut(L1443,$G$4,$G$7,V1443,$G$11,AE1443)</f>
        <v>#VALUE!</v>
      </c>
      <c r="N1443" s="139" t="e">
        <f t="shared" si="229"/>
        <v>#VALUE!</v>
      </c>
      <c r="O1443" s="141">
        <f t="shared" si="230"/>
        <v>6.2602856664932816E-2</v>
      </c>
      <c r="P1443" s="139">
        <f t="shared" si="231"/>
        <v>-6.9203694220426803E-3</v>
      </c>
      <c r="Q1443" s="156">
        <f t="shared" si="232"/>
        <v>6.4055792196523651E-4</v>
      </c>
      <c r="R1443" s="156">
        <f t="shared" si="226"/>
        <v>-6.2798115000774436E-3</v>
      </c>
    </row>
    <row r="1444" spans="9:18" ht="15" x14ac:dyDescent="0.2">
      <c r="I1444" s="49">
        <v>43039</v>
      </c>
      <c r="J1444" s="50">
        <v>5.3299999237060502</v>
      </c>
      <c r="K1444" s="139">
        <f t="shared" si="227"/>
        <v>3.7593993858248981E-3</v>
      </c>
      <c r="L1444" s="140">
        <f t="shared" si="228"/>
        <v>6.1209248672322527</v>
      </c>
      <c r="M1444" s="139" t="e" cm="1">
        <f t="array" ref="M1444">[1]!BSMPut(L1444,$G$4,$G$7,V1444,$G$11,AE1444)</f>
        <v>#VALUE!</v>
      </c>
      <c r="N1444" s="139" t="e">
        <f t="shared" si="229"/>
        <v>#VALUE!</v>
      </c>
      <c r="O1444" s="141">
        <f t="shared" si="230"/>
        <v>2.2924817641192696E-2</v>
      </c>
      <c r="P1444" s="139">
        <f t="shared" si="231"/>
        <v>-2.5342007611432503E-3</v>
      </c>
      <c r="Q1444" s="156">
        <f t="shared" si="232"/>
        <v>8.5897768892839881E-5</v>
      </c>
      <c r="R1444" s="156">
        <f t="shared" si="226"/>
        <v>-2.4483029922504106E-3</v>
      </c>
    </row>
    <row r="1445" spans="9:18" ht="15" x14ac:dyDescent="0.2">
      <c r="I1445" s="49">
        <v>43038</v>
      </c>
      <c r="J1445" s="50">
        <v>5.3099999427795401</v>
      </c>
      <c r="K1445" s="139">
        <f t="shared" si="227"/>
        <v>9.4208477033312253E-4</v>
      </c>
      <c r="L1445" s="140">
        <f t="shared" si="228"/>
        <v>6.1037448825672707</v>
      </c>
      <c r="M1445" s="139" t="e" cm="1">
        <f t="array" ref="M1445">[1]!BSMPut(L1445,$G$4,$G$7,V1445,$G$11,AE1445)</f>
        <v>#VALUE!</v>
      </c>
      <c r="N1445" s="139" t="e">
        <f t="shared" si="229"/>
        <v>#VALUE!</v>
      </c>
      <c r="O1445" s="141">
        <f t="shared" si="230"/>
        <v>5.7448329762106454E-3</v>
      </c>
      <c r="P1445" s="139">
        <f t="shared" si="231"/>
        <v>-6.3505674630947391E-4</v>
      </c>
      <c r="Q1445" s="156">
        <f t="shared" si="232"/>
        <v>5.3941735792013778E-6</v>
      </c>
      <c r="R1445" s="156">
        <f t="shared" si="226"/>
        <v>-6.2966257273027251E-4</v>
      </c>
    </row>
    <row r="1446" spans="9:18" ht="15" x14ac:dyDescent="0.2">
      <c r="I1446" s="49">
        <v>43035</v>
      </c>
      <c r="J1446" s="50">
        <v>5.3049998283386204</v>
      </c>
      <c r="K1446" s="139">
        <f t="shared" si="227"/>
        <v>7.5686194804569073E-3</v>
      </c>
      <c r="L1446" s="140">
        <f t="shared" si="228"/>
        <v>6.1441534915582228</v>
      </c>
      <c r="M1446" s="139" t="e" cm="1">
        <f t="array" ref="M1446">[1]!BSMPut(L1446,$G$4,$G$7,V1446,$G$11,AE1446)</f>
        <v>#VALUE!</v>
      </c>
      <c r="N1446" s="139" t="e">
        <f t="shared" si="229"/>
        <v>#VALUE!</v>
      </c>
      <c r="O1446" s="141">
        <f t="shared" si="230"/>
        <v>4.6153441967162756E-2</v>
      </c>
      <c r="P1446" s="139">
        <f t="shared" si="231"/>
        <v>-5.1019855247354355E-3</v>
      </c>
      <c r="Q1446" s="156">
        <f t="shared" si="232"/>
        <v>3.481595351151827E-4</v>
      </c>
      <c r="R1446" s="156">
        <f t="shared" si="226"/>
        <v>-4.7538259896202526E-3</v>
      </c>
    </row>
    <row r="1447" spans="9:18" ht="15" x14ac:dyDescent="0.2">
      <c r="I1447" s="49">
        <v>43034</v>
      </c>
      <c r="J1447" s="50">
        <v>5.2649998664855904</v>
      </c>
      <c r="K1447" s="139">
        <f t="shared" si="227"/>
        <v>2.8903765570670245E-2</v>
      </c>
      <c r="L1447" s="140">
        <f t="shared" si="228"/>
        <v>6.2742552134743761</v>
      </c>
      <c r="M1447" s="139" t="e" cm="1">
        <f t="array" ref="M1447">[1]!BSMPut(L1447,$G$4,$G$7,V1447,$G$11,AE1447)</f>
        <v>#VALUE!</v>
      </c>
      <c r="N1447" s="139" t="e">
        <f t="shared" si="229"/>
        <v>#VALUE!</v>
      </c>
      <c r="O1447" s="141">
        <f t="shared" si="230"/>
        <v>0.17625516388331608</v>
      </c>
      <c r="P1447" s="139">
        <f t="shared" si="231"/>
        <v>-1.9483948682144873E-2</v>
      </c>
      <c r="Q1447" s="156">
        <f t="shared" si="232"/>
        <v>5.0775452641731158E-3</v>
      </c>
      <c r="R1447" s="156">
        <f t="shared" si="226"/>
        <v>-1.4406403417971756E-2</v>
      </c>
    </row>
    <row r="1448" spans="9:18" ht="15" x14ac:dyDescent="0.2">
      <c r="I1448" s="49">
        <v>43033</v>
      </c>
      <c r="J1448" s="50">
        <v>5.1149997711181596</v>
      </c>
      <c r="K1448" s="139">
        <f t="shared" si="227"/>
        <v>-1.744233275270686E-2</v>
      </c>
      <c r="L1448" s="140">
        <f t="shared" si="228"/>
        <v>5.9916367036000695</v>
      </c>
      <c r="M1448" s="139" t="e" cm="1">
        <f t="array" ref="M1448">[1]!BSMPut(L1448,$G$4,$G$7,V1448,$G$11,AE1448)</f>
        <v>#VALUE!</v>
      </c>
      <c r="N1448" s="139" t="e">
        <f t="shared" si="229"/>
        <v>#VALUE!</v>
      </c>
      <c r="O1448" s="141">
        <f t="shared" si="230"/>
        <v>-0.10636334599099051</v>
      </c>
      <c r="P1448" s="139">
        <f t="shared" si="231"/>
        <v>1.1757828419266219E-2</v>
      </c>
      <c r="Q1448" s="156">
        <f t="shared" si="232"/>
        <v>1.8490731236310886E-3</v>
      </c>
      <c r="R1448" s="156">
        <f t="shared" si="226"/>
        <v>1.3606901542897308E-2</v>
      </c>
    </row>
    <row r="1449" spans="9:18" ht="15" x14ac:dyDescent="0.2">
      <c r="I1449" s="49">
        <v>43032</v>
      </c>
      <c r="J1449" s="50">
        <v>5.2049999237060502</v>
      </c>
      <c r="K1449" s="139">
        <f t="shared" si="227"/>
        <v>-1.919430303045406E-3</v>
      </c>
      <c r="L1449" s="140">
        <f t="shared" si="228"/>
        <v>6.0862953635079027</v>
      </c>
      <c r="M1449" s="139" t="e" cm="1">
        <f t="array" ref="M1449">[1]!BSMPut(L1449,$G$4,$G$7,V1449,$G$11,AE1449)</f>
        <v>#VALUE!</v>
      </c>
      <c r="N1449" s="139" t="e">
        <f t="shared" si="229"/>
        <v>#VALUE!</v>
      </c>
      <c r="O1449" s="141">
        <f t="shared" si="230"/>
        <v>-1.1704686083157334E-2</v>
      </c>
      <c r="P1449" s="139">
        <f t="shared" si="231"/>
        <v>1.2938826753230792E-3</v>
      </c>
      <c r="Q1449" s="156">
        <f t="shared" si="232"/>
        <v>2.2391832937610763E-5</v>
      </c>
      <c r="R1449" s="156">
        <f t="shared" si="226"/>
        <v>1.3162745082606899E-3</v>
      </c>
    </row>
    <row r="1450" spans="9:18" ht="15" x14ac:dyDescent="0.2">
      <c r="I1450" s="49">
        <v>43031</v>
      </c>
      <c r="J1450" s="50">
        <v>5.2150001525878897</v>
      </c>
      <c r="K1450" s="139">
        <f t="shared" si="227"/>
        <v>9.6340225262250695E-3</v>
      </c>
      <c r="L1450" s="140">
        <f t="shared" si="228"/>
        <v>6.156748319433742</v>
      </c>
      <c r="M1450" s="139" t="e" cm="1">
        <f t="array" ref="M1450">[1]!BSMPut(L1450,$G$4,$G$7,V1450,$G$11,AE1450)</f>
        <v>#VALUE!</v>
      </c>
      <c r="N1450" s="139" t="e">
        <f t="shared" si="229"/>
        <v>#VALUE!</v>
      </c>
      <c r="O1450" s="141">
        <f t="shared" si="230"/>
        <v>5.8748269842681999E-2</v>
      </c>
      <c r="P1450" s="139">
        <f t="shared" si="231"/>
        <v>-6.4942680234741489E-3</v>
      </c>
      <c r="Q1450" s="156">
        <f t="shared" si="232"/>
        <v>5.641054118609984E-4</v>
      </c>
      <c r="R1450" s="156">
        <f t="shared" si="226"/>
        <v>-5.9301626116131509E-3</v>
      </c>
    </row>
    <row r="1451" spans="9:18" ht="15" x14ac:dyDescent="0.2">
      <c r="I1451" s="49">
        <v>43028</v>
      </c>
      <c r="J1451" s="50">
        <v>5.1649999618530202</v>
      </c>
      <c r="K1451" s="139">
        <f t="shared" si="227"/>
        <v>1.9379370170396425E-3</v>
      </c>
      <c r="L1451" s="140">
        <f t="shared" si="228"/>
        <v>6.1098175896170721</v>
      </c>
      <c r="M1451" s="139" t="e" cm="1">
        <f t="array" ref="M1451">[1]!BSMPut(L1451,$G$4,$G$7,V1451,$G$11,AE1451)</f>
        <v>#VALUE!</v>
      </c>
      <c r="N1451" s="139" t="e">
        <f t="shared" si="229"/>
        <v>#VALUE!</v>
      </c>
      <c r="O1451" s="141">
        <f t="shared" si="230"/>
        <v>1.1817540026012097E-2</v>
      </c>
      <c r="P1451" s="139">
        <f t="shared" si="231"/>
        <v>-1.3063580002027268E-3</v>
      </c>
      <c r="Q1451" s="156">
        <f t="shared" si="232"/>
        <v>2.2825708571810248E-5</v>
      </c>
      <c r="R1451" s="156">
        <f t="shared" si="226"/>
        <v>-1.2835322916309165E-3</v>
      </c>
    </row>
    <row r="1452" spans="9:18" ht="15" x14ac:dyDescent="0.2">
      <c r="I1452" s="49">
        <v>43027</v>
      </c>
      <c r="J1452" s="50">
        <v>5.1550002098083496</v>
      </c>
      <c r="K1452" s="139">
        <f t="shared" si="227"/>
        <v>-3.8722178395166188E-3</v>
      </c>
      <c r="L1452" s="140">
        <f t="shared" si="228"/>
        <v>6.0743872650136606</v>
      </c>
      <c r="M1452" s="139" t="e" cm="1">
        <f t="array" ref="M1452">[1]!BSMPut(L1452,$G$4,$G$7,V1452,$G$11,AE1452)</f>
        <v>#VALUE!</v>
      </c>
      <c r="N1452" s="139" t="e">
        <f t="shared" si="229"/>
        <v>#VALUE!</v>
      </c>
      <c r="O1452" s="141">
        <f t="shared" si="230"/>
        <v>-2.3612784577399459E-2</v>
      </c>
      <c r="P1452" s="139">
        <f t="shared" si="231"/>
        <v>2.6102513697310301E-3</v>
      </c>
      <c r="Q1452" s="156">
        <f t="shared" si="232"/>
        <v>9.1130659715440632E-5</v>
      </c>
      <c r="R1452" s="156">
        <f t="shared" si="226"/>
        <v>2.7013820294464709E-3</v>
      </c>
    </row>
    <row r="1453" spans="9:18" ht="15" x14ac:dyDescent="0.2">
      <c r="I1453" s="49">
        <v>43026</v>
      </c>
      <c r="J1453" s="50">
        <v>5.1750001907348597</v>
      </c>
      <c r="K1453" s="139">
        <f t="shared" si="227"/>
        <v>-4.8192128991884171E-3</v>
      </c>
      <c r="L1453" s="140">
        <f t="shared" si="228"/>
        <v>6.0686124890928195</v>
      </c>
      <c r="M1453" s="139" t="e" cm="1">
        <f t="array" ref="M1453">[1]!BSMPut(L1453,$G$4,$G$7,V1453,$G$11,AE1453)</f>
        <v>#VALUE!</v>
      </c>
      <c r="N1453" s="139" t="e">
        <f t="shared" si="229"/>
        <v>#VALUE!</v>
      </c>
      <c r="O1453" s="141">
        <f t="shared" si="230"/>
        <v>-2.9387560498240539E-2</v>
      </c>
      <c r="P1453" s="139">
        <f t="shared" si="231"/>
        <v>3.2486181285457712E-3</v>
      </c>
      <c r="Q1453" s="156">
        <f t="shared" si="232"/>
        <v>1.4115529584890816E-4</v>
      </c>
      <c r="R1453" s="156">
        <f t="shared" si="226"/>
        <v>3.3897734243946796E-3</v>
      </c>
    </row>
    <row r="1454" spans="9:18" ht="15" x14ac:dyDescent="0.2">
      <c r="I1454" s="49">
        <v>43025</v>
      </c>
      <c r="J1454" s="50">
        <v>5.1999998092651296</v>
      </c>
      <c r="K1454" s="139">
        <f t="shared" si="227"/>
        <v>7.7220389854257693E-3</v>
      </c>
      <c r="L1454" s="140">
        <f t="shared" si="228"/>
        <v>6.1450890437071308</v>
      </c>
      <c r="M1454" s="139" t="e" cm="1">
        <f t="array" ref="M1454">[1]!BSMPut(L1454,$G$4,$G$7,V1454,$G$11,AE1454)</f>
        <v>#VALUE!</v>
      </c>
      <c r="N1454" s="139" t="e">
        <f t="shared" si="229"/>
        <v>#VALUE!</v>
      </c>
      <c r="O1454" s="141">
        <f t="shared" si="230"/>
        <v>4.7088994116070815E-2</v>
      </c>
      <c r="P1454" s="139">
        <f t="shared" si="231"/>
        <v>-5.2054051900501065E-3</v>
      </c>
      <c r="Q1454" s="156">
        <f t="shared" si="232"/>
        <v>3.6241730878605334E-4</v>
      </c>
      <c r="R1454" s="156">
        <f t="shared" si="226"/>
        <v>-4.842987881264053E-3</v>
      </c>
    </row>
    <row r="1455" spans="9:18" ht="15" x14ac:dyDescent="0.2">
      <c r="I1455" s="49">
        <v>43024</v>
      </c>
      <c r="J1455" s="50">
        <v>5.1599998474120996</v>
      </c>
      <c r="K1455" s="139">
        <f t="shared" si="227"/>
        <v>-9.6854526376052169E-4</v>
      </c>
      <c r="L1455" s="140">
        <f t="shared" si="228"/>
        <v>6.0920938605246171</v>
      </c>
      <c r="M1455" s="139" t="e" cm="1">
        <f t="array" ref="M1455">[1]!BSMPut(L1455,$G$4,$G$7,V1455,$G$11,AE1455)</f>
        <v>#VALUE!</v>
      </c>
      <c r="N1455" s="139" t="e">
        <f t="shared" si="229"/>
        <v>#VALUE!</v>
      </c>
      <c r="O1455" s="141">
        <f t="shared" si="230"/>
        <v>-5.9061890664429129E-3</v>
      </c>
      <c r="P1455" s="139">
        <f t="shared" si="231"/>
        <v>6.5289369197603223E-4</v>
      </c>
      <c r="Q1455" s="156">
        <f t="shared" si="232"/>
        <v>5.7014431050212886E-6</v>
      </c>
      <c r="R1455" s="156">
        <f t="shared" si="226"/>
        <v>6.5859513508105354E-4</v>
      </c>
    </row>
    <row r="1456" spans="9:18" ht="15" x14ac:dyDescent="0.2">
      <c r="I1456" s="49">
        <v>43021</v>
      </c>
      <c r="J1456" s="50">
        <v>5.1649999618530202</v>
      </c>
      <c r="K1456" s="139">
        <f t="shared" si="227"/>
        <v>-1.934280822476813E-3</v>
      </c>
      <c r="L1456" s="140">
        <f t="shared" si="228"/>
        <v>6.0862048050396735</v>
      </c>
      <c r="M1456" s="139" t="e" cm="1">
        <f t="array" ref="M1456">[1]!BSMPut(L1456,$G$4,$G$7,V1456,$G$11,AE1456)</f>
        <v>#VALUE!</v>
      </c>
      <c r="N1456" s="139" t="e">
        <f t="shared" si="229"/>
        <v>#VALUE!</v>
      </c>
      <c r="O1456" s="141">
        <f t="shared" si="230"/>
        <v>-1.1795244551386475E-2</v>
      </c>
      <c r="P1456" s="139">
        <f t="shared" si="231"/>
        <v>1.3038933695282051E-3</v>
      </c>
      <c r="Q1456" s="156">
        <f t="shared" si="232"/>
        <v>2.2739661909052542E-5</v>
      </c>
      <c r="R1456" s="156">
        <f t="shared" si="226"/>
        <v>1.3266330314372576E-3</v>
      </c>
    </row>
    <row r="1457" spans="9:18" ht="15" x14ac:dyDescent="0.2">
      <c r="I1457" s="49">
        <v>43020</v>
      </c>
      <c r="J1457" s="50">
        <v>5.1750001907348597</v>
      </c>
      <c r="K1457" s="139">
        <f t="shared" si="227"/>
        <v>-1.930454637312238E-3</v>
      </c>
      <c r="L1457" s="140">
        <f t="shared" si="228"/>
        <v>6.0862281371169971</v>
      </c>
      <c r="M1457" s="139" t="e" cm="1">
        <f t="array" ref="M1457">[1]!BSMPut(L1457,$G$4,$G$7,V1457,$G$11,AE1457)</f>
        <v>#VALUE!</v>
      </c>
      <c r="N1457" s="139" t="e">
        <f t="shared" si="229"/>
        <v>#VALUE!</v>
      </c>
      <c r="O1457" s="141">
        <f t="shared" si="230"/>
        <v>-1.1771912474062951E-2</v>
      </c>
      <c r="P1457" s="139">
        <f t="shared" si="231"/>
        <v>1.3013141486577157E-3</v>
      </c>
      <c r="Q1457" s="156">
        <f t="shared" si="232"/>
        <v>2.2649788605291535E-5</v>
      </c>
      <c r="R1457" s="156">
        <f t="shared" si="226"/>
        <v>1.3239639372630073E-3</v>
      </c>
    </row>
    <row r="1458" spans="9:18" ht="15" x14ac:dyDescent="0.2">
      <c r="I1458" s="49">
        <v>43019</v>
      </c>
      <c r="J1458" s="50">
        <v>5.1849999427795401</v>
      </c>
      <c r="K1458" s="139">
        <f t="shared" si="227"/>
        <v>1.457040030204684E-2</v>
      </c>
      <c r="L1458" s="140">
        <f t="shared" si="228"/>
        <v>6.1868503513555027</v>
      </c>
      <c r="M1458" s="139" t="e" cm="1">
        <f t="array" ref="M1458">[1]!BSMPut(L1458,$G$4,$G$7,V1458,$G$11,AE1458)</f>
        <v>#VALUE!</v>
      </c>
      <c r="N1458" s="139" t="e">
        <f t="shared" si="229"/>
        <v>#VALUE!</v>
      </c>
      <c r="O1458" s="141">
        <f t="shared" si="230"/>
        <v>8.8850301764442641E-2</v>
      </c>
      <c r="P1458" s="139">
        <f t="shared" si="231"/>
        <v>-9.8218666723293296E-3</v>
      </c>
      <c r="Q1458" s="156">
        <f t="shared" si="232"/>
        <v>1.2902917442897607E-3</v>
      </c>
      <c r="R1458" s="156">
        <f t="shared" si="226"/>
        <v>-8.5315749280395689E-3</v>
      </c>
    </row>
    <row r="1459" spans="9:18" ht="15" x14ac:dyDescent="0.2">
      <c r="I1459" s="49">
        <v>43018</v>
      </c>
      <c r="J1459" s="50">
        <v>5.1100001335143999</v>
      </c>
      <c r="K1459" s="139">
        <f t="shared" si="227"/>
        <v>9.8329583526924995E-3</v>
      </c>
      <c r="L1459" s="140">
        <f t="shared" si="228"/>
        <v>6.1579614301134065</v>
      </c>
      <c r="M1459" s="139" t="e" cm="1">
        <f t="array" ref="M1459">[1]!BSMPut(L1459,$G$4,$G$7,V1459,$G$11,AE1459)</f>
        <v>#VALUE!</v>
      </c>
      <c r="N1459" s="139" t="e">
        <f t="shared" si="229"/>
        <v>#VALUE!</v>
      </c>
      <c r="O1459" s="141">
        <f t="shared" si="230"/>
        <v>5.9961380522346452E-2</v>
      </c>
      <c r="P1459" s="139">
        <f t="shared" si="231"/>
        <v>-6.6283701156204626E-3</v>
      </c>
      <c r="Q1459" s="156">
        <f t="shared" si="232"/>
        <v>5.8764270716683972E-4</v>
      </c>
      <c r="R1459" s="156">
        <f t="shared" si="226"/>
        <v>-6.0407274084536226E-3</v>
      </c>
    </row>
    <row r="1460" spans="9:18" ht="15" x14ac:dyDescent="0.2">
      <c r="I1460" s="49">
        <v>43017</v>
      </c>
      <c r="J1460" s="50">
        <v>5.0599999427795401</v>
      </c>
      <c r="K1460" s="139">
        <f t="shared" si="227"/>
        <v>1.5535080418961168E-2</v>
      </c>
      <c r="L1460" s="140">
        <f t="shared" si="228"/>
        <v>6.1927329707562864</v>
      </c>
      <c r="M1460" s="139" t="e" cm="1">
        <f t="array" ref="M1460">[1]!BSMPut(L1460,$G$4,$G$7,V1460,$G$11,AE1460)</f>
        <v>#VALUE!</v>
      </c>
      <c r="N1460" s="139" t="e">
        <f t="shared" si="229"/>
        <v>#VALUE!</v>
      </c>
      <c r="O1460" s="141">
        <f t="shared" si="230"/>
        <v>9.4732921165226358E-2</v>
      </c>
      <c r="P1460" s="139">
        <f t="shared" si="231"/>
        <v>-1.0472154879472798E-2</v>
      </c>
      <c r="Q1460" s="156">
        <f t="shared" si="232"/>
        <v>1.4668035854694898E-3</v>
      </c>
      <c r="R1460" s="156">
        <f t="shared" si="226"/>
        <v>-9.0053512940033078E-3</v>
      </c>
    </row>
    <row r="1461" spans="9:18" ht="15" x14ac:dyDescent="0.2">
      <c r="I1461" s="49">
        <v>43014</v>
      </c>
      <c r="J1461" s="50">
        <v>4.9819998741149902</v>
      </c>
      <c r="K1461" s="139">
        <f t="shared" si="227"/>
        <v>-1.3556889484525181E-2</v>
      </c>
      <c r="L1461" s="140">
        <f t="shared" si="228"/>
        <v>6.0153301368421248</v>
      </c>
      <c r="M1461" s="139" t="e" cm="1">
        <f t="array" ref="M1461">[1]!BSMPut(L1461,$G$4,$G$7,V1461,$G$11,AE1461)</f>
        <v>#VALUE!</v>
      </c>
      <c r="N1461" s="139" t="e">
        <f t="shared" si="229"/>
        <v>#VALUE!</v>
      </c>
      <c r="O1461" s="141">
        <f t="shared" si="230"/>
        <v>-8.2669912748935204E-2</v>
      </c>
      <c r="P1461" s="139">
        <f t="shared" si="231"/>
        <v>9.138661824535153E-3</v>
      </c>
      <c r="Q1461" s="156">
        <f t="shared" si="232"/>
        <v>1.1170305804376749E-3</v>
      </c>
      <c r="R1461" s="156">
        <f t="shared" si="226"/>
        <v>1.0255692404972828E-2</v>
      </c>
    </row>
    <row r="1462" spans="9:18" ht="15" x14ac:dyDescent="0.2">
      <c r="I1462" s="49">
        <v>43013</v>
      </c>
      <c r="J1462" s="50">
        <v>5.0500001907348597</v>
      </c>
      <c r="K1462" s="139">
        <f t="shared" si="227"/>
        <v>1.4761959350915083E-2</v>
      </c>
      <c r="L1462" s="140">
        <f t="shared" si="228"/>
        <v>6.1880184784450023</v>
      </c>
      <c r="M1462" s="139" t="e" cm="1">
        <f t="array" ref="M1462">[1]!BSMPut(L1462,$G$4,$G$7,V1462,$G$11,AE1462)</f>
        <v>#VALUE!</v>
      </c>
      <c r="N1462" s="139" t="e">
        <f t="shared" si="229"/>
        <v>#VALUE!</v>
      </c>
      <c r="O1462" s="141">
        <f t="shared" si="230"/>
        <v>9.0018428853942289E-2</v>
      </c>
      <c r="P1462" s="139">
        <f t="shared" si="231"/>
        <v>-9.9509960990342497E-3</v>
      </c>
      <c r="Q1462" s="156">
        <f t="shared" si="232"/>
        <v>1.3244420522753144E-3</v>
      </c>
      <c r="R1462" s="156">
        <f t="shared" si="226"/>
        <v>-8.6265540467589351E-3</v>
      </c>
    </row>
    <row r="1463" spans="9:18" ht="15" x14ac:dyDescent="0.2">
      <c r="I1463" s="49">
        <v>43012</v>
      </c>
      <c r="J1463" s="50">
        <v>4.9759998321533203</v>
      </c>
      <c r="K1463" s="139">
        <f t="shared" si="227"/>
        <v>-1.4761959350915068E-2</v>
      </c>
      <c r="L1463" s="140">
        <f t="shared" si="228"/>
        <v>6.0079816207371186</v>
      </c>
      <c r="M1463" s="139" t="e" cm="1">
        <f t="array" ref="M1463">[1]!BSMPut(L1463,$G$4,$G$7,V1463,$G$11,AE1463)</f>
        <v>#VALUE!</v>
      </c>
      <c r="N1463" s="139" t="e">
        <f t="shared" si="229"/>
        <v>#VALUE!</v>
      </c>
      <c r="O1463" s="141">
        <f t="shared" si="230"/>
        <v>-9.0018428853941401E-2</v>
      </c>
      <c r="P1463" s="139">
        <f t="shared" si="231"/>
        <v>9.9509960990341526E-3</v>
      </c>
      <c r="Q1463" s="156">
        <f t="shared" si="232"/>
        <v>1.3244420522752884E-3</v>
      </c>
      <c r="R1463" s="156">
        <f t="shared" si="226"/>
        <v>1.1275438151309441E-2</v>
      </c>
    </row>
    <row r="1464" spans="9:18" ht="15" x14ac:dyDescent="0.2">
      <c r="I1464" s="49">
        <v>43011</v>
      </c>
      <c r="J1464" s="50">
        <v>5.0500001907348597</v>
      </c>
      <c r="K1464" s="139">
        <f t="shared" si="227"/>
        <v>-6.9067559458387022E-3</v>
      </c>
      <c r="L1464" s="140">
        <f t="shared" si="228"/>
        <v>6.0558826514908226</v>
      </c>
      <c r="M1464" s="139" t="e" cm="1">
        <f t="array" ref="M1464">[1]!BSMPut(L1464,$G$4,$G$7,V1464,$G$11,AE1464)</f>
        <v>#VALUE!</v>
      </c>
      <c r="N1464" s="139" t="e">
        <f t="shared" si="229"/>
        <v>#VALUE!</v>
      </c>
      <c r="O1464" s="141">
        <f t="shared" si="230"/>
        <v>-4.2117398100237402E-2</v>
      </c>
      <c r="P1464" s="139">
        <f t="shared" si="231"/>
        <v>4.6558251408381508E-3</v>
      </c>
      <c r="Q1464" s="156">
        <f t="shared" si="232"/>
        <v>2.8993001086455848E-4</v>
      </c>
      <c r="R1464" s="156">
        <f t="shared" si="226"/>
        <v>4.945755151702709E-3</v>
      </c>
    </row>
    <row r="1465" spans="9:18" ht="15" x14ac:dyDescent="0.2">
      <c r="I1465" s="49">
        <v>43010</v>
      </c>
      <c r="J1465" s="50">
        <v>5.08500003814697</v>
      </c>
      <c r="K1465" s="139">
        <f t="shared" si="227"/>
        <v>6.9067559458386501E-3</v>
      </c>
      <c r="L1465" s="140">
        <f t="shared" si="228"/>
        <v>6.1401174476912974</v>
      </c>
      <c r="M1465" s="139" t="e" cm="1">
        <f t="array" ref="M1465">[1]!BSMPut(L1465,$G$4,$G$7,V1465,$G$11,AE1465)</f>
        <v>#VALUE!</v>
      </c>
      <c r="N1465" s="139" t="e">
        <f t="shared" si="229"/>
        <v>#VALUE!</v>
      </c>
      <c r="O1465" s="141">
        <f t="shared" si="230"/>
        <v>4.2117398100237402E-2</v>
      </c>
      <c r="P1465" s="139">
        <f t="shared" si="231"/>
        <v>-4.6558251408381508E-3</v>
      </c>
      <c r="Q1465" s="156">
        <f t="shared" si="232"/>
        <v>2.8993001086455848E-4</v>
      </c>
      <c r="R1465" s="156">
        <f t="shared" si="226"/>
        <v>-4.3658951299735925E-3</v>
      </c>
    </row>
    <row r="1466" spans="9:18" ht="15" x14ac:dyDescent="0.2">
      <c r="I1466" s="49">
        <v>43007</v>
      </c>
      <c r="J1466" s="50">
        <v>5.0500001907348597</v>
      </c>
      <c r="K1466" s="139">
        <f t="shared" si="227"/>
        <v>9.9061212829099445E-4</v>
      </c>
      <c r="L1466" s="140">
        <f t="shared" si="228"/>
        <v>6.1040408023985036</v>
      </c>
      <c r="M1466" s="139" t="e" cm="1">
        <f t="array" ref="M1466">[1]!BSMPut(L1466,$G$4,$G$7,V1466,$G$11,AE1466)</f>
        <v>#VALUE!</v>
      </c>
      <c r="N1466" s="139" t="e">
        <f t="shared" si="229"/>
        <v>#VALUE!</v>
      </c>
      <c r="O1466" s="141">
        <f t="shared" si="230"/>
        <v>6.040752807443539E-3</v>
      </c>
      <c r="P1466" s="139">
        <f t="shared" si="231"/>
        <v>-6.6776890451658133E-4</v>
      </c>
      <c r="Q1466" s="156">
        <f t="shared" si="232"/>
        <v>5.9642004756799935E-6</v>
      </c>
      <c r="R1466" s="156">
        <f t="shared" si="226"/>
        <v>-6.6180470404090131E-4</v>
      </c>
    </row>
    <row r="1467" spans="9:18" ht="15" x14ac:dyDescent="0.2">
      <c r="I1467" s="49">
        <v>43006</v>
      </c>
      <c r="J1467" s="50">
        <v>5.04500007629394</v>
      </c>
      <c r="K1467" s="139">
        <f t="shared" si="227"/>
        <v>-1.1822786424607941E-2</v>
      </c>
      <c r="L1467" s="140">
        <f t="shared" si="228"/>
        <v>6.0259046973874959</v>
      </c>
      <c r="M1467" s="139" t="e" cm="1">
        <f t="array" ref="M1467">[1]!BSMPut(L1467,$G$4,$G$7,V1467,$G$11,AE1467)</f>
        <v>#VALUE!</v>
      </c>
      <c r="N1467" s="139" t="e">
        <f t="shared" si="229"/>
        <v>#VALUE!</v>
      </c>
      <c r="O1467" s="141">
        <f t="shared" si="230"/>
        <v>-7.2095352203564111E-2</v>
      </c>
      <c r="P1467" s="139">
        <f t="shared" si="231"/>
        <v>7.9697077328488384E-3</v>
      </c>
      <c r="Q1467" s="156">
        <f t="shared" si="232"/>
        <v>8.495415799738015E-4</v>
      </c>
      <c r="R1467" s="156">
        <f t="shared" si="226"/>
        <v>8.8192493128226405E-3</v>
      </c>
    </row>
    <row r="1468" spans="9:18" ht="15" x14ac:dyDescent="0.2">
      <c r="I1468" s="49">
        <v>43005</v>
      </c>
      <c r="J1468" s="50">
        <v>5.1050000190734801</v>
      </c>
      <c r="K1468" s="139">
        <f t="shared" si="227"/>
        <v>-1.956899303542032E-3</v>
      </c>
      <c r="L1468" s="140">
        <f t="shared" si="228"/>
        <v>6.0860668775410156</v>
      </c>
      <c r="M1468" s="139" t="e" cm="1">
        <f t="array" ref="M1468">[1]!BSMPut(L1468,$G$4,$G$7,V1468,$G$11,AE1468)</f>
        <v>#VALUE!</v>
      </c>
      <c r="N1468" s="139" t="e">
        <f t="shared" si="229"/>
        <v>#VALUE!</v>
      </c>
      <c r="O1468" s="141">
        <f t="shared" si="230"/>
        <v>-1.1933172050044405E-2</v>
      </c>
      <c r="P1468" s="139">
        <f t="shared" si="231"/>
        <v>1.3191404252541116E-3</v>
      </c>
      <c r="Q1468" s="156">
        <f t="shared" si="232"/>
        <v>2.3274583001873165E-5</v>
      </c>
      <c r="R1468" s="156">
        <f t="shared" si="226"/>
        <v>1.3424150082559847E-3</v>
      </c>
    </row>
    <row r="1469" spans="9:18" ht="15" x14ac:dyDescent="0.2">
      <c r="I1469" s="49">
        <v>43004</v>
      </c>
      <c r="J1469" s="50">
        <v>5.1149997711181596</v>
      </c>
      <c r="K1469" s="139">
        <f t="shared" si="227"/>
        <v>3.9177291609824609E-3</v>
      </c>
      <c r="L1469" s="140">
        <f t="shared" si="228"/>
        <v>6.1218903622090153</v>
      </c>
      <c r="M1469" s="139" t="e" cm="1">
        <f t="array" ref="M1469">[1]!BSMPut(L1469,$G$4,$G$7,V1469,$G$11,AE1469)</f>
        <v>#VALUE!</v>
      </c>
      <c r="N1469" s="139" t="e">
        <f t="shared" si="229"/>
        <v>#VALUE!</v>
      </c>
      <c r="O1469" s="141">
        <f t="shared" si="230"/>
        <v>2.3890312617955267E-2</v>
      </c>
      <c r="P1469" s="139">
        <f t="shared" si="231"/>
        <v>-2.6409304260543122E-3</v>
      </c>
      <c r="Q1469" s="156">
        <f t="shared" si="232"/>
        <v>9.3285419691779633E-5</v>
      </c>
      <c r="R1469" s="156">
        <f t="shared" si="226"/>
        <v>-2.5476450063625323E-3</v>
      </c>
    </row>
    <row r="1470" spans="9:18" ht="15" x14ac:dyDescent="0.2">
      <c r="I1470" s="49">
        <v>43003</v>
      </c>
      <c r="J1470" s="50">
        <v>5.0949997901916504</v>
      </c>
      <c r="K1470" s="139">
        <f t="shared" si="227"/>
        <v>-9.8089553535853189E-4</v>
      </c>
      <c r="L1470" s="140">
        <f t="shared" si="228"/>
        <v>6.0920185485678005</v>
      </c>
      <c r="M1470" s="139" t="e" cm="1">
        <f t="array" ref="M1470">[1]!BSMPut(L1470,$G$4,$G$7,V1470,$G$11,AE1470)</f>
        <v>#VALUE!</v>
      </c>
      <c r="N1470" s="139" t="e">
        <f t="shared" si="229"/>
        <v>#VALUE!</v>
      </c>
      <c r="O1470" s="141">
        <f t="shared" si="230"/>
        <v>-5.9815010232595611E-3</v>
      </c>
      <c r="P1470" s="139">
        <f t="shared" si="231"/>
        <v>6.6121897600991686E-4</v>
      </c>
      <c r="Q1470" s="156">
        <f t="shared" si="232"/>
        <v>5.8477724776935118E-6</v>
      </c>
      <c r="R1470" s="156">
        <f t="shared" si="226"/>
        <v>6.6706674848761034E-4</v>
      </c>
    </row>
    <row r="1471" spans="9:18" ht="15" x14ac:dyDescent="0.2">
      <c r="I1471" s="49">
        <v>43000</v>
      </c>
      <c r="J1471" s="50">
        <v>5.0999999046325604</v>
      </c>
      <c r="K1471" s="139">
        <f t="shared" si="227"/>
        <v>-5.8651604600655372E-3</v>
      </c>
      <c r="L1471" s="140">
        <f t="shared" si="228"/>
        <v>6.0622343008147208</v>
      </c>
      <c r="M1471" s="139" t="e" cm="1">
        <f t="array" ref="M1471">[1]!BSMPut(L1471,$G$4,$G$7,V1471,$G$11,AE1471)</f>
        <v>#VALUE!</v>
      </c>
      <c r="N1471" s="139" t="e">
        <f t="shared" si="229"/>
        <v>#VALUE!</v>
      </c>
      <c r="O1471" s="141">
        <f t="shared" si="230"/>
        <v>-3.5765748776339201E-2</v>
      </c>
      <c r="P1471" s="139">
        <f t="shared" si="231"/>
        <v>3.9536884956063506E-3</v>
      </c>
      <c r="Q1471" s="156">
        <f t="shared" si="232"/>
        <v>2.0907627195760988E-4</v>
      </c>
      <c r="R1471" s="156">
        <f t="shared" si="226"/>
        <v>4.1627647675639605E-3</v>
      </c>
    </row>
    <row r="1472" spans="9:18" ht="15" x14ac:dyDescent="0.2">
      <c r="I1472" s="49">
        <v>42999</v>
      </c>
      <c r="J1472" s="50">
        <v>5.13000011444091</v>
      </c>
      <c r="K1472" s="139">
        <f t="shared" si="227"/>
        <v>9.7515646637565459E-4</v>
      </c>
      <c r="L1472" s="140">
        <f t="shared" si="228"/>
        <v>6.1039465537713777</v>
      </c>
      <c r="M1472" s="139" t="e" cm="1">
        <f t="array" ref="M1472">[1]!BSMPut(L1472,$G$4,$G$7,V1472,$G$11,AE1472)</f>
        <v>#VALUE!</v>
      </c>
      <c r="N1472" s="139" t="e">
        <f t="shared" si="229"/>
        <v>#VALUE!</v>
      </c>
      <c r="O1472" s="141">
        <f t="shared" si="230"/>
        <v>5.9465041803177243E-3</v>
      </c>
      <c r="P1472" s="139">
        <f t="shared" si="231"/>
        <v>-6.5735028543148217E-4</v>
      </c>
      <c r="Q1472" s="156">
        <f t="shared" si="232"/>
        <v>5.7795438254320626E-6</v>
      </c>
      <c r="R1472" s="156">
        <f t="shared" si="226"/>
        <v>-6.5157074160605009E-4</v>
      </c>
    </row>
    <row r="1473" spans="9:18" ht="15" x14ac:dyDescent="0.2">
      <c r="I1473" s="49">
        <v>42998</v>
      </c>
      <c r="J1473" s="50">
        <v>5.125</v>
      </c>
      <c r="K1473" s="139">
        <f t="shared" si="227"/>
        <v>-9.7515646637568202E-4</v>
      </c>
      <c r="L1473" s="140">
        <f t="shared" si="228"/>
        <v>6.0920535454107423</v>
      </c>
      <c r="M1473" s="139" t="e" cm="1">
        <f t="array" ref="M1473">[1]!BSMPut(L1473,$G$4,$G$7,V1473,$G$11,AE1473)</f>
        <v>#VALUE!</v>
      </c>
      <c r="N1473" s="139" t="e">
        <f t="shared" si="229"/>
        <v>#VALUE!</v>
      </c>
      <c r="O1473" s="141">
        <f t="shared" si="230"/>
        <v>-5.9465041803177243E-3</v>
      </c>
      <c r="P1473" s="139">
        <f t="shared" si="231"/>
        <v>6.5735028543148217E-4</v>
      </c>
      <c r="Q1473" s="156">
        <f t="shared" si="232"/>
        <v>5.7795438254320626E-6</v>
      </c>
      <c r="R1473" s="156">
        <f t="shared" si="226"/>
        <v>6.6312982925691426E-4</v>
      </c>
    </row>
    <row r="1474" spans="9:18" ht="15" x14ac:dyDescent="0.2">
      <c r="I1474" s="49">
        <v>42997</v>
      </c>
      <c r="J1474" s="50">
        <v>5.13000011444091</v>
      </c>
      <c r="K1474" s="139">
        <f t="shared" si="227"/>
        <v>-9.7420646257074335E-4</v>
      </c>
      <c r="L1474" s="140">
        <f t="shared" si="228"/>
        <v>6.0920593385339918</v>
      </c>
      <c r="M1474" s="139" t="e" cm="1">
        <f t="array" ref="M1474">[1]!BSMPut(L1474,$G$4,$G$7,V1474,$G$11,AE1474)</f>
        <v>#VALUE!</v>
      </c>
      <c r="N1474" s="139" t="e">
        <f t="shared" si="229"/>
        <v>#VALUE!</v>
      </c>
      <c r="O1474" s="141">
        <f t="shared" si="230"/>
        <v>-5.9407110570681709E-3</v>
      </c>
      <c r="P1474" s="139">
        <f t="shared" si="231"/>
        <v>6.5670989048578657E-4</v>
      </c>
      <c r="Q1474" s="156">
        <f t="shared" si="232"/>
        <v>5.7682883719116054E-6</v>
      </c>
      <c r="R1474" s="156">
        <f t="shared" si="226"/>
        <v>6.6247817885769817E-4</v>
      </c>
    </row>
    <row r="1475" spans="9:18" ht="15" x14ac:dyDescent="0.2">
      <c r="I1475" s="49">
        <v>42996</v>
      </c>
      <c r="J1475" s="50">
        <v>5.1350002288818297</v>
      </c>
      <c r="K1475" s="139">
        <f t="shared" si="227"/>
        <v>4.8804576097429588E-3</v>
      </c>
      <c r="L1475" s="140">
        <f t="shared" si="228"/>
        <v>6.1277610803372999</v>
      </c>
      <c r="M1475" s="139" t="e" cm="1">
        <f t="array" ref="M1475">[1]!BSMPut(L1475,$G$4,$G$7,V1475,$G$11,AE1475)</f>
        <v>#VALUE!</v>
      </c>
      <c r="N1475" s="139" t="e">
        <f t="shared" si="229"/>
        <v>#VALUE!</v>
      </c>
      <c r="O1475" s="141">
        <f t="shared" si="230"/>
        <v>2.9761030746239925E-2</v>
      </c>
      <c r="P1475" s="139">
        <f t="shared" si="231"/>
        <v>-3.2899030190761003E-3</v>
      </c>
      <c r="Q1475" s="156">
        <f t="shared" si="232"/>
        <v>1.44765822205579E-4</v>
      </c>
      <c r="R1475" s="156">
        <f t="shared" ref="R1475:R1538" si="233">P1475+Q1475+X1475+AG1475</f>
        <v>-3.1451371968705213E-3</v>
      </c>
    </row>
    <row r="1476" spans="9:18" ht="15" x14ac:dyDescent="0.2">
      <c r="I1476" s="49">
        <v>42993</v>
      </c>
      <c r="J1476" s="50">
        <v>5.1100001335143999</v>
      </c>
      <c r="K1476" s="139">
        <f t="shared" ref="K1476:K1539" si="234">LN(J1476/J1477)</f>
        <v>-2.9310946807965567E-3</v>
      </c>
      <c r="L1476" s="140">
        <f t="shared" ref="L1476:L1539" si="235">$J$3*(1+K1476)</f>
        <v>6.0801262340822069</v>
      </c>
      <c r="M1476" s="139" t="e" cm="1">
        <f t="array" ref="M1476">[1]!BSMPut(L1476,$G$4,$G$7,V1476,$G$11,AE1476)</f>
        <v>#VALUE!</v>
      </c>
      <c r="N1476" s="139" t="e">
        <f t="shared" ref="N1476:N1539" si="236">$B$5*(M1476-$G$10)</f>
        <v>#VALUE!</v>
      </c>
      <c r="O1476" s="141">
        <f t="shared" ref="O1476:O1539" si="237">L1476-$J$3</f>
        <v>-1.7873815508853141E-2</v>
      </c>
      <c r="P1476" s="139">
        <f t="shared" ref="P1476:P1539" si="238">O1476*$G$15</f>
        <v>1.9758428431587336E-3</v>
      </c>
      <c r="Q1476" s="156">
        <f t="shared" ref="Q1476:Q1539" si="239">0.5*$G$16*O1476^2</f>
        <v>5.2216125801359851E-5</v>
      </c>
      <c r="R1476" s="156">
        <f t="shared" si="233"/>
        <v>2.0280589689600933E-3</v>
      </c>
    </row>
    <row r="1477" spans="9:18" ht="15" x14ac:dyDescent="0.2">
      <c r="I1477" s="49">
        <v>42992</v>
      </c>
      <c r="J1477" s="50">
        <v>5.125</v>
      </c>
      <c r="K1477" s="139">
        <f t="shared" si="234"/>
        <v>-8.7421782529141703E-3</v>
      </c>
      <c r="L1477" s="140">
        <f t="shared" si="235"/>
        <v>6.0446902461712559</v>
      </c>
      <c r="M1477" s="139" t="e" cm="1">
        <f t="array" ref="M1477">[1]!BSMPut(L1477,$G$4,$G$7,V1477,$G$11,AE1477)</f>
        <v>#VALUE!</v>
      </c>
      <c r="N1477" s="139" t="e">
        <f t="shared" si="236"/>
        <v>#VALUE!</v>
      </c>
      <c r="O1477" s="141">
        <f t="shared" si="237"/>
        <v>-5.3309803419804069E-2</v>
      </c>
      <c r="P1477" s="139">
        <f t="shared" si="238"/>
        <v>5.8930782576919064E-3</v>
      </c>
      <c r="Q1477" s="156">
        <f t="shared" si="239"/>
        <v>4.6449844704268741E-4</v>
      </c>
      <c r="R1477" s="156">
        <f t="shared" si="233"/>
        <v>6.3575767047345938E-3</v>
      </c>
    </row>
    <row r="1478" spans="9:18" ht="15" x14ac:dyDescent="0.2">
      <c r="I1478" s="49">
        <v>42991</v>
      </c>
      <c r="J1478" s="50">
        <v>5.17000007629394</v>
      </c>
      <c r="K1478" s="139">
        <f t="shared" si="234"/>
        <v>-7.7071598097648046E-3</v>
      </c>
      <c r="L1478" s="140">
        <f t="shared" si="235"/>
        <v>6.0510017886889083</v>
      </c>
      <c r="M1478" s="139" t="e" cm="1">
        <f t="array" ref="M1478">[1]!BSMPut(L1478,$G$4,$G$7,V1478,$G$11,AE1478)</f>
        <v>#VALUE!</v>
      </c>
      <c r="N1478" s="139" t="e">
        <f t="shared" si="236"/>
        <v>#VALUE!</v>
      </c>
      <c r="O1478" s="141">
        <f t="shared" si="237"/>
        <v>-4.6998260902151756E-2</v>
      </c>
      <c r="P1478" s="139">
        <f t="shared" si="238"/>
        <v>5.19537517875957E-3</v>
      </c>
      <c r="Q1478" s="156">
        <f t="shared" si="239"/>
        <v>3.6102201006215371E-4</v>
      </c>
      <c r="R1478" s="156">
        <f t="shared" si="233"/>
        <v>5.5563971888217233E-3</v>
      </c>
    </row>
    <row r="1479" spans="9:18" ht="15" x14ac:dyDescent="0.2">
      <c r="I1479" s="49">
        <v>42990</v>
      </c>
      <c r="J1479" s="50">
        <v>5.21000003814697</v>
      </c>
      <c r="K1479" s="139">
        <f t="shared" si="234"/>
        <v>0</v>
      </c>
      <c r="L1479" s="140">
        <f t="shared" si="235"/>
        <v>6.09800004959106</v>
      </c>
      <c r="M1479" s="139" t="e" cm="1">
        <f t="array" ref="M1479">[1]!BSMPut(L1479,$G$4,$G$7,V1479,$G$11,AE1479)</f>
        <v>#VALUE!</v>
      </c>
      <c r="N1479" s="139" t="e">
        <f t="shared" si="236"/>
        <v>#VALUE!</v>
      </c>
      <c r="O1479" s="141">
        <f t="shared" si="237"/>
        <v>0</v>
      </c>
      <c r="P1479" s="139">
        <f t="shared" si="238"/>
        <v>0</v>
      </c>
      <c r="Q1479" s="156">
        <f t="shared" si="239"/>
        <v>0</v>
      </c>
      <c r="R1479" s="156">
        <f t="shared" si="233"/>
        <v>0</v>
      </c>
    </row>
    <row r="1480" spans="9:18" ht="15" x14ac:dyDescent="0.2">
      <c r="I1480" s="49">
        <v>42989</v>
      </c>
      <c r="J1480" s="50">
        <v>5.21000003814697</v>
      </c>
      <c r="K1480" s="139">
        <f t="shared" si="234"/>
        <v>5.7748399550221017E-3</v>
      </c>
      <c r="L1480" s="140">
        <f t="shared" si="235"/>
        <v>6.1332150239231655</v>
      </c>
      <c r="M1480" s="139" t="e" cm="1">
        <f t="array" ref="M1480">[1]!BSMPut(L1480,$G$4,$G$7,V1480,$G$11,AE1480)</f>
        <v>#VALUE!</v>
      </c>
      <c r="N1480" s="139" t="e">
        <f t="shared" si="236"/>
        <v>#VALUE!</v>
      </c>
      <c r="O1480" s="141">
        <f t="shared" si="237"/>
        <v>3.521497433210552E-2</v>
      </c>
      <c r="P1480" s="139">
        <f t="shared" si="238"/>
        <v>-3.8928036921744911E-3</v>
      </c>
      <c r="Q1480" s="156">
        <f t="shared" si="239"/>
        <v>2.02686515515392E-4</v>
      </c>
      <c r="R1480" s="156">
        <f t="shared" si="233"/>
        <v>-3.6901171766590989E-3</v>
      </c>
    </row>
    <row r="1481" spans="9:18" ht="15" x14ac:dyDescent="0.2">
      <c r="I1481" s="49">
        <v>42986</v>
      </c>
      <c r="J1481" s="50">
        <v>5.1799998283386204</v>
      </c>
      <c r="K1481" s="139">
        <f t="shared" si="234"/>
        <v>-1.9286850708034023E-3</v>
      </c>
      <c r="L1481" s="140">
        <f t="shared" si="235"/>
        <v>6.086238927933656</v>
      </c>
      <c r="M1481" s="139" t="e" cm="1">
        <f t="array" ref="M1481">[1]!BSMPut(L1481,$G$4,$G$7,V1481,$G$11,AE1481)</f>
        <v>#VALUE!</v>
      </c>
      <c r="N1481" s="139" t="e">
        <f t="shared" si="236"/>
        <v>#VALUE!</v>
      </c>
      <c r="O1481" s="141">
        <f t="shared" si="237"/>
        <v>-1.1761121657404061E-2</v>
      </c>
      <c r="P1481" s="139">
        <f t="shared" si="238"/>
        <v>1.3001212887528595E-3</v>
      </c>
      <c r="Q1481" s="156">
        <f t="shared" si="239"/>
        <v>2.2608283421373286E-5</v>
      </c>
      <c r="R1481" s="156">
        <f t="shared" si="233"/>
        <v>1.3227295721742328E-3</v>
      </c>
    </row>
    <row r="1482" spans="9:18" ht="15" x14ac:dyDescent="0.2">
      <c r="I1482" s="49">
        <v>42985</v>
      </c>
      <c r="J1482" s="50">
        <v>5.1900000572204501</v>
      </c>
      <c r="K1482" s="139">
        <f t="shared" si="234"/>
        <v>5.7971582807596102E-3</v>
      </c>
      <c r="L1482" s="140">
        <f t="shared" si="235"/>
        <v>6.1333511210746199</v>
      </c>
      <c r="M1482" s="139" t="e" cm="1">
        <f t="array" ref="M1482">[1]!BSMPut(L1482,$G$4,$G$7,V1482,$G$11,AE1482)</f>
        <v>#VALUE!</v>
      </c>
      <c r="N1482" s="139" t="e">
        <f t="shared" si="236"/>
        <v>#VALUE!</v>
      </c>
      <c r="O1482" s="141">
        <f t="shared" si="237"/>
        <v>3.5351071483559871E-2</v>
      </c>
      <c r="P1482" s="139">
        <f t="shared" si="238"/>
        <v>-3.9078484140214953E-3</v>
      </c>
      <c r="Q1482" s="156">
        <f t="shared" si="239"/>
        <v>2.0425620923974881E-4</v>
      </c>
      <c r="R1482" s="156">
        <f t="shared" si="233"/>
        <v>-3.7035922047817466E-3</v>
      </c>
    </row>
    <row r="1483" spans="9:18" ht="15" x14ac:dyDescent="0.2">
      <c r="I1483" s="49">
        <v>42984</v>
      </c>
      <c r="J1483" s="50">
        <v>5.1599998474120996</v>
      </c>
      <c r="K1483" s="139">
        <f t="shared" si="234"/>
        <v>1.1696028891390457E-2</v>
      </c>
      <c r="L1483" s="140">
        <f t="shared" si="235"/>
        <v>6.1693224343507778</v>
      </c>
      <c r="M1483" s="139" t="e" cm="1">
        <f t="array" ref="M1483">[1]!BSMPut(L1483,$G$4,$G$7,V1483,$G$11,AE1483)</f>
        <v>#VALUE!</v>
      </c>
      <c r="N1483" s="139" t="e">
        <f t="shared" si="236"/>
        <v>#VALUE!</v>
      </c>
      <c r="O1483" s="141">
        <f t="shared" si="237"/>
        <v>7.132238475971775E-2</v>
      </c>
      <c r="P1483" s="139">
        <f t="shared" si="238"/>
        <v>-7.8842608291834135E-3</v>
      </c>
      <c r="Q1483" s="156">
        <f t="shared" si="239"/>
        <v>8.3142258218129282E-4</v>
      </c>
      <c r="R1483" s="156">
        <f t="shared" si="233"/>
        <v>-7.0528382470021207E-3</v>
      </c>
    </row>
    <row r="1484" spans="9:18" ht="15" x14ac:dyDescent="0.2">
      <c r="I1484" s="49">
        <v>42983</v>
      </c>
      <c r="J1484" s="50">
        <v>5.0999999046325604</v>
      </c>
      <c r="K1484" s="139">
        <f t="shared" si="234"/>
        <v>-4.8900039936899467E-3</v>
      </c>
      <c r="L1484" s="140">
        <f t="shared" si="235"/>
        <v>6.0681808049950376</v>
      </c>
      <c r="M1484" s="139" t="e" cm="1">
        <f t="array" ref="M1484">[1]!BSMPut(L1484,$G$4,$G$7,V1484,$G$11,AE1484)</f>
        <v>#VALUE!</v>
      </c>
      <c r="N1484" s="139" t="e">
        <f t="shared" si="236"/>
        <v>#VALUE!</v>
      </c>
      <c r="O1484" s="141">
        <f t="shared" si="237"/>
        <v>-2.9819244596022365E-2</v>
      </c>
      <c r="P1484" s="139">
        <f t="shared" si="238"/>
        <v>3.2963382101749666E-3</v>
      </c>
      <c r="Q1484" s="156">
        <f t="shared" si="239"/>
        <v>1.4533271238175073E-4</v>
      </c>
      <c r="R1484" s="156">
        <f t="shared" si="233"/>
        <v>3.4416709225567172E-3</v>
      </c>
    </row>
    <row r="1485" spans="9:18" ht="15" x14ac:dyDescent="0.2">
      <c r="I1485" s="49">
        <v>42982</v>
      </c>
      <c r="J1485" s="50">
        <v>5.125</v>
      </c>
      <c r="K1485" s="139">
        <f t="shared" si="234"/>
        <v>9.7610832479788721E-4</v>
      </c>
      <c r="L1485" s="140">
        <f t="shared" si="235"/>
        <v>6.1039523582040838</v>
      </c>
      <c r="M1485" s="139" t="e" cm="1">
        <f t="array" ref="M1485">[1]!BSMPut(L1485,$G$4,$G$7,V1485,$G$11,AE1485)</f>
        <v>#VALUE!</v>
      </c>
      <c r="N1485" s="139" t="e">
        <f t="shared" si="236"/>
        <v>#VALUE!</v>
      </c>
      <c r="O1485" s="141">
        <f t="shared" si="237"/>
        <v>5.9523086130237601E-3</v>
      </c>
      <c r="P1485" s="139">
        <f t="shared" si="238"/>
        <v>-6.579919305695971E-4</v>
      </c>
      <c r="Q1485" s="156">
        <f t="shared" si="239"/>
        <v>5.7908322547107758E-6</v>
      </c>
      <c r="R1485" s="156">
        <f t="shared" si="233"/>
        <v>-6.5220109831488633E-4</v>
      </c>
    </row>
    <row r="1486" spans="9:18" ht="15" x14ac:dyDescent="0.2">
      <c r="I1486" s="49">
        <v>42979</v>
      </c>
      <c r="J1486" s="50">
        <v>5.1199998855590803</v>
      </c>
      <c r="K1486" s="139">
        <f t="shared" si="234"/>
        <v>9.8135652383244312E-3</v>
      </c>
      <c r="L1486" s="140">
        <f t="shared" si="235"/>
        <v>6.1578431709010273</v>
      </c>
      <c r="M1486" s="139" t="e" cm="1">
        <f t="array" ref="M1486">[1]!BSMPut(L1486,$G$4,$G$7,V1486,$G$11,AE1486)</f>
        <v>#VALUE!</v>
      </c>
      <c r="N1486" s="139" t="e">
        <f t="shared" si="236"/>
        <v>#VALUE!</v>
      </c>
      <c r="O1486" s="141">
        <f t="shared" si="237"/>
        <v>5.9843121309967273E-2</v>
      </c>
      <c r="P1486" s="139">
        <f t="shared" si="238"/>
        <v>-6.6152972706925708E-3</v>
      </c>
      <c r="Q1486" s="156">
        <f t="shared" si="239"/>
        <v>5.8532702887681583E-4</v>
      </c>
      <c r="R1486" s="156">
        <f t="shared" si="233"/>
        <v>-6.0299702418157549E-3</v>
      </c>
    </row>
    <row r="1487" spans="9:18" ht="15" x14ac:dyDescent="0.2">
      <c r="I1487" s="49">
        <v>42978</v>
      </c>
      <c r="J1487" s="50">
        <v>5.0700001716613698</v>
      </c>
      <c r="K1487" s="139">
        <f t="shared" si="234"/>
        <v>0</v>
      </c>
      <c r="L1487" s="140">
        <f t="shared" si="235"/>
        <v>6.09800004959106</v>
      </c>
      <c r="M1487" s="139" t="e" cm="1">
        <f t="array" ref="M1487">[1]!BSMPut(L1487,$G$4,$G$7,V1487,$G$11,AE1487)</f>
        <v>#VALUE!</v>
      </c>
      <c r="N1487" s="139" t="e">
        <f t="shared" si="236"/>
        <v>#VALUE!</v>
      </c>
      <c r="O1487" s="141">
        <f t="shared" si="237"/>
        <v>0</v>
      </c>
      <c r="P1487" s="139">
        <f t="shared" si="238"/>
        <v>0</v>
      </c>
      <c r="Q1487" s="156">
        <f t="shared" si="239"/>
        <v>0</v>
      </c>
      <c r="R1487" s="156">
        <f t="shared" si="233"/>
        <v>0</v>
      </c>
    </row>
    <row r="1488" spans="9:18" ht="15" x14ac:dyDescent="0.2">
      <c r="I1488" s="49">
        <v>42977</v>
      </c>
      <c r="J1488" s="50">
        <v>5.0700001716613698</v>
      </c>
      <c r="K1488" s="139">
        <f t="shared" si="234"/>
        <v>2.9630329476453272E-3</v>
      </c>
      <c r="L1488" s="140">
        <f t="shared" si="235"/>
        <v>6.1160686246527414</v>
      </c>
      <c r="M1488" s="139" t="e" cm="1">
        <f t="array" ref="M1488">[1]!BSMPut(L1488,$G$4,$G$7,V1488,$G$11,AE1488)</f>
        <v>#VALUE!</v>
      </c>
      <c r="N1488" s="139" t="e">
        <f t="shared" si="236"/>
        <v>#VALUE!</v>
      </c>
      <c r="O1488" s="141">
        <f t="shared" si="237"/>
        <v>1.8068575061681358E-2</v>
      </c>
      <c r="P1488" s="139">
        <f t="shared" si="238"/>
        <v>-1.9973723407862446E-3</v>
      </c>
      <c r="Q1488" s="156">
        <f t="shared" si="239"/>
        <v>5.3360257010108939E-5</v>
      </c>
      <c r="R1488" s="156">
        <f t="shared" si="233"/>
        <v>-1.9440120837761357E-3</v>
      </c>
    </row>
    <row r="1489" spans="9:18" ht="15" x14ac:dyDescent="0.2">
      <c r="I1489" s="49">
        <v>42976</v>
      </c>
      <c r="J1489" s="50">
        <v>5.0549998283386204</v>
      </c>
      <c r="K1489" s="139">
        <f t="shared" si="234"/>
        <v>-6.9000420267010991E-3</v>
      </c>
      <c r="L1489" s="140">
        <f t="shared" si="235"/>
        <v>6.0559235929700561</v>
      </c>
      <c r="M1489" s="139" t="e" cm="1">
        <f t="array" ref="M1489">[1]!BSMPut(L1489,$G$4,$G$7,V1489,$G$11,AE1489)</f>
        <v>#VALUE!</v>
      </c>
      <c r="N1489" s="139" t="e">
        <f t="shared" si="236"/>
        <v>#VALUE!</v>
      </c>
      <c r="O1489" s="141">
        <f t="shared" si="237"/>
        <v>-4.2076456621003899E-2</v>
      </c>
      <c r="P1489" s="139">
        <f t="shared" si="238"/>
        <v>4.6512993064581456E-3</v>
      </c>
      <c r="Q1489" s="156">
        <f t="shared" si="239"/>
        <v>2.8936661451625488E-4</v>
      </c>
      <c r="R1489" s="156">
        <f t="shared" si="233"/>
        <v>4.9406659209744004E-3</v>
      </c>
    </row>
    <row r="1490" spans="9:18" ht="15" x14ac:dyDescent="0.2">
      <c r="I1490" s="49">
        <v>42975</v>
      </c>
      <c r="J1490" s="50">
        <v>5.0900001525878897</v>
      </c>
      <c r="K1490" s="139">
        <f t="shared" si="234"/>
        <v>9.828235380198243E-4</v>
      </c>
      <c r="L1490" s="140">
        <f t="shared" si="235"/>
        <v>6.103993307574644</v>
      </c>
      <c r="M1490" s="139" t="e" cm="1">
        <f t="array" ref="M1490">[1]!BSMPut(L1490,$G$4,$G$7,V1490,$G$11,AE1490)</f>
        <v>#VALUE!</v>
      </c>
      <c r="N1490" s="139" t="e">
        <f t="shared" si="236"/>
        <v>#VALUE!</v>
      </c>
      <c r="O1490" s="141">
        <f t="shared" si="237"/>
        <v>5.9932579835839661E-3</v>
      </c>
      <c r="P1490" s="139">
        <f t="shared" si="238"/>
        <v>-6.6251863728832548E-4</v>
      </c>
      <c r="Q1490" s="156">
        <f t="shared" si="239"/>
        <v>5.8707832894060579E-6</v>
      </c>
      <c r="R1490" s="156">
        <f t="shared" si="233"/>
        <v>-6.5664785399891944E-4</v>
      </c>
    </row>
    <row r="1491" spans="9:18" ht="15" x14ac:dyDescent="0.2">
      <c r="I1491" s="49">
        <v>42972</v>
      </c>
      <c r="J1491" s="50">
        <v>5.08500003814697</v>
      </c>
      <c r="K1491" s="139">
        <f t="shared" si="234"/>
        <v>-1.9645884930378377E-3</v>
      </c>
      <c r="L1491" s="140">
        <f t="shared" si="235"/>
        <v>6.0860199888630895</v>
      </c>
      <c r="M1491" s="139" t="e" cm="1">
        <f t="array" ref="M1491">[1]!BSMPut(L1491,$G$4,$G$7,V1491,$G$11,AE1491)</f>
        <v>#VALUE!</v>
      </c>
      <c r="N1491" s="139" t="e">
        <f t="shared" si="236"/>
        <v>#VALUE!</v>
      </c>
      <c r="O1491" s="141">
        <f t="shared" si="237"/>
        <v>-1.1980060727970532E-2</v>
      </c>
      <c r="P1491" s="139">
        <f t="shared" si="238"/>
        <v>1.3243236866937087E-3</v>
      </c>
      <c r="Q1491" s="156">
        <f t="shared" si="239"/>
        <v>2.3457846673464069E-5</v>
      </c>
      <c r="R1491" s="156">
        <f t="shared" si="233"/>
        <v>1.3477815333671728E-3</v>
      </c>
    </row>
    <row r="1492" spans="9:18" ht="15" x14ac:dyDescent="0.2">
      <c r="I1492" s="49">
        <v>42971</v>
      </c>
      <c r="J1492" s="50">
        <v>5.0949997901916504</v>
      </c>
      <c r="K1492" s="139">
        <f t="shared" si="234"/>
        <v>2.4035284715776577E-2</v>
      </c>
      <c r="L1492" s="140">
        <f t="shared" si="235"/>
        <v>6.2445672169798003</v>
      </c>
      <c r="M1492" s="139" t="e" cm="1">
        <f t="array" ref="M1492">[1]!BSMPut(L1492,$G$4,$G$7,V1492,$G$11,AE1492)</f>
        <v>#VALUE!</v>
      </c>
      <c r="N1492" s="139" t="e">
        <f t="shared" si="236"/>
        <v>#VALUE!</v>
      </c>
      <c r="O1492" s="141">
        <f t="shared" si="237"/>
        <v>0.14656716738874032</v>
      </c>
      <c r="P1492" s="139">
        <f t="shared" si="238"/>
        <v>-1.6202119160492117E-2</v>
      </c>
      <c r="Q1492" s="156">
        <f t="shared" si="239"/>
        <v>3.5111023816646859E-3</v>
      </c>
      <c r="R1492" s="156">
        <f t="shared" si="233"/>
        <v>-1.2691016778827431E-2</v>
      </c>
    </row>
    <row r="1493" spans="9:18" ht="15" x14ac:dyDescent="0.2">
      <c r="I1493" s="49">
        <v>42970</v>
      </c>
      <c r="J1493" s="50">
        <v>4.9739999771118102</v>
      </c>
      <c r="K1493" s="139">
        <f t="shared" si="234"/>
        <v>-9.2055891244909992E-3</v>
      </c>
      <c r="L1493" s="140">
        <f t="shared" si="235"/>
        <v>6.0418643666533987</v>
      </c>
      <c r="M1493" s="139" t="e" cm="1">
        <f t="array" ref="M1493">[1]!BSMPut(L1493,$G$4,$G$7,V1493,$G$11,AE1493)</f>
        <v>#VALUE!</v>
      </c>
      <c r="N1493" s="139" t="e">
        <f t="shared" si="236"/>
        <v>#VALUE!</v>
      </c>
      <c r="O1493" s="141">
        <f t="shared" si="237"/>
        <v>-5.6135682937661358E-2</v>
      </c>
      <c r="P1493" s="139">
        <f t="shared" si="238"/>
        <v>6.2054622485763142E-3</v>
      </c>
      <c r="Q1493" s="156">
        <f t="shared" si="239"/>
        <v>5.150484984282449E-4</v>
      </c>
      <c r="R1493" s="156">
        <f t="shared" si="233"/>
        <v>6.7205107470045588E-3</v>
      </c>
    </row>
    <row r="1494" spans="9:18" ht="15" x14ac:dyDescent="0.2">
      <c r="I1494" s="49">
        <v>42969</v>
      </c>
      <c r="J1494" s="50">
        <v>5.0199999809265101</v>
      </c>
      <c r="K1494" s="139">
        <f t="shared" si="234"/>
        <v>-5.9583511524090192E-3</v>
      </c>
      <c r="L1494" s="140">
        <f t="shared" si="235"/>
        <v>6.061666023968189</v>
      </c>
      <c r="M1494" s="139" t="e" cm="1">
        <f t="array" ref="M1494">[1]!BSMPut(L1494,$G$4,$G$7,V1494,$G$11,AE1494)</f>
        <v>#VALUE!</v>
      </c>
      <c r="N1494" s="139" t="e">
        <f t="shared" si="236"/>
        <v>#VALUE!</v>
      </c>
      <c r="O1494" s="141">
        <f t="shared" si="237"/>
        <v>-3.6334025622871025E-2</v>
      </c>
      <c r="P1494" s="139">
        <f t="shared" si="238"/>
        <v>4.0165080843839436E-3</v>
      </c>
      <c r="Q1494" s="156">
        <f t="shared" si="239"/>
        <v>2.157730201920379E-4</v>
      </c>
      <c r="R1494" s="156">
        <f t="shared" si="233"/>
        <v>4.2322811045759816E-3</v>
      </c>
    </row>
    <row r="1495" spans="9:18" ht="15" x14ac:dyDescent="0.2">
      <c r="I1495" s="49">
        <v>42968</v>
      </c>
      <c r="J1495" s="50">
        <v>5.0500001907348597</v>
      </c>
      <c r="K1495" s="139">
        <f t="shared" si="234"/>
        <v>1.9822065421148745E-3</v>
      </c>
      <c r="L1495" s="140">
        <f t="shared" si="235"/>
        <v>6.110087545183176</v>
      </c>
      <c r="M1495" s="139" t="e" cm="1">
        <f t="array" ref="M1495">[1]!BSMPut(L1495,$G$4,$G$7,V1495,$G$11,AE1495)</f>
        <v>#VALUE!</v>
      </c>
      <c r="N1495" s="139" t="e">
        <f t="shared" si="236"/>
        <v>#VALUE!</v>
      </c>
      <c r="O1495" s="141">
        <f t="shared" si="237"/>
        <v>1.2087495592115971E-2</v>
      </c>
      <c r="P1495" s="139">
        <f t="shared" si="238"/>
        <v>-1.3361999650027443E-3</v>
      </c>
      <c r="Q1495" s="156">
        <f t="shared" si="239"/>
        <v>2.3880464040510178E-5</v>
      </c>
      <c r="R1495" s="156">
        <f t="shared" si="233"/>
        <v>-1.3123195009622341E-3</v>
      </c>
    </row>
    <row r="1496" spans="9:18" ht="15" x14ac:dyDescent="0.2">
      <c r="I1496" s="49">
        <v>42965</v>
      </c>
      <c r="J1496" s="50">
        <v>5.0399999618530202</v>
      </c>
      <c r="K1496" s="139">
        <f t="shared" si="234"/>
        <v>-3.960397476550824E-3</v>
      </c>
      <c r="L1496" s="140">
        <f t="shared" si="235"/>
        <v>6.0738495455826529</v>
      </c>
      <c r="M1496" s="139" t="e" cm="1">
        <f t="array" ref="M1496">[1]!BSMPut(L1496,$G$4,$G$7,V1496,$G$11,AE1496)</f>
        <v>#VALUE!</v>
      </c>
      <c r="N1496" s="139" t="e">
        <f t="shared" si="236"/>
        <v>#VALUE!</v>
      </c>
      <c r="O1496" s="141">
        <f t="shared" si="237"/>
        <v>-2.4150504008407125E-2</v>
      </c>
      <c r="P1496" s="139">
        <f t="shared" si="238"/>
        <v>2.6696930199403899E-3</v>
      </c>
      <c r="Q1496" s="156">
        <f t="shared" si="239"/>
        <v>9.5328443404524421E-5</v>
      </c>
      <c r="R1496" s="156">
        <f t="shared" si="233"/>
        <v>2.7650214633449144E-3</v>
      </c>
    </row>
    <row r="1497" spans="9:18" ht="15" x14ac:dyDescent="0.2">
      <c r="I1497" s="49">
        <v>42964</v>
      </c>
      <c r="J1497" s="50">
        <v>5.0599999427795401</v>
      </c>
      <c r="K1497" s="139">
        <f t="shared" si="234"/>
        <v>2.9688030627267612E-3</v>
      </c>
      <c r="L1497" s="140">
        <f t="shared" si="235"/>
        <v>6.1161038108147947</v>
      </c>
      <c r="M1497" s="139" t="e" cm="1">
        <f t="array" ref="M1497">[1]!BSMPut(L1497,$G$4,$G$7,V1497,$G$11,AE1497)</f>
        <v>#VALUE!</v>
      </c>
      <c r="N1497" s="139" t="e">
        <f t="shared" si="236"/>
        <v>#VALUE!</v>
      </c>
      <c r="O1497" s="141">
        <f t="shared" si="237"/>
        <v>1.8103761223734693E-2</v>
      </c>
      <c r="P1497" s="139">
        <f t="shared" si="238"/>
        <v>-2.0012619594542268E-3</v>
      </c>
      <c r="Q1497" s="156">
        <f t="shared" si="239"/>
        <v>5.3568283462337817E-5</v>
      </c>
      <c r="R1497" s="156">
        <f t="shared" si="233"/>
        <v>-1.9476936759918891E-3</v>
      </c>
    </row>
    <row r="1498" spans="9:18" ht="15" x14ac:dyDescent="0.2">
      <c r="I1498" s="49">
        <v>42963</v>
      </c>
      <c r="J1498" s="50">
        <v>5.04500007629394</v>
      </c>
      <c r="K1498" s="139">
        <f t="shared" si="234"/>
        <v>2.9776431052074524E-3</v>
      </c>
      <c r="L1498" s="140">
        <f t="shared" si="235"/>
        <v>6.1161577173942803</v>
      </c>
      <c r="M1498" s="139" t="e" cm="1">
        <f t="array" ref="M1498">[1]!BSMPut(L1498,$G$4,$G$7,V1498,$G$11,AE1498)</f>
        <v>#VALUE!</v>
      </c>
      <c r="N1498" s="139" t="e">
        <f t="shared" si="236"/>
        <v>#VALUE!</v>
      </c>
      <c r="O1498" s="141">
        <f t="shared" si="237"/>
        <v>1.8157667803220257E-2</v>
      </c>
      <c r="P1498" s="139">
        <f t="shared" si="238"/>
        <v>-2.0072210077180385E-3</v>
      </c>
      <c r="Q1498" s="156">
        <f t="shared" si="239"/>
        <v>5.388777311339731E-5</v>
      </c>
      <c r="R1498" s="156">
        <f t="shared" si="233"/>
        <v>-1.9533332346046411E-3</v>
      </c>
    </row>
    <row r="1499" spans="9:18" ht="15" x14ac:dyDescent="0.2">
      <c r="I1499" s="49">
        <v>42962</v>
      </c>
      <c r="J1499" s="50">
        <v>5.0300002098083496</v>
      </c>
      <c r="K1499" s="139">
        <f t="shared" si="234"/>
        <v>-1.9860486913835847E-3</v>
      </c>
      <c r="L1499" s="140">
        <f t="shared" si="235"/>
        <v>6.0858891245725122</v>
      </c>
      <c r="M1499" s="139" t="e" cm="1">
        <f t="array" ref="M1499">[1]!BSMPut(L1499,$G$4,$G$7,V1499,$G$11,AE1499)</f>
        <v>#VALUE!</v>
      </c>
      <c r="N1499" s="139" t="e">
        <f t="shared" si="236"/>
        <v>#VALUE!</v>
      </c>
      <c r="O1499" s="141">
        <f t="shared" si="237"/>
        <v>-1.2110925018547825E-2</v>
      </c>
      <c r="P1499" s="139">
        <f t="shared" si="238"/>
        <v>1.3387899472318751E-3</v>
      </c>
      <c r="Q1499" s="156">
        <f t="shared" si="239"/>
        <v>2.3973129691780189E-5</v>
      </c>
      <c r="R1499" s="156">
        <f t="shared" si="233"/>
        <v>1.3627630769236553E-3</v>
      </c>
    </row>
    <row r="1500" spans="9:18" ht="15" x14ac:dyDescent="0.2">
      <c r="I1500" s="49">
        <v>42961</v>
      </c>
      <c r="J1500" s="50">
        <v>5.0399999618530202</v>
      </c>
      <c r="K1500" s="139">
        <f t="shared" si="234"/>
        <v>2.8579164271766433E-2</v>
      </c>
      <c r="L1500" s="140">
        <f t="shared" si="235"/>
        <v>6.2722757947375634</v>
      </c>
      <c r="M1500" s="139" t="e" cm="1">
        <f t="array" ref="M1500">[1]!BSMPut(L1500,$G$4,$G$7,V1500,$G$11,AE1500)</f>
        <v>#VALUE!</v>
      </c>
      <c r="N1500" s="139" t="e">
        <f t="shared" si="236"/>
        <v>#VALUE!</v>
      </c>
      <c r="O1500" s="141">
        <f t="shared" si="237"/>
        <v>0.17427574514650335</v>
      </c>
      <c r="P1500" s="139">
        <f t="shared" si="238"/>
        <v>-1.9265135841494897E-2</v>
      </c>
      <c r="Q1500" s="156">
        <f t="shared" si="239"/>
        <v>4.964139768737592E-3</v>
      </c>
      <c r="R1500" s="156">
        <f t="shared" si="233"/>
        <v>-1.4300996072757305E-2</v>
      </c>
    </row>
    <row r="1501" spans="9:18" ht="15" x14ac:dyDescent="0.2">
      <c r="I1501" s="49">
        <v>42958</v>
      </c>
      <c r="J1501" s="50">
        <v>4.8979997634887598</v>
      </c>
      <c r="K1501" s="139">
        <f t="shared" si="234"/>
        <v>-6.5120429921800204E-3</v>
      </c>
      <c r="L1501" s="140">
        <f t="shared" si="235"/>
        <v>6.0582896111018076</v>
      </c>
      <c r="M1501" s="139" t="e" cm="1">
        <f t="array" ref="M1501">[1]!BSMPut(L1501,$G$4,$G$7,V1501,$G$11,AE1501)</f>
        <v>#VALUE!</v>
      </c>
      <c r="N1501" s="139" t="e">
        <f t="shared" si="236"/>
        <v>#VALUE!</v>
      </c>
      <c r="O1501" s="141">
        <f t="shared" si="237"/>
        <v>-3.9710438489252375E-2</v>
      </c>
      <c r="P1501" s="139">
        <f t="shared" si="238"/>
        <v>4.3897502270190342E-3</v>
      </c>
      <c r="Q1501" s="156">
        <f t="shared" si="239"/>
        <v>2.5773860258089206E-4</v>
      </c>
      <c r="R1501" s="156">
        <f t="shared" si="233"/>
        <v>4.647488829599926E-3</v>
      </c>
    </row>
    <row r="1502" spans="9:18" ht="15" x14ac:dyDescent="0.2">
      <c r="I1502" s="49">
        <v>42957</v>
      </c>
      <c r="J1502" s="50">
        <v>4.9299998283386204</v>
      </c>
      <c r="K1502" s="139">
        <f t="shared" si="234"/>
        <v>-8.8853875448011849E-3</v>
      </c>
      <c r="L1502" s="140">
        <f t="shared" si="235"/>
        <v>6.0438169559022263</v>
      </c>
      <c r="M1502" s="139" t="e" cm="1">
        <f t="array" ref="M1502">[1]!BSMPut(L1502,$G$4,$G$7,V1502,$G$11,AE1502)</f>
        <v>#VALUE!</v>
      </c>
      <c r="N1502" s="139" t="e">
        <f t="shared" si="236"/>
        <v>#VALUE!</v>
      </c>
      <c r="O1502" s="141">
        <f t="shared" si="237"/>
        <v>-5.4183093688833672E-2</v>
      </c>
      <c r="P1502" s="139">
        <f t="shared" si="238"/>
        <v>5.9896152465182513E-3</v>
      </c>
      <c r="Q1502" s="156">
        <f t="shared" si="239"/>
        <v>4.7984138373636842E-4</v>
      </c>
      <c r="R1502" s="156">
        <f t="shared" si="233"/>
        <v>6.4694566302546195E-3</v>
      </c>
    </row>
    <row r="1503" spans="9:18" ht="15" x14ac:dyDescent="0.2">
      <c r="I1503" s="49">
        <v>42956</v>
      </c>
      <c r="J1503" s="50">
        <v>4.9739999771118102</v>
      </c>
      <c r="K1503" s="139">
        <f t="shared" si="234"/>
        <v>-5.2135716544535228E-3</v>
      </c>
      <c r="L1503" s="140">
        <f t="shared" si="235"/>
        <v>6.0662076893836554</v>
      </c>
      <c r="M1503" s="139" t="e" cm="1">
        <f t="array" ref="M1503">[1]!BSMPut(L1503,$G$4,$G$7,V1503,$G$11,AE1503)</f>
        <v>#VALUE!</v>
      </c>
      <c r="N1503" s="139" t="e">
        <f t="shared" si="236"/>
        <v>#VALUE!</v>
      </c>
      <c r="O1503" s="141">
        <f t="shared" si="237"/>
        <v>-3.1792360207404613E-2</v>
      </c>
      <c r="P1503" s="139">
        <f t="shared" si="238"/>
        <v>3.5144542782043907E-3</v>
      </c>
      <c r="Q1503" s="156">
        <f t="shared" si="239"/>
        <v>1.6520213091970548E-4</v>
      </c>
      <c r="R1503" s="156">
        <f t="shared" si="233"/>
        <v>3.679656409124096E-3</v>
      </c>
    </row>
    <row r="1504" spans="9:18" ht="15" x14ac:dyDescent="0.2">
      <c r="I1504" s="49">
        <v>42955</v>
      </c>
      <c r="J1504" s="50">
        <v>5</v>
      </c>
      <c r="K1504" s="139">
        <f t="shared" si="234"/>
        <v>3.2050896179600615E-3</v>
      </c>
      <c r="L1504" s="140">
        <f t="shared" si="235"/>
        <v>6.1175446862403247</v>
      </c>
      <c r="M1504" s="139" t="e" cm="1">
        <f t="array" ref="M1504">[1]!BSMPut(L1504,$G$4,$G$7,V1504,$G$11,AE1504)</f>
        <v>#VALUE!</v>
      </c>
      <c r="N1504" s="139" t="e">
        <f t="shared" si="236"/>
        <v>#VALUE!</v>
      </c>
      <c r="O1504" s="141">
        <f t="shared" si="237"/>
        <v>1.9544636649264646E-2</v>
      </c>
      <c r="P1504" s="139">
        <f t="shared" si="238"/>
        <v>-2.1605420748837794E-3</v>
      </c>
      <c r="Q1504" s="156">
        <f t="shared" si="239"/>
        <v>6.2434596042210792E-5</v>
      </c>
      <c r="R1504" s="156">
        <f t="shared" si="233"/>
        <v>-2.0981074788415685E-3</v>
      </c>
    </row>
    <row r="1505" spans="9:18" ht="15" x14ac:dyDescent="0.2">
      <c r="I1505" s="49">
        <v>42954</v>
      </c>
      <c r="J1505" s="50">
        <v>4.9840002059936497</v>
      </c>
      <c r="K1505" s="139">
        <f t="shared" si="234"/>
        <v>2.0084820364935346E-3</v>
      </c>
      <c r="L1505" s="140">
        <f t="shared" si="235"/>
        <v>6.1102477731492009</v>
      </c>
      <c r="M1505" s="139" t="e" cm="1">
        <f t="array" ref="M1505">[1]!BSMPut(L1505,$G$4,$G$7,V1505,$G$11,AE1505)</f>
        <v>#VALUE!</v>
      </c>
      <c r="N1505" s="139" t="e">
        <f t="shared" si="236"/>
        <v>#VALUE!</v>
      </c>
      <c r="O1505" s="141">
        <f t="shared" si="237"/>
        <v>1.2247723558140855E-2</v>
      </c>
      <c r="P1505" s="139">
        <f t="shared" si="238"/>
        <v>-1.3539122033207095E-3</v>
      </c>
      <c r="Q1505" s="156">
        <f t="shared" si="239"/>
        <v>2.451776369867124E-5</v>
      </c>
      <c r="R1505" s="156">
        <f t="shared" si="233"/>
        <v>-1.3293944396220382E-3</v>
      </c>
    </row>
    <row r="1506" spans="9:18" ht="15" x14ac:dyDescent="0.2">
      <c r="I1506" s="49">
        <v>42951</v>
      </c>
      <c r="J1506" s="50">
        <v>4.9739999771118102</v>
      </c>
      <c r="K1506" s="139">
        <f t="shared" si="234"/>
        <v>7.2639089131707095E-3</v>
      </c>
      <c r="L1506" s="140">
        <f t="shared" si="235"/>
        <v>6.1422953665038005</v>
      </c>
      <c r="M1506" s="139" t="e" cm="1">
        <f t="array" ref="M1506">[1]!BSMPut(L1506,$G$4,$G$7,V1506,$G$11,AE1506)</f>
        <v>#VALUE!</v>
      </c>
      <c r="N1506" s="139" t="e">
        <f t="shared" si="236"/>
        <v>#VALUE!</v>
      </c>
      <c r="O1506" s="141">
        <f t="shared" si="237"/>
        <v>4.4295316912740468E-2</v>
      </c>
      <c r="P1506" s="139">
        <f t="shared" si="238"/>
        <v>-4.8965809714291908E-3</v>
      </c>
      <c r="Q1506" s="156">
        <f t="shared" si="239"/>
        <v>3.2069023113100089E-4</v>
      </c>
      <c r="R1506" s="156">
        <f t="shared" si="233"/>
        <v>-4.5758907402981899E-3</v>
      </c>
    </row>
    <row r="1507" spans="9:18" ht="15" x14ac:dyDescent="0.2">
      <c r="I1507" s="49">
        <v>42950</v>
      </c>
      <c r="J1507" s="50">
        <v>4.9380002021789497</v>
      </c>
      <c r="K1507" s="139">
        <f t="shared" si="234"/>
        <v>1.6333642118990924E-2</v>
      </c>
      <c r="L1507" s="140">
        <f t="shared" si="235"/>
        <v>6.1976026000426696</v>
      </c>
      <c r="M1507" s="139" t="e" cm="1">
        <f t="array" ref="M1507">[1]!BSMPut(L1507,$G$4,$G$7,V1507,$G$11,AE1507)</f>
        <v>#VALUE!</v>
      </c>
      <c r="N1507" s="139" t="e">
        <f t="shared" si="236"/>
        <v>#VALUE!</v>
      </c>
      <c r="O1507" s="141">
        <f t="shared" si="237"/>
        <v>9.9602550451609595E-2</v>
      </c>
      <c r="P1507" s="139">
        <f t="shared" si="238"/>
        <v>-1.1010463119790641E-2</v>
      </c>
      <c r="Q1507" s="156">
        <f t="shared" si="239"/>
        <v>1.6214778584943388E-3</v>
      </c>
      <c r="R1507" s="156">
        <f t="shared" si="233"/>
        <v>-9.3889852612963013E-3</v>
      </c>
    </row>
    <row r="1508" spans="9:18" ht="15" x14ac:dyDescent="0.2">
      <c r="I1508" s="49">
        <v>42949</v>
      </c>
      <c r="J1508" s="50">
        <v>4.8579998016357404</v>
      </c>
      <c r="K1508" s="139">
        <f t="shared" si="234"/>
        <v>-2.8777852901877162E-3</v>
      </c>
      <c r="L1508" s="140">
        <f t="shared" si="235"/>
        <v>6.0804513147487835</v>
      </c>
      <c r="M1508" s="139" t="e" cm="1">
        <f t="array" ref="M1508">[1]!BSMPut(L1508,$G$4,$G$7,V1508,$G$11,AE1508)</f>
        <v>#VALUE!</v>
      </c>
      <c r="N1508" s="139" t="e">
        <f t="shared" si="236"/>
        <v>#VALUE!</v>
      </c>
      <c r="O1508" s="141">
        <f t="shared" si="237"/>
        <v>-1.7548734842276481E-2</v>
      </c>
      <c r="P1508" s="139">
        <f t="shared" si="238"/>
        <v>1.9399071299257855E-3</v>
      </c>
      <c r="Q1508" s="156">
        <f t="shared" si="239"/>
        <v>5.0334032833107181E-5</v>
      </c>
      <c r="R1508" s="156">
        <f t="shared" si="233"/>
        <v>1.9902411627588925E-3</v>
      </c>
    </row>
    <row r="1509" spans="9:18" ht="15" x14ac:dyDescent="0.2">
      <c r="I1509" s="49">
        <v>42948</v>
      </c>
      <c r="J1509" s="50">
        <v>4.8720002174377397</v>
      </c>
      <c r="K1509" s="139">
        <f t="shared" si="234"/>
        <v>5.7637776971806165E-3</v>
      </c>
      <c r="L1509" s="140">
        <f t="shared" si="235"/>
        <v>6.1331475662742996</v>
      </c>
      <c r="M1509" s="139" t="e" cm="1">
        <f t="array" ref="M1509">[1]!BSMPut(L1509,$G$4,$G$7,V1509,$G$11,AE1509)</f>
        <v>#VALUE!</v>
      </c>
      <c r="N1509" s="139" t="e">
        <f t="shared" si="236"/>
        <v>#VALUE!</v>
      </c>
      <c r="O1509" s="141">
        <f t="shared" si="237"/>
        <v>3.5147516683239566E-2</v>
      </c>
      <c r="P1509" s="139">
        <f t="shared" si="238"/>
        <v>-3.8853466546627134E-3</v>
      </c>
      <c r="Q1509" s="156">
        <f t="shared" si="239"/>
        <v>2.0191072849198212E-4</v>
      </c>
      <c r="R1509" s="156">
        <f t="shared" si="233"/>
        <v>-3.6834359261707313E-3</v>
      </c>
    </row>
    <row r="1510" spans="9:18" ht="15" x14ac:dyDescent="0.2">
      <c r="I1510" s="49">
        <v>42947</v>
      </c>
      <c r="J1510" s="50">
        <v>4.8439998626708896</v>
      </c>
      <c r="K1510" s="139">
        <f t="shared" si="234"/>
        <v>7.8756116082950751E-3</v>
      </c>
      <c r="L1510" s="140">
        <f t="shared" si="235"/>
        <v>6.1460255295690027</v>
      </c>
      <c r="M1510" s="139" t="e" cm="1">
        <f t="array" ref="M1510">[1]!BSMPut(L1510,$G$4,$G$7,V1510,$G$11,AE1510)</f>
        <v>#VALUE!</v>
      </c>
      <c r="N1510" s="139" t="e">
        <f t="shared" si="236"/>
        <v>#VALUE!</v>
      </c>
      <c r="O1510" s="141">
        <f t="shared" si="237"/>
        <v>4.8025479977942709E-2</v>
      </c>
      <c r="P1510" s="139">
        <f t="shared" si="238"/>
        <v>-5.3089280717192391E-3</v>
      </c>
      <c r="Q1510" s="156">
        <f t="shared" si="239"/>
        <v>3.7697585268677204E-4</v>
      </c>
      <c r="R1510" s="156">
        <f t="shared" si="233"/>
        <v>-4.9319522190324674E-3</v>
      </c>
    </row>
    <row r="1511" spans="9:18" ht="15" x14ac:dyDescent="0.2">
      <c r="I1511" s="49">
        <v>42944</v>
      </c>
      <c r="J1511" s="50">
        <v>4.8060002326965297</v>
      </c>
      <c r="K1511" s="139">
        <f t="shared" si="234"/>
        <v>-1.1173279652303476E-2</v>
      </c>
      <c r="L1511" s="140">
        <f t="shared" si="235"/>
        <v>6.0298653897172185</v>
      </c>
      <c r="M1511" s="139" t="e" cm="1">
        <f t="array" ref="M1511">[1]!BSMPut(L1511,$G$4,$G$7,V1511,$G$11,AE1511)</f>
        <v>#VALUE!</v>
      </c>
      <c r="N1511" s="139" t="e">
        <f t="shared" si="236"/>
        <v>#VALUE!</v>
      </c>
      <c r="O1511" s="141">
        <f t="shared" si="237"/>
        <v>-6.8134659873841485E-2</v>
      </c>
      <c r="P1511" s="139">
        <f t="shared" si="238"/>
        <v>7.531877008359153E-3</v>
      </c>
      <c r="Q1511" s="156">
        <f t="shared" si="239"/>
        <v>7.5876325123204989E-4</v>
      </c>
      <c r="R1511" s="156">
        <f t="shared" si="233"/>
        <v>8.2906402595912029E-3</v>
      </c>
    </row>
    <row r="1512" spans="9:18" ht="15" x14ac:dyDescent="0.2">
      <c r="I1512" s="49">
        <v>42943</v>
      </c>
      <c r="J1512" s="50">
        <v>4.8600001335143999</v>
      </c>
      <c r="K1512" s="139">
        <f t="shared" si="234"/>
        <v>7.8496800878026657E-3</v>
      </c>
      <c r="L1512" s="140">
        <f t="shared" si="235"/>
        <v>6.1458673991557546</v>
      </c>
      <c r="M1512" s="139" t="e" cm="1">
        <f t="array" ref="M1512">[1]!BSMPut(L1512,$G$4,$G$7,V1512,$G$11,AE1512)</f>
        <v>#VALUE!</v>
      </c>
      <c r="N1512" s="139" t="e">
        <f t="shared" si="236"/>
        <v>#VALUE!</v>
      </c>
      <c r="O1512" s="141">
        <f t="shared" si="237"/>
        <v>4.7867349564694628E-2</v>
      </c>
      <c r="P1512" s="139">
        <f t="shared" si="238"/>
        <v>-5.2914477052497973E-3</v>
      </c>
      <c r="Q1512" s="156">
        <f t="shared" si="239"/>
        <v>3.7449745129776289E-4</v>
      </c>
      <c r="R1512" s="156">
        <f t="shared" si="233"/>
        <v>-4.9169502539520345E-3</v>
      </c>
    </row>
    <row r="1513" spans="9:18" ht="15" x14ac:dyDescent="0.2">
      <c r="I1513" s="49">
        <v>42942</v>
      </c>
      <c r="J1513" s="50">
        <v>4.82200002670288</v>
      </c>
      <c r="K1513" s="139">
        <f t="shared" si="234"/>
        <v>1.6604189936287666E-3</v>
      </c>
      <c r="L1513" s="140">
        <f t="shared" si="235"/>
        <v>6.1081252846965493</v>
      </c>
      <c r="M1513" s="139" t="e" cm="1">
        <f t="array" ref="M1513">[1]!BSMPut(L1513,$G$4,$G$7,V1513,$G$11,AE1513)</f>
        <v>#VALUE!</v>
      </c>
      <c r="N1513" s="139" t="e">
        <f t="shared" si="236"/>
        <v>#VALUE!</v>
      </c>
      <c r="O1513" s="141">
        <f t="shared" si="237"/>
        <v>1.0125235105489239E-2</v>
      </c>
      <c r="P1513" s="139">
        <f t="shared" si="238"/>
        <v>-1.119283865751624E-3</v>
      </c>
      <c r="Q1513" s="156">
        <f t="shared" si="239"/>
        <v>1.675638524564769E-5</v>
      </c>
      <c r="R1513" s="156">
        <f t="shared" si="233"/>
        <v>-1.1025274805059764E-3</v>
      </c>
    </row>
    <row r="1514" spans="9:18" ht="15" x14ac:dyDescent="0.2">
      <c r="I1514" s="49">
        <v>42941</v>
      </c>
      <c r="J1514" s="50">
        <v>4.8140001296996999</v>
      </c>
      <c r="K1514" s="139">
        <f t="shared" si="234"/>
        <v>-8.6866764562345388E-3</v>
      </c>
      <c r="L1514" s="140">
        <f t="shared" si="235"/>
        <v>6.04502869613016</v>
      </c>
      <c r="M1514" s="139" t="e" cm="1">
        <f t="array" ref="M1514">[1]!BSMPut(L1514,$G$4,$G$7,V1514,$G$11,AE1514)</f>
        <v>#VALUE!</v>
      </c>
      <c r="N1514" s="139" t="e">
        <f t="shared" si="236"/>
        <v>#VALUE!</v>
      </c>
      <c r="O1514" s="141">
        <f t="shared" si="237"/>
        <v>-5.2971353460899984E-2</v>
      </c>
      <c r="P1514" s="139">
        <f t="shared" si="238"/>
        <v>5.8556646495713134E-3</v>
      </c>
      <c r="Q1514" s="156">
        <f t="shared" si="239"/>
        <v>4.5861921172827099E-4</v>
      </c>
      <c r="R1514" s="156">
        <f t="shared" si="233"/>
        <v>6.3142838612995841E-3</v>
      </c>
    </row>
    <row r="1515" spans="9:18" ht="15" x14ac:dyDescent="0.2">
      <c r="I1515" s="49">
        <v>42940</v>
      </c>
      <c r="J1515" s="50">
        <v>4.8559999465942303</v>
      </c>
      <c r="K1515" s="139">
        <f t="shared" si="234"/>
        <v>-1.1466184586100782E-2</v>
      </c>
      <c r="L1515" s="140">
        <f t="shared" si="235"/>
        <v>6.0280792554163973</v>
      </c>
      <c r="M1515" s="139" t="e" cm="1">
        <f t="array" ref="M1515">[1]!BSMPut(L1515,$G$4,$G$7,V1515,$G$11,AE1515)</f>
        <v>#VALUE!</v>
      </c>
      <c r="N1515" s="139" t="e">
        <f t="shared" si="236"/>
        <v>#VALUE!</v>
      </c>
      <c r="O1515" s="141">
        <f t="shared" si="237"/>
        <v>-6.9920794174662682E-2</v>
      </c>
      <c r="P1515" s="139">
        <f t="shared" si="238"/>
        <v>7.7293234166791822E-3</v>
      </c>
      <c r="Q1515" s="156">
        <f t="shared" si="239"/>
        <v>7.9906628919131279E-4</v>
      </c>
      <c r="R1515" s="156">
        <f t="shared" si="233"/>
        <v>8.5283897058704948E-3</v>
      </c>
    </row>
    <row r="1516" spans="9:18" ht="15" x14ac:dyDescent="0.2">
      <c r="I1516" s="49">
        <v>42937</v>
      </c>
      <c r="J1516" s="50">
        <v>4.9120001792907697</v>
      </c>
      <c r="K1516" s="139">
        <f t="shared" si="234"/>
        <v>-3.2519934672082381E-3</v>
      </c>
      <c r="L1516" s="140">
        <f t="shared" si="235"/>
        <v>6.0781693932667542</v>
      </c>
      <c r="M1516" s="139" t="e" cm="1">
        <f t="array" ref="M1516">[1]!BSMPut(L1516,$G$4,$G$7,V1516,$G$11,AE1516)</f>
        <v>#VALUE!</v>
      </c>
      <c r="N1516" s="139" t="e">
        <f t="shared" si="236"/>
        <v>#VALUE!</v>
      </c>
      <c r="O1516" s="141">
        <f t="shared" si="237"/>
        <v>-1.9830656324305806E-2</v>
      </c>
      <c r="P1516" s="139">
        <f t="shared" si="238"/>
        <v>2.1921598303458263E-3</v>
      </c>
      <c r="Q1516" s="156">
        <f t="shared" si="239"/>
        <v>6.427532485909243E-5</v>
      </c>
      <c r="R1516" s="156">
        <f t="shared" si="233"/>
        <v>2.2564351552049186E-3</v>
      </c>
    </row>
    <row r="1517" spans="9:18" ht="15" x14ac:dyDescent="0.2">
      <c r="I1517" s="49">
        <v>42936</v>
      </c>
      <c r="J1517" s="50">
        <v>4.9279999732971103</v>
      </c>
      <c r="K1517" s="139">
        <f t="shared" si="234"/>
        <v>-7.2786918696199762E-3</v>
      </c>
      <c r="L1517" s="140">
        <f t="shared" si="235"/>
        <v>6.0536145862091599</v>
      </c>
      <c r="M1517" s="139" t="e" cm="1">
        <f t="array" ref="M1517">[1]!BSMPut(L1517,$G$4,$G$7,V1517,$G$11,AE1517)</f>
        <v>#VALUE!</v>
      </c>
      <c r="N1517" s="139" t="e">
        <f t="shared" si="236"/>
        <v>#VALUE!</v>
      </c>
      <c r="O1517" s="141">
        <f t="shared" si="237"/>
        <v>-4.4385463381900081E-2</v>
      </c>
      <c r="P1517" s="139">
        <f t="shared" si="238"/>
        <v>4.9065461216142104E-3</v>
      </c>
      <c r="Q1517" s="156">
        <f t="shared" si="239"/>
        <v>3.2199684821122696E-4</v>
      </c>
      <c r="R1517" s="156">
        <f t="shared" si="233"/>
        <v>5.2285429698254371E-3</v>
      </c>
    </row>
    <row r="1518" spans="9:18" ht="15" x14ac:dyDescent="0.2">
      <c r="I1518" s="49">
        <v>42935</v>
      </c>
      <c r="J1518" s="50">
        <v>4.9640002250671298</v>
      </c>
      <c r="K1518" s="139">
        <f t="shared" si="234"/>
        <v>4.4418228693637908E-3</v>
      </c>
      <c r="L1518" s="140">
        <f t="shared" si="235"/>
        <v>6.1250862856687158</v>
      </c>
      <c r="M1518" s="139" t="e" cm="1">
        <f t="array" ref="M1518">[1]!BSMPut(L1518,$G$4,$G$7,V1518,$G$11,AE1518)</f>
        <v>#VALUE!</v>
      </c>
      <c r="N1518" s="139" t="e">
        <f t="shared" si="236"/>
        <v>#VALUE!</v>
      </c>
      <c r="O1518" s="141">
        <f t="shared" si="237"/>
        <v>2.7086236077655812E-2</v>
      </c>
      <c r="P1518" s="139">
        <f t="shared" si="238"/>
        <v>-2.9942205499232026E-3</v>
      </c>
      <c r="Q1518" s="156">
        <f t="shared" si="239"/>
        <v>1.1991331879475424E-4</v>
      </c>
      <c r="R1518" s="156">
        <f t="shared" si="233"/>
        <v>-2.8743072311284484E-3</v>
      </c>
    </row>
    <row r="1519" spans="9:18" ht="15" x14ac:dyDescent="0.2">
      <c r="I1519" s="49">
        <v>42934</v>
      </c>
      <c r="J1519" s="50">
        <v>4.9419999122619602</v>
      </c>
      <c r="K1519" s="139">
        <f t="shared" si="234"/>
        <v>1.214829486061026E-3</v>
      </c>
      <c r="L1519" s="140">
        <f t="shared" si="235"/>
        <v>6.1054080798573045</v>
      </c>
      <c r="M1519" s="139" t="e" cm="1">
        <f t="array" ref="M1519">[1]!BSMPut(L1519,$G$4,$G$7,V1519,$G$11,AE1519)</f>
        <v>#VALUE!</v>
      </c>
      <c r="N1519" s="139" t="e">
        <f t="shared" si="236"/>
        <v>#VALUE!</v>
      </c>
      <c r="O1519" s="141">
        <f t="shared" si="237"/>
        <v>7.4080302662444808E-3</v>
      </c>
      <c r="P1519" s="139">
        <f t="shared" si="238"/>
        <v>-8.1891320721154859E-4</v>
      </c>
      <c r="Q1519" s="156">
        <f t="shared" si="239"/>
        <v>8.9696521332913918E-6</v>
      </c>
      <c r="R1519" s="156">
        <f t="shared" si="233"/>
        <v>-8.0994355507825716E-4</v>
      </c>
    </row>
    <row r="1520" spans="9:18" ht="15" x14ac:dyDescent="0.2">
      <c r="I1520" s="49">
        <v>42933</v>
      </c>
      <c r="J1520" s="50">
        <v>4.9359998703002903</v>
      </c>
      <c r="K1520" s="139">
        <f t="shared" si="234"/>
        <v>-2.0239288254125746E-3</v>
      </c>
      <c r="L1520" s="140">
        <f t="shared" si="235"/>
        <v>6.0856581315133251</v>
      </c>
      <c r="M1520" s="139" t="e" cm="1">
        <f t="array" ref="M1520">[1]!BSMPut(L1520,$G$4,$G$7,V1520,$G$11,AE1520)</f>
        <v>#VALUE!</v>
      </c>
      <c r="N1520" s="139" t="e">
        <f t="shared" si="236"/>
        <v>#VALUE!</v>
      </c>
      <c r="O1520" s="141">
        <f t="shared" si="237"/>
        <v>-1.2341918077734881E-2</v>
      </c>
      <c r="P1520" s="139">
        <f t="shared" si="238"/>
        <v>1.3643248411434759E-3</v>
      </c>
      <c r="Q1520" s="156">
        <f t="shared" si="239"/>
        <v>2.4896335219006999E-5</v>
      </c>
      <c r="R1520" s="156">
        <f t="shared" si="233"/>
        <v>1.3892211763624829E-3</v>
      </c>
    </row>
    <row r="1521" spans="9:18" ht="15" x14ac:dyDescent="0.2">
      <c r="I1521" s="49">
        <v>42930</v>
      </c>
      <c r="J1521" s="50">
        <v>4.94600009918212</v>
      </c>
      <c r="K1521" s="139">
        <f t="shared" si="234"/>
        <v>-3.6327235300121961E-3</v>
      </c>
      <c r="L1521" s="140">
        <f t="shared" si="235"/>
        <v>6.0758477013248946</v>
      </c>
      <c r="M1521" s="139" t="e" cm="1">
        <f t="array" ref="M1521">[1]!BSMPut(L1521,$G$4,$G$7,V1521,$G$11,AE1521)</f>
        <v>#VALUE!</v>
      </c>
      <c r="N1521" s="139" t="e">
        <f t="shared" si="236"/>
        <v>#VALUE!</v>
      </c>
      <c r="O1521" s="141">
        <f t="shared" si="237"/>
        <v>-2.2152348266165411E-2</v>
      </c>
      <c r="P1521" s="139">
        <f t="shared" si="238"/>
        <v>2.4488089159912753E-3</v>
      </c>
      <c r="Q1521" s="156">
        <f t="shared" si="239"/>
        <v>8.0206514767979203E-5</v>
      </c>
      <c r="R1521" s="156">
        <f t="shared" si="233"/>
        <v>2.5290154307592546E-3</v>
      </c>
    </row>
    <row r="1522" spans="9:18" ht="15" x14ac:dyDescent="0.2">
      <c r="I1522" s="49">
        <v>42929</v>
      </c>
      <c r="J1522" s="50">
        <v>4.9640002250671298</v>
      </c>
      <c r="K1522" s="139">
        <f t="shared" si="234"/>
        <v>1.91179990868969E-2</v>
      </c>
      <c r="L1522" s="140">
        <f t="shared" si="235"/>
        <v>6.2145816089710388</v>
      </c>
      <c r="M1522" s="139" t="e" cm="1">
        <f t="array" ref="M1522">[1]!BSMPut(L1522,$G$4,$G$7,V1522,$G$11,AE1522)</f>
        <v>#VALUE!</v>
      </c>
      <c r="N1522" s="139" t="e">
        <f t="shared" si="236"/>
        <v>#VALUE!</v>
      </c>
      <c r="O1522" s="141">
        <f t="shared" si="237"/>
        <v>0.11658155937997883</v>
      </c>
      <c r="P1522" s="139">
        <f t="shared" si="238"/>
        <v>-1.2887390475252595E-2</v>
      </c>
      <c r="Q1522" s="156">
        <f t="shared" si="239"/>
        <v>2.2214156358508763E-3</v>
      </c>
      <c r="R1522" s="156">
        <f t="shared" si="233"/>
        <v>-1.0665974839401718E-2</v>
      </c>
    </row>
    <row r="1523" spans="9:18" ht="15" x14ac:dyDescent="0.2">
      <c r="I1523" s="49">
        <v>42928</v>
      </c>
      <c r="J1523" s="50">
        <v>4.8699998855590803</v>
      </c>
      <c r="K1523" s="139">
        <f t="shared" si="234"/>
        <v>1.5728746549937906E-2</v>
      </c>
      <c r="L1523" s="140">
        <f t="shared" si="235"/>
        <v>6.1939139468325859</v>
      </c>
      <c r="M1523" s="139" t="e" cm="1">
        <f t="array" ref="M1523">[1]!BSMPut(L1523,$G$4,$G$7,V1523,$G$11,AE1523)</f>
        <v>#VALUE!</v>
      </c>
      <c r="N1523" s="139" t="e">
        <f t="shared" si="236"/>
        <v>#VALUE!</v>
      </c>
      <c r="O1523" s="141">
        <f t="shared" si="237"/>
        <v>9.5913897241525881E-2</v>
      </c>
      <c r="P1523" s="139">
        <f t="shared" si="238"/>
        <v>-1.0602704684417485E-2</v>
      </c>
      <c r="Q1523" s="156">
        <f t="shared" si="239"/>
        <v>1.5036029878789903E-3</v>
      </c>
      <c r="R1523" s="156">
        <f t="shared" si="233"/>
        <v>-9.0991016965384953E-3</v>
      </c>
    </row>
    <row r="1524" spans="9:18" ht="15" x14ac:dyDescent="0.2">
      <c r="I1524" s="49">
        <v>42927</v>
      </c>
      <c r="J1524" s="50">
        <v>4.7940001487731898</v>
      </c>
      <c r="K1524" s="139">
        <f t="shared" si="234"/>
        <v>-4.1631992576711017E-3</v>
      </c>
      <c r="L1524" s="140">
        <f t="shared" si="235"/>
        <v>6.0726128603113247</v>
      </c>
      <c r="M1524" s="139" t="e" cm="1">
        <f t="array" ref="M1524">[1]!BSMPut(L1524,$G$4,$G$7,V1524,$G$11,AE1524)</f>
        <v>#VALUE!</v>
      </c>
      <c r="N1524" s="139" t="e">
        <f t="shared" si="236"/>
        <v>#VALUE!</v>
      </c>
      <c r="O1524" s="141">
        <f t="shared" si="237"/>
        <v>-2.5387189279735267E-2</v>
      </c>
      <c r="P1524" s="139">
        <f t="shared" si="238"/>
        <v>2.8064011414594484E-3</v>
      </c>
      <c r="Q1524" s="156">
        <f t="shared" si="239"/>
        <v>1.0534146314983338E-4</v>
      </c>
      <c r="R1524" s="156">
        <f t="shared" si="233"/>
        <v>2.9117426046092816E-3</v>
      </c>
    </row>
    <row r="1525" spans="9:18" ht="15" x14ac:dyDescent="0.2">
      <c r="I1525" s="49">
        <v>42926</v>
      </c>
      <c r="J1525" s="50">
        <v>4.8140001296996999</v>
      </c>
      <c r="K1525" s="139">
        <f t="shared" si="234"/>
        <v>1.8026051505537669E-2</v>
      </c>
      <c r="L1525" s="140">
        <f t="shared" si="235"/>
        <v>6.2079229125657598</v>
      </c>
      <c r="M1525" s="139" t="e" cm="1">
        <f t="array" ref="M1525">[1]!BSMPut(L1525,$G$4,$G$7,V1525,$G$11,AE1525)</f>
        <v>#VALUE!</v>
      </c>
      <c r="N1525" s="139" t="e">
        <f t="shared" si="236"/>
        <v>#VALUE!</v>
      </c>
      <c r="O1525" s="141">
        <f t="shared" si="237"/>
        <v>0.10992286297469978</v>
      </c>
      <c r="P1525" s="139">
        <f t="shared" si="238"/>
        <v>-1.2151311621209327E-2</v>
      </c>
      <c r="Q1525" s="156">
        <f t="shared" si="239"/>
        <v>1.9749048057011677E-3</v>
      </c>
      <c r="R1525" s="156">
        <f t="shared" si="233"/>
        <v>-1.017640681550816E-2</v>
      </c>
    </row>
    <row r="1526" spans="9:18" ht="15" x14ac:dyDescent="0.2">
      <c r="I1526" s="49">
        <v>42923</v>
      </c>
      <c r="J1526" s="50">
        <v>4.7280001640319798</v>
      </c>
      <c r="K1526" s="139">
        <f t="shared" si="234"/>
        <v>8.0697201388212295E-3</v>
      </c>
      <c r="L1526" s="140">
        <f t="shared" si="235"/>
        <v>6.147209203397777</v>
      </c>
      <c r="M1526" s="139" t="e" cm="1">
        <f t="array" ref="M1526">[1]!BSMPut(L1526,$G$4,$G$7,V1526,$G$11,AE1526)</f>
        <v>#VALUE!</v>
      </c>
      <c r="N1526" s="139" t="e">
        <f t="shared" si="236"/>
        <v>#VALUE!</v>
      </c>
      <c r="O1526" s="141">
        <f t="shared" si="237"/>
        <v>4.9209153806716976E-2</v>
      </c>
      <c r="P1526" s="139">
        <f t="shared" si="238"/>
        <v>-5.4397760969805229E-3</v>
      </c>
      <c r="Q1526" s="156">
        <f t="shared" si="239"/>
        <v>3.9578733993355926E-4</v>
      </c>
      <c r="R1526" s="156">
        <f t="shared" si="233"/>
        <v>-5.0439887570469634E-3</v>
      </c>
    </row>
    <row r="1527" spans="9:18" ht="15" x14ac:dyDescent="0.2">
      <c r="I1527" s="49">
        <v>42922</v>
      </c>
      <c r="J1527" s="50">
        <v>4.6900000572204501</v>
      </c>
      <c r="K1527" s="139">
        <f t="shared" si="234"/>
        <v>-4.2631743302150044E-4</v>
      </c>
      <c r="L1527" s="140">
        <f t="shared" si="235"/>
        <v>6.0954003658633535</v>
      </c>
      <c r="M1527" s="139" t="e" cm="1">
        <f t="array" ref="M1527">[1]!BSMPut(L1527,$G$4,$G$7,V1527,$G$11,AE1527)</f>
        <v>#VALUE!</v>
      </c>
      <c r="N1527" s="139" t="e">
        <f t="shared" si="236"/>
        <v>#VALUE!</v>
      </c>
      <c r="O1527" s="141">
        <f t="shared" si="237"/>
        <v>-2.5996837277064699E-3</v>
      </c>
      <c r="P1527" s="139">
        <f t="shared" si="238"/>
        <v>2.8737940622251785E-4</v>
      </c>
      <c r="Q1527" s="156">
        <f t="shared" si="239"/>
        <v>1.1046155072352259E-6</v>
      </c>
      <c r="R1527" s="156">
        <f t="shared" si="233"/>
        <v>2.8848402172975307E-4</v>
      </c>
    </row>
    <row r="1528" spans="9:18" ht="15" x14ac:dyDescent="0.2">
      <c r="I1528" s="49">
        <v>42921</v>
      </c>
      <c r="J1528" s="50">
        <v>4.6919999122619602</v>
      </c>
      <c r="K1528" s="139">
        <f t="shared" si="234"/>
        <v>-8.489007421489685E-3</v>
      </c>
      <c r="L1528" s="140">
        <f t="shared" si="235"/>
        <v>6.0462340819138367</v>
      </c>
      <c r="M1528" s="139" t="e" cm="1">
        <f t="array" ref="M1528">[1]!BSMPut(L1528,$G$4,$G$7,V1528,$G$11,AE1528)</f>
        <v>#VALUE!</v>
      </c>
      <c r="N1528" s="139" t="e">
        <f t="shared" si="236"/>
        <v>#VALUE!</v>
      </c>
      <c r="O1528" s="141">
        <f t="shared" si="237"/>
        <v>-5.1765967677223301E-2</v>
      </c>
      <c r="P1528" s="139">
        <f t="shared" si="238"/>
        <v>5.7224164982326584E-3</v>
      </c>
      <c r="Q1528" s="156">
        <f t="shared" si="239"/>
        <v>4.3798453682106393E-4</v>
      </c>
      <c r="R1528" s="156">
        <f t="shared" si="233"/>
        <v>6.1604010350537223E-3</v>
      </c>
    </row>
    <row r="1529" spans="9:18" ht="15" x14ac:dyDescent="0.2">
      <c r="I1529" s="49">
        <v>42920</v>
      </c>
      <c r="J1529" s="50">
        <v>4.7319998741149902</v>
      </c>
      <c r="K1529" s="139">
        <f t="shared" si="234"/>
        <v>-7.5790366518841404E-3</v>
      </c>
      <c r="L1529" s="140">
        <f t="shared" si="235"/>
        <v>6.0517830837120181</v>
      </c>
      <c r="M1529" s="139" t="e" cm="1">
        <f t="array" ref="M1529">[1]!BSMPut(L1529,$G$4,$G$7,V1529,$G$11,AE1529)</f>
        <v>#VALUE!</v>
      </c>
      <c r="N1529" s="139" t="e">
        <f t="shared" si="236"/>
        <v>#VALUE!</v>
      </c>
      <c r="O1529" s="141">
        <f t="shared" si="237"/>
        <v>-4.6216965879041894E-2</v>
      </c>
      <c r="P1529" s="139">
        <f t="shared" si="238"/>
        <v>5.1090077112738207E-3</v>
      </c>
      <c r="Q1529" s="156">
        <f t="shared" si="239"/>
        <v>3.4911858279726768E-4</v>
      </c>
      <c r="R1529" s="156">
        <f t="shared" si="233"/>
        <v>5.4581262940710884E-3</v>
      </c>
    </row>
    <row r="1530" spans="9:18" ht="15" x14ac:dyDescent="0.2">
      <c r="I1530" s="49">
        <v>42919</v>
      </c>
      <c r="J1530" s="50">
        <v>4.7680001258850098</v>
      </c>
      <c r="K1530" s="139">
        <f t="shared" si="234"/>
        <v>1.0965956503416498E-2</v>
      </c>
      <c r="L1530" s="140">
        <f t="shared" si="235"/>
        <v>6.1648704528927079</v>
      </c>
      <c r="M1530" s="139" t="e" cm="1">
        <f t="array" ref="M1530">[1]!BSMPut(L1530,$G$4,$G$7,V1530,$G$11,AE1530)</f>
        <v>#VALUE!</v>
      </c>
      <c r="N1530" s="139" t="e">
        <f t="shared" si="236"/>
        <v>#VALUE!</v>
      </c>
      <c r="O1530" s="141">
        <f t="shared" si="237"/>
        <v>6.6870403301647841E-2</v>
      </c>
      <c r="P1530" s="139">
        <f t="shared" si="238"/>
        <v>-7.3921210452941918E-3</v>
      </c>
      <c r="Q1530" s="156">
        <f t="shared" si="239"/>
        <v>7.3086638752754504E-4</v>
      </c>
      <c r="R1530" s="156">
        <f t="shared" si="233"/>
        <v>-6.6612546577666468E-3</v>
      </c>
    </row>
    <row r="1531" spans="9:18" ht="15" x14ac:dyDescent="0.2">
      <c r="I1531" s="49">
        <v>42916</v>
      </c>
      <c r="J1531" s="50">
        <v>4.7160000801086399</v>
      </c>
      <c r="K1531" s="139">
        <f t="shared" si="234"/>
        <v>-1.6948938283399173E-3</v>
      </c>
      <c r="L1531" s="140">
        <f t="shared" si="235"/>
        <v>6.0876645869417922</v>
      </c>
      <c r="M1531" s="139" t="e" cm="1">
        <f t="array" ref="M1531">[1]!BSMPut(L1531,$G$4,$G$7,V1531,$G$11,AE1531)</f>
        <v>#VALUE!</v>
      </c>
      <c r="N1531" s="139" t="e">
        <f t="shared" si="236"/>
        <v>#VALUE!</v>
      </c>
      <c r="O1531" s="141">
        <f t="shared" si="237"/>
        <v>-1.0335462649267768E-2</v>
      </c>
      <c r="P1531" s="139">
        <f t="shared" si="238"/>
        <v>1.1425232567816984E-3</v>
      </c>
      <c r="Q1531" s="156">
        <f t="shared" si="239"/>
        <v>1.7459425448339034E-5</v>
      </c>
      <c r="R1531" s="156">
        <f t="shared" si="233"/>
        <v>1.1599826822300374E-3</v>
      </c>
    </row>
    <row r="1532" spans="9:18" ht="15" x14ac:dyDescent="0.2">
      <c r="I1532" s="49">
        <v>42915</v>
      </c>
      <c r="J1532" s="50">
        <v>4.7239999771118102</v>
      </c>
      <c r="K1532" s="139">
        <f t="shared" si="234"/>
        <v>-1.7625321991219526E-2</v>
      </c>
      <c r="L1532" s="140">
        <f t="shared" si="235"/>
        <v>5.9905208352145447</v>
      </c>
      <c r="M1532" s="139" t="e" cm="1">
        <f t="array" ref="M1532">[1]!BSMPut(L1532,$G$4,$G$7,V1532,$G$11,AE1532)</f>
        <v>#VALUE!</v>
      </c>
      <c r="N1532" s="139" t="e">
        <f t="shared" si="236"/>
        <v>#VALUE!</v>
      </c>
      <c r="O1532" s="141">
        <f t="shared" si="237"/>
        <v>-0.10747921437651531</v>
      </c>
      <c r="P1532" s="139">
        <f t="shared" si="238"/>
        <v>1.1881180960437644E-2</v>
      </c>
      <c r="Q1532" s="156">
        <f t="shared" si="239"/>
        <v>1.8880742566010796E-3</v>
      </c>
      <c r="R1532" s="156">
        <f t="shared" si="233"/>
        <v>1.3769255217038723E-2</v>
      </c>
    </row>
    <row r="1533" spans="9:18" ht="15" x14ac:dyDescent="0.2">
      <c r="I1533" s="49">
        <v>42914</v>
      </c>
      <c r="J1533" s="50">
        <v>4.80800008773803</v>
      </c>
      <c r="K1533" s="139">
        <f t="shared" si="234"/>
        <v>1.2487081494174952E-3</v>
      </c>
      <c r="L1533" s="140">
        <f t="shared" si="235"/>
        <v>6.1056146719481328</v>
      </c>
      <c r="M1533" s="139" t="e" cm="1">
        <f t="array" ref="M1533">[1]!BSMPut(L1533,$G$4,$G$7,V1533,$G$11,AE1533)</f>
        <v>#VALUE!</v>
      </c>
      <c r="N1533" s="139" t="e">
        <f t="shared" si="236"/>
        <v>#VALUE!</v>
      </c>
      <c r="O1533" s="141">
        <f t="shared" si="237"/>
        <v>7.6146223570727756E-3</v>
      </c>
      <c r="P1533" s="139">
        <f t="shared" si="238"/>
        <v>-8.4175072077512442E-4</v>
      </c>
      <c r="Q1533" s="156">
        <f t="shared" si="239"/>
        <v>9.4769119029306953E-6</v>
      </c>
      <c r="R1533" s="156">
        <f t="shared" si="233"/>
        <v>-8.3227380887219374E-4</v>
      </c>
    </row>
    <row r="1534" spans="9:18" ht="15" x14ac:dyDescent="0.2">
      <c r="I1534" s="49">
        <v>42913</v>
      </c>
      <c r="J1534" s="50">
        <v>4.8020000457763601</v>
      </c>
      <c r="K1534" s="139">
        <f t="shared" si="234"/>
        <v>-2.833283545108696E-2</v>
      </c>
      <c r="L1534" s="140">
        <f t="shared" si="235"/>
        <v>5.925226417605276</v>
      </c>
      <c r="M1534" s="139" t="e" cm="1">
        <f t="array" ref="M1534">[1]!BSMPut(L1534,$G$4,$G$7,V1534,$G$11,AE1534)</f>
        <v>#VALUE!</v>
      </c>
      <c r="N1534" s="139" t="e">
        <f t="shared" si="236"/>
        <v>#VALUE!</v>
      </c>
      <c r="O1534" s="141">
        <f t="shared" si="237"/>
        <v>-0.17277363198578399</v>
      </c>
      <c r="P1534" s="139">
        <f t="shared" si="238"/>
        <v>1.9099086262615007E-2</v>
      </c>
      <c r="Q1534" s="156">
        <f t="shared" si="239"/>
        <v>4.8789349759308471E-3</v>
      </c>
      <c r="R1534" s="156">
        <f t="shared" si="233"/>
        <v>2.3978021238545855E-2</v>
      </c>
    </row>
    <row r="1535" spans="9:18" ht="15" x14ac:dyDescent="0.2">
      <c r="I1535" s="49">
        <v>42912</v>
      </c>
      <c r="J1535" s="50">
        <v>4.9400000572204501</v>
      </c>
      <c r="K1535" s="139">
        <f t="shared" si="234"/>
        <v>8.9468162723907955E-3</v>
      </c>
      <c r="L1535" s="140">
        <f t="shared" si="235"/>
        <v>6.1525577356637804</v>
      </c>
      <c r="M1535" s="139" t="e" cm="1">
        <f t="array" ref="M1535">[1]!BSMPut(L1535,$G$4,$G$7,V1535,$G$11,AE1535)</f>
        <v>#VALUE!</v>
      </c>
      <c r="N1535" s="139" t="e">
        <f t="shared" si="236"/>
        <v>#VALUE!</v>
      </c>
      <c r="O1535" s="141">
        <f t="shared" si="237"/>
        <v>5.4557686072720379E-2</v>
      </c>
      <c r="P1535" s="139">
        <f t="shared" si="238"/>
        <v>-6.0310241824243936E-3</v>
      </c>
      <c r="Q1535" s="156">
        <f t="shared" si="239"/>
        <v>4.8649904186488313E-4</v>
      </c>
      <c r="R1535" s="156">
        <f t="shared" si="233"/>
        <v>-5.54452514055951E-3</v>
      </c>
    </row>
    <row r="1536" spans="9:18" ht="15" x14ac:dyDescent="0.2">
      <c r="I1536" s="49">
        <v>42909</v>
      </c>
      <c r="J1536" s="50">
        <v>4.8959999084472603</v>
      </c>
      <c r="K1536" s="139">
        <f t="shared" si="234"/>
        <v>-8.5419053559488371E-3</v>
      </c>
      <c r="L1536" s="140">
        <f t="shared" si="235"/>
        <v>6.0459115103068823</v>
      </c>
      <c r="M1536" s="139" t="e" cm="1">
        <f t="array" ref="M1536">[1]!BSMPut(L1536,$G$4,$G$7,V1536,$G$11,AE1536)</f>
        <v>#VALUE!</v>
      </c>
      <c r="N1536" s="139" t="e">
        <f t="shared" si="236"/>
        <v>#VALUE!</v>
      </c>
      <c r="O1536" s="141">
        <f t="shared" si="237"/>
        <v>-5.2088539284177671E-2</v>
      </c>
      <c r="P1536" s="139">
        <f t="shared" si="238"/>
        <v>5.758074850009386E-3</v>
      </c>
      <c r="Q1536" s="156">
        <f t="shared" si="239"/>
        <v>4.4346000917189421E-4</v>
      </c>
      <c r="R1536" s="156">
        <f t="shared" si="233"/>
        <v>6.2015348591812798E-3</v>
      </c>
    </row>
    <row r="1537" spans="9:18" ht="15" x14ac:dyDescent="0.2">
      <c r="I1537" s="49">
        <v>42908</v>
      </c>
      <c r="J1537" s="50">
        <v>4.9380002021789497</v>
      </c>
      <c r="K1537" s="139">
        <f t="shared" si="234"/>
        <v>-7.2639089131707199E-3</v>
      </c>
      <c r="L1537" s="140">
        <f t="shared" si="235"/>
        <v>6.0537047326783195</v>
      </c>
      <c r="M1537" s="139" t="e" cm="1">
        <f t="array" ref="M1537">[1]!BSMPut(L1537,$G$4,$G$7,V1537,$G$11,AE1537)</f>
        <v>#VALUE!</v>
      </c>
      <c r="N1537" s="139" t="e">
        <f t="shared" si="236"/>
        <v>#VALUE!</v>
      </c>
      <c r="O1537" s="141">
        <f t="shared" si="237"/>
        <v>-4.4295316912740468E-2</v>
      </c>
      <c r="P1537" s="139">
        <f t="shared" si="238"/>
        <v>4.8965809714291908E-3</v>
      </c>
      <c r="Q1537" s="156">
        <f t="shared" si="239"/>
        <v>3.2069023113100089E-4</v>
      </c>
      <c r="R1537" s="156">
        <f t="shared" si="233"/>
        <v>5.2172712025601916E-3</v>
      </c>
    </row>
    <row r="1538" spans="9:18" ht="15" x14ac:dyDescent="0.2">
      <c r="I1538" s="49">
        <v>42907</v>
      </c>
      <c r="J1538" s="50">
        <v>4.9739999771118102</v>
      </c>
      <c r="K1538" s="139">
        <f t="shared" si="234"/>
        <v>1.1729171579159963E-2</v>
      </c>
      <c r="L1538" s="140">
        <f t="shared" si="235"/>
        <v>6.1695245384624391</v>
      </c>
      <c r="M1538" s="139" t="e" cm="1">
        <f t="array" ref="M1538">[1]!BSMPut(L1538,$G$4,$G$7,V1538,$G$11,AE1538)</f>
        <v>#VALUE!</v>
      </c>
      <c r="N1538" s="139" t="e">
        <f t="shared" si="236"/>
        <v>#VALUE!</v>
      </c>
      <c r="O1538" s="141">
        <f t="shared" si="237"/>
        <v>7.1524488871379077E-2</v>
      </c>
      <c r="P1538" s="139">
        <f t="shared" si="238"/>
        <v>-7.9066022236328089E-3</v>
      </c>
      <c r="Q1538" s="156">
        <f t="shared" si="239"/>
        <v>8.3614121292555641E-4</v>
      </c>
      <c r="R1538" s="156">
        <f t="shared" si="233"/>
        <v>-7.0704610107072529E-3</v>
      </c>
    </row>
    <row r="1539" spans="9:18" ht="15" x14ac:dyDescent="0.2">
      <c r="I1539" s="49">
        <v>42906</v>
      </c>
      <c r="J1539" s="50">
        <v>4.9159998893737704</v>
      </c>
      <c r="K1539" s="139">
        <f t="shared" si="234"/>
        <v>-4.0600911263212729E-3</v>
      </c>
      <c r="L1539" s="140">
        <f t="shared" si="235"/>
        <v>6.0732416137014091</v>
      </c>
      <c r="M1539" s="139" t="e" cm="1">
        <f t="array" ref="M1539">[1]!BSMPut(L1539,$G$4,$G$7,V1539,$G$11,AE1539)</f>
        <v>#VALUE!</v>
      </c>
      <c r="N1539" s="139" t="e">
        <f t="shared" si="236"/>
        <v>#VALUE!</v>
      </c>
      <c r="O1539" s="141">
        <f t="shared" si="237"/>
        <v>-2.4758435889650876E-2</v>
      </c>
      <c r="P1539" s="139">
        <f t="shared" si="238"/>
        <v>2.7368962343905187E-3</v>
      </c>
      <c r="Q1539" s="156">
        <f t="shared" si="239"/>
        <v>1.0018818607155648E-4</v>
      </c>
      <c r="R1539" s="156">
        <f t="shared" ref="R1539:R1602" si="240">P1539+Q1539+X1539+AG1539</f>
        <v>2.837084420462075E-3</v>
      </c>
    </row>
    <row r="1540" spans="9:18" ht="15" x14ac:dyDescent="0.2">
      <c r="I1540" s="49">
        <v>42905</v>
      </c>
      <c r="J1540" s="50">
        <v>4.9359998703002903</v>
      </c>
      <c r="K1540" s="139">
        <f t="shared" ref="K1540:K1603" si="241">LN(J1540/J1541)</f>
        <v>1.1410017010746409E-2</v>
      </c>
      <c r="L1540" s="140">
        <f t="shared" ref="L1540:L1603" si="242">$J$3*(1+K1540)</f>
        <v>6.1675783338884269</v>
      </c>
      <c r="M1540" s="139" t="e" cm="1">
        <f t="array" ref="M1540">[1]!BSMPut(L1540,$G$4,$G$7,V1540,$G$11,AE1540)</f>
        <v>#VALUE!</v>
      </c>
      <c r="N1540" s="139" t="e">
        <f t="shared" ref="N1540:N1603" si="243">$B$5*(M1540-$G$10)</f>
        <v>#VALUE!</v>
      </c>
      <c r="O1540" s="141">
        <f t="shared" ref="O1540:O1603" si="244">L1540-$J$3</f>
        <v>6.9578284297366899E-2</v>
      </c>
      <c r="P1540" s="139">
        <f t="shared" ref="P1540:P1603" si="245">O1540*$G$15</f>
        <v>-7.6914610089895176E-3</v>
      </c>
      <c r="Q1540" s="156">
        <f t="shared" ref="Q1540:Q1603" si="246">0.5*$G$16*O1540^2</f>
        <v>7.9125694538442726E-4</v>
      </c>
      <c r="R1540" s="156">
        <f t="shared" si="240"/>
        <v>-6.90020406360509E-3</v>
      </c>
    </row>
    <row r="1541" spans="9:18" ht="15" x14ac:dyDescent="0.2">
      <c r="I1541" s="49">
        <v>42902</v>
      </c>
      <c r="J1541" s="50">
        <v>4.88000011444091</v>
      </c>
      <c r="K1541" s="139">
        <f t="shared" si="241"/>
        <v>3.6953697759143727E-3</v>
      </c>
      <c r="L1541" s="140">
        <f t="shared" si="242"/>
        <v>6.1205344146678433</v>
      </c>
      <c r="M1541" s="139" t="e" cm="1">
        <f t="array" ref="M1541">[1]!BSMPut(L1541,$G$4,$G$7,V1541,$G$11,AE1541)</f>
        <v>#VALUE!</v>
      </c>
      <c r="N1541" s="139" t="e">
        <f t="shared" si="243"/>
        <v>#VALUE!</v>
      </c>
      <c r="O1541" s="141">
        <f t="shared" si="244"/>
        <v>2.2534365076783303E-2</v>
      </c>
      <c r="P1541" s="139">
        <f t="shared" si="245"/>
        <v>-2.4910385776352492E-3</v>
      </c>
      <c r="Q1541" s="156">
        <f t="shared" si="246"/>
        <v>8.2996686873737686E-5</v>
      </c>
      <c r="R1541" s="156">
        <f t="shared" si="240"/>
        <v>-2.4080418907615115E-3</v>
      </c>
    </row>
    <row r="1542" spans="9:18" ht="15" x14ac:dyDescent="0.2">
      <c r="I1542" s="49">
        <v>42901</v>
      </c>
      <c r="J1542" s="50">
        <v>4.8619999885559002</v>
      </c>
      <c r="K1542" s="139">
        <f t="shared" si="241"/>
        <v>-5.3333506704092756E-3</v>
      </c>
      <c r="L1542" s="140">
        <f t="shared" si="242"/>
        <v>6.0654772769384175</v>
      </c>
      <c r="M1542" s="139" t="e" cm="1">
        <f t="array" ref="M1542">[1]!BSMPut(L1542,$G$4,$G$7,V1542,$G$11,AE1542)</f>
        <v>#VALUE!</v>
      </c>
      <c r="N1542" s="139" t="e">
        <f t="shared" si="243"/>
        <v>#VALUE!</v>
      </c>
      <c r="O1542" s="141">
        <f t="shared" si="244"/>
        <v>-3.2522772652642473E-2</v>
      </c>
      <c r="P1542" s="139">
        <f t="shared" si="245"/>
        <v>3.595196982623739E-3</v>
      </c>
      <c r="Q1542" s="156">
        <f t="shared" si="246"/>
        <v>1.7288018982629372E-4</v>
      </c>
      <c r="R1542" s="156">
        <f t="shared" si="240"/>
        <v>3.7680771724500329E-3</v>
      </c>
    </row>
    <row r="1543" spans="9:18" ht="15" x14ac:dyDescent="0.2">
      <c r="I1543" s="49">
        <v>42900</v>
      </c>
      <c r="J1543" s="50">
        <v>4.88800001144409</v>
      </c>
      <c r="K1543" s="139">
        <f t="shared" si="241"/>
        <v>9.868471955593091E-3</v>
      </c>
      <c r="L1543" s="140">
        <f t="shared" si="242"/>
        <v>6.1581779920656547</v>
      </c>
      <c r="M1543" s="139" t="e" cm="1">
        <f t="array" ref="M1543">[1]!BSMPut(L1543,$G$4,$G$7,V1543,$G$11,AE1543)</f>
        <v>#VALUE!</v>
      </c>
      <c r="N1543" s="139" t="e">
        <f t="shared" si="243"/>
        <v>#VALUE!</v>
      </c>
      <c r="O1543" s="141">
        <f t="shared" si="244"/>
        <v>6.0177942474594737E-2</v>
      </c>
      <c r="P1543" s="139">
        <f t="shared" si="245"/>
        <v>-6.6523097374229989E-3</v>
      </c>
      <c r="Q1543" s="156">
        <f t="shared" si="246"/>
        <v>5.918951398009133E-4</v>
      </c>
      <c r="R1543" s="156">
        <f t="shared" si="240"/>
        <v>-6.0604145976220856E-3</v>
      </c>
    </row>
    <row r="1544" spans="9:18" ht="15" x14ac:dyDescent="0.2">
      <c r="I1544" s="49">
        <v>42899</v>
      </c>
      <c r="J1544" s="50">
        <v>4.8400001525878897</v>
      </c>
      <c r="K1544" s="139">
        <f t="shared" si="241"/>
        <v>3.7259669582652703E-3</v>
      </c>
      <c r="L1544" s="140">
        <f t="shared" si="242"/>
        <v>6.1207209962873357</v>
      </c>
      <c r="M1544" s="139" t="e" cm="1">
        <f t="array" ref="M1544">[1]!BSMPut(L1544,$G$4,$G$7,V1544,$G$11,AE1544)</f>
        <v>#VALUE!</v>
      </c>
      <c r="N1544" s="139" t="e">
        <f t="shared" si="243"/>
        <v>#VALUE!</v>
      </c>
      <c r="O1544" s="141">
        <f t="shared" si="244"/>
        <v>2.2720946696275668E-2</v>
      </c>
      <c r="P1544" s="139">
        <f t="shared" si="245"/>
        <v>-2.5116640539000323E-3</v>
      </c>
      <c r="Q1544" s="156">
        <f t="shared" si="246"/>
        <v>8.4376780416096458E-5</v>
      </c>
      <c r="R1544" s="156">
        <f t="shared" si="240"/>
        <v>-2.4272872734839358E-3</v>
      </c>
    </row>
    <row r="1545" spans="9:18" ht="15" x14ac:dyDescent="0.2">
      <c r="I1545" s="49">
        <v>42898</v>
      </c>
      <c r="J1545" s="50">
        <v>4.82200002670288</v>
      </c>
      <c r="K1545" s="139">
        <f t="shared" si="241"/>
        <v>-1.5229741213829253E-2</v>
      </c>
      <c r="L1545" s="140">
        <f t="shared" si="242"/>
        <v>6.00512908691387</v>
      </c>
      <c r="M1545" s="139" t="e" cm="1">
        <f t="array" ref="M1545">[1]!BSMPut(L1545,$G$4,$G$7,V1545,$G$11,AE1545)</f>
        <v>#VALUE!</v>
      </c>
      <c r="N1545" s="139" t="e">
        <f t="shared" si="243"/>
        <v>#VALUE!</v>
      </c>
      <c r="O1545" s="141">
        <f t="shared" si="244"/>
        <v>-9.2870962677189972E-2</v>
      </c>
      <c r="P1545" s="139">
        <f t="shared" si="245"/>
        <v>1.0266326563127969E-2</v>
      </c>
      <c r="Q1545" s="156">
        <f t="shared" si="246"/>
        <v>1.4097107091015841E-3</v>
      </c>
      <c r="R1545" s="156">
        <f t="shared" si="240"/>
        <v>1.1676037272229553E-2</v>
      </c>
    </row>
    <row r="1546" spans="9:18" ht="15" x14ac:dyDescent="0.2">
      <c r="I1546" s="49">
        <v>42895</v>
      </c>
      <c r="J1546" s="50">
        <v>4.8959999084472603</v>
      </c>
      <c r="K1546" s="139">
        <f t="shared" si="241"/>
        <v>-1.2247484788961941E-3</v>
      </c>
      <c r="L1546" s="140">
        <f t="shared" si="242"/>
        <v>6.0905315333060148</v>
      </c>
      <c r="M1546" s="139" t="e" cm="1">
        <f t="array" ref="M1546">[1]!BSMPut(L1546,$G$4,$G$7,V1546,$G$11,AE1546)</f>
        <v>#VALUE!</v>
      </c>
      <c r="N1546" s="139" t="e">
        <f t="shared" si="243"/>
        <v>#VALUE!</v>
      </c>
      <c r="O1546" s="141">
        <f t="shared" si="244"/>
        <v>-7.4685162850451903E-3</v>
      </c>
      <c r="P1546" s="139">
        <f t="shared" si="245"/>
        <v>8.2559957293460036E-4</v>
      </c>
      <c r="Q1546" s="156">
        <f t="shared" si="246"/>
        <v>9.1167231957826244E-6</v>
      </c>
      <c r="R1546" s="156">
        <f t="shared" si="240"/>
        <v>8.3471629613038301E-4</v>
      </c>
    </row>
    <row r="1547" spans="9:18" ht="15" x14ac:dyDescent="0.2">
      <c r="I1547" s="49">
        <v>42894</v>
      </c>
      <c r="J1547" s="50">
        <v>4.9019999504089302</v>
      </c>
      <c r="K1547" s="139">
        <f t="shared" si="241"/>
        <v>1.6039840078556817E-2</v>
      </c>
      <c r="L1547" s="140">
        <f t="shared" si="242"/>
        <v>6.195810995185532</v>
      </c>
      <c r="M1547" s="139" t="e" cm="1">
        <f t="array" ref="M1547">[1]!BSMPut(L1547,$G$4,$G$7,V1547,$G$11,AE1547)</f>
        <v>#VALUE!</v>
      </c>
      <c r="N1547" s="139" t="e">
        <f t="shared" si="243"/>
        <v>#VALUE!</v>
      </c>
      <c r="O1547" s="141">
        <f t="shared" si="244"/>
        <v>9.781094559447201E-2</v>
      </c>
      <c r="P1547" s="139">
        <f t="shared" si="245"/>
        <v>-1.0812411974360033E-2</v>
      </c>
      <c r="Q1547" s="156">
        <f t="shared" si="246"/>
        <v>1.5636696946672796E-3</v>
      </c>
      <c r="R1547" s="156">
        <f t="shared" si="240"/>
        <v>-9.2487422796927524E-3</v>
      </c>
    </row>
    <row r="1548" spans="9:18" ht="15" x14ac:dyDescent="0.2">
      <c r="I1548" s="49">
        <v>42893</v>
      </c>
      <c r="J1548" s="50">
        <v>4.8239998817443803</v>
      </c>
      <c r="K1548" s="139">
        <f t="shared" si="241"/>
        <v>1.293566922264679E-2</v>
      </c>
      <c r="L1548" s="140">
        <f t="shared" si="242"/>
        <v>6.176881761152254</v>
      </c>
      <c r="M1548" s="139" t="e" cm="1">
        <f t="array" ref="M1548">[1]!BSMPut(L1548,$G$4,$G$7,V1548,$G$11,AE1548)</f>
        <v>#VALUE!</v>
      </c>
      <c r="N1548" s="139" t="e">
        <f t="shared" si="243"/>
        <v>#VALUE!</v>
      </c>
      <c r="O1548" s="141">
        <f t="shared" si="244"/>
        <v>7.8881711561193946E-2</v>
      </c>
      <c r="P1548" s="139">
        <f t="shared" si="245"/>
        <v>-8.7198989587364863E-3</v>
      </c>
      <c r="Q1548" s="156">
        <f t="shared" si="246"/>
        <v>1.0170042194805036E-3</v>
      </c>
      <c r="R1548" s="156">
        <f t="shared" si="240"/>
        <v>-7.7028947392559829E-3</v>
      </c>
    </row>
    <row r="1549" spans="9:18" ht="15" x14ac:dyDescent="0.2">
      <c r="I1549" s="49">
        <v>42892</v>
      </c>
      <c r="J1549" s="50">
        <v>4.7620000839233398</v>
      </c>
      <c r="K1549" s="139">
        <f t="shared" si="241"/>
        <v>1.1404537397781671E-2</v>
      </c>
      <c r="L1549" s="140">
        <f t="shared" si="242"/>
        <v>6.1675449192082947</v>
      </c>
      <c r="M1549" s="139" t="e" cm="1">
        <f t="array" ref="M1549">[1]!BSMPut(L1549,$G$4,$G$7,V1549,$G$11,AE1549)</f>
        <v>#VALUE!</v>
      </c>
      <c r="N1549" s="139" t="e">
        <f t="shared" si="243"/>
        <v>#VALUE!</v>
      </c>
      <c r="O1549" s="141">
        <f t="shared" si="244"/>
        <v>6.9544869617234717E-2</v>
      </c>
      <c r="P1549" s="139">
        <f t="shared" si="245"/>
        <v>-7.6877672169973765E-3</v>
      </c>
      <c r="Q1549" s="156">
        <f t="shared" si="246"/>
        <v>7.9049713219713218E-4</v>
      </c>
      <c r="R1549" s="156">
        <f t="shared" si="240"/>
        <v>-6.8972700848002446E-3</v>
      </c>
    </row>
    <row r="1550" spans="9:18" ht="15" x14ac:dyDescent="0.2">
      <c r="I1550" s="49">
        <v>42891</v>
      </c>
      <c r="J1550" s="50">
        <v>4.7080001831054599</v>
      </c>
      <c r="K1550" s="139">
        <f t="shared" si="241"/>
        <v>-2.5455268561033213E-3</v>
      </c>
      <c r="L1550" s="140">
        <f t="shared" si="242"/>
        <v>6.0824774266963066</v>
      </c>
      <c r="M1550" s="139" t="e" cm="1">
        <f t="array" ref="M1550">[1]!BSMPut(L1550,$G$4,$G$7,V1550,$G$11,AE1550)</f>
        <v>#VALUE!</v>
      </c>
      <c r="N1550" s="139" t="e">
        <f t="shared" si="243"/>
        <v>#VALUE!</v>
      </c>
      <c r="O1550" s="141">
        <f t="shared" si="244"/>
        <v>-1.5522622894753368E-2</v>
      </c>
      <c r="P1550" s="139">
        <f t="shared" si="245"/>
        <v>1.7159326355617216E-3</v>
      </c>
      <c r="Q1550" s="156">
        <f t="shared" si="246"/>
        <v>3.9382231252517722E-5</v>
      </c>
      <c r="R1550" s="156">
        <f t="shared" si="240"/>
        <v>1.7553148668142393E-3</v>
      </c>
    </row>
    <row r="1551" spans="9:18" ht="15" x14ac:dyDescent="0.2">
      <c r="I1551" s="49">
        <v>42888</v>
      </c>
      <c r="J1551" s="50">
        <v>4.7199997901916504</v>
      </c>
      <c r="K1551" s="139">
        <f t="shared" si="241"/>
        <v>-5.9147521313114232E-3</v>
      </c>
      <c r="L1551" s="140">
        <f t="shared" si="242"/>
        <v>6.061931890801004</v>
      </c>
      <c r="M1551" s="139" t="e" cm="1">
        <f t="array" ref="M1551">[1]!BSMPut(L1551,$G$4,$G$7,V1551,$G$11,AE1551)</f>
        <v>#VALUE!</v>
      </c>
      <c r="N1551" s="139" t="e">
        <f t="shared" si="243"/>
        <v>#VALUE!</v>
      </c>
      <c r="O1551" s="141">
        <f t="shared" si="244"/>
        <v>-3.6068158790055982E-2</v>
      </c>
      <c r="P1551" s="139">
        <f t="shared" si="245"/>
        <v>3.9871181044666346E-3</v>
      </c>
      <c r="Q1551" s="156">
        <f t="shared" si="246"/>
        <v>2.1262682302614519E-4</v>
      </c>
      <c r="R1551" s="156">
        <f t="shared" si="240"/>
        <v>4.1997449274927797E-3</v>
      </c>
    </row>
    <row r="1552" spans="9:18" ht="15" x14ac:dyDescent="0.2">
      <c r="I1552" s="49">
        <v>42887</v>
      </c>
      <c r="J1552" s="50">
        <v>4.7480001449584899</v>
      </c>
      <c r="K1552" s="139">
        <f t="shared" si="241"/>
        <v>-8.806896181092129E-3</v>
      </c>
      <c r="L1552" s="140">
        <f t="shared" si="242"/>
        <v>6.0442955962420175</v>
      </c>
      <c r="M1552" s="139" t="e" cm="1">
        <f t="array" ref="M1552">[1]!BSMPut(L1552,$G$4,$G$7,V1552,$G$11,AE1552)</f>
        <v>#VALUE!</v>
      </c>
      <c r="N1552" s="139" t="e">
        <f t="shared" si="243"/>
        <v>#VALUE!</v>
      </c>
      <c r="O1552" s="141">
        <f t="shared" si="244"/>
        <v>-5.3704453349042502E-2</v>
      </c>
      <c r="P1552" s="139">
        <f t="shared" si="245"/>
        <v>5.9367044346462687E-3</v>
      </c>
      <c r="Q1552" s="156">
        <f t="shared" si="246"/>
        <v>4.7140122292561474E-4</v>
      </c>
      <c r="R1552" s="156">
        <f t="shared" si="240"/>
        <v>6.4081056575718831E-3</v>
      </c>
    </row>
    <row r="1553" spans="9:18" ht="15" x14ac:dyDescent="0.2">
      <c r="I1553" s="49">
        <v>42886</v>
      </c>
      <c r="J1553" s="50">
        <v>4.7899999618530202</v>
      </c>
      <c r="K1553" s="139">
        <f t="shared" si="241"/>
        <v>1.1337492989751112E-2</v>
      </c>
      <c r="L1553" s="140">
        <f t="shared" si="242"/>
        <v>6.1671360824048014</v>
      </c>
      <c r="M1553" s="139" t="e" cm="1">
        <f t="array" ref="M1553">[1]!BSMPut(L1553,$G$4,$G$7,V1553,$G$11,AE1553)</f>
        <v>#VALUE!</v>
      </c>
      <c r="N1553" s="139" t="e">
        <f t="shared" si="243"/>
        <v>#VALUE!</v>
      </c>
      <c r="O1553" s="141">
        <f t="shared" si="244"/>
        <v>6.9136032813741366E-2</v>
      </c>
      <c r="P1553" s="139">
        <f t="shared" si="245"/>
        <v>-7.6425727663887687E-3</v>
      </c>
      <c r="Q1553" s="156">
        <f t="shared" si="246"/>
        <v>7.8123018374245772E-4</v>
      </c>
      <c r="R1553" s="156">
        <f t="shared" si="240"/>
        <v>-6.8613425826463108E-3</v>
      </c>
    </row>
    <row r="1554" spans="9:18" ht="15" x14ac:dyDescent="0.2">
      <c r="I1554" s="49">
        <v>42885</v>
      </c>
      <c r="J1554" s="50">
        <v>4.73600006103515</v>
      </c>
      <c r="K1554" s="139">
        <f t="shared" si="241"/>
        <v>6.3546517775382137E-3</v>
      </c>
      <c r="L1554" s="140">
        <f t="shared" si="242"/>
        <v>6.1367507164456212</v>
      </c>
      <c r="M1554" s="139" t="e" cm="1">
        <f t="array" ref="M1554">[1]!BSMPut(L1554,$G$4,$G$7,V1554,$G$11,AE1554)</f>
        <v>#VALUE!</v>
      </c>
      <c r="N1554" s="139" t="e">
        <f t="shared" si="243"/>
        <v>#VALUE!</v>
      </c>
      <c r="O1554" s="141">
        <f t="shared" si="244"/>
        <v>3.8750666854561189E-2</v>
      </c>
      <c r="P1554" s="139">
        <f t="shared" si="245"/>
        <v>-4.2836532431639613E-3</v>
      </c>
      <c r="Q1554" s="156">
        <f t="shared" si="246"/>
        <v>2.4543046231623021E-4</v>
      </c>
      <c r="R1554" s="156">
        <f t="shared" si="240"/>
        <v>-4.0382227808477313E-3</v>
      </c>
    </row>
    <row r="1555" spans="9:18" ht="15" x14ac:dyDescent="0.2">
      <c r="I1555" s="49">
        <v>42884</v>
      </c>
      <c r="J1555" s="50">
        <v>4.7059998512268004</v>
      </c>
      <c r="K1555" s="139">
        <f t="shared" si="241"/>
        <v>-2.0610624880342262E-2</v>
      </c>
      <c r="L1555" s="140">
        <f t="shared" si="242"/>
        <v>5.9723164580486303</v>
      </c>
      <c r="M1555" s="139" t="e" cm="1">
        <f t="array" ref="M1555">[1]!BSMPut(L1555,$G$4,$G$7,V1555,$G$11,AE1555)</f>
        <v>#VALUE!</v>
      </c>
      <c r="N1555" s="139" t="e">
        <f t="shared" si="243"/>
        <v>#VALUE!</v>
      </c>
      <c r="O1555" s="141">
        <f t="shared" si="244"/>
        <v>-0.1256835915424297</v>
      </c>
      <c r="P1555" s="139">
        <f t="shared" si="245"/>
        <v>1.3893565407374466E-2</v>
      </c>
      <c r="Q1555" s="156">
        <f t="shared" si="246"/>
        <v>2.5818277804627999E-3</v>
      </c>
      <c r="R1555" s="156">
        <f t="shared" si="240"/>
        <v>1.6475393187837264E-2</v>
      </c>
    </row>
    <row r="1556" spans="9:18" ht="15" x14ac:dyDescent="0.2">
      <c r="I1556" s="49">
        <v>42881</v>
      </c>
      <c r="J1556" s="50">
        <v>4.8039999008178702</v>
      </c>
      <c r="K1556" s="139">
        <f t="shared" si="241"/>
        <v>4.5900009746250225E-3</v>
      </c>
      <c r="L1556" s="140">
        <f t="shared" si="242"/>
        <v>6.1259898757619462</v>
      </c>
      <c r="M1556" s="139" t="e" cm="1">
        <f t="array" ref="M1556">[1]!BSMPut(L1556,$G$4,$G$7,V1556,$G$11,AE1556)</f>
        <v>#VALUE!</v>
      </c>
      <c r="N1556" s="139" t="e">
        <f t="shared" si="243"/>
        <v>#VALUE!</v>
      </c>
      <c r="O1556" s="141">
        <f t="shared" si="244"/>
        <v>2.798982617088619E-2</v>
      </c>
      <c r="P1556" s="139">
        <f t="shared" si="245"/>
        <v>-3.0941070021456765E-3</v>
      </c>
      <c r="Q1556" s="156">
        <f t="shared" si="246"/>
        <v>1.2804732402084455E-4</v>
      </c>
      <c r="R1556" s="156">
        <f t="shared" si="240"/>
        <v>-2.966059678124832E-3</v>
      </c>
    </row>
    <row r="1557" spans="9:18" ht="15" x14ac:dyDescent="0.2">
      <c r="I1557" s="49">
        <v>42880</v>
      </c>
      <c r="J1557" s="50">
        <v>4.78200006484985</v>
      </c>
      <c r="K1557" s="139">
        <f t="shared" si="241"/>
        <v>1.0933676061083197E-2</v>
      </c>
      <c r="L1557" s="140">
        <f t="shared" si="242"/>
        <v>6.164673606753758</v>
      </c>
      <c r="M1557" s="139" t="e" cm="1">
        <f t="array" ref="M1557">[1]!BSMPut(L1557,$G$4,$G$7,V1557,$G$11,AE1557)</f>
        <v>#VALUE!</v>
      </c>
      <c r="N1557" s="139" t="e">
        <f t="shared" si="243"/>
        <v>#VALUE!</v>
      </c>
      <c r="O1557" s="141">
        <f t="shared" si="244"/>
        <v>6.6673557162697961E-2</v>
      </c>
      <c r="P1557" s="139">
        <f t="shared" si="245"/>
        <v>-7.37036088811595E-3</v>
      </c>
      <c r="Q1557" s="156">
        <f t="shared" si="246"/>
        <v>7.2656982380971103E-4</v>
      </c>
      <c r="R1557" s="156">
        <f t="shared" si="240"/>
        <v>-6.6437910643062387E-3</v>
      </c>
    </row>
    <row r="1558" spans="9:18" ht="15" x14ac:dyDescent="0.2">
      <c r="I1558" s="49">
        <v>42879</v>
      </c>
      <c r="J1558" s="50">
        <v>4.7300000190734801</v>
      </c>
      <c r="K1558" s="139">
        <f t="shared" si="241"/>
        <v>-6.7425591519299239E-3</v>
      </c>
      <c r="L1558" s="140">
        <f t="shared" si="242"/>
        <v>6.056883923548221</v>
      </c>
      <c r="M1558" s="139" t="e" cm="1">
        <f t="array" ref="M1558">[1]!BSMPut(L1558,$G$4,$G$7,V1558,$G$11,AE1558)</f>
        <v>#VALUE!</v>
      </c>
      <c r="N1558" s="139" t="e">
        <f t="shared" si="243"/>
        <v>#VALUE!</v>
      </c>
      <c r="O1558" s="141">
        <f t="shared" si="244"/>
        <v>-4.1116126042838985E-2</v>
      </c>
      <c r="P1558" s="139">
        <f t="shared" si="245"/>
        <v>4.5451405347625437E-3</v>
      </c>
      <c r="Q1558" s="156">
        <f t="shared" si="246"/>
        <v>2.7630865046277426E-4</v>
      </c>
      <c r="R1558" s="156">
        <f t="shared" si="240"/>
        <v>4.8214491852253179E-3</v>
      </c>
    </row>
    <row r="1559" spans="9:18" ht="15" x14ac:dyDescent="0.2">
      <c r="I1559" s="49">
        <v>42878</v>
      </c>
      <c r="J1559" s="50">
        <v>4.7620000839233398</v>
      </c>
      <c r="K1559" s="139">
        <f t="shared" si="241"/>
        <v>8.0118721981907535E-3</v>
      </c>
      <c r="L1559" s="140">
        <f t="shared" si="242"/>
        <v>6.1468564466529445</v>
      </c>
      <c r="M1559" s="139" t="e" cm="1">
        <f t="array" ref="M1559">[1]!BSMPut(L1559,$G$4,$G$7,V1559,$G$11,AE1559)</f>
        <v>#VALUE!</v>
      </c>
      <c r="N1559" s="139" t="e">
        <f t="shared" si="243"/>
        <v>#VALUE!</v>
      </c>
      <c r="O1559" s="141">
        <f t="shared" si="244"/>
        <v>4.8856397061884493E-2</v>
      </c>
      <c r="P1559" s="139">
        <f t="shared" si="245"/>
        <v>-5.4007809596911174E-3</v>
      </c>
      <c r="Q1559" s="156">
        <f t="shared" si="246"/>
        <v>3.9013326053511917E-4</v>
      </c>
      <c r="R1559" s="156">
        <f t="shared" si="240"/>
        <v>-5.0106476991559979E-3</v>
      </c>
    </row>
    <row r="1560" spans="9:18" ht="15" x14ac:dyDescent="0.2">
      <c r="I1560" s="49">
        <v>42877</v>
      </c>
      <c r="J1560" s="50">
        <v>4.7239999771118102</v>
      </c>
      <c r="K1560" s="139">
        <f t="shared" si="241"/>
        <v>9.7852310362269452E-3</v>
      </c>
      <c r="L1560" s="140">
        <f t="shared" si="242"/>
        <v>6.157670388935232</v>
      </c>
      <c r="M1560" s="139" t="e" cm="1">
        <f t="array" ref="M1560">[1]!BSMPut(L1560,$G$4,$G$7,V1560,$G$11,AE1560)</f>
        <v>#VALUE!</v>
      </c>
      <c r="N1560" s="139" t="e">
        <f t="shared" si="243"/>
        <v>#VALUE!</v>
      </c>
      <c r="O1560" s="141">
        <f t="shared" si="244"/>
        <v>5.9670339344171985E-2</v>
      </c>
      <c r="P1560" s="139">
        <f t="shared" si="245"/>
        <v>-6.5961972631774198E-3</v>
      </c>
      <c r="Q1560" s="156">
        <f t="shared" si="246"/>
        <v>5.8195193904061278E-4</v>
      </c>
      <c r="R1560" s="156">
        <f t="shared" si="240"/>
        <v>-6.0142453241368073E-3</v>
      </c>
    </row>
    <row r="1561" spans="9:18" ht="15" x14ac:dyDescent="0.2">
      <c r="I1561" s="49">
        <v>42874</v>
      </c>
      <c r="J1561" s="50">
        <v>4.6779999732971103</v>
      </c>
      <c r="K1561" s="139">
        <f t="shared" si="241"/>
        <v>1.0745900105465283E-2</v>
      </c>
      <c r="L1561" s="140">
        <f t="shared" si="242"/>
        <v>6.1635285489670881</v>
      </c>
      <c r="M1561" s="139" t="e" cm="1">
        <f t="array" ref="M1561">[1]!BSMPut(L1561,$G$4,$G$7,V1561,$G$11,AE1561)</f>
        <v>#VALUE!</v>
      </c>
      <c r="N1561" s="139" t="e">
        <f t="shared" si="243"/>
        <v>#VALUE!</v>
      </c>
      <c r="O1561" s="141">
        <f t="shared" si="244"/>
        <v>6.5528499376028115E-2</v>
      </c>
      <c r="P1561" s="139">
        <f t="shared" si="245"/>
        <v>-7.2437816341410959E-3</v>
      </c>
      <c r="Q1561" s="156">
        <f t="shared" si="246"/>
        <v>7.0182777155818759E-4</v>
      </c>
      <c r="R1561" s="156">
        <f t="shared" si="240"/>
        <v>-6.5419538625829084E-3</v>
      </c>
    </row>
    <row r="1562" spans="9:18" ht="15" x14ac:dyDescent="0.2">
      <c r="I1562" s="49">
        <v>42873</v>
      </c>
      <c r="J1562" s="50">
        <v>4.6279997825622496</v>
      </c>
      <c r="K1562" s="139">
        <f t="shared" si="241"/>
        <v>3.463162422898884E-3</v>
      </c>
      <c r="L1562" s="140">
        <f t="shared" si="242"/>
        <v>6.1191184142176391</v>
      </c>
      <c r="M1562" s="139" t="e" cm="1">
        <f t="array" ref="M1562">[1]!BSMPut(L1562,$G$4,$G$7,V1562,$G$11,AE1562)</f>
        <v>#VALUE!</v>
      </c>
      <c r="N1562" s="139" t="e">
        <f t="shared" si="243"/>
        <v>#VALUE!</v>
      </c>
      <c r="O1562" s="141">
        <f t="shared" si="244"/>
        <v>2.1118364626579123E-2</v>
      </c>
      <c r="P1562" s="139">
        <f t="shared" si="245"/>
        <v>-2.3345082411740897E-3</v>
      </c>
      <c r="Q1562" s="156">
        <f t="shared" si="246"/>
        <v>7.2893813680292884E-5</v>
      </c>
      <c r="R1562" s="156">
        <f t="shared" si="240"/>
        <v>-2.2616144274937968E-3</v>
      </c>
    </row>
    <row r="1563" spans="9:18" ht="15" x14ac:dyDescent="0.2">
      <c r="I1563" s="49">
        <v>42872</v>
      </c>
      <c r="J1563" s="50">
        <v>4.6119999885559002</v>
      </c>
      <c r="K1563" s="139">
        <f t="shared" si="241"/>
        <v>-1.5490849067671697E-2</v>
      </c>
      <c r="L1563" s="140">
        <f t="shared" si="242"/>
        <v>6.0035368512081906</v>
      </c>
      <c r="M1563" s="139" t="e" cm="1">
        <f t="array" ref="M1563">[1]!BSMPut(L1563,$G$4,$G$7,V1563,$G$11,AE1563)</f>
        <v>#VALUE!</v>
      </c>
      <c r="N1563" s="139" t="e">
        <f t="shared" si="243"/>
        <v>#VALUE!</v>
      </c>
      <c r="O1563" s="141">
        <f t="shared" si="244"/>
        <v>-9.4463198382869429E-2</v>
      </c>
      <c r="P1563" s="139">
        <f t="shared" si="245"/>
        <v>1.0442338647516458E-2</v>
      </c>
      <c r="Q1563" s="156">
        <f t="shared" si="246"/>
        <v>1.4584629342644434E-3</v>
      </c>
      <c r="R1563" s="156">
        <f t="shared" si="240"/>
        <v>1.19008015817809E-2</v>
      </c>
    </row>
    <row r="1564" spans="9:18" ht="15" x14ac:dyDescent="0.2">
      <c r="I1564" s="49">
        <v>42871</v>
      </c>
      <c r="J1564" s="50">
        <v>4.6840000152587802</v>
      </c>
      <c r="K1564" s="139">
        <f t="shared" si="241"/>
        <v>2.7707352333432151E-2</v>
      </c>
      <c r="L1564" s="140">
        <f t="shared" si="242"/>
        <v>6.2669594854943664</v>
      </c>
      <c r="M1564" s="139" t="e" cm="1">
        <f t="array" ref="M1564">[1]!BSMPut(L1564,$G$4,$G$7,V1564,$G$11,AE1564)</f>
        <v>#VALUE!</v>
      </c>
      <c r="N1564" s="139" t="e">
        <f t="shared" si="243"/>
        <v>#VALUE!</v>
      </c>
      <c r="O1564" s="141">
        <f t="shared" si="244"/>
        <v>0.16895943590330642</v>
      </c>
      <c r="P1564" s="139">
        <f t="shared" si="245"/>
        <v>-1.8677449817490317E-2</v>
      </c>
      <c r="Q1564" s="156">
        <f t="shared" si="246"/>
        <v>4.6658954802077188E-3</v>
      </c>
      <c r="R1564" s="156">
        <f t="shared" si="240"/>
        <v>-1.4011554337282598E-2</v>
      </c>
    </row>
    <row r="1565" spans="9:18" ht="15" x14ac:dyDescent="0.2">
      <c r="I1565" s="49">
        <v>42870</v>
      </c>
      <c r="J1565" s="50">
        <v>4.5560002326965297</v>
      </c>
      <c r="K1565" s="139">
        <f t="shared" si="241"/>
        <v>1.7575518056451892E-3</v>
      </c>
      <c r="L1565" s="140">
        <f t="shared" si="242"/>
        <v>6.1087176005890429</v>
      </c>
      <c r="M1565" s="139" t="e" cm="1">
        <f t="array" ref="M1565">[1]!BSMPut(L1565,$G$4,$G$7,V1565,$G$11,AE1565)</f>
        <v>#VALUE!</v>
      </c>
      <c r="N1565" s="139" t="e">
        <f t="shared" si="243"/>
        <v>#VALUE!</v>
      </c>
      <c r="O1565" s="141">
        <f t="shared" si="244"/>
        <v>1.0717550997982883E-2</v>
      </c>
      <c r="P1565" s="139">
        <f t="shared" si="245"/>
        <v>-1.1847608265322179E-3</v>
      </c>
      <c r="Q1565" s="156">
        <f t="shared" si="246"/>
        <v>1.8774190558932776E-5</v>
      </c>
      <c r="R1565" s="156">
        <f t="shared" si="240"/>
        <v>-1.165986635973285E-3</v>
      </c>
    </row>
    <row r="1566" spans="9:18" ht="15" x14ac:dyDescent="0.2">
      <c r="I1566" s="49">
        <v>42867</v>
      </c>
      <c r="J1566" s="50">
        <v>4.5479998588562003</v>
      </c>
      <c r="K1566" s="139">
        <f t="shared" si="241"/>
        <v>-8.7916202631551006E-4</v>
      </c>
      <c r="L1566" s="140">
        <f t="shared" si="242"/>
        <v>6.0926389195109891</v>
      </c>
      <c r="M1566" s="139" t="e" cm="1">
        <f t="array" ref="M1566">[1]!BSMPut(L1566,$G$4,$G$7,V1566,$G$11,AE1566)</f>
        <v>#VALUE!</v>
      </c>
      <c r="N1566" s="139" t="e">
        <f t="shared" si="243"/>
        <v>#VALUE!</v>
      </c>
      <c r="O1566" s="141">
        <f t="shared" si="244"/>
        <v>-5.3611300800708861E-3</v>
      </c>
      <c r="P1566" s="139">
        <f t="shared" si="245"/>
        <v>5.926406980481776E-4</v>
      </c>
      <c r="Q1566" s="156">
        <f t="shared" si="246"/>
        <v>4.6976731219006156E-6</v>
      </c>
      <c r="R1566" s="156">
        <f t="shared" si="240"/>
        <v>5.9733837117007817E-4</v>
      </c>
    </row>
    <row r="1567" spans="9:18" ht="15" x14ac:dyDescent="0.2">
      <c r="I1567" s="49">
        <v>42866</v>
      </c>
      <c r="J1567" s="50">
        <v>4.5520000457763601</v>
      </c>
      <c r="K1567" s="139">
        <f t="shared" si="241"/>
        <v>-2.1943726637938276E-3</v>
      </c>
      <c r="L1567" s="140">
        <f t="shared" si="242"/>
        <v>6.0846187649784236</v>
      </c>
      <c r="M1567" s="139" t="e" cm="1">
        <f t="array" ref="M1567">[1]!BSMPut(L1567,$G$4,$G$7,V1567,$G$11,AE1567)</f>
        <v>#VALUE!</v>
      </c>
      <c r="N1567" s="139" t="e">
        <f t="shared" si="243"/>
        <v>#VALUE!</v>
      </c>
      <c r="O1567" s="141">
        <f t="shared" si="244"/>
        <v>-1.3381284612636435E-2</v>
      </c>
      <c r="P1567" s="139">
        <f t="shared" si="245"/>
        <v>1.4792205626746027E-3</v>
      </c>
      <c r="Q1567" s="156">
        <f t="shared" si="246"/>
        <v>2.9266158494171215E-5</v>
      </c>
      <c r="R1567" s="156">
        <f t="shared" si="240"/>
        <v>1.5084867211687739E-3</v>
      </c>
    </row>
    <row r="1568" spans="9:18" ht="15" x14ac:dyDescent="0.2">
      <c r="I1568" s="49">
        <v>42865</v>
      </c>
      <c r="J1568" s="50">
        <v>4.5619997978210396</v>
      </c>
      <c r="K1568" s="139">
        <f t="shared" si="241"/>
        <v>-2.1896722289473638E-3</v>
      </c>
      <c r="L1568" s="140">
        <f t="shared" si="242"/>
        <v>6.0846474282303502</v>
      </c>
      <c r="M1568" s="139" t="e" cm="1">
        <f t="array" ref="M1568">[1]!BSMPut(L1568,$G$4,$G$7,V1568,$G$11,AE1568)</f>
        <v>#VALUE!</v>
      </c>
      <c r="N1568" s="139" t="e">
        <f t="shared" si="243"/>
        <v>#VALUE!</v>
      </c>
      <c r="O1568" s="141">
        <f t="shared" si="244"/>
        <v>-1.3352621360709804E-2</v>
      </c>
      <c r="P1568" s="139">
        <f t="shared" si="245"/>
        <v>1.4760520125039445E-3</v>
      </c>
      <c r="Q1568" s="156">
        <f t="shared" si="246"/>
        <v>2.9140914190862634E-5</v>
      </c>
      <c r="R1568" s="156">
        <f t="shared" si="240"/>
        <v>1.5051929266948071E-3</v>
      </c>
    </row>
    <row r="1569" spans="9:18" ht="15" x14ac:dyDescent="0.2">
      <c r="I1569" s="49">
        <v>42864</v>
      </c>
      <c r="J1569" s="50">
        <v>4.57200002670288</v>
      </c>
      <c r="K1569" s="139">
        <f t="shared" si="241"/>
        <v>4.8234768904816096E-3</v>
      </c>
      <c r="L1569" s="140">
        <f t="shared" si="242"/>
        <v>6.1274136119084179</v>
      </c>
      <c r="M1569" s="139" t="e" cm="1">
        <f t="array" ref="M1569">[1]!BSMPut(L1569,$G$4,$G$7,V1569,$G$11,AE1569)</f>
        <v>#VALUE!</v>
      </c>
      <c r="N1569" s="139" t="e">
        <f t="shared" si="243"/>
        <v>#VALUE!</v>
      </c>
      <c r="O1569" s="141">
        <f t="shared" si="244"/>
        <v>2.9413562317357922E-2</v>
      </c>
      <c r="P1569" s="139">
        <f t="shared" si="245"/>
        <v>-3.2514924733204917E-3</v>
      </c>
      <c r="Q1569" s="156">
        <f t="shared" si="246"/>
        <v>1.4140519193607963E-4</v>
      </c>
      <c r="R1569" s="156">
        <f t="shared" si="240"/>
        <v>-3.110087281384412E-3</v>
      </c>
    </row>
    <row r="1570" spans="9:18" ht="15" x14ac:dyDescent="0.2">
      <c r="I1570" s="49">
        <v>42863</v>
      </c>
      <c r="J1570" s="50">
        <v>4.5500001907348597</v>
      </c>
      <c r="K1570" s="139">
        <f t="shared" si="241"/>
        <v>-4.8234768904815723E-3</v>
      </c>
      <c r="L1570" s="140">
        <f t="shared" si="242"/>
        <v>6.0685864872737021</v>
      </c>
      <c r="M1570" s="139" t="e" cm="1">
        <f t="array" ref="M1570">[1]!BSMPut(L1570,$G$4,$G$7,V1570,$G$11,AE1570)</f>
        <v>#VALUE!</v>
      </c>
      <c r="N1570" s="139" t="e">
        <f t="shared" si="243"/>
        <v>#VALUE!</v>
      </c>
      <c r="O1570" s="141">
        <f t="shared" si="244"/>
        <v>-2.9413562317357922E-2</v>
      </c>
      <c r="P1570" s="139">
        <f t="shared" si="245"/>
        <v>3.2514924733204917E-3</v>
      </c>
      <c r="Q1570" s="156">
        <f t="shared" si="246"/>
        <v>1.4140519193607963E-4</v>
      </c>
      <c r="R1570" s="156">
        <f t="shared" si="240"/>
        <v>3.3928976652565714E-3</v>
      </c>
    </row>
    <row r="1571" spans="9:18" ht="15" x14ac:dyDescent="0.2">
      <c r="I1571" s="49">
        <v>42860</v>
      </c>
      <c r="J1571" s="50">
        <v>4.57200002670288</v>
      </c>
      <c r="K1571" s="139">
        <f t="shared" si="241"/>
        <v>9.2287659628386438E-3</v>
      </c>
      <c r="L1571" s="140">
        <f t="shared" si="242"/>
        <v>6.1542770648901151</v>
      </c>
      <c r="M1571" s="139" t="e" cm="1">
        <f t="array" ref="M1571">[1]!BSMPut(L1571,$G$4,$G$7,V1571,$G$11,AE1571)</f>
        <v>#VALUE!</v>
      </c>
      <c r="N1571" s="139" t="e">
        <f t="shared" si="243"/>
        <v>#VALUE!</v>
      </c>
      <c r="O1571" s="141">
        <f t="shared" si="244"/>
        <v>5.6277015299055044E-2</v>
      </c>
      <c r="P1571" s="139">
        <f t="shared" si="245"/>
        <v>-6.2210856914068687E-3</v>
      </c>
      <c r="Q1571" s="156">
        <f t="shared" si="246"/>
        <v>5.1764523020043278E-4</v>
      </c>
      <c r="R1571" s="156">
        <f t="shared" si="240"/>
        <v>-5.7034404612064356E-3</v>
      </c>
    </row>
    <row r="1572" spans="9:18" ht="15" x14ac:dyDescent="0.2">
      <c r="I1572" s="49">
        <v>42859</v>
      </c>
      <c r="J1572" s="50">
        <v>4.5300002098083496</v>
      </c>
      <c r="K1572" s="139">
        <f t="shared" si="241"/>
        <v>2.4582272459571453E-2</v>
      </c>
      <c r="L1572" s="140">
        <f t="shared" si="242"/>
        <v>6.2479027482685874</v>
      </c>
      <c r="M1572" s="139" t="e" cm="1">
        <f t="array" ref="M1572">[1]!BSMPut(L1572,$G$4,$G$7,V1572,$G$11,AE1572)</f>
        <v>#VALUE!</v>
      </c>
      <c r="N1572" s="139" t="e">
        <f t="shared" si="243"/>
        <v>#VALUE!</v>
      </c>
      <c r="O1572" s="141">
        <f t="shared" si="244"/>
        <v>0.14990269867752737</v>
      </c>
      <c r="P1572" s="139">
        <f t="shared" si="245"/>
        <v>-1.6570842090513276E-2</v>
      </c>
      <c r="Q1572" s="156">
        <f t="shared" si="246"/>
        <v>3.6727300397676101E-3</v>
      </c>
      <c r="R1572" s="156">
        <f t="shared" si="240"/>
        <v>-1.2898112050745666E-2</v>
      </c>
    </row>
    <row r="1573" spans="9:18" ht="15" x14ac:dyDescent="0.2">
      <c r="I1573" s="49">
        <v>42858</v>
      </c>
      <c r="J1573" s="50">
        <v>4.42000007629394</v>
      </c>
      <c r="K1573" s="139">
        <f t="shared" si="241"/>
        <v>-4.5146759809430665E-3</v>
      </c>
      <c r="L1573" s="140">
        <f t="shared" si="242"/>
        <v>6.0704695552353822</v>
      </c>
      <c r="M1573" s="139" t="e" cm="1">
        <f t="array" ref="M1573">[1]!BSMPut(L1573,$G$4,$G$7,V1573,$G$11,AE1573)</f>
        <v>#VALUE!</v>
      </c>
      <c r="N1573" s="139" t="e">
        <f t="shared" si="243"/>
        <v>#VALUE!</v>
      </c>
      <c r="O1573" s="141">
        <f t="shared" si="244"/>
        <v>-2.7530494355677781E-2</v>
      </c>
      <c r="P1573" s="139">
        <f t="shared" si="245"/>
        <v>3.0433306315791843E-3</v>
      </c>
      <c r="Q1573" s="156">
        <f t="shared" si="246"/>
        <v>1.2387912356836609E-4</v>
      </c>
      <c r="R1573" s="156">
        <f t="shared" si="240"/>
        <v>3.1672097551475502E-3</v>
      </c>
    </row>
    <row r="1574" spans="9:18" ht="15" x14ac:dyDescent="0.2">
      <c r="I1574" s="49">
        <v>42857</v>
      </c>
      <c r="J1574" s="50">
        <v>4.4400000572204501</v>
      </c>
      <c r="K1574" s="139">
        <f t="shared" si="241"/>
        <v>1.7265357200071926E-2</v>
      </c>
      <c r="L1574" s="140">
        <f t="shared" si="242"/>
        <v>6.2032841986533054</v>
      </c>
      <c r="M1574" s="139" t="e" cm="1">
        <f t="array" ref="M1574">[1]!BSMPut(L1574,$G$4,$G$7,V1574,$G$11,AE1574)</f>
        <v>#VALUE!</v>
      </c>
      <c r="N1574" s="139" t="e">
        <f t="shared" si="243"/>
        <v>#VALUE!</v>
      </c>
      <c r="O1574" s="141">
        <f t="shared" si="244"/>
        <v>0.10528414906224537</v>
      </c>
      <c r="P1574" s="139">
        <f t="shared" si="245"/>
        <v>-1.1638529687164849E-2</v>
      </c>
      <c r="Q1574" s="156">
        <f t="shared" si="246"/>
        <v>1.8117408932097879E-3</v>
      </c>
      <c r="R1574" s="156">
        <f t="shared" si="240"/>
        <v>-9.8267887939550609E-3</v>
      </c>
    </row>
    <row r="1575" spans="9:18" ht="15" x14ac:dyDescent="0.2">
      <c r="I1575" s="49">
        <v>42856</v>
      </c>
      <c r="J1575" s="50">
        <v>4.3639998435974103</v>
      </c>
      <c r="K1575" s="139">
        <f t="shared" si="241"/>
        <v>9.1694414803899507E-4</v>
      </c>
      <c r="L1575" s="140">
        <f t="shared" si="242"/>
        <v>6.1035915750512739</v>
      </c>
      <c r="M1575" s="139" t="e" cm="1">
        <f t="array" ref="M1575">[1]!BSMPut(L1575,$G$4,$G$7,V1575,$G$11,AE1575)</f>
        <v>#VALUE!</v>
      </c>
      <c r="N1575" s="139" t="e">
        <f t="shared" si="243"/>
        <v>#VALUE!</v>
      </c>
      <c r="O1575" s="141">
        <f t="shared" si="244"/>
        <v>5.5915254602139086E-3</v>
      </c>
      <c r="P1575" s="139">
        <f t="shared" si="245"/>
        <v>-6.1810952213483931E-4</v>
      </c>
      <c r="Q1575" s="156">
        <f t="shared" si="246"/>
        <v>5.110115516844261E-6</v>
      </c>
      <c r="R1575" s="156">
        <f t="shared" si="240"/>
        <v>-6.1299940661799506E-4</v>
      </c>
    </row>
    <row r="1576" spans="9:18" ht="15" x14ac:dyDescent="0.2">
      <c r="I1576" s="49">
        <v>42853</v>
      </c>
      <c r="J1576" s="50">
        <v>4.3600001335143999</v>
      </c>
      <c r="K1576" s="139">
        <f t="shared" si="241"/>
        <v>-1.004108670126959E-2</v>
      </c>
      <c r="L1576" s="140">
        <f t="shared" si="242"/>
        <v>6.0367695023887702</v>
      </c>
      <c r="M1576" s="139" t="e" cm="1">
        <f t="array" ref="M1576">[1]!BSMPut(L1576,$G$4,$G$7,V1576,$G$11,AE1576)</f>
        <v>#VALUE!</v>
      </c>
      <c r="N1576" s="139" t="e">
        <f t="shared" si="243"/>
        <v>#VALUE!</v>
      </c>
      <c r="O1576" s="141">
        <f t="shared" si="244"/>
        <v>-6.123054720228982E-2</v>
      </c>
      <c r="P1576" s="139">
        <f t="shared" si="245"/>
        <v>6.7686688615764979E-3</v>
      </c>
      <c r="Q1576" s="156">
        <f t="shared" si="246"/>
        <v>6.1278254429011946E-4</v>
      </c>
      <c r="R1576" s="156">
        <f t="shared" si="240"/>
        <v>7.381451405866617E-3</v>
      </c>
    </row>
    <row r="1577" spans="9:18" ht="15" x14ac:dyDescent="0.2">
      <c r="I1577" s="49">
        <v>42852</v>
      </c>
      <c r="J1577" s="50">
        <v>4.4039998054504297</v>
      </c>
      <c r="K1577" s="139">
        <f t="shared" si="241"/>
        <v>1.3633363292115069E-3</v>
      </c>
      <c r="L1577" s="140">
        <f t="shared" si="242"/>
        <v>6.1063136745942019</v>
      </c>
      <c r="M1577" s="139" t="e" cm="1">
        <f t="array" ref="M1577">[1]!BSMPut(L1577,$G$4,$G$7,V1577,$G$11,AE1577)</f>
        <v>#VALUE!</v>
      </c>
      <c r="N1577" s="139" t="e">
        <f t="shared" si="243"/>
        <v>#VALUE!</v>
      </c>
      <c r="O1577" s="141">
        <f t="shared" si="244"/>
        <v>8.3136250031419223E-3</v>
      </c>
      <c r="P1577" s="139">
        <f t="shared" si="245"/>
        <v>-9.1902126073905395E-4</v>
      </c>
      <c r="Q1577" s="156">
        <f t="shared" si="246"/>
        <v>1.1296683639178265E-5</v>
      </c>
      <c r="R1577" s="156">
        <f t="shared" si="240"/>
        <v>-9.0772457709987564E-4</v>
      </c>
    </row>
    <row r="1578" spans="9:18" ht="15" x14ac:dyDescent="0.2">
      <c r="I1578" s="49">
        <v>42851</v>
      </c>
      <c r="J1578" s="50">
        <v>4.3979997634887598</v>
      </c>
      <c r="K1578" s="139">
        <f t="shared" si="241"/>
        <v>-7.249706951727085E-3</v>
      </c>
      <c r="L1578" s="140">
        <f t="shared" si="242"/>
        <v>6.0537913362399074</v>
      </c>
      <c r="M1578" s="139" t="e" cm="1">
        <f t="array" ref="M1578">[1]!BSMPut(L1578,$G$4,$G$7,V1578,$G$11,AE1578)</f>
        <v>#VALUE!</v>
      </c>
      <c r="N1578" s="139" t="e">
        <f t="shared" si="243"/>
        <v>#VALUE!</v>
      </c>
      <c r="O1578" s="141">
        <f t="shared" si="244"/>
        <v>-4.4208713351152618E-2</v>
      </c>
      <c r="P1578" s="139">
        <f t="shared" si="245"/>
        <v>4.8870074683754839E-3</v>
      </c>
      <c r="Q1578" s="156">
        <f t="shared" si="246"/>
        <v>3.1943746816906314E-4</v>
      </c>
      <c r="R1578" s="156">
        <f t="shared" si="240"/>
        <v>5.206444936544547E-3</v>
      </c>
    </row>
    <row r="1579" spans="9:18" ht="15" x14ac:dyDescent="0.2">
      <c r="I1579" s="49">
        <v>42850</v>
      </c>
      <c r="J1579" s="50">
        <v>4.4299998283386204</v>
      </c>
      <c r="K1579" s="139">
        <f t="shared" si="241"/>
        <v>9.0327696004532455E-4</v>
      </c>
      <c r="L1579" s="140">
        <f t="shared" si="242"/>
        <v>6.1035082325382106</v>
      </c>
      <c r="M1579" s="139" t="e" cm="1">
        <f t="array" ref="M1579">[1]!BSMPut(L1579,$G$4,$G$7,V1579,$G$11,AE1579)</f>
        <v>#VALUE!</v>
      </c>
      <c r="N1579" s="139" t="e">
        <f t="shared" si="243"/>
        <v>#VALUE!</v>
      </c>
      <c r="O1579" s="141">
        <f t="shared" si="244"/>
        <v>5.5081829471506083E-3</v>
      </c>
      <c r="P1579" s="139">
        <f t="shared" si="245"/>
        <v>-6.088965083893734E-4</v>
      </c>
      <c r="Q1579" s="156">
        <f t="shared" si="246"/>
        <v>4.9589167441604761E-6</v>
      </c>
      <c r="R1579" s="156">
        <f t="shared" si="240"/>
        <v>-6.0393759164521289E-4</v>
      </c>
    </row>
    <row r="1580" spans="9:18" ht="15" x14ac:dyDescent="0.2">
      <c r="I1580" s="49">
        <v>42849</v>
      </c>
      <c r="J1580" s="50">
        <v>4.4260001182556099</v>
      </c>
      <c r="K1580" s="139">
        <f t="shared" si="241"/>
        <v>4.4821603537238602E-2</v>
      </c>
      <c r="L1580" s="140">
        <f t="shared" si="242"/>
        <v>6.3713221901838919</v>
      </c>
      <c r="M1580" s="139" t="e" cm="1">
        <f t="array" ref="M1580">[1]!BSMPut(L1580,$G$4,$G$7,V1580,$G$11,AE1580)</f>
        <v>#VALUE!</v>
      </c>
      <c r="N1580" s="139" t="e">
        <f t="shared" si="243"/>
        <v>#VALUE!</v>
      </c>
      <c r="O1580" s="141">
        <f t="shared" si="244"/>
        <v>0.27332214059283189</v>
      </c>
      <c r="P1580" s="139">
        <f t="shared" si="245"/>
        <v>-3.0214119369179018E-2</v>
      </c>
      <c r="Q1580" s="156">
        <f t="shared" si="246"/>
        <v>1.2210114342129394E-2</v>
      </c>
      <c r="R1580" s="156">
        <f t="shared" si="240"/>
        <v>-1.8004005027049623E-2</v>
      </c>
    </row>
    <row r="1581" spans="9:18" ht="15" x14ac:dyDescent="0.2">
      <c r="I1581" s="49">
        <v>42846</v>
      </c>
      <c r="J1581" s="50">
        <v>4.2319998741149902</v>
      </c>
      <c r="K1581" s="139">
        <f t="shared" si="241"/>
        <v>-5.1850959078908621E-3</v>
      </c>
      <c r="L1581" s="140">
        <f t="shared" si="242"/>
        <v>6.0663813344876072</v>
      </c>
      <c r="M1581" s="139" t="e" cm="1">
        <f t="array" ref="M1581">[1]!BSMPut(L1581,$G$4,$G$7,V1581,$G$11,AE1581)</f>
        <v>#VALUE!</v>
      </c>
      <c r="N1581" s="139" t="e">
        <f t="shared" si="243"/>
        <v>#VALUE!</v>
      </c>
      <c r="O1581" s="141">
        <f t="shared" si="244"/>
        <v>-3.1618715103452821E-2</v>
      </c>
      <c r="P1581" s="139">
        <f t="shared" si="245"/>
        <v>3.4952588559554161E-3</v>
      </c>
      <c r="Q1581" s="156">
        <f t="shared" si="246"/>
        <v>1.6340244066601878E-4</v>
      </c>
      <c r="R1581" s="156">
        <f t="shared" si="240"/>
        <v>3.658661296621435E-3</v>
      </c>
    </row>
    <row r="1582" spans="9:18" ht="15" x14ac:dyDescent="0.2">
      <c r="I1582" s="49">
        <v>42845</v>
      </c>
      <c r="J1582" s="50">
        <v>4.2540001869201598</v>
      </c>
      <c r="K1582" s="139">
        <f t="shared" si="241"/>
        <v>-6.0932978964432271E-3</v>
      </c>
      <c r="L1582" s="140">
        <f t="shared" si="242"/>
        <v>6.0608431187163765</v>
      </c>
      <c r="M1582" s="139" t="e" cm="1">
        <f t="array" ref="M1582">[1]!BSMPut(L1582,$G$4,$G$7,V1582,$G$11,AE1582)</f>
        <v>#VALUE!</v>
      </c>
      <c r="N1582" s="139" t="e">
        <f t="shared" si="243"/>
        <v>#VALUE!</v>
      </c>
      <c r="O1582" s="141">
        <f t="shared" si="244"/>
        <v>-3.7156930874683525E-2</v>
      </c>
      <c r="P1582" s="139">
        <f t="shared" si="245"/>
        <v>4.1074753124828419E-3</v>
      </c>
      <c r="Q1582" s="156">
        <f t="shared" si="246"/>
        <v>2.2565750044402626E-4</v>
      </c>
      <c r="R1582" s="156">
        <f t="shared" si="240"/>
        <v>4.3331328129268681E-3</v>
      </c>
    </row>
    <row r="1583" spans="9:18" ht="15" x14ac:dyDescent="0.2">
      <c r="I1583" s="49">
        <v>42844</v>
      </c>
      <c r="J1583" s="50">
        <v>4.2800002098083496</v>
      </c>
      <c r="K1583" s="139">
        <f t="shared" si="241"/>
        <v>6.5636322264848845E-3</v>
      </c>
      <c r="L1583" s="140">
        <f t="shared" si="242"/>
        <v>6.1380250792336621</v>
      </c>
      <c r="M1583" s="139" t="e" cm="1">
        <f t="array" ref="M1583">[1]!BSMPut(L1583,$G$4,$G$7,V1583,$G$11,AE1583)</f>
        <v>#VALUE!</v>
      </c>
      <c r="N1583" s="139" t="e">
        <f t="shared" si="243"/>
        <v>#VALUE!</v>
      </c>
      <c r="O1583" s="141">
        <f t="shared" si="244"/>
        <v>4.0025029642602128E-2</v>
      </c>
      <c r="P1583" s="139">
        <f t="shared" si="245"/>
        <v>-4.4245263876300286E-3</v>
      </c>
      <c r="Q1583" s="156">
        <f t="shared" si="246"/>
        <v>2.6183845438001524E-4</v>
      </c>
      <c r="R1583" s="156">
        <f t="shared" si="240"/>
        <v>-4.1626879332500137E-3</v>
      </c>
    </row>
    <row r="1584" spans="9:18" ht="15" x14ac:dyDescent="0.2">
      <c r="I1584" s="49">
        <v>42843</v>
      </c>
      <c r="J1584" s="50">
        <v>4.2519998550415004</v>
      </c>
      <c r="K1584" s="139">
        <f t="shared" si="241"/>
        <v>-1.7716131021510199E-2</v>
      </c>
      <c r="L1584" s="140">
        <f t="shared" si="242"/>
        <v>5.9899670817433295</v>
      </c>
      <c r="M1584" s="139" t="e" cm="1">
        <f t="array" ref="M1584">[1]!BSMPut(L1584,$G$4,$G$7,V1584,$G$11,AE1584)</f>
        <v>#VALUE!</v>
      </c>
      <c r="N1584" s="139" t="e">
        <f t="shared" si="243"/>
        <v>#VALUE!</v>
      </c>
      <c r="O1584" s="141">
        <f t="shared" si="244"/>
        <v>-0.10803296784773053</v>
      </c>
      <c r="P1584" s="139">
        <f t="shared" si="245"/>
        <v>1.1942395077391742E-2</v>
      </c>
      <c r="Q1584" s="156">
        <f t="shared" si="246"/>
        <v>1.9075798151198589E-3</v>
      </c>
      <c r="R1584" s="156">
        <f t="shared" si="240"/>
        <v>1.38499748925116E-2</v>
      </c>
    </row>
    <row r="1585" spans="9:18" ht="15" x14ac:dyDescent="0.2">
      <c r="I1585" s="49">
        <v>42842</v>
      </c>
      <c r="J1585" s="50">
        <v>4.3280000686645499</v>
      </c>
      <c r="K1585" s="139">
        <f t="shared" si="241"/>
        <v>0</v>
      </c>
      <c r="L1585" s="140">
        <f t="shared" si="242"/>
        <v>6.09800004959106</v>
      </c>
      <c r="M1585" s="139" t="e" cm="1">
        <f t="array" ref="M1585">[1]!BSMPut(L1585,$G$4,$G$7,V1585,$G$11,AE1585)</f>
        <v>#VALUE!</v>
      </c>
      <c r="N1585" s="139" t="e">
        <f t="shared" si="243"/>
        <v>#VALUE!</v>
      </c>
      <c r="O1585" s="141">
        <f t="shared" si="244"/>
        <v>0</v>
      </c>
      <c r="P1585" s="139">
        <f t="shared" si="245"/>
        <v>0</v>
      </c>
      <c r="Q1585" s="156">
        <f t="shared" si="246"/>
        <v>0</v>
      </c>
      <c r="R1585" s="156">
        <f t="shared" si="240"/>
        <v>0</v>
      </c>
    </row>
    <row r="1586" spans="9:18" ht="15" x14ac:dyDescent="0.2">
      <c r="I1586" s="49">
        <v>42839</v>
      </c>
      <c r="J1586" s="50">
        <v>4.3280000686645499</v>
      </c>
      <c r="K1586" s="139">
        <f t="shared" si="241"/>
        <v>1.3872931463160243E-3</v>
      </c>
      <c r="L1586" s="140">
        <f t="shared" si="242"/>
        <v>6.1064597632660922</v>
      </c>
      <c r="M1586" s="139" t="e" cm="1">
        <f t="array" ref="M1586">[1]!BSMPut(L1586,$G$4,$G$7,V1586,$G$11,AE1586)</f>
        <v>#VALUE!</v>
      </c>
      <c r="N1586" s="139" t="e">
        <f t="shared" si="243"/>
        <v>#VALUE!</v>
      </c>
      <c r="O1586" s="141">
        <f t="shared" si="244"/>
        <v>8.4597136750321766E-3</v>
      </c>
      <c r="P1586" s="139">
        <f t="shared" si="245"/>
        <v>-9.3517048509900961E-4</v>
      </c>
      <c r="Q1586" s="156">
        <f t="shared" si="246"/>
        <v>1.1697186996672006E-5</v>
      </c>
      <c r="R1586" s="156">
        <f t="shared" si="240"/>
        <v>-9.2347329810233759E-4</v>
      </c>
    </row>
    <row r="1587" spans="9:18" ht="15" x14ac:dyDescent="0.2">
      <c r="I1587" s="49">
        <v>42838</v>
      </c>
      <c r="J1587" s="50">
        <v>4.32200002670288</v>
      </c>
      <c r="K1587" s="139">
        <f t="shared" si="241"/>
        <v>-1.3786969945914702E-2</v>
      </c>
      <c r="L1587" s="140">
        <f t="shared" si="242"/>
        <v>6.013927106177162</v>
      </c>
      <c r="M1587" s="139" t="e" cm="1">
        <f t="array" ref="M1587">[1]!BSMPut(L1587,$G$4,$G$7,V1587,$G$11,AE1587)</f>
        <v>#VALUE!</v>
      </c>
      <c r="N1587" s="139" t="e">
        <f t="shared" si="243"/>
        <v>#VALUE!</v>
      </c>
      <c r="O1587" s="141">
        <f t="shared" si="244"/>
        <v>-8.4072943413898038E-2</v>
      </c>
      <c r="P1587" s="139">
        <f t="shared" si="245"/>
        <v>9.2937584292151088E-3</v>
      </c>
      <c r="Q1587" s="156">
        <f t="shared" si="246"/>
        <v>1.1552676414231344E-3</v>
      </c>
      <c r="R1587" s="156">
        <f t="shared" si="240"/>
        <v>1.0449026070638244E-2</v>
      </c>
    </row>
    <row r="1588" spans="9:18" ht="15" x14ac:dyDescent="0.2">
      <c r="I1588" s="49">
        <v>42837</v>
      </c>
      <c r="J1588" s="50">
        <v>4.3819999694824201</v>
      </c>
      <c r="K1588" s="139">
        <f t="shared" si="241"/>
        <v>5.4920432038129572E-3</v>
      </c>
      <c r="L1588" s="140">
        <f t="shared" si="242"/>
        <v>6.1314905293202679</v>
      </c>
      <c r="M1588" s="139" t="e" cm="1">
        <f t="array" ref="M1588">[1]!BSMPut(L1588,$G$4,$G$7,V1588,$G$11,AE1588)</f>
        <v>#VALUE!</v>
      </c>
      <c r="N1588" s="139" t="e">
        <f t="shared" si="243"/>
        <v>#VALUE!</v>
      </c>
      <c r="O1588" s="141">
        <f t="shared" si="244"/>
        <v>3.3490479729207934E-2</v>
      </c>
      <c r="P1588" s="139">
        <f t="shared" si="245"/>
        <v>-3.7021711818683752E-3</v>
      </c>
      <c r="Q1588" s="156">
        <f t="shared" si="246"/>
        <v>1.8332126329110681E-4</v>
      </c>
      <c r="R1588" s="156">
        <f t="shared" si="240"/>
        <v>-3.5188499185772682E-3</v>
      </c>
    </row>
    <row r="1589" spans="9:18" ht="15" x14ac:dyDescent="0.2">
      <c r="I1589" s="49">
        <v>42836</v>
      </c>
      <c r="J1589" s="50">
        <v>4.3579998016357404</v>
      </c>
      <c r="K1589" s="139">
        <f t="shared" si="241"/>
        <v>8.757749012711525E-3</v>
      </c>
      <c r="L1589" s="140">
        <f t="shared" si="242"/>
        <v>6.1514048035048807</v>
      </c>
      <c r="M1589" s="139" t="e" cm="1">
        <f t="array" ref="M1589">[1]!BSMPut(L1589,$G$4,$G$7,V1589,$G$11,AE1589)</f>
        <v>#VALUE!</v>
      </c>
      <c r="N1589" s="139" t="e">
        <f t="shared" si="243"/>
        <v>#VALUE!</v>
      </c>
      <c r="O1589" s="141">
        <f t="shared" si="244"/>
        <v>5.3404753913820713E-2</v>
      </c>
      <c r="P1589" s="139">
        <f t="shared" si="245"/>
        <v>-5.9035744639420072E-3</v>
      </c>
      <c r="Q1589" s="156">
        <f t="shared" si="246"/>
        <v>4.661545639850423E-4</v>
      </c>
      <c r="R1589" s="156">
        <f t="shared" si="240"/>
        <v>-5.4374198999569646E-3</v>
      </c>
    </row>
    <row r="1590" spans="9:18" ht="15" x14ac:dyDescent="0.2">
      <c r="I1590" s="49">
        <v>42835</v>
      </c>
      <c r="J1590" s="50">
        <v>4.3200001716613698</v>
      </c>
      <c r="K1590" s="139">
        <f t="shared" si="241"/>
        <v>-1.8349120606184797E-2</v>
      </c>
      <c r="L1590" s="140">
        <f t="shared" si="242"/>
        <v>5.9861071112245927</v>
      </c>
      <c r="M1590" s="139" t="e" cm="1">
        <f t="array" ref="M1590">[1]!BSMPut(L1590,$G$4,$G$7,V1590,$G$11,AE1590)</f>
        <v>#VALUE!</v>
      </c>
      <c r="N1590" s="139" t="e">
        <f t="shared" si="243"/>
        <v>#VALUE!</v>
      </c>
      <c r="O1590" s="141">
        <f t="shared" si="244"/>
        <v>-0.1118929383664673</v>
      </c>
      <c r="P1590" s="139">
        <f t="shared" si="245"/>
        <v>1.2369091611238817E-2</v>
      </c>
      <c r="Q1590" s="156">
        <f t="shared" si="246"/>
        <v>2.0463290133090808E-3</v>
      </c>
      <c r="R1590" s="156">
        <f t="shared" si="240"/>
        <v>1.4415420624547898E-2</v>
      </c>
    </row>
    <row r="1591" spans="9:18" ht="15" x14ac:dyDescent="0.2">
      <c r="I1591" s="49">
        <v>42832</v>
      </c>
      <c r="J1591" s="50">
        <v>4.4000000953674299</v>
      </c>
      <c r="K1591" s="139">
        <f t="shared" si="241"/>
        <v>4.547242430619151E-4</v>
      </c>
      <c r="L1591" s="140">
        <f t="shared" si="242"/>
        <v>6.1007729580478021</v>
      </c>
      <c r="M1591" s="139" t="e" cm="1">
        <f t="array" ref="M1591">[1]!BSMPut(L1591,$G$4,$G$7,V1591,$G$11,AE1591)</f>
        <v>#VALUE!</v>
      </c>
      <c r="N1591" s="139" t="e">
        <f t="shared" si="243"/>
        <v>#VALUE!</v>
      </c>
      <c r="O1591" s="141">
        <f t="shared" si="244"/>
        <v>2.7729084567420514E-3</v>
      </c>
      <c r="P1591" s="139">
        <f t="shared" si="245"/>
        <v>-3.0652835855189236E-4</v>
      </c>
      <c r="Q1591" s="156">
        <f t="shared" si="246"/>
        <v>1.2567276453397745E-6</v>
      </c>
      <c r="R1591" s="156">
        <f t="shared" si="240"/>
        <v>-3.0527163090655261E-4</v>
      </c>
    </row>
    <row r="1592" spans="9:18" ht="15" x14ac:dyDescent="0.2">
      <c r="I1592" s="49">
        <v>42831</v>
      </c>
      <c r="J1592" s="50">
        <v>4.3979997634887598</v>
      </c>
      <c r="K1592" s="139">
        <f t="shared" si="241"/>
        <v>4.1010878391531374E-3</v>
      </c>
      <c r="L1592" s="140">
        <f t="shared" si="242"/>
        <v>6.1230084834375935</v>
      </c>
      <c r="M1592" s="139" t="e" cm="1">
        <f t="array" ref="M1592">[1]!BSMPut(L1592,$G$4,$G$7,V1592,$G$11,AE1592)</f>
        <v>#VALUE!</v>
      </c>
      <c r="N1592" s="139" t="e">
        <f t="shared" si="243"/>
        <v>#VALUE!</v>
      </c>
      <c r="O1592" s="141">
        <f t="shared" si="244"/>
        <v>2.5008433846533507E-2</v>
      </c>
      <c r="P1592" s="139">
        <f t="shared" si="245"/>
        <v>-2.7645320054807028E-3</v>
      </c>
      <c r="Q1592" s="156">
        <f t="shared" si="246"/>
        <v>1.0222169876999339E-4</v>
      </c>
      <c r="R1592" s="156">
        <f t="shared" si="240"/>
        <v>-2.6623103067107095E-3</v>
      </c>
    </row>
    <row r="1593" spans="9:18" ht="15" x14ac:dyDescent="0.2">
      <c r="I1593" s="49">
        <v>42830</v>
      </c>
      <c r="J1593" s="50">
        <v>4.38000011444091</v>
      </c>
      <c r="K1593" s="139">
        <f t="shared" si="241"/>
        <v>-3.6462651985847108E-3</v>
      </c>
      <c r="L1593" s="140">
        <f t="shared" si="242"/>
        <v>6.0757651242292683</v>
      </c>
      <c r="M1593" s="139" t="e" cm="1">
        <f t="array" ref="M1593">[1]!BSMPut(L1593,$G$4,$G$7,V1593,$G$11,AE1593)</f>
        <v>#VALUE!</v>
      </c>
      <c r="N1593" s="139" t="e">
        <f t="shared" si="243"/>
        <v>#VALUE!</v>
      </c>
      <c r="O1593" s="141">
        <f t="shared" si="244"/>
        <v>-2.2234925361791724E-2</v>
      </c>
      <c r="P1593" s="139">
        <f t="shared" si="245"/>
        <v>2.4579373174409415E-3</v>
      </c>
      <c r="Q1593" s="156">
        <f t="shared" si="246"/>
        <v>8.0805599399442498E-5</v>
      </c>
      <c r="R1593" s="156">
        <f t="shared" si="240"/>
        <v>2.5387429168403841E-3</v>
      </c>
    </row>
    <row r="1594" spans="9:18" ht="15" x14ac:dyDescent="0.2">
      <c r="I1594" s="49">
        <v>42829</v>
      </c>
      <c r="J1594" s="50">
        <v>4.3959999084472603</v>
      </c>
      <c r="K1594" s="139">
        <f t="shared" si="241"/>
        <v>-3.1796391433222956E-3</v>
      </c>
      <c r="L1594" s="140">
        <f t="shared" si="242"/>
        <v>6.0786106099373987</v>
      </c>
      <c r="M1594" s="139" t="e" cm="1">
        <f t="array" ref="M1594">[1]!BSMPut(L1594,$G$4,$G$7,V1594,$G$11,AE1594)</f>
        <v>#VALUE!</v>
      </c>
      <c r="N1594" s="139" t="e">
        <f t="shared" si="243"/>
        <v>#VALUE!</v>
      </c>
      <c r="O1594" s="141">
        <f t="shared" si="244"/>
        <v>-1.9389439653661356E-2</v>
      </c>
      <c r="P1594" s="139">
        <f t="shared" si="245"/>
        <v>2.1433859800986106E-3</v>
      </c>
      <c r="Q1594" s="156">
        <f t="shared" si="246"/>
        <v>6.1446991020429871E-5</v>
      </c>
      <c r="R1594" s="156">
        <f t="shared" si="240"/>
        <v>2.2048329711190405E-3</v>
      </c>
    </row>
    <row r="1595" spans="9:18" ht="15" x14ac:dyDescent="0.2">
      <c r="I1595" s="49">
        <v>42828</v>
      </c>
      <c r="J1595" s="50">
        <v>4.4099998474120996</v>
      </c>
      <c r="K1595" s="139">
        <f t="shared" si="241"/>
        <v>4.0899054861925736E-3</v>
      </c>
      <c r="L1595" s="140">
        <f t="shared" si="242"/>
        <v>6.1229402934486847</v>
      </c>
      <c r="M1595" s="139" t="e" cm="1">
        <f t="array" ref="M1595">[1]!BSMPut(L1595,$G$4,$G$7,V1595,$G$11,AE1595)</f>
        <v>#VALUE!</v>
      </c>
      <c r="N1595" s="139" t="e">
        <f t="shared" si="243"/>
        <v>#VALUE!</v>
      </c>
      <c r="O1595" s="141">
        <f t="shared" si="244"/>
        <v>2.4940243857624722E-2</v>
      </c>
      <c r="P1595" s="139">
        <f t="shared" si="245"/>
        <v>-2.7569940121801809E-3</v>
      </c>
      <c r="Q1595" s="156">
        <f t="shared" si="246"/>
        <v>1.0166500710410034E-4</v>
      </c>
      <c r="R1595" s="156">
        <f t="shared" si="240"/>
        <v>-2.6553290050760807E-3</v>
      </c>
    </row>
    <row r="1596" spans="9:18" ht="15" x14ac:dyDescent="0.2">
      <c r="I1596" s="49">
        <v>42825</v>
      </c>
      <c r="J1596" s="50">
        <v>4.3920001983642498</v>
      </c>
      <c r="K1596" s="139">
        <f t="shared" si="241"/>
        <v>9.1491854730793038E-3</v>
      </c>
      <c r="L1596" s="140">
        <f t="shared" si="242"/>
        <v>6.1537917830596163</v>
      </c>
      <c r="M1596" s="139" t="e" cm="1">
        <f t="array" ref="M1596">[1]!BSMPut(L1596,$G$4,$G$7,V1596,$G$11,AE1596)</f>
        <v>#VALUE!</v>
      </c>
      <c r="N1596" s="139" t="e">
        <f t="shared" si="243"/>
        <v>#VALUE!</v>
      </c>
      <c r="O1596" s="141">
        <f t="shared" si="244"/>
        <v>5.5791733468556259E-2</v>
      </c>
      <c r="P1596" s="139">
        <f t="shared" si="245"/>
        <v>-6.1674407026672757E-3</v>
      </c>
      <c r="Q1596" s="156">
        <f t="shared" si="246"/>
        <v>5.0875631714075384E-4</v>
      </c>
      <c r="R1596" s="156">
        <f t="shared" si="240"/>
        <v>-5.6586843855265219E-3</v>
      </c>
    </row>
    <row r="1597" spans="9:18" ht="15" x14ac:dyDescent="0.2">
      <c r="I1597" s="49">
        <v>42824</v>
      </c>
      <c r="J1597" s="50">
        <v>4.3520002365112296</v>
      </c>
      <c r="K1597" s="139">
        <f t="shared" si="241"/>
        <v>2.3004906858369741E-3</v>
      </c>
      <c r="L1597" s="140">
        <f t="shared" si="242"/>
        <v>6.1120284419073778</v>
      </c>
      <c r="M1597" s="139" t="e" cm="1">
        <f t="array" ref="M1597">[1]!BSMPut(L1597,$G$4,$G$7,V1597,$G$11,AE1597)</f>
        <v>#VALUE!</v>
      </c>
      <c r="N1597" s="139" t="e">
        <f t="shared" si="243"/>
        <v>#VALUE!</v>
      </c>
      <c r="O1597" s="141">
        <f t="shared" si="244"/>
        <v>1.4028392316317806E-2</v>
      </c>
      <c r="P1597" s="139">
        <f t="shared" si="245"/>
        <v>-1.5507544287614726E-3</v>
      </c>
      <c r="Q1597" s="156">
        <f t="shared" si="246"/>
        <v>3.2165174351523481E-5</v>
      </c>
      <c r="R1597" s="156">
        <f t="shared" si="240"/>
        <v>-1.5185892544099491E-3</v>
      </c>
    </row>
    <row r="1598" spans="9:18" ht="15" x14ac:dyDescent="0.2">
      <c r="I1598" s="49">
        <v>42823</v>
      </c>
      <c r="J1598" s="50">
        <v>4.3420000076293901</v>
      </c>
      <c r="K1598" s="139">
        <f t="shared" si="241"/>
        <v>2.7675488186658776E-3</v>
      </c>
      <c r="L1598" s="140">
        <f t="shared" si="242"/>
        <v>6.1148765624245298</v>
      </c>
      <c r="M1598" s="139" t="e" cm="1">
        <f t="array" ref="M1598">[1]!BSMPut(L1598,$G$4,$G$7,V1598,$G$11,AE1598)</f>
        <v>#VALUE!</v>
      </c>
      <c r="N1598" s="139" t="e">
        <f t="shared" si="243"/>
        <v>#VALUE!</v>
      </c>
      <c r="O1598" s="141">
        <f t="shared" si="244"/>
        <v>1.6876512833469803E-2</v>
      </c>
      <c r="P1598" s="139">
        <f t="shared" si="245"/>
        <v>-1.8655970284000881E-3</v>
      </c>
      <c r="Q1598" s="156">
        <f t="shared" si="246"/>
        <v>4.6551698585912955E-5</v>
      </c>
      <c r="R1598" s="156">
        <f t="shared" si="240"/>
        <v>-1.8190453298141751E-3</v>
      </c>
    </row>
    <row r="1599" spans="9:18" ht="15" x14ac:dyDescent="0.2">
      <c r="I1599" s="49">
        <v>42822</v>
      </c>
      <c r="J1599" s="50">
        <v>4.3299999237060502</v>
      </c>
      <c r="K1599" s="139">
        <f t="shared" si="241"/>
        <v>9.7470757166450359E-3</v>
      </c>
      <c r="L1599" s="140">
        <f t="shared" si="242"/>
        <v>6.1574377177945294</v>
      </c>
      <c r="M1599" s="139" t="e" cm="1">
        <f t="array" ref="M1599">[1]!BSMPut(L1599,$G$4,$G$7,V1599,$G$11,AE1599)</f>
        <v>#VALUE!</v>
      </c>
      <c r="N1599" s="139" t="e">
        <f t="shared" si="243"/>
        <v>#VALUE!</v>
      </c>
      <c r="O1599" s="141">
        <f t="shared" si="244"/>
        <v>5.9437668203469407E-2</v>
      </c>
      <c r="P1599" s="139">
        <f t="shared" si="245"/>
        <v>-6.5704768674432765E-3</v>
      </c>
      <c r="Q1599" s="156">
        <f t="shared" si="246"/>
        <v>5.7742240442428591E-4</v>
      </c>
      <c r="R1599" s="156">
        <f t="shared" si="240"/>
        <v>-5.9930544630189906E-3</v>
      </c>
    </row>
    <row r="1600" spans="9:18" ht="15" x14ac:dyDescent="0.2">
      <c r="I1600" s="49">
        <v>42821</v>
      </c>
      <c r="J1600" s="50">
        <v>4.2880001068115199</v>
      </c>
      <c r="K1600" s="139">
        <f t="shared" si="241"/>
        <v>1.8673900635568404E-3</v>
      </c>
      <c r="L1600" s="140">
        <f t="shared" si="242"/>
        <v>6.1093873942912351</v>
      </c>
      <c r="M1600" s="139" t="e" cm="1">
        <f t="array" ref="M1600">[1]!BSMPut(L1600,$G$4,$G$7,V1600,$G$11,AE1600)</f>
        <v>#VALUE!</v>
      </c>
      <c r="N1600" s="139" t="e">
        <f t="shared" si="243"/>
        <v>#VALUE!</v>
      </c>
      <c r="O1600" s="141">
        <f t="shared" si="244"/>
        <v>1.1387344700175106E-2</v>
      </c>
      <c r="P1600" s="139">
        <f t="shared" si="245"/>
        <v>-1.2588024933612055E-3</v>
      </c>
      <c r="Q1600" s="156">
        <f t="shared" si="246"/>
        <v>2.1194102897782208E-5</v>
      </c>
      <c r="R1600" s="156">
        <f t="shared" si="240"/>
        <v>-1.2376083904634232E-3</v>
      </c>
    </row>
    <row r="1601" spans="9:18" ht="15" x14ac:dyDescent="0.2">
      <c r="I1601" s="49">
        <v>42818</v>
      </c>
      <c r="J1601" s="50">
        <v>4.2800002098083496</v>
      </c>
      <c r="K1601" s="139">
        <f t="shared" si="241"/>
        <v>-1.4007859248721325E-3</v>
      </c>
      <c r="L1601" s="140">
        <f t="shared" si="242"/>
        <v>6.0894580569517229</v>
      </c>
      <c r="M1601" s="139" t="e" cm="1">
        <f t="array" ref="M1601">[1]!BSMPut(L1601,$G$4,$G$7,V1601,$G$11,AE1601)</f>
        <v>#VALUE!</v>
      </c>
      <c r="N1601" s="139" t="e">
        <f t="shared" si="243"/>
        <v>#VALUE!</v>
      </c>
      <c r="O1601" s="141">
        <f t="shared" si="244"/>
        <v>-8.5419926393370815E-3</v>
      </c>
      <c r="P1601" s="139">
        <f t="shared" si="245"/>
        <v>9.44265929923526E-4</v>
      </c>
      <c r="Q1601" s="156">
        <f t="shared" si="246"/>
        <v>1.1925826585536209E-5</v>
      </c>
      <c r="R1601" s="156">
        <f t="shared" si="240"/>
        <v>9.5619175650906222E-4</v>
      </c>
    </row>
    <row r="1602" spans="9:18" ht="15" x14ac:dyDescent="0.2">
      <c r="I1602" s="49">
        <v>42817</v>
      </c>
      <c r="J1602" s="50">
        <v>4.2859997749328604</v>
      </c>
      <c r="K1602" s="139">
        <f t="shared" si="241"/>
        <v>8.9055264756434088E-3</v>
      </c>
      <c r="L1602" s="140">
        <f t="shared" si="242"/>
        <v>6.1523059504811686</v>
      </c>
      <c r="M1602" s="139" t="e" cm="1">
        <f t="array" ref="M1602">[1]!BSMPut(L1602,$G$4,$G$7,V1602,$G$11,AE1602)</f>
        <v>#VALUE!</v>
      </c>
      <c r="N1602" s="139" t="e">
        <f t="shared" si="243"/>
        <v>#VALUE!</v>
      </c>
      <c r="O1602" s="141">
        <f t="shared" si="244"/>
        <v>5.430590089010856E-2</v>
      </c>
      <c r="P1602" s="139">
        <f t="shared" si="245"/>
        <v>-6.0031908442750451E-3</v>
      </c>
      <c r="Q1602" s="156">
        <f t="shared" si="246"/>
        <v>4.8201899133200771E-4</v>
      </c>
      <c r="R1602" s="156">
        <f t="shared" si="240"/>
        <v>-5.5211718529430374E-3</v>
      </c>
    </row>
    <row r="1603" spans="9:18" ht="15" x14ac:dyDescent="0.2">
      <c r="I1603" s="49">
        <v>42816</v>
      </c>
      <c r="J1603" s="50">
        <v>4.2480001449584899</v>
      </c>
      <c r="K1603" s="139">
        <f t="shared" si="241"/>
        <v>1.0887682051098068E-2</v>
      </c>
      <c r="L1603" s="140">
        <f t="shared" si="242"/>
        <v>6.1643931352785879</v>
      </c>
      <c r="M1603" s="139" t="e" cm="1">
        <f t="array" ref="M1603">[1]!BSMPut(L1603,$G$4,$G$7,V1603,$G$11,AE1603)</f>
        <v>#VALUE!</v>
      </c>
      <c r="N1603" s="139" t="e">
        <f t="shared" si="243"/>
        <v>#VALUE!</v>
      </c>
      <c r="O1603" s="141">
        <f t="shared" si="244"/>
        <v>6.6393085687527886E-2</v>
      </c>
      <c r="P1603" s="139">
        <f t="shared" si="245"/>
        <v>-7.3393564527926419E-3</v>
      </c>
      <c r="Q1603" s="156">
        <f t="shared" si="246"/>
        <v>7.2046984954001619E-4</v>
      </c>
      <c r="R1603" s="156">
        <f t="shared" ref="R1603:R1666" si="247">P1603+Q1603+X1603+AG1603</f>
        <v>-6.6188866032526258E-3</v>
      </c>
    </row>
    <row r="1604" spans="9:18" ht="15" x14ac:dyDescent="0.2">
      <c r="I1604" s="49">
        <v>42815</v>
      </c>
      <c r="J1604" s="50">
        <v>4.2020001411437899</v>
      </c>
      <c r="K1604" s="139">
        <f t="shared" ref="K1604:K1667" si="248">LN(J1604/J1605)</f>
        <v>1.9057590159504913E-3</v>
      </c>
      <c r="L1604" s="140">
        <f t="shared" ref="L1604:L1667" si="249">$J$3*(1+K1604)</f>
        <v>6.1096213681648353</v>
      </c>
      <c r="M1604" s="139" t="e" cm="1">
        <f t="array" ref="M1604">[1]!BSMPut(L1604,$G$4,$G$7,V1604,$G$11,AE1604)</f>
        <v>#VALUE!</v>
      </c>
      <c r="N1604" s="139" t="e">
        <f t="shared" ref="N1604:N1667" si="250">$B$5*(M1604-$G$10)</f>
        <v>#VALUE!</v>
      </c>
      <c r="O1604" s="141">
        <f t="shared" ref="O1604:O1667" si="251">L1604-$J$3</f>
        <v>1.1621318573775241E-2</v>
      </c>
      <c r="P1604" s="139">
        <f t="shared" ref="P1604:P1667" si="252">O1604*$G$15</f>
        <v>-1.2846668983848542E-3</v>
      </c>
      <c r="Q1604" s="156">
        <f t="shared" ref="Q1604:Q1667" si="253">0.5*$G$16*O1604^2</f>
        <v>2.2073993861760201E-5</v>
      </c>
      <c r="R1604" s="156">
        <f t="shared" si="247"/>
        <v>-1.2625929045230939E-3</v>
      </c>
    </row>
    <row r="1605" spans="9:18" ht="15" x14ac:dyDescent="0.2">
      <c r="I1605" s="49">
        <v>42814</v>
      </c>
      <c r="J1605" s="50">
        <v>4.1939997673034597</v>
      </c>
      <c r="K1605" s="139">
        <f t="shared" si="248"/>
        <v>9.5412940604840428E-4</v>
      </c>
      <c r="L1605" s="140">
        <f t="shared" si="249"/>
        <v>6.10381833075646</v>
      </c>
      <c r="M1605" s="139" t="e" cm="1">
        <f t="array" ref="M1605">[1]!BSMPut(L1605,$G$4,$G$7,V1605,$G$11,AE1605)</f>
        <v>#VALUE!</v>
      </c>
      <c r="N1605" s="139" t="e">
        <f t="shared" si="250"/>
        <v>#VALUE!</v>
      </c>
      <c r="O1605" s="141">
        <f t="shared" si="251"/>
        <v>5.8182811653999522E-3</v>
      </c>
      <c r="P1605" s="139">
        <f t="shared" si="252"/>
        <v>-6.4317600203754046E-4</v>
      </c>
      <c r="Q1605" s="156">
        <f t="shared" si="253"/>
        <v>5.5329852590546381E-6</v>
      </c>
      <c r="R1605" s="156">
        <f t="shared" si="247"/>
        <v>-6.3764301677848585E-4</v>
      </c>
    </row>
    <row r="1606" spans="9:18" ht="15" x14ac:dyDescent="0.2">
      <c r="I1606" s="49">
        <v>42811</v>
      </c>
      <c r="J1606" s="50">
        <v>4.1900000572204501</v>
      </c>
      <c r="K1606" s="139">
        <f t="shared" si="248"/>
        <v>-9.5412940604851953E-4</v>
      </c>
      <c r="L1606" s="140">
        <f t="shared" si="249"/>
        <v>6.0921817684256601</v>
      </c>
      <c r="M1606" s="139" t="e" cm="1">
        <f t="array" ref="M1606">[1]!BSMPut(L1606,$G$4,$G$7,V1606,$G$11,AE1606)</f>
        <v>#VALUE!</v>
      </c>
      <c r="N1606" s="139" t="e">
        <f t="shared" si="250"/>
        <v>#VALUE!</v>
      </c>
      <c r="O1606" s="141">
        <f t="shared" si="251"/>
        <v>-5.8182811653999522E-3</v>
      </c>
      <c r="P1606" s="139">
        <f t="shared" si="252"/>
        <v>6.4317600203754046E-4</v>
      </c>
      <c r="Q1606" s="156">
        <f t="shared" si="253"/>
        <v>5.5329852590546381E-6</v>
      </c>
      <c r="R1606" s="156">
        <f t="shared" si="247"/>
        <v>6.4870898729659507E-4</v>
      </c>
    </row>
    <row r="1607" spans="9:18" ht="15" x14ac:dyDescent="0.2">
      <c r="I1607" s="49">
        <v>42810</v>
      </c>
      <c r="J1607" s="50">
        <v>4.1939997673034597</v>
      </c>
      <c r="K1607" s="139">
        <f t="shared" si="248"/>
        <v>9.5831983768804047E-3</v>
      </c>
      <c r="L1607" s="140">
        <f t="shared" si="249"/>
        <v>6.1564383937685179</v>
      </c>
      <c r="M1607" s="139" t="e" cm="1">
        <f t="array" ref="M1607">[1]!BSMPut(L1607,$G$4,$G$7,V1607,$G$11,AE1607)</f>
        <v>#VALUE!</v>
      </c>
      <c r="N1607" s="139" t="e">
        <f t="shared" si="250"/>
        <v>#VALUE!</v>
      </c>
      <c r="O1607" s="141">
        <f t="shared" si="251"/>
        <v>5.8438344177457857E-2</v>
      </c>
      <c r="P1607" s="139">
        <f t="shared" si="252"/>
        <v>-6.4600076045254907E-3</v>
      </c>
      <c r="Q1607" s="156">
        <f t="shared" si="253"/>
        <v>5.5816925112178771E-4</v>
      </c>
      <c r="R1607" s="156">
        <f t="shared" si="247"/>
        <v>-5.9018383534037034E-3</v>
      </c>
    </row>
    <row r="1608" spans="9:18" ht="15" x14ac:dyDescent="0.2">
      <c r="I1608" s="49">
        <v>42809</v>
      </c>
      <c r="J1608" s="50">
        <v>4.1539998054504297</v>
      </c>
      <c r="K1608" s="139">
        <f t="shared" si="248"/>
        <v>-3.8443754869724256E-3</v>
      </c>
      <c r="L1608" s="140">
        <f t="shared" si="249"/>
        <v>6.0745570476808552</v>
      </c>
      <c r="M1608" s="139" t="e" cm="1">
        <f t="array" ref="M1608">[1]!BSMPut(L1608,$G$4,$G$7,V1608,$G$11,AE1608)</f>
        <v>#VALUE!</v>
      </c>
      <c r="N1608" s="139" t="e">
        <f t="shared" si="250"/>
        <v>#VALUE!</v>
      </c>
      <c r="O1608" s="141">
        <f t="shared" si="251"/>
        <v>-2.3443001910204764E-2</v>
      </c>
      <c r="P1608" s="139">
        <f t="shared" si="252"/>
        <v>2.5914829166437258E-3</v>
      </c>
      <c r="Q1608" s="156">
        <f t="shared" si="253"/>
        <v>8.9824860231461678E-5</v>
      </c>
      <c r="R1608" s="156">
        <f t="shared" si="247"/>
        <v>2.6813077768751874E-3</v>
      </c>
    </row>
    <row r="1609" spans="9:18" ht="15" x14ac:dyDescent="0.2">
      <c r="I1609" s="49">
        <v>42808</v>
      </c>
      <c r="J1609" s="50">
        <v>4.17000007629394</v>
      </c>
      <c r="K1609" s="139">
        <f t="shared" si="248"/>
        <v>-4.7946657347960756E-4</v>
      </c>
      <c r="L1609" s="140">
        <f t="shared" si="249"/>
        <v>6.0950762624022037</v>
      </c>
      <c r="M1609" s="139" t="e" cm="1">
        <f t="array" ref="M1609">[1]!BSMPut(L1609,$G$4,$G$7,V1609,$G$11,AE1609)</f>
        <v>#VALUE!</v>
      </c>
      <c r="N1609" s="139" t="e">
        <f t="shared" si="250"/>
        <v>#VALUE!</v>
      </c>
      <c r="O1609" s="141">
        <f t="shared" si="251"/>
        <v>-2.9237871888563305E-3</v>
      </c>
      <c r="P1609" s="139">
        <f t="shared" si="252"/>
        <v>3.2320709527070896E-4</v>
      </c>
      <c r="Q1609" s="156">
        <f t="shared" si="253"/>
        <v>1.3972097960240584E-6</v>
      </c>
      <c r="R1609" s="156">
        <f t="shared" si="247"/>
        <v>3.2460430506673304E-4</v>
      </c>
    </row>
    <row r="1610" spans="9:18" ht="15" x14ac:dyDescent="0.2">
      <c r="I1610" s="49">
        <v>42807</v>
      </c>
      <c r="J1610" s="50">
        <v>4.1719999313354403</v>
      </c>
      <c r="K1610" s="139">
        <f t="shared" si="248"/>
        <v>-9.5835821815308487E-4</v>
      </c>
      <c r="L1610" s="140">
        <f t="shared" si="249"/>
        <v>6.0921559811292365</v>
      </c>
      <c r="M1610" s="139" t="e" cm="1">
        <f t="array" ref="M1610">[1]!BSMPut(L1610,$G$4,$G$7,V1610,$G$11,AE1610)</f>
        <v>#VALUE!</v>
      </c>
      <c r="N1610" s="139" t="e">
        <f t="shared" si="250"/>
        <v>#VALUE!</v>
      </c>
      <c r="O1610" s="141">
        <f t="shared" si="251"/>
        <v>-5.8440684618235039E-3</v>
      </c>
      <c r="P1610" s="139">
        <f t="shared" si="252"/>
        <v>6.4602663261821591E-4</v>
      </c>
      <c r="Q1610" s="156">
        <f t="shared" si="253"/>
        <v>5.5821396108932756E-6</v>
      </c>
      <c r="R1610" s="156">
        <f t="shared" si="247"/>
        <v>6.5160877222910914E-4</v>
      </c>
    </row>
    <row r="1611" spans="9:18" ht="15" x14ac:dyDescent="0.2">
      <c r="I1611" s="49">
        <v>42804</v>
      </c>
      <c r="J1611" s="50">
        <v>4.1760001182556099</v>
      </c>
      <c r="K1611" s="139">
        <f t="shared" si="248"/>
        <v>-2.8694623858137522E-3</v>
      </c>
      <c r="L1611" s="140">
        <f t="shared" si="249"/>
        <v>6.0805020678200679</v>
      </c>
      <c r="M1611" s="139" t="e" cm="1">
        <f t="array" ref="M1611">[1]!BSMPut(L1611,$G$4,$G$7,V1611,$G$11,AE1611)</f>
        <v>#VALUE!</v>
      </c>
      <c r="N1611" s="139" t="e">
        <f t="shared" si="250"/>
        <v>#VALUE!</v>
      </c>
      <c r="O1611" s="141">
        <f t="shared" si="251"/>
        <v>-1.7497981770992155E-2</v>
      </c>
      <c r="P1611" s="139">
        <f t="shared" si="252"/>
        <v>1.9342966830340296E-3</v>
      </c>
      <c r="Q1611" s="156">
        <f t="shared" si="253"/>
        <v>5.0043309580072659E-5</v>
      </c>
      <c r="R1611" s="156">
        <f t="shared" si="247"/>
        <v>1.9843399926141024E-3</v>
      </c>
    </row>
    <row r="1612" spans="9:18" ht="15" x14ac:dyDescent="0.2">
      <c r="I1612" s="49">
        <v>42803</v>
      </c>
      <c r="J1612" s="50">
        <v>4.1880002021789497</v>
      </c>
      <c r="K1612" s="139">
        <f t="shared" si="248"/>
        <v>5.7471822863212809E-3</v>
      </c>
      <c r="L1612" s="140">
        <f t="shared" si="249"/>
        <v>6.1330463674580562</v>
      </c>
      <c r="M1612" s="139" t="e" cm="1">
        <f t="array" ref="M1612">[1]!BSMPut(L1612,$G$4,$G$7,V1612,$G$11,AE1612)</f>
        <v>#VALUE!</v>
      </c>
      <c r="N1612" s="139" t="e">
        <f t="shared" si="250"/>
        <v>#VALUE!</v>
      </c>
      <c r="O1612" s="141">
        <f t="shared" si="251"/>
        <v>3.5046317866996191E-2</v>
      </c>
      <c r="P1612" s="139">
        <f t="shared" si="252"/>
        <v>-3.8741597339567472E-3</v>
      </c>
      <c r="Q1612" s="156">
        <f t="shared" si="253"/>
        <v>2.0074969565097165E-4</v>
      </c>
      <c r="R1612" s="156">
        <f t="shared" si="247"/>
        <v>-3.6734100383057754E-3</v>
      </c>
    </row>
    <row r="1613" spans="9:18" ht="15" x14ac:dyDescent="0.2">
      <c r="I1613" s="49">
        <v>42802</v>
      </c>
      <c r="J1613" s="50">
        <v>4.1640000343322701</v>
      </c>
      <c r="K1613" s="139">
        <f t="shared" si="248"/>
        <v>7.7146151260199984E-3</v>
      </c>
      <c r="L1613" s="140">
        <f t="shared" si="249"/>
        <v>6.1450437730121052</v>
      </c>
      <c r="M1613" s="139" t="e" cm="1">
        <f t="array" ref="M1613">[1]!BSMPut(L1613,$G$4,$G$7,V1613,$G$11,AE1613)</f>
        <v>#VALUE!</v>
      </c>
      <c r="N1613" s="139" t="e">
        <f t="shared" si="250"/>
        <v>#VALUE!</v>
      </c>
      <c r="O1613" s="141">
        <f t="shared" si="251"/>
        <v>4.7043723421045236E-2</v>
      </c>
      <c r="P1613" s="139">
        <f t="shared" si="252"/>
        <v>-5.200400786892493E-3</v>
      </c>
      <c r="Q1613" s="156">
        <f t="shared" si="253"/>
        <v>3.6172079797316975E-4</v>
      </c>
      <c r="R1613" s="156">
        <f t="shared" si="247"/>
        <v>-4.8386799889193234E-3</v>
      </c>
    </row>
    <row r="1614" spans="9:18" ht="15" x14ac:dyDescent="0.2">
      <c r="I1614" s="49">
        <v>42801</v>
      </c>
      <c r="J1614" s="50">
        <v>4.1319999694824201</v>
      </c>
      <c r="K1614" s="139">
        <f t="shared" si="248"/>
        <v>-1.4510382172361158E-3</v>
      </c>
      <c r="L1614" s="140">
        <f t="shared" si="249"/>
        <v>6.089151618470396</v>
      </c>
      <c r="M1614" s="139" t="e" cm="1">
        <f t="array" ref="M1614">[1]!BSMPut(L1614,$G$4,$G$7,V1614,$G$11,AE1614)</f>
        <v>#VALUE!</v>
      </c>
      <c r="N1614" s="139" t="e">
        <f t="shared" si="250"/>
        <v>#VALUE!</v>
      </c>
      <c r="O1614" s="141">
        <f t="shared" si="251"/>
        <v>-8.8484311206640243E-3</v>
      </c>
      <c r="P1614" s="139">
        <f t="shared" si="252"/>
        <v>9.7814086165807211E-4</v>
      </c>
      <c r="Q1614" s="156">
        <f t="shared" si="253"/>
        <v>1.279683744637416E-5</v>
      </c>
      <c r="R1614" s="156">
        <f t="shared" si="247"/>
        <v>9.9093769910444632E-4</v>
      </c>
    </row>
    <row r="1615" spans="9:18" ht="15" x14ac:dyDescent="0.2">
      <c r="I1615" s="49">
        <v>42800</v>
      </c>
      <c r="J1615" s="50">
        <v>4.13800001144409</v>
      </c>
      <c r="K1615" s="139">
        <f t="shared" si="248"/>
        <v>-4.8317349840486733E-4</v>
      </c>
      <c r="L1615" s="140">
        <f t="shared" si="249"/>
        <v>6.0950536575738257</v>
      </c>
      <c r="M1615" s="139" t="e" cm="1">
        <f t="array" ref="M1615">[1]!BSMPut(L1615,$G$4,$G$7,V1615,$G$11,AE1615)</f>
        <v>#VALUE!</v>
      </c>
      <c r="N1615" s="139" t="e">
        <f t="shared" si="250"/>
        <v>#VALUE!</v>
      </c>
      <c r="O1615" s="141">
        <f t="shared" si="251"/>
        <v>-2.946392017234345E-3</v>
      </c>
      <c r="P1615" s="139">
        <f t="shared" si="252"/>
        <v>3.2570592314265431E-4</v>
      </c>
      <c r="Q1615" s="156">
        <f t="shared" si="253"/>
        <v>1.4188979545013892E-6</v>
      </c>
      <c r="R1615" s="156">
        <f t="shared" si="247"/>
        <v>3.2712482109715569E-4</v>
      </c>
    </row>
    <row r="1616" spans="9:18" ht="15" x14ac:dyDescent="0.2">
      <c r="I1616" s="49">
        <v>42797</v>
      </c>
      <c r="J1616" s="50">
        <v>4.1399998664855904</v>
      </c>
      <c r="K1616" s="139">
        <f t="shared" si="248"/>
        <v>7.7595118083620632E-3</v>
      </c>
      <c r="L1616" s="140">
        <f t="shared" si="249"/>
        <v>6.1453175529832542</v>
      </c>
      <c r="M1616" s="139" t="e" cm="1">
        <f t="array" ref="M1616">[1]!BSMPut(L1616,$G$4,$G$7,V1616,$G$11,AE1616)</f>
        <v>#VALUE!</v>
      </c>
      <c r="N1616" s="139" t="e">
        <f t="shared" si="250"/>
        <v>#VALUE!</v>
      </c>
      <c r="O1616" s="141">
        <f t="shared" si="251"/>
        <v>4.7317503392194205E-2</v>
      </c>
      <c r="P1616" s="139">
        <f t="shared" si="252"/>
        <v>-5.2306655166770733E-3</v>
      </c>
      <c r="Q1616" s="156">
        <f t="shared" si="253"/>
        <v>3.6594325614639162E-4</v>
      </c>
      <c r="R1616" s="156">
        <f t="shared" si="247"/>
        <v>-4.8647222605306814E-3</v>
      </c>
    </row>
    <row r="1617" spans="9:18" ht="15" x14ac:dyDescent="0.2">
      <c r="I1617" s="49">
        <v>42796</v>
      </c>
      <c r="J1617" s="50">
        <v>4.1079998016357404</v>
      </c>
      <c r="K1617" s="139">
        <f t="shared" si="248"/>
        <v>4.8804347354237847E-3</v>
      </c>
      <c r="L1617" s="140">
        <f t="shared" si="249"/>
        <v>6.1277609408497007</v>
      </c>
      <c r="M1617" s="139" t="e" cm="1">
        <f t="array" ref="M1617">[1]!BSMPut(L1617,$G$4,$G$7,V1617,$G$11,AE1617)</f>
        <v>#VALUE!</v>
      </c>
      <c r="N1617" s="139" t="e">
        <f t="shared" si="250"/>
        <v>#VALUE!</v>
      </c>
      <c r="O1617" s="141">
        <f t="shared" si="251"/>
        <v>2.9760891258640676E-2</v>
      </c>
      <c r="P1617" s="139">
        <f t="shared" si="252"/>
        <v>-3.2898875995606338E-3</v>
      </c>
      <c r="Q1617" s="156">
        <f t="shared" si="253"/>
        <v>1.4476446519682193E-4</v>
      </c>
      <c r="R1617" s="156">
        <f t="shared" si="247"/>
        <v>-3.1451231343638118E-3</v>
      </c>
    </row>
    <row r="1618" spans="9:18" ht="15" x14ac:dyDescent="0.2">
      <c r="I1618" s="49">
        <v>42795</v>
      </c>
      <c r="J1618" s="50">
        <v>4.0879998207092196</v>
      </c>
      <c r="K1618" s="139">
        <f t="shared" si="248"/>
        <v>3.430520265872955E-3</v>
      </c>
      <c r="L1618" s="140">
        <f t="shared" si="249"/>
        <v>6.118919362342476</v>
      </c>
      <c r="M1618" s="139" t="e" cm="1">
        <f t="array" ref="M1618">[1]!BSMPut(L1618,$G$4,$G$7,V1618,$G$11,AE1618)</f>
        <v>#VALUE!</v>
      </c>
      <c r="N1618" s="139" t="e">
        <f t="shared" si="250"/>
        <v>#VALUE!</v>
      </c>
      <c r="O1618" s="141">
        <f t="shared" si="251"/>
        <v>2.0919312751416008E-2</v>
      </c>
      <c r="P1618" s="139">
        <f t="shared" si="252"/>
        <v>-2.31250425311885E-3</v>
      </c>
      <c r="Q1618" s="156">
        <f t="shared" si="253"/>
        <v>7.1526163300996131E-5</v>
      </c>
      <c r="R1618" s="156">
        <f t="shared" si="247"/>
        <v>-2.2409780898178539E-3</v>
      </c>
    </row>
    <row r="1619" spans="9:18" ht="15" x14ac:dyDescent="0.2">
      <c r="I1619" s="49">
        <v>42794</v>
      </c>
      <c r="J1619" s="50">
        <v>4.0739998817443803</v>
      </c>
      <c r="K1619" s="139">
        <f t="shared" si="248"/>
        <v>4.9212652131501193E-3</v>
      </c>
      <c r="L1619" s="140">
        <f t="shared" si="249"/>
        <v>6.1280099251048998</v>
      </c>
      <c r="M1619" s="139" t="e" cm="1">
        <f t="array" ref="M1619">[1]!BSMPut(L1619,$G$4,$G$7,V1619,$G$11,AE1619)</f>
        <v>#VALUE!</v>
      </c>
      <c r="N1619" s="139" t="e">
        <f t="shared" si="250"/>
        <v>#VALUE!</v>
      </c>
      <c r="O1619" s="141">
        <f t="shared" si="251"/>
        <v>3.0009875513839823E-2</v>
      </c>
      <c r="P1619" s="139">
        <f t="shared" si="252"/>
        <v>-3.3174113120243084E-3</v>
      </c>
      <c r="Q1619" s="156">
        <f t="shared" si="253"/>
        <v>1.4719684179444423E-4</v>
      </c>
      <c r="R1619" s="156">
        <f t="shared" si="247"/>
        <v>-3.1702144702298644E-3</v>
      </c>
    </row>
    <row r="1620" spans="9:18" ht="15" x14ac:dyDescent="0.2">
      <c r="I1620" s="49">
        <v>42793</v>
      </c>
      <c r="J1620" s="50">
        <v>4.0539999008178702</v>
      </c>
      <c r="K1620" s="139">
        <f t="shared" si="248"/>
        <v>8.4221256782759449E-3</v>
      </c>
      <c r="L1620" s="140">
        <f t="shared" si="249"/>
        <v>6.1493581723948489</v>
      </c>
      <c r="M1620" s="139" t="e" cm="1">
        <f t="array" ref="M1620">[1]!BSMPut(L1620,$G$4,$G$7,V1620,$G$11,AE1620)</f>
        <v>#VALUE!</v>
      </c>
      <c r="N1620" s="139" t="e">
        <f t="shared" si="250"/>
        <v>#VALUE!</v>
      </c>
      <c r="O1620" s="141">
        <f t="shared" si="251"/>
        <v>5.135812280378893E-2</v>
      </c>
      <c r="P1620" s="139">
        <f t="shared" si="252"/>
        <v>-5.6773316995283674E-3</v>
      </c>
      <c r="Q1620" s="156">
        <f t="shared" si="253"/>
        <v>4.3111028807502348E-4</v>
      </c>
      <c r="R1620" s="156">
        <f t="shared" si="247"/>
        <v>-5.2462214114533442E-3</v>
      </c>
    </row>
    <row r="1621" spans="9:18" ht="15" x14ac:dyDescent="0.2">
      <c r="I1621" s="49">
        <v>42790</v>
      </c>
      <c r="J1621" s="50">
        <v>4.0199999809265101</v>
      </c>
      <c r="K1621" s="139">
        <f t="shared" si="248"/>
        <v>1.2515795980576954E-2</v>
      </c>
      <c r="L1621" s="140">
        <f t="shared" si="249"/>
        <v>6.1743213741012903</v>
      </c>
      <c r="M1621" s="139" t="e" cm="1">
        <f t="array" ref="M1621">[1]!BSMPut(L1621,$G$4,$G$7,V1621,$G$11,AE1621)</f>
        <v>#VALUE!</v>
      </c>
      <c r="N1621" s="139" t="e">
        <f t="shared" si="250"/>
        <v>#VALUE!</v>
      </c>
      <c r="O1621" s="141">
        <f t="shared" si="251"/>
        <v>7.6321324510230326E-2</v>
      </c>
      <c r="P1621" s="139">
        <f t="shared" si="252"/>
        <v>-8.4368635638675509E-3</v>
      </c>
      <c r="Q1621" s="156">
        <f t="shared" si="253"/>
        <v>9.5205470050548611E-4</v>
      </c>
      <c r="R1621" s="156">
        <f t="shared" si="247"/>
        <v>-7.4848088633620649E-3</v>
      </c>
    </row>
    <row r="1622" spans="9:18" ht="15" x14ac:dyDescent="0.2">
      <c r="I1622" s="49">
        <v>42789</v>
      </c>
      <c r="J1622" s="50">
        <v>3.9700000286102202</v>
      </c>
      <c r="K1622" s="139">
        <f t="shared" si="248"/>
        <v>-2.5157221829743815E-3</v>
      </c>
      <c r="L1622" s="140">
        <f t="shared" si="249"/>
        <v>6.0826591755945252</v>
      </c>
      <c r="M1622" s="139" t="e" cm="1">
        <f t="array" ref="M1622">[1]!BSMPut(L1622,$G$4,$G$7,V1622,$G$11,AE1622)</f>
        <v>#VALUE!</v>
      </c>
      <c r="N1622" s="139" t="e">
        <f t="shared" si="250"/>
        <v>#VALUE!</v>
      </c>
      <c r="O1622" s="141">
        <f t="shared" si="251"/>
        <v>-1.5340873996534832E-2</v>
      </c>
      <c r="P1622" s="139">
        <f t="shared" si="252"/>
        <v>1.6958413875783679E-3</v>
      </c>
      <c r="Q1622" s="156">
        <f t="shared" si="253"/>
        <v>3.8465405039129608E-5</v>
      </c>
      <c r="R1622" s="156">
        <f t="shared" si="247"/>
        <v>1.7343067926174974E-3</v>
      </c>
    </row>
    <row r="1623" spans="9:18" ht="15" x14ac:dyDescent="0.2">
      <c r="I1623" s="49">
        <v>42788</v>
      </c>
      <c r="J1623" s="50">
        <v>3.9800000190734801</v>
      </c>
      <c r="K1623" s="139">
        <f t="shared" si="248"/>
        <v>-5.51237585134879E-3</v>
      </c>
      <c r="L1623" s="140">
        <f t="shared" si="249"/>
        <v>6.0643855813761709</v>
      </c>
      <c r="M1623" s="139" t="e" cm="1">
        <f t="array" ref="M1623">[1]!BSMPut(L1623,$G$4,$G$7,V1623,$G$11,AE1623)</f>
        <v>#VALUE!</v>
      </c>
      <c r="N1623" s="139" t="e">
        <f t="shared" si="250"/>
        <v>#VALUE!</v>
      </c>
      <c r="O1623" s="141">
        <f t="shared" si="251"/>
        <v>-3.3614468214889115E-2</v>
      </c>
      <c r="P1623" s="139">
        <f t="shared" si="252"/>
        <v>3.7158773635141413E-3</v>
      </c>
      <c r="Q1623" s="156">
        <f t="shared" si="253"/>
        <v>1.8468116025400279E-4</v>
      </c>
      <c r="R1623" s="156">
        <f t="shared" si="247"/>
        <v>3.900558523768144E-3</v>
      </c>
    </row>
    <row r="1624" spans="9:18" ht="15" x14ac:dyDescent="0.2">
      <c r="I1624" s="49">
        <v>42787</v>
      </c>
      <c r="J1624" s="50">
        <v>4.0019998550415004</v>
      </c>
      <c r="K1624" s="139">
        <f t="shared" si="248"/>
        <v>2.0009754525801672E-3</v>
      </c>
      <c r="L1624" s="140">
        <f t="shared" si="249"/>
        <v>6.1102019980001252</v>
      </c>
      <c r="M1624" s="139" t="e" cm="1">
        <f t="array" ref="M1624">[1]!BSMPut(L1624,$G$4,$G$7,V1624,$G$11,AE1624)</f>
        <v>#VALUE!</v>
      </c>
      <c r="N1624" s="139" t="e">
        <f t="shared" si="250"/>
        <v>#VALUE!</v>
      </c>
      <c r="O1624" s="141">
        <f t="shared" si="251"/>
        <v>1.2201948409065189E-2</v>
      </c>
      <c r="P1624" s="139">
        <f t="shared" si="252"/>
        <v>-1.3488520358007482E-3</v>
      </c>
      <c r="Q1624" s="156">
        <f t="shared" si="253"/>
        <v>2.4334838764133657E-5</v>
      </c>
      <c r="R1624" s="156">
        <f t="shared" si="247"/>
        <v>-1.3245171970366146E-3</v>
      </c>
    </row>
    <row r="1625" spans="9:18" ht="15" x14ac:dyDescent="0.2">
      <c r="I1625" s="49">
        <v>42786</v>
      </c>
      <c r="J1625" s="50">
        <v>3.9939999580383301</v>
      </c>
      <c r="K1625" s="139">
        <f t="shared" si="248"/>
        <v>-1.1451458043290244E-2</v>
      </c>
      <c r="L1625" s="140">
        <f t="shared" si="249"/>
        <v>6.0281690578751856</v>
      </c>
      <c r="M1625" s="139" t="e" cm="1">
        <f t="array" ref="M1625">[1]!BSMPut(L1625,$G$4,$G$7,V1625,$G$11,AE1625)</f>
        <v>#VALUE!</v>
      </c>
      <c r="N1625" s="139" t="e">
        <f t="shared" si="250"/>
        <v>#VALUE!</v>
      </c>
      <c r="O1625" s="141">
        <f t="shared" si="251"/>
        <v>-6.9830991715874369E-2</v>
      </c>
      <c r="P1625" s="139">
        <f t="shared" si="252"/>
        <v>7.7193962947724433E-3</v>
      </c>
      <c r="Q1625" s="156">
        <f t="shared" si="253"/>
        <v>7.9701505286763181E-4</v>
      </c>
      <c r="R1625" s="156">
        <f t="shared" si="247"/>
        <v>8.5164113476400745E-3</v>
      </c>
    </row>
    <row r="1626" spans="9:18" ht="15" x14ac:dyDescent="0.2">
      <c r="I1626" s="49">
        <v>42783</v>
      </c>
      <c r="J1626" s="50">
        <v>4.0399999618530202</v>
      </c>
      <c r="K1626" s="139">
        <f t="shared" si="248"/>
        <v>6.9547915129674178E-3</v>
      </c>
      <c r="L1626" s="140">
        <f t="shared" si="249"/>
        <v>6.1404103685820317</v>
      </c>
      <c r="M1626" s="139" t="e" cm="1">
        <f t="array" ref="M1626">[1]!BSMPut(L1626,$G$4,$G$7,V1626,$G$11,AE1626)</f>
        <v>#VALUE!</v>
      </c>
      <c r="N1626" s="139" t="e">
        <f t="shared" si="250"/>
        <v>#VALUE!</v>
      </c>
      <c r="O1626" s="141">
        <f t="shared" si="251"/>
        <v>4.2410318990971696E-2</v>
      </c>
      <c r="P1626" s="139">
        <f t="shared" si="252"/>
        <v>-4.6882057842034339E-3</v>
      </c>
      <c r="Q1626" s="156">
        <f t="shared" si="253"/>
        <v>2.9397688400107839E-4</v>
      </c>
      <c r="R1626" s="156">
        <f t="shared" si="247"/>
        <v>-4.3942289002023554E-3</v>
      </c>
    </row>
    <row r="1627" spans="9:18" ht="15" x14ac:dyDescent="0.2">
      <c r="I1627" s="49">
        <v>42782</v>
      </c>
      <c r="J1627" s="50">
        <v>4.0120000839233398</v>
      </c>
      <c r="K1627" s="139">
        <f t="shared" si="248"/>
        <v>8.0080669290916034E-3</v>
      </c>
      <c r="L1627" s="140">
        <f t="shared" si="249"/>
        <v>6.1468332421217893</v>
      </c>
      <c r="M1627" s="139" t="e" cm="1">
        <f t="array" ref="M1627">[1]!BSMPut(L1627,$G$4,$G$7,V1627,$G$11,AE1627)</f>
        <v>#VALUE!</v>
      </c>
      <c r="N1627" s="139" t="e">
        <f t="shared" si="250"/>
        <v>#VALUE!</v>
      </c>
      <c r="O1627" s="141">
        <f t="shared" si="251"/>
        <v>4.8833192530729264E-2</v>
      </c>
      <c r="P1627" s="139">
        <f t="shared" si="252"/>
        <v>-5.3982158382826972E-3</v>
      </c>
      <c r="Q1627" s="156">
        <f t="shared" si="253"/>
        <v>3.8976275799714632E-4</v>
      </c>
      <c r="R1627" s="156">
        <f t="shared" si="247"/>
        <v>-5.0084530802855512E-3</v>
      </c>
    </row>
    <row r="1628" spans="9:18" ht="15" x14ac:dyDescent="0.2">
      <c r="I1628" s="49">
        <v>42781</v>
      </c>
      <c r="J1628" s="50">
        <v>3.9800000190734801</v>
      </c>
      <c r="K1628" s="139">
        <f t="shared" si="248"/>
        <v>-6.5114236296538895E-3</v>
      </c>
      <c r="L1628" s="140">
        <f t="shared" si="249"/>
        <v>6.0582933879745227</v>
      </c>
      <c r="M1628" s="139" t="e" cm="1">
        <f t="array" ref="M1628">[1]!BSMPut(L1628,$G$4,$G$7,V1628,$G$11,AE1628)</f>
        <v>#VALUE!</v>
      </c>
      <c r="N1628" s="139" t="e">
        <f t="shared" si="250"/>
        <v>#VALUE!</v>
      </c>
      <c r="O1628" s="141">
        <f t="shared" si="251"/>
        <v>-3.9706661616537353E-2</v>
      </c>
      <c r="P1628" s="139">
        <f t="shared" si="252"/>
        <v>4.3893327164477849E-3</v>
      </c>
      <c r="Q1628" s="156">
        <f t="shared" si="253"/>
        <v>2.576895777078184E-4</v>
      </c>
      <c r="R1628" s="156">
        <f t="shared" si="247"/>
        <v>4.6470222941556033E-3</v>
      </c>
    </row>
    <row r="1629" spans="9:18" ht="15" x14ac:dyDescent="0.2">
      <c r="I1629" s="49">
        <v>42780</v>
      </c>
      <c r="J1629" s="50">
        <v>4.0060000419616699</v>
      </c>
      <c r="K1629" s="139">
        <f t="shared" si="248"/>
        <v>-5.9731803018835588E-3</v>
      </c>
      <c r="L1629" s="140">
        <f t="shared" si="249"/>
        <v>6.0615755958139577</v>
      </c>
      <c r="M1629" s="139" t="e" cm="1">
        <f t="array" ref="M1629">[1]!BSMPut(L1629,$G$4,$G$7,V1629,$G$11,AE1629)</f>
        <v>#VALUE!</v>
      </c>
      <c r="N1629" s="139" t="e">
        <f t="shared" si="250"/>
        <v>#VALUE!</v>
      </c>
      <c r="O1629" s="141">
        <f t="shared" si="251"/>
        <v>-3.642445377710235E-2</v>
      </c>
      <c r="P1629" s="139">
        <f t="shared" si="252"/>
        <v>4.0265043731600881E-3</v>
      </c>
      <c r="Q1629" s="156">
        <f t="shared" si="253"/>
        <v>2.1684838887471773E-4</v>
      </c>
      <c r="R1629" s="156">
        <f t="shared" si="247"/>
        <v>4.2433527620348056E-3</v>
      </c>
    </row>
    <row r="1630" spans="9:18" ht="15" x14ac:dyDescent="0.2">
      <c r="I1630" s="49">
        <v>42779</v>
      </c>
      <c r="J1630" s="50">
        <v>4.0300002098083496</v>
      </c>
      <c r="K1630" s="139">
        <f t="shared" si="248"/>
        <v>4.9648346934178542E-4</v>
      </c>
      <c r="L1630" s="140">
        <f t="shared" si="249"/>
        <v>6.1010276058117272</v>
      </c>
      <c r="M1630" s="139" t="e" cm="1">
        <f t="array" ref="M1630">[1]!BSMPut(L1630,$G$4,$G$7,V1630,$G$11,AE1630)</f>
        <v>#VALUE!</v>
      </c>
      <c r="N1630" s="139" t="e">
        <f t="shared" si="250"/>
        <v>#VALUE!</v>
      </c>
      <c r="O1630" s="141">
        <f t="shared" si="251"/>
        <v>3.0275562206671935E-3</v>
      </c>
      <c r="P1630" s="139">
        <f t="shared" si="252"/>
        <v>-3.3467813785495459E-4</v>
      </c>
      <c r="Q1630" s="156">
        <f t="shared" si="253"/>
        <v>1.4981473740978044E-6</v>
      </c>
      <c r="R1630" s="156">
        <f t="shared" si="247"/>
        <v>-3.331799904808568E-4</v>
      </c>
    </row>
    <row r="1631" spans="9:18" ht="15" x14ac:dyDescent="0.2">
      <c r="I1631" s="49">
        <v>42776</v>
      </c>
      <c r="J1631" s="50">
        <v>4.0279998779296804</v>
      </c>
      <c r="K1631" s="139">
        <f t="shared" si="248"/>
        <v>-1.9841021755866045E-3</v>
      </c>
      <c r="L1631" s="140">
        <f t="shared" si="249"/>
        <v>6.0859009944259386</v>
      </c>
      <c r="M1631" s="139" t="e" cm="1">
        <f t="array" ref="M1631">[1]!BSMPut(L1631,$G$4,$G$7,V1631,$G$11,AE1631)</f>
        <v>#VALUE!</v>
      </c>
      <c r="N1631" s="139" t="e">
        <f t="shared" si="250"/>
        <v>#VALUE!</v>
      </c>
      <c r="O1631" s="141">
        <f t="shared" si="251"/>
        <v>-1.2099055165121442E-2</v>
      </c>
      <c r="P1631" s="139">
        <f t="shared" si="252"/>
        <v>1.3374778062997812E-3</v>
      </c>
      <c r="Q1631" s="156">
        <f t="shared" si="253"/>
        <v>2.3926160845302942E-5</v>
      </c>
      <c r="R1631" s="156">
        <f t="shared" si="247"/>
        <v>1.361403967145084E-3</v>
      </c>
    </row>
    <row r="1632" spans="9:18" ht="15" x14ac:dyDescent="0.2">
      <c r="I1632" s="49">
        <v>42775</v>
      </c>
      <c r="J1632" s="50">
        <v>4.0359997749328604</v>
      </c>
      <c r="K1632" s="139">
        <f t="shared" si="248"/>
        <v>1.8505125409094367E-2</v>
      </c>
      <c r="L1632" s="140">
        <f t="shared" si="249"/>
        <v>6.2108443052534064</v>
      </c>
      <c r="M1632" s="139" t="e" cm="1">
        <f t="array" ref="M1632">[1]!BSMPut(L1632,$G$4,$G$7,V1632,$G$11,AE1632)</f>
        <v>#VALUE!</v>
      </c>
      <c r="N1632" s="139" t="e">
        <f t="shared" si="250"/>
        <v>#VALUE!</v>
      </c>
      <c r="O1632" s="141">
        <f t="shared" si="251"/>
        <v>0.11284425566234635</v>
      </c>
      <c r="P1632" s="139">
        <f t="shared" si="252"/>
        <v>-1.247425401876757E-2</v>
      </c>
      <c r="Q1632" s="156">
        <f t="shared" si="253"/>
        <v>2.0812728390623395E-3</v>
      </c>
      <c r="R1632" s="156">
        <f t="shared" si="247"/>
        <v>-1.0392981179705231E-2</v>
      </c>
    </row>
    <row r="1633" spans="9:18" ht="15" x14ac:dyDescent="0.2">
      <c r="I1633" s="49">
        <v>42774</v>
      </c>
      <c r="J1633" s="50">
        <v>3.9619998931884699</v>
      </c>
      <c r="K1633" s="139">
        <f t="shared" si="248"/>
        <v>2.1945245988343205E-2</v>
      </c>
      <c r="L1633" s="140">
        <f t="shared" si="249"/>
        <v>6.2318221607162645</v>
      </c>
      <c r="M1633" s="139" t="e" cm="1">
        <f t="array" ref="M1633">[1]!BSMPut(L1633,$G$4,$G$7,V1633,$G$11,AE1633)</f>
        <v>#VALUE!</v>
      </c>
      <c r="N1633" s="139" t="e">
        <f t="shared" si="250"/>
        <v>#VALUE!</v>
      </c>
      <c r="O1633" s="141">
        <f t="shared" si="251"/>
        <v>0.13382211112520448</v>
      </c>
      <c r="P1633" s="139">
        <f t="shared" si="252"/>
        <v>-1.4793229816664574E-2</v>
      </c>
      <c r="Q1633" s="156">
        <f t="shared" si="253"/>
        <v>2.9270211323468151E-3</v>
      </c>
      <c r="R1633" s="156">
        <f t="shared" si="247"/>
        <v>-1.1866208684317758E-2</v>
      </c>
    </row>
    <row r="1634" spans="9:18" ht="15" x14ac:dyDescent="0.2">
      <c r="I1634" s="49">
        <v>42773</v>
      </c>
      <c r="J1634" s="50">
        <v>3.8759999275207502</v>
      </c>
      <c r="K1634" s="139">
        <f t="shared" si="248"/>
        <v>6.2111818883020939E-3</v>
      </c>
      <c r="L1634" s="140">
        <f t="shared" si="249"/>
        <v>6.1358758370539457</v>
      </c>
      <c r="M1634" s="139" t="e" cm="1">
        <f t="array" ref="M1634">[1]!BSMPut(L1634,$G$4,$G$7,V1634,$G$11,AE1634)</f>
        <v>#VALUE!</v>
      </c>
      <c r="N1634" s="139" t="e">
        <f t="shared" si="250"/>
        <v>#VALUE!</v>
      </c>
      <c r="O1634" s="141">
        <f t="shared" si="251"/>
        <v>3.7875787462885668E-2</v>
      </c>
      <c r="P1634" s="139">
        <f t="shared" si="252"/>
        <v>-4.1869405863832684E-3</v>
      </c>
      <c r="Q1634" s="156">
        <f t="shared" si="253"/>
        <v>2.3447332710158647E-4</v>
      </c>
      <c r="R1634" s="156">
        <f t="shared" si="247"/>
        <v>-3.9524672592816824E-3</v>
      </c>
    </row>
    <row r="1635" spans="9:18" ht="15" x14ac:dyDescent="0.2">
      <c r="I1635" s="49">
        <v>42772</v>
      </c>
      <c r="J1635" s="50">
        <v>3.85199999809265</v>
      </c>
      <c r="K1635" s="139">
        <f t="shared" si="248"/>
        <v>-1.4944902508133948E-2</v>
      </c>
      <c r="L1635" s="140">
        <f t="shared" si="249"/>
        <v>6.0068660333553252</v>
      </c>
      <c r="M1635" s="139" t="e" cm="1">
        <f t="array" ref="M1635">[1]!BSMPut(L1635,$G$4,$G$7,V1635,$G$11,AE1635)</f>
        <v>#VALUE!</v>
      </c>
      <c r="N1635" s="139" t="e">
        <f t="shared" si="250"/>
        <v>#VALUE!</v>
      </c>
      <c r="O1635" s="141">
        <f t="shared" si="251"/>
        <v>-9.1134016235734805E-2</v>
      </c>
      <c r="P1635" s="139">
        <f t="shared" si="252"/>
        <v>1.0074317576932529E-2</v>
      </c>
      <c r="Q1635" s="156">
        <f t="shared" si="253"/>
        <v>1.3574727614287124E-3</v>
      </c>
      <c r="R1635" s="156">
        <f t="shared" si="247"/>
        <v>1.1431790338361241E-2</v>
      </c>
    </row>
    <row r="1636" spans="9:18" ht="15" x14ac:dyDescent="0.2">
      <c r="I1636" s="49">
        <v>42769</v>
      </c>
      <c r="J1636" s="50">
        <v>3.91000008583068</v>
      </c>
      <c r="K1636" s="139">
        <f t="shared" si="248"/>
        <v>1.5357161610696009E-3</v>
      </c>
      <c r="L1636" s="140">
        <f t="shared" si="249"/>
        <v>6.1073648468174202</v>
      </c>
      <c r="M1636" s="139" t="e" cm="1">
        <f t="array" ref="M1636">[1]!BSMPut(L1636,$G$4,$G$7,V1636,$G$11,AE1636)</f>
        <v>#VALUE!</v>
      </c>
      <c r="N1636" s="139" t="e">
        <f t="shared" si="250"/>
        <v>#VALUE!</v>
      </c>
      <c r="O1636" s="141">
        <f t="shared" si="251"/>
        <v>9.3647972263601886E-3</v>
      </c>
      <c r="P1636" s="139">
        <f t="shared" si="252"/>
        <v>-1.0352220301351755E-3</v>
      </c>
      <c r="Q1636" s="156">
        <f t="shared" si="253"/>
        <v>1.4333982189613315E-5</v>
      </c>
      <c r="R1636" s="156">
        <f t="shared" si="247"/>
        <v>-1.0208880479455622E-3</v>
      </c>
    </row>
    <row r="1637" spans="9:18" ht="15" x14ac:dyDescent="0.2">
      <c r="I1637" s="49">
        <v>42768</v>
      </c>
      <c r="J1637" s="50">
        <v>3.9040000438690101</v>
      </c>
      <c r="K1637" s="139">
        <f t="shared" si="248"/>
        <v>1.6008613455634139E-2</v>
      </c>
      <c r="L1637" s="140">
        <f t="shared" si="249"/>
        <v>6.1956205752374007</v>
      </c>
      <c r="M1637" s="139" t="e" cm="1">
        <f t="array" ref="M1637">[1]!BSMPut(L1637,$G$4,$G$7,V1637,$G$11,AE1637)</f>
        <v>#VALUE!</v>
      </c>
      <c r="N1637" s="139" t="e">
        <f t="shared" si="250"/>
        <v>#VALUE!</v>
      </c>
      <c r="O1637" s="141">
        <f t="shared" si="251"/>
        <v>9.7620525646340717E-2</v>
      </c>
      <c r="P1637" s="139">
        <f t="shared" si="252"/>
        <v>-1.07913621939411E-2</v>
      </c>
      <c r="Q1637" s="156">
        <f t="shared" si="253"/>
        <v>1.5575872656658518E-3</v>
      </c>
      <c r="R1637" s="156">
        <f t="shared" si="247"/>
        <v>-9.2337749282752485E-3</v>
      </c>
    </row>
    <row r="1638" spans="9:18" ht="15" x14ac:dyDescent="0.2">
      <c r="I1638" s="49">
        <v>42767</v>
      </c>
      <c r="J1638" s="50">
        <v>3.8420000076293901</v>
      </c>
      <c r="K1638" s="139">
        <f t="shared" si="248"/>
        <v>-5.1921147109144448E-3</v>
      </c>
      <c r="L1638" s="140">
        <f t="shared" si="249"/>
        <v>6.0663385338264213</v>
      </c>
      <c r="M1638" s="139" t="e" cm="1">
        <f t="array" ref="M1638">[1]!BSMPut(L1638,$G$4,$G$7,V1638,$G$11,AE1638)</f>
        <v>#VALUE!</v>
      </c>
      <c r="N1638" s="139" t="e">
        <f t="shared" si="250"/>
        <v>#VALUE!</v>
      </c>
      <c r="O1638" s="141">
        <f t="shared" si="251"/>
        <v>-3.1661515764638715E-2</v>
      </c>
      <c r="P1638" s="139">
        <f t="shared" si="252"/>
        <v>3.4999902117224444E-3</v>
      </c>
      <c r="Q1638" s="156">
        <f t="shared" si="253"/>
        <v>1.6384511937757369E-4</v>
      </c>
      <c r="R1638" s="156">
        <f t="shared" si="247"/>
        <v>3.6638353311000179E-3</v>
      </c>
    </row>
    <row r="1639" spans="9:18" ht="15" x14ac:dyDescent="0.2">
      <c r="I1639" s="49">
        <v>42766</v>
      </c>
      <c r="J1639" s="50">
        <v>3.8619999885559002</v>
      </c>
      <c r="K1639" s="139">
        <f t="shared" si="248"/>
        <v>2.0735872956418478E-3</v>
      </c>
      <c r="L1639" s="140">
        <f t="shared" si="249"/>
        <v>6.1106447850227159</v>
      </c>
      <c r="M1639" s="139" t="e" cm="1">
        <f t="array" ref="M1639">[1]!BSMPut(L1639,$G$4,$G$7,V1639,$G$11,AE1639)</f>
        <v>#VALUE!</v>
      </c>
      <c r="N1639" s="139" t="e">
        <f t="shared" si="250"/>
        <v>#VALUE!</v>
      </c>
      <c r="O1639" s="141">
        <f t="shared" si="251"/>
        <v>1.2644735431655896E-2</v>
      </c>
      <c r="P1639" s="139">
        <f t="shared" si="252"/>
        <v>-1.3977994790143181E-3</v>
      </c>
      <c r="Q1639" s="156">
        <f t="shared" si="253"/>
        <v>2.61330198365922E-5</v>
      </c>
      <c r="R1639" s="156">
        <f t="shared" si="247"/>
        <v>-1.3716664591777259E-3</v>
      </c>
    </row>
    <row r="1640" spans="9:18" ht="15" x14ac:dyDescent="0.2">
      <c r="I1640" s="49">
        <v>42765</v>
      </c>
      <c r="J1640" s="50">
        <v>3.8540000915527299</v>
      </c>
      <c r="K1640" s="139">
        <f t="shared" si="248"/>
        <v>-2.1561377266963437E-2</v>
      </c>
      <c r="L1640" s="140">
        <f t="shared" si="249"/>
        <v>5.9665187699478661</v>
      </c>
      <c r="M1640" s="139" t="e" cm="1">
        <f t="array" ref="M1640">[1]!BSMPut(L1640,$G$4,$G$7,V1640,$G$11,AE1640)</f>
        <v>#VALUE!</v>
      </c>
      <c r="N1640" s="139" t="e">
        <f t="shared" si="250"/>
        <v>#VALUE!</v>
      </c>
      <c r="O1640" s="141">
        <f t="shared" si="251"/>
        <v>-0.13148127964319389</v>
      </c>
      <c r="P1640" s="139">
        <f t="shared" si="252"/>
        <v>1.4534464969926598E-2</v>
      </c>
      <c r="Q1640" s="156">
        <f t="shared" si="253"/>
        <v>2.8255171562908419E-3</v>
      </c>
      <c r="R1640" s="156">
        <f t="shared" si="247"/>
        <v>1.7359982126217439E-2</v>
      </c>
    </row>
    <row r="1641" spans="9:18" ht="15" x14ac:dyDescent="0.2">
      <c r="I1641" s="49">
        <v>42762</v>
      </c>
      <c r="J1641" s="50">
        <v>3.9379999637603702</v>
      </c>
      <c r="K1641" s="139">
        <f t="shared" si="248"/>
        <v>-7.5892020650286975E-3</v>
      </c>
      <c r="L1641" s="140">
        <f t="shared" si="249"/>
        <v>6.0517210950221587</v>
      </c>
      <c r="M1641" s="139" t="e" cm="1">
        <f t="array" ref="M1641">[1]!BSMPut(L1641,$G$4,$G$7,V1641,$G$11,AE1641)</f>
        <v>#VALUE!</v>
      </c>
      <c r="N1641" s="139" t="e">
        <f t="shared" si="250"/>
        <v>#VALUE!</v>
      </c>
      <c r="O1641" s="141">
        <f t="shared" si="251"/>
        <v>-4.6278954568901298E-2</v>
      </c>
      <c r="P1641" s="139">
        <f t="shared" si="252"/>
        <v>5.1158601882480195E-3</v>
      </c>
      <c r="Q1641" s="156">
        <f t="shared" si="253"/>
        <v>3.5005572423226703E-4</v>
      </c>
      <c r="R1641" s="156">
        <f t="shared" si="247"/>
        <v>5.4659159124802867E-3</v>
      </c>
    </row>
    <row r="1642" spans="9:18" ht="15" x14ac:dyDescent="0.2">
      <c r="I1642" s="49">
        <v>42761</v>
      </c>
      <c r="J1642" s="50">
        <v>3.9679999351501398</v>
      </c>
      <c r="K1642" s="139">
        <f t="shared" si="248"/>
        <v>-1.5007771471458072E-2</v>
      </c>
      <c r="L1642" s="140">
        <f t="shared" si="249"/>
        <v>6.0064826584138578</v>
      </c>
      <c r="M1642" s="139" t="e" cm="1">
        <f t="array" ref="M1642">[1]!BSMPut(L1642,$G$4,$G$7,V1642,$G$11,AE1642)</f>
        <v>#VALUE!</v>
      </c>
      <c r="N1642" s="139" t="e">
        <f t="shared" si="250"/>
        <v>#VALUE!</v>
      </c>
      <c r="O1642" s="141">
        <f t="shared" si="251"/>
        <v>-9.1517391177202256E-2</v>
      </c>
      <c r="P1642" s="139">
        <f t="shared" si="252"/>
        <v>1.0116697371776538E-2</v>
      </c>
      <c r="Q1642" s="156">
        <f t="shared" si="253"/>
        <v>1.3689177891758795E-3</v>
      </c>
      <c r="R1642" s="156">
        <f t="shared" si="247"/>
        <v>1.1485615160952417E-2</v>
      </c>
    </row>
    <row r="1643" spans="9:18" ht="15" x14ac:dyDescent="0.2">
      <c r="I1643" s="49">
        <v>42760</v>
      </c>
      <c r="J1643" s="50">
        <v>4.0279998779296804</v>
      </c>
      <c r="K1643" s="139">
        <f t="shared" si="248"/>
        <v>-6.434079013682828E-3</v>
      </c>
      <c r="L1643" s="140">
        <f t="shared" si="249"/>
        <v>6.058765035446549</v>
      </c>
      <c r="M1643" s="139" t="e" cm="1">
        <f t="array" ref="M1643">[1]!BSMPut(L1643,$G$4,$G$7,V1643,$G$11,AE1643)</f>
        <v>#VALUE!</v>
      </c>
      <c r="N1643" s="139" t="e">
        <f t="shared" si="250"/>
        <v>#VALUE!</v>
      </c>
      <c r="O1643" s="141">
        <f t="shared" si="251"/>
        <v>-3.9235014144511027E-2</v>
      </c>
      <c r="P1643" s="139">
        <f t="shared" si="252"/>
        <v>4.337194924064534E-3</v>
      </c>
      <c r="Q1643" s="156">
        <f t="shared" si="253"/>
        <v>2.5160411007953934E-4</v>
      </c>
      <c r="R1643" s="156">
        <f t="shared" si="247"/>
        <v>4.5887990341440732E-3</v>
      </c>
    </row>
    <row r="1644" spans="9:18" ht="15" x14ac:dyDescent="0.2">
      <c r="I1644" s="49">
        <v>42759</v>
      </c>
      <c r="J1644" s="50">
        <v>4.0539999008178702</v>
      </c>
      <c r="K1644" s="139">
        <f t="shared" si="248"/>
        <v>0</v>
      </c>
      <c r="L1644" s="140">
        <f t="shared" si="249"/>
        <v>6.09800004959106</v>
      </c>
      <c r="M1644" s="139" t="e" cm="1">
        <f t="array" ref="M1644">[1]!BSMPut(L1644,$G$4,$G$7,V1644,$G$11,AE1644)</f>
        <v>#VALUE!</v>
      </c>
      <c r="N1644" s="139" t="e">
        <f t="shared" si="250"/>
        <v>#VALUE!</v>
      </c>
      <c r="O1644" s="141">
        <f t="shared" si="251"/>
        <v>0</v>
      </c>
      <c r="P1644" s="139">
        <f t="shared" si="252"/>
        <v>0</v>
      </c>
      <c r="Q1644" s="156">
        <f t="shared" si="253"/>
        <v>0</v>
      </c>
      <c r="R1644" s="156">
        <f t="shared" si="247"/>
        <v>0</v>
      </c>
    </row>
    <row r="1645" spans="9:18" ht="15" x14ac:dyDescent="0.2">
      <c r="I1645" s="49">
        <v>42758</v>
      </c>
      <c r="J1645" s="50">
        <v>4.0539999008178702</v>
      </c>
      <c r="K1645" s="139">
        <f t="shared" si="248"/>
        <v>-2.4849082715999421E-2</v>
      </c>
      <c r="L1645" s="140">
        <f t="shared" si="249"/>
        <v>5.9464703419566032</v>
      </c>
      <c r="M1645" s="139" t="e" cm="1">
        <f t="array" ref="M1645">[1]!BSMPut(L1645,$G$4,$G$7,V1645,$G$11,AE1645)</f>
        <v>#VALUE!</v>
      </c>
      <c r="N1645" s="139" t="e">
        <f t="shared" si="250"/>
        <v>#VALUE!</v>
      </c>
      <c r="O1645" s="141">
        <f t="shared" si="251"/>
        <v>-0.15152970763445683</v>
      </c>
      <c r="P1645" s="139">
        <f t="shared" si="252"/>
        <v>1.6750698148762951E-2</v>
      </c>
      <c r="Q1645" s="156">
        <f t="shared" si="253"/>
        <v>3.75288861486016E-3</v>
      </c>
      <c r="R1645" s="156">
        <f t="shared" si="247"/>
        <v>2.050358676362311E-2</v>
      </c>
    </row>
    <row r="1646" spans="9:18" ht="15" x14ac:dyDescent="0.2">
      <c r="I1646" s="49">
        <v>42755</v>
      </c>
      <c r="J1646" s="50">
        <v>4.1560001373290998</v>
      </c>
      <c r="K1646" s="139">
        <f t="shared" si="248"/>
        <v>8.6999706960436424E-3</v>
      </c>
      <c r="L1646" s="140">
        <f t="shared" si="249"/>
        <v>6.1510524713269747</v>
      </c>
      <c r="M1646" s="139" t="e" cm="1">
        <f t="array" ref="M1646">[1]!BSMPut(L1646,$G$4,$G$7,V1646,$G$11,AE1646)</f>
        <v>#VALUE!</v>
      </c>
      <c r="N1646" s="139" t="e">
        <f t="shared" si="250"/>
        <v>#VALUE!</v>
      </c>
      <c r="O1646" s="141">
        <f t="shared" si="251"/>
        <v>5.3052421735914734E-2</v>
      </c>
      <c r="P1646" s="139">
        <f t="shared" si="252"/>
        <v>-5.8646262599737356E-3</v>
      </c>
      <c r="Q1646" s="156">
        <f t="shared" si="253"/>
        <v>4.6002404343458011E-4</v>
      </c>
      <c r="R1646" s="156">
        <f t="shared" si="247"/>
        <v>-5.4046022165391552E-3</v>
      </c>
    </row>
    <row r="1647" spans="9:18" ht="15" x14ac:dyDescent="0.2">
      <c r="I1647" s="49">
        <v>42754</v>
      </c>
      <c r="J1647" s="50">
        <v>4.1199998855590803</v>
      </c>
      <c r="K1647" s="139">
        <f t="shared" si="248"/>
        <v>-7.2552216381978687E-3</v>
      </c>
      <c r="L1647" s="140">
        <f t="shared" si="249"/>
        <v>6.0537577076815348</v>
      </c>
      <c r="M1647" s="139" t="e" cm="1">
        <f t="array" ref="M1647">[1]!BSMPut(L1647,$G$4,$G$7,V1647,$G$11,AE1647)</f>
        <v>#VALUE!</v>
      </c>
      <c r="N1647" s="139" t="e">
        <f t="shared" si="250"/>
        <v>#VALUE!</v>
      </c>
      <c r="O1647" s="141">
        <f t="shared" si="251"/>
        <v>-4.4242341909525251E-2</v>
      </c>
      <c r="P1647" s="139">
        <f t="shared" si="252"/>
        <v>4.8907249033212233E-3</v>
      </c>
      <c r="Q1647" s="156">
        <f t="shared" si="253"/>
        <v>3.1992363057513194E-4</v>
      </c>
      <c r="R1647" s="156">
        <f t="shared" si="247"/>
        <v>5.2106485338963551E-3</v>
      </c>
    </row>
    <row r="1648" spans="9:18" ht="15" x14ac:dyDescent="0.2">
      <c r="I1648" s="49">
        <v>42753</v>
      </c>
      <c r="J1648" s="50">
        <v>4.1500000953674299</v>
      </c>
      <c r="K1648" s="139">
        <f t="shared" si="248"/>
        <v>1.9295463583847863E-3</v>
      </c>
      <c r="L1648" s="140">
        <f t="shared" si="249"/>
        <v>6.1097664233801785</v>
      </c>
      <c r="M1648" s="139" t="e" cm="1">
        <f t="array" ref="M1648">[1]!BSMPut(L1648,$G$4,$G$7,V1648,$G$11,AE1648)</f>
        <v>#VALUE!</v>
      </c>
      <c r="N1648" s="139" t="e">
        <f t="shared" si="250"/>
        <v>#VALUE!</v>
      </c>
      <c r="O1648" s="141">
        <f t="shared" si="251"/>
        <v>1.1766373789118489E-2</v>
      </c>
      <c r="P1648" s="139">
        <f t="shared" si="252"/>
        <v>-1.3007018803369084E-3</v>
      </c>
      <c r="Q1648" s="156">
        <f t="shared" si="253"/>
        <v>2.262848016772094E-5</v>
      </c>
      <c r="R1648" s="156">
        <f t="shared" si="247"/>
        <v>-1.2780734001691875E-3</v>
      </c>
    </row>
    <row r="1649" spans="9:18" ht="15" x14ac:dyDescent="0.2">
      <c r="I1649" s="49">
        <v>42752</v>
      </c>
      <c r="J1649" s="50">
        <v>4.1420001983642498</v>
      </c>
      <c r="K1649" s="139">
        <f t="shared" si="248"/>
        <v>4.355227134626838E-3</v>
      </c>
      <c r="L1649" s="140">
        <f t="shared" si="249"/>
        <v>6.1245582248739945</v>
      </c>
      <c r="M1649" s="139" t="e" cm="1">
        <f t="array" ref="M1649">[1]!BSMPut(L1649,$G$4,$G$7,V1649,$G$11,AE1649)</f>
        <v>#VALUE!</v>
      </c>
      <c r="N1649" s="139" t="e">
        <f t="shared" si="250"/>
        <v>#VALUE!</v>
      </c>
      <c r="O1649" s="141">
        <f t="shared" si="251"/>
        <v>2.6558175282934471E-2</v>
      </c>
      <c r="P1649" s="139">
        <f t="shared" si="252"/>
        <v>-2.935846603885431E-3</v>
      </c>
      <c r="Q1649" s="156">
        <f t="shared" si="253"/>
        <v>1.1528334520898611E-4</v>
      </c>
      <c r="R1649" s="156">
        <f t="shared" si="247"/>
        <v>-2.8205632586764447E-3</v>
      </c>
    </row>
    <row r="1650" spans="9:18" ht="15" x14ac:dyDescent="0.2">
      <c r="I1650" s="49">
        <v>42751</v>
      </c>
      <c r="J1650" s="50">
        <v>4.1240000724792401</v>
      </c>
      <c r="K1650" s="139">
        <f t="shared" si="248"/>
        <v>-4.8379341149734105E-3</v>
      </c>
      <c r="L1650" s="140">
        <f t="shared" si="249"/>
        <v>6.0684983271180339</v>
      </c>
      <c r="M1650" s="139" t="e" cm="1">
        <f t="array" ref="M1650">[1]!BSMPut(L1650,$G$4,$G$7,V1650,$G$11,AE1650)</f>
        <v>#VALUE!</v>
      </c>
      <c r="N1650" s="139" t="e">
        <f t="shared" si="250"/>
        <v>#VALUE!</v>
      </c>
      <c r="O1650" s="141">
        <f t="shared" si="251"/>
        <v>-2.9501722473026071E-2</v>
      </c>
      <c r="P1650" s="139">
        <f t="shared" si="252"/>
        <v>3.2612380484911868E-3</v>
      </c>
      <c r="Q1650" s="156">
        <f t="shared" si="253"/>
        <v>1.4225411910705871E-4</v>
      </c>
      <c r="R1650" s="156">
        <f t="shared" si="247"/>
        <v>3.4034921675982453E-3</v>
      </c>
    </row>
    <row r="1651" spans="9:18" ht="15" x14ac:dyDescent="0.2">
      <c r="I1651" s="49">
        <v>42748</v>
      </c>
      <c r="J1651" s="50">
        <v>4.1440000534057599</v>
      </c>
      <c r="K1651" s="139">
        <f t="shared" si="248"/>
        <v>-2.8915884358837506E-3</v>
      </c>
      <c r="L1651" s="140">
        <f t="shared" si="249"/>
        <v>6.0803671431656436</v>
      </c>
      <c r="M1651" s="139" t="e" cm="1">
        <f t="array" ref="M1651">[1]!BSMPut(L1651,$G$4,$G$7,V1651,$G$11,AE1651)</f>
        <v>#VALUE!</v>
      </c>
      <c r="N1651" s="139" t="e">
        <f t="shared" si="250"/>
        <v>#VALUE!</v>
      </c>
      <c r="O1651" s="141">
        <f t="shared" si="251"/>
        <v>-1.7632906425416373E-2</v>
      </c>
      <c r="P1651" s="139">
        <f t="shared" si="252"/>
        <v>1.9492117923836651E-3</v>
      </c>
      <c r="Q1651" s="156">
        <f t="shared" si="253"/>
        <v>5.081803989235104E-5</v>
      </c>
      <c r="R1651" s="156">
        <f t="shared" si="247"/>
        <v>2.0000298322760163E-3</v>
      </c>
    </row>
    <row r="1652" spans="9:18" ht="15" x14ac:dyDescent="0.2">
      <c r="I1652" s="49">
        <v>42747</v>
      </c>
      <c r="J1652" s="50">
        <v>4.1560001373290998</v>
      </c>
      <c r="K1652" s="139">
        <f t="shared" si="248"/>
        <v>8.2145710617465579E-3</v>
      </c>
      <c r="L1652" s="140">
        <f t="shared" si="249"/>
        <v>6.1480925043329595</v>
      </c>
      <c r="M1652" s="139" t="e" cm="1">
        <f t="array" ref="M1652">[1]!BSMPut(L1652,$G$4,$G$7,V1652,$G$11,AE1652)</f>
        <v>#VALUE!</v>
      </c>
      <c r="N1652" s="139" t="e">
        <f t="shared" si="250"/>
        <v>#VALUE!</v>
      </c>
      <c r="O1652" s="141">
        <f t="shared" si="251"/>
        <v>5.0092454741899495E-2</v>
      </c>
      <c r="P1652" s="139">
        <f t="shared" si="252"/>
        <v>-5.5374197047637266E-3</v>
      </c>
      <c r="Q1652" s="156">
        <f t="shared" si="253"/>
        <v>4.1012357383246232E-4</v>
      </c>
      <c r="R1652" s="156">
        <f t="shared" si="247"/>
        <v>-5.127296130931264E-3</v>
      </c>
    </row>
    <row r="1653" spans="9:18" ht="15" x14ac:dyDescent="0.2">
      <c r="I1653" s="49">
        <v>42746</v>
      </c>
      <c r="J1653" s="50">
        <v>4.1220002174377397</v>
      </c>
      <c r="K1653" s="139">
        <f t="shared" si="248"/>
        <v>-2.9068835937221919E-3</v>
      </c>
      <c r="L1653" s="140">
        <f t="shared" si="249"/>
        <v>6.0802738732923869</v>
      </c>
      <c r="M1653" s="139" t="e" cm="1">
        <f t="array" ref="M1653">[1]!BSMPut(L1653,$G$4,$G$7,V1653,$G$11,AE1653)</f>
        <v>#VALUE!</v>
      </c>
      <c r="N1653" s="139" t="e">
        <f t="shared" si="250"/>
        <v>#VALUE!</v>
      </c>
      <c r="O1653" s="141">
        <f t="shared" si="251"/>
        <v>-1.7726176298673124E-2</v>
      </c>
      <c r="P1653" s="139">
        <f t="shared" si="252"/>
        <v>1.9595222161130246E-3</v>
      </c>
      <c r="Q1653" s="156">
        <f t="shared" si="253"/>
        <v>5.1357069326653206E-5</v>
      </c>
      <c r="R1653" s="156">
        <f t="shared" si="247"/>
        <v>2.0108792854396777E-3</v>
      </c>
    </row>
    <row r="1654" spans="9:18" ht="15" x14ac:dyDescent="0.2">
      <c r="I1654" s="49">
        <v>42745</v>
      </c>
      <c r="J1654" s="50">
        <v>4.1339998245239196</v>
      </c>
      <c r="K1654" s="139">
        <f t="shared" si="248"/>
        <v>-6.2696187808560493E-3</v>
      </c>
      <c r="L1654" s="140">
        <f t="shared" si="249"/>
        <v>6.0597679139544827</v>
      </c>
      <c r="M1654" s="139" t="e" cm="1">
        <f t="array" ref="M1654">[1]!BSMPut(L1654,$G$4,$G$7,V1654,$G$11,AE1654)</f>
        <v>#VALUE!</v>
      </c>
      <c r="N1654" s="139" t="e">
        <f t="shared" si="250"/>
        <v>#VALUE!</v>
      </c>
      <c r="O1654" s="141">
        <f t="shared" si="251"/>
        <v>-3.8232135636577347E-2</v>
      </c>
      <c r="P1654" s="139">
        <f t="shared" si="252"/>
        <v>4.2263327345405909E-3</v>
      </c>
      <c r="Q1654" s="156">
        <f t="shared" si="253"/>
        <v>2.3890609010290324E-4</v>
      </c>
      <c r="R1654" s="156">
        <f t="shared" si="247"/>
        <v>4.465238824643494E-3</v>
      </c>
    </row>
    <row r="1655" spans="9:18" ht="15" x14ac:dyDescent="0.2">
      <c r="I1655" s="49">
        <v>42744</v>
      </c>
      <c r="J1655" s="50">
        <v>4.1599998474120996</v>
      </c>
      <c r="K1655" s="139">
        <f t="shared" si="248"/>
        <v>-2.4010165132313096E-3</v>
      </c>
      <c r="L1655" s="140">
        <f t="shared" si="249"/>
        <v>6.083358650774306</v>
      </c>
      <c r="M1655" s="139" t="e" cm="1">
        <f t="array" ref="M1655">[1]!BSMPut(L1655,$G$4,$G$7,V1655,$G$11,AE1655)</f>
        <v>#VALUE!</v>
      </c>
      <c r="N1655" s="139" t="e">
        <f t="shared" si="250"/>
        <v>#VALUE!</v>
      </c>
      <c r="O1655" s="141">
        <f t="shared" si="251"/>
        <v>-1.464139881675397E-2</v>
      </c>
      <c r="P1655" s="139">
        <f t="shared" si="252"/>
        <v>1.6185186118535858E-3</v>
      </c>
      <c r="Q1655" s="156">
        <f t="shared" si="253"/>
        <v>3.5037672206933349E-5</v>
      </c>
      <c r="R1655" s="156">
        <f t="shared" si="247"/>
        <v>1.6535562840605191E-3</v>
      </c>
    </row>
    <row r="1656" spans="9:18" ht="15" x14ac:dyDescent="0.2">
      <c r="I1656" s="49">
        <v>42741</v>
      </c>
      <c r="J1656" s="50">
        <v>4.17000007629394</v>
      </c>
      <c r="K1656" s="139">
        <f t="shared" si="248"/>
        <v>1.9202830571448724E-3</v>
      </c>
      <c r="L1656" s="140">
        <f t="shared" si="249"/>
        <v>6.109709935768759</v>
      </c>
      <c r="M1656" s="139" t="e" cm="1">
        <f t="array" ref="M1656">[1]!BSMPut(L1656,$G$4,$G$7,V1656,$G$11,AE1656)</f>
        <v>#VALUE!</v>
      </c>
      <c r="N1656" s="139" t="e">
        <f t="shared" si="250"/>
        <v>#VALUE!</v>
      </c>
      <c r="O1656" s="141">
        <f t="shared" si="251"/>
        <v>1.1709886177698969E-2</v>
      </c>
      <c r="P1656" s="139">
        <f t="shared" si="252"/>
        <v>-1.2944575145105346E-3</v>
      </c>
      <c r="Q1656" s="156">
        <f t="shared" si="253"/>
        <v>2.2411733601839905E-5</v>
      </c>
      <c r="R1656" s="156">
        <f t="shared" si="247"/>
        <v>-1.2720457809086948E-3</v>
      </c>
    </row>
    <row r="1657" spans="9:18" ht="15" x14ac:dyDescent="0.2">
      <c r="I1657" s="49">
        <v>42740</v>
      </c>
      <c r="J1657" s="50">
        <v>4.1620001792907697</v>
      </c>
      <c r="K1657" s="139">
        <f t="shared" si="248"/>
        <v>5.7831889605135592E-3</v>
      </c>
      <c r="L1657" s="140">
        <f t="shared" si="249"/>
        <v>6.1332659361590665</v>
      </c>
      <c r="M1657" s="139" t="e" cm="1">
        <f t="array" ref="M1657">[1]!BSMPut(L1657,$G$4,$G$7,V1657,$G$11,AE1657)</f>
        <v>#VALUE!</v>
      </c>
      <c r="N1657" s="139" t="e">
        <f t="shared" si="250"/>
        <v>#VALUE!</v>
      </c>
      <c r="O1657" s="141">
        <f t="shared" si="251"/>
        <v>3.5265886568006444E-2</v>
      </c>
      <c r="P1657" s="139">
        <f t="shared" si="252"/>
        <v>-3.8984317337576787E-3</v>
      </c>
      <c r="Q1657" s="156">
        <f t="shared" si="253"/>
        <v>2.0327300938193053E-4</v>
      </c>
      <c r="R1657" s="156">
        <f t="shared" si="247"/>
        <v>-3.6951587243757482E-3</v>
      </c>
    </row>
    <row r="1658" spans="9:18" ht="15" x14ac:dyDescent="0.2">
      <c r="I1658" s="49">
        <v>42739</v>
      </c>
      <c r="J1658" s="50">
        <v>4.13800001144409</v>
      </c>
      <c r="K1658" s="139">
        <f t="shared" si="248"/>
        <v>-1.1055148320597473E-2</v>
      </c>
      <c r="L1658" s="140">
        <f t="shared" si="249"/>
        <v>6.0305857545838197</v>
      </c>
      <c r="M1658" s="139" t="e" cm="1">
        <f t="array" ref="M1658">[1]!BSMPut(L1658,$G$4,$G$7,V1658,$G$11,AE1658)</f>
        <v>#VALUE!</v>
      </c>
      <c r="N1658" s="139" t="e">
        <f t="shared" si="250"/>
        <v>#VALUE!</v>
      </c>
      <c r="O1658" s="141">
        <f t="shared" si="251"/>
        <v>-6.7414295007240277E-2</v>
      </c>
      <c r="P1658" s="139">
        <f t="shared" si="252"/>
        <v>7.4522450033498141E-3</v>
      </c>
      <c r="Q1658" s="156">
        <f t="shared" si="253"/>
        <v>7.4280376887333934E-4</v>
      </c>
      <c r="R1658" s="156">
        <f t="shared" si="247"/>
        <v>8.1950487722231534E-3</v>
      </c>
    </row>
    <row r="1659" spans="9:18" ht="15" x14ac:dyDescent="0.2">
      <c r="I1659" s="49">
        <v>42738</v>
      </c>
      <c r="J1659" s="50">
        <v>4.1840000152587802</v>
      </c>
      <c r="K1659" s="139">
        <f t="shared" si="248"/>
        <v>-9.9881490666822049E-3</v>
      </c>
      <c r="L1659" s="140">
        <f t="shared" si="249"/>
        <v>6.0370923160871088</v>
      </c>
      <c r="M1659" s="139" t="e" cm="1">
        <f t="array" ref="M1659">[1]!BSMPut(L1659,$G$4,$G$7,V1659,$G$11,AE1659)</f>
        <v>#VALUE!</v>
      </c>
      <c r="N1659" s="139" t="e">
        <f t="shared" si="250"/>
        <v>#VALUE!</v>
      </c>
      <c r="O1659" s="141">
        <f t="shared" si="251"/>
        <v>-6.0907733503951178E-2</v>
      </c>
      <c r="P1659" s="139">
        <f t="shared" si="252"/>
        <v>6.732983748052747E-3</v>
      </c>
      <c r="Q1659" s="156">
        <f t="shared" si="253"/>
        <v>6.0633827230403348E-4</v>
      </c>
      <c r="R1659" s="156">
        <f t="shared" si="247"/>
        <v>7.3393220203567802E-3</v>
      </c>
    </row>
    <row r="1660" spans="9:18" ht="15" x14ac:dyDescent="0.2">
      <c r="I1660" s="49">
        <v>42737</v>
      </c>
      <c r="J1660" s="50">
        <v>4.2259998321533203</v>
      </c>
      <c r="K1660" s="139">
        <f t="shared" si="248"/>
        <v>1.1423222733175172E-2</v>
      </c>
      <c r="L1660" s="140">
        <f t="shared" si="249"/>
        <v>6.1676588623844522</v>
      </c>
      <c r="M1660" s="139" t="e" cm="1">
        <f t="array" ref="M1660">[1]!BSMPut(L1660,$G$4,$G$7,V1660,$G$11,AE1660)</f>
        <v>#VALUE!</v>
      </c>
      <c r="N1660" s="139" t="e">
        <f t="shared" si="250"/>
        <v>#VALUE!</v>
      </c>
      <c r="O1660" s="141">
        <f t="shared" si="251"/>
        <v>6.9658812793392144E-2</v>
      </c>
      <c r="P1660" s="139">
        <f t="shared" si="252"/>
        <v>-7.7003629500699208E-3</v>
      </c>
      <c r="Q1660" s="156">
        <f t="shared" si="253"/>
        <v>7.9308957479774268E-4</v>
      </c>
      <c r="R1660" s="156">
        <f t="shared" si="247"/>
        <v>-6.9072733752721781E-3</v>
      </c>
    </row>
    <row r="1661" spans="9:18" ht="15" x14ac:dyDescent="0.2">
      <c r="I1661" s="49">
        <v>42734</v>
      </c>
      <c r="J1661" s="50">
        <v>4.1779999732971103</v>
      </c>
      <c r="K1661" s="139">
        <f t="shared" si="248"/>
        <v>3.8368856935909073E-3</v>
      </c>
      <c r="L1661" s="140">
        <f t="shared" si="249"/>
        <v>6.121397378740852</v>
      </c>
      <c r="M1661" s="139" t="e" cm="1">
        <f t="array" ref="M1661">[1]!BSMPut(L1661,$G$4,$G$7,V1661,$G$11,AE1661)</f>
        <v>#VALUE!</v>
      </c>
      <c r="N1661" s="139" t="e">
        <f t="shared" si="250"/>
        <v>#VALUE!</v>
      </c>
      <c r="O1661" s="141">
        <f t="shared" si="251"/>
        <v>2.3397329149791979E-2</v>
      </c>
      <c r="P1661" s="139">
        <f t="shared" si="252"/>
        <v>-2.5864340675748627E-3</v>
      </c>
      <c r="Q1661" s="156">
        <f t="shared" si="253"/>
        <v>8.9475199130356904E-5</v>
      </c>
      <c r="R1661" s="156">
        <f t="shared" si="247"/>
        <v>-2.4969588684445056E-3</v>
      </c>
    </row>
    <row r="1662" spans="9:18" ht="15" x14ac:dyDescent="0.2">
      <c r="I1662" s="49">
        <v>42733</v>
      </c>
      <c r="J1662" s="50">
        <v>4.1620001792907697</v>
      </c>
      <c r="K1662" s="139">
        <f t="shared" si="248"/>
        <v>3.8517791180713735E-3</v>
      </c>
      <c r="L1662" s="140">
        <f t="shared" si="249"/>
        <v>6.1214881988440739</v>
      </c>
      <c r="M1662" s="139" t="e" cm="1">
        <f t="array" ref="M1662">[1]!BSMPut(L1662,$G$4,$G$7,V1662,$G$11,AE1662)</f>
        <v>#VALUE!</v>
      </c>
      <c r="N1662" s="139" t="e">
        <f t="shared" si="250"/>
        <v>#VALUE!</v>
      </c>
      <c r="O1662" s="141">
        <f t="shared" si="251"/>
        <v>2.3488149253013901E-2</v>
      </c>
      <c r="P1662" s="139">
        <f t="shared" si="252"/>
        <v>-2.5964736839554328E-3</v>
      </c>
      <c r="Q1662" s="156">
        <f t="shared" si="253"/>
        <v>9.0171169014216645E-5</v>
      </c>
      <c r="R1662" s="156">
        <f t="shared" si="247"/>
        <v>-2.5063025149412162E-3</v>
      </c>
    </row>
    <row r="1663" spans="9:18" ht="15" x14ac:dyDescent="0.2">
      <c r="I1663" s="49">
        <v>42732</v>
      </c>
      <c r="J1663" s="50">
        <v>4.1459999084472603</v>
      </c>
      <c r="K1663" s="139">
        <f t="shared" si="248"/>
        <v>-9.6436529130783789E-4</v>
      </c>
      <c r="L1663" s="140">
        <f t="shared" si="249"/>
        <v>6.0921193499968407</v>
      </c>
      <c r="M1663" s="139" t="e" cm="1">
        <f t="array" ref="M1663">[1]!BSMPut(L1663,$G$4,$G$7,V1663,$G$11,AE1663)</f>
        <v>#VALUE!</v>
      </c>
      <c r="N1663" s="139" t="e">
        <f t="shared" si="250"/>
        <v>#VALUE!</v>
      </c>
      <c r="O1663" s="141">
        <f t="shared" si="251"/>
        <v>-5.8806995942193296E-3</v>
      </c>
      <c r="P1663" s="139">
        <f t="shared" si="252"/>
        <v>6.500759840700781E-4</v>
      </c>
      <c r="Q1663" s="156">
        <f t="shared" si="253"/>
        <v>5.6523376060199115E-6</v>
      </c>
      <c r="R1663" s="156">
        <f t="shared" si="247"/>
        <v>6.5572832167609804E-4</v>
      </c>
    </row>
    <row r="1664" spans="9:18" ht="15" x14ac:dyDescent="0.2">
      <c r="I1664" s="49">
        <v>42731</v>
      </c>
      <c r="J1664" s="50">
        <v>4.1500000953674299</v>
      </c>
      <c r="K1664" s="139">
        <f t="shared" si="248"/>
        <v>7.2552216381978861E-3</v>
      </c>
      <c r="L1664" s="140">
        <f t="shared" si="249"/>
        <v>6.1422423915005844</v>
      </c>
      <c r="M1664" s="139" t="e" cm="1">
        <f t="array" ref="M1664">[1]!BSMPut(L1664,$G$4,$G$7,V1664,$G$11,AE1664)</f>
        <v>#VALUE!</v>
      </c>
      <c r="N1664" s="139" t="e">
        <f t="shared" si="250"/>
        <v>#VALUE!</v>
      </c>
      <c r="O1664" s="141">
        <f t="shared" si="251"/>
        <v>4.4242341909524363E-2</v>
      </c>
      <c r="P1664" s="139">
        <f t="shared" si="252"/>
        <v>-4.8907249033211253E-3</v>
      </c>
      <c r="Q1664" s="156">
        <f t="shared" si="253"/>
        <v>3.1992363057511904E-4</v>
      </c>
      <c r="R1664" s="156">
        <f t="shared" si="247"/>
        <v>-4.5708012727460065E-3</v>
      </c>
    </row>
    <row r="1665" spans="9:18" ht="15" x14ac:dyDescent="0.2">
      <c r="I1665" s="49">
        <v>42730</v>
      </c>
      <c r="J1665" s="50">
        <v>4.1199998855590803</v>
      </c>
      <c r="K1665" s="139">
        <f t="shared" si="248"/>
        <v>5.3540736665208012E-3</v>
      </c>
      <c r="L1665" s="140">
        <f t="shared" si="249"/>
        <v>6.130649191075018</v>
      </c>
      <c r="M1665" s="139" t="e" cm="1">
        <f t="array" ref="M1665">[1]!BSMPut(L1665,$G$4,$G$7,V1665,$G$11,AE1665)</f>
        <v>#VALUE!</v>
      </c>
      <c r="N1665" s="139" t="e">
        <f t="shared" si="250"/>
        <v>#VALUE!</v>
      </c>
      <c r="O1665" s="141">
        <f t="shared" si="251"/>
        <v>3.2649141483958033E-2</v>
      </c>
      <c r="P1665" s="139">
        <f t="shared" si="252"/>
        <v>-3.6091662971682197E-3</v>
      </c>
      <c r="Q1665" s="156">
        <f t="shared" si="253"/>
        <v>1.7422626882945222E-4</v>
      </c>
      <c r="R1665" s="156">
        <f t="shared" si="247"/>
        <v>-3.4349400283387676E-3</v>
      </c>
    </row>
    <row r="1666" spans="9:18" ht="15" x14ac:dyDescent="0.2">
      <c r="I1666" s="49">
        <v>42727</v>
      </c>
      <c r="J1666" s="50">
        <v>4.09800004959106</v>
      </c>
      <c r="K1666" s="139">
        <f t="shared" si="248"/>
        <v>5.8737731402850445E-3</v>
      </c>
      <c r="L1666" s="140">
        <f t="shared" si="249"/>
        <v>6.1338183184918051</v>
      </c>
      <c r="M1666" s="139" t="e" cm="1">
        <f t="array" ref="M1666">[1]!BSMPut(L1666,$G$4,$G$7,V1666,$G$11,AE1666)</f>
        <v>#VALUE!</v>
      </c>
      <c r="N1666" s="139" t="e">
        <f t="shared" si="250"/>
        <v>#VALUE!</v>
      </c>
      <c r="O1666" s="141">
        <f t="shared" si="251"/>
        <v>3.5818268900745132E-2</v>
      </c>
      <c r="P1666" s="139">
        <f t="shared" si="252"/>
        <v>-3.9594942795967841E-3</v>
      </c>
      <c r="Q1666" s="156">
        <f t="shared" si="253"/>
        <v>2.0969075785481114E-4</v>
      </c>
      <c r="R1666" s="156">
        <f t="shared" si="247"/>
        <v>-3.7498035217419729E-3</v>
      </c>
    </row>
    <row r="1667" spans="9:18" ht="15" x14ac:dyDescent="0.2">
      <c r="I1667" s="49">
        <v>42726</v>
      </c>
      <c r="J1667" s="50">
        <v>4.0739998817443803</v>
      </c>
      <c r="K1667" s="139">
        <f t="shared" si="248"/>
        <v>-5.8737731402849656E-3</v>
      </c>
      <c r="L1667" s="140">
        <f t="shared" si="249"/>
        <v>6.0621817806903158</v>
      </c>
      <c r="M1667" s="139" t="e" cm="1">
        <f t="array" ref="M1667">[1]!BSMPut(L1667,$G$4,$G$7,V1667,$G$11,AE1667)</f>
        <v>#VALUE!</v>
      </c>
      <c r="N1667" s="139" t="e">
        <f t="shared" si="250"/>
        <v>#VALUE!</v>
      </c>
      <c r="O1667" s="141">
        <f t="shared" si="251"/>
        <v>-3.5818268900744243E-2</v>
      </c>
      <c r="P1667" s="139">
        <f t="shared" si="252"/>
        <v>3.9594942795966861E-3</v>
      </c>
      <c r="Q1667" s="156">
        <f t="shared" si="253"/>
        <v>2.0969075785480076E-4</v>
      </c>
      <c r="R1667" s="156">
        <f t="shared" ref="R1667:R1730" si="254">P1667+Q1667+X1667+AG1667</f>
        <v>4.169185037451487E-3</v>
      </c>
    </row>
    <row r="1668" spans="9:18" ht="15" x14ac:dyDescent="0.2">
      <c r="I1668" s="49">
        <v>42725</v>
      </c>
      <c r="J1668" s="50">
        <v>4.09800004959106</v>
      </c>
      <c r="K1668" s="139">
        <f t="shared" ref="K1668:K1731" si="255">LN(J1668/J1669)</f>
        <v>-9.7565538973582735E-4</v>
      </c>
      <c r="L1668" s="140">
        <f t="shared" ref="L1668:L1731" si="256">$J$3*(1+K1668)</f>
        <v>6.0920505029760665</v>
      </c>
      <c r="M1668" s="139" t="e" cm="1">
        <f t="array" ref="M1668">[1]!BSMPut(L1668,$G$4,$G$7,V1668,$G$11,AE1668)</f>
        <v>#VALUE!</v>
      </c>
      <c r="N1668" s="139" t="e">
        <f t="shared" ref="N1668:N1731" si="257">$B$5*(M1668-$G$10)</f>
        <v>#VALUE!</v>
      </c>
      <c r="O1668" s="141">
        <f t="shared" ref="O1668:O1731" si="258">L1668-$J$3</f>
        <v>-5.9495466149934728E-3</v>
      </c>
      <c r="P1668" s="139">
        <f t="shared" ref="P1668:P1731" si="259">O1668*$G$15</f>
        <v>6.5768660829309384E-4</v>
      </c>
      <c r="Q1668" s="156">
        <f t="shared" ref="Q1668:Q1731" si="260">0.5*$G$16*O1668^2</f>
        <v>5.7854593624498369E-6</v>
      </c>
      <c r="R1668" s="156">
        <f t="shared" si="254"/>
        <v>6.6347206765554362E-4</v>
      </c>
    </row>
    <row r="1669" spans="9:18" ht="15" x14ac:dyDescent="0.2">
      <c r="I1669" s="49">
        <v>42724</v>
      </c>
      <c r="J1669" s="50">
        <v>4.1020002365112296</v>
      </c>
      <c r="K1669" s="139">
        <f t="shared" si="255"/>
        <v>1.0784454283101586E-2</v>
      </c>
      <c r="L1669" s="140">
        <f t="shared" si="256"/>
        <v>6.1637636523442252</v>
      </c>
      <c r="M1669" s="139" t="e" cm="1">
        <f t="array" ref="M1669">[1]!BSMPut(L1669,$G$4,$G$7,V1669,$G$11,AE1669)</f>
        <v>#VALUE!</v>
      </c>
      <c r="N1669" s="139" t="e">
        <f t="shared" si="257"/>
        <v>#VALUE!</v>
      </c>
      <c r="O1669" s="141">
        <f t="shared" si="258"/>
        <v>6.5763602753165173E-2</v>
      </c>
      <c r="P1669" s="139">
        <f t="shared" si="259"/>
        <v>-7.269770898989926E-3</v>
      </c>
      <c r="Q1669" s="156">
        <f t="shared" si="260"/>
        <v>7.0687284594114395E-4</v>
      </c>
      <c r="R1669" s="156">
        <f t="shared" si="254"/>
        <v>-6.5628980530487817E-3</v>
      </c>
    </row>
    <row r="1670" spans="9:18" ht="15" x14ac:dyDescent="0.2">
      <c r="I1670" s="49">
        <v>42723</v>
      </c>
      <c r="J1670" s="50">
        <v>4.05800008773803</v>
      </c>
      <c r="K1670" s="139">
        <f t="shared" si="255"/>
        <v>6.427716171766156E-3</v>
      </c>
      <c r="L1670" s="140">
        <f t="shared" si="256"/>
        <v>6.1371962631252464</v>
      </c>
      <c r="M1670" s="139" t="e" cm="1">
        <f t="array" ref="M1670">[1]!BSMPut(L1670,$G$4,$G$7,V1670,$G$11,AE1670)</f>
        <v>#VALUE!</v>
      </c>
      <c r="N1670" s="139" t="e">
        <f t="shared" si="257"/>
        <v>#VALUE!</v>
      </c>
      <c r="O1670" s="141">
        <f t="shared" si="258"/>
        <v>3.9196213534186342E-2</v>
      </c>
      <c r="P1670" s="139">
        <f t="shared" si="259"/>
        <v>-4.3329057498710192E-3</v>
      </c>
      <c r="Q1670" s="156">
        <f t="shared" si="260"/>
        <v>2.511067193640595E-4</v>
      </c>
      <c r="R1670" s="156">
        <f t="shared" si="254"/>
        <v>-4.0817990305069595E-3</v>
      </c>
    </row>
    <row r="1671" spans="9:18" ht="15" x14ac:dyDescent="0.2">
      <c r="I1671" s="49">
        <v>42720</v>
      </c>
      <c r="J1671" s="50">
        <v>4.03200006484985</v>
      </c>
      <c r="K1671" s="139">
        <f t="shared" si="255"/>
        <v>-3.9603502647648425E-3</v>
      </c>
      <c r="L1671" s="140">
        <f t="shared" si="256"/>
        <v>6.0738498334801259</v>
      </c>
      <c r="M1671" s="139" t="e" cm="1">
        <f t="array" ref="M1671">[1]!BSMPut(L1671,$G$4,$G$7,V1671,$G$11,AE1671)</f>
        <v>#VALUE!</v>
      </c>
      <c r="N1671" s="139" t="e">
        <f t="shared" si="257"/>
        <v>#VALUE!</v>
      </c>
      <c r="O1671" s="141">
        <f t="shared" si="258"/>
        <v>-2.4150216110934153E-2</v>
      </c>
      <c r="P1671" s="139">
        <f t="shared" si="259"/>
        <v>2.6696611946056565E-3</v>
      </c>
      <c r="Q1671" s="156">
        <f t="shared" si="260"/>
        <v>9.5326170602734076E-5</v>
      </c>
      <c r="R1671" s="156">
        <f t="shared" si="254"/>
        <v>2.7649873652083904E-3</v>
      </c>
    </row>
    <row r="1672" spans="9:18" ht="15" x14ac:dyDescent="0.2">
      <c r="I1672" s="49">
        <v>42719</v>
      </c>
      <c r="J1672" s="50">
        <v>4.0479998588562003</v>
      </c>
      <c r="K1672" s="139">
        <f t="shared" si="255"/>
        <v>9.8855917077751904E-4</v>
      </c>
      <c r="L1672" s="140">
        <f t="shared" si="256"/>
        <v>6.1040282834634843</v>
      </c>
      <c r="M1672" s="139" t="e" cm="1">
        <f t="array" ref="M1672">[1]!BSMPut(L1672,$G$4,$G$7,V1672,$G$11,AE1672)</f>
        <v>#VALUE!</v>
      </c>
      <c r="N1672" s="139" t="e">
        <f t="shared" si="257"/>
        <v>#VALUE!</v>
      </c>
      <c r="O1672" s="141">
        <f t="shared" si="258"/>
        <v>6.0282338724242379E-3</v>
      </c>
      <c r="P1672" s="139">
        <f t="shared" si="259"/>
        <v>-6.6638501151681281E-4</v>
      </c>
      <c r="Q1672" s="156">
        <f t="shared" si="260"/>
        <v>5.9395055173660123E-6</v>
      </c>
      <c r="R1672" s="156">
        <f t="shared" si="254"/>
        <v>-6.6044550599944683E-4</v>
      </c>
    </row>
    <row r="1673" spans="9:18" ht="15" x14ac:dyDescent="0.2">
      <c r="I1673" s="49">
        <v>42718</v>
      </c>
      <c r="J1673" s="50">
        <v>4.0440001487731898</v>
      </c>
      <c r="K1673" s="139">
        <f t="shared" si="255"/>
        <v>-1.0332150046165393E-2</v>
      </c>
      <c r="L1673" s="140">
        <f t="shared" si="256"/>
        <v>6.0349945980971613</v>
      </c>
      <c r="M1673" s="139" t="e" cm="1">
        <f t="array" ref="M1673">[1]!BSMPut(L1673,$G$4,$G$7,V1673,$G$11,AE1673)</f>
        <v>#VALUE!</v>
      </c>
      <c r="N1673" s="139" t="e">
        <f t="shared" si="257"/>
        <v>#VALUE!</v>
      </c>
      <c r="O1673" s="141">
        <f t="shared" si="258"/>
        <v>-6.300545149389869E-2</v>
      </c>
      <c r="P1673" s="139">
        <f t="shared" si="259"/>
        <v>6.9648738598954117E-3</v>
      </c>
      <c r="Q1673" s="156">
        <f t="shared" si="260"/>
        <v>6.4882318468620337E-4</v>
      </c>
      <c r="R1673" s="156">
        <f t="shared" si="254"/>
        <v>7.6136970445816153E-3</v>
      </c>
    </row>
    <row r="1674" spans="9:18" ht="15" x14ac:dyDescent="0.2">
      <c r="I1674" s="49">
        <v>42717</v>
      </c>
      <c r="J1674" s="50">
        <v>4.0859999656677202</v>
      </c>
      <c r="K1674" s="139">
        <f t="shared" si="255"/>
        <v>2.2272614319215366E-2</v>
      </c>
      <c r="L1674" s="140">
        <f t="shared" si="256"/>
        <v>6.233818452814158</v>
      </c>
      <c r="M1674" s="139" t="e" cm="1">
        <f t="array" ref="M1674">[1]!BSMPut(L1674,$G$4,$G$7,V1674,$G$11,AE1674)</f>
        <v>#VALUE!</v>
      </c>
      <c r="N1674" s="139" t="e">
        <f t="shared" si="257"/>
        <v>#VALUE!</v>
      </c>
      <c r="O1674" s="141">
        <f t="shared" si="258"/>
        <v>0.13581840322309802</v>
      </c>
      <c r="P1674" s="139">
        <f t="shared" si="259"/>
        <v>-1.5013907905935642E-2</v>
      </c>
      <c r="Q1674" s="156">
        <f t="shared" si="260"/>
        <v>3.015000196658161E-3</v>
      </c>
      <c r="R1674" s="156">
        <f t="shared" si="254"/>
        <v>-1.1998907709277482E-2</v>
      </c>
    </row>
    <row r="1675" spans="9:18" ht="15" x14ac:dyDescent="0.2">
      <c r="I1675" s="49">
        <v>42716</v>
      </c>
      <c r="J1675" s="50">
        <v>3.99600005149841</v>
      </c>
      <c r="K1675" s="139">
        <f t="shared" si="255"/>
        <v>6.5277717680933068E-3</v>
      </c>
      <c r="L1675" s="140">
        <f t="shared" si="256"/>
        <v>6.1378064021566123</v>
      </c>
      <c r="M1675" s="139" t="e" cm="1">
        <f t="array" ref="M1675">[1]!BSMPut(L1675,$G$4,$G$7,V1675,$G$11,AE1675)</f>
        <v>#VALUE!</v>
      </c>
      <c r="N1675" s="139" t="e">
        <f t="shared" si="257"/>
        <v>#VALUE!</v>
      </c>
      <c r="O1675" s="141">
        <f t="shared" si="258"/>
        <v>3.9806352565552316E-2</v>
      </c>
      <c r="P1675" s="139">
        <f t="shared" si="259"/>
        <v>-4.4003529514972826E-3</v>
      </c>
      <c r="Q1675" s="156">
        <f t="shared" si="260"/>
        <v>2.5898515716016383E-4</v>
      </c>
      <c r="R1675" s="156">
        <f t="shared" si="254"/>
        <v>-4.1413677943371186E-3</v>
      </c>
    </row>
    <row r="1676" spans="9:18" ht="15" x14ac:dyDescent="0.2">
      <c r="I1676" s="49">
        <v>42713</v>
      </c>
      <c r="J1676" s="50">
        <v>3.9700000286102202</v>
      </c>
      <c r="K1676" s="139">
        <f t="shared" si="255"/>
        <v>1.1144975930291158E-2</v>
      </c>
      <c r="L1676" s="140">
        <f t="shared" si="256"/>
        <v>6.1659621133666658</v>
      </c>
      <c r="M1676" s="139" t="e" cm="1">
        <f t="array" ref="M1676">[1]!BSMPut(L1676,$G$4,$G$7,V1676,$G$11,AE1676)</f>
        <v>#VALUE!</v>
      </c>
      <c r="N1676" s="139" t="e">
        <f t="shared" si="257"/>
        <v>#VALUE!</v>
      </c>
      <c r="O1676" s="141">
        <f t="shared" si="258"/>
        <v>6.7962063775605763E-2</v>
      </c>
      <c r="P1676" s="139">
        <f t="shared" si="259"/>
        <v>-7.5127975473852351E-3</v>
      </c>
      <c r="Q1676" s="156">
        <f t="shared" si="260"/>
        <v>7.549239804113051E-4</v>
      </c>
      <c r="R1676" s="156">
        <f t="shared" si="254"/>
        <v>-6.7578735669739298E-3</v>
      </c>
    </row>
    <row r="1677" spans="9:18" ht="15" x14ac:dyDescent="0.2">
      <c r="I1677" s="49">
        <v>42712</v>
      </c>
      <c r="J1677" s="50">
        <v>3.9260001182556099</v>
      </c>
      <c r="K1677" s="139">
        <f t="shared" si="255"/>
        <v>3.0612482298699221E-3</v>
      </c>
      <c r="L1677" s="140">
        <f t="shared" si="256"/>
        <v>6.116667541448618</v>
      </c>
      <c r="M1677" s="139" t="e" cm="1">
        <f t="array" ref="M1677">[1]!BSMPut(L1677,$G$4,$G$7,V1677,$G$11,AE1677)</f>
        <v>#VALUE!</v>
      </c>
      <c r="N1677" s="139" t="e">
        <f t="shared" si="257"/>
        <v>#VALUE!</v>
      </c>
      <c r="O1677" s="141">
        <f t="shared" si="258"/>
        <v>1.8667491857558005E-2</v>
      </c>
      <c r="P1677" s="139">
        <f t="shared" si="259"/>
        <v>-2.0635789917497335E-3</v>
      </c>
      <c r="Q1677" s="156">
        <f t="shared" si="260"/>
        <v>5.6956336261204795E-5</v>
      </c>
      <c r="R1677" s="156">
        <f t="shared" si="254"/>
        <v>-2.0066226554885285E-3</v>
      </c>
    </row>
    <row r="1678" spans="9:18" ht="15" x14ac:dyDescent="0.2">
      <c r="I1678" s="49">
        <v>42711</v>
      </c>
      <c r="J1678" s="50">
        <v>3.9140000343322701</v>
      </c>
      <c r="K1678" s="139">
        <f t="shared" si="255"/>
        <v>4.0962761708610912E-3</v>
      </c>
      <c r="L1678" s="140">
        <f t="shared" si="256"/>
        <v>6.1229791418841097</v>
      </c>
      <c r="M1678" s="139" t="e" cm="1">
        <f t="array" ref="M1678">[1]!BSMPut(L1678,$G$4,$G$7,V1678,$G$11,AE1678)</f>
        <v>#VALUE!</v>
      </c>
      <c r="N1678" s="139" t="e">
        <f t="shared" si="257"/>
        <v>#VALUE!</v>
      </c>
      <c r="O1678" s="141">
        <f t="shared" si="258"/>
        <v>2.4979092293049732E-2</v>
      </c>
      <c r="P1678" s="139">
        <f t="shared" si="259"/>
        <v>-2.7612884731510016E-3</v>
      </c>
      <c r="Q1678" s="156">
        <f t="shared" si="260"/>
        <v>1.019819729282461E-4</v>
      </c>
      <c r="R1678" s="156">
        <f t="shared" si="254"/>
        <v>-2.6593065002227557E-3</v>
      </c>
    </row>
    <row r="1679" spans="9:18" ht="15" x14ac:dyDescent="0.2">
      <c r="I1679" s="49">
        <v>42710</v>
      </c>
      <c r="J1679" s="50">
        <v>3.8980000019073402</v>
      </c>
      <c r="K1679" s="139">
        <f t="shared" si="255"/>
        <v>4.2983565138849232E-2</v>
      </c>
      <c r="L1679" s="140">
        <f t="shared" si="256"/>
        <v>6.3601138319393637</v>
      </c>
      <c r="M1679" s="139" t="e" cm="1">
        <f t="array" ref="M1679">[1]!BSMPut(L1679,$G$4,$G$7,V1679,$G$11,AE1679)</f>
        <v>#VALUE!</v>
      </c>
      <c r="N1679" s="139" t="e">
        <f t="shared" si="257"/>
        <v>#VALUE!</v>
      </c>
      <c r="O1679" s="141">
        <f t="shared" si="258"/>
        <v>0.26211378234830374</v>
      </c>
      <c r="P1679" s="139">
        <f t="shared" si="259"/>
        <v>-2.8975102752383294E-2</v>
      </c>
      <c r="Q1679" s="156">
        <f t="shared" si="260"/>
        <v>1.1229225909928066E-2</v>
      </c>
      <c r="R1679" s="156">
        <f t="shared" si="254"/>
        <v>-1.7745876842455228E-2</v>
      </c>
    </row>
    <row r="1680" spans="9:18" ht="15" x14ac:dyDescent="0.2">
      <c r="I1680" s="49">
        <v>42709</v>
      </c>
      <c r="J1680" s="50">
        <v>3.7339999675750701</v>
      </c>
      <c r="K1680" s="139">
        <f t="shared" si="255"/>
        <v>-2.2246709349988788E-2</v>
      </c>
      <c r="L1680" s="140">
        <f t="shared" si="256"/>
        <v>5.962339614871591</v>
      </c>
      <c r="M1680" s="139" t="e" cm="1">
        <f t="array" ref="M1680">[1]!BSMPut(L1680,$G$4,$G$7,V1680,$G$11,AE1680)</f>
        <v>#VALUE!</v>
      </c>
      <c r="N1680" s="139" t="e">
        <f t="shared" si="257"/>
        <v>#VALUE!</v>
      </c>
      <c r="O1680" s="141">
        <f t="shared" si="258"/>
        <v>-0.13566043471946898</v>
      </c>
      <c r="P1680" s="139">
        <f t="shared" si="259"/>
        <v>1.4996445437601149E-2</v>
      </c>
      <c r="Q1680" s="156">
        <f t="shared" si="260"/>
        <v>3.0079908653195043E-3</v>
      </c>
      <c r="R1680" s="156">
        <f t="shared" si="254"/>
        <v>1.8004436302920653E-2</v>
      </c>
    </row>
    <row r="1681" spans="9:18" ht="15" x14ac:dyDescent="0.2">
      <c r="I1681" s="49">
        <v>42706</v>
      </c>
      <c r="J1681" s="50">
        <v>3.8180000782012899</v>
      </c>
      <c r="K1681" s="139">
        <f t="shared" si="255"/>
        <v>1.1591317538959528E-2</v>
      </c>
      <c r="L1681" s="140">
        <f t="shared" si="256"/>
        <v>6.1686839045184607</v>
      </c>
      <c r="M1681" s="139" t="e" cm="1">
        <f t="array" ref="M1681">[1]!BSMPut(L1681,$G$4,$G$7,V1681,$G$11,AE1681)</f>
        <v>#VALUE!</v>
      </c>
      <c r="N1681" s="139" t="e">
        <f t="shared" si="257"/>
        <v>#VALUE!</v>
      </c>
      <c r="O1681" s="141">
        <f t="shared" si="258"/>
        <v>7.0683854927400702E-2</v>
      </c>
      <c r="P1681" s="139">
        <f t="shared" si="259"/>
        <v>-7.8136751952038036E-3</v>
      </c>
      <c r="Q1681" s="156">
        <f t="shared" si="260"/>
        <v>8.1660222317111227E-4</v>
      </c>
      <c r="R1681" s="156">
        <f t="shared" si="254"/>
        <v>-6.9970729720326913E-3</v>
      </c>
    </row>
    <row r="1682" spans="9:18" ht="15" x14ac:dyDescent="0.2">
      <c r="I1682" s="49">
        <v>42705</v>
      </c>
      <c r="J1682" s="50">
        <v>3.7739999294281001</v>
      </c>
      <c r="K1682" s="139">
        <f t="shared" si="255"/>
        <v>-1.0018567051814732E-2</v>
      </c>
      <c r="L1682" s="140">
        <f t="shared" si="256"/>
        <v>6.0369068272122623</v>
      </c>
      <c r="M1682" s="139" t="e" cm="1">
        <f t="array" ref="M1682">[1]!BSMPut(L1682,$G$4,$G$7,V1682,$G$11,AE1682)</f>
        <v>#VALUE!</v>
      </c>
      <c r="N1682" s="139" t="e">
        <f t="shared" si="257"/>
        <v>#VALUE!</v>
      </c>
      <c r="O1682" s="141">
        <f t="shared" si="258"/>
        <v>-6.1093222378797662E-2</v>
      </c>
      <c r="P1682" s="139">
        <f t="shared" si="259"/>
        <v>6.7534884279667508E-3</v>
      </c>
      <c r="Q1682" s="156">
        <f t="shared" si="260"/>
        <v>6.1003699016483413E-4</v>
      </c>
      <c r="R1682" s="156">
        <f t="shared" si="254"/>
        <v>7.363525418131585E-3</v>
      </c>
    </row>
    <row r="1683" spans="9:18" ht="15" x14ac:dyDescent="0.2">
      <c r="I1683" s="49">
        <v>42704</v>
      </c>
      <c r="J1683" s="50">
        <v>3.81200003623962</v>
      </c>
      <c r="K1683" s="139">
        <f t="shared" si="255"/>
        <v>8.959195423101883E-3</v>
      </c>
      <c r="L1683" s="140">
        <f t="shared" si="256"/>
        <v>6.1526332237254309</v>
      </c>
      <c r="M1683" s="139" t="e" cm="1">
        <f t="array" ref="M1683">[1]!BSMPut(L1683,$G$4,$G$7,V1683,$G$11,AE1683)</f>
        <v>#VALUE!</v>
      </c>
      <c r="N1683" s="139" t="e">
        <f t="shared" si="257"/>
        <v>#VALUE!</v>
      </c>
      <c r="O1683" s="141">
        <f t="shared" si="258"/>
        <v>5.4633174134370854E-2</v>
      </c>
      <c r="P1683" s="139">
        <f t="shared" si="259"/>
        <v>-6.0393689337888768E-3</v>
      </c>
      <c r="Q1683" s="156">
        <f t="shared" si="260"/>
        <v>4.8784624990336439E-4</v>
      </c>
      <c r="R1683" s="156">
        <f t="shared" si="254"/>
        <v>-5.5515226838855122E-3</v>
      </c>
    </row>
    <row r="1684" spans="9:18" ht="15" x14ac:dyDescent="0.2">
      <c r="I1684" s="49">
        <v>42703</v>
      </c>
      <c r="J1684" s="50">
        <v>3.7780001163482599</v>
      </c>
      <c r="K1684" s="139">
        <f t="shared" si="255"/>
        <v>1.9241647823151693E-2</v>
      </c>
      <c r="L1684" s="140">
        <f t="shared" si="256"/>
        <v>6.215335618970852</v>
      </c>
      <c r="M1684" s="139" t="e" cm="1">
        <f t="array" ref="M1684">[1]!BSMPut(L1684,$G$4,$G$7,V1684,$G$11,AE1684)</f>
        <v>#VALUE!</v>
      </c>
      <c r="N1684" s="139" t="e">
        <f t="shared" si="257"/>
        <v>#VALUE!</v>
      </c>
      <c r="O1684" s="141">
        <f t="shared" si="258"/>
        <v>0.11733556937979195</v>
      </c>
      <c r="P1684" s="139">
        <f t="shared" si="259"/>
        <v>-1.2970741747456504E-2</v>
      </c>
      <c r="Q1684" s="156">
        <f t="shared" si="260"/>
        <v>2.2502432854356355E-3</v>
      </c>
      <c r="R1684" s="156">
        <f t="shared" si="254"/>
        <v>-1.0720498462020868E-2</v>
      </c>
    </row>
    <row r="1685" spans="9:18" ht="15" x14ac:dyDescent="0.2">
      <c r="I1685" s="49">
        <v>42702</v>
      </c>
      <c r="J1685" s="50">
        <v>3.70600008964538</v>
      </c>
      <c r="K1685" s="139">
        <f t="shared" si="255"/>
        <v>-8.5975345295460845E-3</v>
      </c>
      <c r="L1685" s="140">
        <f t="shared" si="256"/>
        <v>6.0455722836035273</v>
      </c>
      <c r="M1685" s="139" t="e" cm="1">
        <f t="array" ref="M1685">[1]!BSMPut(L1685,$G$4,$G$7,V1685,$G$11,AE1685)</f>
        <v>#VALUE!</v>
      </c>
      <c r="N1685" s="139" t="e">
        <f t="shared" si="257"/>
        <v>#VALUE!</v>
      </c>
      <c r="O1685" s="141">
        <f t="shared" si="258"/>
        <v>-5.2427765987532737E-2</v>
      </c>
      <c r="P1685" s="139">
        <f t="shared" si="259"/>
        <v>5.7955743225590745E-3</v>
      </c>
      <c r="Q1685" s="156">
        <f t="shared" si="260"/>
        <v>4.4925488567242397E-4</v>
      </c>
      <c r="R1685" s="156">
        <f t="shared" si="254"/>
        <v>6.2448292082314984E-3</v>
      </c>
    </row>
    <row r="1686" spans="9:18" ht="15" x14ac:dyDescent="0.2">
      <c r="I1686" s="49">
        <v>42699</v>
      </c>
      <c r="J1686" s="50">
        <v>3.7379999160766602</v>
      </c>
      <c r="K1686" s="139">
        <f t="shared" si="255"/>
        <v>4.8270106059945693E-3</v>
      </c>
      <c r="L1686" s="140">
        <f t="shared" si="256"/>
        <v>6.127435160505792</v>
      </c>
      <c r="M1686" s="139" t="e" cm="1">
        <f t="array" ref="M1686">[1]!BSMPut(L1686,$G$4,$G$7,V1686,$G$11,AE1686)</f>
        <v>#VALUE!</v>
      </c>
      <c r="N1686" s="139" t="e">
        <f t="shared" si="257"/>
        <v>#VALUE!</v>
      </c>
      <c r="O1686" s="141">
        <f t="shared" si="258"/>
        <v>2.9435110914731943E-2</v>
      </c>
      <c r="P1686" s="139">
        <f t="shared" si="259"/>
        <v>-3.2538745412052407E-3</v>
      </c>
      <c r="Q1686" s="156">
        <f t="shared" si="260"/>
        <v>1.41612456848294E-4</v>
      </c>
      <c r="R1686" s="156">
        <f t="shared" si="254"/>
        <v>-3.1122620843569465E-3</v>
      </c>
    </row>
    <row r="1687" spans="9:18" ht="15" x14ac:dyDescent="0.2">
      <c r="I1687" s="49">
        <v>42698</v>
      </c>
      <c r="J1687" s="50">
        <v>3.7200000286102202</v>
      </c>
      <c r="K1687" s="139">
        <f t="shared" si="255"/>
        <v>-6.9649417934955363E-3</v>
      </c>
      <c r="L1687" s="140">
        <f t="shared" si="256"/>
        <v>6.0555278341889256</v>
      </c>
      <c r="M1687" s="139" t="e" cm="1">
        <f t="array" ref="M1687">[1]!BSMPut(L1687,$G$4,$G$7,V1687,$G$11,AE1687)</f>
        <v>#VALUE!</v>
      </c>
      <c r="N1687" s="139" t="e">
        <f t="shared" si="257"/>
        <v>#VALUE!</v>
      </c>
      <c r="O1687" s="141">
        <f t="shared" si="258"/>
        <v>-4.2472215402134417E-2</v>
      </c>
      <c r="P1687" s="139">
        <f t="shared" si="259"/>
        <v>4.6950480603225138E-3</v>
      </c>
      <c r="Q1687" s="156">
        <f t="shared" si="260"/>
        <v>2.948356086143813E-4</v>
      </c>
      <c r="R1687" s="156">
        <f t="shared" si="254"/>
        <v>4.9898836689368951E-3</v>
      </c>
    </row>
    <row r="1688" spans="9:18" ht="15" x14ac:dyDescent="0.2">
      <c r="I1688" s="49">
        <v>42697</v>
      </c>
      <c r="J1688" s="50">
        <v>3.74600005149841</v>
      </c>
      <c r="K1688" s="139">
        <f t="shared" si="255"/>
        <v>-3.7303370959634367E-3</v>
      </c>
      <c r="L1688" s="140">
        <f t="shared" si="256"/>
        <v>6.0752524537948833</v>
      </c>
      <c r="M1688" s="139" t="e" cm="1">
        <f t="array" ref="M1688">[1]!BSMPut(L1688,$G$4,$G$7,V1688,$G$11,AE1688)</f>
        <v>#VALUE!</v>
      </c>
      <c r="N1688" s="139" t="e">
        <f t="shared" si="257"/>
        <v>#VALUE!</v>
      </c>
      <c r="O1688" s="141">
        <f t="shared" si="258"/>
        <v>-2.2747595796176689E-2</v>
      </c>
      <c r="P1688" s="139">
        <f t="shared" si="259"/>
        <v>2.5146099516737881E-3</v>
      </c>
      <c r="Q1688" s="156">
        <f t="shared" si="260"/>
        <v>8.4574825324790844E-5</v>
      </c>
      <c r="R1688" s="156">
        <f t="shared" si="254"/>
        <v>2.5991847769985788E-3</v>
      </c>
    </row>
    <row r="1689" spans="9:18" ht="15" x14ac:dyDescent="0.2">
      <c r="I1689" s="49">
        <v>42696</v>
      </c>
      <c r="J1689" s="50">
        <v>3.7599999904632502</v>
      </c>
      <c r="K1689" s="139">
        <f t="shared" si="255"/>
        <v>2.9691761142970809E-2</v>
      </c>
      <c r="L1689" s="140">
        <f t="shared" si="256"/>
        <v>6.2790604105133418</v>
      </c>
      <c r="M1689" s="139" t="e" cm="1">
        <f t="array" ref="M1689">[1]!BSMPut(L1689,$G$4,$G$7,V1689,$G$11,AE1689)</f>
        <v>#VALUE!</v>
      </c>
      <c r="N1689" s="139" t="e">
        <f t="shared" si="257"/>
        <v>#VALUE!</v>
      </c>
      <c r="O1689" s="141">
        <f t="shared" si="258"/>
        <v>0.18106036092228184</v>
      </c>
      <c r="P1689" s="139">
        <f t="shared" si="259"/>
        <v>-2.001513432489168E-2</v>
      </c>
      <c r="Q1689" s="156">
        <f t="shared" si="260"/>
        <v>5.3581746792431273E-3</v>
      </c>
      <c r="R1689" s="156">
        <f t="shared" si="254"/>
        <v>-1.4656959645648553E-2</v>
      </c>
    </row>
    <row r="1690" spans="9:18" ht="15" x14ac:dyDescent="0.2">
      <c r="I1690" s="49">
        <v>42695</v>
      </c>
      <c r="J1690" s="50">
        <v>3.6500000953674299</v>
      </c>
      <c r="K1690" s="139">
        <f t="shared" si="255"/>
        <v>4.3932064280376307E-3</v>
      </c>
      <c r="L1690" s="140">
        <f t="shared" si="256"/>
        <v>6.1247898226070969</v>
      </c>
      <c r="M1690" s="139" t="e" cm="1">
        <f t="array" ref="M1690">[1]!BSMPut(L1690,$G$4,$G$7,V1690,$G$11,AE1690)</f>
        <v>#VALUE!</v>
      </c>
      <c r="N1690" s="139" t="e">
        <f t="shared" si="257"/>
        <v>#VALUE!</v>
      </c>
      <c r="O1690" s="141">
        <f t="shared" si="258"/>
        <v>2.6789773016036911E-2</v>
      </c>
      <c r="P1690" s="139">
        <f t="shared" si="259"/>
        <v>-2.9614483408629435E-3</v>
      </c>
      <c r="Q1690" s="156">
        <f t="shared" si="260"/>
        <v>1.1730274417710324E-4</v>
      </c>
      <c r="R1690" s="156">
        <f t="shared" si="254"/>
        <v>-2.8441455966858402E-3</v>
      </c>
    </row>
    <row r="1691" spans="9:18" ht="15" x14ac:dyDescent="0.2">
      <c r="I1691" s="49">
        <v>42692</v>
      </c>
      <c r="J1691" s="50">
        <v>3.6340000629425</v>
      </c>
      <c r="K1691" s="139">
        <f t="shared" si="255"/>
        <v>-1.5834305581814052E-2</v>
      </c>
      <c r="L1691" s="140">
        <f t="shared" si="256"/>
        <v>6.0014424533679174</v>
      </c>
      <c r="M1691" s="139" t="e" cm="1">
        <f t="array" ref="M1691">[1]!BSMPut(L1691,$G$4,$G$7,V1691,$G$11,AE1691)</f>
        <v>#VALUE!</v>
      </c>
      <c r="N1691" s="139" t="e">
        <f t="shared" si="257"/>
        <v>#VALUE!</v>
      </c>
      <c r="O1691" s="141">
        <f t="shared" si="258"/>
        <v>-9.6557596223142639E-2</v>
      </c>
      <c r="P1691" s="139">
        <f t="shared" si="259"/>
        <v>1.0673861736774105E-2</v>
      </c>
      <c r="Q1691" s="156">
        <f t="shared" si="260"/>
        <v>1.5238527228000809E-3</v>
      </c>
      <c r="R1691" s="156">
        <f t="shared" si="254"/>
        <v>1.2197714459574186E-2</v>
      </c>
    </row>
    <row r="1692" spans="9:18" ht="15" x14ac:dyDescent="0.2">
      <c r="I1692" s="49">
        <v>42691</v>
      </c>
      <c r="J1692" s="50">
        <v>3.6919999122619598</v>
      </c>
      <c r="K1692" s="139">
        <f t="shared" si="255"/>
        <v>8.1588627702366325E-3</v>
      </c>
      <c r="L1692" s="140">
        <f t="shared" si="256"/>
        <v>6.1477527951685698</v>
      </c>
      <c r="M1692" s="139" t="e" cm="1">
        <f t="array" ref="M1692">[1]!BSMPut(L1692,$G$4,$G$7,V1692,$G$11,AE1692)</f>
        <v>#VALUE!</v>
      </c>
      <c r="N1692" s="139" t="e">
        <f t="shared" si="257"/>
        <v>#VALUE!</v>
      </c>
      <c r="O1692" s="141">
        <f t="shared" si="258"/>
        <v>4.9752745577509749E-2</v>
      </c>
      <c r="P1692" s="139">
        <f t="shared" si="259"/>
        <v>-5.4998668990473166E-3</v>
      </c>
      <c r="Q1692" s="156">
        <f t="shared" si="260"/>
        <v>4.0457981205352302E-4</v>
      </c>
      <c r="R1692" s="156">
        <f t="shared" si="254"/>
        <v>-5.0952870869937937E-3</v>
      </c>
    </row>
    <row r="1693" spans="9:18" ht="15" x14ac:dyDescent="0.2">
      <c r="I1693" s="49">
        <v>42690</v>
      </c>
      <c r="J1693" s="50">
        <v>3.6619999408721902</v>
      </c>
      <c r="K1693" s="139">
        <f t="shared" si="255"/>
        <v>1.0928822230038191E-3</v>
      </c>
      <c r="L1693" s="140">
        <f t="shared" si="256"/>
        <v>6.1046644454411343</v>
      </c>
      <c r="M1693" s="139" t="e" cm="1">
        <f t="array" ref="M1693">[1]!BSMPut(L1693,$G$4,$G$7,V1693,$G$11,AE1693)</f>
        <v>#VALUE!</v>
      </c>
      <c r="N1693" s="139" t="e">
        <f t="shared" si="257"/>
        <v>#VALUE!</v>
      </c>
      <c r="O1693" s="141">
        <f t="shared" si="258"/>
        <v>6.6643958500742784E-3</v>
      </c>
      <c r="P1693" s="139">
        <f t="shared" si="259"/>
        <v>-7.3670889339905285E-4</v>
      </c>
      <c r="Q1693" s="156">
        <f t="shared" si="260"/>
        <v>7.2592486883787113E-6</v>
      </c>
      <c r="R1693" s="156">
        <f t="shared" si="254"/>
        <v>-7.2944964471067413E-4</v>
      </c>
    </row>
    <row r="1694" spans="9:18" ht="15" x14ac:dyDescent="0.2">
      <c r="I1694" s="49">
        <v>42689</v>
      </c>
      <c r="J1694" s="50">
        <v>3.6579999923706001</v>
      </c>
      <c r="K1694" s="139">
        <f t="shared" si="255"/>
        <v>1.598272891189027E-2</v>
      </c>
      <c r="L1694" s="140">
        <f t="shared" si="256"/>
        <v>6.1954627312883677</v>
      </c>
      <c r="M1694" s="139" t="e" cm="1">
        <f t="array" ref="M1694">[1]!BSMPut(L1694,$G$4,$G$7,V1694,$G$11,AE1694)</f>
        <v>#VALUE!</v>
      </c>
      <c r="N1694" s="139" t="e">
        <f t="shared" si="257"/>
        <v>#VALUE!</v>
      </c>
      <c r="O1694" s="141">
        <f t="shared" si="258"/>
        <v>9.7462681697307652E-2</v>
      </c>
      <c r="P1694" s="139">
        <f t="shared" si="259"/>
        <v>-1.0773913494368341E-2</v>
      </c>
      <c r="Q1694" s="156">
        <f t="shared" si="260"/>
        <v>1.552554369978692E-3</v>
      </c>
      <c r="R1694" s="156">
        <f t="shared" si="254"/>
        <v>-9.2213591243896498E-3</v>
      </c>
    </row>
    <row r="1695" spans="9:18" ht="15" x14ac:dyDescent="0.2">
      <c r="I1695" s="49">
        <v>42688</v>
      </c>
      <c r="J1695" s="50">
        <v>3.5999999046325599</v>
      </c>
      <c r="K1695" s="139">
        <f t="shared" si="255"/>
        <v>-1.379337475135433E-2</v>
      </c>
      <c r="L1695" s="140">
        <f t="shared" si="256"/>
        <v>6.0138880496732732</v>
      </c>
      <c r="M1695" s="139" t="e" cm="1">
        <f t="array" ref="M1695">[1]!BSMPut(L1695,$G$4,$G$7,V1695,$G$11,AE1695)</f>
        <v>#VALUE!</v>
      </c>
      <c r="N1695" s="139" t="e">
        <f t="shared" si="257"/>
        <v>#VALUE!</v>
      </c>
      <c r="O1695" s="141">
        <f t="shared" si="258"/>
        <v>-8.4111999917786839E-2</v>
      </c>
      <c r="P1695" s="139">
        <f t="shared" si="259"/>
        <v>9.2980758909036471E-3</v>
      </c>
      <c r="Q1695" s="156">
        <f t="shared" si="260"/>
        <v>1.1563412613970171E-3</v>
      </c>
      <c r="R1695" s="156">
        <f t="shared" si="254"/>
        <v>1.0454417152300664E-2</v>
      </c>
    </row>
    <row r="1696" spans="9:18" ht="15" x14ac:dyDescent="0.2">
      <c r="I1696" s="49">
        <v>42685</v>
      </c>
      <c r="J1696" s="50">
        <v>3.6500000953674299</v>
      </c>
      <c r="K1696" s="139">
        <f t="shared" si="255"/>
        <v>1.1019450437003347E-2</v>
      </c>
      <c r="L1696" s="140">
        <f t="shared" si="256"/>
        <v>6.1651966589023726</v>
      </c>
      <c r="M1696" s="139" t="e" cm="1">
        <f t="array" ref="M1696">[1]!BSMPut(L1696,$G$4,$G$7,V1696,$G$11,AE1696)</f>
        <v>#VALUE!</v>
      </c>
      <c r="N1696" s="139" t="e">
        <f t="shared" si="257"/>
        <v>#VALUE!</v>
      </c>
      <c r="O1696" s="141">
        <f t="shared" si="258"/>
        <v>6.719660931131255E-2</v>
      </c>
      <c r="P1696" s="139">
        <f t="shared" si="259"/>
        <v>-7.4281811584397117E-3</v>
      </c>
      <c r="Q1696" s="156">
        <f t="shared" si="260"/>
        <v>7.380143784806851E-4</v>
      </c>
      <c r="R1696" s="156">
        <f t="shared" si="254"/>
        <v>-6.690166779959027E-3</v>
      </c>
    </row>
    <row r="1697" spans="9:18" ht="15" x14ac:dyDescent="0.2">
      <c r="I1697" s="49">
        <v>42684</v>
      </c>
      <c r="J1697" s="50">
        <v>3.6099998950958199</v>
      </c>
      <c r="K1697" s="139">
        <f t="shared" si="255"/>
        <v>-2.7324143616086378E-2</v>
      </c>
      <c r="L1697" s="140">
        <f t="shared" si="256"/>
        <v>5.9313774204651324</v>
      </c>
      <c r="M1697" s="139" t="e" cm="1">
        <f t="array" ref="M1697">[1]!BSMPut(L1697,$G$4,$G$7,V1697,$G$11,AE1697)</f>
        <v>#VALUE!</v>
      </c>
      <c r="N1697" s="139" t="e">
        <f t="shared" si="257"/>
        <v>#VALUE!</v>
      </c>
      <c r="O1697" s="141">
        <f t="shared" si="258"/>
        <v>-0.16662262912592762</v>
      </c>
      <c r="P1697" s="139">
        <f t="shared" si="259"/>
        <v>1.8419129877651968E-2</v>
      </c>
      <c r="Q1697" s="156">
        <f t="shared" si="260"/>
        <v>4.5377239261920662E-3</v>
      </c>
      <c r="R1697" s="156">
        <f t="shared" si="254"/>
        <v>2.2956853803844032E-2</v>
      </c>
    </row>
    <row r="1698" spans="9:18" ht="15" x14ac:dyDescent="0.2">
      <c r="I1698" s="49">
        <v>42683</v>
      </c>
      <c r="J1698" s="50">
        <v>3.71000003814697</v>
      </c>
      <c r="K1698" s="139">
        <f t="shared" si="255"/>
        <v>-4.0153294141519462E-2</v>
      </c>
      <c r="L1698" s="140">
        <f t="shared" si="256"/>
        <v>5.8531452599248297</v>
      </c>
      <c r="M1698" s="139" t="e" cm="1">
        <f t="array" ref="M1698">[1]!BSMPut(L1698,$G$4,$G$7,V1698,$G$11,AE1698)</f>
        <v>#VALUE!</v>
      </c>
      <c r="N1698" s="139" t="e">
        <f t="shared" si="257"/>
        <v>#VALUE!</v>
      </c>
      <c r="O1698" s="141">
        <f t="shared" si="258"/>
        <v>-0.24485478966623031</v>
      </c>
      <c r="P1698" s="139">
        <f t="shared" si="259"/>
        <v>2.7067224876273797E-2</v>
      </c>
      <c r="Q1698" s="156">
        <f t="shared" si="260"/>
        <v>9.799125318602912E-3</v>
      </c>
      <c r="R1698" s="156">
        <f t="shared" si="254"/>
        <v>3.6866350194876711E-2</v>
      </c>
    </row>
    <row r="1699" spans="9:18" ht="15" x14ac:dyDescent="0.2">
      <c r="I1699" s="49">
        <v>42682</v>
      </c>
      <c r="J1699" s="50">
        <v>3.8619999885559002</v>
      </c>
      <c r="K1699" s="139">
        <f t="shared" si="255"/>
        <v>3.1120575141364301E-3</v>
      </c>
      <c r="L1699" s="140">
        <f t="shared" si="256"/>
        <v>6.1169773764665933</v>
      </c>
      <c r="M1699" s="139" t="e" cm="1">
        <f t="array" ref="M1699">[1]!BSMPut(L1699,$G$4,$G$7,V1699,$G$11,AE1699)</f>
        <v>#VALUE!</v>
      </c>
      <c r="N1699" s="139" t="e">
        <f t="shared" si="257"/>
        <v>#VALUE!</v>
      </c>
      <c r="O1699" s="141">
        <f t="shared" si="258"/>
        <v>1.8977326875533329E-2</v>
      </c>
      <c r="P1699" s="139">
        <f t="shared" si="259"/>
        <v>-2.097829390190026E-3</v>
      </c>
      <c r="Q1699" s="156">
        <f t="shared" si="260"/>
        <v>5.8862700204581762E-5</v>
      </c>
      <c r="R1699" s="156">
        <f t="shared" si="254"/>
        <v>-2.0389666899854443E-3</v>
      </c>
    </row>
    <row r="1700" spans="9:18" ht="15" x14ac:dyDescent="0.2">
      <c r="I1700" s="49">
        <v>42681</v>
      </c>
      <c r="J1700" s="50">
        <v>3.8499999046325599</v>
      </c>
      <c r="K1700" s="139">
        <f t="shared" si="255"/>
        <v>1.4652275644306495E-2</v>
      </c>
      <c r="L1700" s="140">
        <f t="shared" si="256"/>
        <v>6.1873496271966637</v>
      </c>
      <c r="M1700" s="139" t="e" cm="1">
        <f t="array" ref="M1700">[1]!BSMPut(L1700,$G$4,$G$7,V1700,$G$11,AE1700)</f>
        <v>#VALUE!</v>
      </c>
      <c r="N1700" s="139" t="e">
        <f t="shared" si="257"/>
        <v>#VALUE!</v>
      </c>
      <c r="O1700" s="141">
        <f t="shared" si="258"/>
        <v>8.9349577605603692E-2</v>
      </c>
      <c r="P1700" s="139">
        <f t="shared" si="259"/>
        <v>-9.8770586148125387E-3</v>
      </c>
      <c r="Q1700" s="156">
        <f t="shared" si="260"/>
        <v>1.3048335407627718E-3</v>
      </c>
      <c r="R1700" s="156">
        <f t="shared" si="254"/>
        <v>-8.5722250740497673E-3</v>
      </c>
    </row>
    <row r="1701" spans="9:18" ht="15" x14ac:dyDescent="0.2">
      <c r="I1701" s="49">
        <v>42678</v>
      </c>
      <c r="J1701" s="50">
        <v>3.7939999103546098</v>
      </c>
      <c r="K1701" s="139">
        <f t="shared" si="255"/>
        <v>-8.9216436435330636E-3</v>
      </c>
      <c r="L1701" s="140">
        <f t="shared" si="256"/>
        <v>6.043595866210361</v>
      </c>
      <c r="M1701" s="139" t="e" cm="1">
        <f t="array" ref="M1701">[1]!BSMPut(L1701,$G$4,$G$7,V1701,$G$11,AE1701)</f>
        <v>#VALUE!</v>
      </c>
      <c r="N1701" s="139" t="e">
        <f t="shared" si="257"/>
        <v>#VALUE!</v>
      </c>
      <c r="O1701" s="141">
        <f t="shared" si="258"/>
        <v>-5.4404183380698967E-2</v>
      </c>
      <c r="P1701" s="139">
        <f t="shared" si="259"/>
        <v>6.0140553827136732E-3</v>
      </c>
      <c r="Q1701" s="156">
        <f t="shared" si="260"/>
        <v>4.8376528021834873E-4</v>
      </c>
      <c r="R1701" s="156">
        <f t="shared" si="254"/>
        <v>6.4978206629320223E-3</v>
      </c>
    </row>
    <row r="1702" spans="9:18" ht="15" x14ac:dyDescent="0.2">
      <c r="I1702" s="49">
        <v>42677</v>
      </c>
      <c r="J1702" s="50">
        <v>3.8280000686645499</v>
      </c>
      <c r="K1702" s="139">
        <f t="shared" si="255"/>
        <v>-5.7306320007734501E-3</v>
      </c>
      <c r="L1702" s="140">
        <f t="shared" si="256"/>
        <v>6.0630546553661553</v>
      </c>
      <c r="M1702" s="139" t="e" cm="1">
        <f t="array" ref="M1702">[1]!BSMPut(L1702,$G$4,$G$7,V1702,$G$11,AE1702)</f>
        <v>#VALUE!</v>
      </c>
      <c r="N1702" s="139" t="e">
        <f t="shared" si="257"/>
        <v>#VALUE!</v>
      </c>
      <c r="O1702" s="141">
        <f t="shared" si="258"/>
        <v>-3.4945394224904724E-2</v>
      </c>
      <c r="P1702" s="139">
        <f t="shared" si="259"/>
        <v>3.8630032320988664E-3</v>
      </c>
      <c r="Q1702" s="156">
        <f t="shared" si="260"/>
        <v>1.9959515391750738E-4</v>
      </c>
      <c r="R1702" s="156">
        <f t="shared" si="254"/>
        <v>4.062598386016374E-3</v>
      </c>
    </row>
    <row r="1703" spans="9:18" ht="15" x14ac:dyDescent="0.2">
      <c r="I1703" s="49">
        <v>42676</v>
      </c>
      <c r="J1703" s="50">
        <v>3.8499999046325599</v>
      </c>
      <c r="K1703" s="139">
        <f t="shared" si="255"/>
        <v>-1.8018549736181909E-2</v>
      </c>
      <c r="L1703" s="140">
        <f t="shared" si="256"/>
        <v>5.9881229324062639</v>
      </c>
      <c r="M1703" s="139" t="e" cm="1">
        <f t="array" ref="M1703">[1]!BSMPut(L1703,$G$4,$G$7,V1703,$G$11,AE1703)</f>
        <v>#VALUE!</v>
      </c>
      <c r="N1703" s="139" t="e">
        <f t="shared" si="257"/>
        <v>#VALUE!</v>
      </c>
      <c r="O1703" s="141">
        <f t="shared" si="258"/>
        <v>-0.10987711718479609</v>
      </c>
      <c r="P1703" s="139">
        <f t="shared" si="259"/>
        <v>1.2146254699169315E-2</v>
      </c>
      <c r="Q1703" s="156">
        <f t="shared" si="260"/>
        <v>1.973261384504427E-3</v>
      </c>
      <c r="R1703" s="156">
        <f t="shared" si="254"/>
        <v>1.4119516083673742E-2</v>
      </c>
    </row>
    <row r="1704" spans="9:18" ht="15" x14ac:dyDescent="0.2">
      <c r="I1704" s="49">
        <v>42675</v>
      </c>
      <c r="J1704" s="50">
        <v>3.92000007629394</v>
      </c>
      <c r="K1704" s="139">
        <f t="shared" si="255"/>
        <v>-4.0733335465599112E-3</v>
      </c>
      <c r="L1704" s="140">
        <f t="shared" si="256"/>
        <v>6.0731608614221368</v>
      </c>
      <c r="M1704" s="139" t="e" cm="1">
        <f t="array" ref="M1704">[1]!BSMPut(L1704,$G$4,$G$7,V1704,$G$11,AE1704)</f>
        <v>#VALUE!</v>
      </c>
      <c r="N1704" s="139" t="e">
        <f t="shared" si="257"/>
        <v>#VALUE!</v>
      </c>
      <c r="O1704" s="141">
        <f t="shared" si="258"/>
        <v>-2.4839188168923165E-2</v>
      </c>
      <c r="P1704" s="139">
        <f t="shared" si="259"/>
        <v>2.7458229133634484E-3</v>
      </c>
      <c r="Q1704" s="156">
        <f t="shared" si="260"/>
        <v>1.0084280079023708E-4</v>
      </c>
      <c r="R1704" s="156">
        <f t="shared" si="254"/>
        <v>2.8466657141536854E-3</v>
      </c>
    </row>
    <row r="1705" spans="9:18" ht="15" x14ac:dyDescent="0.2">
      <c r="I1705" s="49">
        <v>42674</v>
      </c>
      <c r="J1705" s="50">
        <v>3.9360001087188698</v>
      </c>
      <c r="K1705" s="139">
        <f t="shared" si="255"/>
        <v>-4.0567484598840802E-3</v>
      </c>
      <c r="L1705" s="140">
        <f t="shared" si="256"/>
        <v>6.0732619972815085</v>
      </c>
      <c r="M1705" s="139" t="e" cm="1">
        <f t="array" ref="M1705">[1]!BSMPut(L1705,$G$4,$G$7,V1705,$G$11,AE1705)</f>
        <v>#VALUE!</v>
      </c>
      <c r="N1705" s="139" t="e">
        <f t="shared" si="257"/>
        <v>#VALUE!</v>
      </c>
      <c r="O1705" s="141">
        <f t="shared" si="258"/>
        <v>-2.4738052309551506E-2</v>
      </c>
      <c r="P1705" s="139">
        <f t="shared" si="259"/>
        <v>2.7346429521611397E-3</v>
      </c>
      <c r="Q1705" s="156">
        <f t="shared" si="260"/>
        <v>1.0002328443904384E-4</v>
      </c>
      <c r="R1705" s="156">
        <f t="shared" si="254"/>
        <v>2.8346662366001835E-3</v>
      </c>
    </row>
    <row r="1706" spans="9:18" ht="15" x14ac:dyDescent="0.2">
      <c r="I1706" s="49">
        <v>42671</v>
      </c>
      <c r="J1706" s="50">
        <v>3.95199990272521</v>
      </c>
      <c r="K1706" s="139">
        <f t="shared" si="255"/>
        <v>7.6200450049373073E-3</v>
      </c>
      <c r="L1706" s="140">
        <f t="shared" si="256"/>
        <v>6.1444670844090536</v>
      </c>
      <c r="M1706" s="139" t="e" cm="1">
        <f t="array" ref="M1706">[1]!BSMPut(L1706,$G$4,$G$7,V1706,$G$11,AE1706)</f>
        <v>#VALUE!</v>
      </c>
      <c r="N1706" s="139" t="e">
        <f t="shared" si="257"/>
        <v>#VALUE!</v>
      </c>
      <c r="O1706" s="141">
        <f t="shared" si="258"/>
        <v>4.6467034817993635E-2</v>
      </c>
      <c r="P1706" s="139">
        <f t="shared" si="259"/>
        <v>-5.1366513290049855E-3</v>
      </c>
      <c r="Q1706" s="156">
        <f t="shared" si="260"/>
        <v>3.5290679786725875E-4</v>
      </c>
      <c r="R1706" s="156">
        <f t="shared" si="254"/>
        <v>-4.783744531137727E-3</v>
      </c>
    </row>
    <row r="1707" spans="9:18" ht="15" x14ac:dyDescent="0.2">
      <c r="I1707" s="49">
        <v>42670</v>
      </c>
      <c r="J1707" s="50">
        <v>3.9219999313354399</v>
      </c>
      <c r="K1707" s="139">
        <f t="shared" si="255"/>
        <v>-8.1260135170379364E-3</v>
      </c>
      <c r="L1707" s="140">
        <f t="shared" si="256"/>
        <v>6.0484476187611849</v>
      </c>
      <c r="M1707" s="139" t="e" cm="1">
        <f t="array" ref="M1707">[1]!BSMPut(L1707,$G$4,$G$7,V1707,$G$11,AE1707)</f>
        <v>#VALUE!</v>
      </c>
      <c r="N1707" s="139" t="e">
        <f t="shared" si="257"/>
        <v>#VALUE!</v>
      </c>
      <c r="O1707" s="141">
        <f t="shared" si="258"/>
        <v>-4.9552430829875149E-2</v>
      </c>
      <c r="P1707" s="139">
        <f t="shared" si="259"/>
        <v>5.4777233080330239E-3</v>
      </c>
      <c r="Q1707" s="156">
        <f t="shared" si="260"/>
        <v>4.0132852798711302E-4</v>
      </c>
      <c r="R1707" s="156">
        <f t="shared" si="254"/>
        <v>5.8790518360201365E-3</v>
      </c>
    </row>
    <row r="1708" spans="9:18" ht="15" x14ac:dyDescent="0.2">
      <c r="I1708" s="49">
        <v>42669</v>
      </c>
      <c r="J1708" s="50">
        <v>3.9539999961853001</v>
      </c>
      <c r="K1708" s="139">
        <f t="shared" si="255"/>
        <v>1.4264122208973681E-2</v>
      </c>
      <c r="L1708" s="140">
        <f t="shared" si="256"/>
        <v>6.1849826675287547</v>
      </c>
      <c r="M1708" s="139" t="e" cm="1">
        <f t="array" ref="M1708">[1]!BSMPut(L1708,$G$4,$G$7,V1708,$G$11,AE1708)</f>
        <v>#VALUE!</v>
      </c>
      <c r="N1708" s="139" t="e">
        <f t="shared" si="257"/>
        <v>#VALUE!</v>
      </c>
      <c r="O1708" s="141">
        <f t="shared" si="258"/>
        <v>8.6982617937694684E-2</v>
      </c>
      <c r="P1708" s="139">
        <f t="shared" si="259"/>
        <v>-9.6154054542119428E-3</v>
      </c>
      <c r="Q1708" s="156">
        <f t="shared" si="260"/>
        <v>1.2366165469452431E-3</v>
      </c>
      <c r="R1708" s="156">
        <f t="shared" si="254"/>
        <v>-8.3787889072666991E-3</v>
      </c>
    </row>
    <row r="1709" spans="9:18" ht="15" x14ac:dyDescent="0.2">
      <c r="I1709" s="49">
        <v>42668</v>
      </c>
      <c r="J1709" s="50">
        <v>3.8980000019073402</v>
      </c>
      <c r="K1709" s="139">
        <f t="shared" si="255"/>
        <v>-6.6479464473774988E-3</v>
      </c>
      <c r="L1709" s="140">
        <f t="shared" si="256"/>
        <v>6.0574608718252732</v>
      </c>
      <c r="M1709" s="139" t="e" cm="1">
        <f t="array" ref="M1709">[1]!BSMPut(L1709,$G$4,$G$7,V1709,$G$11,AE1709)</f>
        <v>#VALUE!</v>
      </c>
      <c r="N1709" s="139" t="e">
        <f t="shared" si="257"/>
        <v>#VALUE!</v>
      </c>
      <c r="O1709" s="141">
        <f t="shared" si="258"/>
        <v>-4.053917776578686E-2</v>
      </c>
      <c r="P1709" s="139">
        <f t="shared" si="259"/>
        <v>4.4813623714754962E-3</v>
      </c>
      <c r="Q1709" s="156">
        <f t="shared" si="260"/>
        <v>2.6860863878234173E-4</v>
      </c>
      <c r="R1709" s="156">
        <f t="shared" si="254"/>
        <v>4.7499710102578384E-3</v>
      </c>
    </row>
    <row r="1710" spans="9:18" ht="15" x14ac:dyDescent="0.2">
      <c r="I1710" s="49">
        <v>42667</v>
      </c>
      <c r="J1710" s="50">
        <v>3.92400002479553</v>
      </c>
      <c r="K1710" s="139">
        <f t="shared" si="255"/>
        <v>-3.5614229923277771E-3</v>
      </c>
      <c r="L1710" s="140">
        <f t="shared" si="256"/>
        <v>6.0762824920072305</v>
      </c>
      <c r="M1710" s="139" t="e" cm="1">
        <f t="array" ref="M1710">[1]!BSMPut(L1710,$G$4,$G$7,V1710,$G$11,AE1710)</f>
        <v>#VALUE!</v>
      </c>
      <c r="N1710" s="139" t="e">
        <f t="shared" si="257"/>
        <v>#VALUE!</v>
      </c>
      <c r="O1710" s="141">
        <f t="shared" si="258"/>
        <v>-2.1717557583829539E-2</v>
      </c>
      <c r="P1710" s="139">
        <f t="shared" si="259"/>
        <v>2.4007454201171053E-3</v>
      </c>
      <c r="Q1710" s="156">
        <f t="shared" si="260"/>
        <v>7.7088938871382201E-5</v>
      </c>
      <c r="R1710" s="156">
        <f t="shared" si="254"/>
        <v>2.4778343589884873E-3</v>
      </c>
    </row>
    <row r="1711" spans="9:18" ht="15" x14ac:dyDescent="0.2">
      <c r="I1711" s="49">
        <v>42664</v>
      </c>
      <c r="J1711" s="50">
        <v>3.9379999637603702</v>
      </c>
      <c r="K1711" s="139">
        <f t="shared" si="255"/>
        <v>-1.5224671768237297E-3</v>
      </c>
      <c r="L1711" s="140">
        <f t="shared" si="256"/>
        <v>6.0887160446712887</v>
      </c>
      <c r="M1711" s="139" t="e" cm="1">
        <f t="array" ref="M1711">[1]!BSMPut(L1711,$G$4,$G$7,V1711,$G$11,AE1711)</f>
        <v>#VALUE!</v>
      </c>
      <c r="N1711" s="139" t="e">
        <f t="shared" si="257"/>
        <v>#VALUE!</v>
      </c>
      <c r="O1711" s="141">
        <f t="shared" si="258"/>
        <v>-9.284004919771327E-3</v>
      </c>
      <c r="P1711" s="139">
        <f t="shared" si="259"/>
        <v>1.0262909263830517E-3</v>
      </c>
      <c r="Q1711" s="156">
        <f t="shared" si="260"/>
        <v>1.4087723789960569E-5</v>
      </c>
      <c r="R1711" s="156">
        <f t="shared" si="254"/>
        <v>1.0403786501730122E-3</v>
      </c>
    </row>
    <row r="1712" spans="9:18" ht="15" x14ac:dyDescent="0.2">
      <c r="I1712" s="49">
        <v>42663</v>
      </c>
      <c r="J1712" s="50">
        <v>3.9440000057220401</v>
      </c>
      <c r="K1712" s="139">
        <f t="shared" si="255"/>
        <v>4.5743122157980978E-3</v>
      </c>
      <c r="L1712" s="140">
        <f t="shared" si="256"/>
        <v>6.1258942057098427</v>
      </c>
      <c r="M1712" s="139" t="e" cm="1">
        <f t="array" ref="M1712">[1]!BSMPut(L1712,$G$4,$G$7,V1712,$G$11,AE1712)</f>
        <v>#VALUE!</v>
      </c>
      <c r="N1712" s="139" t="e">
        <f t="shared" si="257"/>
        <v>#VALUE!</v>
      </c>
      <c r="O1712" s="141">
        <f t="shared" si="258"/>
        <v>2.7894156118782654E-2</v>
      </c>
      <c r="P1712" s="139">
        <f t="shared" si="259"/>
        <v>-3.0835312530752127E-3</v>
      </c>
      <c r="Q1712" s="156">
        <f t="shared" si="260"/>
        <v>1.2717348092138438E-4</v>
      </c>
      <c r="R1712" s="156">
        <f t="shared" si="254"/>
        <v>-2.9563577721538285E-3</v>
      </c>
    </row>
    <row r="1713" spans="9:18" ht="15" x14ac:dyDescent="0.2">
      <c r="I1713" s="49">
        <v>42662</v>
      </c>
      <c r="J1713" s="50">
        <v>3.9260001182556099</v>
      </c>
      <c r="K1713" s="139">
        <f t="shared" si="255"/>
        <v>8.1842053105202484E-3</v>
      </c>
      <c r="L1713" s="140">
        <f t="shared" si="256"/>
        <v>6.1479073339804762</v>
      </c>
      <c r="M1713" s="139" t="e" cm="1">
        <f t="array" ref="M1713">[1]!BSMPut(L1713,$G$4,$G$7,V1713,$G$11,AE1713)</f>
        <v>#VALUE!</v>
      </c>
      <c r="N1713" s="139" t="e">
        <f t="shared" si="257"/>
        <v>#VALUE!</v>
      </c>
      <c r="O1713" s="141">
        <f t="shared" si="258"/>
        <v>4.9907284389416162E-2</v>
      </c>
      <c r="P1713" s="139">
        <f t="shared" si="259"/>
        <v>-5.5169502355819416E-3</v>
      </c>
      <c r="Q1713" s="156">
        <f t="shared" si="260"/>
        <v>4.0709707560033581E-4</v>
      </c>
      <c r="R1713" s="156">
        <f t="shared" si="254"/>
        <v>-5.1098531599816054E-3</v>
      </c>
    </row>
    <row r="1714" spans="9:18" ht="15" x14ac:dyDescent="0.2">
      <c r="I1714" s="49">
        <v>42661</v>
      </c>
      <c r="J1714" s="50">
        <v>3.8940000534057599</v>
      </c>
      <c r="K1714" s="139">
        <f t="shared" si="255"/>
        <v>1.8139956400324765E-2</v>
      </c>
      <c r="L1714" s="140">
        <f t="shared" si="256"/>
        <v>6.2086175046198209</v>
      </c>
      <c r="M1714" s="139" t="e" cm="1">
        <f t="array" ref="M1714">[1]!BSMPut(L1714,$G$4,$G$7,V1714,$G$11,AE1714)</f>
        <v>#VALUE!</v>
      </c>
      <c r="N1714" s="139" t="e">
        <f t="shared" si="257"/>
        <v>#VALUE!</v>
      </c>
      <c r="O1714" s="141">
        <f t="shared" si="258"/>
        <v>0.11061745502876086</v>
      </c>
      <c r="P1714" s="139">
        <f t="shared" si="259"/>
        <v>-1.2228094596744222E-2</v>
      </c>
      <c r="Q1714" s="156">
        <f t="shared" si="260"/>
        <v>1.9999421298191006E-3</v>
      </c>
      <c r="R1714" s="156">
        <f t="shared" si="254"/>
        <v>-1.0228152466925121E-2</v>
      </c>
    </row>
    <row r="1715" spans="9:18" ht="15" x14ac:dyDescent="0.2">
      <c r="I1715" s="49">
        <v>42660</v>
      </c>
      <c r="J1715" s="50">
        <v>3.8239998817443799</v>
      </c>
      <c r="K1715" s="139">
        <f t="shared" si="255"/>
        <v>-5.2165531414672395E-3</v>
      </c>
      <c r="L1715" s="140">
        <f t="shared" si="256"/>
        <v>6.0661895082756985</v>
      </c>
      <c r="M1715" s="139" t="e" cm="1">
        <f t="array" ref="M1715">[1]!BSMPut(L1715,$G$4,$G$7,V1715,$G$11,AE1715)</f>
        <v>#VALUE!</v>
      </c>
      <c r="N1715" s="139" t="e">
        <f t="shared" si="257"/>
        <v>#VALUE!</v>
      </c>
      <c r="O1715" s="141">
        <f t="shared" si="258"/>
        <v>-3.181054131536154E-2</v>
      </c>
      <c r="P1715" s="139">
        <f t="shared" si="259"/>
        <v>3.5164640903801734E-3</v>
      </c>
      <c r="Q1715" s="156">
        <f t="shared" si="260"/>
        <v>1.6539113334545648E-4</v>
      </c>
      <c r="R1715" s="156">
        <f t="shared" si="254"/>
        <v>3.68185522372563E-3</v>
      </c>
    </row>
    <row r="1716" spans="9:18" ht="15" x14ac:dyDescent="0.2">
      <c r="I1716" s="49">
        <v>42657</v>
      </c>
      <c r="J1716" s="50">
        <v>3.84400010108947</v>
      </c>
      <c r="K1716" s="139">
        <f t="shared" si="255"/>
        <v>2.0500078561164373E-2</v>
      </c>
      <c r="L1716" s="140">
        <f t="shared" si="256"/>
        <v>6.2230095296736616</v>
      </c>
      <c r="M1716" s="139" t="e" cm="1">
        <f t="array" ref="M1716">[1]!BSMPut(L1716,$G$4,$G$7,V1716,$G$11,AE1716)</f>
        <v>#VALUE!</v>
      </c>
      <c r="N1716" s="139" t="e">
        <f t="shared" si="257"/>
        <v>#VALUE!</v>
      </c>
      <c r="O1716" s="141">
        <f t="shared" si="258"/>
        <v>0.1250094800826016</v>
      </c>
      <c r="P1716" s="139">
        <f t="shared" si="259"/>
        <v>-1.3819046438398149E-2</v>
      </c>
      <c r="Q1716" s="156">
        <f t="shared" si="260"/>
        <v>2.5542064784834918E-3</v>
      </c>
      <c r="R1716" s="156">
        <f t="shared" si="254"/>
        <v>-1.1264839959914657E-2</v>
      </c>
    </row>
    <row r="1717" spans="9:18" ht="15" x14ac:dyDescent="0.2">
      <c r="I1717" s="49">
        <v>42656</v>
      </c>
      <c r="J1717" s="50">
        <v>3.7660000324249201</v>
      </c>
      <c r="K1717" s="139">
        <f t="shared" si="255"/>
        <v>7.4627522629012915E-3</v>
      </c>
      <c r="L1717" s="140">
        <f t="shared" si="256"/>
        <v>6.1435079132603185</v>
      </c>
      <c r="M1717" s="139" t="e" cm="1">
        <f t="array" ref="M1717">[1]!BSMPut(L1717,$G$4,$G$7,V1717,$G$11,AE1717)</f>
        <v>#VALUE!</v>
      </c>
      <c r="N1717" s="139" t="e">
        <f t="shared" si="257"/>
        <v>#VALUE!</v>
      </c>
      <c r="O1717" s="141">
        <f t="shared" si="258"/>
        <v>4.5507863669258519E-2</v>
      </c>
      <c r="P1717" s="139">
        <f t="shared" si="259"/>
        <v>-5.0306207252621008E-3</v>
      </c>
      <c r="Q1717" s="156">
        <f t="shared" si="260"/>
        <v>3.3848778503337338E-4</v>
      </c>
      <c r="R1717" s="156">
        <f t="shared" si="254"/>
        <v>-4.6921329402287272E-3</v>
      </c>
    </row>
    <row r="1718" spans="9:18" ht="15" x14ac:dyDescent="0.2">
      <c r="I1718" s="49">
        <v>42655</v>
      </c>
      <c r="J1718" s="50">
        <v>3.7379999160766602</v>
      </c>
      <c r="K1718" s="139">
        <f t="shared" si="255"/>
        <v>-1.8553453387598659E-2</v>
      </c>
      <c r="L1718" s="140">
        <f t="shared" si="256"/>
        <v>5.984861089913398</v>
      </c>
      <c r="M1718" s="139" t="e" cm="1">
        <f t="array" ref="M1718">[1]!BSMPut(L1718,$G$4,$G$7,V1718,$G$11,AE1718)</f>
        <v>#VALUE!</v>
      </c>
      <c r="N1718" s="139" t="e">
        <f t="shared" si="257"/>
        <v>#VALUE!</v>
      </c>
      <c r="O1718" s="141">
        <f t="shared" si="258"/>
        <v>-0.11313895967766197</v>
      </c>
      <c r="P1718" s="139">
        <f t="shared" si="259"/>
        <v>1.2506831775834778E-2</v>
      </c>
      <c r="Q1718" s="156">
        <f t="shared" si="260"/>
        <v>2.0921579370002754E-3</v>
      </c>
      <c r="R1718" s="156">
        <f t="shared" si="254"/>
        <v>1.4598989712835053E-2</v>
      </c>
    </row>
    <row r="1719" spans="9:18" ht="15" x14ac:dyDescent="0.2">
      <c r="I1719" s="49">
        <v>42654</v>
      </c>
      <c r="J1719" s="50">
        <v>3.80800008773803</v>
      </c>
      <c r="K1719" s="139">
        <f t="shared" si="255"/>
        <v>-4.715724567693631E-3</v>
      </c>
      <c r="L1719" s="140">
        <f t="shared" si="256"/>
        <v>6.0692435609434066</v>
      </c>
      <c r="M1719" s="139" t="e" cm="1">
        <f t="array" ref="M1719">[1]!BSMPut(L1719,$G$4,$G$7,V1719,$G$11,AE1719)</f>
        <v>#VALUE!</v>
      </c>
      <c r="N1719" s="139" t="e">
        <f t="shared" si="257"/>
        <v>#VALUE!</v>
      </c>
      <c r="O1719" s="141">
        <f t="shared" si="258"/>
        <v>-2.8756488647653455E-2</v>
      </c>
      <c r="P1719" s="139">
        <f t="shared" si="259"/>
        <v>3.1788569296073675E-3</v>
      </c>
      <c r="Q1719" s="156">
        <f t="shared" si="260"/>
        <v>1.3515801778289177E-4</v>
      </c>
      <c r="R1719" s="156">
        <f t="shared" si="254"/>
        <v>3.3140149473902592E-3</v>
      </c>
    </row>
    <row r="1720" spans="9:18" ht="15" x14ac:dyDescent="0.2">
      <c r="I1720" s="49">
        <v>42653</v>
      </c>
      <c r="J1720" s="50">
        <v>3.8259999752044598</v>
      </c>
      <c r="K1720" s="139">
        <f t="shared" si="255"/>
        <v>1.3154610192518573E-2</v>
      </c>
      <c r="L1720" s="140">
        <f t="shared" si="256"/>
        <v>6.1782168631973899</v>
      </c>
      <c r="M1720" s="139" t="e" cm="1">
        <f t="array" ref="M1720">[1]!BSMPut(L1720,$G$4,$G$7,V1720,$G$11,AE1720)</f>
        <v>#VALUE!</v>
      </c>
      <c r="N1720" s="139" t="e">
        <f t="shared" si="257"/>
        <v>#VALUE!</v>
      </c>
      <c r="O1720" s="141">
        <f t="shared" si="258"/>
        <v>8.0216813606329929E-2</v>
      </c>
      <c r="P1720" s="139">
        <f t="shared" si="259"/>
        <v>-8.8674864628965188E-3</v>
      </c>
      <c r="Q1720" s="156">
        <f t="shared" si="260"/>
        <v>1.0517219013446795E-3</v>
      </c>
      <c r="R1720" s="156">
        <f t="shared" si="254"/>
        <v>-7.8157645615518391E-3</v>
      </c>
    </row>
    <row r="1721" spans="9:18" ht="15" x14ac:dyDescent="0.2">
      <c r="I1721" s="49">
        <v>42650</v>
      </c>
      <c r="J1721" s="50">
        <v>3.77600002288818</v>
      </c>
      <c r="K1721" s="139">
        <f t="shared" si="255"/>
        <v>-1.4199528927720421E-2</v>
      </c>
      <c r="L1721" s="140">
        <f t="shared" si="256"/>
        <v>6.0114113214856513</v>
      </c>
      <c r="M1721" s="139" t="e" cm="1">
        <f t="array" ref="M1721">[1]!BSMPut(L1721,$G$4,$G$7,V1721,$G$11,AE1721)</f>
        <v>#VALUE!</v>
      </c>
      <c r="N1721" s="139" t="e">
        <f t="shared" si="257"/>
        <v>#VALUE!</v>
      </c>
      <c r="O1721" s="141">
        <f t="shared" si="258"/>
        <v>-8.6588728105408741E-2</v>
      </c>
      <c r="P1721" s="139">
        <f t="shared" si="259"/>
        <v>9.5718633014058065E-3</v>
      </c>
      <c r="Q1721" s="156">
        <f t="shared" si="260"/>
        <v>1.2254421805859253E-3</v>
      </c>
      <c r="R1721" s="156">
        <f t="shared" si="254"/>
        <v>1.0797305481991731E-2</v>
      </c>
    </row>
    <row r="1722" spans="9:18" ht="15" x14ac:dyDescent="0.2">
      <c r="I1722" s="49">
        <v>42649</v>
      </c>
      <c r="J1722" s="50">
        <v>3.8299999237060498</v>
      </c>
      <c r="K1722" s="139">
        <f t="shared" si="255"/>
        <v>-6.765579625791945E-3</v>
      </c>
      <c r="L1722" s="140">
        <f t="shared" si="256"/>
        <v>6.0567435446974685</v>
      </c>
      <c r="M1722" s="139" t="e" cm="1">
        <f t="array" ref="M1722">[1]!BSMPut(L1722,$G$4,$G$7,V1722,$G$11,AE1722)</f>
        <v>#VALUE!</v>
      </c>
      <c r="N1722" s="139" t="e">
        <f t="shared" si="257"/>
        <v>#VALUE!</v>
      </c>
      <c r="O1722" s="141">
        <f t="shared" si="258"/>
        <v>-4.1256504893591561E-2</v>
      </c>
      <c r="P1722" s="139">
        <f t="shared" si="259"/>
        <v>4.5606585727244412E-3</v>
      </c>
      <c r="Q1722" s="156">
        <f t="shared" si="260"/>
        <v>2.7819861965172821E-4</v>
      </c>
      <c r="R1722" s="156">
        <f t="shared" si="254"/>
        <v>4.838857192376169E-3</v>
      </c>
    </row>
    <row r="1723" spans="9:18" ht="15" x14ac:dyDescent="0.2">
      <c r="I1723" s="49">
        <v>42648</v>
      </c>
      <c r="J1723" s="50">
        <v>3.8559999465942298</v>
      </c>
      <c r="K1723" s="139">
        <f t="shared" si="255"/>
        <v>-1.6461310366855841E-2</v>
      </c>
      <c r="L1723" s="140">
        <f t="shared" si="256"/>
        <v>5.9976189781576394</v>
      </c>
      <c r="M1723" s="139" t="e" cm="1">
        <f t="array" ref="M1723">[1]!BSMPut(L1723,$G$4,$G$7,V1723,$G$11,AE1723)</f>
        <v>#VALUE!</v>
      </c>
      <c r="N1723" s="139" t="e">
        <f t="shared" si="257"/>
        <v>#VALUE!</v>
      </c>
      <c r="O1723" s="141">
        <f t="shared" si="258"/>
        <v>-0.10038107143342057</v>
      </c>
      <c r="P1723" s="139">
        <f t="shared" si="259"/>
        <v>1.109652393368895E-2</v>
      </c>
      <c r="Q1723" s="156">
        <f t="shared" si="260"/>
        <v>1.6469247568737003E-3</v>
      </c>
      <c r="R1723" s="156">
        <f t="shared" si="254"/>
        <v>1.274344869056265E-2</v>
      </c>
    </row>
    <row r="1724" spans="9:18" ht="15" x14ac:dyDescent="0.2">
      <c r="I1724" s="49">
        <v>42647</v>
      </c>
      <c r="J1724" s="50">
        <v>3.92000007629394</v>
      </c>
      <c r="K1724" s="139">
        <f t="shared" si="255"/>
        <v>1.5317955195681748E-3</v>
      </c>
      <c r="L1724" s="140">
        <f t="shared" si="256"/>
        <v>6.1073409387453497</v>
      </c>
      <c r="M1724" s="139" t="e" cm="1">
        <f t="array" ref="M1724">[1]!BSMPut(L1724,$G$4,$G$7,V1724,$G$11,AE1724)</f>
        <v>#VALUE!</v>
      </c>
      <c r="N1724" s="139" t="e">
        <f t="shared" si="257"/>
        <v>#VALUE!</v>
      </c>
      <c r="O1724" s="141">
        <f t="shared" si="258"/>
        <v>9.3408891542896555E-3</v>
      </c>
      <c r="P1724" s="139">
        <f t="shared" si="259"/>
        <v>-1.0325791365084125E-3</v>
      </c>
      <c r="Q1724" s="156">
        <f t="shared" si="260"/>
        <v>1.4260887082094901E-5</v>
      </c>
      <c r="R1724" s="156">
        <f t="shared" si="254"/>
        <v>-1.0183182494263175E-3</v>
      </c>
    </row>
    <row r="1725" spans="9:18" ht="15" x14ac:dyDescent="0.2">
      <c r="I1725" s="49">
        <v>42646</v>
      </c>
      <c r="J1725" s="50">
        <v>3.9140000343322701</v>
      </c>
      <c r="K1725" s="139">
        <f t="shared" si="255"/>
        <v>-1.0673558675534534E-2</v>
      </c>
      <c r="L1725" s="140">
        <f t="shared" si="256"/>
        <v>6.032912688258337</v>
      </c>
      <c r="M1725" s="139" t="e" cm="1">
        <f t="array" ref="M1725">[1]!BSMPut(L1725,$G$4,$G$7,V1725,$G$11,AE1725)</f>
        <v>#VALUE!</v>
      </c>
      <c r="N1725" s="139" t="e">
        <f t="shared" si="257"/>
        <v>#VALUE!</v>
      </c>
      <c r="O1725" s="141">
        <f t="shared" si="258"/>
        <v>-6.5087361332722971E-2</v>
      </c>
      <c r="P1725" s="139">
        <f t="shared" si="259"/>
        <v>7.1950164756735156E-3</v>
      </c>
      <c r="Q1725" s="156">
        <f t="shared" si="260"/>
        <v>6.9241016520613216E-4</v>
      </c>
      <c r="R1725" s="156">
        <f t="shared" si="254"/>
        <v>7.8874266408796474E-3</v>
      </c>
    </row>
    <row r="1726" spans="9:18" ht="15" x14ac:dyDescent="0.2">
      <c r="I1726" s="49">
        <v>42643</v>
      </c>
      <c r="J1726" s="50">
        <v>3.95600008964538</v>
      </c>
      <c r="K1726" s="139">
        <f t="shared" si="255"/>
        <v>-3.0287366583383844E-3</v>
      </c>
      <c r="L1726" s="140">
        <f t="shared" si="256"/>
        <v>6.0795308132983141</v>
      </c>
      <c r="M1726" s="139" t="e" cm="1">
        <f t="array" ref="M1726">[1]!BSMPut(L1726,$G$4,$G$7,V1726,$G$11,AE1726)</f>
        <v>#VALUE!</v>
      </c>
      <c r="N1726" s="139" t="e">
        <f t="shared" si="257"/>
        <v>#VALUE!</v>
      </c>
      <c r="O1726" s="141">
        <f t="shared" si="258"/>
        <v>-1.8469236292745883E-2</v>
      </c>
      <c r="P1726" s="139">
        <f t="shared" si="259"/>
        <v>2.0416630310162013E-3</v>
      </c>
      <c r="Q1726" s="156">
        <f t="shared" si="260"/>
        <v>5.5752966403229791E-5</v>
      </c>
      <c r="R1726" s="156">
        <f t="shared" si="254"/>
        <v>2.0974159974194309E-3</v>
      </c>
    </row>
    <row r="1727" spans="9:18" ht="15" x14ac:dyDescent="0.2">
      <c r="I1727" s="49">
        <v>42642</v>
      </c>
      <c r="J1727" s="50">
        <v>3.9679999351501398</v>
      </c>
      <c r="K1727" s="139">
        <f t="shared" si="255"/>
        <v>3.5344492957600912E-3</v>
      </c>
      <c r="L1727" s="140">
        <f t="shared" si="256"/>
        <v>6.1195531215718821</v>
      </c>
      <c r="M1727" s="139" t="e" cm="1">
        <f t="array" ref="M1727">[1]!BSMPut(L1727,$G$4,$G$7,V1727,$G$11,AE1727)</f>
        <v>#VALUE!</v>
      </c>
      <c r="N1727" s="139" t="e">
        <f t="shared" si="257"/>
        <v>#VALUE!</v>
      </c>
      <c r="O1727" s="141">
        <f t="shared" si="258"/>
        <v>2.1553071980822125E-2</v>
      </c>
      <c r="P1727" s="139">
        <f t="shared" si="259"/>
        <v>-2.3825625256285797E-3</v>
      </c>
      <c r="Q1727" s="156">
        <f t="shared" si="260"/>
        <v>7.5925640260431196E-5</v>
      </c>
      <c r="R1727" s="156">
        <f t="shared" si="254"/>
        <v>-2.3066368853681485E-3</v>
      </c>
    </row>
    <row r="1728" spans="9:18" ht="15" x14ac:dyDescent="0.2">
      <c r="I1728" s="49">
        <v>42641</v>
      </c>
      <c r="J1728" s="50">
        <v>3.9539999961853001</v>
      </c>
      <c r="K1728" s="139">
        <f t="shared" si="255"/>
        <v>1.3751146194867704E-2</v>
      </c>
      <c r="L1728" s="140">
        <f t="shared" si="256"/>
        <v>6.1818545397692963</v>
      </c>
      <c r="M1728" s="139" t="e" cm="1">
        <f t="array" ref="M1728">[1]!BSMPut(L1728,$G$4,$G$7,V1728,$G$11,AE1728)</f>
        <v>#VALUE!</v>
      </c>
      <c r="N1728" s="139" t="e">
        <f t="shared" si="257"/>
        <v>#VALUE!</v>
      </c>
      <c r="O1728" s="141">
        <f t="shared" si="258"/>
        <v>8.3854490178236318E-2</v>
      </c>
      <c r="P1728" s="139">
        <f t="shared" si="259"/>
        <v>-9.2696097374020316E-3</v>
      </c>
      <c r="Q1728" s="156">
        <f t="shared" si="260"/>
        <v>1.1492717986394993E-3</v>
      </c>
      <c r="R1728" s="156">
        <f t="shared" si="254"/>
        <v>-8.120337938762533E-3</v>
      </c>
    </row>
    <row r="1729" spans="9:18" ht="15" x14ac:dyDescent="0.2">
      <c r="I1729" s="49">
        <v>42640</v>
      </c>
      <c r="J1729" s="50">
        <v>3.9000000953674299</v>
      </c>
      <c r="K1729" s="139">
        <f t="shared" si="255"/>
        <v>-1.2739013396068167E-2</v>
      </c>
      <c r="L1729" s="140">
        <f t="shared" si="256"/>
        <v>6.0203175452700952</v>
      </c>
      <c r="M1729" s="139" t="e" cm="1">
        <f t="array" ref="M1729">[1]!BSMPut(L1729,$G$4,$G$7,V1729,$G$11,AE1729)</f>
        <v>#VALUE!</v>
      </c>
      <c r="N1729" s="139" t="e">
        <f t="shared" si="257"/>
        <v>#VALUE!</v>
      </c>
      <c r="O1729" s="141">
        <f t="shared" si="258"/>
        <v>-7.7682504320964796E-2</v>
      </c>
      <c r="P1729" s="139">
        <f t="shared" si="259"/>
        <v>8.5873338082291823E-3</v>
      </c>
      <c r="Q1729" s="156">
        <f t="shared" si="260"/>
        <v>9.8631704847892162E-4</v>
      </c>
      <c r="R1729" s="156">
        <f t="shared" si="254"/>
        <v>9.5736508567081033E-3</v>
      </c>
    </row>
    <row r="1730" spans="9:18" ht="15" x14ac:dyDescent="0.2">
      <c r="I1730" s="49">
        <v>42639</v>
      </c>
      <c r="J1730" s="50">
        <v>3.95000004768371</v>
      </c>
      <c r="K1730" s="139">
        <f t="shared" si="255"/>
        <v>-5.0505109208478427E-3</v>
      </c>
      <c r="L1730" s="140">
        <f t="shared" si="256"/>
        <v>6.0672020337452697</v>
      </c>
      <c r="M1730" s="139" t="e" cm="1">
        <f t="array" ref="M1730">[1]!BSMPut(L1730,$G$4,$G$7,V1730,$G$11,AE1730)</f>
        <v>#VALUE!</v>
      </c>
      <c r="N1730" s="139" t="e">
        <f t="shared" si="257"/>
        <v>#VALUE!</v>
      </c>
      <c r="O1730" s="141">
        <f t="shared" si="258"/>
        <v>-3.0798015845790339E-2</v>
      </c>
      <c r="P1730" s="139">
        <f t="shared" si="259"/>
        <v>3.4045354872468763E-3</v>
      </c>
      <c r="Q1730" s="156">
        <f t="shared" si="260"/>
        <v>1.5502994052066476E-4</v>
      </c>
      <c r="R1730" s="156">
        <f t="shared" si="254"/>
        <v>3.5595654277675412E-3</v>
      </c>
    </row>
    <row r="1731" spans="9:18" ht="15" x14ac:dyDescent="0.2">
      <c r="I1731" s="49">
        <v>42636</v>
      </c>
      <c r="J1731" s="50">
        <v>3.9700000286102202</v>
      </c>
      <c r="K1731" s="139">
        <f t="shared" si="255"/>
        <v>-1.7973471775014647E-2</v>
      </c>
      <c r="L1731" s="140">
        <f t="shared" si="256"/>
        <v>5.9883978178156969</v>
      </c>
      <c r="M1731" s="139" t="e" cm="1">
        <f t="array" ref="M1731">[1]!BSMPut(L1731,$G$4,$G$7,V1731,$G$11,AE1731)</f>
        <v>#VALUE!</v>
      </c>
      <c r="N1731" s="139" t="e">
        <f t="shared" si="257"/>
        <v>#VALUE!</v>
      </c>
      <c r="O1731" s="141">
        <f t="shared" si="258"/>
        <v>-0.1096022317753631</v>
      </c>
      <c r="P1731" s="139">
        <f t="shared" si="259"/>
        <v>1.2115867769828575E-2</v>
      </c>
      <c r="Q1731" s="156">
        <f t="shared" si="260"/>
        <v>1.9634005094453237E-3</v>
      </c>
      <c r="R1731" s="156">
        <f t="shared" ref="R1731:R1794" si="261">P1731+Q1731+X1731+AG1731</f>
        <v>1.4079268279273898E-2</v>
      </c>
    </row>
    <row r="1732" spans="9:18" ht="15" x14ac:dyDescent="0.2">
      <c r="I1732" s="49">
        <v>42635</v>
      </c>
      <c r="J1732" s="50">
        <v>4.0419998168945304</v>
      </c>
      <c r="K1732" s="139">
        <f t="shared" ref="K1732:K1795" si="262">LN(J1732/J1733)</f>
        <v>2.9118447705305719E-2</v>
      </c>
      <c r="L1732" s="140">
        <f t="shared" ref="L1732:L1795" si="263">$J$3*(1+K1732)</f>
        <v>6.2755643451420289</v>
      </c>
      <c r="M1732" s="139" t="e" cm="1">
        <f t="array" ref="M1732">[1]!BSMPut(L1732,$G$4,$G$7,V1732,$G$11,AE1732)</f>
        <v>#VALUE!</v>
      </c>
      <c r="N1732" s="139" t="e">
        <f t="shared" ref="N1732:N1795" si="264">$B$5*(M1732-$G$10)</f>
        <v>#VALUE!</v>
      </c>
      <c r="O1732" s="141">
        <f t="shared" ref="O1732:O1795" si="265">L1732-$J$3</f>
        <v>0.17756429555096886</v>
      </c>
      <c r="P1732" s="139">
        <f t="shared" ref="P1732:P1795" si="266">O1732*$G$15</f>
        <v>-1.9628665317213811E-2</v>
      </c>
      <c r="Q1732" s="156">
        <f t="shared" ref="Q1732:Q1795" si="267">0.5*$G$16*O1732^2</f>
        <v>5.1532521090946609E-3</v>
      </c>
      <c r="R1732" s="156">
        <f t="shared" si="261"/>
        <v>-1.447541320811915E-2</v>
      </c>
    </row>
    <row r="1733" spans="9:18" ht="15" x14ac:dyDescent="0.2">
      <c r="I1733" s="49">
        <v>42634</v>
      </c>
      <c r="J1733" s="50">
        <v>3.9260001182556099</v>
      </c>
      <c r="K1733" s="139">
        <f t="shared" si="262"/>
        <v>-2.0355978701482665E-3</v>
      </c>
      <c r="L1733" s="140">
        <f t="shared" si="263"/>
        <v>6.0855869736779482</v>
      </c>
      <c r="M1733" s="139" t="e" cm="1">
        <f t="array" ref="M1733">[1]!BSMPut(L1733,$G$4,$G$7,V1733,$G$11,AE1733)</f>
        <v>#VALUE!</v>
      </c>
      <c r="N1733" s="139" t="e">
        <f t="shared" si="264"/>
        <v>#VALUE!</v>
      </c>
      <c r="O1733" s="141">
        <f t="shared" si="265"/>
        <v>-1.2413075913111804E-2</v>
      </c>
      <c r="P1733" s="139">
        <f t="shared" si="266"/>
        <v>1.3721909120276987E-3</v>
      </c>
      <c r="Q1733" s="156">
        <f t="shared" si="267"/>
        <v>2.5184244495287143E-5</v>
      </c>
      <c r="R1733" s="156">
        <f t="shared" si="261"/>
        <v>1.3973751565229859E-3</v>
      </c>
    </row>
    <row r="1734" spans="9:18" ht="15" x14ac:dyDescent="0.2">
      <c r="I1734" s="49">
        <v>42633</v>
      </c>
      <c r="J1734" s="50">
        <v>3.9340000152587802</v>
      </c>
      <c r="K1734" s="139">
        <f t="shared" si="262"/>
        <v>-3.5523861308491217E-3</v>
      </c>
      <c r="L1734" s="140">
        <f t="shared" si="263"/>
        <v>6.0763375987889754</v>
      </c>
      <c r="M1734" s="139" t="e" cm="1">
        <f t="array" ref="M1734">[1]!BSMPut(L1734,$G$4,$G$7,V1734,$G$11,AE1734)</f>
        <v>#VALUE!</v>
      </c>
      <c r="N1734" s="139" t="e">
        <f t="shared" si="264"/>
        <v>#VALUE!</v>
      </c>
      <c r="O1734" s="141">
        <f t="shared" si="265"/>
        <v>-2.1662450802084621E-2</v>
      </c>
      <c r="P1734" s="139">
        <f t="shared" si="266"/>
        <v>2.3946536967094046E-3</v>
      </c>
      <c r="Q1734" s="156">
        <f t="shared" si="267"/>
        <v>7.6698219642923427E-5</v>
      </c>
      <c r="R1734" s="156">
        <f t="shared" si="261"/>
        <v>2.4713519163523279E-3</v>
      </c>
    </row>
    <row r="1735" spans="9:18" ht="15" x14ac:dyDescent="0.2">
      <c r="I1735" s="49">
        <v>42632</v>
      </c>
      <c r="J1735" s="50">
        <v>3.9479999542236301</v>
      </c>
      <c r="K1735" s="139">
        <f t="shared" si="262"/>
        <v>1.2745508401728244E-2</v>
      </c>
      <c r="L1735" s="140">
        <f t="shared" si="263"/>
        <v>6.1757221604568624</v>
      </c>
      <c r="M1735" s="139" t="e" cm="1">
        <f t="array" ref="M1735">[1]!BSMPut(L1735,$G$4,$G$7,V1735,$G$11,AE1735)</f>
        <v>#VALUE!</v>
      </c>
      <c r="N1735" s="139" t="e">
        <f t="shared" si="264"/>
        <v>#VALUE!</v>
      </c>
      <c r="O1735" s="141">
        <f t="shared" si="265"/>
        <v>7.7722110865802385E-2</v>
      </c>
      <c r="P1735" s="139">
        <f t="shared" si="266"/>
        <v>-8.5917120736376425E-3</v>
      </c>
      <c r="Q1735" s="156">
        <f t="shared" si="267"/>
        <v>9.8732305541245698E-4</v>
      </c>
      <c r="R1735" s="156">
        <f t="shared" si="261"/>
        <v>-7.6043890182251857E-3</v>
      </c>
    </row>
    <row r="1736" spans="9:18" ht="15" x14ac:dyDescent="0.2">
      <c r="I1736" s="49">
        <v>42629</v>
      </c>
      <c r="J1736" s="50">
        <v>3.8980000019073402</v>
      </c>
      <c r="K1736" s="139">
        <f t="shared" si="262"/>
        <v>-8.6845808218099924E-3</v>
      </c>
      <c r="L1736" s="140">
        <f t="shared" si="263"/>
        <v>6.0450414753089854</v>
      </c>
      <c r="M1736" s="139" t="e" cm="1">
        <f t="array" ref="M1736">[1]!BSMPut(L1736,$G$4,$G$7,V1736,$G$11,AE1736)</f>
        <v>#VALUE!</v>
      </c>
      <c r="N1736" s="139" t="e">
        <f t="shared" si="264"/>
        <v>#VALUE!</v>
      </c>
      <c r="O1736" s="141">
        <f t="shared" si="265"/>
        <v>-5.2958574282074622E-2</v>
      </c>
      <c r="P1736" s="139">
        <f t="shared" si="266"/>
        <v>5.8542519881834287E-3</v>
      </c>
      <c r="Q1736" s="156">
        <f t="shared" si="267"/>
        <v>4.5839795742422929E-4</v>
      </c>
      <c r="R1736" s="156">
        <f t="shared" si="261"/>
        <v>6.3126499456076582E-3</v>
      </c>
    </row>
    <row r="1737" spans="9:18" ht="15" x14ac:dyDescent="0.2">
      <c r="I1737" s="49">
        <v>42628</v>
      </c>
      <c r="J1737" s="50">
        <v>3.9319999217986998</v>
      </c>
      <c r="K1737" s="139">
        <f t="shared" si="262"/>
        <v>4.0774859780313864E-3</v>
      </c>
      <c r="L1737" s="140">
        <f t="shared" si="263"/>
        <v>6.1228645592873026</v>
      </c>
      <c r="M1737" s="139" t="e" cm="1">
        <f t="array" ref="M1737">[1]!BSMPut(L1737,$G$4,$G$7,V1737,$G$11,AE1737)</f>
        <v>#VALUE!</v>
      </c>
      <c r="N1737" s="139" t="e">
        <f t="shared" si="264"/>
        <v>#VALUE!</v>
      </c>
      <c r="O1737" s="141">
        <f t="shared" si="265"/>
        <v>2.4864509696242543E-2</v>
      </c>
      <c r="P1737" s="139">
        <f t="shared" si="266"/>
        <v>-2.7486220559699644E-3</v>
      </c>
      <c r="Q1737" s="156">
        <f t="shared" si="267"/>
        <v>1.0104850761585011E-4</v>
      </c>
      <c r="R1737" s="156">
        <f t="shared" si="261"/>
        <v>-2.6475735483541141E-3</v>
      </c>
    </row>
    <row r="1738" spans="9:18" ht="15" x14ac:dyDescent="0.2">
      <c r="I1738" s="49">
        <v>42627</v>
      </c>
      <c r="J1738" s="50">
        <v>3.91599988937377</v>
      </c>
      <c r="K1738" s="139">
        <f t="shared" si="262"/>
        <v>-3.5687464492743948E-3</v>
      </c>
      <c r="L1738" s="140">
        <f t="shared" si="263"/>
        <v>6.0762378335664069</v>
      </c>
      <c r="M1738" s="139" t="e" cm="1">
        <f t="array" ref="M1738">[1]!BSMPut(L1738,$G$4,$G$7,V1738,$G$11,AE1738)</f>
        <v>#VALUE!</v>
      </c>
      <c r="N1738" s="139" t="e">
        <f t="shared" si="264"/>
        <v>#VALUE!</v>
      </c>
      <c r="O1738" s="141">
        <f t="shared" si="265"/>
        <v>-2.1762216024653114E-2</v>
      </c>
      <c r="P1738" s="139">
        <f t="shared" si="266"/>
        <v>2.4056821422536959E-3</v>
      </c>
      <c r="Q1738" s="156">
        <f t="shared" si="267"/>
        <v>7.74063052634521E-5</v>
      </c>
      <c r="R1738" s="156">
        <f t="shared" si="261"/>
        <v>2.483088447517148E-3</v>
      </c>
    </row>
    <row r="1739" spans="9:18" ht="15" x14ac:dyDescent="0.2">
      <c r="I1739" s="49">
        <v>42626</v>
      </c>
      <c r="J1739" s="50">
        <v>3.9300000667571999</v>
      </c>
      <c r="K1739" s="139">
        <f t="shared" si="262"/>
        <v>-9.118607428719637E-3</v>
      </c>
      <c r="L1739" s="140">
        <f t="shared" si="263"/>
        <v>6.0423947810385261</v>
      </c>
      <c r="M1739" s="139" t="e" cm="1">
        <f t="array" ref="M1739">[1]!BSMPut(L1739,$G$4,$G$7,V1739,$G$11,AE1739)</f>
        <v>#VALUE!</v>
      </c>
      <c r="N1739" s="139" t="e">
        <f t="shared" si="264"/>
        <v>#VALUE!</v>
      </c>
      <c r="O1739" s="141">
        <f t="shared" si="265"/>
        <v>-5.5605268552533893E-2</v>
      </c>
      <c r="P1739" s="139">
        <f t="shared" si="266"/>
        <v>6.1468281272694537E-3</v>
      </c>
      <c r="Q1739" s="156">
        <f t="shared" si="267"/>
        <v>5.0536130964753175E-4</v>
      </c>
      <c r="R1739" s="156">
        <f t="shared" si="261"/>
        <v>6.6521894369169854E-3</v>
      </c>
    </row>
    <row r="1740" spans="9:18" ht="15" x14ac:dyDescent="0.2">
      <c r="I1740" s="49">
        <v>42625</v>
      </c>
      <c r="J1740" s="50">
        <v>3.9660000801086399</v>
      </c>
      <c r="K1740" s="139">
        <f t="shared" si="262"/>
        <v>-1.7495996430005933E-2</v>
      </c>
      <c r="L1740" s="140">
        <f t="shared" si="263"/>
        <v>5.9913094624932395</v>
      </c>
      <c r="M1740" s="139" t="e" cm="1">
        <f t="array" ref="M1740">[1]!BSMPut(L1740,$G$4,$G$7,V1740,$G$11,AE1740)</f>
        <v>#VALUE!</v>
      </c>
      <c r="N1740" s="139" t="e">
        <f t="shared" si="264"/>
        <v>#VALUE!</v>
      </c>
      <c r="O1740" s="141">
        <f t="shared" si="265"/>
        <v>-0.10669058709782053</v>
      </c>
      <c r="P1740" s="139">
        <f t="shared" si="266"/>
        <v>1.1794002956180129E-2</v>
      </c>
      <c r="Q1740" s="156">
        <f t="shared" si="267"/>
        <v>1.8604684695454079E-3</v>
      </c>
      <c r="R1740" s="156">
        <f t="shared" si="261"/>
        <v>1.3654471425725538E-2</v>
      </c>
    </row>
    <row r="1741" spans="9:18" ht="15" x14ac:dyDescent="0.2">
      <c r="I1741" s="49">
        <v>42622</v>
      </c>
      <c r="J1741" s="50">
        <v>4.0359997749328604</v>
      </c>
      <c r="K1741" s="139">
        <f t="shared" si="262"/>
        <v>-1.6708083450177998E-2</v>
      </c>
      <c r="L1741" s="140">
        <f t="shared" si="263"/>
        <v>5.9961141558833031</v>
      </c>
      <c r="M1741" s="139" t="e" cm="1">
        <f t="array" ref="M1741">[1]!BSMPut(L1741,$G$4,$G$7,V1741,$G$11,AE1741)</f>
        <v>#VALUE!</v>
      </c>
      <c r="N1741" s="139" t="e">
        <f t="shared" si="264"/>
        <v>#VALUE!</v>
      </c>
      <c r="O1741" s="141">
        <f t="shared" si="265"/>
        <v>-0.10188589370775691</v>
      </c>
      <c r="P1741" s="139">
        <f t="shared" si="266"/>
        <v>1.1262872988791403E-2</v>
      </c>
      <c r="Q1741" s="156">
        <f t="shared" si="267"/>
        <v>1.6966732892814511E-3</v>
      </c>
      <c r="R1741" s="156">
        <f t="shared" si="261"/>
        <v>1.2959546278072854E-2</v>
      </c>
    </row>
    <row r="1742" spans="9:18" ht="15" x14ac:dyDescent="0.2">
      <c r="I1742" s="49">
        <v>42621</v>
      </c>
      <c r="J1742" s="50">
        <v>4.1040000915527299</v>
      </c>
      <c r="K1742" s="139">
        <f t="shared" si="262"/>
        <v>-8.2504519123220241E-3</v>
      </c>
      <c r="L1742" s="140">
        <f t="shared" si="263"/>
        <v>6.0476887934205719</v>
      </c>
      <c r="M1742" s="139" t="e" cm="1">
        <f t="array" ref="M1742">[1]!BSMPut(L1742,$G$4,$G$7,V1742,$G$11,AE1742)</f>
        <v>#VALUE!</v>
      </c>
      <c r="N1742" s="139" t="e">
        <f t="shared" si="264"/>
        <v>#VALUE!</v>
      </c>
      <c r="O1742" s="141">
        <f t="shared" si="265"/>
        <v>-5.031125617048815E-2</v>
      </c>
      <c r="P1742" s="139">
        <f t="shared" si="266"/>
        <v>5.5616068872114625E-3</v>
      </c>
      <c r="Q1742" s="156">
        <f t="shared" si="267"/>
        <v>4.137141985984603E-4</v>
      </c>
      <c r="R1742" s="156">
        <f t="shared" si="261"/>
        <v>5.975321085809923E-3</v>
      </c>
    </row>
    <row r="1743" spans="9:18" ht="15" x14ac:dyDescent="0.2">
      <c r="I1743" s="49">
        <v>42620</v>
      </c>
      <c r="J1743" s="50">
        <v>4.13800001144409</v>
      </c>
      <c r="K1743" s="139">
        <f t="shared" si="262"/>
        <v>2.6446154068744749E-2</v>
      </c>
      <c r="L1743" s="140">
        <f t="shared" si="263"/>
        <v>6.2592686984137584</v>
      </c>
      <c r="M1743" s="139" t="e" cm="1">
        <f t="array" ref="M1743">[1]!BSMPut(L1743,$G$4,$G$7,V1743,$G$11,AE1743)</f>
        <v>#VALUE!</v>
      </c>
      <c r="N1743" s="139" t="e">
        <f t="shared" si="264"/>
        <v>#VALUE!</v>
      </c>
      <c r="O1743" s="141">
        <f t="shared" si="265"/>
        <v>0.16126864882269842</v>
      </c>
      <c r="P1743" s="139">
        <f t="shared" si="266"/>
        <v>-1.7827279544447593E-2</v>
      </c>
      <c r="Q1743" s="156">
        <f t="shared" si="267"/>
        <v>4.2507934112422079E-3</v>
      </c>
      <c r="R1743" s="156">
        <f t="shared" si="261"/>
        <v>-1.3576486133205385E-2</v>
      </c>
    </row>
    <row r="1744" spans="9:18" ht="15" x14ac:dyDescent="0.2">
      <c r="I1744" s="49">
        <v>42619</v>
      </c>
      <c r="J1744" s="50">
        <v>4.0300002098083496</v>
      </c>
      <c r="K1744" s="139">
        <f t="shared" si="262"/>
        <v>-4.456469097408918E-3</v>
      </c>
      <c r="L1744" s="140">
        <f t="shared" si="263"/>
        <v>6.0708245008140596</v>
      </c>
      <c r="M1744" s="139" t="e" cm="1">
        <f t="array" ref="M1744">[1]!BSMPut(L1744,$G$4,$G$7,V1744,$G$11,AE1744)</f>
        <v>#VALUE!</v>
      </c>
      <c r="N1744" s="139" t="e">
        <f t="shared" si="264"/>
        <v>#VALUE!</v>
      </c>
      <c r="O1744" s="141">
        <f t="shared" si="265"/>
        <v>-2.7175548777000458E-2</v>
      </c>
      <c r="P1744" s="139">
        <f t="shared" si="266"/>
        <v>3.0040935318679865E-3</v>
      </c>
      <c r="Q1744" s="156">
        <f t="shared" si="267"/>
        <v>1.2070541401893565E-4</v>
      </c>
      <c r="R1744" s="156">
        <f t="shared" si="261"/>
        <v>3.124798945886922E-3</v>
      </c>
    </row>
    <row r="1745" spans="9:18" ht="15" x14ac:dyDescent="0.2">
      <c r="I1745" s="49">
        <v>42618</v>
      </c>
      <c r="J1745" s="50">
        <v>4.0479998588562003</v>
      </c>
      <c r="K1745" s="139">
        <f t="shared" si="262"/>
        <v>4.4564690974089622E-3</v>
      </c>
      <c r="L1745" s="140">
        <f t="shared" si="263"/>
        <v>6.1251755983680605</v>
      </c>
      <c r="M1745" s="139" t="e" cm="1">
        <f t="array" ref="M1745">[1]!BSMPut(L1745,$G$4,$G$7,V1745,$G$11,AE1745)</f>
        <v>#VALUE!</v>
      </c>
      <c r="N1745" s="139" t="e">
        <f t="shared" si="264"/>
        <v>#VALUE!</v>
      </c>
      <c r="O1745" s="141">
        <f t="shared" si="265"/>
        <v>2.7175548777000458E-2</v>
      </c>
      <c r="P1745" s="139">
        <f t="shared" si="266"/>
        <v>-3.0040935318679865E-3</v>
      </c>
      <c r="Q1745" s="156">
        <f t="shared" si="267"/>
        <v>1.2070541401893565E-4</v>
      </c>
      <c r="R1745" s="156">
        <f t="shared" si="261"/>
        <v>-2.883388117849051E-3</v>
      </c>
    </row>
    <row r="1746" spans="9:18" ht="15" x14ac:dyDescent="0.2">
      <c r="I1746" s="49">
        <v>42615</v>
      </c>
      <c r="J1746" s="50">
        <v>4.0300002098083496</v>
      </c>
      <c r="K1746" s="139">
        <f t="shared" si="262"/>
        <v>1.9544672748660608E-2</v>
      </c>
      <c r="L1746" s="140">
        <f t="shared" si="263"/>
        <v>6.2171834649816331</v>
      </c>
      <c r="M1746" s="139" t="e" cm="1">
        <f t="array" ref="M1746">[1]!BSMPut(L1746,$G$4,$G$7,V1746,$G$11,AE1746)</f>
        <v>#VALUE!</v>
      </c>
      <c r="N1746" s="139" t="e">
        <f t="shared" si="264"/>
        <v>#VALUE!</v>
      </c>
      <c r="O1746" s="141">
        <f t="shared" si="265"/>
        <v>0.11918341539057309</v>
      </c>
      <c r="P1746" s="139">
        <f t="shared" si="266"/>
        <v>-1.317501001428811E-2</v>
      </c>
      <c r="Q1746" s="156">
        <f t="shared" si="267"/>
        <v>2.3216767784444933E-3</v>
      </c>
      <c r="R1746" s="156">
        <f t="shared" si="261"/>
        <v>-1.0853333235843617E-2</v>
      </c>
    </row>
    <row r="1747" spans="9:18" ht="15" x14ac:dyDescent="0.2">
      <c r="I1747" s="49">
        <v>42614</v>
      </c>
      <c r="J1747" s="50">
        <v>3.95199990272521</v>
      </c>
      <c r="K1747" s="139">
        <f t="shared" si="262"/>
        <v>-2.5271660458110897E-3</v>
      </c>
      <c r="L1747" s="140">
        <f t="shared" si="263"/>
        <v>6.082589390918379</v>
      </c>
      <c r="M1747" s="139" t="e" cm="1">
        <f t="array" ref="M1747">[1]!BSMPut(L1747,$G$4,$G$7,V1747,$G$11,AE1747)</f>
        <v>#VALUE!</v>
      </c>
      <c r="N1747" s="139" t="e">
        <f t="shared" si="264"/>
        <v>#VALUE!</v>
      </c>
      <c r="O1747" s="141">
        <f t="shared" si="265"/>
        <v>-1.5410658672680988E-2</v>
      </c>
      <c r="P1747" s="139">
        <f t="shared" si="266"/>
        <v>1.7035556639653675E-3</v>
      </c>
      <c r="Q1747" s="156">
        <f t="shared" si="267"/>
        <v>3.8816154439849272E-5</v>
      </c>
      <c r="R1747" s="156">
        <f t="shared" si="261"/>
        <v>1.7423718184052168E-3</v>
      </c>
    </row>
    <row r="1748" spans="9:18" ht="15" x14ac:dyDescent="0.2">
      <c r="I1748" s="49">
        <v>42613</v>
      </c>
      <c r="J1748" s="50">
        <v>3.9619998931884699</v>
      </c>
      <c r="K1748" s="139">
        <f t="shared" si="262"/>
        <v>-2.0171805883377461E-3</v>
      </c>
      <c r="L1748" s="140">
        <f t="shared" si="263"/>
        <v>6.0856992822633424</v>
      </c>
      <c r="M1748" s="139" t="e" cm="1">
        <f t="array" ref="M1748">[1]!BSMPut(L1748,$G$4,$G$7,V1748,$G$11,AE1748)</f>
        <v>#VALUE!</v>
      </c>
      <c r="N1748" s="139" t="e">
        <f t="shared" si="264"/>
        <v>#VALUE!</v>
      </c>
      <c r="O1748" s="141">
        <f t="shared" si="265"/>
        <v>-1.2300767327717566E-2</v>
      </c>
      <c r="P1748" s="139">
        <f t="shared" si="266"/>
        <v>1.359775873136502E-3</v>
      </c>
      <c r="Q1748" s="156">
        <f t="shared" si="267"/>
        <v>2.473059195313684E-5</v>
      </c>
      <c r="R1748" s="156">
        <f t="shared" si="261"/>
        <v>1.3845064650896389E-3</v>
      </c>
    </row>
    <row r="1749" spans="9:18" ht="15" x14ac:dyDescent="0.2">
      <c r="I1749" s="49">
        <v>42612</v>
      </c>
      <c r="J1749" s="50">
        <v>3.9700000286102202</v>
      </c>
      <c r="K1749" s="139">
        <f t="shared" si="262"/>
        <v>1.4717364847603694E-2</v>
      </c>
      <c r="L1749" s="140">
        <f t="shared" si="263"/>
        <v>6.1877465411615979</v>
      </c>
      <c r="M1749" s="139" t="e" cm="1">
        <f t="array" ref="M1749">[1]!BSMPut(L1749,$G$4,$G$7,V1749,$G$11,AE1749)</f>
        <v>#VALUE!</v>
      </c>
      <c r="N1749" s="139" t="e">
        <f t="shared" si="264"/>
        <v>#VALUE!</v>
      </c>
      <c r="O1749" s="141">
        <f t="shared" si="265"/>
        <v>8.9746491570537934E-2</v>
      </c>
      <c r="P1749" s="139">
        <f t="shared" si="266"/>
        <v>-9.9209350673011894E-3</v>
      </c>
      <c r="Q1749" s="156">
        <f t="shared" si="267"/>
        <v>1.3164521069809923E-3</v>
      </c>
      <c r="R1749" s="156">
        <f t="shared" si="261"/>
        <v>-8.6044829603201967E-3</v>
      </c>
    </row>
    <row r="1750" spans="9:18" ht="15" x14ac:dyDescent="0.2">
      <c r="I1750" s="49">
        <v>42611</v>
      </c>
      <c r="J1750" s="50">
        <v>3.9119999408721902</v>
      </c>
      <c r="K1750" s="139">
        <f t="shared" si="262"/>
        <v>-1.823759452546414E-2</v>
      </c>
      <c r="L1750" s="140">
        <f t="shared" si="263"/>
        <v>5.9867871972703579</v>
      </c>
      <c r="M1750" s="139" t="e" cm="1">
        <f t="array" ref="M1750">[1]!BSMPut(L1750,$G$4,$G$7,V1750,$G$11,AE1750)</f>
        <v>#VALUE!</v>
      </c>
      <c r="N1750" s="139" t="e">
        <f t="shared" si="264"/>
        <v>#VALUE!</v>
      </c>
      <c r="O1750" s="141">
        <f t="shared" si="265"/>
        <v>-0.1112128523207021</v>
      </c>
      <c r="P1750" s="139">
        <f t="shared" si="266"/>
        <v>1.2293912187707692E-2</v>
      </c>
      <c r="Q1750" s="156">
        <f t="shared" si="267"/>
        <v>2.0215294056206588E-3</v>
      </c>
      <c r="R1750" s="156">
        <f t="shared" si="261"/>
        <v>1.431544159332835E-2</v>
      </c>
    </row>
    <row r="1751" spans="9:18" ht="15" x14ac:dyDescent="0.2">
      <c r="I1751" s="49">
        <v>42608</v>
      </c>
      <c r="J1751" s="50">
        <v>3.9839999675750701</v>
      </c>
      <c r="K1751" s="139">
        <f t="shared" si="262"/>
        <v>5.5374102661983234E-3</v>
      </c>
      <c r="L1751" s="140">
        <f t="shared" si="263"/>
        <v>6.1317671776689426</v>
      </c>
      <c r="M1751" s="139" t="e" cm="1">
        <f t="array" ref="M1751">[1]!BSMPut(L1751,$G$4,$G$7,V1751,$G$11,AE1751)</f>
        <v>#VALUE!</v>
      </c>
      <c r="N1751" s="139" t="e">
        <f t="shared" si="264"/>
        <v>#VALUE!</v>
      </c>
      <c r="O1751" s="141">
        <f t="shared" si="265"/>
        <v>3.3767128077882624E-2</v>
      </c>
      <c r="P1751" s="139">
        <f t="shared" si="266"/>
        <v>-3.7327529935431026E-3</v>
      </c>
      <c r="Q1751" s="156">
        <f t="shared" si="267"/>
        <v>1.8636242562480583E-4</v>
      </c>
      <c r="R1751" s="156">
        <f t="shared" si="261"/>
        <v>-3.5463905679182966E-3</v>
      </c>
    </row>
    <row r="1752" spans="9:18" ht="15" x14ac:dyDescent="0.2">
      <c r="I1752" s="49">
        <v>42607</v>
      </c>
      <c r="J1752" s="50">
        <v>3.9619998931884699</v>
      </c>
      <c r="K1752" s="139">
        <f t="shared" si="262"/>
        <v>6.0759503029791167E-3</v>
      </c>
      <c r="L1752" s="140">
        <f t="shared" si="263"/>
        <v>6.1350511948399387</v>
      </c>
      <c r="M1752" s="139" t="e" cm="1">
        <f t="array" ref="M1752">[1]!BSMPut(L1752,$G$4,$G$7,V1752,$G$11,AE1752)</f>
        <v>#VALUE!</v>
      </c>
      <c r="N1752" s="139" t="e">
        <f t="shared" si="264"/>
        <v>#VALUE!</v>
      </c>
      <c r="O1752" s="141">
        <f t="shared" si="265"/>
        <v>3.7051145248878647E-2</v>
      </c>
      <c r="P1752" s="139">
        <f t="shared" si="266"/>
        <v>-4.0957813475567687E-3</v>
      </c>
      <c r="Q1752" s="156">
        <f t="shared" si="267"/>
        <v>2.2437443757703182E-4</v>
      </c>
      <c r="R1752" s="156">
        <f t="shared" si="261"/>
        <v>-3.8714069099797369E-3</v>
      </c>
    </row>
    <row r="1753" spans="9:18" ht="15" x14ac:dyDescent="0.2">
      <c r="I1753" s="49">
        <v>42606</v>
      </c>
      <c r="J1753" s="50">
        <v>3.9379999637603702</v>
      </c>
      <c r="K1753" s="139">
        <f t="shared" si="262"/>
        <v>-2.5361389620231043E-3</v>
      </c>
      <c r="L1753" s="140">
        <f t="shared" si="263"/>
        <v>6.0825346740748731</v>
      </c>
      <c r="M1753" s="139" t="e" cm="1">
        <f t="array" ref="M1753">[1]!BSMPut(L1753,$G$4,$G$7,V1753,$G$11,AE1753)</f>
        <v>#VALUE!</v>
      </c>
      <c r="N1753" s="139" t="e">
        <f t="shared" si="264"/>
        <v>#VALUE!</v>
      </c>
      <c r="O1753" s="141">
        <f t="shared" si="265"/>
        <v>-1.5465375516186874E-2</v>
      </c>
      <c r="P1753" s="139">
        <f t="shared" si="266"/>
        <v>1.7096042820451385E-3</v>
      </c>
      <c r="Q1753" s="156">
        <f t="shared" si="267"/>
        <v>3.9092283842452578E-5</v>
      </c>
      <c r="R1753" s="156">
        <f t="shared" si="261"/>
        <v>1.748696565887591E-3</v>
      </c>
    </row>
    <row r="1754" spans="9:18" ht="15" x14ac:dyDescent="0.2">
      <c r="I1754" s="49">
        <v>42605</v>
      </c>
      <c r="J1754" s="50">
        <v>3.9479999542236301</v>
      </c>
      <c r="K1754" s="139">
        <f t="shared" si="262"/>
        <v>1.2745508401728244E-2</v>
      </c>
      <c r="L1754" s="140">
        <f t="shared" si="263"/>
        <v>6.1757221604568624</v>
      </c>
      <c r="M1754" s="139" t="e" cm="1">
        <f t="array" ref="M1754">[1]!BSMPut(L1754,$G$4,$G$7,V1754,$G$11,AE1754)</f>
        <v>#VALUE!</v>
      </c>
      <c r="N1754" s="139" t="e">
        <f t="shared" si="264"/>
        <v>#VALUE!</v>
      </c>
      <c r="O1754" s="141">
        <f t="shared" si="265"/>
        <v>7.7722110865802385E-2</v>
      </c>
      <c r="P1754" s="139">
        <f t="shared" si="266"/>
        <v>-8.5917120736376425E-3</v>
      </c>
      <c r="Q1754" s="156">
        <f t="shared" si="267"/>
        <v>9.8732305541245698E-4</v>
      </c>
      <c r="R1754" s="156">
        <f t="shared" si="261"/>
        <v>-7.6043890182251857E-3</v>
      </c>
    </row>
    <row r="1755" spans="9:18" ht="15" x14ac:dyDescent="0.2">
      <c r="I1755" s="49">
        <v>42604</v>
      </c>
      <c r="J1755" s="50">
        <v>3.8980000019073402</v>
      </c>
      <c r="K1755" s="139">
        <f t="shared" si="262"/>
        <v>5.6599262456587945E-3</v>
      </c>
      <c r="L1755" s="140">
        <f t="shared" si="263"/>
        <v>6.1325142801177686</v>
      </c>
      <c r="M1755" s="139" t="e" cm="1">
        <f t="array" ref="M1755">[1]!BSMPut(L1755,$G$4,$G$7,V1755,$G$11,AE1755)</f>
        <v>#VALUE!</v>
      </c>
      <c r="N1755" s="139" t="e">
        <f t="shared" si="264"/>
        <v>#VALUE!</v>
      </c>
      <c r="O1755" s="141">
        <f t="shared" si="265"/>
        <v>3.4514230526708545E-2</v>
      </c>
      <c r="P1755" s="139">
        <f t="shared" si="266"/>
        <v>-3.8153406775151065E-3</v>
      </c>
      <c r="Q1755" s="156">
        <f t="shared" si="267"/>
        <v>1.9470024375729776E-4</v>
      </c>
      <c r="R1755" s="156">
        <f t="shared" si="261"/>
        <v>-3.6206404337578088E-3</v>
      </c>
    </row>
    <row r="1756" spans="9:18" ht="15" x14ac:dyDescent="0.2">
      <c r="I1756" s="49">
        <v>42601</v>
      </c>
      <c r="J1756" s="50">
        <v>3.8759999275207502</v>
      </c>
      <c r="K1756" s="139">
        <f t="shared" si="262"/>
        <v>-1.63770625037764E-2</v>
      </c>
      <c r="L1756" s="140">
        <f t="shared" si="263"/>
        <v>5.998132721630876</v>
      </c>
      <c r="M1756" s="139" t="e" cm="1">
        <f t="array" ref="M1756">[1]!BSMPut(L1756,$G$4,$G$7,V1756,$G$11,AE1756)</f>
        <v>#VALUE!</v>
      </c>
      <c r="N1756" s="139" t="e">
        <f t="shared" si="264"/>
        <v>#VALUE!</v>
      </c>
      <c r="O1756" s="141">
        <f t="shared" si="265"/>
        <v>-9.9867327960184049E-2</v>
      </c>
      <c r="P1756" s="139">
        <f t="shared" si="266"/>
        <v>1.1039732681462411E-2</v>
      </c>
      <c r="Q1756" s="156">
        <f t="shared" si="267"/>
        <v>1.630110198117773E-3</v>
      </c>
      <c r="R1756" s="156">
        <f t="shared" si="261"/>
        <v>1.2669842879580184E-2</v>
      </c>
    </row>
    <row r="1757" spans="9:18" ht="15" x14ac:dyDescent="0.2">
      <c r="I1757" s="49">
        <v>42600</v>
      </c>
      <c r="J1757" s="50">
        <v>3.9400000572204501</v>
      </c>
      <c r="K1757" s="139">
        <f t="shared" si="262"/>
        <v>-2.0283721436106638E-3</v>
      </c>
      <c r="L1757" s="140">
        <f t="shared" si="263"/>
        <v>6.0856310361587331</v>
      </c>
      <c r="M1757" s="139" t="e" cm="1">
        <f t="array" ref="M1757">[1]!BSMPut(L1757,$G$4,$G$7,V1757,$G$11,AE1757)</f>
        <v>#VALUE!</v>
      </c>
      <c r="N1757" s="139" t="e">
        <f t="shared" si="264"/>
        <v>#VALUE!</v>
      </c>
      <c r="O1757" s="141">
        <f t="shared" si="265"/>
        <v>-1.2369013432326881E-2</v>
      </c>
      <c r="P1757" s="139">
        <f t="shared" si="266"/>
        <v>1.3673200696903373E-3</v>
      </c>
      <c r="Q1757" s="156">
        <f t="shared" si="267"/>
        <v>2.50057696691523E-5</v>
      </c>
      <c r="R1757" s="156">
        <f t="shared" si="261"/>
        <v>1.3923258393594895E-3</v>
      </c>
    </row>
    <row r="1758" spans="9:18" ht="15" x14ac:dyDescent="0.2">
      <c r="I1758" s="49">
        <v>42599</v>
      </c>
      <c r="J1758" s="50">
        <v>3.9479999542236301</v>
      </c>
      <c r="K1758" s="139">
        <f t="shared" si="262"/>
        <v>-1.7077221119774732E-2</v>
      </c>
      <c r="L1758" s="140">
        <f t="shared" si="263"/>
        <v>5.9938631543557959</v>
      </c>
      <c r="M1758" s="139" t="e" cm="1">
        <f t="array" ref="M1758">[1]!BSMPut(L1758,$G$4,$G$7,V1758,$G$11,AE1758)</f>
        <v>#VALUE!</v>
      </c>
      <c r="N1758" s="139" t="e">
        <f t="shared" si="264"/>
        <v>#VALUE!</v>
      </c>
      <c r="O1758" s="141">
        <f t="shared" si="265"/>
        <v>-0.10413689523526415</v>
      </c>
      <c r="P1758" s="139">
        <f t="shared" si="266"/>
        <v>1.1511707674136656E-2</v>
      </c>
      <c r="Q1758" s="156">
        <f t="shared" si="267"/>
        <v>1.7724718843235006E-3</v>
      </c>
      <c r="R1758" s="156">
        <f t="shared" si="261"/>
        <v>1.3284179558460157E-2</v>
      </c>
    </row>
    <row r="1759" spans="9:18" ht="15" x14ac:dyDescent="0.2">
      <c r="I1759" s="49">
        <v>42598</v>
      </c>
      <c r="J1759" s="50">
        <v>4.0159997940063397</v>
      </c>
      <c r="K1759" s="139">
        <f t="shared" si="262"/>
        <v>-2.1675799080453605E-2</v>
      </c>
      <c r="L1759" s="140">
        <f t="shared" si="263"/>
        <v>5.9658210257235282</v>
      </c>
      <c r="M1759" s="139" t="e" cm="1">
        <f t="array" ref="M1759">[1]!BSMPut(L1759,$G$4,$G$7,V1759,$G$11,AE1759)</f>
        <v>#VALUE!</v>
      </c>
      <c r="N1759" s="139" t="e">
        <f t="shared" si="264"/>
        <v>#VALUE!</v>
      </c>
      <c r="O1759" s="141">
        <f t="shared" si="265"/>
        <v>-0.13217902386753178</v>
      </c>
      <c r="P1759" s="139">
        <f t="shared" si="266"/>
        <v>1.4611596398934047E-2</v>
      </c>
      <c r="Q1759" s="156">
        <f t="shared" si="267"/>
        <v>2.8555856105103336E-3</v>
      </c>
      <c r="R1759" s="156">
        <f t="shared" si="261"/>
        <v>1.7467182009444381E-2</v>
      </c>
    </row>
    <row r="1760" spans="9:18" ht="15" x14ac:dyDescent="0.2">
      <c r="I1760" s="49">
        <v>42597</v>
      </c>
      <c r="J1760" s="50">
        <v>4.1040000915527299</v>
      </c>
      <c r="K1760" s="139">
        <f t="shared" si="262"/>
        <v>-1.9473951931275172E-3</v>
      </c>
      <c r="L1760" s="140">
        <f t="shared" si="263"/>
        <v>6.086124833606795</v>
      </c>
      <c r="M1760" s="139" t="e" cm="1">
        <f t="array" ref="M1760">[1]!BSMPut(L1760,$G$4,$G$7,V1760,$G$11,AE1760)</f>
        <v>#VALUE!</v>
      </c>
      <c r="N1760" s="139" t="e">
        <f t="shared" si="264"/>
        <v>#VALUE!</v>
      </c>
      <c r="O1760" s="141">
        <f t="shared" si="265"/>
        <v>-1.1875215984264997E-2</v>
      </c>
      <c r="P1760" s="139">
        <f t="shared" si="266"/>
        <v>1.3127337306269259E-3</v>
      </c>
      <c r="Q1760" s="156">
        <f t="shared" si="267"/>
        <v>2.3049055768105939E-5</v>
      </c>
      <c r="R1760" s="156">
        <f t="shared" si="261"/>
        <v>1.3357827863950318E-3</v>
      </c>
    </row>
    <row r="1761" spans="9:18" ht="15" x14ac:dyDescent="0.2">
      <c r="I1761" s="49">
        <v>42594</v>
      </c>
      <c r="J1761" s="50">
        <v>4.1119999885559002</v>
      </c>
      <c r="K1761" s="139">
        <f t="shared" si="262"/>
        <v>9.7328159076264214E-4</v>
      </c>
      <c r="L1761" s="140">
        <f t="shared" si="263"/>
        <v>6.1039351207797967</v>
      </c>
      <c r="M1761" s="139" t="e" cm="1">
        <f t="array" ref="M1761">[1]!BSMPut(L1761,$G$4,$G$7,V1761,$G$11,AE1761)</f>
        <v>#VALUE!</v>
      </c>
      <c r="N1761" s="139" t="e">
        <f t="shared" si="264"/>
        <v>#VALUE!</v>
      </c>
      <c r="O1761" s="141">
        <f t="shared" si="265"/>
        <v>5.9350711887367069E-3</v>
      </c>
      <c r="P1761" s="139">
        <f t="shared" si="266"/>
        <v>-6.5608643694988302E-4</v>
      </c>
      <c r="Q1761" s="156">
        <f t="shared" si="267"/>
        <v>5.7573412162113114E-6</v>
      </c>
      <c r="R1761" s="156">
        <f t="shared" si="261"/>
        <v>-6.503290957336717E-4</v>
      </c>
    </row>
    <row r="1762" spans="9:18" ht="15" x14ac:dyDescent="0.2">
      <c r="I1762" s="49">
        <v>42593</v>
      </c>
      <c r="J1762" s="50">
        <v>4.1079998016357404</v>
      </c>
      <c r="K1762" s="139">
        <f t="shared" si="262"/>
        <v>1.6196670098284661E-2</v>
      </c>
      <c r="L1762" s="140">
        <f t="shared" si="263"/>
        <v>6.19676734465361</v>
      </c>
      <c r="M1762" s="139" t="e" cm="1">
        <f t="array" ref="M1762">[1]!BSMPut(L1762,$G$4,$G$7,V1762,$G$11,AE1762)</f>
        <v>#VALUE!</v>
      </c>
      <c r="N1762" s="139" t="e">
        <f t="shared" si="264"/>
        <v>#VALUE!</v>
      </c>
      <c r="O1762" s="141">
        <f t="shared" si="265"/>
        <v>9.8767295062549998E-2</v>
      </c>
      <c r="P1762" s="139">
        <f t="shared" si="266"/>
        <v>-1.091813065827084E-2</v>
      </c>
      <c r="Q1762" s="156">
        <f t="shared" si="267"/>
        <v>1.5943968367609202E-3</v>
      </c>
      <c r="R1762" s="156">
        <f t="shared" si="261"/>
        <v>-9.3237338215099198E-3</v>
      </c>
    </row>
    <row r="1763" spans="9:18" ht="15" x14ac:dyDescent="0.2">
      <c r="I1763" s="49">
        <v>42592</v>
      </c>
      <c r="J1763" s="50">
        <v>4.0419998168945304</v>
      </c>
      <c r="K1763" s="139">
        <f t="shared" si="262"/>
        <v>-5.4281685097581642E-3</v>
      </c>
      <c r="L1763" s="140">
        <f t="shared" si="263"/>
        <v>6.0648990777493665</v>
      </c>
      <c r="M1763" s="139" t="e" cm="1">
        <f t="array" ref="M1763">[1]!BSMPut(L1763,$G$4,$G$7,V1763,$G$11,AE1763)</f>
        <v>#VALUE!</v>
      </c>
      <c r="N1763" s="139" t="e">
        <f t="shared" si="264"/>
        <v>#VALUE!</v>
      </c>
      <c r="O1763" s="141">
        <f t="shared" si="265"/>
        <v>-3.3100971841693472E-2</v>
      </c>
      <c r="P1763" s="139">
        <f t="shared" si="266"/>
        <v>3.6591134267115019E-3</v>
      </c>
      <c r="Q1763" s="156">
        <f t="shared" si="267"/>
        <v>1.790818589266827E-4</v>
      </c>
      <c r="R1763" s="156">
        <f t="shared" si="261"/>
        <v>3.8381952856381845E-3</v>
      </c>
    </row>
    <row r="1764" spans="9:18" ht="15" x14ac:dyDescent="0.2">
      <c r="I1764" s="49">
        <v>42591</v>
      </c>
      <c r="J1764" s="50">
        <v>4.0640001296996999</v>
      </c>
      <c r="K1764" s="139">
        <f t="shared" si="262"/>
        <v>-5.3987458025358233E-3</v>
      </c>
      <c r="L1764" s="140">
        <f t="shared" si="263"/>
        <v>6.0650784974194671</v>
      </c>
      <c r="M1764" s="139" t="e" cm="1">
        <f t="array" ref="M1764">[1]!BSMPut(L1764,$G$4,$G$7,V1764,$G$11,AE1764)</f>
        <v>#VALUE!</v>
      </c>
      <c r="N1764" s="139" t="e">
        <f t="shared" si="264"/>
        <v>#VALUE!</v>
      </c>
      <c r="O1764" s="141">
        <f t="shared" si="265"/>
        <v>-3.2921552171592872E-2</v>
      </c>
      <c r="P1764" s="139">
        <f t="shared" si="266"/>
        <v>3.6392796608927499E-3</v>
      </c>
      <c r="Q1764" s="156">
        <f t="shared" si="267"/>
        <v>1.7714573888202295E-4</v>
      </c>
      <c r="R1764" s="156">
        <f t="shared" si="261"/>
        <v>3.8164253997747728E-3</v>
      </c>
    </row>
    <row r="1765" spans="9:18" ht="15" x14ac:dyDescent="0.2">
      <c r="I1765" s="49">
        <v>42590</v>
      </c>
      <c r="J1765" s="50">
        <v>4.0859999656677202</v>
      </c>
      <c r="K1765" s="139">
        <f t="shared" si="262"/>
        <v>9.7947780733286774E-4</v>
      </c>
      <c r="L1765" s="140">
        <f t="shared" si="263"/>
        <v>6.1039729053087495</v>
      </c>
      <c r="M1765" s="139" t="e" cm="1">
        <f t="array" ref="M1765">[1]!BSMPut(L1765,$G$4,$G$7,V1765,$G$11,AE1765)</f>
        <v>#VALUE!</v>
      </c>
      <c r="N1765" s="139" t="e">
        <f t="shared" si="264"/>
        <v>#VALUE!</v>
      </c>
      <c r="O1765" s="141">
        <f t="shared" si="265"/>
        <v>5.9728557176894626E-3</v>
      </c>
      <c r="P1765" s="139">
        <f t="shared" si="266"/>
        <v>-6.6026328945663782E-4</v>
      </c>
      <c r="Q1765" s="156">
        <f t="shared" si="267"/>
        <v>5.8308806491642058E-6</v>
      </c>
      <c r="R1765" s="156">
        <f t="shared" si="261"/>
        <v>-6.5443240880747359E-4</v>
      </c>
    </row>
    <row r="1766" spans="9:18" ht="15" x14ac:dyDescent="0.2">
      <c r="I1766" s="49">
        <v>42587</v>
      </c>
      <c r="J1766" s="50">
        <v>4.0819997787475497</v>
      </c>
      <c r="K1766" s="139">
        <f t="shared" si="262"/>
        <v>6.8829866211230504E-3</v>
      </c>
      <c r="L1766" s="140">
        <f t="shared" si="263"/>
        <v>6.1399725023480034</v>
      </c>
      <c r="M1766" s="139" t="e" cm="1">
        <f t="array" ref="M1766">[1]!BSMPut(L1766,$G$4,$G$7,V1766,$G$11,AE1766)</f>
        <v>#VALUE!</v>
      </c>
      <c r="N1766" s="139" t="e">
        <f t="shared" si="264"/>
        <v>#VALUE!</v>
      </c>
      <c r="O1766" s="141">
        <f t="shared" si="265"/>
        <v>4.197245275694339E-2</v>
      </c>
      <c r="P1766" s="139">
        <f t="shared" si="266"/>
        <v>-4.6398023045805649E-3</v>
      </c>
      <c r="Q1766" s="156">
        <f t="shared" si="267"/>
        <v>2.8793787958954962E-4</v>
      </c>
      <c r="R1766" s="156">
        <f t="shared" si="261"/>
        <v>-4.351864424991015E-3</v>
      </c>
    </row>
    <row r="1767" spans="9:18" ht="15" x14ac:dyDescent="0.2">
      <c r="I1767" s="49">
        <v>42586</v>
      </c>
      <c r="J1767" s="50">
        <v>4.0539999008178702</v>
      </c>
      <c r="K1767" s="139">
        <f t="shared" si="262"/>
        <v>2.9644498838380991E-3</v>
      </c>
      <c r="L1767" s="140">
        <f t="shared" si="263"/>
        <v>6.1160772651297153</v>
      </c>
      <c r="M1767" s="139" t="e" cm="1">
        <f t="array" ref="M1767">[1]!BSMPut(L1767,$G$4,$G$7,V1767,$G$11,AE1767)</f>
        <v>#VALUE!</v>
      </c>
      <c r="N1767" s="139" t="e">
        <f t="shared" si="264"/>
        <v>#VALUE!</v>
      </c>
      <c r="O1767" s="141">
        <f t="shared" si="265"/>
        <v>1.8077215538655267E-2</v>
      </c>
      <c r="P1767" s="139">
        <f t="shared" si="266"/>
        <v>-1.9983274935672455E-3</v>
      </c>
      <c r="Q1767" s="156">
        <f t="shared" si="267"/>
        <v>5.3411303460701196E-5</v>
      </c>
      <c r="R1767" s="156">
        <f t="shared" si="261"/>
        <v>-1.9449161901065443E-3</v>
      </c>
    </row>
    <row r="1768" spans="9:18" ht="15" x14ac:dyDescent="0.2">
      <c r="I1768" s="49">
        <v>42585</v>
      </c>
      <c r="J1768" s="50">
        <v>4.0419998168945304</v>
      </c>
      <c r="K1768" s="139">
        <f t="shared" si="262"/>
        <v>1.4855269542580101E-3</v>
      </c>
      <c r="L1768" s="140">
        <f t="shared" si="263"/>
        <v>6.1070587930317943</v>
      </c>
      <c r="M1768" s="139" t="e" cm="1">
        <f t="array" ref="M1768">[1]!BSMPut(L1768,$G$4,$G$7,V1768,$G$11,AE1768)</f>
        <v>#VALUE!</v>
      </c>
      <c r="N1768" s="139" t="e">
        <f t="shared" si="264"/>
        <v>#VALUE!</v>
      </c>
      <c r="O1768" s="141">
        <f t="shared" si="265"/>
        <v>9.0587434407343181E-3</v>
      </c>
      <c r="P1768" s="139">
        <f t="shared" si="266"/>
        <v>-1.0013896241975071E-3</v>
      </c>
      <c r="Q1768" s="156">
        <f t="shared" si="267"/>
        <v>1.3412385391380424E-5</v>
      </c>
      <c r="R1768" s="156">
        <f t="shared" si="261"/>
        <v>-9.8797723880612669E-4</v>
      </c>
    </row>
    <row r="1769" spans="9:18" ht="15" x14ac:dyDescent="0.2">
      <c r="I1769" s="49">
        <v>42584</v>
      </c>
      <c r="J1769" s="50">
        <v>4.0359997749328604</v>
      </c>
      <c r="K1769" s="139">
        <f t="shared" si="262"/>
        <v>-1.8655478643305592E-2</v>
      </c>
      <c r="L1769" s="140">
        <f t="shared" si="263"/>
        <v>5.9842389398990372</v>
      </c>
      <c r="M1769" s="139" t="e" cm="1">
        <f t="array" ref="M1769">[1]!BSMPut(L1769,$G$4,$G$7,V1769,$G$11,AE1769)</f>
        <v>#VALUE!</v>
      </c>
      <c r="N1769" s="139" t="e">
        <f t="shared" si="264"/>
        <v>#VALUE!</v>
      </c>
      <c r="O1769" s="141">
        <f t="shared" si="265"/>
        <v>-0.1137611096920228</v>
      </c>
      <c r="P1769" s="139">
        <f t="shared" si="266"/>
        <v>1.2575606719418427E-2</v>
      </c>
      <c r="Q1769" s="156">
        <f t="shared" si="267"/>
        <v>2.1152307129251834E-3</v>
      </c>
      <c r="R1769" s="156">
        <f t="shared" si="261"/>
        <v>1.4690837432343611E-2</v>
      </c>
    </row>
    <row r="1770" spans="9:18" ht="15" x14ac:dyDescent="0.2">
      <c r="I1770" s="49">
        <v>42583</v>
      </c>
      <c r="J1770" s="50">
        <v>4.1119999885559002</v>
      </c>
      <c r="K1770" s="139">
        <f t="shared" si="262"/>
        <v>3.4104634517743591E-3</v>
      </c>
      <c r="L1770" s="140">
        <f t="shared" si="263"/>
        <v>6.1187970558891092</v>
      </c>
      <c r="M1770" s="139" t="e" cm="1">
        <f t="array" ref="M1770">[1]!BSMPut(L1770,$G$4,$G$7,V1770,$G$11,AE1770)</f>
        <v>#VALUE!</v>
      </c>
      <c r="N1770" s="139" t="e">
        <f t="shared" si="264"/>
        <v>#VALUE!</v>
      </c>
      <c r="O1770" s="141">
        <f t="shared" si="265"/>
        <v>2.0797006298049148E-2</v>
      </c>
      <c r="P1770" s="139">
        <f t="shared" si="266"/>
        <v>-2.2989840100326804E-3</v>
      </c>
      <c r="Q1770" s="156">
        <f t="shared" si="267"/>
        <v>7.0692241251093179E-5</v>
      </c>
      <c r="R1770" s="156">
        <f t="shared" si="261"/>
        <v>-2.2282917687815873E-3</v>
      </c>
    </row>
    <row r="1771" spans="9:18" ht="15" x14ac:dyDescent="0.2">
      <c r="I1771" s="49">
        <v>42580</v>
      </c>
      <c r="J1771" s="50">
        <v>4.09800004959106</v>
      </c>
      <c r="K1771" s="139">
        <f t="shared" si="262"/>
        <v>1.4254379387254533E-2</v>
      </c>
      <c r="L1771" s="140">
        <f t="shared" si="263"/>
        <v>6.1849232558014275</v>
      </c>
      <c r="M1771" s="139" t="e" cm="1">
        <f t="array" ref="M1771">[1]!BSMPut(L1771,$G$4,$G$7,V1771,$G$11,AE1771)</f>
        <v>#VALUE!</v>
      </c>
      <c r="N1771" s="139" t="e">
        <f t="shared" si="264"/>
        <v>#VALUE!</v>
      </c>
      <c r="O1771" s="141">
        <f t="shared" si="265"/>
        <v>8.6923206210367532E-2</v>
      </c>
      <c r="P1771" s="139">
        <f t="shared" si="266"/>
        <v>-9.6088378449524139E-3</v>
      </c>
      <c r="Q1771" s="156">
        <f t="shared" si="267"/>
        <v>1.2349278317537226E-3</v>
      </c>
      <c r="R1771" s="156">
        <f t="shared" si="261"/>
        <v>-8.3739100131986904E-3</v>
      </c>
    </row>
    <row r="1772" spans="9:18" ht="15" x14ac:dyDescent="0.2">
      <c r="I1772" s="49">
        <v>42579</v>
      </c>
      <c r="J1772" s="50">
        <v>4.0399999618530202</v>
      </c>
      <c r="K1772" s="139">
        <f t="shared" si="262"/>
        <v>1.9821356778774398E-3</v>
      </c>
      <c r="L1772" s="140">
        <f t="shared" si="263"/>
        <v>6.1100871130530532</v>
      </c>
      <c r="M1772" s="139" t="e" cm="1">
        <f t="array" ref="M1772">[1]!BSMPut(L1772,$G$4,$G$7,V1772,$G$11,AE1772)</f>
        <v>#VALUE!</v>
      </c>
      <c r="N1772" s="139" t="e">
        <f t="shared" si="264"/>
        <v>#VALUE!</v>
      </c>
      <c r="O1772" s="141">
        <f t="shared" si="265"/>
        <v>1.2087063461993175E-2</v>
      </c>
      <c r="P1772" s="139">
        <f t="shared" si="266"/>
        <v>-1.3361521956157315E-3</v>
      </c>
      <c r="Q1772" s="156">
        <f t="shared" si="267"/>
        <v>2.387875660933584E-5</v>
      </c>
      <c r="R1772" s="156">
        <f t="shared" si="261"/>
        <v>-1.3122734390063956E-3</v>
      </c>
    </row>
    <row r="1773" spans="9:18" ht="15" x14ac:dyDescent="0.2">
      <c r="I1773" s="49">
        <v>42578</v>
      </c>
      <c r="J1773" s="50">
        <v>4.03200006484985</v>
      </c>
      <c r="K1773" s="139">
        <f t="shared" si="262"/>
        <v>9.926023019858469E-4</v>
      </c>
      <c r="L1773" s="140">
        <f t="shared" si="263"/>
        <v>6.1040529384777944</v>
      </c>
      <c r="M1773" s="139" t="e" cm="1">
        <f t="array" ref="M1773">[1]!BSMPut(L1773,$G$4,$G$7,V1773,$G$11,AE1773)</f>
        <v>#VALUE!</v>
      </c>
      <c r="N1773" s="139" t="e">
        <f t="shared" si="264"/>
        <v>#VALUE!</v>
      </c>
      <c r="O1773" s="141">
        <f t="shared" si="265"/>
        <v>6.0528888867343866E-3</v>
      </c>
      <c r="P1773" s="139">
        <f t="shared" si="266"/>
        <v>-6.6911047511738282E-4</v>
      </c>
      <c r="Q1773" s="156">
        <f t="shared" si="267"/>
        <v>5.9881891145657221E-6</v>
      </c>
      <c r="R1773" s="156">
        <f t="shared" si="261"/>
        <v>-6.6312228600281706E-4</v>
      </c>
    </row>
    <row r="1774" spans="9:18" ht="15" x14ac:dyDescent="0.2">
      <c r="I1774" s="49">
        <v>42577</v>
      </c>
      <c r="J1774" s="50">
        <v>4.0279998779296804</v>
      </c>
      <c r="K1774" s="139">
        <f t="shared" si="262"/>
        <v>4.9776064661220323E-3</v>
      </c>
      <c r="L1774" s="140">
        <f t="shared" si="263"/>
        <v>6.1283534940683166</v>
      </c>
      <c r="M1774" s="139" t="e" cm="1">
        <f t="array" ref="M1774">[1]!BSMPut(L1774,$G$4,$G$7,V1774,$G$11,AE1774)</f>
        <v>#VALUE!</v>
      </c>
      <c r="N1774" s="139" t="e">
        <f t="shared" si="264"/>
        <v>#VALUE!</v>
      </c>
      <c r="O1774" s="141">
        <f t="shared" si="265"/>
        <v>3.035344447725663E-2</v>
      </c>
      <c r="P1774" s="139">
        <f t="shared" si="266"/>
        <v>-3.3553907953171916E-3</v>
      </c>
      <c r="Q1774" s="156">
        <f t="shared" si="267"/>
        <v>1.5058650966475097E-4</v>
      </c>
      <c r="R1774" s="156">
        <f t="shared" si="261"/>
        <v>-3.2048042856524408E-3</v>
      </c>
    </row>
    <row r="1775" spans="9:18" ht="15" x14ac:dyDescent="0.2">
      <c r="I1775" s="49">
        <v>42576</v>
      </c>
      <c r="J1775" s="50">
        <v>4.0079998970031703</v>
      </c>
      <c r="K1775" s="139">
        <f t="shared" si="262"/>
        <v>-3.4869124820205689E-3</v>
      </c>
      <c r="L1775" s="140">
        <f t="shared" si="263"/>
        <v>6.0767368571027784</v>
      </c>
      <c r="M1775" s="139" t="e" cm="1">
        <f t="array" ref="M1775">[1]!BSMPut(L1775,$G$4,$G$7,V1775,$G$11,AE1775)</f>
        <v>#VALUE!</v>
      </c>
      <c r="N1775" s="139" t="e">
        <f t="shared" si="264"/>
        <v>#VALUE!</v>
      </c>
      <c r="O1775" s="141">
        <f t="shared" si="265"/>
        <v>-2.1263192488281568E-2</v>
      </c>
      <c r="P1775" s="139">
        <f t="shared" si="266"/>
        <v>2.3505180905480537E-3</v>
      </c>
      <c r="Q1775" s="156">
        <f t="shared" si="267"/>
        <v>7.3897040495010869E-5</v>
      </c>
      <c r="R1775" s="156">
        <f t="shared" si="261"/>
        <v>2.4244151310430645E-3</v>
      </c>
    </row>
    <row r="1776" spans="9:18" ht="15" x14ac:dyDescent="0.2">
      <c r="I1776" s="49">
        <v>42573</v>
      </c>
      <c r="J1776" s="50">
        <v>4.0219998359680096</v>
      </c>
      <c r="K1776" s="139">
        <f t="shared" si="262"/>
        <v>1.4929194705874261E-3</v>
      </c>
      <c r="L1776" s="140">
        <f t="shared" si="263"/>
        <v>6.1071038725967384</v>
      </c>
      <c r="M1776" s="139" t="e" cm="1">
        <f t="array" ref="M1776">[1]!BSMPut(L1776,$G$4,$G$7,V1776,$G$11,AE1776)</f>
        <v>#VALUE!</v>
      </c>
      <c r="N1776" s="139" t="e">
        <f t="shared" si="264"/>
        <v>#VALUE!</v>
      </c>
      <c r="O1776" s="141">
        <f t="shared" si="265"/>
        <v>9.1038230056783576E-3</v>
      </c>
      <c r="P1776" s="139">
        <f t="shared" si="266"/>
        <v>-1.0063728990737232E-3</v>
      </c>
      <c r="Q1776" s="156">
        <f t="shared" si="267"/>
        <v>1.3546207243547E-5</v>
      </c>
      <c r="R1776" s="156">
        <f t="shared" si="261"/>
        <v>-9.9282669183017608E-4</v>
      </c>
    </row>
    <row r="1777" spans="9:18" ht="15" x14ac:dyDescent="0.2">
      <c r="I1777" s="49">
        <v>42572</v>
      </c>
      <c r="J1777" s="50">
        <v>4.0159997940063397</v>
      </c>
      <c r="K1777" s="139">
        <f t="shared" si="262"/>
        <v>1.0010024552387892E-2</v>
      </c>
      <c r="L1777" s="140">
        <f t="shared" si="263"/>
        <v>6.1590411798079296</v>
      </c>
      <c r="M1777" s="139" t="e" cm="1">
        <f t="array" ref="M1777">[1]!BSMPut(L1777,$G$4,$G$7,V1777,$G$11,AE1777)</f>
        <v>#VALUE!</v>
      </c>
      <c r="N1777" s="139" t="e">
        <f t="shared" si="264"/>
        <v>#VALUE!</v>
      </c>
      <c r="O1777" s="141">
        <f t="shared" si="265"/>
        <v>6.1041130216869632E-2</v>
      </c>
      <c r="P1777" s="139">
        <f t="shared" si="266"/>
        <v>-6.7477299526552438E-3</v>
      </c>
      <c r="Q1777" s="156">
        <f t="shared" si="267"/>
        <v>6.0899711711993095E-4</v>
      </c>
      <c r="R1777" s="156">
        <f t="shared" si="261"/>
        <v>-6.1387328355353129E-3</v>
      </c>
    </row>
    <row r="1778" spans="9:18" ht="15" x14ac:dyDescent="0.2">
      <c r="I1778" s="49">
        <v>42571</v>
      </c>
      <c r="J1778" s="50">
        <v>3.9760000705718901</v>
      </c>
      <c r="K1778" s="139">
        <f t="shared" si="262"/>
        <v>2.0141334643812795E-3</v>
      </c>
      <c r="L1778" s="140">
        <f t="shared" si="263"/>
        <v>6.1102822355567401</v>
      </c>
      <c r="M1778" s="139" t="e" cm="1">
        <f t="array" ref="M1778">[1]!BSMPut(L1778,$G$4,$G$7,V1778,$G$11,AE1778)</f>
        <v>#VALUE!</v>
      </c>
      <c r="N1778" s="139" t="e">
        <f t="shared" si="264"/>
        <v>#VALUE!</v>
      </c>
      <c r="O1778" s="141">
        <f t="shared" si="265"/>
        <v>1.2282185965680092E-2</v>
      </c>
      <c r="P1778" s="139">
        <f t="shared" si="266"/>
        <v>-1.357721815278531E-3</v>
      </c>
      <c r="Q1778" s="156">
        <f t="shared" si="267"/>
        <v>2.4655933032762874E-5</v>
      </c>
      <c r="R1778" s="156">
        <f t="shared" si="261"/>
        <v>-1.333065882245768E-3</v>
      </c>
    </row>
    <row r="1779" spans="9:18" ht="15" x14ac:dyDescent="0.2">
      <c r="I1779" s="49">
        <v>42570</v>
      </c>
      <c r="J1779" s="50">
        <v>3.9679999351501398</v>
      </c>
      <c r="K1779" s="139">
        <f t="shared" si="262"/>
        <v>-9.0317350569141391E-3</v>
      </c>
      <c r="L1779" s="140">
        <f t="shared" si="263"/>
        <v>6.042924528766104</v>
      </c>
      <c r="M1779" s="139" t="e" cm="1">
        <f t="array" ref="M1779">[1]!BSMPut(L1779,$G$4,$G$7,V1779,$G$11,AE1779)</f>
        <v>#VALUE!</v>
      </c>
      <c r="N1779" s="139" t="e">
        <f t="shared" si="264"/>
        <v>#VALUE!</v>
      </c>
      <c r="O1779" s="141">
        <f t="shared" si="265"/>
        <v>-5.5075520824956037E-2</v>
      </c>
      <c r="P1779" s="139">
        <f t="shared" si="266"/>
        <v>6.0882677009466094E-3</v>
      </c>
      <c r="Q1779" s="156">
        <f t="shared" si="267"/>
        <v>4.957780897301595E-4</v>
      </c>
      <c r="R1779" s="156">
        <f t="shared" si="261"/>
        <v>6.584045790676769E-3</v>
      </c>
    </row>
    <row r="1780" spans="9:18" ht="15" x14ac:dyDescent="0.2">
      <c r="I1780" s="49">
        <v>42569</v>
      </c>
      <c r="J1780" s="50">
        <v>4.0040001869201598</v>
      </c>
      <c r="K1780" s="139">
        <f t="shared" si="262"/>
        <v>4.5056710333459841E-3</v>
      </c>
      <c r="L1780" s="140">
        <f t="shared" si="263"/>
        <v>6.1254756317758448</v>
      </c>
      <c r="M1780" s="139" t="e" cm="1">
        <f t="array" ref="M1780">[1]!BSMPut(L1780,$G$4,$G$7,V1780,$G$11,AE1780)</f>
        <v>#VALUE!</v>
      </c>
      <c r="N1780" s="139" t="e">
        <f t="shared" si="264"/>
        <v>#VALUE!</v>
      </c>
      <c r="O1780" s="141">
        <f t="shared" si="265"/>
        <v>2.7475582184784741E-2</v>
      </c>
      <c r="P1780" s="139">
        <f t="shared" si="266"/>
        <v>-3.0372604212311151E-3</v>
      </c>
      <c r="Q1780" s="156">
        <f t="shared" si="267"/>
        <v>1.2338543918844467E-4</v>
      </c>
      <c r="R1780" s="156">
        <f t="shared" si="261"/>
        <v>-2.9138749820426706E-3</v>
      </c>
    </row>
    <row r="1781" spans="9:18" ht="15" x14ac:dyDescent="0.2">
      <c r="I1781" s="49">
        <v>42566</v>
      </c>
      <c r="J1781" s="50">
        <v>3.98600006103515</v>
      </c>
      <c r="K1781" s="139">
        <f t="shared" si="262"/>
        <v>-1.0029961889487769E-3</v>
      </c>
      <c r="L1781" s="140">
        <f t="shared" si="263"/>
        <v>6.0918837787811109</v>
      </c>
      <c r="M1781" s="139" t="e" cm="1">
        <f t="array" ref="M1781">[1]!BSMPut(L1781,$G$4,$G$7,V1781,$G$11,AE1781)</f>
        <v>#VALUE!</v>
      </c>
      <c r="N1781" s="139" t="e">
        <f t="shared" si="264"/>
        <v>#VALUE!</v>
      </c>
      <c r="O1781" s="141">
        <f t="shared" si="265"/>
        <v>-6.1162708099491425E-3</v>
      </c>
      <c r="P1781" s="139">
        <f t="shared" si="266"/>
        <v>6.7611696566258748E-4</v>
      </c>
      <c r="Q1781" s="156">
        <f t="shared" si="267"/>
        <v>6.1142545730443696E-6</v>
      </c>
      <c r="R1781" s="156">
        <f t="shared" si="261"/>
        <v>6.8223122023563186E-4</v>
      </c>
    </row>
    <row r="1782" spans="9:18" ht="15" x14ac:dyDescent="0.2">
      <c r="I1782" s="49">
        <v>42565</v>
      </c>
      <c r="J1782" s="50">
        <v>3.9900000095367401</v>
      </c>
      <c r="K1782" s="139">
        <f t="shared" si="262"/>
        <v>4.0180949217915735E-3</v>
      </c>
      <c r="L1782" s="140">
        <f t="shared" si="263"/>
        <v>6.1225023926234066</v>
      </c>
      <c r="M1782" s="139" t="e" cm="1">
        <f t="array" ref="M1782">[1]!BSMPut(L1782,$G$4,$G$7,V1782,$G$11,AE1782)</f>
        <v>#VALUE!</v>
      </c>
      <c r="N1782" s="139" t="e">
        <f t="shared" si="264"/>
        <v>#VALUE!</v>
      </c>
      <c r="O1782" s="141">
        <f t="shared" si="265"/>
        <v>2.4502343032346552E-2</v>
      </c>
      <c r="P1782" s="139">
        <f t="shared" si="266"/>
        <v>-2.7085867087026099E-3</v>
      </c>
      <c r="Q1782" s="156">
        <f t="shared" si="267"/>
        <v>9.8126280155790468E-5</v>
      </c>
      <c r="R1782" s="156">
        <f t="shared" si="261"/>
        <v>-2.6104604285468193E-3</v>
      </c>
    </row>
    <row r="1783" spans="9:18" ht="15" x14ac:dyDescent="0.2">
      <c r="I1783" s="49">
        <v>42564</v>
      </c>
      <c r="J1783" s="50">
        <v>3.9739999771118102</v>
      </c>
      <c r="K1783" s="139">
        <f t="shared" si="262"/>
        <v>-3.516692685483833E-3</v>
      </c>
      <c r="L1783" s="140">
        <f t="shared" si="263"/>
        <v>6.0765552574205834</v>
      </c>
      <c r="M1783" s="139" t="e" cm="1">
        <f t="array" ref="M1783">[1]!BSMPut(L1783,$G$4,$G$7,V1783,$G$11,AE1783)</f>
        <v>#VALUE!</v>
      </c>
      <c r="N1783" s="139" t="e">
        <f t="shared" si="264"/>
        <v>#VALUE!</v>
      </c>
      <c r="O1783" s="141">
        <f t="shared" si="265"/>
        <v>-2.1444792170476568E-2</v>
      </c>
      <c r="P1783" s="139">
        <f t="shared" si="266"/>
        <v>2.3705928435971252E-3</v>
      </c>
      <c r="Q1783" s="156">
        <f t="shared" si="267"/>
        <v>7.5164675625400733E-5</v>
      </c>
      <c r="R1783" s="156">
        <f t="shared" si="261"/>
        <v>2.4457575192225259E-3</v>
      </c>
    </row>
    <row r="1784" spans="9:18" ht="15" x14ac:dyDescent="0.2">
      <c r="I1784" s="49">
        <v>42563</v>
      </c>
      <c r="J1784" s="50">
        <v>3.9879999160766602</v>
      </c>
      <c r="K1784" s="139">
        <f t="shared" si="262"/>
        <v>4.0201141648113599E-3</v>
      </c>
      <c r="L1784" s="140">
        <f t="shared" si="263"/>
        <v>6.1225147059674407</v>
      </c>
      <c r="M1784" s="139" t="e" cm="1">
        <f t="array" ref="M1784">[1]!BSMPut(L1784,$G$4,$G$7,V1784,$G$11,AE1784)</f>
        <v>#VALUE!</v>
      </c>
      <c r="N1784" s="139" t="e">
        <f t="shared" si="264"/>
        <v>#VALUE!</v>
      </c>
      <c r="O1784" s="141">
        <f t="shared" si="265"/>
        <v>2.4514656376380728E-2</v>
      </c>
      <c r="P1784" s="139">
        <f t="shared" si="266"/>
        <v>-2.7099478748550312E-3</v>
      </c>
      <c r="Q1784" s="156">
        <f t="shared" si="267"/>
        <v>9.8224929190566287E-5</v>
      </c>
      <c r="R1784" s="156">
        <f t="shared" si="261"/>
        <v>-2.6117229456644651E-3</v>
      </c>
    </row>
    <row r="1785" spans="9:18" ht="15" x14ac:dyDescent="0.2">
      <c r="I1785" s="49">
        <v>42562</v>
      </c>
      <c r="J1785" s="50">
        <v>3.9719998836517298</v>
      </c>
      <c r="K1785" s="139">
        <f t="shared" si="262"/>
        <v>1.0121534494321864E-2</v>
      </c>
      <c r="L1785" s="140">
        <f t="shared" si="263"/>
        <v>6.1597211674393728</v>
      </c>
      <c r="M1785" s="139" t="e" cm="1">
        <f t="array" ref="M1785">[1]!BSMPut(L1785,$G$4,$G$7,V1785,$G$11,AE1785)</f>
        <v>#VALUE!</v>
      </c>
      <c r="N1785" s="139" t="e">
        <f t="shared" si="264"/>
        <v>#VALUE!</v>
      </c>
      <c r="O1785" s="141">
        <f t="shared" si="265"/>
        <v>6.1721117848312801E-2</v>
      </c>
      <c r="P1785" s="139">
        <f t="shared" si="266"/>
        <v>-6.8228984970747589E-3</v>
      </c>
      <c r="Q1785" s="156">
        <f t="shared" si="267"/>
        <v>6.2264093614669287E-4</v>
      </c>
      <c r="R1785" s="156">
        <f t="shared" si="261"/>
        <v>-6.200257560928066E-3</v>
      </c>
    </row>
    <row r="1786" spans="9:18" ht="15" x14ac:dyDescent="0.2">
      <c r="I1786" s="49">
        <v>42559</v>
      </c>
      <c r="J1786" s="50">
        <v>3.9319999217986998</v>
      </c>
      <c r="K1786" s="139">
        <f t="shared" si="262"/>
        <v>1.4344507067468893E-2</v>
      </c>
      <c r="L1786" s="140">
        <f t="shared" si="263"/>
        <v>6.1854728543998441</v>
      </c>
      <c r="M1786" s="139" t="e" cm="1">
        <f t="array" ref="M1786">[1]!BSMPut(L1786,$G$4,$G$7,V1786,$G$11,AE1786)</f>
        <v>#VALUE!</v>
      </c>
      <c r="N1786" s="139" t="e">
        <f t="shared" si="264"/>
        <v>#VALUE!</v>
      </c>
      <c r="O1786" s="141">
        <f t="shared" si="265"/>
        <v>8.7472804808784055E-2</v>
      </c>
      <c r="P1786" s="139">
        <f t="shared" si="266"/>
        <v>-9.6695926656986328E-3</v>
      </c>
      <c r="Q1786" s="156">
        <f t="shared" si="267"/>
        <v>1.25059362057268E-3</v>
      </c>
      <c r="R1786" s="156">
        <f t="shared" si="261"/>
        <v>-8.4189990451259532E-3</v>
      </c>
    </row>
    <row r="1787" spans="9:18" ht="15" x14ac:dyDescent="0.2">
      <c r="I1787" s="49">
        <v>42558</v>
      </c>
      <c r="J1787" s="50">
        <v>3.8759999275207502</v>
      </c>
      <c r="K1787" s="139">
        <f t="shared" si="262"/>
        <v>-1.546801556492275E-3</v>
      </c>
      <c r="L1787" s="140">
        <f t="shared" si="263"/>
        <v>6.0885676536228628</v>
      </c>
      <c r="M1787" s="139" t="e" cm="1">
        <f t="array" ref="M1787">[1]!BSMPut(L1787,$G$4,$G$7,V1787,$G$11,AE1787)</f>
        <v>#VALUE!</v>
      </c>
      <c r="N1787" s="139" t="e">
        <f t="shared" si="264"/>
        <v>#VALUE!</v>
      </c>
      <c r="O1787" s="141">
        <f t="shared" si="265"/>
        <v>-9.4323959681972269E-3</v>
      </c>
      <c r="P1787" s="139">
        <f t="shared" si="266"/>
        <v>1.0426946646266244E-3</v>
      </c>
      <c r="Q1787" s="156">
        <f t="shared" si="267"/>
        <v>1.454166555951827E-5</v>
      </c>
      <c r="R1787" s="156">
        <f t="shared" si="261"/>
        <v>1.0572363301861426E-3</v>
      </c>
    </row>
    <row r="1788" spans="9:18" ht="15" x14ac:dyDescent="0.2">
      <c r="I1788" s="49">
        <v>42557</v>
      </c>
      <c r="J1788" s="50">
        <v>3.8819999694824201</v>
      </c>
      <c r="K1788" s="139">
        <f t="shared" si="262"/>
        <v>-1.7871278386039677E-2</v>
      </c>
      <c r="L1788" s="140">
        <f t="shared" si="263"/>
        <v>5.9890209931067346</v>
      </c>
      <c r="M1788" s="139" t="e" cm="1">
        <f t="array" ref="M1788">[1]!BSMPut(L1788,$G$4,$G$7,V1788,$G$11,AE1788)</f>
        <v>#VALUE!</v>
      </c>
      <c r="N1788" s="139" t="e">
        <f t="shared" si="264"/>
        <v>#VALUE!</v>
      </c>
      <c r="O1788" s="141">
        <f t="shared" si="265"/>
        <v>-0.10897905648432538</v>
      </c>
      <c r="P1788" s="139">
        <f t="shared" si="266"/>
        <v>1.2046979488072485E-2</v>
      </c>
      <c r="Q1788" s="156">
        <f t="shared" si="267"/>
        <v>1.9411370160719215E-3</v>
      </c>
      <c r="R1788" s="156">
        <f t="shared" si="261"/>
        <v>1.3988116504144405E-2</v>
      </c>
    </row>
    <row r="1789" spans="9:18" ht="15" x14ac:dyDescent="0.2">
      <c r="I1789" s="49">
        <v>42556</v>
      </c>
      <c r="J1789" s="50">
        <v>3.95199990272521</v>
      </c>
      <c r="K1789" s="139">
        <f t="shared" si="262"/>
        <v>-1.057146921589186E-2</v>
      </c>
      <c r="L1789" s="140">
        <f t="shared" si="263"/>
        <v>6.0335352297883018</v>
      </c>
      <c r="M1789" s="139" t="e" cm="1">
        <f t="array" ref="M1789">[1]!BSMPut(L1789,$G$4,$G$7,V1789,$G$11,AE1789)</f>
        <v>#VALUE!</v>
      </c>
      <c r="N1789" s="139" t="e">
        <f t="shared" si="264"/>
        <v>#VALUE!</v>
      </c>
      <c r="O1789" s="141">
        <f t="shared" si="265"/>
        <v>-6.44648198027582E-2</v>
      </c>
      <c r="P1789" s="139">
        <f t="shared" si="266"/>
        <v>7.1261982523937286E-3</v>
      </c>
      <c r="Q1789" s="156">
        <f t="shared" si="267"/>
        <v>6.7922810890960446E-4</v>
      </c>
      <c r="R1789" s="156">
        <f t="shared" si="261"/>
        <v>7.8054263613033335E-3</v>
      </c>
    </row>
    <row r="1790" spans="9:18" ht="15" x14ac:dyDescent="0.2">
      <c r="I1790" s="49">
        <v>42555</v>
      </c>
      <c r="J1790" s="50">
        <v>3.9939999580383301</v>
      </c>
      <c r="K1790" s="139">
        <f t="shared" si="262"/>
        <v>2.5068929038824118E-3</v>
      </c>
      <c r="L1790" s="140">
        <f t="shared" si="263"/>
        <v>6.1132870826432546</v>
      </c>
      <c r="M1790" s="139" t="e" cm="1">
        <f t="array" ref="M1790">[1]!BSMPut(L1790,$G$4,$G$7,V1790,$G$11,AE1790)</f>
        <v>#VALUE!</v>
      </c>
      <c r="N1790" s="139" t="e">
        <f t="shared" si="264"/>
        <v>#VALUE!</v>
      </c>
      <c r="O1790" s="141">
        <f t="shared" si="265"/>
        <v>1.5287033052194587E-2</v>
      </c>
      <c r="P1790" s="139">
        <f t="shared" si="266"/>
        <v>-1.6898895948852584E-3</v>
      </c>
      <c r="Q1790" s="156">
        <f t="shared" si="267"/>
        <v>3.8195879394641243E-5</v>
      </c>
      <c r="R1790" s="156">
        <f t="shared" si="261"/>
        <v>-1.6516937154906171E-3</v>
      </c>
    </row>
    <row r="1791" spans="9:18" ht="15" x14ac:dyDescent="0.2">
      <c r="I1791" s="49">
        <v>42552</v>
      </c>
      <c r="J1791" s="50">
        <v>3.9839999675750701</v>
      </c>
      <c r="K1791" s="139">
        <f t="shared" si="262"/>
        <v>1.1105593750764914E-2</v>
      </c>
      <c r="L1791" s="140">
        <f t="shared" si="263"/>
        <v>6.1657219608339631</v>
      </c>
      <c r="M1791" s="139" t="e" cm="1">
        <f t="array" ref="M1791">[1]!BSMPut(L1791,$G$4,$G$7,V1791,$G$11,AE1791)</f>
        <v>#VALUE!</v>
      </c>
      <c r="N1791" s="139" t="e">
        <f t="shared" si="264"/>
        <v>#VALUE!</v>
      </c>
      <c r="O1791" s="141">
        <f t="shared" si="265"/>
        <v>6.7721911242903055E-2</v>
      </c>
      <c r="P1791" s="139">
        <f t="shared" si="266"/>
        <v>-7.486250128745266E-3</v>
      </c>
      <c r="Q1791" s="156">
        <f t="shared" si="267"/>
        <v>7.4959816838951953E-4</v>
      </c>
      <c r="R1791" s="156">
        <f t="shared" si="261"/>
        <v>-6.7366519603557461E-3</v>
      </c>
    </row>
    <row r="1792" spans="9:18" ht="15" x14ac:dyDescent="0.2">
      <c r="I1792" s="49">
        <v>42551</v>
      </c>
      <c r="J1792" s="50">
        <v>3.9400000572204501</v>
      </c>
      <c r="K1792" s="139">
        <f t="shared" si="262"/>
        <v>1.5861175602119904E-2</v>
      </c>
      <c r="L1792" s="140">
        <f t="shared" si="263"/>
        <v>6.1947214991993595</v>
      </c>
      <c r="M1792" s="139" t="e" cm="1">
        <f t="array" ref="M1792">[1]!BSMPut(L1792,$G$4,$G$7,V1792,$G$11,AE1792)</f>
        <v>#VALUE!</v>
      </c>
      <c r="N1792" s="139" t="e">
        <f t="shared" si="264"/>
        <v>#VALUE!</v>
      </c>
      <c r="O1792" s="141">
        <f t="shared" si="265"/>
        <v>9.6721449608299537E-2</v>
      </c>
      <c r="P1792" s="139">
        <f t="shared" si="266"/>
        <v>-1.069197474338029E-2</v>
      </c>
      <c r="Q1792" s="156">
        <f t="shared" si="267"/>
        <v>1.5290289138246824E-3</v>
      </c>
      <c r="R1792" s="156">
        <f t="shared" si="261"/>
        <v>-9.162945829555607E-3</v>
      </c>
    </row>
    <row r="1793" spans="9:18" ht="15" x14ac:dyDescent="0.2">
      <c r="I1793" s="49">
        <v>42550</v>
      </c>
      <c r="J1793" s="50">
        <v>3.8780000209808301</v>
      </c>
      <c r="K1793" s="139">
        <f t="shared" si="262"/>
        <v>3.6233948254308097E-2</v>
      </c>
      <c r="L1793" s="140">
        <f t="shared" si="263"/>
        <v>6.3189546678427106</v>
      </c>
      <c r="M1793" s="139" t="e" cm="1">
        <f t="array" ref="M1793">[1]!BSMPut(L1793,$G$4,$G$7,V1793,$G$11,AE1793)</f>
        <v>#VALUE!</v>
      </c>
      <c r="N1793" s="139" t="e">
        <f t="shared" si="264"/>
        <v>#VALUE!</v>
      </c>
      <c r="O1793" s="141">
        <f t="shared" si="265"/>
        <v>0.22095461825165064</v>
      </c>
      <c r="P1793" s="139">
        <f t="shared" si="266"/>
        <v>-2.442520461952593E-2</v>
      </c>
      <c r="Q1793" s="156">
        <f t="shared" si="267"/>
        <v>7.979510874120313E-3</v>
      </c>
      <c r="R1793" s="156">
        <f t="shared" si="261"/>
        <v>-1.6445693745405617E-2</v>
      </c>
    </row>
    <row r="1794" spans="9:18" ht="15" x14ac:dyDescent="0.2">
      <c r="I1794" s="49">
        <v>42549</v>
      </c>
      <c r="J1794" s="50">
        <v>3.7400000095367401</v>
      </c>
      <c r="K1794" s="139">
        <f t="shared" si="262"/>
        <v>4.9325085185594961E-2</v>
      </c>
      <c r="L1794" s="140">
        <f t="shared" si="263"/>
        <v>6.3987844214989007</v>
      </c>
      <c r="M1794" s="139" t="e" cm="1">
        <f t="array" ref="M1794">[1]!BSMPut(L1794,$G$4,$G$7,V1794,$G$11,AE1794)</f>
        <v>#VALUE!</v>
      </c>
      <c r="N1794" s="139" t="e">
        <f t="shared" si="264"/>
        <v>#VALUE!</v>
      </c>
      <c r="O1794" s="141">
        <f t="shared" si="265"/>
        <v>0.30078437190784069</v>
      </c>
      <c r="P1794" s="139">
        <f t="shared" si="266"/>
        <v>-3.3249903932024795E-2</v>
      </c>
      <c r="Q1794" s="156">
        <f t="shared" si="267"/>
        <v>1.4787019284916528E-2</v>
      </c>
      <c r="R1794" s="156">
        <f t="shared" si="261"/>
        <v>-1.8462884647108269E-2</v>
      </c>
    </row>
    <row r="1795" spans="9:18" ht="15" x14ac:dyDescent="0.2">
      <c r="I1795" s="49">
        <v>42548</v>
      </c>
      <c r="J1795" s="50">
        <v>3.5599999427795401</v>
      </c>
      <c r="K1795" s="139">
        <f t="shared" si="262"/>
        <v>-2.7702642073503987E-2</v>
      </c>
      <c r="L1795" s="140">
        <f t="shared" si="263"/>
        <v>5.9290693368530292</v>
      </c>
      <c r="M1795" s="139" t="e" cm="1">
        <f t="array" ref="M1795">[1]!BSMPut(L1795,$G$4,$G$7,V1795,$G$11,AE1795)</f>
        <v>#VALUE!</v>
      </c>
      <c r="N1795" s="139" t="e">
        <f t="shared" si="264"/>
        <v>#VALUE!</v>
      </c>
      <c r="O1795" s="141">
        <f t="shared" si="265"/>
        <v>-0.16893071273803084</v>
      </c>
      <c r="P1795" s="139">
        <f t="shared" si="266"/>
        <v>1.8674274644259147E-2</v>
      </c>
      <c r="Q1795" s="156">
        <f t="shared" si="267"/>
        <v>4.6643092072108129E-3</v>
      </c>
      <c r="R1795" s="156">
        <f t="shared" ref="R1795:R1858" si="268">P1795+Q1795+X1795+AG1795</f>
        <v>2.333858385146996E-2</v>
      </c>
    </row>
    <row r="1796" spans="9:18" ht="15" x14ac:dyDescent="0.2">
      <c r="I1796" s="49">
        <v>42545</v>
      </c>
      <c r="J1796" s="50">
        <v>3.66000008583068</v>
      </c>
      <c r="K1796" s="139">
        <f t="shared" ref="K1796:K1859" si="269">LN(J1796/J1797)</f>
        <v>-8.1302931041423568E-2</v>
      </c>
      <c r="L1796" s="140">
        <f t="shared" ref="L1796:L1859" si="270">$J$3*(1+K1796)</f>
        <v>5.6022147720685602</v>
      </c>
      <c r="M1796" s="139" t="e" cm="1">
        <f t="array" ref="M1796">[1]!BSMPut(L1796,$G$4,$G$7,V1796,$G$11,AE1796)</f>
        <v>#VALUE!</v>
      </c>
      <c r="N1796" s="139" t="e">
        <f t="shared" ref="N1796:N1859" si="271">$B$5*(M1796-$G$10)</f>
        <v>#VALUE!</v>
      </c>
      <c r="O1796" s="141">
        <f t="shared" ref="O1796:O1859" si="272">L1796-$J$3</f>
        <v>-0.49578527752249979</v>
      </c>
      <c r="P1796" s="139">
        <f t="shared" ref="P1796:P1859" si="273">O1796*$G$15</f>
        <v>5.4806081659010727E-2</v>
      </c>
      <c r="Q1796" s="156">
        <f t="shared" ref="Q1796:Q1859" si="274">0.5*$G$16*O1796^2</f>
        <v>4.0175136082089766E-2</v>
      </c>
      <c r="R1796" s="156">
        <f t="shared" si="268"/>
        <v>9.4981217741100493E-2</v>
      </c>
    </row>
    <row r="1797" spans="9:18" ht="15" x14ac:dyDescent="0.2">
      <c r="I1797" s="49">
        <v>42544</v>
      </c>
      <c r="J1797" s="50">
        <v>3.9700000286102202</v>
      </c>
      <c r="K1797" s="139">
        <f t="shared" si="269"/>
        <v>7.0779154324153853E-3</v>
      </c>
      <c r="L1797" s="140">
        <f t="shared" si="270"/>
        <v>6.1411611782489306</v>
      </c>
      <c r="M1797" s="139" t="e" cm="1">
        <f t="array" ref="M1797">[1]!BSMPut(L1797,$G$4,$G$7,V1797,$G$11,AE1797)</f>
        <v>#VALUE!</v>
      </c>
      <c r="N1797" s="139" t="e">
        <f t="shared" si="271"/>
        <v>#VALUE!</v>
      </c>
      <c r="O1797" s="141">
        <f t="shared" si="272"/>
        <v>4.3161128657870584E-2</v>
      </c>
      <c r="P1797" s="139">
        <f t="shared" si="273"/>
        <v>-4.7712032788447866E-3</v>
      </c>
      <c r="Q1797" s="156">
        <f t="shared" si="274"/>
        <v>3.0447784000910084E-4</v>
      </c>
      <c r="R1797" s="156">
        <f t="shared" si="268"/>
        <v>-4.4667254388356861E-3</v>
      </c>
    </row>
    <row r="1798" spans="9:18" ht="15" x14ac:dyDescent="0.2">
      <c r="I1798" s="49">
        <v>42543</v>
      </c>
      <c r="J1798" s="50">
        <v>3.9419999122619598</v>
      </c>
      <c r="K1798" s="139">
        <f t="shared" si="269"/>
        <v>-8.588120070508647E-3</v>
      </c>
      <c r="L1798" s="140">
        <f t="shared" si="270"/>
        <v>6.0456296929752043</v>
      </c>
      <c r="M1798" s="139" t="e" cm="1">
        <f t="array" ref="M1798">[1]!BSMPut(L1798,$G$4,$G$7,V1798,$G$11,AE1798)</f>
        <v>#VALUE!</v>
      </c>
      <c r="N1798" s="139" t="e">
        <f t="shared" si="271"/>
        <v>#VALUE!</v>
      </c>
      <c r="O1798" s="141">
        <f t="shared" si="272"/>
        <v>-5.2370356615855762E-2</v>
      </c>
      <c r="P1798" s="139">
        <f t="shared" si="273"/>
        <v>5.7892280616780667E-3</v>
      </c>
      <c r="Q1798" s="156">
        <f t="shared" si="274"/>
        <v>4.4827153957053103E-4</v>
      </c>
      <c r="R1798" s="156">
        <f t="shared" si="268"/>
        <v>6.2374996012485974E-3</v>
      </c>
    </row>
    <row r="1799" spans="9:18" ht="15" x14ac:dyDescent="0.2">
      <c r="I1799" s="49">
        <v>42542</v>
      </c>
      <c r="J1799" s="50">
        <v>3.9760000705718901</v>
      </c>
      <c r="K1799" s="139">
        <f t="shared" si="269"/>
        <v>7.067196567386874E-3</v>
      </c>
      <c r="L1799" s="140">
        <f t="shared" si="270"/>
        <v>6.1410958146094554</v>
      </c>
      <c r="M1799" s="139" t="e" cm="1">
        <f t="array" ref="M1799">[1]!BSMPut(L1799,$G$4,$G$7,V1799,$G$11,AE1799)</f>
        <v>#VALUE!</v>
      </c>
      <c r="N1799" s="139" t="e">
        <f t="shared" si="271"/>
        <v>#VALUE!</v>
      </c>
      <c r="O1799" s="141">
        <f t="shared" si="272"/>
        <v>4.3095765018395404E-2</v>
      </c>
      <c r="P1799" s="139">
        <f t="shared" si="273"/>
        <v>-4.7639777214815099E-3</v>
      </c>
      <c r="Q1799" s="156">
        <f t="shared" si="274"/>
        <v>3.0355632981439446E-4</v>
      </c>
      <c r="R1799" s="156">
        <f t="shared" si="268"/>
        <v>-4.4604213916671154E-3</v>
      </c>
    </row>
    <row r="1800" spans="9:18" ht="15" x14ac:dyDescent="0.2">
      <c r="I1800" s="49">
        <v>42541</v>
      </c>
      <c r="J1800" s="50">
        <v>3.9479999542236301</v>
      </c>
      <c r="K1800" s="139">
        <f t="shared" si="269"/>
        <v>-2.1549309697243609E-2</v>
      </c>
      <c r="L1800" s="140">
        <f t="shared" si="270"/>
        <v>5.966592357988616</v>
      </c>
      <c r="M1800" s="139" t="e" cm="1">
        <f t="array" ref="M1800">[1]!BSMPut(L1800,$G$4,$G$7,V1800,$G$11,AE1800)</f>
        <v>#VALUE!</v>
      </c>
      <c r="N1800" s="139" t="e">
        <f t="shared" si="271"/>
        <v>#VALUE!</v>
      </c>
      <c r="O1800" s="141">
        <f t="shared" si="272"/>
        <v>-0.13140769160244403</v>
      </c>
      <c r="P1800" s="139">
        <f t="shared" si="273"/>
        <v>1.452633025444933E-2</v>
      </c>
      <c r="Q1800" s="156">
        <f t="shared" si="274"/>
        <v>2.8223552447822296E-3</v>
      </c>
      <c r="R1800" s="156">
        <f t="shared" si="268"/>
        <v>1.7348685499231561E-2</v>
      </c>
    </row>
    <row r="1801" spans="9:18" ht="15" x14ac:dyDescent="0.2">
      <c r="I1801" s="49">
        <v>42538</v>
      </c>
      <c r="J1801" s="50">
        <v>4.0339999198913503</v>
      </c>
      <c r="K1801" s="139">
        <f t="shared" si="269"/>
        <v>4.0470835979701324E-2</v>
      </c>
      <c r="L1801" s="140">
        <f t="shared" si="270"/>
        <v>6.3447912094022696</v>
      </c>
      <c r="M1801" s="139" t="e" cm="1">
        <f t="array" ref="M1801">[1]!BSMPut(L1801,$G$4,$G$7,V1801,$G$11,AE1801)</f>
        <v>#VALUE!</v>
      </c>
      <c r="N1801" s="139" t="e">
        <f t="shared" si="271"/>
        <v>#VALUE!</v>
      </c>
      <c r="O1801" s="141">
        <f t="shared" si="272"/>
        <v>0.24679115981120958</v>
      </c>
      <c r="P1801" s="139">
        <f t="shared" si="273"/>
        <v>-2.728127895391427E-2</v>
      </c>
      <c r="Q1801" s="156">
        <f t="shared" si="274"/>
        <v>9.954725804118358E-3</v>
      </c>
      <c r="R1801" s="156">
        <f t="shared" si="268"/>
        <v>-1.7326553149795913E-2</v>
      </c>
    </row>
    <row r="1802" spans="9:18" ht="15" x14ac:dyDescent="0.2">
      <c r="I1802" s="49">
        <v>42537</v>
      </c>
      <c r="J1802" s="50">
        <v>3.8740000724792401</v>
      </c>
      <c r="K1802" s="139">
        <f t="shared" si="269"/>
        <v>-1.2823964328106854E-2</v>
      </c>
      <c r="L1802" s="140">
        <f t="shared" si="270"/>
        <v>6.0197995144823109</v>
      </c>
      <c r="M1802" s="139" t="e" cm="1">
        <f t="array" ref="M1802">[1]!BSMPut(L1802,$G$4,$G$7,V1802,$G$11,AE1802)</f>
        <v>#VALUE!</v>
      </c>
      <c r="N1802" s="139" t="e">
        <f t="shared" si="271"/>
        <v>#VALUE!</v>
      </c>
      <c r="O1802" s="141">
        <f t="shared" si="272"/>
        <v>-7.8200535108749136E-2</v>
      </c>
      <c r="P1802" s="139">
        <f t="shared" si="273"/>
        <v>8.6445989973026969E-3</v>
      </c>
      <c r="Q1802" s="156">
        <f t="shared" si="274"/>
        <v>9.9951554739279198E-4</v>
      </c>
      <c r="R1802" s="156">
        <f t="shared" si="268"/>
        <v>9.6441145446954889E-3</v>
      </c>
    </row>
    <row r="1803" spans="9:18" ht="15" x14ac:dyDescent="0.2">
      <c r="I1803" s="49">
        <v>42536</v>
      </c>
      <c r="J1803" s="50">
        <v>3.92400002479553</v>
      </c>
      <c r="K1803" s="139">
        <f t="shared" si="269"/>
        <v>2.2681399950888002E-2</v>
      </c>
      <c r="L1803" s="140">
        <f t="shared" si="270"/>
        <v>6.236311227616369</v>
      </c>
      <c r="M1803" s="139" t="e" cm="1">
        <f t="array" ref="M1803">[1]!BSMPut(L1803,$G$4,$G$7,V1803,$G$11,AE1803)</f>
        <v>#VALUE!</v>
      </c>
      <c r="N1803" s="139" t="e">
        <f t="shared" si="271"/>
        <v>#VALUE!</v>
      </c>
      <c r="O1803" s="141">
        <f t="shared" si="272"/>
        <v>0.13831117802530901</v>
      </c>
      <c r="P1803" s="139">
        <f t="shared" si="273"/>
        <v>-1.5289469173204817E-2</v>
      </c>
      <c r="Q1803" s="156">
        <f t="shared" si="274"/>
        <v>3.1266888495743625E-3</v>
      </c>
      <c r="R1803" s="156">
        <f t="shared" si="268"/>
        <v>-1.2162780323630454E-2</v>
      </c>
    </row>
    <row r="1804" spans="9:18" ht="15" x14ac:dyDescent="0.2">
      <c r="I1804" s="49">
        <v>42535</v>
      </c>
      <c r="J1804" s="50">
        <v>3.8359999656677202</v>
      </c>
      <c r="K1804" s="139">
        <f t="shared" si="269"/>
        <v>-3.1308685134185228E-2</v>
      </c>
      <c r="L1804" s="140">
        <f t="shared" si="270"/>
        <v>5.9070796860901673</v>
      </c>
      <c r="M1804" s="139" t="e" cm="1">
        <f t="array" ref="M1804">[1]!BSMPut(L1804,$G$4,$G$7,V1804,$G$11,AE1804)</f>
        <v>#VALUE!</v>
      </c>
      <c r="N1804" s="139" t="e">
        <f t="shared" si="271"/>
        <v>#VALUE!</v>
      </c>
      <c r="O1804" s="141">
        <f t="shared" si="272"/>
        <v>-0.1909203635008927</v>
      </c>
      <c r="P1804" s="139">
        <f t="shared" si="273"/>
        <v>2.1105098329433705E-2</v>
      </c>
      <c r="Q1804" s="156">
        <f t="shared" si="274"/>
        <v>5.9576448373684582E-3</v>
      </c>
      <c r="R1804" s="156">
        <f t="shared" si="268"/>
        <v>2.7062743166802163E-2</v>
      </c>
    </row>
    <row r="1805" spans="9:18" ht="15" x14ac:dyDescent="0.2">
      <c r="I1805" s="49">
        <v>42534</v>
      </c>
      <c r="J1805" s="50">
        <v>3.9579999446868799</v>
      </c>
      <c r="K1805" s="139">
        <f t="shared" si="269"/>
        <v>-6.5474983782079499E-3</v>
      </c>
      <c r="L1805" s="140">
        <f t="shared" si="270"/>
        <v>6.0580734041560511</v>
      </c>
      <c r="M1805" s="139" t="e" cm="1">
        <f t="array" ref="M1805">[1]!BSMPut(L1805,$G$4,$G$7,V1805,$G$11,AE1805)</f>
        <v>#VALUE!</v>
      </c>
      <c r="N1805" s="139" t="e">
        <f t="shared" si="271"/>
        <v>#VALUE!</v>
      </c>
      <c r="O1805" s="141">
        <f t="shared" si="272"/>
        <v>-3.9926645435008901E-2</v>
      </c>
      <c r="P1805" s="139">
        <f t="shared" si="273"/>
        <v>4.4136506049882842E-3</v>
      </c>
      <c r="Q1805" s="156">
        <f t="shared" si="274"/>
        <v>2.6055280346445219E-4</v>
      </c>
      <c r="R1805" s="156">
        <f t="shared" si="268"/>
        <v>4.6742034084527361E-3</v>
      </c>
    </row>
    <row r="1806" spans="9:18" ht="15" x14ac:dyDescent="0.2">
      <c r="I1806" s="49">
        <v>42531</v>
      </c>
      <c r="J1806" s="50">
        <v>3.9839999675750701</v>
      </c>
      <c r="K1806" s="139">
        <f t="shared" si="269"/>
        <v>-3.7926250505396115E-2</v>
      </c>
      <c r="L1806" s="140">
        <f t="shared" si="270"/>
        <v>5.8667257721283512</v>
      </c>
      <c r="M1806" s="139" t="e" cm="1">
        <f t="array" ref="M1806">[1]!BSMPut(L1806,$G$4,$G$7,V1806,$G$11,AE1806)</f>
        <v>#VALUE!</v>
      </c>
      <c r="N1806" s="139" t="e">
        <f t="shared" si="271"/>
        <v>#VALUE!</v>
      </c>
      <c r="O1806" s="141">
        <f t="shared" si="272"/>
        <v>-0.23127427746270879</v>
      </c>
      <c r="P1806" s="139">
        <f t="shared" si="273"/>
        <v>2.5565980901227331E-2</v>
      </c>
      <c r="Q1806" s="156">
        <f t="shared" si="274"/>
        <v>8.7422811636278398E-3</v>
      </c>
      <c r="R1806" s="156">
        <f t="shared" si="268"/>
        <v>3.4308262064855169E-2</v>
      </c>
    </row>
    <row r="1807" spans="9:18" ht="15" x14ac:dyDescent="0.2">
      <c r="I1807" s="49">
        <v>42530</v>
      </c>
      <c r="J1807" s="50">
        <v>4.13800001144409</v>
      </c>
      <c r="K1807" s="139">
        <f t="shared" si="269"/>
        <v>6.3030567191944579E-3</v>
      </c>
      <c r="L1807" s="140">
        <f t="shared" si="270"/>
        <v>6.1364360897772832</v>
      </c>
      <c r="M1807" s="139" t="e" cm="1">
        <f t="array" ref="M1807">[1]!BSMPut(L1807,$G$4,$G$7,V1807,$G$11,AE1807)</f>
        <v>#VALUE!</v>
      </c>
      <c r="N1807" s="139" t="e">
        <f t="shared" si="271"/>
        <v>#VALUE!</v>
      </c>
      <c r="O1807" s="141">
        <f t="shared" si="272"/>
        <v>3.8436040186223153E-2</v>
      </c>
      <c r="P1807" s="139">
        <f t="shared" si="273"/>
        <v>-4.2488731565845364E-3</v>
      </c>
      <c r="Q1807" s="156">
        <f t="shared" si="274"/>
        <v>2.4146121509863473E-4</v>
      </c>
      <c r="R1807" s="156">
        <f t="shared" si="268"/>
        <v>-4.007411941485902E-3</v>
      </c>
    </row>
    <row r="1808" spans="9:18" ht="15" x14ac:dyDescent="0.2">
      <c r="I1808" s="49">
        <v>42529</v>
      </c>
      <c r="J1808" s="50">
        <v>4.1119999885559002</v>
      </c>
      <c r="K1808" s="139">
        <f t="shared" si="269"/>
        <v>-1.4580906466066025E-3</v>
      </c>
      <c r="L1808" s="140">
        <f t="shared" si="270"/>
        <v>6.0891086127557443</v>
      </c>
      <c r="M1808" s="139" t="e" cm="1">
        <f t="array" ref="M1808">[1]!BSMPut(L1808,$G$4,$G$7,V1808,$G$11,AE1808)</f>
        <v>#VALUE!</v>
      </c>
      <c r="N1808" s="139" t="e">
        <f t="shared" si="271"/>
        <v>#VALUE!</v>
      </c>
      <c r="O1808" s="141">
        <f t="shared" si="272"/>
        <v>-8.8914368353156803E-3</v>
      </c>
      <c r="P1808" s="139">
        <f t="shared" si="273"/>
        <v>9.8289488485291338E-4</v>
      </c>
      <c r="Q1808" s="156">
        <f t="shared" si="274"/>
        <v>1.2921531762042E-5</v>
      </c>
      <c r="R1808" s="156">
        <f t="shared" si="268"/>
        <v>9.9581641661495527E-4</v>
      </c>
    </row>
    <row r="1809" spans="9:18" ht="15" x14ac:dyDescent="0.2">
      <c r="I1809" s="49">
        <v>42528</v>
      </c>
      <c r="J1809" s="50">
        <v>4.1180000305175701</v>
      </c>
      <c r="K1809" s="139">
        <f t="shared" si="269"/>
        <v>1.7144718898748024E-2</v>
      </c>
      <c r="L1809" s="140">
        <f t="shared" si="270"/>
        <v>6.2025485462858505</v>
      </c>
      <c r="M1809" s="139" t="e" cm="1">
        <f t="array" ref="M1809">[1]!BSMPut(L1809,$G$4,$G$7,V1809,$G$11,AE1809)</f>
        <v>#VALUE!</v>
      </c>
      <c r="N1809" s="139" t="e">
        <f t="shared" si="271"/>
        <v>#VALUE!</v>
      </c>
      <c r="O1809" s="141">
        <f t="shared" si="272"/>
        <v>0.10454849669479049</v>
      </c>
      <c r="P1809" s="139">
        <f t="shared" si="273"/>
        <v>-1.1557207740847985E-2</v>
      </c>
      <c r="Q1809" s="156">
        <f t="shared" si="274"/>
        <v>1.7865109776037304E-3</v>
      </c>
      <c r="R1809" s="156">
        <f t="shared" si="268"/>
        <v>-9.7706967632442548E-3</v>
      </c>
    </row>
    <row r="1810" spans="9:18" ht="15" x14ac:dyDescent="0.2">
      <c r="I1810" s="49">
        <v>42527</v>
      </c>
      <c r="J1810" s="50">
        <v>4.0479998588562003</v>
      </c>
      <c r="K1810" s="139">
        <f t="shared" si="269"/>
        <v>4.4564690974089622E-3</v>
      </c>
      <c r="L1810" s="140">
        <f t="shared" si="270"/>
        <v>6.1251755983680605</v>
      </c>
      <c r="M1810" s="139" t="e" cm="1">
        <f t="array" ref="M1810">[1]!BSMPut(L1810,$G$4,$G$7,V1810,$G$11,AE1810)</f>
        <v>#VALUE!</v>
      </c>
      <c r="N1810" s="139" t="e">
        <f t="shared" si="271"/>
        <v>#VALUE!</v>
      </c>
      <c r="O1810" s="141">
        <f t="shared" si="272"/>
        <v>2.7175548777000458E-2</v>
      </c>
      <c r="P1810" s="139">
        <f t="shared" si="273"/>
        <v>-3.0040935318679865E-3</v>
      </c>
      <c r="Q1810" s="156">
        <f t="shared" si="274"/>
        <v>1.2070541401893565E-4</v>
      </c>
      <c r="R1810" s="156">
        <f t="shared" si="268"/>
        <v>-2.883388117849051E-3</v>
      </c>
    </row>
    <row r="1811" spans="9:18" ht="15" x14ac:dyDescent="0.2">
      <c r="I1811" s="49">
        <v>42524</v>
      </c>
      <c r="J1811" s="50">
        <v>4.0300002098083496</v>
      </c>
      <c r="K1811" s="139">
        <f t="shared" si="269"/>
        <v>-8.893283433162787E-3</v>
      </c>
      <c r="L1811" s="140">
        <f t="shared" si="270"/>
        <v>6.0437688067746063</v>
      </c>
      <c r="M1811" s="139" t="e" cm="1">
        <f t="array" ref="M1811">[1]!BSMPut(L1811,$G$4,$G$7,V1811,$G$11,AE1811)</f>
        <v>#VALUE!</v>
      </c>
      <c r="N1811" s="139" t="e">
        <f t="shared" si="271"/>
        <v>#VALUE!</v>
      </c>
      <c r="O1811" s="141">
        <f t="shared" si="272"/>
        <v>-5.4231242816453751E-2</v>
      </c>
      <c r="P1811" s="139">
        <f t="shared" si="273"/>
        <v>5.9949378430934116E-3</v>
      </c>
      <c r="Q1811" s="156">
        <f t="shared" si="274"/>
        <v>4.8069457272815656E-4</v>
      </c>
      <c r="R1811" s="156">
        <f t="shared" si="268"/>
        <v>6.4756324158215684E-3</v>
      </c>
    </row>
    <row r="1812" spans="9:18" ht="15" x14ac:dyDescent="0.2">
      <c r="I1812" s="49">
        <v>42523</v>
      </c>
      <c r="J1812" s="50">
        <v>4.06599998474121</v>
      </c>
      <c r="K1812" s="139">
        <f t="shared" si="269"/>
        <v>5.4253735065312083E-3</v>
      </c>
      <c r="L1812" s="140">
        <f t="shared" si="270"/>
        <v>6.1310839775029375</v>
      </c>
      <c r="M1812" s="139" t="e" cm="1">
        <f t="array" ref="M1812">[1]!BSMPut(L1812,$G$4,$G$7,V1812,$G$11,AE1812)</f>
        <v>#VALUE!</v>
      </c>
      <c r="N1812" s="139" t="e">
        <f t="shared" si="271"/>
        <v>#VALUE!</v>
      </c>
      <c r="O1812" s="141">
        <f t="shared" si="272"/>
        <v>3.3083927911877531E-2</v>
      </c>
      <c r="P1812" s="139">
        <f t="shared" si="273"/>
        <v>-3.6572293227422376E-3</v>
      </c>
      <c r="Q1812" s="156">
        <f t="shared" si="274"/>
        <v>1.788974853176887E-4</v>
      </c>
      <c r="R1812" s="156">
        <f t="shared" si="268"/>
        <v>-3.4783318374245488E-3</v>
      </c>
    </row>
    <row r="1813" spans="9:18" ht="15" x14ac:dyDescent="0.2">
      <c r="I1813" s="49">
        <v>42522</v>
      </c>
      <c r="J1813" s="50">
        <v>4.0440001487731898</v>
      </c>
      <c r="K1813" s="139">
        <f t="shared" si="269"/>
        <v>-1.0332150046165393E-2</v>
      </c>
      <c r="L1813" s="140">
        <f t="shared" si="270"/>
        <v>6.0349945980971613</v>
      </c>
      <c r="M1813" s="139" t="e" cm="1">
        <f t="array" ref="M1813">[1]!BSMPut(L1813,$G$4,$G$7,V1813,$G$11,AE1813)</f>
        <v>#VALUE!</v>
      </c>
      <c r="N1813" s="139" t="e">
        <f t="shared" si="271"/>
        <v>#VALUE!</v>
      </c>
      <c r="O1813" s="141">
        <f t="shared" si="272"/>
        <v>-6.300545149389869E-2</v>
      </c>
      <c r="P1813" s="139">
        <f t="shared" si="273"/>
        <v>6.9648738598954117E-3</v>
      </c>
      <c r="Q1813" s="156">
        <f t="shared" si="274"/>
        <v>6.4882318468620337E-4</v>
      </c>
      <c r="R1813" s="156">
        <f t="shared" si="268"/>
        <v>7.6136970445816153E-3</v>
      </c>
    </row>
    <row r="1814" spans="9:18" ht="15" x14ac:dyDescent="0.2">
      <c r="I1814" s="49">
        <v>42521</v>
      </c>
      <c r="J1814" s="50">
        <v>4.0859999656677202</v>
      </c>
      <c r="K1814" s="139">
        <f t="shared" si="269"/>
        <v>-7.8011280233600032E-3</v>
      </c>
      <c r="L1814" s="140">
        <f t="shared" si="270"/>
        <v>6.0504287705177449</v>
      </c>
      <c r="M1814" s="139" t="e" cm="1">
        <f t="array" ref="M1814">[1]!BSMPut(L1814,$G$4,$G$7,V1814,$G$11,AE1814)</f>
        <v>#VALUE!</v>
      </c>
      <c r="N1814" s="139" t="e">
        <f t="shared" si="271"/>
        <v>#VALUE!</v>
      </c>
      <c r="O1814" s="141">
        <f t="shared" si="272"/>
        <v>-4.7571279073315154E-2</v>
      </c>
      <c r="P1814" s="139">
        <f t="shared" si="273"/>
        <v>5.2587188924692876E-3</v>
      </c>
      <c r="Q1814" s="156">
        <f t="shared" si="274"/>
        <v>3.6987907390055862E-4</v>
      </c>
      <c r="R1814" s="156">
        <f t="shared" si="268"/>
        <v>5.6285979663698461E-3</v>
      </c>
    </row>
    <row r="1815" spans="9:18" ht="15" x14ac:dyDescent="0.2">
      <c r="I1815" s="49">
        <v>42520</v>
      </c>
      <c r="J1815" s="50">
        <v>4.1180000305175701</v>
      </c>
      <c r="K1815" s="139">
        <f t="shared" si="269"/>
        <v>8.7806058306928343E-3</v>
      </c>
      <c r="L1815" s="140">
        <f t="shared" si="270"/>
        <v>6.1515441843820637</v>
      </c>
      <c r="M1815" s="139" t="e" cm="1">
        <f t="array" ref="M1815">[1]!BSMPut(L1815,$G$4,$G$7,V1815,$G$11,AE1815)</f>
        <v>#VALUE!</v>
      </c>
      <c r="N1815" s="139" t="e">
        <f t="shared" si="271"/>
        <v>#VALUE!</v>
      </c>
      <c r="O1815" s="141">
        <f t="shared" si="272"/>
        <v>5.3544134791003728E-2</v>
      </c>
      <c r="P1815" s="139">
        <f t="shared" si="273"/>
        <v>-5.9189821819258274E-3</v>
      </c>
      <c r="Q1815" s="156">
        <f t="shared" si="274"/>
        <v>4.6859096949975067E-4</v>
      </c>
      <c r="R1815" s="156">
        <f t="shared" si="268"/>
        <v>-5.4503912124260765E-3</v>
      </c>
    </row>
    <row r="1816" spans="9:18" ht="15" x14ac:dyDescent="0.2">
      <c r="I1816" s="49">
        <v>42517</v>
      </c>
      <c r="J1816" s="50">
        <v>4.0819997787475497</v>
      </c>
      <c r="K1816" s="139">
        <f t="shared" si="269"/>
        <v>-4.3999402642312998E-3</v>
      </c>
      <c r="L1816" s="140">
        <f t="shared" si="270"/>
        <v>6.0711692136415802</v>
      </c>
      <c r="M1816" s="139" t="e" cm="1">
        <f t="array" ref="M1816">[1]!BSMPut(L1816,$G$4,$G$7,V1816,$G$11,AE1816)</f>
        <v>#VALUE!</v>
      </c>
      <c r="N1816" s="139" t="e">
        <f t="shared" si="271"/>
        <v>#VALUE!</v>
      </c>
      <c r="O1816" s="141">
        <f t="shared" si="272"/>
        <v>-2.683083594947977E-2</v>
      </c>
      <c r="P1816" s="139">
        <f t="shared" si="273"/>
        <v>2.9659876012755842E-3</v>
      </c>
      <c r="Q1816" s="156">
        <f t="shared" si="274"/>
        <v>1.1766261929263531E-4</v>
      </c>
      <c r="R1816" s="156">
        <f t="shared" si="268"/>
        <v>3.0836502205682194E-3</v>
      </c>
    </row>
    <row r="1817" spans="9:18" ht="15" x14ac:dyDescent="0.2">
      <c r="I1817" s="49">
        <v>42516</v>
      </c>
      <c r="J1817" s="50">
        <v>4.0999999046325604</v>
      </c>
      <c r="K1817" s="139">
        <f t="shared" si="269"/>
        <v>2.9311414063314051E-3</v>
      </c>
      <c r="L1817" s="140">
        <f t="shared" si="270"/>
        <v>6.1158741500322265</v>
      </c>
      <c r="M1817" s="139" t="e" cm="1">
        <f t="array" ref="M1817">[1]!BSMPut(L1817,$G$4,$G$7,V1817,$G$11,AE1817)</f>
        <v>#VALUE!</v>
      </c>
      <c r="N1817" s="139" t="e">
        <f t="shared" si="271"/>
        <v>#VALUE!</v>
      </c>
      <c r="O1817" s="141">
        <f t="shared" si="272"/>
        <v>1.7874100441166441E-2</v>
      </c>
      <c r="P1817" s="139">
        <f t="shared" si="273"/>
        <v>-1.9758743407128922E-3</v>
      </c>
      <c r="Q1817" s="156">
        <f t="shared" si="274"/>
        <v>5.221779060315852E-5</v>
      </c>
      <c r="R1817" s="156">
        <f t="shared" si="268"/>
        <v>-1.9236565501097337E-3</v>
      </c>
    </row>
    <row r="1818" spans="9:18" ht="15" x14ac:dyDescent="0.2">
      <c r="I1818" s="49">
        <v>42515</v>
      </c>
      <c r="J1818" s="50">
        <v>4.0879998207092196</v>
      </c>
      <c r="K1818" s="139">
        <f t="shared" si="269"/>
        <v>5.8880668531028192E-3</v>
      </c>
      <c r="L1818" s="140">
        <f t="shared" si="270"/>
        <v>6.1339054815532759</v>
      </c>
      <c r="M1818" s="139" t="e" cm="1">
        <f t="array" ref="M1818">[1]!BSMPut(L1818,$G$4,$G$7,V1818,$G$11,AE1818)</f>
        <v>#VALUE!</v>
      </c>
      <c r="N1818" s="139" t="e">
        <f t="shared" si="271"/>
        <v>#VALUE!</v>
      </c>
      <c r="O1818" s="141">
        <f t="shared" si="272"/>
        <v>3.590543196221585E-2</v>
      </c>
      <c r="P1818" s="139">
        <f t="shared" si="273"/>
        <v>-3.9691296319987052E-3</v>
      </c>
      <c r="Q1818" s="156">
        <f t="shared" si="274"/>
        <v>2.107125563778263E-4</v>
      </c>
      <c r="R1818" s="156">
        <f t="shared" si="268"/>
        <v>-3.7584170756208789E-3</v>
      </c>
    </row>
    <row r="1819" spans="9:18" ht="15" x14ac:dyDescent="0.2">
      <c r="I1819" s="49">
        <v>42514</v>
      </c>
      <c r="J1819" s="50">
        <v>4.0640001296996999</v>
      </c>
      <c r="K1819" s="139">
        <f t="shared" si="269"/>
        <v>2.5418820873110645E-2</v>
      </c>
      <c r="L1819" s="140">
        <f t="shared" si="270"/>
        <v>6.2530040205358342</v>
      </c>
      <c r="M1819" s="139" t="e" cm="1">
        <f t="array" ref="M1819">[1]!BSMPut(L1819,$G$4,$G$7,V1819,$G$11,AE1819)</f>
        <v>#VALUE!</v>
      </c>
      <c r="N1819" s="139" t="e">
        <f t="shared" si="271"/>
        <v>#VALUE!</v>
      </c>
      <c r="O1819" s="141">
        <f t="shared" si="272"/>
        <v>0.15500397094477414</v>
      </c>
      <c r="P1819" s="139">
        <f t="shared" si="273"/>
        <v>-1.7134757069676577E-2</v>
      </c>
      <c r="Q1819" s="156">
        <f t="shared" si="274"/>
        <v>3.92695344525755E-3</v>
      </c>
      <c r="R1819" s="156">
        <f t="shared" si="268"/>
        <v>-1.3207803624419027E-2</v>
      </c>
    </row>
    <row r="1820" spans="9:18" ht="15" x14ac:dyDescent="0.2">
      <c r="I1820" s="49">
        <v>42513</v>
      </c>
      <c r="J1820" s="50">
        <v>3.9619998931884699</v>
      </c>
      <c r="K1820" s="139">
        <f t="shared" si="269"/>
        <v>-3.5273852264308741E-3</v>
      </c>
      <c r="L1820" s="140">
        <f t="shared" si="270"/>
        <v>6.0764900543053573</v>
      </c>
      <c r="M1820" s="139" t="e" cm="1">
        <f t="array" ref="M1820">[1]!BSMPut(L1820,$G$4,$G$7,V1820,$G$11,AE1820)</f>
        <v>#VALUE!</v>
      </c>
      <c r="N1820" s="139" t="e">
        <f t="shared" si="271"/>
        <v>#VALUE!</v>
      </c>
      <c r="O1820" s="141">
        <f t="shared" si="272"/>
        <v>-2.1509995285702743E-2</v>
      </c>
      <c r="P1820" s="139">
        <f t="shared" si="273"/>
        <v>2.3778006559697818E-3</v>
      </c>
      <c r="Q1820" s="156">
        <f t="shared" si="274"/>
        <v>7.5622448467735728E-5</v>
      </c>
      <c r="R1820" s="156">
        <f t="shared" si="268"/>
        <v>2.4534231044375174E-3</v>
      </c>
    </row>
    <row r="1821" spans="9:18" ht="15" x14ac:dyDescent="0.2">
      <c r="I1821" s="49">
        <v>42510</v>
      </c>
      <c r="J1821" s="50">
        <v>3.9760000705718901</v>
      </c>
      <c r="K1821" s="139">
        <f t="shared" si="269"/>
        <v>4.5374733384406958E-3</v>
      </c>
      <c r="L1821" s="140">
        <f t="shared" si="270"/>
        <v>6.125669562233889</v>
      </c>
      <c r="M1821" s="139" t="e" cm="1">
        <f t="array" ref="M1821">[1]!BSMPut(L1821,$G$4,$G$7,V1821,$G$11,AE1821)</f>
        <v>#VALUE!</v>
      </c>
      <c r="N1821" s="139" t="e">
        <f t="shared" si="271"/>
        <v>#VALUE!</v>
      </c>
      <c r="O1821" s="141">
        <f t="shared" si="272"/>
        <v>2.7669512642829019E-2</v>
      </c>
      <c r="P1821" s="139">
        <f t="shared" si="273"/>
        <v>-3.0586982674149638E-3</v>
      </c>
      <c r="Q1821" s="156">
        <f t="shared" si="274"/>
        <v>1.2513336507926441E-4</v>
      </c>
      <c r="R1821" s="156">
        <f t="shared" si="268"/>
        <v>-2.9335649023356993E-3</v>
      </c>
    </row>
    <row r="1822" spans="9:18" ht="15" x14ac:dyDescent="0.2">
      <c r="I1822" s="49">
        <v>42509</v>
      </c>
      <c r="J1822" s="50">
        <v>3.9579999446868799</v>
      </c>
      <c r="K1822" s="139">
        <f t="shared" si="269"/>
        <v>-4.5374733384405787E-3</v>
      </c>
      <c r="L1822" s="140">
        <f t="shared" si="270"/>
        <v>6.070330536948231</v>
      </c>
      <c r="M1822" s="139" t="e" cm="1">
        <f t="array" ref="M1822">[1]!BSMPut(L1822,$G$4,$G$7,V1822,$G$11,AE1822)</f>
        <v>#VALUE!</v>
      </c>
      <c r="N1822" s="139" t="e">
        <f t="shared" si="271"/>
        <v>#VALUE!</v>
      </c>
      <c r="O1822" s="141">
        <f t="shared" si="272"/>
        <v>-2.7669512642829019E-2</v>
      </c>
      <c r="P1822" s="139">
        <f t="shared" si="273"/>
        <v>3.0586982674149638E-3</v>
      </c>
      <c r="Q1822" s="156">
        <f t="shared" si="274"/>
        <v>1.2513336507926441E-4</v>
      </c>
      <c r="R1822" s="156">
        <f t="shared" si="268"/>
        <v>3.1838316324942282E-3</v>
      </c>
    </row>
    <row r="1823" spans="9:18" ht="15" x14ac:dyDescent="0.2">
      <c r="I1823" s="49">
        <v>42508</v>
      </c>
      <c r="J1823" s="50">
        <v>3.9760000705718901</v>
      </c>
      <c r="K1823" s="139">
        <f t="shared" si="269"/>
        <v>1.4184633278685948E-2</v>
      </c>
      <c r="L1823" s="140">
        <f t="shared" si="270"/>
        <v>6.1844979440279175</v>
      </c>
      <c r="M1823" s="139" t="e" cm="1">
        <f t="array" ref="M1823">[1]!BSMPut(L1823,$G$4,$G$7,V1823,$G$11,AE1823)</f>
        <v>#VALUE!</v>
      </c>
      <c r="N1823" s="139" t="e">
        <f t="shared" si="271"/>
        <v>#VALUE!</v>
      </c>
      <c r="O1823" s="141">
        <f t="shared" si="272"/>
        <v>8.6497894436857514E-2</v>
      </c>
      <c r="P1823" s="139">
        <f t="shared" si="273"/>
        <v>-9.56182218545964E-3</v>
      </c>
      <c r="Q1823" s="156">
        <f t="shared" si="274"/>
        <v>1.2228724921954108E-3</v>
      </c>
      <c r="R1823" s="156">
        <f t="shared" si="268"/>
        <v>-8.338949693264229E-3</v>
      </c>
    </row>
    <row r="1824" spans="9:18" ht="15" x14ac:dyDescent="0.2">
      <c r="I1824" s="49">
        <v>42507</v>
      </c>
      <c r="J1824" s="50">
        <v>3.92000007629394</v>
      </c>
      <c r="K1824" s="139">
        <f t="shared" si="269"/>
        <v>-2.2699625131128439E-2</v>
      </c>
      <c r="L1824" s="140">
        <f t="shared" si="270"/>
        <v>5.9595777344157401</v>
      </c>
      <c r="M1824" s="139" t="e" cm="1">
        <f t="array" ref="M1824">[1]!BSMPut(L1824,$G$4,$G$7,V1824,$G$11,AE1824)</f>
        <v>#VALUE!</v>
      </c>
      <c r="N1824" s="139" t="e">
        <f t="shared" si="271"/>
        <v>#VALUE!</v>
      </c>
      <c r="O1824" s="141">
        <f t="shared" si="272"/>
        <v>-0.13842231517531989</v>
      </c>
      <c r="P1824" s="139">
        <f t="shared" si="273"/>
        <v>1.5301754716957314E-2</v>
      </c>
      <c r="Q1824" s="156">
        <f t="shared" si="274"/>
        <v>3.1317156435395946E-3</v>
      </c>
      <c r="R1824" s="156">
        <f t="shared" si="268"/>
        <v>1.8433470360496907E-2</v>
      </c>
    </row>
    <row r="1825" spans="9:18" ht="15" x14ac:dyDescent="0.2">
      <c r="I1825" s="49">
        <v>42506</v>
      </c>
      <c r="J1825" s="50">
        <v>4.0100002288818297</v>
      </c>
      <c r="K1825" s="139">
        <f t="shared" si="269"/>
        <v>0</v>
      </c>
      <c r="L1825" s="140">
        <f t="shared" si="270"/>
        <v>6.09800004959106</v>
      </c>
      <c r="M1825" s="139" t="e" cm="1">
        <f t="array" ref="M1825">[1]!BSMPut(L1825,$G$4,$G$7,V1825,$G$11,AE1825)</f>
        <v>#VALUE!</v>
      </c>
      <c r="N1825" s="139" t="e">
        <f t="shared" si="271"/>
        <v>#VALUE!</v>
      </c>
      <c r="O1825" s="141">
        <f t="shared" si="272"/>
        <v>0</v>
      </c>
      <c r="P1825" s="139">
        <f t="shared" si="273"/>
        <v>0</v>
      </c>
      <c r="Q1825" s="156">
        <f t="shared" si="274"/>
        <v>0</v>
      </c>
      <c r="R1825" s="156">
        <f t="shared" si="268"/>
        <v>0</v>
      </c>
    </row>
    <row r="1826" spans="9:18" ht="15" x14ac:dyDescent="0.2">
      <c r="I1826" s="49">
        <v>42503</v>
      </c>
      <c r="J1826" s="50">
        <v>4.0100002288818297</v>
      </c>
      <c r="K1826" s="139">
        <f t="shared" si="269"/>
        <v>3.4974247224422222E-3</v>
      </c>
      <c r="L1826" s="140">
        <f t="shared" si="270"/>
        <v>6.1193273457219535</v>
      </c>
      <c r="M1826" s="139" t="e" cm="1">
        <f t="array" ref="M1826">[1]!BSMPut(L1826,$G$4,$G$7,V1826,$G$11,AE1826)</f>
        <v>#VALUE!</v>
      </c>
      <c r="N1826" s="139" t="e">
        <f t="shared" si="271"/>
        <v>#VALUE!</v>
      </c>
      <c r="O1826" s="141">
        <f t="shared" si="272"/>
        <v>2.1327296130893458E-2</v>
      </c>
      <c r="P1826" s="139">
        <f t="shared" si="273"/>
        <v>-2.3576043628334743E-3</v>
      </c>
      <c r="Q1826" s="156">
        <f t="shared" si="274"/>
        <v>7.4343277349135225E-5</v>
      </c>
      <c r="R1826" s="156">
        <f t="shared" si="268"/>
        <v>-2.2832610854843392E-3</v>
      </c>
    </row>
    <row r="1827" spans="9:18" ht="15" x14ac:dyDescent="0.2">
      <c r="I1827" s="49">
        <v>42502</v>
      </c>
      <c r="J1827" s="50">
        <v>3.99600005149841</v>
      </c>
      <c r="K1827" s="139">
        <f t="shared" si="269"/>
        <v>5.0175671300002724E-3</v>
      </c>
      <c r="L1827" s="140">
        <f t="shared" si="270"/>
        <v>6.1285971741986289</v>
      </c>
      <c r="M1827" s="139" t="e" cm="1">
        <f t="array" ref="M1827">[1]!BSMPut(L1827,$G$4,$G$7,V1827,$G$11,AE1827)</f>
        <v>#VALUE!</v>
      </c>
      <c r="N1827" s="139" t="e">
        <f t="shared" si="271"/>
        <v>#VALUE!</v>
      </c>
      <c r="O1827" s="141">
        <f t="shared" si="272"/>
        <v>3.0597124607568915E-2</v>
      </c>
      <c r="P1827" s="139">
        <f t="shared" si="273"/>
        <v>-3.3823281686641993E-3</v>
      </c>
      <c r="Q1827" s="156">
        <f t="shared" si="274"/>
        <v>1.5301405856682813E-4</v>
      </c>
      <c r="R1827" s="156">
        <f t="shared" si="268"/>
        <v>-3.2293141100973714E-3</v>
      </c>
    </row>
    <row r="1828" spans="9:18" ht="15" x14ac:dyDescent="0.2">
      <c r="I1828" s="49">
        <v>42501</v>
      </c>
      <c r="J1828" s="50">
        <v>3.9760000705718901</v>
      </c>
      <c r="K1828" s="139">
        <f t="shared" si="269"/>
        <v>-5.0285518848629609E-4</v>
      </c>
      <c r="L1828" s="140">
        <f t="shared" si="270"/>
        <v>6.0949336386267339</v>
      </c>
      <c r="M1828" s="139" t="e" cm="1">
        <f t="array" ref="M1828">[1]!BSMPut(L1828,$G$4,$G$7,V1828,$G$11,AE1828)</f>
        <v>#VALUE!</v>
      </c>
      <c r="N1828" s="139" t="e">
        <f t="shared" si="271"/>
        <v>#VALUE!</v>
      </c>
      <c r="O1828" s="141">
        <f t="shared" si="272"/>
        <v>-3.0664109643261384E-3</v>
      </c>
      <c r="P1828" s="139">
        <f t="shared" si="273"/>
        <v>3.3897329616311032E-4</v>
      </c>
      <c r="Q1828" s="156">
        <f t="shared" si="274"/>
        <v>1.5368476680354447E-6</v>
      </c>
      <c r="R1828" s="156">
        <f t="shared" si="268"/>
        <v>3.4051014383114576E-4</v>
      </c>
    </row>
    <row r="1829" spans="9:18" ht="15" x14ac:dyDescent="0.2">
      <c r="I1829" s="49">
        <v>42500</v>
      </c>
      <c r="J1829" s="50">
        <v>3.9779999256134002</v>
      </c>
      <c r="K1829" s="139">
        <f t="shared" si="269"/>
        <v>2.3398831882542041E-2</v>
      </c>
      <c r="L1829" s="140">
        <f t="shared" si="270"/>
        <v>6.2406861275711742</v>
      </c>
      <c r="M1829" s="139" t="e" cm="1">
        <f t="array" ref="M1829">[1]!BSMPut(L1829,$G$4,$G$7,V1829,$G$11,AE1829)</f>
        <v>#VALUE!</v>
      </c>
      <c r="N1829" s="139" t="e">
        <f t="shared" si="271"/>
        <v>#VALUE!</v>
      </c>
      <c r="O1829" s="141">
        <f t="shared" si="272"/>
        <v>0.14268607798011423</v>
      </c>
      <c r="P1829" s="139">
        <f t="shared" si="273"/>
        <v>-1.5773088060339231E-2</v>
      </c>
      <c r="Q1829" s="156">
        <f t="shared" si="274"/>
        <v>3.3276167791717192E-3</v>
      </c>
      <c r="R1829" s="156">
        <f t="shared" si="268"/>
        <v>-1.2445471281167513E-2</v>
      </c>
    </row>
    <row r="1830" spans="9:18" ht="15" x14ac:dyDescent="0.2">
      <c r="I1830" s="49">
        <v>42499</v>
      </c>
      <c r="J1830" s="50">
        <v>3.8859999179839999</v>
      </c>
      <c r="K1830" s="139">
        <f t="shared" si="269"/>
        <v>1.0298529642261318E-3</v>
      </c>
      <c r="L1830" s="140">
        <f t="shared" si="270"/>
        <v>6.1042800930179819</v>
      </c>
      <c r="M1830" s="139" t="e" cm="1">
        <f t="array" ref="M1830">[1]!BSMPut(L1830,$G$4,$G$7,V1830,$G$11,AE1830)</f>
        <v>#VALUE!</v>
      </c>
      <c r="N1830" s="139" t="e">
        <f t="shared" si="271"/>
        <v>#VALUE!</v>
      </c>
      <c r="O1830" s="141">
        <f t="shared" si="272"/>
        <v>6.2800434269218997E-3</v>
      </c>
      <c r="P1830" s="139">
        <f t="shared" si="273"/>
        <v>-6.9422104383161192E-4</v>
      </c>
      <c r="Q1830" s="156">
        <f t="shared" si="274"/>
        <v>6.4460756509412658E-6</v>
      </c>
      <c r="R1830" s="156">
        <f t="shared" si="268"/>
        <v>-6.8777496818067066E-4</v>
      </c>
    </row>
    <row r="1831" spans="9:18" ht="15" x14ac:dyDescent="0.2">
      <c r="I1831" s="49">
        <v>42496</v>
      </c>
      <c r="J1831" s="50">
        <v>3.8819999694824201</v>
      </c>
      <c r="K1831" s="139">
        <f t="shared" si="269"/>
        <v>-1.4322494128871774E-2</v>
      </c>
      <c r="L1831" s="140">
        <f t="shared" si="270"/>
        <v>6.0106614796829323</v>
      </c>
      <c r="M1831" s="139" t="e" cm="1">
        <f t="array" ref="M1831">[1]!BSMPut(L1831,$G$4,$G$7,V1831,$G$11,AE1831)</f>
        <v>#VALUE!</v>
      </c>
      <c r="N1831" s="139" t="e">
        <f t="shared" si="271"/>
        <v>#VALUE!</v>
      </c>
      <c r="O1831" s="141">
        <f t="shared" si="272"/>
        <v>-8.7338569908127717E-2</v>
      </c>
      <c r="P1831" s="139">
        <f t="shared" si="273"/>
        <v>9.6547538044810845E-3</v>
      </c>
      <c r="Q1831" s="156">
        <f t="shared" si="274"/>
        <v>1.2467582684898186E-3</v>
      </c>
      <c r="R1831" s="156">
        <f t="shared" si="268"/>
        <v>1.0901512072970902E-2</v>
      </c>
    </row>
    <row r="1832" spans="9:18" ht="15" x14ac:dyDescent="0.2">
      <c r="I1832" s="49">
        <v>42495</v>
      </c>
      <c r="J1832" s="50">
        <v>3.9379999637603702</v>
      </c>
      <c r="K1832" s="139">
        <f t="shared" si="269"/>
        <v>4.5812977492760091E-3</v>
      </c>
      <c r="L1832" s="140">
        <f t="shared" si="270"/>
        <v>6.125936803493337</v>
      </c>
      <c r="M1832" s="139" t="e" cm="1">
        <f t="array" ref="M1832">[1]!BSMPut(L1832,$G$4,$G$7,V1832,$G$11,AE1832)</f>
        <v>#VALUE!</v>
      </c>
      <c r="N1832" s="139" t="e">
        <f t="shared" si="271"/>
        <v>#VALUE!</v>
      </c>
      <c r="O1832" s="141">
        <f t="shared" si="272"/>
        <v>2.7936753902277012E-2</v>
      </c>
      <c r="P1832" s="139">
        <f t="shared" si="273"/>
        <v>-3.0882401819331872E-3</v>
      </c>
      <c r="Q1832" s="156">
        <f t="shared" si="274"/>
        <v>1.2756219638058241E-4</v>
      </c>
      <c r="R1832" s="156">
        <f t="shared" si="268"/>
        <v>-2.9606779855526049E-3</v>
      </c>
    </row>
    <row r="1833" spans="9:18" ht="15" x14ac:dyDescent="0.2">
      <c r="I1833" s="49">
        <v>42494</v>
      </c>
      <c r="J1833" s="50">
        <v>3.92000007629394</v>
      </c>
      <c r="K1833" s="139">
        <f t="shared" si="269"/>
        <v>5.6280716904292477E-3</v>
      </c>
      <c r="L1833" s="140">
        <f t="shared" si="270"/>
        <v>6.1323200310384003</v>
      </c>
      <c r="M1833" s="139" t="e" cm="1">
        <f t="array" ref="M1833">[1]!BSMPut(L1833,$G$4,$G$7,V1833,$G$11,AE1833)</f>
        <v>#VALUE!</v>
      </c>
      <c r="N1833" s="139" t="e">
        <f t="shared" si="271"/>
        <v>#VALUE!</v>
      </c>
      <c r="O1833" s="141">
        <f t="shared" si="272"/>
        <v>3.4319981447340275E-2</v>
      </c>
      <c r="P1833" s="139">
        <f t="shared" si="273"/>
        <v>-3.7938676096595124E-3</v>
      </c>
      <c r="Q1833" s="156">
        <f t="shared" si="274"/>
        <v>1.9251483127998519E-4</v>
      </c>
      <c r="R1833" s="156">
        <f t="shared" si="268"/>
        <v>-3.601352778379527E-3</v>
      </c>
    </row>
    <row r="1834" spans="9:18" ht="15" x14ac:dyDescent="0.2">
      <c r="I1834" s="49">
        <v>42493</v>
      </c>
      <c r="J1834" s="50">
        <v>3.8980000019073402</v>
      </c>
      <c r="K1834" s="139">
        <f t="shared" si="269"/>
        <v>-8.6845808218099924E-3</v>
      </c>
      <c r="L1834" s="140">
        <f t="shared" si="270"/>
        <v>6.0450414753089854</v>
      </c>
      <c r="M1834" s="139" t="e" cm="1">
        <f t="array" ref="M1834">[1]!BSMPut(L1834,$G$4,$G$7,V1834,$G$11,AE1834)</f>
        <v>#VALUE!</v>
      </c>
      <c r="N1834" s="139" t="e">
        <f t="shared" si="271"/>
        <v>#VALUE!</v>
      </c>
      <c r="O1834" s="141">
        <f t="shared" si="272"/>
        <v>-5.2958574282074622E-2</v>
      </c>
      <c r="P1834" s="139">
        <f t="shared" si="273"/>
        <v>5.8542519881834287E-3</v>
      </c>
      <c r="Q1834" s="156">
        <f t="shared" si="274"/>
        <v>4.5839795742422929E-4</v>
      </c>
      <c r="R1834" s="156">
        <f t="shared" si="268"/>
        <v>6.3126499456076582E-3</v>
      </c>
    </row>
    <row r="1835" spans="9:18" ht="15" x14ac:dyDescent="0.2">
      <c r="I1835" s="49">
        <v>42492</v>
      </c>
      <c r="J1835" s="50">
        <v>3.9319999217986998</v>
      </c>
      <c r="K1835" s="139">
        <f t="shared" si="269"/>
        <v>-1.0624955973649436E-2</v>
      </c>
      <c r="L1835" s="140">
        <f t="shared" si="270"/>
        <v>6.0332090675368431</v>
      </c>
      <c r="M1835" s="139" t="e" cm="1">
        <f t="array" ref="M1835">[1]!BSMPut(L1835,$G$4,$G$7,V1835,$G$11,AE1835)</f>
        <v>#VALUE!</v>
      </c>
      <c r="N1835" s="139" t="e">
        <f t="shared" si="271"/>
        <v>#VALUE!</v>
      </c>
      <c r="O1835" s="141">
        <f t="shared" si="272"/>
        <v>-6.4790982054216961E-2</v>
      </c>
      <c r="P1835" s="139">
        <f t="shared" si="273"/>
        <v>7.1622535283326644E-3</v>
      </c>
      <c r="Q1835" s="156">
        <f t="shared" si="274"/>
        <v>6.8611865824859094E-4</v>
      </c>
      <c r="R1835" s="156">
        <f t="shared" si="268"/>
        <v>7.8483721865812549E-3</v>
      </c>
    </row>
    <row r="1836" spans="9:18" ht="15" x14ac:dyDescent="0.2">
      <c r="I1836" s="49">
        <v>42489</v>
      </c>
      <c r="J1836" s="50">
        <v>3.9739999771118102</v>
      </c>
      <c r="K1836" s="139">
        <f t="shared" si="269"/>
        <v>-2.2886573083237213E-2</v>
      </c>
      <c r="L1836" s="140">
        <f t="shared" si="270"/>
        <v>5.9584377257945107</v>
      </c>
      <c r="M1836" s="139" t="e" cm="1">
        <f t="array" ref="M1836">[1]!BSMPut(L1836,$G$4,$G$7,V1836,$G$11,AE1836)</f>
        <v>#VALUE!</v>
      </c>
      <c r="N1836" s="139" t="e">
        <f t="shared" si="271"/>
        <v>#VALUE!</v>
      </c>
      <c r="O1836" s="141">
        <f t="shared" si="272"/>
        <v>-0.13956232379654931</v>
      </c>
      <c r="P1836" s="139">
        <f t="shared" si="273"/>
        <v>1.5427775816049431E-2</v>
      </c>
      <c r="Q1836" s="156">
        <f t="shared" si="274"/>
        <v>3.1835119793656784E-3</v>
      </c>
      <c r="R1836" s="156">
        <f t="shared" si="268"/>
        <v>1.8611287795415109E-2</v>
      </c>
    </row>
    <row r="1837" spans="9:18" ht="15" x14ac:dyDescent="0.2">
      <c r="I1837" s="49">
        <v>42488</v>
      </c>
      <c r="J1837" s="50">
        <v>4.06599998474121</v>
      </c>
      <c r="K1837" s="139">
        <f t="shared" si="269"/>
        <v>2.2886573083237237E-2</v>
      </c>
      <c r="L1837" s="140">
        <f t="shared" si="270"/>
        <v>6.2375623733876102</v>
      </c>
      <c r="M1837" s="139" t="e" cm="1">
        <f t="array" ref="M1837">[1]!BSMPut(L1837,$G$4,$G$7,V1837,$G$11,AE1837)</f>
        <v>#VALUE!</v>
      </c>
      <c r="N1837" s="139" t="e">
        <f t="shared" si="271"/>
        <v>#VALUE!</v>
      </c>
      <c r="O1837" s="141">
        <f t="shared" si="272"/>
        <v>0.1395623237965502</v>
      </c>
      <c r="P1837" s="139">
        <f t="shared" si="273"/>
        <v>-1.542777581604953E-2</v>
      </c>
      <c r="Q1837" s="156">
        <f t="shared" si="274"/>
        <v>3.1835119793657191E-3</v>
      </c>
      <c r="R1837" s="156">
        <f t="shared" si="268"/>
        <v>-1.2244263836683811E-2</v>
      </c>
    </row>
    <row r="1838" spans="9:18" ht="15" x14ac:dyDescent="0.2">
      <c r="I1838" s="49">
        <v>42487</v>
      </c>
      <c r="J1838" s="50">
        <v>3.9739999771118102</v>
      </c>
      <c r="K1838" s="139">
        <f t="shared" si="269"/>
        <v>1.1133695502406329E-2</v>
      </c>
      <c r="L1838" s="140">
        <f t="shared" si="270"/>
        <v>6.1658933253168664</v>
      </c>
      <c r="M1838" s="139" t="e" cm="1">
        <f t="array" ref="M1838">[1]!BSMPut(L1838,$G$4,$G$7,V1838,$G$11,AE1838)</f>
        <v>#VALUE!</v>
      </c>
      <c r="N1838" s="139" t="e">
        <f t="shared" si="271"/>
        <v>#VALUE!</v>
      </c>
      <c r="O1838" s="141">
        <f t="shared" si="272"/>
        <v>6.789327572580639E-2</v>
      </c>
      <c r="P1838" s="139">
        <f t="shared" si="273"/>
        <v>-7.5051934420489333E-3</v>
      </c>
      <c r="Q1838" s="156">
        <f t="shared" si="274"/>
        <v>7.5339655569716172E-4</v>
      </c>
      <c r="R1838" s="156">
        <f t="shared" si="268"/>
        <v>-6.7517968863517715E-3</v>
      </c>
    </row>
    <row r="1839" spans="9:18" ht="15" x14ac:dyDescent="0.2">
      <c r="I1839" s="49">
        <v>42486</v>
      </c>
      <c r="J1839" s="50">
        <v>3.9300000667571999</v>
      </c>
      <c r="K1839" s="139">
        <f t="shared" si="269"/>
        <v>1.5384965397341861E-2</v>
      </c>
      <c r="L1839" s="140">
        <f t="shared" si="270"/>
        <v>6.1918175693470081</v>
      </c>
      <c r="M1839" s="139" t="e" cm="1">
        <f t="array" ref="M1839">[1]!BSMPut(L1839,$G$4,$G$7,V1839,$G$11,AE1839)</f>
        <v>#VALUE!</v>
      </c>
      <c r="N1839" s="139" t="e">
        <f t="shared" si="271"/>
        <v>#VALUE!</v>
      </c>
      <c r="O1839" s="141">
        <f t="shared" si="272"/>
        <v>9.3817519755948098E-2</v>
      </c>
      <c r="P1839" s="139">
        <f t="shared" si="273"/>
        <v>-1.0370962757273484E-2</v>
      </c>
      <c r="Q1839" s="156">
        <f t="shared" si="274"/>
        <v>1.4385931861761675E-3</v>
      </c>
      <c r="R1839" s="156">
        <f t="shared" si="268"/>
        <v>-8.9323695710973178E-3</v>
      </c>
    </row>
    <row r="1840" spans="9:18" ht="15" x14ac:dyDescent="0.2">
      <c r="I1840" s="49">
        <v>42485</v>
      </c>
      <c r="J1840" s="50">
        <v>3.8699998855590798</v>
      </c>
      <c r="K1840" s="139">
        <f t="shared" si="269"/>
        <v>-6.6958848107323311E-3</v>
      </c>
      <c r="L1840" s="140">
        <f t="shared" si="270"/>
        <v>6.0571685436831579</v>
      </c>
      <c r="M1840" s="139" t="e" cm="1">
        <f t="array" ref="M1840">[1]!BSMPut(L1840,$G$4,$G$7,V1840,$G$11,AE1840)</f>
        <v>#VALUE!</v>
      </c>
      <c r="N1840" s="139" t="e">
        <f t="shared" si="271"/>
        <v>#VALUE!</v>
      </c>
      <c r="O1840" s="141">
        <f t="shared" si="272"/>
        <v>-4.0831505907902077E-2</v>
      </c>
      <c r="P1840" s="139">
        <f t="shared" si="273"/>
        <v>4.5136774900446765E-3</v>
      </c>
      <c r="Q1840" s="156">
        <f t="shared" si="274"/>
        <v>2.7249648157459504E-4</v>
      </c>
      <c r="R1840" s="156">
        <f t="shared" si="268"/>
        <v>4.7861739716192715E-3</v>
      </c>
    </row>
    <row r="1841" spans="9:18" ht="15" x14ac:dyDescent="0.2">
      <c r="I1841" s="49">
        <v>42482</v>
      </c>
      <c r="J1841" s="50">
        <v>3.8959999084472599</v>
      </c>
      <c r="K1841" s="139">
        <f t="shared" si="269"/>
        <v>1.5411776831176019E-3</v>
      </c>
      <c r="L1841" s="140">
        <f t="shared" si="270"/>
        <v>6.1073981511791393</v>
      </c>
      <c r="M1841" s="139" t="e" cm="1">
        <f t="array" ref="M1841">[1]!BSMPut(L1841,$G$4,$G$7,V1841,$G$11,AE1841)</f>
        <v>#VALUE!</v>
      </c>
      <c r="N1841" s="139" t="e">
        <f t="shared" si="271"/>
        <v>#VALUE!</v>
      </c>
      <c r="O1841" s="141">
        <f t="shared" si="272"/>
        <v>9.3981015880792995E-3</v>
      </c>
      <c r="P1841" s="139">
        <f t="shared" si="273"/>
        <v>-1.0389036270900104E-3</v>
      </c>
      <c r="Q1841" s="156">
        <f t="shared" si="274"/>
        <v>1.4436116381148195E-5</v>
      </c>
      <c r="R1841" s="156">
        <f t="shared" si="268"/>
        <v>-1.0244675107088622E-3</v>
      </c>
    </row>
    <row r="1842" spans="9:18" ht="15" x14ac:dyDescent="0.2">
      <c r="I1842" s="49">
        <v>42481</v>
      </c>
      <c r="J1842" s="50">
        <v>3.8900001049041699</v>
      </c>
      <c r="K1842" s="139">
        <f t="shared" si="269"/>
        <v>-1.2771553234791701E-2</v>
      </c>
      <c r="L1842" s="140">
        <f t="shared" si="270"/>
        <v>6.0201191173319453</v>
      </c>
      <c r="M1842" s="139" t="e" cm="1">
        <f t="array" ref="M1842">[1]!BSMPut(L1842,$G$4,$G$7,V1842,$G$11,AE1842)</f>
        <v>#VALUE!</v>
      </c>
      <c r="N1842" s="139" t="e">
        <f t="shared" si="271"/>
        <v>#VALUE!</v>
      </c>
      <c r="O1842" s="141">
        <f t="shared" si="272"/>
        <v>-7.7880932259114743E-2</v>
      </c>
      <c r="P1842" s="139">
        <f t="shared" si="273"/>
        <v>8.609268823798864E-3</v>
      </c>
      <c r="Q1842" s="156">
        <f t="shared" si="274"/>
        <v>9.9136227247401641E-4</v>
      </c>
      <c r="R1842" s="156">
        <f t="shared" si="268"/>
        <v>9.6006310962728804E-3</v>
      </c>
    </row>
    <row r="1843" spans="9:18" ht="15" x14ac:dyDescent="0.2">
      <c r="I1843" s="49">
        <v>42480</v>
      </c>
      <c r="J1843" s="50">
        <v>3.9400000572204501</v>
      </c>
      <c r="K1843" s="139">
        <f t="shared" si="269"/>
        <v>1.0204160244011631E-2</v>
      </c>
      <c r="L1843" s="140">
        <f t="shared" si="270"/>
        <v>6.1602250192650789</v>
      </c>
      <c r="M1843" s="139" t="e" cm="1">
        <f t="array" ref="M1843">[1]!BSMPut(L1843,$G$4,$G$7,V1843,$G$11,AE1843)</f>
        <v>#VALUE!</v>
      </c>
      <c r="N1843" s="139" t="e">
        <f t="shared" si="271"/>
        <v>#VALUE!</v>
      </c>
      <c r="O1843" s="141">
        <f t="shared" si="272"/>
        <v>6.2224969674018915E-2</v>
      </c>
      <c r="P1843" s="139">
        <f t="shared" si="273"/>
        <v>-6.8785962871375905E-3</v>
      </c>
      <c r="Q1843" s="156">
        <f t="shared" si="274"/>
        <v>6.3284811590509876E-4</v>
      </c>
      <c r="R1843" s="156">
        <f t="shared" si="268"/>
        <v>-6.2457481712324915E-3</v>
      </c>
    </row>
    <row r="1844" spans="9:18" ht="15" x14ac:dyDescent="0.2">
      <c r="I1844" s="49">
        <v>42479</v>
      </c>
      <c r="J1844" s="50">
        <v>3.9000000953674299</v>
      </c>
      <c r="K1844" s="139">
        <f t="shared" si="269"/>
        <v>3.596247739046432E-3</v>
      </c>
      <c r="L1844" s="140">
        <f t="shared" si="270"/>
        <v>6.1199299684821078</v>
      </c>
      <c r="M1844" s="139" t="e" cm="1">
        <f t="array" ref="M1844">[1]!BSMPut(L1844,$G$4,$G$7,V1844,$G$11,AE1844)</f>
        <v>#VALUE!</v>
      </c>
      <c r="N1844" s="139" t="e">
        <f t="shared" si="271"/>
        <v>#VALUE!</v>
      </c>
      <c r="O1844" s="141">
        <f t="shared" si="272"/>
        <v>2.1929918891047784E-2</v>
      </c>
      <c r="P1844" s="139">
        <f t="shared" si="273"/>
        <v>-2.4242206858667813E-3</v>
      </c>
      <c r="Q1844" s="156">
        <f t="shared" si="274"/>
        <v>7.8603910967776832E-5</v>
      </c>
      <c r="R1844" s="156">
        <f t="shared" si="268"/>
        <v>-2.3456167748990044E-3</v>
      </c>
    </row>
    <row r="1845" spans="9:18" ht="15" x14ac:dyDescent="0.2">
      <c r="I1845" s="49">
        <v>42478</v>
      </c>
      <c r="J1845" s="50">
        <v>3.8859999179839999</v>
      </c>
      <c r="K1845" s="139">
        <f t="shared" si="269"/>
        <v>2.0276189880173424E-2</v>
      </c>
      <c r="L1845" s="140">
        <f t="shared" si="270"/>
        <v>6.2216442564858747</v>
      </c>
      <c r="M1845" s="139" t="e" cm="1">
        <f t="array" ref="M1845">[1]!BSMPut(L1845,$G$4,$G$7,V1845,$G$11,AE1845)</f>
        <v>#VALUE!</v>
      </c>
      <c r="N1845" s="139" t="e">
        <f t="shared" si="271"/>
        <v>#VALUE!</v>
      </c>
      <c r="O1845" s="141">
        <f t="shared" si="272"/>
        <v>0.1236442068948147</v>
      </c>
      <c r="P1845" s="139">
        <f t="shared" si="273"/>
        <v>-1.3668123695813663E-2</v>
      </c>
      <c r="Q1845" s="156">
        <f t="shared" si="274"/>
        <v>2.4987203313995838E-3</v>
      </c>
      <c r="R1845" s="156">
        <f t="shared" si="268"/>
        <v>-1.1169403364414078E-2</v>
      </c>
    </row>
    <row r="1846" spans="9:18" ht="15" x14ac:dyDescent="0.2">
      <c r="I1846" s="49">
        <v>42475</v>
      </c>
      <c r="J1846" s="50">
        <v>3.80800008773803</v>
      </c>
      <c r="K1846" s="139">
        <f t="shared" si="269"/>
        <v>-4.1928242949998583E-3</v>
      </c>
      <c r="L1846" s="140">
        <f t="shared" si="270"/>
        <v>6.0724322068322243</v>
      </c>
      <c r="M1846" s="139" t="e" cm="1">
        <f t="array" ref="M1846">[1]!BSMPut(L1846,$G$4,$G$7,V1846,$G$11,AE1846)</f>
        <v>#VALUE!</v>
      </c>
      <c r="N1846" s="139" t="e">
        <f t="shared" si="271"/>
        <v>#VALUE!</v>
      </c>
      <c r="O1846" s="141">
        <f t="shared" si="272"/>
        <v>-2.5567842758835724E-2</v>
      </c>
      <c r="P1846" s="139">
        <f t="shared" si="273"/>
        <v>2.8263712974452011E-3</v>
      </c>
      <c r="Q1846" s="156">
        <f t="shared" si="274"/>
        <v>1.0684600236883699E-4</v>
      </c>
      <c r="R1846" s="156">
        <f t="shared" si="268"/>
        <v>2.9332172998140383E-3</v>
      </c>
    </row>
    <row r="1847" spans="9:18" ht="15" x14ac:dyDescent="0.2">
      <c r="I1847" s="49">
        <v>42474</v>
      </c>
      <c r="J1847" s="50">
        <v>3.8239998817443799</v>
      </c>
      <c r="K1847" s="139">
        <f t="shared" si="269"/>
        <v>3.6677901444513491E-3</v>
      </c>
      <c r="L1847" s="140">
        <f t="shared" si="270"/>
        <v>6.1203662340738134</v>
      </c>
      <c r="M1847" s="139" t="e" cm="1">
        <f t="array" ref="M1847">[1]!BSMPut(L1847,$G$4,$G$7,V1847,$G$11,AE1847)</f>
        <v>#VALUE!</v>
      </c>
      <c r="N1847" s="139" t="e">
        <f t="shared" si="271"/>
        <v>#VALUE!</v>
      </c>
      <c r="O1847" s="141">
        <f t="shared" si="272"/>
        <v>2.2366184482753404E-2</v>
      </c>
      <c r="P1847" s="139">
        <f t="shared" si="273"/>
        <v>-2.4724472241042942E-3</v>
      </c>
      <c r="Q1847" s="156">
        <f t="shared" si="274"/>
        <v>8.176245248447935E-5</v>
      </c>
      <c r="R1847" s="156">
        <f t="shared" si="268"/>
        <v>-2.3906847716198146E-3</v>
      </c>
    </row>
    <row r="1848" spans="9:18" ht="15" x14ac:dyDescent="0.2">
      <c r="I1848" s="49">
        <v>42473</v>
      </c>
      <c r="J1848" s="50">
        <v>3.8099999427795401</v>
      </c>
      <c r="K1848" s="139">
        <f t="shared" si="269"/>
        <v>1.9613637416488364E-2</v>
      </c>
      <c r="L1848" s="140">
        <f t="shared" si="270"/>
        <v>6.2176040115294668</v>
      </c>
      <c r="M1848" s="139" t="e" cm="1">
        <f t="array" ref="M1848">[1]!BSMPut(L1848,$G$4,$G$7,V1848,$G$11,AE1848)</f>
        <v>#VALUE!</v>
      </c>
      <c r="N1848" s="139" t="e">
        <f t="shared" si="271"/>
        <v>#VALUE!</v>
      </c>
      <c r="O1848" s="141">
        <f t="shared" si="272"/>
        <v>0.11960396193840683</v>
      </c>
      <c r="P1848" s="139">
        <f t="shared" si="273"/>
        <v>-1.3221498906731967E-2</v>
      </c>
      <c r="Q1848" s="156">
        <f t="shared" si="274"/>
        <v>2.3380900646339407E-3</v>
      </c>
      <c r="R1848" s="156">
        <f t="shared" si="268"/>
        <v>-1.0883408842098027E-2</v>
      </c>
    </row>
    <row r="1849" spans="9:18" ht="15" x14ac:dyDescent="0.2">
      <c r="I1849" s="49">
        <v>42472</v>
      </c>
      <c r="J1849" s="50">
        <v>3.73600006103515</v>
      </c>
      <c r="K1849" s="139">
        <f t="shared" si="269"/>
        <v>-4.8063877424101382E-3</v>
      </c>
      <c r="L1849" s="140">
        <f t="shared" si="270"/>
        <v>6.0686906968994894</v>
      </c>
      <c r="M1849" s="139" t="e" cm="1">
        <f t="array" ref="M1849">[1]!BSMPut(L1849,$G$4,$G$7,V1849,$G$11,AE1849)</f>
        <v>#VALUE!</v>
      </c>
      <c r="N1849" s="139" t="e">
        <f t="shared" si="271"/>
        <v>#VALUE!</v>
      </c>
      <c r="O1849" s="141">
        <f t="shared" si="272"/>
        <v>-2.9309352691570645E-2</v>
      </c>
      <c r="P1849" s="139">
        <f t="shared" si="273"/>
        <v>3.239972725721102E-3</v>
      </c>
      <c r="Q1849" s="156">
        <f t="shared" si="274"/>
        <v>1.4040499493872562E-4</v>
      </c>
      <c r="R1849" s="156">
        <f t="shared" si="268"/>
        <v>3.3803777206598278E-3</v>
      </c>
    </row>
    <row r="1850" spans="9:18" ht="15" x14ac:dyDescent="0.2">
      <c r="I1850" s="49">
        <v>42471</v>
      </c>
      <c r="J1850" s="50">
        <v>3.7539999485015798</v>
      </c>
      <c r="K1850" s="139">
        <f t="shared" si="269"/>
        <v>4.8063877424100541E-3</v>
      </c>
      <c r="L1850" s="140">
        <f t="shared" si="270"/>
        <v>6.1273094022826307</v>
      </c>
      <c r="M1850" s="139" t="e" cm="1">
        <f t="array" ref="M1850">[1]!BSMPut(L1850,$G$4,$G$7,V1850,$G$11,AE1850)</f>
        <v>#VALUE!</v>
      </c>
      <c r="N1850" s="139" t="e">
        <f t="shared" si="271"/>
        <v>#VALUE!</v>
      </c>
      <c r="O1850" s="141">
        <f t="shared" si="272"/>
        <v>2.9309352691570645E-2</v>
      </c>
      <c r="P1850" s="139">
        <f t="shared" si="273"/>
        <v>-3.239972725721102E-3</v>
      </c>
      <c r="Q1850" s="156">
        <f t="shared" si="274"/>
        <v>1.4040499493872562E-4</v>
      </c>
      <c r="R1850" s="156">
        <f t="shared" si="268"/>
        <v>-3.0995677307823761E-3</v>
      </c>
    </row>
    <row r="1851" spans="9:18" ht="15" x14ac:dyDescent="0.2">
      <c r="I1851" s="49">
        <v>42468</v>
      </c>
      <c r="J1851" s="50">
        <v>3.73600006103515</v>
      </c>
      <c r="K1851" s="139">
        <f t="shared" si="269"/>
        <v>1.1847243827388484E-2</v>
      </c>
      <c r="L1851" s="140">
        <f t="shared" si="270"/>
        <v>6.1702445430379917</v>
      </c>
      <c r="M1851" s="139" t="e" cm="1">
        <f t="array" ref="M1851">[1]!BSMPut(L1851,$G$4,$G$7,V1851,$G$11,AE1851)</f>
        <v>#VALUE!</v>
      </c>
      <c r="N1851" s="139" t="e">
        <f t="shared" si="271"/>
        <v>#VALUE!</v>
      </c>
      <c r="O1851" s="141">
        <f t="shared" si="272"/>
        <v>7.2244493446931735E-2</v>
      </c>
      <c r="P1851" s="139">
        <f t="shared" si="273"/>
        <v>-7.9861944006328796E-3</v>
      </c>
      <c r="Q1851" s="156">
        <f t="shared" si="274"/>
        <v>8.5306005198134381E-4</v>
      </c>
      <c r="R1851" s="156">
        <f t="shared" si="268"/>
        <v>-7.1331343486515358E-3</v>
      </c>
    </row>
    <row r="1852" spans="9:18" ht="15" x14ac:dyDescent="0.2">
      <c r="I1852" s="49">
        <v>42467</v>
      </c>
      <c r="J1852" s="50">
        <v>3.6919999122619598</v>
      </c>
      <c r="K1852" s="139">
        <f t="shared" si="269"/>
        <v>0</v>
      </c>
      <c r="L1852" s="140">
        <f t="shared" si="270"/>
        <v>6.09800004959106</v>
      </c>
      <c r="M1852" s="139" t="e" cm="1">
        <f t="array" ref="M1852">[1]!BSMPut(L1852,$G$4,$G$7,V1852,$G$11,AE1852)</f>
        <v>#VALUE!</v>
      </c>
      <c r="N1852" s="139" t="e">
        <f t="shared" si="271"/>
        <v>#VALUE!</v>
      </c>
      <c r="O1852" s="141">
        <f t="shared" si="272"/>
        <v>0</v>
      </c>
      <c r="P1852" s="139">
        <f t="shared" si="273"/>
        <v>0</v>
      </c>
      <c r="Q1852" s="156">
        <f t="shared" si="274"/>
        <v>0</v>
      </c>
      <c r="R1852" s="156">
        <f t="shared" si="268"/>
        <v>0</v>
      </c>
    </row>
    <row r="1853" spans="9:18" ht="15" x14ac:dyDescent="0.2">
      <c r="I1853" s="49">
        <v>42466</v>
      </c>
      <c r="J1853" s="50">
        <v>3.6919999122619598</v>
      </c>
      <c r="K1853" s="139">
        <f t="shared" si="269"/>
        <v>-1.2917321100131881E-2</v>
      </c>
      <c r="L1853" s="140">
        <f t="shared" si="270"/>
        <v>6.0192302248818725</v>
      </c>
      <c r="M1853" s="139" t="e" cm="1">
        <f t="array" ref="M1853">[1]!BSMPut(L1853,$G$4,$G$7,V1853,$G$11,AE1853)</f>
        <v>#VALUE!</v>
      </c>
      <c r="N1853" s="139" t="e">
        <f t="shared" si="271"/>
        <v>#VALUE!</v>
      </c>
      <c r="O1853" s="141">
        <f t="shared" si="272"/>
        <v>-7.8769824709187475E-2</v>
      </c>
      <c r="P1853" s="139">
        <f t="shared" si="273"/>
        <v>8.7075305399357539E-3</v>
      </c>
      <c r="Q1853" s="156">
        <f t="shared" si="274"/>
        <v>1.0141212013979339E-3</v>
      </c>
      <c r="R1853" s="156">
        <f t="shared" si="268"/>
        <v>9.7216517413336884E-3</v>
      </c>
    </row>
    <row r="1854" spans="9:18" ht="15" x14ac:dyDescent="0.2">
      <c r="I1854" s="49">
        <v>42465</v>
      </c>
      <c r="J1854" s="50">
        <v>3.7400000095367401</v>
      </c>
      <c r="K1854" s="139">
        <f t="shared" si="269"/>
        <v>-2.0117135611034332E-2</v>
      </c>
      <c r="L1854" s="140">
        <f t="shared" si="270"/>
        <v>5.9753257556373427</v>
      </c>
      <c r="M1854" s="139" t="e" cm="1">
        <f t="array" ref="M1854">[1]!BSMPut(L1854,$G$4,$G$7,V1854,$G$11,AE1854)</f>
        <v>#VALUE!</v>
      </c>
      <c r="N1854" s="139" t="e">
        <f t="shared" si="271"/>
        <v>#VALUE!</v>
      </c>
      <c r="O1854" s="141">
        <f t="shared" si="272"/>
        <v>-0.12267429395371732</v>
      </c>
      <c r="P1854" s="139">
        <f t="shared" si="273"/>
        <v>1.3560905651507169E-2</v>
      </c>
      <c r="Q1854" s="156">
        <f t="shared" si="274"/>
        <v>2.4596722328365283E-3</v>
      </c>
      <c r="R1854" s="156">
        <f t="shared" si="268"/>
        <v>1.6020577884343697E-2</v>
      </c>
    </row>
    <row r="1855" spans="9:18" ht="15" x14ac:dyDescent="0.2">
      <c r="I1855" s="49">
        <v>42464</v>
      </c>
      <c r="J1855" s="50">
        <v>3.81599998474121</v>
      </c>
      <c r="K1855" s="139">
        <f t="shared" si="269"/>
        <v>-2.2286479904372519E-2</v>
      </c>
      <c r="L1855" s="140">
        <f t="shared" si="270"/>
        <v>5.9620970940289864</v>
      </c>
      <c r="M1855" s="139" t="e" cm="1">
        <f t="array" ref="M1855">[1]!BSMPut(L1855,$G$4,$G$7,V1855,$G$11,AE1855)</f>
        <v>#VALUE!</v>
      </c>
      <c r="N1855" s="139" t="e">
        <f t="shared" si="271"/>
        <v>#VALUE!</v>
      </c>
      <c r="O1855" s="141">
        <f t="shared" si="272"/>
        <v>-0.13590295556207366</v>
      </c>
      <c r="P1855" s="139">
        <f t="shared" si="273"/>
        <v>1.5023254658661975E-2</v>
      </c>
      <c r="Q1855" s="156">
        <f t="shared" si="274"/>
        <v>3.0187552793736875E-3</v>
      </c>
      <c r="R1855" s="156">
        <f t="shared" si="268"/>
        <v>1.8042009938035664E-2</v>
      </c>
    </row>
    <row r="1856" spans="9:18" ht="15" x14ac:dyDescent="0.2">
      <c r="I1856" s="49">
        <v>42461</v>
      </c>
      <c r="J1856" s="50">
        <v>3.9019999504089302</v>
      </c>
      <c r="K1856" s="139">
        <f t="shared" si="269"/>
        <v>2.5660754594711795E-3</v>
      </c>
      <c r="L1856" s="140">
        <f t="shared" si="270"/>
        <v>6.11364797787017</v>
      </c>
      <c r="M1856" s="139" t="e" cm="1">
        <f t="array" ref="M1856">[1]!BSMPut(L1856,$G$4,$G$7,V1856,$G$11,AE1856)</f>
        <v>#VALUE!</v>
      </c>
      <c r="N1856" s="139" t="e">
        <f t="shared" si="271"/>
        <v>#VALUE!</v>
      </c>
      <c r="O1856" s="141">
        <f t="shared" si="272"/>
        <v>1.5647928279109991E-2</v>
      </c>
      <c r="P1856" s="139">
        <f t="shared" si="273"/>
        <v>-1.7297843924385704E-3</v>
      </c>
      <c r="Q1856" s="156">
        <f t="shared" si="274"/>
        <v>4.0020618670612075E-5</v>
      </c>
      <c r="R1856" s="156">
        <f t="shared" si="268"/>
        <v>-1.6897637737679583E-3</v>
      </c>
    </row>
    <row r="1857" spans="9:18" ht="15" x14ac:dyDescent="0.2">
      <c r="I1857" s="49">
        <v>42460</v>
      </c>
      <c r="J1857" s="50">
        <v>3.8919999599456698</v>
      </c>
      <c r="K1857" s="139">
        <f t="shared" si="269"/>
        <v>-3.0366736985462734E-2</v>
      </c>
      <c r="L1857" s="140">
        <f t="shared" si="270"/>
        <v>5.9128236859477896</v>
      </c>
      <c r="M1857" s="139" t="e" cm="1">
        <f t="array" ref="M1857">[1]!BSMPut(L1857,$G$4,$G$7,V1857,$G$11,AE1857)</f>
        <v>#VALUE!</v>
      </c>
      <c r="N1857" s="139" t="e">
        <f t="shared" si="271"/>
        <v>#VALUE!</v>
      </c>
      <c r="O1857" s="141">
        <f t="shared" si="272"/>
        <v>-0.18517636364327039</v>
      </c>
      <c r="P1857" s="139">
        <f t="shared" si="273"/>
        <v>2.047013367937528E-2</v>
      </c>
      <c r="Q1857" s="156">
        <f t="shared" si="274"/>
        <v>5.6045559260661749E-3</v>
      </c>
      <c r="R1857" s="156">
        <f t="shared" si="268"/>
        <v>2.6074689605441456E-2</v>
      </c>
    </row>
    <row r="1858" spans="9:18" ht="15" x14ac:dyDescent="0.2">
      <c r="I1858" s="49">
        <v>42459</v>
      </c>
      <c r="J1858" s="50">
        <v>4.0120000839233398</v>
      </c>
      <c r="K1858" s="139">
        <f t="shared" si="269"/>
        <v>1.2036277918204105E-2</v>
      </c>
      <c r="L1858" s="140">
        <f t="shared" si="270"/>
        <v>6.1713972729331612</v>
      </c>
      <c r="M1858" s="139" t="e" cm="1">
        <f t="array" ref="M1858">[1]!BSMPut(L1858,$G$4,$G$7,V1858,$G$11,AE1858)</f>
        <v>#VALUE!</v>
      </c>
      <c r="N1858" s="139" t="e">
        <f t="shared" si="271"/>
        <v>#VALUE!</v>
      </c>
      <c r="O1858" s="141">
        <f t="shared" si="272"/>
        <v>7.3397223342101192E-2</v>
      </c>
      <c r="P1858" s="139">
        <f t="shared" si="273"/>
        <v>-8.1136217600759463E-3</v>
      </c>
      <c r="Q1858" s="156">
        <f t="shared" si="274"/>
        <v>8.8050001048553398E-4</v>
      </c>
      <c r="R1858" s="156">
        <f t="shared" si="268"/>
        <v>-7.2331217495904127E-3</v>
      </c>
    </row>
    <row r="1859" spans="9:18" ht="15" x14ac:dyDescent="0.2">
      <c r="I1859" s="49">
        <v>42458</v>
      </c>
      <c r="J1859" s="50">
        <v>3.9639999866485498</v>
      </c>
      <c r="K1859" s="139">
        <f t="shared" si="269"/>
        <v>1.3716217150710688E-2</v>
      </c>
      <c r="L1859" s="140">
        <f t="shared" si="270"/>
        <v>6.1816415424562949</v>
      </c>
      <c r="M1859" s="139" t="e" cm="1">
        <f t="array" ref="M1859">[1]!BSMPut(L1859,$G$4,$G$7,V1859,$G$11,AE1859)</f>
        <v>#VALUE!</v>
      </c>
      <c r="N1859" s="139" t="e">
        <f t="shared" si="271"/>
        <v>#VALUE!</v>
      </c>
      <c r="O1859" s="141">
        <f t="shared" si="272"/>
        <v>8.3641492865234923E-2</v>
      </c>
      <c r="P1859" s="139">
        <f t="shared" si="273"/>
        <v>-9.2460641650368366E-3</v>
      </c>
      <c r="Q1859" s="156">
        <f t="shared" si="274"/>
        <v>1.1434407236708608E-3</v>
      </c>
      <c r="R1859" s="156">
        <f t="shared" ref="R1859:R1922" si="275">P1859+Q1859+X1859+AG1859</f>
        <v>-8.1026234413659765E-3</v>
      </c>
    </row>
    <row r="1860" spans="9:18" ht="15" x14ac:dyDescent="0.2">
      <c r="I1860" s="49">
        <v>42457</v>
      </c>
      <c r="J1860" s="50">
        <v>3.91000008583068</v>
      </c>
      <c r="K1860" s="139">
        <f t="shared" ref="K1860:K1923" si="276">LN(J1860/J1861)</f>
        <v>0</v>
      </c>
      <c r="L1860" s="140">
        <f t="shared" ref="L1860:L1923" si="277">$J$3*(1+K1860)</f>
        <v>6.09800004959106</v>
      </c>
      <c r="M1860" s="139" t="e" cm="1">
        <f t="array" ref="M1860">[1]!BSMPut(L1860,$G$4,$G$7,V1860,$G$11,AE1860)</f>
        <v>#VALUE!</v>
      </c>
      <c r="N1860" s="139" t="e">
        <f t="shared" ref="N1860:N1923" si="278">$B$5*(M1860-$G$10)</f>
        <v>#VALUE!</v>
      </c>
      <c r="O1860" s="141">
        <f t="shared" ref="O1860:O1923" si="279">L1860-$J$3</f>
        <v>0</v>
      </c>
      <c r="P1860" s="139">
        <f t="shared" ref="P1860:P1923" si="280">O1860*$G$15</f>
        <v>0</v>
      </c>
      <c r="Q1860" s="156">
        <f t="shared" ref="Q1860:Q1923" si="281">0.5*$G$16*O1860^2</f>
        <v>0</v>
      </c>
      <c r="R1860" s="156">
        <f t="shared" si="275"/>
        <v>0</v>
      </c>
    </row>
    <row r="1861" spans="9:18" ht="15" x14ac:dyDescent="0.2">
      <c r="I1861" s="49">
        <v>42454</v>
      </c>
      <c r="J1861" s="50">
        <v>3.91000008583068</v>
      </c>
      <c r="K1861" s="139">
        <f t="shared" si="276"/>
        <v>-3.0643143177626121E-3</v>
      </c>
      <c r="L1861" s="140">
        <f t="shared" si="277"/>
        <v>6.0793138607293811</v>
      </c>
      <c r="M1861" s="139" t="e" cm="1">
        <f t="array" ref="M1861">[1]!BSMPut(L1861,$G$4,$G$7,V1861,$G$11,AE1861)</f>
        <v>#VALUE!</v>
      </c>
      <c r="N1861" s="139" t="e">
        <f t="shared" si="278"/>
        <v>#VALUE!</v>
      </c>
      <c r="O1861" s="141">
        <f t="shared" si="279"/>
        <v>-1.8686188861678943E-2</v>
      </c>
      <c r="P1861" s="139">
        <f t="shared" si="280"/>
        <v>2.0656458331447655E-3</v>
      </c>
      <c r="Q1861" s="156">
        <f t="shared" si="281"/>
        <v>5.7070486159876774E-5</v>
      </c>
      <c r="R1861" s="156">
        <f t="shared" si="275"/>
        <v>2.1227163193046424E-3</v>
      </c>
    </row>
    <row r="1862" spans="9:18" ht="15" x14ac:dyDescent="0.2">
      <c r="I1862" s="49">
        <v>42453</v>
      </c>
      <c r="J1862" s="50">
        <v>3.9219999313354399</v>
      </c>
      <c r="K1862" s="139">
        <f t="shared" si="276"/>
        <v>7.1647896017250599E-3</v>
      </c>
      <c r="L1862" s="140">
        <f t="shared" si="277"/>
        <v>6.1416909369376889</v>
      </c>
      <c r="M1862" s="139" t="e" cm="1">
        <f t="array" ref="M1862">[1]!BSMPut(L1862,$G$4,$G$7,V1862,$G$11,AE1862)</f>
        <v>#VALUE!</v>
      </c>
      <c r="N1862" s="139" t="e">
        <f t="shared" si="278"/>
        <v>#VALUE!</v>
      </c>
      <c r="O1862" s="141">
        <f t="shared" si="279"/>
        <v>4.3690887346628848E-2</v>
      </c>
      <c r="P1862" s="139">
        <f t="shared" si="280"/>
        <v>-4.8297649168602243E-3</v>
      </c>
      <c r="Q1862" s="156">
        <f t="shared" si="281"/>
        <v>3.1199801759511993E-4</v>
      </c>
      <c r="R1862" s="156">
        <f t="shared" si="275"/>
        <v>-4.5177668992651045E-3</v>
      </c>
    </row>
    <row r="1863" spans="9:18" ht="15" x14ac:dyDescent="0.2">
      <c r="I1863" s="49">
        <v>42452</v>
      </c>
      <c r="J1863" s="50">
        <v>3.8940000534057599</v>
      </c>
      <c r="K1863" s="139">
        <f t="shared" si="276"/>
        <v>4.6332453358694766E-3</v>
      </c>
      <c r="L1863" s="140">
        <f t="shared" si="277"/>
        <v>6.1262535798789601</v>
      </c>
      <c r="M1863" s="139" t="e" cm="1">
        <f t="array" ref="M1863">[1]!BSMPut(L1863,$G$4,$G$7,V1863,$G$11,AE1863)</f>
        <v>#VALUE!</v>
      </c>
      <c r="N1863" s="139" t="e">
        <f t="shared" si="278"/>
        <v>#VALUE!</v>
      </c>
      <c r="O1863" s="141">
        <f t="shared" si="279"/>
        <v>2.8253530287900119E-2</v>
      </c>
      <c r="P1863" s="139">
        <f t="shared" si="280"/>
        <v>-3.1232579068339E-3</v>
      </c>
      <c r="Q1863" s="156">
        <f t="shared" si="281"/>
        <v>1.3047146707388093E-4</v>
      </c>
      <c r="R1863" s="156">
        <f t="shared" si="275"/>
        <v>-2.9927864397600191E-3</v>
      </c>
    </row>
    <row r="1864" spans="9:18" ht="15" x14ac:dyDescent="0.2">
      <c r="I1864" s="49">
        <v>42451</v>
      </c>
      <c r="J1864" s="50">
        <v>3.8759999275207502</v>
      </c>
      <c r="K1864" s="139">
        <f t="shared" si="276"/>
        <v>-7.1980044587622903E-3</v>
      </c>
      <c r="L1864" s="140">
        <f t="shared" si="277"/>
        <v>6.0541066180445711</v>
      </c>
      <c r="M1864" s="139" t="e" cm="1">
        <f t="array" ref="M1864">[1]!BSMPut(L1864,$G$4,$G$7,V1864,$G$11,AE1864)</f>
        <v>#VALUE!</v>
      </c>
      <c r="N1864" s="139" t="e">
        <f t="shared" si="278"/>
        <v>#VALUE!</v>
      </c>
      <c r="O1864" s="141">
        <f t="shared" si="279"/>
        <v>-4.3893431546488948E-2</v>
      </c>
      <c r="P1864" s="139">
        <f t="shared" si="280"/>
        <v>4.8521549604140842E-3</v>
      </c>
      <c r="Q1864" s="156">
        <f t="shared" si="281"/>
        <v>3.1489747192390096E-4</v>
      </c>
      <c r="R1864" s="156">
        <f t="shared" si="275"/>
        <v>5.167052432337985E-3</v>
      </c>
    </row>
    <row r="1865" spans="9:18" ht="15" x14ac:dyDescent="0.2">
      <c r="I1865" s="49">
        <v>42450</v>
      </c>
      <c r="J1865" s="50">
        <v>3.9040000438690101</v>
      </c>
      <c r="K1865" s="139">
        <f t="shared" si="276"/>
        <v>-5.1098682342739666E-3</v>
      </c>
      <c r="L1865" s="140">
        <f t="shared" si="277"/>
        <v>6.0668400728450536</v>
      </c>
      <c r="M1865" s="139" t="e" cm="1">
        <f t="array" ref="M1865">[1]!BSMPut(L1865,$G$4,$G$7,V1865,$G$11,AE1865)</f>
        <v>#VALUE!</v>
      </c>
      <c r="N1865" s="139" t="e">
        <f t="shared" si="278"/>
        <v>#VALUE!</v>
      </c>
      <c r="O1865" s="141">
        <f t="shared" si="279"/>
        <v>-3.1159976746006457E-2</v>
      </c>
      <c r="P1865" s="139">
        <f t="shared" si="280"/>
        <v>3.444548088576518E-3</v>
      </c>
      <c r="Q1865" s="156">
        <f t="shared" si="281"/>
        <v>1.5869540573426049E-4</v>
      </c>
      <c r="R1865" s="156">
        <f t="shared" si="275"/>
        <v>3.6032434943107784E-3</v>
      </c>
    </row>
    <row r="1866" spans="9:18" ht="15" x14ac:dyDescent="0.2">
      <c r="I1866" s="49">
        <v>42447</v>
      </c>
      <c r="J1866" s="50">
        <v>3.92400002479553</v>
      </c>
      <c r="K1866" s="139">
        <f t="shared" si="276"/>
        <v>5.0983775544172878E-4</v>
      </c>
      <c r="L1866" s="140">
        <f t="shared" si="277"/>
        <v>6.1011090402490273</v>
      </c>
      <c r="M1866" s="139" t="e" cm="1">
        <f t="array" ref="M1866">[1]!BSMPut(L1866,$G$4,$G$7,V1866,$G$11,AE1866)</f>
        <v>#VALUE!</v>
      </c>
      <c r="N1866" s="139" t="e">
        <f t="shared" si="278"/>
        <v>#VALUE!</v>
      </c>
      <c r="O1866" s="141">
        <f t="shared" si="279"/>
        <v>3.1089906579673254E-3</v>
      </c>
      <c r="P1866" s="139">
        <f t="shared" si="280"/>
        <v>-3.4368022529657709E-4</v>
      </c>
      <c r="Q1866" s="156">
        <f t="shared" si="281"/>
        <v>1.5798248409925934E-6</v>
      </c>
      <c r="R1866" s="156">
        <f t="shared" si="275"/>
        <v>-3.4210040045558451E-4</v>
      </c>
    </row>
    <row r="1867" spans="9:18" ht="15" x14ac:dyDescent="0.2">
      <c r="I1867" s="49">
        <v>42446</v>
      </c>
      <c r="J1867" s="50">
        <v>3.9219999313354399</v>
      </c>
      <c r="K1867" s="139">
        <f t="shared" si="276"/>
        <v>8.7068207249860006E-3</v>
      </c>
      <c r="L1867" s="140">
        <f t="shared" si="277"/>
        <v>6.151094242803806</v>
      </c>
      <c r="M1867" s="139" t="e" cm="1">
        <f t="array" ref="M1867">[1]!BSMPut(L1867,$G$4,$G$7,V1867,$G$11,AE1867)</f>
        <v>#VALUE!</v>
      </c>
      <c r="N1867" s="139" t="e">
        <f t="shared" si="278"/>
        <v>#VALUE!</v>
      </c>
      <c r="O1867" s="141">
        <f t="shared" si="279"/>
        <v>5.3094193212745999E-2</v>
      </c>
      <c r="P1867" s="139">
        <f t="shared" si="280"/>
        <v>-5.8692438455980444E-3</v>
      </c>
      <c r="Q1867" s="156">
        <f t="shared" si="281"/>
        <v>4.6074873979996123E-4</v>
      </c>
      <c r="R1867" s="156">
        <f t="shared" si="275"/>
        <v>-5.4084951057980831E-3</v>
      </c>
    </row>
    <row r="1868" spans="9:18" ht="15" x14ac:dyDescent="0.2">
      <c r="I1868" s="49">
        <v>42445</v>
      </c>
      <c r="J1868" s="50">
        <v>3.88800001144409</v>
      </c>
      <c r="K1868" s="139">
        <f t="shared" si="276"/>
        <v>1.5444126561163576E-3</v>
      </c>
      <c r="L1868" s="140">
        <f t="shared" si="277"/>
        <v>6.1074178780446466</v>
      </c>
      <c r="M1868" s="139" t="e" cm="1">
        <f t="array" ref="M1868">[1]!BSMPut(L1868,$G$4,$G$7,V1868,$G$11,AE1868)</f>
        <v>#VALUE!</v>
      </c>
      <c r="N1868" s="139" t="e">
        <f t="shared" si="278"/>
        <v>#VALUE!</v>
      </c>
      <c r="O1868" s="141">
        <f t="shared" si="279"/>
        <v>9.4178284535866297E-3</v>
      </c>
      <c r="P1868" s="139">
        <f t="shared" si="280"/>
        <v>-1.0410843134695531E-3</v>
      </c>
      <c r="Q1868" s="156">
        <f t="shared" si="281"/>
        <v>1.4496783570861382E-5</v>
      </c>
      <c r="R1868" s="156">
        <f t="shared" si="275"/>
        <v>-1.0265875298986918E-3</v>
      </c>
    </row>
    <row r="1869" spans="9:18" ht="15" x14ac:dyDescent="0.2">
      <c r="I1869" s="49">
        <v>42444</v>
      </c>
      <c r="J1869" s="50">
        <v>3.8819999694824201</v>
      </c>
      <c r="K1869" s="139">
        <f t="shared" si="276"/>
        <v>-2.5726771467917821E-3</v>
      </c>
      <c r="L1869" s="140">
        <f t="shared" si="277"/>
        <v>6.0823118642223424</v>
      </c>
      <c r="M1869" s="139" t="e" cm="1">
        <f t="array" ref="M1869">[1]!BSMPut(L1869,$G$4,$G$7,V1869,$G$11,AE1869)</f>
        <v>#VALUE!</v>
      </c>
      <c r="N1869" s="139" t="e">
        <f t="shared" si="278"/>
        <v>#VALUE!</v>
      </c>
      <c r="O1869" s="141">
        <f t="shared" si="279"/>
        <v>-1.5688185368717633E-2</v>
      </c>
      <c r="P1869" s="139">
        <f t="shared" si="280"/>
        <v>1.7342345716601397E-3</v>
      </c>
      <c r="Q1869" s="156">
        <f t="shared" si="281"/>
        <v>4.0226803929382711E-5</v>
      </c>
      <c r="R1869" s="156">
        <f t="shared" si="275"/>
        <v>1.7744613755895223E-3</v>
      </c>
    </row>
    <row r="1870" spans="9:18" ht="15" x14ac:dyDescent="0.2">
      <c r="I1870" s="49">
        <v>42443</v>
      </c>
      <c r="J1870" s="50">
        <v>3.8919999599456698</v>
      </c>
      <c r="K1870" s="139">
        <f t="shared" si="276"/>
        <v>-1.5404475423747462E-3</v>
      </c>
      <c r="L1870" s="140">
        <f t="shared" si="277"/>
        <v>6.0886064004012663</v>
      </c>
      <c r="M1870" s="139" t="e" cm="1">
        <f t="array" ref="M1870">[1]!BSMPut(L1870,$G$4,$G$7,V1870,$G$11,AE1870)</f>
        <v>#VALUE!</v>
      </c>
      <c r="N1870" s="139" t="e">
        <f t="shared" si="278"/>
        <v>#VALUE!</v>
      </c>
      <c r="O1870" s="141">
        <f t="shared" si="279"/>
        <v>-9.3936491897936847E-3</v>
      </c>
      <c r="P1870" s="139">
        <f t="shared" si="280"/>
        <v>1.0384114412283422E-3</v>
      </c>
      <c r="Q1870" s="156">
        <f t="shared" si="281"/>
        <v>1.4422441254562254E-5</v>
      </c>
      <c r="R1870" s="156">
        <f t="shared" si="275"/>
        <v>1.0528338824829044E-3</v>
      </c>
    </row>
    <row r="1871" spans="9:18" ht="15" x14ac:dyDescent="0.2">
      <c r="I1871" s="49">
        <v>42440</v>
      </c>
      <c r="J1871" s="50">
        <v>3.8980000019073402</v>
      </c>
      <c r="K1871" s="139">
        <f t="shared" si="276"/>
        <v>1.6033453503510722E-2</v>
      </c>
      <c r="L1871" s="140">
        <f t="shared" si="277"/>
        <v>6.1957720498505839</v>
      </c>
      <c r="M1871" s="139" t="e" cm="1">
        <f t="array" ref="M1871">[1]!BSMPut(L1871,$G$4,$G$7,V1871,$G$11,AE1871)</f>
        <v>#VALUE!</v>
      </c>
      <c r="N1871" s="139" t="e">
        <f t="shared" si="278"/>
        <v>#VALUE!</v>
      </c>
      <c r="O1871" s="141">
        <f t="shared" si="279"/>
        <v>9.7772000259523928E-2</v>
      </c>
      <c r="P1871" s="139">
        <f t="shared" si="280"/>
        <v>-1.0808106801729517E-2</v>
      </c>
      <c r="Q1871" s="156">
        <f t="shared" si="281"/>
        <v>1.5624247314201584E-3</v>
      </c>
      <c r="R1871" s="156">
        <f t="shared" si="275"/>
        <v>-9.2456820703093589E-3</v>
      </c>
    </row>
    <row r="1872" spans="9:18" ht="15" x14ac:dyDescent="0.2">
      <c r="I1872" s="49">
        <v>42439</v>
      </c>
      <c r="J1872" s="50">
        <v>3.8359999656677202</v>
      </c>
      <c r="K1872" s="139">
        <f t="shared" si="276"/>
        <v>1.1009300186548689E-2</v>
      </c>
      <c r="L1872" s="140">
        <f t="shared" si="277"/>
        <v>6.1651347626745974</v>
      </c>
      <c r="M1872" s="139" t="e" cm="1">
        <f t="array" ref="M1872">[1]!BSMPut(L1872,$G$4,$G$7,V1872,$G$11,AE1872)</f>
        <v>#VALUE!</v>
      </c>
      <c r="N1872" s="139" t="e">
        <f t="shared" si="278"/>
        <v>#VALUE!</v>
      </c>
      <c r="O1872" s="141">
        <f t="shared" si="279"/>
        <v>6.7134713083537356E-2</v>
      </c>
      <c r="P1872" s="139">
        <f t="shared" si="280"/>
        <v>-7.4213389025930198E-3</v>
      </c>
      <c r="Q1872" s="156">
        <f t="shared" si="281"/>
        <v>7.3665540313986298E-4</v>
      </c>
      <c r="R1872" s="156">
        <f t="shared" si="275"/>
        <v>-6.6846834994531571E-3</v>
      </c>
    </row>
    <row r="1873" spans="9:18" ht="15" x14ac:dyDescent="0.2">
      <c r="I1873" s="49">
        <v>42438</v>
      </c>
      <c r="J1873" s="50">
        <v>3.7939999103546098</v>
      </c>
      <c r="K1873" s="139">
        <f t="shared" si="276"/>
        <v>3.105172896265886E-2</v>
      </c>
      <c r="L1873" s="140">
        <f t="shared" si="277"/>
        <v>6.2873534943452416</v>
      </c>
      <c r="M1873" s="139" t="e" cm="1">
        <f t="array" ref="M1873">[1]!BSMPut(L1873,$G$4,$G$7,V1873,$G$11,AE1873)</f>
        <v>#VALUE!</v>
      </c>
      <c r="N1873" s="139" t="e">
        <f t="shared" si="278"/>
        <v>#VALUE!</v>
      </c>
      <c r="O1873" s="141">
        <f t="shared" si="279"/>
        <v>0.18935344475418159</v>
      </c>
      <c r="P1873" s="139">
        <f t="shared" si="280"/>
        <v>-2.0931884882647991E-2</v>
      </c>
      <c r="Q1873" s="156">
        <f t="shared" si="281"/>
        <v>5.8602551448412692E-3</v>
      </c>
      <c r="R1873" s="156">
        <f t="shared" si="275"/>
        <v>-1.5071629737806722E-2</v>
      </c>
    </row>
    <row r="1874" spans="9:18" ht="15" x14ac:dyDescent="0.2">
      <c r="I1874" s="49">
        <v>42437</v>
      </c>
      <c r="J1874" s="50">
        <v>3.6779999732971098</v>
      </c>
      <c r="K1874" s="139">
        <f t="shared" si="276"/>
        <v>1.3136439118782917E-2</v>
      </c>
      <c r="L1874" s="140">
        <f t="shared" si="277"/>
        <v>6.1781060559888479</v>
      </c>
      <c r="M1874" s="139" t="e" cm="1">
        <f t="array" ref="M1874">[1]!BSMPut(L1874,$G$4,$G$7,V1874,$G$11,AE1874)</f>
        <v>#VALUE!</v>
      </c>
      <c r="N1874" s="139" t="e">
        <f t="shared" si="278"/>
        <v>#VALUE!</v>
      </c>
      <c r="O1874" s="141">
        <f t="shared" si="279"/>
        <v>8.0106006397787866E-2</v>
      </c>
      <c r="P1874" s="139">
        <f t="shared" si="280"/>
        <v>-8.8552373921897201E-3</v>
      </c>
      <c r="Q1874" s="156">
        <f t="shared" si="281"/>
        <v>1.0488183235812158E-3</v>
      </c>
      <c r="R1874" s="156">
        <f t="shared" si="275"/>
        <v>-7.8064190686085045E-3</v>
      </c>
    </row>
    <row r="1875" spans="9:18" ht="15" x14ac:dyDescent="0.2">
      <c r="I1875" s="49">
        <v>42436</v>
      </c>
      <c r="J1875" s="50">
        <v>3.63000011444091</v>
      </c>
      <c r="K1875" s="139">
        <f t="shared" si="276"/>
        <v>-2.5028447157267618E-2</v>
      </c>
      <c r="L1875" s="140">
        <f t="shared" si="277"/>
        <v>5.945376577584855</v>
      </c>
      <c r="M1875" s="139" t="e" cm="1">
        <f t="array" ref="M1875">[1]!BSMPut(L1875,$G$4,$G$7,V1875,$G$11,AE1875)</f>
        <v>#VALUE!</v>
      </c>
      <c r="N1875" s="139" t="e">
        <f t="shared" si="278"/>
        <v>#VALUE!</v>
      </c>
      <c r="O1875" s="141">
        <f t="shared" si="279"/>
        <v>-0.15262347200620496</v>
      </c>
      <c r="P1875" s="139">
        <f t="shared" si="280"/>
        <v>1.6871607224105599E-2</v>
      </c>
      <c r="Q1875" s="156">
        <f t="shared" si="281"/>
        <v>3.8072619832140472E-3</v>
      </c>
      <c r="R1875" s="156">
        <f t="shared" si="275"/>
        <v>2.0678869207319647E-2</v>
      </c>
    </row>
    <row r="1876" spans="9:18" ht="15" x14ac:dyDescent="0.2">
      <c r="I1876" s="49">
        <v>42433</v>
      </c>
      <c r="J1876" s="50">
        <v>3.7219998836517298</v>
      </c>
      <c r="K1876" s="139">
        <f t="shared" si="276"/>
        <v>7.0099463460214098E-3</v>
      </c>
      <c r="L1876" s="140">
        <f t="shared" si="277"/>
        <v>6.1407467027567293</v>
      </c>
      <c r="M1876" s="139" t="e" cm="1">
        <f t="array" ref="M1876">[1]!BSMPut(L1876,$G$4,$G$7,V1876,$G$11,AE1876)</f>
        <v>#VALUE!</v>
      </c>
      <c r="N1876" s="139" t="e">
        <f t="shared" si="278"/>
        <v>#VALUE!</v>
      </c>
      <c r="O1876" s="141">
        <f t="shared" si="279"/>
        <v>4.2746653165669279E-2</v>
      </c>
      <c r="P1876" s="139">
        <f t="shared" si="280"/>
        <v>-4.7253855051005624E-3</v>
      </c>
      <c r="Q1876" s="156">
        <f t="shared" si="281"/>
        <v>2.9865812837851196E-4</v>
      </c>
      <c r="R1876" s="156">
        <f t="shared" si="275"/>
        <v>-4.4267273767220503E-3</v>
      </c>
    </row>
    <row r="1877" spans="9:18" ht="15" x14ac:dyDescent="0.2">
      <c r="I1877" s="49">
        <v>42432</v>
      </c>
      <c r="J1877" s="50">
        <v>3.69600009918212</v>
      </c>
      <c r="K1877" s="139">
        <f t="shared" si="276"/>
        <v>-6.4724953615479626E-3</v>
      </c>
      <c r="L1877" s="140">
        <f t="shared" si="277"/>
        <v>6.058530772555363</v>
      </c>
      <c r="M1877" s="139" t="e" cm="1">
        <f t="array" ref="M1877">[1]!BSMPut(L1877,$G$4,$G$7,V1877,$G$11,AE1877)</f>
        <v>#VALUE!</v>
      </c>
      <c r="N1877" s="139" t="e">
        <f t="shared" si="278"/>
        <v>#VALUE!</v>
      </c>
      <c r="O1877" s="141">
        <f t="shared" si="279"/>
        <v>-3.9469277035697026E-2</v>
      </c>
      <c r="P1877" s="139">
        <f t="shared" si="280"/>
        <v>4.3630912782446621E-3</v>
      </c>
      <c r="Q1877" s="156">
        <f t="shared" si="281"/>
        <v>2.5461761576435319E-4</v>
      </c>
      <c r="R1877" s="156">
        <f t="shared" si="275"/>
        <v>4.6177088940090151E-3</v>
      </c>
    </row>
    <row r="1878" spans="9:18" ht="15" x14ac:dyDescent="0.2">
      <c r="I1878" s="49">
        <v>42431</v>
      </c>
      <c r="J1878" s="50">
        <v>3.7200000286102202</v>
      </c>
      <c r="K1878" s="139">
        <f t="shared" si="276"/>
        <v>5.3780411885812323E-4</v>
      </c>
      <c r="L1878" s="140">
        <f t="shared" si="277"/>
        <v>6.1012795791345278</v>
      </c>
      <c r="M1878" s="139" t="e" cm="1">
        <f t="array" ref="M1878">[1]!BSMPut(L1878,$G$4,$G$7,V1878,$G$11,AE1878)</f>
        <v>#VALUE!</v>
      </c>
      <c r="N1878" s="139" t="e">
        <f t="shared" si="278"/>
        <v>#VALUE!</v>
      </c>
      <c r="O1878" s="141">
        <f t="shared" si="279"/>
        <v>3.279529543467774E-3</v>
      </c>
      <c r="P1878" s="139">
        <f t="shared" si="280"/>
        <v>-3.6253227377103003E-4</v>
      </c>
      <c r="Q1878" s="156">
        <f t="shared" si="281"/>
        <v>1.7578960868186717E-6</v>
      </c>
      <c r="R1878" s="156">
        <f t="shared" si="275"/>
        <v>-3.6077437768421134E-4</v>
      </c>
    </row>
    <row r="1879" spans="9:18" ht="15" x14ac:dyDescent="0.2">
      <c r="I1879" s="49">
        <v>42430</v>
      </c>
      <c r="J1879" s="50">
        <v>3.7179999351501398</v>
      </c>
      <c r="K1879" s="139">
        <f t="shared" si="276"/>
        <v>7.5593982977838455E-3</v>
      </c>
      <c r="L1879" s="140">
        <f t="shared" si="277"/>
        <v>6.1440972607858235</v>
      </c>
      <c r="M1879" s="139" t="e" cm="1">
        <f t="array" ref="M1879">[1]!BSMPut(L1879,$G$4,$G$7,V1879,$G$11,AE1879)</f>
        <v>#VALUE!</v>
      </c>
      <c r="N1879" s="139" t="e">
        <f t="shared" si="278"/>
        <v>#VALUE!</v>
      </c>
      <c r="O1879" s="141">
        <f t="shared" si="279"/>
        <v>4.609721119476351E-2</v>
      </c>
      <c r="P1879" s="139">
        <f t="shared" si="280"/>
        <v>-5.0957695509185798E-3</v>
      </c>
      <c r="Q1879" s="156">
        <f t="shared" si="281"/>
        <v>3.473116956989868E-4</v>
      </c>
      <c r="R1879" s="156">
        <f t="shared" si="275"/>
        <v>-4.7484578552195933E-3</v>
      </c>
    </row>
    <row r="1880" spans="9:18" ht="15" x14ac:dyDescent="0.2">
      <c r="I1880" s="49">
        <v>42429</v>
      </c>
      <c r="J1880" s="50">
        <v>3.6900000572204501</v>
      </c>
      <c r="K1880" s="139">
        <f t="shared" si="276"/>
        <v>-2.1656470269172385E-3</v>
      </c>
      <c r="L1880" s="140">
        <f t="shared" si="277"/>
        <v>6.084793933913522</v>
      </c>
      <c r="M1880" s="139" t="e" cm="1">
        <f t="array" ref="M1880">[1]!BSMPut(L1880,$G$4,$G$7,V1880,$G$11,AE1880)</f>
        <v>#VALUE!</v>
      </c>
      <c r="N1880" s="139" t="e">
        <f t="shared" si="278"/>
        <v>#VALUE!</v>
      </c>
      <c r="O1880" s="141">
        <f t="shared" si="279"/>
        <v>-1.3206115677538044E-2</v>
      </c>
      <c r="P1880" s="139">
        <f t="shared" si="280"/>
        <v>1.4598566900539827E-3</v>
      </c>
      <c r="Q1880" s="156">
        <f t="shared" si="281"/>
        <v>2.8504950977411774E-5</v>
      </c>
      <c r="R1880" s="156">
        <f t="shared" si="275"/>
        <v>1.4883616410313945E-3</v>
      </c>
    </row>
    <row r="1881" spans="9:18" ht="15" x14ac:dyDescent="0.2">
      <c r="I1881" s="49">
        <v>42426</v>
      </c>
      <c r="J1881" s="50">
        <v>3.6979999542236301</v>
      </c>
      <c r="K1881" s="139">
        <f t="shared" si="276"/>
        <v>1.2517171432681818E-2</v>
      </c>
      <c r="L1881" s="140">
        <f t="shared" si="277"/>
        <v>6.1743297616082931</v>
      </c>
      <c r="M1881" s="139" t="e" cm="1">
        <f t="array" ref="M1881">[1]!BSMPut(L1881,$G$4,$G$7,V1881,$G$11,AE1881)</f>
        <v>#VALUE!</v>
      </c>
      <c r="N1881" s="139" t="e">
        <f t="shared" si="278"/>
        <v>#VALUE!</v>
      </c>
      <c r="O1881" s="141">
        <f t="shared" si="279"/>
        <v>7.6329712017233042E-2</v>
      </c>
      <c r="P1881" s="139">
        <f t="shared" si="280"/>
        <v>-8.4377907523391481E-3</v>
      </c>
      <c r="Q1881" s="156">
        <f t="shared" si="281"/>
        <v>9.5226396847361246E-4</v>
      </c>
      <c r="R1881" s="156">
        <f t="shared" si="275"/>
        <v>-7.485526783865536E-3</v>
      </c>
    </row>
    <row r="1882" spans="9:18" ht="15" x14ac:dyDescent="0.2">
      <c r="I1882" s="49">
        <v>42425</v>
      </c>
      <c r="J1882" s="50">
        <v>3.6519999504089302</v>
      </c>
      <c r="K1882" s="139">
        <f t="shared" si="276"/>
        <v>3.3410648051194987E-2</v>
      </c>
      <c r="L1882" s="140">
        <f t="shared" si="277"/>
        <v>6.301738183064117</v>
      </c>
      <c r="M1882" s="139" t="e" cm="1">
        <f t="array" ref="M1882">[1]!BSMPut(L1882,$G$4,$G$7,V1882,$G$11,AE1882)</f>
        <v>#VALUE!</v>
      </c>
      <c r="N1882" s="139" t="e">
        <f t="shared" si="278"/>
        <v>#VALUE!</v>
      </c>
      <c r="O1882" s="141">
        <f t="shared" si="279"/>
        <v>0.20373813347305703</v>
      </c>
      <c r="P1882" s="139">
        <f t="shared" si="280"/>
        <v>-2.2522025736579177E-2</v>
      </c>
      <c r="Q1882" s="156">
        <f t="shared" si="281"/>
        <v>6.7844516287645486E-3</v>
      </c>
      <c r="R1882" s="156">
        <f t="shared" si="275"/>
        <v>-1.5737574107814629E-2</v>
      </c>
    </row>
    <row r="1883" spans="9:18" ht="15" x14ac:dyDescent="0.2">
      <c r="I1883" s="49">
        <v>42424</v>
      </c>
      <c r="J1883" s="50">
        <v>3.53200006484985</v>
      </c>
      <c r="K1883" s="139">
        <f t="shared" si="276"/>
        <v>-3.231477163255729E-2</v>
      </c>
      <c r="L1883" s="140">
        <f t="shared" si="277"/>
        <v>5.900944570573202</v>
      </c>
      <c r="M1883" s="139" t="e" cm="1">
        <f t="array" ref="M1883">[1]!BSMPut(L1883,$G$4,$G$7,V1883,$G$11,AE1883)</f>
        <v>#VALUE!</v>
      </c>
      <c r="N1883" s="139" t="e">
        <f t="shared" si="278"/>
        <v>#VALUE!</v>
      </c>
      <c r="O1883" s="141">
        <f t="shared" si="279"/>
        <v>-0.19705547901785803</v>
      </c>
      <c r="P1883" s="139">
        <f t="shared" si="280"/>
        <v>2.1783298464158371E-2</v>
      </c>
      <c r="Q1883" s="156">
        <f t="shared" si="281"/>
        <v>6.3466877728750176E-3</v>
      </c>
      <c r="R1883" s="156">
        <f t="shared" si="275"/>
        <v>2.8129986237033389E-2</v>
      </c>
    </row>
    <row r="1884" spans="9:18" ht="15" x14ac:dyDescent="0.2">
      <c r="I1884" s="49">
        <v>42423</v>
      </c>
      <c r="J1884" s="50">
        <v>3.6480000019073402</v>
      </c>
      <c r="K1884" s="139">
        <f t="shared" si="276"/>
        <v>-2.061928053375971E-2</v>
      </c>
      <c r="L1884" s="140">
        <f t="shared" si="277"/>
        <v>5.9722636758736609</v>
      </c>
      <c r="M1884" s="139" t="e" cm="1">
        <f t="array" ref="M1884">[1]!BSMPut(L1884,$G$4,$G$7,V1884,$G$11,AE1884)</f>
        <v>#VALUE!</v>
      </c>
      <c r="N1884" s="139" t="e">
        <f t="shared" si="278"/>
        <v>#VALUE!</v>
      </c>
      <c r="O1884" s="141">
        <f t="shared" si="279"/>
        <v>-0.1257363737173991</v>
      </c>
      <c r="P1884" s="139">
        <f t="shared" si="280"/>
        <v>1.3899400159479184E-2</v>
      </c>
      <c r="Q1884" s="156">
        <f t="shared" si="281"/>
        <v>2.5839967684578732E-3</v>
      </c>
      <c r="R1884" s="156">
        <f t="shared" si="275"/>
        <v>1.6483396927937058E-2</v>
      </c>
    </row>
    <row r="1885" spans="9:18" ht="15" x14ac:dyDescent="0.2">
      <c r="I1885" s="49">
        <v>42422</v>
      </c>
      <c r="J1885" s="50">
        <v>3.7239999771118102</v>
      </c>
      <c r="K1885" s="139">
        <f t="shared" si="276"/>
        <v>2.8324359044524849E-2</v>
      </c>
      <c r="L1885" s="140">
        <f t="shared" si="277"/>
        <v>6.2707219924492072</v>
      </c>
      <c r="M1885" s="139" t="e" cm="1">
        <f t="array" ref="M1885">[1]!BSMPut(L1885,$G$4,$G$7,V1885,$G$11,AE1885)</f>
        <v>#VALUE!</v>
      </c>
      <c r="N1885" s="139" t="e">
        <f t="shared" si="278"/>
        <v>#VALUE!</v>
      </c>
      <c r="O1885" s="141">
        <f t="shared" si="279"/>
        <v>0.17272194285814724</v>
      </c>
      <c r="P1885" s="139">
        <f t="shared" si="280"/>
        <v>-1.9093372340321272E-2</v>
      </c>
      <c r="Q1885" s="156">
        <f t="shared" si="281"/>
        <v>4.8760161258035789E-3</v>
      </c>
      <c r="R1885" s="156">
        <f t="shared" si="275"/>
        <v>-1.4217356214517692E-2</v>
      </c>
    </row>
    <row r="1886" spans="9:18" ht="15" x14ac:dyDescent="0.2">
      <c r="I1886" s="49">
        <v>42419</v>
      </c>
      <c r="J1886" s="50">
        <v>3.6199998855590798</v>
      </c>
      <c r="K1886" s="139">
        <f t="shared" si="276"/>
        <v>-1.262712501707091E-2</v>
      </c>
      <c r="L1886" s="140">
        <f t="shared" si="277"/>
        <v>6.0209998406107692</v>
      </c>
      <c r="M1886" s="139" t="e" cm="1">
        <f t="array" ref="M1886">[1]!BSMPut(L1886,$G$4,$G$7,V1886,$G$11,AE1886)</f>
        <v>#VALUE!</v>
      </c>
      <c r="N1886" s="139" t="e">
        <f t="shared" si="278"/>
        <v>#VALUE!</v>
      </c>
      <c r="O1886" s="141">
        <f t="shared" si="279"/>
        <v>-7.7000208980290807E-2</v>
      </c>
      <c r="P1886" s="139">
        <f t="shared" si="280"/>
        <v>8.5119101604286609E-3</v>
      </c>
      <c r="Q1886" s="156">
        <f t="shared" si="281"/>
        <v>9.6906723945703699E-4</v>
      </c>
      <c r="R1886" s="156">
        <f t="shared" si="275"/>
        <v>9.4809773998856973E-3</v>
      </c>
    </row>
    <row r="1887" spans="9:18" ht="15" x14ac:dyDescent="0.2">
      <c r="I1887" s="49">
        <v>42418</v>
      </c>
      <c r="J1887" s="50">
        <v>3.66599988937377</v>
      </c>
      <c r="K1887" s="139">
        <f t="shared" si="276"/>
        <v>3.2786492796713883E-3</v>
      </c>
      <c r="L1887" s="140">
        <f t="shared" si="277"/>
        <v>6.1179932530610888</v>
      </c>
      <c r="M1887" s="139" t="e" cm="1">
        <f t="array" ref="M1887">[1]!BSMPut(L1887,$G$4,$G$7,V1887,$G$11,AE1887)</f>
        <v>#VALUE!</v>
      </c>
      <c r="N1887" s="139" t="e">
        <f t="shared" si="278"/>
        <v>#VALUE!</v>
      </c>
      <c r="O1887" s="141">
        <f t="shared" si="279"/>
        <v>1.9993203470028753E-2</v>
      </c>
      <c r="P1887" s="139">
        <f t="shared" si="280"/>
        <v>-2.2101284400359894E-3</v>
      </c>
      <c r="Q1887" s="156">
        <f t="shared" si="281"/>
        <v>6.5333342240136993E-5</v>
      </c>
      <c r="R1887" s="156">
        <f t="shared" si="275"/>
        <v>-2.1447950977958523E-3</v>
      </c>
    </row>
    <row r="1888" spans="9:18" ht="15" x14ac:dyDescent="0.2">
      <c r="I1888" s="49">
        <v>42417</v>
      </c>
      <c r="J1888" s="50">
        <v>3.6540000438690101</v>
      </c>
      <c r="K1888" s="139">
        <f t="shared" si="276"/>
        <v>9.9010745535332931E-3</v>
      </c>
      <c r="L1888" s="140">
        <f t="shared" si="277"/>
        <v>6.1583768027095109</v>
      </c>
      <c r="M1888" s="139" t="e" cm="1">
        <f t="array" ref="M1888">[1]!BSMPut(L1888,$G$4,$G$7,V1888,$G$11,AE1888)</f>
        <v>#VALUE!</v>
      </c>
      <c r="N1888" s="139" t="e">
        <f t="shared" si="278"/>
        <v>#VALUE!</v>
      </c>
      <c r="O1888" s="141">
        <f t="shared" si="279"/>
        <v>6.0376753118450921E-2</v>
      </c>
      <c r="P1888" s="139">
        <f t="shared" si="280"/>
        <v>-6.6742870588075943E-3</v>
      </c>
      <c r="Q1888" s="156">
        <f t="shared" si="281"/>
        <v>5.958125032496436E-4</v>
      </c>
      <c r="R1888" s="156">
        <f t="shared" si="275"/>
        <v>-6.0784745555579507E-3</v>
      </c>
    </row>
    <row r="1889" spans="9:18" ht="15" x14ac:dyDescent="0.2">
      <c r="I1889" s="49">
        <v>42416</v>
      </c>
      <c r="J1889" s="50">
        <v>3.6180000305175701</v>
      </c>
      <c r="K1889" s="139">
        <f t="shared" si="276"/>
        <v>-1.2088034697971147E-2</v>
      </c>
      <c r="L1889" s="140">
        <f t="shared" si="277"/>
        <v>6.0242872134033734</v>
      </c>
      <c r="M1889" s="139" t="e" cm="1">
        <f t="array" ref="M1889">[1]!BSMPut(L1889,$G$4,$G$7,V1889,$G$11,AE1889)</f>
        <v>#VALUE!</v>
      </c>
      <c r="N1889" s="139" t="e">
        <f t="shared" si="278"/>
        <v>#VALUE!</v>
      </c>
      <c r="O1889" s="141">
        <f t="shared" si="279"/>
        <v>-7.3712836187686648E-2</v>
      </c>
      <c r="P1889" s="139">
        <f t="shared" si="280"/>
        <v>8.1485108626209567E-3</v>
      </c>
      <c r="Q1889" s="156">
        <f t="shared" si="281"/>
        <v>8.8808870632496638E-4</v>
      </c>
      <c r="R1889" s="156">
        <f t="shared" si="275"/>
        <v>9.0365995689459227E-3</v>
      </c>
    </row>
    <row r="1890" spans="9:18" ht="15" x14ac:dyDescent="0.2">
      <c r="I1890" s="49">
        <v>42415</v>
      </c>
      <c r="J1890" s="50">
        <v>3.6619999408721902</v>
      </c>
      <c r="K1890" s="139">
        <f t="shared" si="276"/>
        <v>4.5818080227743141E-2</v>
      </c>
      <c r="L1890" s="140">
        <f t="shared" si="277"/>
        <v>6.3773987050920056</v>
      </c>
      <c r="M1890" s="139" t="e" cm="1">
        <f t="array" ref="M1890">[1]!BSMPut(L1890,$G$4,$G$7,V1890,$G$11,AE1890)</f>
        <v>#VALUE!</v>
      </c>
      <c r="N1890" s="139" t="e">
        <f t="shared" si="278"/>
        <v>#VALUE!</v>
      </c>
      <c r="O1890" s="141">
        <f t="shared" si="279"/>
        <v>0.27939865550094556</v>
      </c>
      <c r="P1890" s="139">
        <f t="shared" si="280"/>
        <v>-3.0885841558914998E-2</v>
      </c>
      <c r="Q1890" s="156">
        <f t="shared" si="281"/>
        <v>1.2759061419438307E-2</v>
      </c>
      <c r="R1890" s="156">
        <f t="shared" si="275"/>
        <v>-1.8126780139476689E-2</v>
      </c>
    </row>
    <row r="1891" spans="9:18" ht="15" x14ac:dyDescent="0.2">
      <c r="I1891" s="49">
        <v>42412</v>
      </c>
      <c r="J1891" s="50">
        <v>3.4979999065399099</v>
      </c>
      <c r="K1891" s="139">
        <f t="shared" si="276"/>
        <v>1.9048191038470701E-2</v>
      </c>
      <c r="L1891" s="140">
        <f t="shared" si="277"/>
        <v>6.2141559194882747</v>
      </c>
      <c r="M1891" s="139" t="e" cm="1">
        <f t="array" ref="M1891">[1]!BSMPut(L1891,$G$4,$G$7,V1891,$G$11,AE1891)</f>
        <v>#VALUE!</v>
      </c>
      <c r="N1891" s="139" t="e">
        <f t="shared" si="278"/>
        <v>#VALUE!</v>
      </c>
      <c r="O1891" s="141">
        <f t="shared" si="279"/>
        <v>0.11615586989721471</v>
      </c>
      <c r="P1891" s="139">
        <f t="shared" si="280"/>
        <v>-1.2840333062272651E-2</v>
      </c>
      <c r="Q1891" s="156">
        <f t="shared" si="281"/>
        <v>2.2052225634494362E-3</v>
      </c>
      <c r="R1891" s="156">
        <f t="shared" si="275"/>
        <v>-1.0635110498823215E-2</v>
      </c>
    </row>
    <row r="1892" spans="9:18" ht="15" x14ac:dyDescent="0.2">
      <c r="I1892" s="49">
        <v>42411</v>
      </c>
      <c r="J1892" s="50">
        <v>3.4319999217986998</v>
      </c>
      <c r="K1892" s="139">
        <f t="shared" si="276"/>
        <v>-2.7588012283287076E-2</v>
      </c>
      <c r="L1892" s="140">
        <f t="shared" si="277"/>
        <v>5.9297683493194562</v>
      </c>
      <c r="M1892" s="139" t="e" cm="1">
        <f t="array" ref="M1892">[1]!BSMPut(L1892,$G$4,$G$7,V1892,$G$11,AE1892)</f>
        <v>#VALUE!</v>
      </c>
      <c r="N1892" s="139" t="e">
        <f t="shared" si="278"/>
        <v>#VALUE!</v>
      </c>
      <c r="O1892" s="141">
        <f t="shared" si="279"/>
        <v>-0.16823170027160383</v>
      </c>
      <c r="P1892" s="139">
        <f t="shared" si="280"/>
        <v>1.8597003018713698E-2</v>
      </c>
      <c r="Q1892" s="156">
        <f t="shared" si="281"/>
        <v>4.6257885064839473E-3</v>
      </c>
      <c r="R1892" s="156">
        <f t="shared" si="275"/>
        <v>2.3222791525197645E-2</v>
      </c>
    </row>
    <row r="1893" spans="9:18" ht="15" x14ac:dyDescent="0.2">
      <c r="I1893" s="49">
        <v>42410</v>
      </c>
      <c r="J1893" s="50">
        <v>3.5280001163482599</v>
      </c>
      <c r="K1893" s="139">
        <f t="shared" si="276"/>
        <v>6.826012745968924E-3</v>
      </c>
      <c r="L1893" s="140">
        <f t="shared" si="277"/>
        <v>6.1396250756544877</v>
      </c>
      <c r="M1893" s="139" t="e" cm="1">
        <f t="array" ref="M1893">[1]!BSMPut(L1893,$G$4,$G$7,V1893,$G$11,AE1893)</f>
        <v>#VALUE!</v>
      </c>
      <c r="N1893" s="139" t="e">
        <f t="shared" si="278"/>
        <v>#VALUE!</v>
      </c>
      <c r="O1893" s="141">
        <f t="shared" si="279"/>
        <v>4.1625026063427661E-2</v>
      </c>
      <c r="P1893" s="139">
        <f t="shared" si="280"/>
        <v>-4.6013963724187753E-3</v>
      </c>
      <c r="Q1893" s="156">
        <f t="shared" si="281"/>
        <v>2.831908005012064E-4</v>
      </c>
      <c r="R1893" s="156">
        <f t="shared" si="275"/>
        <v>-4.3182055719175692E-3</v>
      </c>
    </row>
    <row r="1894" spans="9:18" ht="15" x14ac:dyDescent="0.2">
      <c r="I1894" s="49">
        <v>42409</v>
      </c>
      <c r="J1894" s="50">
        <v>3.5039999485015798</v>
      </c>
      <c r="K1894" s="139">
        <f t="shared" si="276"/>
        <v>1.713808498847621E-3</v>
      </c>
      <c r="L1894" s="140">
        <f t="shared" si="277"/>
        <v>6.1084508539020232</v>
      </c>
      <c r="M1894" s="139" t="e" cm="1">
        <f t="array" ref="M1894">[1]!BSMPut(L1894,$G$4,$G$7,V1894,$G$11,AE1894)</f>
        <v>#VALUE!</v>
      </c>
      <c r="N1894" s="139" t="e">
        <f t="shared" si="278"/>
        <v>#VALUE!</v>
      </c>
      <c r="O1894" s="141">
        <f t="shared" si="279"/>
        <v>1.0450804310963235E-2</v>
      </c>
      <c r="P1894" s="139">
        <f t="shared" si="280"/>
        <v>-1.1552735840224683E-3</v>
      </c>
      <c r="Q1894" s="156">
        <f t="shared" si="281"/>
        <v>1.7851287139812411E-5</v>
      </c>
      <c r="R1894" s="156">
        <f t="shared" si="275"/>
        <v>-1.1374222968826557E-3</v>
      </c>
    </row>
    <row r="1895" spans="9:18" ht="15" x14ac:dyDescent="0.2">
      <c r="I1895" s="49">
        <v>42408</v>
      </c>
      <c r="J1895" s="50">
        <v>3.4979999065399099</v>
      </c>
      <c r="K1895" s="139">
        <f t="shared" si="276"/>
        <v>-1.1935366491440388E-2</v>
      </c>
      <c r="L1895" s="140">
        <f t="shared" si="277"/>
        <v>6.0252181841343697</v>
      </c>
      <c r="M1895" s="139" t="e" cm="1">
        <f t="array" ref="M1895">[1]!BSMPut(L1895,$G$4,$G$7,V1895,$G$11,AE1895)</f>
        <v>#VALUE!</v>
      </c>
      <c r="N1895" s="139" t="e">
        <f t="shared" si="278"/>
        <v>#VALUE!</v>
      </c>
      <c r="O1895" s="141">
        <f t="shared" si="279"/>
        <v>-7.2781865456690298E-2</v>
      </c>
      <c r="P1895" s="139">
        <f t="shared" si="280"/>
        <v>8.045597645511925E-3</v>
      </c>
      <c r="Q1895" s="156">
        <f t="shared" si="281"/>
        <v>8.6579778345523544E-4</v>
      </c>
      <c r="R1895" s="156">
        <f t="shared" si="275"/>
        <v>8.9113954289671612E-3</v>
      </c>
    </row>
    <row r="1896" spans="9:18" ht="15" x14ac:dyDescent="0.2">
      <c r="I1896" s="49">
        <v>42405</v>
      </c>
      <c r="J1896" s="50">
        <v>3.5399999618530198</v>
      </c>
      <c r="K1896" s="139">
        <f t="shared" si="276"/>
        <v>-3.3882713736302722E-2</v>
      </c>
      <c r="L1896" s="140">
        <f t="shared" si="277"/>
        <v>5.8913832595468065</v>
      </c>
      <c r="M1896" s="139" t="e" cm="1">
        <f t="array" ref="M1896">[1]!BSMPut(L1896,$G$4,$G$7,V1896,$G$11,AE1896)</f>
        <v>#VALUE!</v>
      </c>
      <c r="N1896" s="139" t="e">
        <f t="shared" si="278"/>
        <v>#VALUE!</v>
      </c>
      <c r="O1896" s="141">
        <f t="shared" si="279"/>
        <v>-0.20661679004425348</v>
      </c>
      <c r="P1896" s="139">
        <f t="shared" si="280"/>
        <v>2.2840243913402877E-2</v>
      </c>
      <c r="Q1896" s="156">
        <f t="shared" si="281"/>
        <v>6.9775237680236293E-3</v>
      </c>
      <c r="R1896" s="156">
        <f t="shared" si="275"/>
        <v>2.9817767681426507E-2</v>
      </c>
    </row>
    <row r="1897" spans="9:18" ht="15" x14ac:dyDescent="0.2">
      <c r="I1897" s="49">
        <v>42404</v>
      </c>
      <c r="J1897" s="50">
        <v>3.6619999408721902</v>
      </c>
      <c r="K1897" s="139">
        <f t="shared" si="276"/>
        <v>1.2641004982740452E-2</v>
      </c>
      <c r="L1897" s="140">
        <f t="shared" si="277"/>
        <v>6.1750848986026918</v>
      </c>
      <c r="M1897" s="139" t="e" cm="1">
        <f t="array" ref="M1897">[1]!BSMPut(L1897,$G$4,$G$7,V1897,$G$11,AE1897)</f>
        <v>#VALUE!</v>
      </c>
      <c r="N1897" s="139" t="e">
        <f t="shared" si="278"/>
        <v>#VALUE!</v>
      </c>
      <c r="O1897" s="141">
        <f t="shared" si="279"/>
        <v>7.7084849011631817E-2</v>
      </c>
      <c r="P1897" s="139">
        <f t="shared" si="280"/>
        <v>-8.5212666070187595E-3</v>
      </c>
      <c r="Q1897" s="156">
        <f t="shared" si="281"/>
        <v>9.7119884306119859E-4</v>
      </c>
      <c r="R1897" s="156">
        <f t="shared" si="275"/>
        <v>-7.550067763957561E-3</v>
      </c>
    </row>
    <row r="1898" spans="9:18" ht="15" x14ac:dyDescent="0.2">
      <c r="I1898" s="49">
        <v>42403</v>
      </c>
      <c r="J1898" s="50">
        <v>3.6159999370574898</v>
      </c>
      <c r="K1898" s="139">
        <f t="shared" si="276"/>
        <v>-1.9173463619450201E-2</v>
      </c>
      <c r="L1898" s="140">
        <f t="shared" si="277"/>
        <v>5.9810802674888208</v>
      </c>
      <c r="M1898" s="139" t="e" cm="1">
        <f t="array" ref="M1898">[1]!BSMPut(L1898,$G$4,$G$7,V1898,$G$11,AE1898)</f>
        <v>#VALUE!</v>
      </c>
      <c r="N1898" s="139" t="e">
        <f t="shared" si="278"/>
        <v>#VALUE!</v>
      </c>
      <c r="O1898" s="141">
        <f t="shared" si="279"/>
        <v>-0.11691978210223919</v>
      </c>
      <c r="P1898" s="139">
        <f t="shared" si="280"/>
        <v>1.292477896372842E-2</v>
      </c>
      <c r="Q1898" s="156">
        <f t="shared" si="281"/>
        <v>2.2343237341765194E-3</v>
      </c>
      <c r="R1898" s="156">
        <f t="shared" si="275"/>
        <v>1.5159102697904939E-2</v>
      </c>
    </row>
    <row r="1899" spans="9:18" ht="15" x14ac:dyDescent="0.2">
      <c r="I1899" s="49">
        <v>42402</v>
      </c>
      <c r="J1899" s="50">
        <v>3.6860001087188698</v>
      </c>
      <c r="K1899" s="139">
        <f t="shared" si="276"/>
        <v>-1.9877066122721013E-2</v>
      </c>
      <c r="L1899" s="140">
        <f t="shared" si="277"/>
        <v>5.9767896993889824</v>
      </c>
      <c r="M1899" s="139" t="e" cm="1">
        <f t="array" ref="M1899">[1]!BSMPut(L1899,$G$4,$G$7,V1899,$G$11,AE1899)</f>
        <v>#VALUE!</v>
      </c>
      <c r="N1899" s="139" t="e">
        <f t="shared" si="278"/>
        <v>#VALUE!</v>
      </c>
      <c r="O1899" s="141">
        <f t="shared" si="279"/>
        <v>-0.1212103502020776</v>
      </c>
      <c r="P1899" s="139">
        <f t="shared" si="280"/>
        <v>1.3399075471318076E-2</v>
      </c>
      <c r="Q1899" s="156">
        <f t="shared" si="281"/>
        <v>2.4013171149089509E-3</v>
      </c>
      <c r="R1899" s="156">
        <f t="shared" si="275"/>
        <v>1.5800392586227029E-2</v>
      </c>
    </row>
    <row r="1900" spans="9:18" ht="15" x14ac:dyDescent="0.2">
      <c r="I1900" s="49">
        <v>42401</v>
      </c>
      <c r="J1900" s="50">
        <v>3.7599999904632502</v>
      </c>
      <c r="K1900" s="139">
        <f t="shared" si="276"/>
        <v>4.2644074577989129E-3</v>
      </c>
      <c r="L1900" s="140">
        <f t="shared" si="277"/>
        <v>6.1240044064801937</v>
      </c>
      <c r="M1900" s="139" t="e" cm="1">
        <f t="array" ref="M1900">[1]!BSMPut(L1900,$G$4,$G$7,V1900,$G$11,AE1900)</f>
        <v>#VALUE!</v>
      </c>
      <c r="N1900" s="139" t="e">
        <f t="shared" si="278"/>
        <v>#VALUE!</v>
      </c>
      <c r="O1900" s="141">
        <f t="shared" si="279"/>
        <v>2.6004356889133717E-2</v>
      </c>
      <c r="P1900" s="139">
        <f t="shared" si="280"/>
        <v>-2.874625310129832E-3</v>
      </c>
      <c r="Q1900" s="156">
        <f t="shared" si="281"/>
        <v>1.105254622009946E-4</v>
      </c>
      <c r="R1900" s="156">
        <f t="shared" si="275"/>
        <v>-2.7640998479288373E-3</v>
      </c>
    </row>
    <row r="1901" spans="9:18" ht="15" x14ac:dyDescent="0.2">
      <c r="I1901" s="49">
        <v>42398</v>
      </c>
      <c r="J1901" s="50">
        <v>3.7439999580383301</v>
      </c>
      <c r="K1901" s="139">
        <f t="shared" si="276"/>
        <v>2.0507997693388891E-2</v>
      </c>
      <c r="L1901" s="140">
        <f t="shared" si="277"/>
        <v>6.2230578205423583</v>
      </c>
      <c r="M1901" s="139" t="e" cm="1">
        <f t="array" ref="M1901">[1]!BSMPut(L1901,$G$4,$G$7,V1901,$G$11,AE1901)</f>
        <v>#VALUE!</v>
      </c>
      <c r="N1901" s="139" t="e">
        <f t="shared" si="278"/>
        <v>#VALUE!</v>
      </c>
      <c r="O1901" s="141">
        <f t="shared" si="279"/>
        <v>0.12505777095129833</v>
      </c>
      <c r="P1901" s="139">
        <f t="shared" si="280"/>
        <v>-1.3824384703597155E-2</v>
      </c>
      <c r="Q1901" s="156">
        <f t="shared" si="281"/>
        <v>2.5561802275704923E-3</v>
      </c>
      <c r="R1901" s="156">
        <f t="shared" si="275"/>
        <v>-1.1268204476026663E-2</v>
      </c>
    </row>
    <row r="1902" spans="9:18" ht="15" x14ac:dyDescent="0.2">
      <c r="I1902" s="49">
        <v>42397</v>
      </c>
      <c r="J1902" s="50">
        <v>3.6679999828338601</v>
      </c>
      <c r="K1902" s="139">
        <f t="shared" si="276"/>
        <v>-3.0606437668992431E-2</v>
      </c>
      <c r="L1902" s="140">
        <f t="shared" si="277"/>
        <v>5.9113619911677384</v>
      </c>
      <c r="M1902" s="139" t="e" cm="1">
        <f t="array" ref="M1902">[1]!BSMPut(L1902,$G$4,$G$7,V1902,$G$11,AE1902)</f>
        <v>#VALUE!</v>
      </c>
      <c r="N1902" s="139" t="e">
        <f t="shared" si="278"/>
        <v>#VALUE!</v>
      </c>
      <c r="O1902" s="141">
        <f t="shared" si="279"/>
        <v>-0.1866380584233216</v>
      </c>
      <c r="P1902" s="139">
        <f t="shared" si="280"/>
        <v>2.0631715249276577E-2</v>
      </c>
      <c r="Q1902" s="156">
        <f t="shared" si="281"/>
        <v>5.6933845698778551E-3</v>
      </c>
      <c r="R1902" s="156">
        <f t="shared" si="275"/>
        <v>2.6325099819154433E-2</v>
      </c>
    </row>
    <row r="1903" spans="9:18" ht="15" x14ac:dyDescent="0.2">
      <c r="I1903" s="49">
        <v>42396</v>
      </c>
      <c r="J1903" s="50">
        <v>3.78200006484985</v>
      </c>
      <c r="K1903" s="139">
        <f t="shared" si="276"/>
        <v>7.9639313298571664E-3</v>
      </c>
      <c r="L1903" s="140">
        <f t="shared" si="277"/>
        <v>6.1465641032354688</v>
      </c>
      <c r="M1903" s="139" t="e" cm="1">
        <f t="array" ref="M1903">[1]!BSMPut(L1903,$G$4,$G$7,V1903,$G$11,AE1903)</f>
        <v>#VALUE!</v>
      </c>
      <c r="N1903" s="139" t="e">
        <f t="shared" si="278"/>
        <v>#VALUE!</v>
      </c>
      <c r="O1903" s="141">
        <f t="shared" si="279"/>
        <v>4.8564053644408745E-2</v>
      </c>
      <c r="P1903" s="139">
        <f t="shared" si="280"/>
        <v>-5.3684641525226688E-3</v>
      </c>
      <c r="Q1903" s="156">
        <f t="shared" si="281"/>
        <v>3.8547832620816505E-4</v>
      </c>
      <c r="R1903" s="156">
        <f t="shared" si="275"/>
        <v>-4.9829858263145035E-3</v>
      </c>
    </row>
    <row r="1904" spans="9:18" ht="15" x14ac:dyDescent="0.2">
      <c r="I1904" s="49">
        <v>42395</v>
      </c>
      <c r="J1904" s="50">
        <v>3.7520000934600799</v>
      </c>
      <c r="K1904" s="139">
        <f t="shared" si="276"/>
        <v>5.8808172841232544E-3</v>
      </c>
      <c r="L1904" s="140">
        <f t="shared" si="277"/>
        <v>6.133861273681279</v>
      </c>
      <c r="M1904" s="139" t="e" cm="1">
        <f t="array" ref="M1904">[1]!BSMPut(L1904,$G$4,$G$7,V1904,$G$11,AE1904)</f>
        <v>#VALUE!</v>
      </c>
      <c r="N1904" s="139" t="e">
        <f t="shared" si="278"/>
        <v>#VALUE!</v>
      </c>
      <c r="O1904" s="141">
        <f t="shared" si="279"/>
        <v>3.5861224090218968E-2</v>
      </c>
      <c r="P1904" s="139">
        <f t="shared" si="280"/>
        <v>-3.9642427175369862E-3</v>
      </c>
      <c r="Q1904" s="156">
        <f t="shared" si="281"/>
        <v>2.1019400424463245E-4</v>
      </c>
      <c r="R1904" s="156">
        <f t="shared" si="275"/>
        <v>-3.7540487132923538E-3</v>
      </c>
    </row>
    <row r="1905" spans="9:18" ht="15" x14ac:dyDescent="0.2">
      <c r="I1905" s="49">
        <v>42394</v>
      </c>
      <c r="J1905" s="50">
        <v>3.7300000190734801</v>
      </c>
      <c r="K1905" s="139">
        <f t="shared" si="276"/>
        <v>-3.7463086383768681E-3</v>
      </c>
      <c r="L1905" s="140">
        <f t="shared" si="277"/>
        <v>6.0751550593284547</v>
      </c>
      <c r="M1905" s="139" t="e" cm="1">
        <f t="array" ref="M1905">[1]!BSMPut(L1905,$G$4,$G$7,V1905,$G$11,AE1905)</f>
        <v>#VALUE!</v>
      </c>
      <c r="N1905" s="139" t="e">
        <f t="shared" si="278"/>
        <v>#VALUE!</v>
      </c>
      <c r="O1905" s="141">
        <f t="shared" si="279"/>
        <v>-2.2844990262605336E-2</v>
      </c>
      <c r="P1905" s="139">
        <f t="shared" si="280"/>
        <v>2.5253763243803314E-3</v>
      </c>
      <c r="Q1905" s="156">
        <f t="shared" si="281"/>
        <v>8.5300594657897752E-5</v>
      </c>
      <c r="R1905" s="156">
        <f t="shared" si="275"/>
        <v>2.6106769190382293E-3</v>
      </c>
    </row>
    <row r="1906" spans="9:18" ht="15" x14ac:dyDescent="0.2">
      <c r="I1906" s="49">
        <v>42391</v>
      </c>
      <c r="J1906" s="50">
        <v>3.7439999580383301</v>
      </c>
      <c r="K1906" s="139">
        <f t="shared" si="276"/>
        <v>2.817083693915886E-2</v>
      </c>
      <c r="L1906" s="140">
        <f t="shared" si="277"/>
        <v>6.2697858146430727</v>
      </c>
      <c r="M1906" s="139" t="e" cm="1">
        <f t="array" ref="M1906">[1]!BSMPut(L1906,$G$4,$G$7,V1906,$G$11,AE1906)</f>
        <v>#VALUE!</v>
      </c>
      <c r="N1906" s="139" t="e">
        <f t="shared" si="278"/>
        <v>#VALUE!</v>
      </c>
      <c r="O1906" s="141">
        <f t="shared" si="279"/>
        <v>0.17178576505201271</v>
      </c>
      <c r="P1906" s="139">
        <f t="shared" si="280"/>
        <v>-1.8989883512361805E-2</v>
      </c>
      <c r="Q1906" s="156">
        <f t="shared" si="281"/>
        <v>4.8233019539006263E-3</v>
      </c>
      <c r="R1906" s="156">
        <f t="shared" si="275"/>
        <v>-1.4166581558461178E-2</v>
      </c>
    </row>
    <row r="1907" spans="9:18" ht="15" x14ac:dyDescent="0.2">
      <c r="I1907" s="49">
        <v>42390</v>
      </c>
      <c r="J1907" s="50">
        <v>3.6400001049041699</v>
      </c>
      <c r="K1907" s="139">
        <f t="shared" si="276"/>
        <v>3.7507912000902123E-2</v>
      </c>
      <c r="L1907" s="140">
        <f t="shared" si="277"/>
        <v>6.3267232988326176</v>
      </c>
      <c r="M1907" s="139" t="e" cm="1">
        <f t="array" ref="M1907">[1]!BSMPut(L1907,$G$4,$G$7,V1907,$G$11,AE1907)</f>
        <v>#VALUE!</v>
      </c>
      <c r="N1907" s="139" t="e">
        <f t="shared" si="278"/>
        <v>#VALUE!</v>
      </c>
      <c r="O1907" s="141">
        <f t="shared" si="279"/>
        <v>0.22872324924155762</v>
      </c>
      <c r="P1907" s="139">
        <f t="shared" si="280"/>
        <v>-2.5283980068726803E-2</v>
      </c>
      <c r="Q1907" s="156">
        <f t="shared" si="281"/>
        <v>8.5504845813859035E-3</v>
      </c>
      <c r="R1907" s="156">
        <f t="shared" si="275"/>
        <v>-1.6733495487340898E-2</v>
      </c>
    </row>
    <row r="1908" spans="9:18" ht="15" x14ac:dyDescent="0.2">
      <c r="I1908" s="49">
        <v>42389</v>
      </c>
      <c r="J1908" s="50">
        <v>3.5060000419616699</v>
      </c>
      <c r="K1908" s="139">
        <f t="shared" si="276"/>
        <v>-3.2550555201036065E-2</v>
      </c>
      <c r="L1908" s="140">
        <f t="shared" si="277"/>
        <v>5.8995067623609252</v>
      </c>
      <c r="M1908" s="139" t="e" cm="1">
        <f t="array" ref="M1908">[1]!BSMPut(L1908,$G$4,$G$7,V1908,$G$11,AE1908)</f>
        <v>#VALUE!</v>
      </c>
      <c r="N1908" s="139" t="e">
        <f t="shared" si="278"/>
        <v>#VALUE!</v>
      </c>
      <c r="O1908" s="141">
        <f t="shared" si="279"/>
        <v>-0.19849328723013482</v>
      </c>
      <c r="P1908" s="139">
        <f t="shared" si="280"/>
        <v>2.1942239517603556E-2</v>
      </c>
      <c r="Q1908" s="156">
        <f t="shared" si="281"/>
        <v>6.4396424182371695E-3</v>
      </c>
      <c r="R1908" s="156">
        <f t="shared" si="275"/>
        <v>2.8381881935840726E-2</v>
      </c>
    </row>
    <row r="1909" spans="9:18" ht="15" x14ac:dyDescent="0.2">
      <c r="I1909" s="49">
        <v>42388</v>
      </c>
      <c r="J1909" s="50">
        <v>3.6219999790191602</v>
      </c>
      <c r="K1909" s="139">
        <f t="shared" si="276"/>
        <v>-2.2063261345705238E-3</v>
      </c>
      <c r="L1909" s="140">
        <f t="shared" si="277"/>
        <v>6.0845458727130346</v>
      </c>
      <c r="M1909" s="139" t="e" cm="1">
        <f t="array" ref="M1909">[1]!BSMPut(L1909,$G$4,$G$7,V1909,$G$11,AE1909)</f>
        <v>#VALUE!</v>
      </c>
      <c r="N1909" s="139" t="e">
        <f t="shared" si="278"/>
        <v>#VALUE!</v>
      </c>
      <c r="O1909" s="141">
        <f t="shared" si="279"/>
        <v>-1.3454176878025415E-2</v>
      </c>
      <c r="P1909" s="139">
        <f t="shared" si="280"/>
        <v>1.4872783643688804E-3</v>
      </c>
      <c r="Q1909" s="156">
        <f t="shared" si="281"/>
        <v>2.958587173306702E-5</v>
      </c>
      <c r="R1909" s="156">
        <f t="shared" si="275"/>
        <v>1.5168642361019474E-3</v>
      </c>
    </row>
    <row r="1910" spans="9:18" ht="15" x14ac:dyDescent="0.2">
      <c r="I1910" s="49">
        <v>42387</v>
      </c>
      <c r="J1910" s="50">
        <v>3.63000011444091</v>
      </c>
      <c r="K1910" s="139">
        <f t="shared" si="276"/>
        <v>-8.2304910610997394E-3</v>
      </c>
      <c r="L1910" s="140">
        <f t="shared" si="277"/>
        <v>6.0478105146923147</v>
      </c>
      <c r="M1910" s="139" t="e" cm="1">
        <f t="array" ref="M1910">[1]!BSMPut(L1910,$G$4,$G$7,V1910,$G$11,AE1910)</f>
        <v>#VALUE!</v>
      </c>
      <c r="N1910" s="139" t="e">
        <f t="shared" si="278"/>
        <v>#VALUE!</v>
      </c>
      <c r="O1910" s="141">
        <f t="shared" si="279"/>
        <v>-5.0189534898745336E-2</v>
      </c>
      <c r="P1910" s="139">
        <f t="shared" si="280"/>
        <v>5.5481513324355889E-3</v>
      </c>
      <c r="Q1910" s="156">
        <f t="shared" si="281"/>
        <v>4.1171476923578811E-4</v>
      </c>
      <c r="R1910" s="156">
        <f t="shared" si="275"/>
        <v>5.9598661016713773E-3</v>
      </c>
    </row>
    <row r="1911" spans="9:18" ht="15" x14ac:dyDescent="0.2">
      <c r="I1911" s="49">
        <v>42384</v>
      </c>
      <c r="J1911" s="50">
        <v>3.66000008583068</v>
      </c>
      <c r="K1911" s="139">
        <f t="shared" si="276"/>
        <v>-2.2691376543354482E-2</v>
      </c>
      <c r="L1911" s="140">
        <f t="shared" si="277"/>
        <v>5.9596280343043944</v>
      </c>
      <c r="M1911" s="139" t="e" cm="1">
        <f t="array" ref="M1911">[1]!BSMPut(L1911,$G$4,$G$7,V1911,$G$11,AE1911)</f>
        <v>#VALUE!</v>
      </c>
      <c r="N1911" s="139" t="e">
        <f t="shared" si="278"/>
        <v>#VALUE!</v>
      </c>
      <c r="O1911" s="141">
        <f t="shared" si="279"/>
        <v>-0.13837201528666565</v>
      </c>
      <c r="P1911" s="139">
        <f t="shared" si="280"/>
        <v>1.529619436668068E-2</v>
      </c>
      <c r="Q1911" s="156">
        <f t="shared" si="281"/>
        <v>3.1294400519593438E-3</v>
      </c>
      <c r="R1911" s="156">
        <f t="shared" si="275"/>
        <v>1.8425634418640022E-2</v>
      </c>
    </row>
    <row r="1912" spans="9:18" ht="15" x14ac:dyDescent="0.2">
      <c r="I1912" s="49">
        <v>42383</v>
      </c>
      <c r="J1912" s="50">
        <v>3.7439999580383301</v>
      </c>
      <c r="K1912" s="139">
        <f t="shared" si="276"/>
        <v>-6.9204489930036854E-3</v>
      </c>
      <c r="L1912" s="140">
        <f t="shared" si="277"/>
        <v>6.0557991512885314</v>
      </c>
      <c r="M1912" s="139" t="e" cm="1">
        <f t="array" ref="M1912">[1]!BSMPut(L1912,$G$4,$G$7,V1912,$G$11,AE1912)</f>
        <v>#VALUE!</v>
      </c>
      <c r="N1912" s="139" t="e">
        <f t="shared" si="278"/>
        <v>#VALUE!</v>
      </c>
      <c r="O1912" s="141">
        <f t="shared" si="279"/>
        <v>-4.22008983025286E-2</v>
      </c>
      <c r="P1912" s="139">
        <f t="shared" si="280"/>
        <v>4.6650555861796981E-3</v>
      </c>
      <c r="Q1912" s="156">
        <f t="shared" si="281"/>
        <v>2.9108075681476671E-4</v>
      </c>
      <c r="R1912" s="156">
        <f t="shared" si="275"/>
        <v>4.9561363429944652E-3</v>
      </c>
    </row>
    <row r="1913" spans="9:18" ht="15" x14ac:dyDescent="0.2">
      <c r="I1913" s="49">
        <v>42382</v>
      </c>
      <c r="J1913" s="50">
        <v>3.7699999809265101</v>
      </c>
      <c r="K1913" s="139">
        <f t="shared" si="276"/>
        <v>7.9893824242672964E-3</v>
      </c>
      <c r="L1913" s="140">
        <f t="shared" si="277"/>
        <v>6.1467193040104444</v>
      </c>
      <c r="M1913" s="139" t="e" cm="1">
        <f t="array" ref="M1913">[1]!BSMPut(L1913,$G$4,$G$7,V1913,$G$11,AE1913)</f>
        <v>#VALUE!</v>
      </c>
      <c r="N1913" s="139" t="e">
        <f t="shared" si="278"/>
        <v>#VALUE!</v>
      </c>
      <c r="O1913" s="141">
        <f t="shared" si="279"/>
        <v>4.8719254419384406E-2</v>
      </c>
      <c r="P1913" s="139">
        <f t="shared" si="280"/>
        <v>-5.3856206650947308E-3</v>
      </c>
      <c r="Q1913" s="156">
        <f t="shared" si="281"/>
        <v>3.8794608279547855E-4</v>
      </c>
      <c r="R1913" s="156">
        <f t="shared" si="275"/>
        <v>-4.9976745822992519E-3</v>
      </c>
    </row>
    <row r="1914" spans="9:18" ht="15" x14ac:dyDescent="0.2">
      <c r="I1914" s="49">
        <v>42381</v>
      </c>
      <c r="J1914" s="50">
        <v>3.7400000095367401</v>
      </c>
      <c r="K1914" s="139">
        <f t="shared" si="276"/>
        <v>-4.8012596075497236E-3</v>
      </c>
      <c r="L1914" s="140">
        <f t="shared" si="277"/>
        <v>6.0687219682661224</v>
      </c>
      <c r="M1914" s="139" t="e" cm="1">
        <f t="array" ref="M1914">[1]!BSMPut(L1914,$G$4,$G$7,V1914,$G$11,AE1914)</f>
        <v>#VALUE!</v>
      </c>
      <c r="N1914" s="139" t="e">
        <f t="shared" si="278"/>
        <v>#VALUE!</v>
      </c>
      <c r="O1914" s="141">
        <f t="shared" si="279"/>
        <v>-2.9278081324937588E-2</v>
      </c>
      <c r="P1914" s="139">
        <f t="shared" si="280"/>
        <v>3.2365158641502129E-3</v>
      </c>
      <c r="Q1914" s="156">
        <f t="shared" si="281"/>
        <v>1.4010554692066196E-4</v>
      </c>
      <c r="R1914" s="156">
        <f t="shared" si="275"/>
        <v>3.376621411070875E-3</v>
      </c>
    </row>
    <row r="1915" spans="9:18" ht="15" x14ac:dyDescent="0.2">
      <c r="I1915" s="49">
        <v>42380</v>
      </c>
      <c r="J1915" s="50">
        <v>3.7579998970031698</v>
      </c>
      <c r="K1915" s="139">
        <f t="shared" si="276"/>
        <v>2.1310336016013604E-3</v>
      </c>
      <c r="L1915" s="140">
        <f t="shared" si="277"/>
        <v>6.1109950925993051</v>
      </c>
      <c r="M1915" s="139" t="e" cm="1">
        <f t="array" ref="M1915">[1]!BSMPut(L1915,$G$4,$G$7,V1915,$G$11,AE1915)</f>
        <v>#VALUE!</v>
      </c>
      <c r="N1915" s="139" t="e">
        <f t="shared" si="278"/>
        <v>#VALUE!</v>
      </c>
      <c r="O1915" s="141">
        <f t="shared" si="279"/>
        <v>1.2995043008245055E-2</v>
      </c>
      <c r="P1915" s="139">
        <f t="shared" si="280"/>
        <v>-1.436523875479367E-3</v>
      </c>
      <c r="Q1915" s="156">
        <f t="shared" si="281"/>
        <v>2.7601046361782772E-5</v>
      </c>
      <c r="R1915" s="156">
        <f t="shared" si="275"/>
        <v>-1.4089228291175842E-3</v>
      </c>
    </row>
    <row r="1916" spans="9:18" ht="15" x14ac:dyDescent="0.2">
      <c r="I1916" s="49">
        <v>42377</v>
      </c>
      <c r="J1916" s="50">
        <v>3.75</v>
      </c>
      <c r="K1916" s="139">
        <f t="shared" si="276"/>
        <v>-5.8495445096204569E-3</v>
      </c>
      <c r="L1916" s="140">
        <f t="shared" si="277"/>
        <v>6.0623295268813093</v>
      </c>
      <c r="M1916" s="139" t="e" cm="1">
        <f t="array" ref="M1916">[1]!BSMPut(L1916,$G$4,$G$7,V1916,$G$11,AE1916)</f>
        <v>#VALUE!</v>
      </c>
      <c r="N1916" s="139" t="e">
        <f t="shared" si="278"/>
        <v>#VALUE!</v>
      </c>
      <c r="O1916" s="141">
        <f t="shared" si="279"/>
        <v>-3.5670522709750685E-2</v>
      </c>
      <c r="P1916" s="139">
        <f t="shared" si="280"/>
        <v>3.9431618264652328E-3</v>
      </c>
      <c r="Q1916" s="156">
        <f t="shared" si="281"/>
        <v>2.0796442572449964E-4</v>
      </c>
      <c r="R1916" s="156">
        <f t="shared" si="275"/>
        <v>4.1511262521897324E-3</v>
      </c>
    </row>
    <row r="1917" spans="9:18" ht="15" x14ac:dyDescent="0.2">
      <c r="I1917" s="49">
        <v>42376</v>
      </c>
      <c r="J1917" s="50">
        <v>3.77200007438659</v>
      </c>
      <c r="K1917" s="139">
        <f t="shared" si="276"/>
        <v>-5.3004375492182818E-4</v>
      </c>
      <c r="L1917" s="140">
        <f t="shared" si="277"/>
        <v>6.0947678427472614</v>
      </c>
      <c r="M1917" s="139" t="e" cm="1">
        <f t="array" ref="M1917">[1]!BSMPut(L1917,$G$4,$G$7,V1917,$G$11,AE1917)</f>
        <v>#VALUE!</v>
      </c>
      <c r="N1917" s="139" t="e">
        <f t="shared" si="278"/>
        <v>#VALUE!</v>
      </c>
      <c r="O1917" s="141">
        <f t="shared" si="279"/>
        <v>-3.2322068437986573E-3</v>
      </c>
      <c r="P1917" s="139">
        <f t="shared" si="280"/>
        <v>3.5730103383718037E-4</v>
      </c>
      <c r="Q1917" s="156">
        <f t="shared" si="281"/>
        <v>1.7075302067067635E-6</v>
      </c>
      <c r="R1917" s="156">
        <f t="shared" si="275"/>
        <v>3.5900856404388713E-4</v>
      </c>
    </row>
    <row r="1918" spans="9:18" ht="15" x14ac:dyDescent="0.2">
      <c r="I1918" s="49">
        <v>42375</v>
      </c>
      <c r="J1918" s="50">
        <v>3.7739999294281001</v>
      </c>
      <c r="K1918" s="139">
        <f t="shared" si="276"/>
        <v>-2.0457065193859005E-2</v>
      </c>
      <c r="L1918" s="140">
        <f t="shared" si="277"/>
        <v>5.9732528650244197</v>
      </c>
      <c r="M1918" s="139" t="e" cm="1">
        <f t="array" ref="M1918">[1]!BSMPut(L1918,$G$4,$G$7,V1918,$G$11,AE1918)</f>
        <v>#VALUE!</v>
      </c>
      <c r="N1918" s="139" t="e">
        <f t="shared" si="278"/>
        <v>#VALUE!</v>
      </c>
      <c r="O1918" s="141">
        <f t="shared" si="279"/>
        <v>-0.12474718456664036</v>
      </c>
      <c r="P1918" s="139">
        <f t="shared" si="280"/>
        <v>1.3790051246087478E-2</v>
      </c>
      <c r="Q1918" s="156">
        <f t="shared" si="281"/>
        <v>2.5434992256857269E-3</v>
      </c>
      <c r="R1918" s="156">
        <f t="shared" si="275"/>
        <v>1.6333550471773206E-2</v>
      </c>
    </row>
    <row r="1919" spans="9:18" ht="15" x14ac:dyDescent="0.2">
      <c r="I1919" s="49">
        <v>42374</v>
      </c>
      <c r="J1919" s="50">
        <v>3.85199999809265</v>
      </c>
      <c r="K1919" s="139">
        <f t="shared" si="276"/>
        <v>1.7810863421451335E-2</v>
      </c>
      <c r="L1919" s="140">
        <f t="shared" si="277"/>
        <v>6.2066106956183296</v>
      </c>
      <c r="M1919" s="139" t="e" cm="1">
        <f t="array" ref="M1919">[1]!BSMPut(L1919,$G$4,$G$7,V1919,$G$11,AE1919)</f>
        <v>#VALUE!</v>
      </c>
      <c r="N1919" s="139" t="e">
        <f t="shared" si="278"/>
        <v>#VALUE!</v>
      </c>
      <c r="O1919" s="141">
        <f t="shared" si="279"/>
        <v>0.10861064602726955</v>
      </c>
      <c r="P1919" s="139">
        <f t="shared" si="280"/>
        <v>-1.200625392701038E-2</v>
      </c>
      <c r="Q1919" s="156">
        <f t="shared" si="281"/>
        <v>1.9280349317094502E-3</v>
      </c>
      <c r="R1919" s="156">
        <f t="shared" si="275"/>
        <v>-1.007821899530093E-2</v>
      </c>
    </row>
    <row r="1920" spans="9:18" ht="15" x14ac:dyDescent="0.2">
      <c r="I1920" s="49">
        <v>42373</v>
      </c>
      <c r="J1920" s="50">
        <v>3.7839999198913499</v>
      </c>
      <c r="K1920" s="139">
        <f t="shared" si="276"/>
        <v>-2.8141524013037354E-2</v>
      </c>
      <c r="L1920" s="140">
        <f t="shared" si="277"/>
        <v>5.9263930347639899</v>
      </c>
      <c r="M1920" s="139" t="e" cm="1">
        <f t="array" ref="M1920">[1]!BSMPut(L1920,$G$4,$G$7,V1920,$G$11,AE1920)</f>
        <v>#VALUE!</v>
      </c>
      <c r="N1920" s="139" t="e">
        <f t="shared" si="278"/>
        <v>#VALUE!</v>
      </c>
      <c r="O1920" s="141">
        <f t="shared" si="279"/>
        <v>-0.17160701482707008</v>
      </c>
      <c r="P1920" s="139">
        <f t="shared" si="280"/>
        <v>1.8970123749680413E-2</v>
      </c>
      <c r="Q1920" s="156">
        <f t="shared" si="281"/>
        <v>4.8132694841085642E-3</v>
      </c>
      <c r="R1920" s="156">
        <f t="shared" si="275"/>
        <v>2.3783393233788978E-2</v>
      </c>
    </row>
    <row r="1921" spans="9:18" ht="15" x14ac:dyDescent="0.2">
      <c r="I1921" s="49">
        <v>42370</v>
      </c>
      <c r="J1921" s="50">
        <v>3.8919999599456698</v>
      </c>
      <c r="K1921" s="139">
        <f t="shared" si="276"/>
        <v>0</v>
      </c>
      <c r="L1921" s="140">
        <f t="shared" si="277"/>
        <v>6.09800004959106</v>
      </c>
      <c r="M1921" s="139" t="e" cm="1">
        <f t="array" ref="M1921">[1]!BSMPut(L1921,$G$4,$G$7,V1921,$G$11,AE1921)</f>
        <v>#VALUE!</v>
      </c>
      <c r="N1921" s="139" t="e">
        <f t="shared" si="278"/>
        <v>#VALUE!</v>
      </c>
      <c r="O1921" s="141">
        <f t="shared" si="279"/>
        <v>0</v>
      </c>
      <c r="P1921" s="139">
        <f t="shared" si="280"/>
        <v>0</v>
      </c>
      <c r="Q1921" s="156">
        <f t="shared" si="281"/>
        <v>0</v>
      </c>
      <c r="R1921" s="156">
        <f t="shared" si="275"/>
        <v>0</v>
      </c>
    </row>
    <row r="1922" spans="9:18" ht="15" x14ac:dyDescent="0.2">
      <c r="I1922" s="49">
        <v>42369</v>
      </c>
      <c r="J1922" s="50">
        <v>3.8919999599456698</v>
      </c>
      <c r="K1922" s="139">
        <f t="shared" si="276"/>
        <v>-2.5660754594711366E-3</v>
      </c>
      <c r="L1922" s="140">
        <f t="shared" si="277"/>
        <v>6.08235212131195</v>
      </c>
      <c r="M1922" s="139" t="e" cm="1">
        <f t="array" ref="M1922">[1]!BSMPut(L1922,$G$4,$G$7,V1922,$G$11,AE1922)</f>
        <v>#VALUE!</v>
      </c>
      <c r="N1922" s="139" t="e">
        <f t="shared" si="278"/>
        <v>#VALUE!</v>
      </c>
      <c r="O1922" s="141">
        <f t="shared" si="279"/>
        <v>-1.5647928279109991E-2</v>
      </c>
      <c r="P1922" s="139">
        <f t="shared" si="280"/>
        <v>1.7297843924385704E-3</v>
      </c>
      <c r="Q1922" s="156">
        <f t="shared" si="281"/>
        <v>4.0020618670612075E-5</v>
      </c>
      <c r="R1922" s="156">
        <f t="shared" si="275"/>
        <v>1.7698050111091825E-3</v>
      </c>
    </row>
    <row r="1923" spans="9:18" ht="15" x14ac:dyDescent="0.2">
      <c r="I1923" s="49">
        <v>42368</v>
      </c>
      <c r="J1923" s="50">
        <v>3.9019999504089302</v>
      </c>
      <c r="K1923" s="139">
        <f t="shared" si="276"/>
        <v>-2.5595075663220118E-3</v>
      </c>
      <c r="L1923" s="140">
        <f t="shared" si="277"/>
        <v>6.082392172324699</v>
      </c>
      <c r="M1923" s="139" t="e" cm="1">
        <f t="array" ref="M1923">[1]!BSMPut(L1923,$G$4,$G$7,V1923,$G$11,AE1923)</f>
        <v>#VALUE!</v>
      </c>
      <c r="N1923" s="139" t="e">
        <f t="shared" si="278"/>
        <v>#VALUE!</v>
      </c>
      <c r="O1923" s="141">
        <f t="shared" si="279"/>
        <v>-1.5607877266361037E-2</v>
      </c>
      <c r="P1923" s="139">
        <f t="shared" si="280"/>
        <v>1.7253569937747495E-3</v>
      </c>
      <c r="Q1923" s="156">
        <f t="shared" si="281"/>
        <v>3.9816014584409851E-5</v>
      </c>
      <c r="R1923" s="156">
        <f t="shared" ref="R1923:R1986" si="282">P1923+Q1923+X1923+AG1923</f>
        <v>1.7651730083591594E-3</v>
      </c>
    </row>
    <row r="1924" spans="9:18" ht="15" x14ac:dyDescent="0.2">
      <c r="I1924" s="49">
        <v>42367</v>
      </c>
      <c r="J1924" s="50">
        <v>3.9119999408721902</v>
      </c>
      <c r="K1924" s="139">
        <f t="shared" ref="K1924:K1987" si="283">LN(J1924/J1925)</f>
        <v>5.6395524600925629E-3</v>
      </c>
      <c r="L1924" s="140">
        <f t="shared" ref="L1924:L1987" si="284">$J$3*(1+K1924)</f>
        <v>6.1323900407723757</v>
      </c>
      <c r="M1924" s="139" t="e" cm="1">
        <f t="array" ref="M1924">[1]!BSMPut(L1924,$G$4,$G$7,V1924,$G$11,AE1924)</f>
        <v>#VALUE!</v>
      </c>
      <c r="N1924" s="139" t="e">
        <f t="shared" ref="N1924:N1987" si="285">$B$5*(M1924-$G$10)</f>
        <v>#VALUE!</v>
      </c>
      <c r="O1924" s="141">
        <f t="shared" ref="O1924:O1987" si="286">L1924-$J$3</f>
        <v>3.4389991181315693E-2</v>
      </c>
      <c r="P1924" s="139">
        <f t="shared" ref="P1924:P1987" si="287">O1924*$G$15</f>
        <v>-3.8016067648364393E-3</v>
      </c>
      <c r="Q1924" s="156">
        <f t="shared" ref="Q1924:Q1987" si="288">0.5*$G$16*O1924^2</f>
        <v>1.933010589194552E-4</v>
      </c>
      <c r="R1924" s="156">
        <f t="shared" si="282"/>
        <v>-3.6083057059169842E-3</v>
      </c>
    </row>
    <row r="1925" spans="9:18" ht="15" x14ac:dyDescent="0.2">
      <c r="I1925" s="49">
        <v>42366</v>
      </c>
      <c r="J1925" s="50">
        <v>3.8900001049041699</v>
      </c>
      <c r="K1925" s="139">
        <f t="shared" si="283"/>
        <v>-2.5673929907801163E-3</v>
      </c>
      <c r="L1925" s="140">
        <f t="shared" si="284"/>
        <v>6.0823440870059633</v>
      </c>
      <c r="M1925" s="139" t="e" cm="1">
        <f t="array" ref="M1925">[1]!BSMPut(L1925,$G$4,$G$7,V1925,$G$11,AE1925)</f>
        <v>#VALUE!</v>
      </c>
      <c r="N1925" s="139" t="e">
        <f t="shared" si="285"/>
        <v>#VALUE!</v>
      </c>
      <c r="O1925" s="141">
        <f t="shared" si="286"/>
        <v>-1.5655962585096717E-2</v>
      </c>
      <c r="P1925" s="139">
        <f t="shared" si="287"/>
        <v>1.7306725366613726E-3</v>
      </c>
      <c r="Q1925" s="156">
        <f t="shared" si="288"/>
        <v>4.0061725766196356E-5</v>
      </c>
      <c r="R1925" s="156">
        <f t="shared" si="282"/>
        <v>1.770734262427569E-3</v>
      </c>
    </row>
    <row r="1926" spans="9:18" ht="15" x14ac:dyDescent="0.2">
      <c r="I1926" s="49">
        <v>42363</v>
      </c>
      <c r="J1926" s="50">
        <v>3.9000000953674299</v>
      </c>
      <c r="K1926" s="139">
        <f t="shared" si="283"/>
        <v>0</v>
      </c>
      <c r="L1926" s="140">
        <f t="shared" si="284"/>
        <v>6.09800004959106</v>
      </c>
      <c r="M1926" s="139" t="e" cm="1">
        <f t="array" ref="M1926">[1]!BSMPut(L1926,$G$4,$G$7,V1926,$G$11,AE1926)</f>
        <v>#VALUE!</v>
      </c>
      <c r="N1926" s="139" t="e">
        <f t="shared" si="285"/>
        <v>#VALUE!</v>
      </c>
      <c r="O1926" s="141">
        <f t="shared" si="286"/>
        <v>0</v>
      </c>
      <c r="P1926" s="139">
        <f t="shared" si="287"/>
        <v>0</v>
      </c>
      <c r="Q1926" s="156">
        <f t="shared" si="288"/>
        <v>0</v>
      </c>
      <c r="R1926" s="156">
        <f t="shared" si="282"/>
        <v>0</v>
      </c>
    </row>
    <row r="1927" spans="9:18" ht="15" x14ac:dyDescent="0.2">
      <c r="I1927" s="49">
        <v>42362</v>
      </c>
      <c r="J1927" s="50">
        <v>3.9000000953674299</v>
      </c>
      <c r="K1927" s="139">
        <f t="shared" si="283"/>
        <v>1.5396569238954249E-3</v>
      </c>
      <c r="L1927" s="140">
        <f t="shared" si="284"/>
        <v>6.1073888775893277</v>
      </c>
      <c r="M1927" s="139" t="e" cm="1">
        <f t="array" ref="M1927">[1]!BSMPut(L1927,$G$4,$G$7,V1927,$G$11,AE1927)</f>
        <v>#VALUE!</v>
      </c>
      <c r="N1927" s="139" t="e">
        <f t="shared" si="285"/>
        <v>#VALUE!</v>
      </c>
      <c r="O1927" s="141">
        <f t="shared" si="286"/>
        <v>9.3888279982676792E-3</v>
      </c>
      <c r="P1927" s="139">
        <f t="shared" si="287"/>
        <v>-1.0378784874912157E-3</v>
      </c>
      <c r="Q1927" s="156">
        <f t="shared" si="288"/>
        <v>1.4407640721451839E-5</v>
      </c>
      <c r="R1927" s="156">
        <f t="shared" si="282"/>
        <v>-1.0234708467697637E-3</v>
      </c>
    </row>
    <row r="1928" spans="9:18" ht="15" x14ac:dyDescent="0.2">
      <c r="I1928" s="49">
        <v>42361</v>
      </c>
      <c r="J1928" s="50">
        <v>3.8940000534057599</v>
      </c>
      <c r="K1928" s="139">
        <f t="shared" si="283"/>
        <v>1.9710174879071056E-2</v>
      </c>
      <c r="L1928" s="140">
        <f t="shared" si="284"/>
        <v>6.2181926969810846</v>
      </c>
      <c r="M1928" s="139" t="e" cm="1">
        <f t="array" ref="M1928">[1]!BSMPut(L1928,$G$4,$G$7,V1928,$G$11,AE1928)</f>
        <v>#VALUE!</v>
      </c>
      <c r="N1928" s="139" t="e">
        <f t="shared" si="285"/>
        <v>#VALUE!</v>
      </c>
      <c r="O1928" s="141">
        <f t="shared" si="286"/>
        <v>0.12019264739002455</v>
      </c>
      <c r="P1928" s="139">
        <f t="shared" si="287"/>
        <v>-1.3286574544100744E-2</v>
      </c>
      <c r="Q1928" s="156">
        <f t="shared" si="288"/>
        <v>2.3611626597635068E-3</v>
      </c>
      <c r="R1928" s="156">
        <f t="shared" si="282"/>
        <v>-1.0925411884337238E-2</v>
      </c>
    </row>
    <row r="1929" spans="9:18" ht="15" x14ac:dyDescent="0.2">
      <c r="I1929" s="49">
        <v>42360</v>
      </c>
      <c r="J1929" s="50">
        <v>3.8180000782012899</v>
      </c>
      <c r="K1929" s="139">
        <f t="shared" si="283"/>
        <v>-1.6108437344440299E-2</v>
      </c>
      <c r="L1929" s="140">
        <f t="shared" si="284"/>
        <v>5.9997707978658283</v>
      </c>
      <c r="M1929" s="139" t="e" cm="1">
        <f t="array" ref="M1929">[1]!BSMPut(L1929,$G$4,$G$7,V1929,$G$11,AE1929)</f>
        <v>#VALUE!</v>
      </c>
      <c r="N1929" s="139" t="e">
        <f t="shared" si="285"/>
        <v>#VALUE!</v>
      </c>
      <c r="O1929" s="141">
        <f t="shared" si="286"/>
        <v>-9.822925172523167E-2</v>
      </c>
      <c r="P1929" s="139">
        <f t="shared" si="287"/>
        <v>1.0858653202166235E-2</v>
      </c>
      <c r="Q1929" s="156">
        <f t="shared" si="288"/>
        <v>1.5770729245050932E-3</v>
      </c>
      <c r="R1929" s="156">
        <f t="shared" si="282"/>
        <v>1.2435726126671327E-2</v>
      </c>
    </row>
    <row r="1930" spans="9:18" ht="15" x14ac:dyDescent="0.2">
      <c r="I1930" s="49">
        <v>42359</v>
      </c>
      <c r="J1930" s="50">
        <v>3.88000011444091</v>
      </c>
      <c r="K1930" s="139">
        <f t="shared" si="283"/>
        <v>-1.3821540715299311E-2</v>
      </c>
      <c r="L1930" s="140">
        <f t="shared" si="284"/>
        <v>6.0137162936237401</v>
      </c>
      <c r="M1930" s="139" t="e" cm="1">
        <f t="array" ref="M1930">[1]!BSMPut(L1930,$G$4,$G$7,V1930,$G$11,AE1930)</f>
        <v>#VALUE!</v>
      </c>
      <c r="N1930" s="139" t="e">
        <f t="shared" si="285"/>
        <v>#VALUE!</v>
      </c>
      <c r="O1930" s="141">
        <f t="shared" si="286"/>
        <v>-8.4283755967319962E-2</v>
      </c>
      <c r="P1930" s="139">
        <f t="shared" si="287"/>
        <v>9.3170624895440521E-3</v>
      </c>
      <c r="Q1930" s="156">
        <f t="shared" si="288"/>
        <v>1.1610685627518596E-3</v>
      </c>
      <c r="R1930" s="156">
        <f t="shared" si="282"/>
        <v>1.0478131052295912E-2</v>
      </c>
    </row>
    <row r="1931" spans="9:18" ht="15" x14ac:dyDescent="0.2">
      <c r="I1931" s="49">
        <v>42356</v>
      </c>
      <c r="J1931" s="50">
        <v>3.9340000152587802</v>
      </c>
      <c r="K1931" s="139">
        <f t="shared" si="283"/>
        <v>-1.3131513257422945E-2</v>
      </c>
      <c r="L1931" s="140">
        <f t="shared" si="284"/>
        <v>6.0179240810960897</v>
      </c>
      <c r="M1931" s="139" t="e" cm="1">
        <f t="array" ref="M1931">[1]!BSMPut(L1931,$G$4,$G$7,V1931,$G$11,AE1931)</f>
        <v>#VALUE!</v>
      </c>
      <c r="N1931" s="139" t="e">
        <f t="shared" si="285"/>
        <v>#VALUE!</v>
      </c>
      <c r="O1931" s="141">
        <f t="shared" si="286"/>
        <v>-8.007596849497034E-2</v>
      </c>
      <c r="P1931" s="139">
        <f t="shared" si="287"/>
        <v>8.8519168826277795E-3</v>
      </c>
      <c r="Q1931" s="156">
        <f t="shared" si="288"/>
        <v>1.0480319057431459E-3</v>
      </c>
      <c r="R1931" s="156">
        <f t="shared" si="282"/>
        <v>9.8999487883709263E-3</v>
      </c>
    </row>
    <row r="1932" spans="9:18" ht="15" x14ac:dyDescent="0.2">
      <c r="I1932" s="49">
        <v>42355</v>
      </c>
      <c r="J1932" s="50">
        <v>3.98600006103515</v>
      </c>
      <c r="K1932" s="139">
        <f t="shared" si="283"/>
        <v>2.2324635528302019E-2</v>
      </c>
      <c r="L1932" s="140">
        <f t="shared" si="284"/>
        <v>6.2341356781497481</v>
      </c>
      <c r="M1932" s="139" t="e" cm="1">
        <f t="array" ref="M1932">[1]!BSMPut(L1932,$G$4,$G$7,V1932,$G$11,AE1932)</f>
        <v>#VALUE!</v>
      </c>
      <c r="N1932" s="139" t="e">
        <f t="shared" si="285"/>
        <v>#VALUE!</v>
      </c>
      <c r="O1932" s="141">
        <f t="shared" si="286"/>
        <v>0.1361356285586881</v>
      </c>
      <c r="P1932" s="139">
        <f t="shared" si="287"/>
        <v>-1.5048975259556016E-2</v>
      </c>
      <c r="Q1932" s="156">
        <f t="shared" si="288"/>
        <v>3.0291006628444246E-3</v>
      </c>
      <c r="R1932" s="156">
        <f t="shared" si="282"/>
        <v>-1.2019874596711591E-2</v>
      </c>
    </row>
    <row r="1933" spans="9:18" ht="15" x14ac:dyDescent="0.2">
      <c r="I1933" s="49">
        <v>42354</v>
      </c>
      <c r="J1933" s="50">
        <v>3.8980000019073402</v>
      </c>
      <c r="K1933" s="139">
        <f t="shared" si="283"/>
        <v>-1.0256279170963941E-3</v>
      </c>
      <c r="L1933" s="140">
        <f t="shared" si="284"/>
        <v>6.0917457705017446</v>
      </c>
      <c r="M1933" s="139" t="e" cm="1">
        <f t="array" ref="M1933">[1]!BSMPut(L1933,$G$4,$G$7,V1933,$G$11,AE1933)</f>
        <v>#VALUE!</v>
      </c>
      <c r="N1933" s="139" t="e">
        <f t="shared" si="285"/>
        <v>#VALUE!</v>
      </c>
      <c r="O1933" s="141">
        <f t="shared" si="286"/>
        <v>-6.2542790893154177E-3</v>
      </c>
      <c r="P1933" s="139">
        <f t="shared" si="287"/>
        <v>6.9137295121013008E-4</v>
      </c>
      <c r="Q1933" s="156">
        <f t="shared" si="288"/>
        <v>6.3932931516224088E-6</v>
      </c>
      <c r="R1933" s="156">
        <f t="shared" si="282"/>
        <v>6.9776624436175246E-4</v>
      </c>
    </row>
    <row r="1934" spans="9:18" ht="15" x14ac:dyDescent="0.2">
      <c r="I1934" s="49">
        <v>42353</v>
      </c>
      <c r="J1934" s="50">
        <v>3.9019999504089302</v>
      </c>
      <c r="K1934" s="139">
        <f t="shared" si="283"/>
        <v>2.8068381607155548E-2</v>
      </c>
      <c r="L1934" s="140">
        <f t="shared" si="284"/>
        <v>6.2691610420234358</v>
      </c>
      <c r="M1934" s="139" t="e" cm="1">
        <f t="array" ref="M1934">[1]!BSMPut(L1934,$G$4,$G$7,V1934,$G$11,AE1934)</f>
        <v>#VALUE!</v>
      </c>
      <c r="N1934" s="139" t="e">
        <f t="shared" si="285"/>
        <v>#VALUE!</v>
      </c>
      <c r="O1934" s="141">
        <f t="shared" si="286"/>
        <v>0.17116099243237581</v>
      </c>
      <c r="P1934" s="139">
        <f t="shared" si="287"/>
        <v>-1.8920818655532568E-2</v>
      </c>
      <c r="Q1934" s="156">
        <f t="shared" si="288"/>
        <v>4.7882817400491636E-3</v>
      </c>
      <c r="R1934" s="156">
        <f t="shared" si="282"/>
        <v>-1.4132536915483405E-2</v>
      </c>
    </row>
    <row r="1935" spans="9:18" ht="15" x14ac:dyDescent="0.2">
      <c r="I1935" s="49">
        <v>42352</v>
      </c>
      <c r="J1935" s="50">
        <v>3.7939999103546098</v>
      </c>
      <c r="K1935" s="139">
        <f t="shared" si="283"/>
        <v>-2.4474041657009126E-2</v>
      </c>
      <c r="L1935" s="140">
        <f t="shared" si="284"/>
        <v>5.9487573423529243</v>
      </c>
      <c r="M1935" s="139" t="e" cm="1">
        <f t="array" ref="M1935">[1]!BSMPut(L1935,$G$4,$G$7,V1935,$G$11,AE1935)</f>
        <v>#VALUE!</v>
      </c>
      <c r="N1935" s="139" t="e">
        <f t="shared" si="285"/>
        <v>#VALUE!</v>
      </c>
      <c r="O1935" s="141">
        <f t="shared" si="286"/>
        <v>-0.14924270723813571</v>
      </c>
      <c r="P1935" s="139">
        <f t="shared" si="287"/>
        <v>1.6497884004903509E-2</v>
      </c>
      <c r="Q1935" s="156">
        <f t="shared" si="288"/>
        <v>3.6404606506280283E-3</v>
      </c>
      <c r="R1935" s="156">
        <f t="shared" si="282"/>
        <v>2.0138344655531538E-2</v>
      </c>
    </row>
    <row r="1936" spans="9:18" ht="15" x14ac:dyDescent="0.2">
      <c r="I1936" s="49">
        <v>42349</v>
      </c>
      <c r="J1936" s="50">
        <v>3.88800001144409</v>
      </c>
      <c r="K1936" s="139">
        <f t="shared" si="283"/>
        <v>-2.4391442041932724E-2</v>
      </c>
      <c r="L1936" s="140">
        <f t="shared" si="284"/>
        <v>5.9492610348097568</v>
      </c>
      <c r="M1936" s="139" t="e" cm="1">
        <f t="array" ref="M1936">[1]!BSMPut(L1936,$G$4,$G$7,V1936,$G$11,AE1936)</f>
        <v>#VALUE!</v>
      </c>
      <c r="N1936" s="139" t="e">
        <f t="shared" si="285"/>
        <v>#VALUE!</v>
      </c>
      <c r="O1936" s="141">
        <f t="shared" si="286"/>
        <v>-0.14873901478130325</v>
      </c>
      <c r="P1936" s="139">
        <f t="shared" si="287"/>
        <v>1.64422038321115E-2</v>
      </c>
      <c r="Q1936" s="156">
        <f t="shared" si="288"/>
        <v>3.6159290900465561E-3</v>
      </c>
      <c r="R1936" s="156">
        <f t="shared" si="282"/>
        <v>2.0058132922158058E-2</v>
      </c>
    </row>
    <row r="1937" spans="9:18" ht="15" x14ac:dyDescent="0.2">
      <c r="I1937" s="49">
        <v>42348</v>
      </c>
      <c r="J1937" s="50">
        <v>3.9839999675750701</v>
      </c>
      <c r="K1937" s="139">
        <f t="shared" si="283"/>
        <v>-1.889662793636768E-2</v>
      </c>
      <c r="L1937" s="140">
        <f t="shared" si="284"/>
        <v>5.982768411497986</v>
      </c>
      <c r="M1937" s="139" t="e" cm="1">
        <f t="array" ref="M1937">[1]!BSMPut(L1937,$G$4,$G$7,V1937,$G$11,AE1937)</f>
        <v>#VALUE!</v>
      </c>
      <c r="N1937" s="139" t="e">
        <f t="shared" si="285"/>
        <v>#VALUE!</v>
      </c>
      <c r="O1937" s="141">
        <f t="shared" si="286"/>
        <v>-0.11523163809307402</v>
      </c>
      <c r="P1937" s="139">
        <f t="shared" si="287"/>
        <v>1.2738164793011587E-2</v>
      </c>
      <c r="Q1937" s="156">
        <f t="shared" si="288"/>
        <v>2.17026904311146E-3</v>
      </c>
      <c r="R1937" s="156">
        <f t="shared" si="282"/>
        <v>1.4908433836123046E-2</v>
      </c>
    </row>
    <row r="1938" spans="9:18" ht="15" x14ac:dyDescent="0.2">
      <c r="I1938" s="49">
        <v>42347</v>
      </c>
      <c r="J1938" s="50">
        <v>4.0599999427795401</v>
      </c>
      <c r="K1938" s="139">
        <f t="shared" si="283"/>
        <v>1.4388759579904984E-2</v>
      </c>
      <c r="L1938" s="140">
        <f t="shared" si="284"/>
        <v>6.1857427062228751</v>
      </c>
      <c r="M1938" s="139" t="e" cm="1">
        <f t="array" ref="M1938">[1]!BSMPut(L1938,$G$4,$G$7,V1938,$G$11,AE1938)</f>
        <v>#VALUE!</v>
      </c>
      <c r="N1938" s="139" t="e">
        <f t="shared" si="285"/>
        <v>#VALUE!</v>
      </c>
      <c r="O1938" s="141">
        <f t="shared" si="286"/>
        <v>8.774265663181513E-2</v>
      </c>
      <c r="P1938" s="139">
        <f t="shared" si="287"/>
        <v>-9.6994231623256794E-3</v>
      </c>
      <c r="Q1938" s="156">
        <f t="shared" si="288"/>
        <v>1.2583216343439744E-3</v>
      </c>
      <c r="R1938" s="156">
        <f t="shared" si="282"/>
        <v>-8.4411015279817047E-3</v>
      </c>
    </row>
    <row r="1939" spans="9:18" ht="15" x14ac:dyDescent="0.2">
      <c r="I1939" s="49">
        <v>42346</v>
      </c>
      <c r="J1939" s="50">
        <v>4.0019998550415004</v>
      </c>
      <c r="K1939" s="139">
        <f t="shared" si="283"/>
        <v>-1.9302769776545835E-2</v>
      </c>
      <c r="L1939" s="140">
        <f t="shared" si="284"/>
        <v>5.9802917585364384</v>
      </c>
      <c r="M1939" s="139" t="e" cm="1">
        <f t="array" ref="M1939">[1]!BSMPut(L1939,$G$4,$G$7,V1939,$G$11,AE1939)</f>
        <v>#VALUE!</v>
      </c>
      <c r="N1939" s="139" t="e">
        <f t="shared" si="285"/>
        <v>#VALUE!</v>
      </c>
      <c r="O1939" s="141">
        <f t="shared" si="286"/>
        <v>-0.11770829105462166</v>
      </c>
      <c r="P1939" s="139">
        <f t="shared" si="287"/>
        <v>1.3011943887723513E-2</v>
      </c>
      <c r="Q1939" s="156">
        <f t="shared" si="288"/>
        <v>2.264561987897375E-3</v>
      </c>
      <c r="R1939" s="156">
        <f t="shared" si="282"/>
        <v>1.5276505875620888E-2</v>
      </c>
    </row>
    <row r="1940" spans="9:18" ht="15" x14ac:dyDescent="0.2">
      <c r="I1940" s="49">
        <v>42345</v>
      </c>
      <c r="J1940" s="50">
        <v>4.0799999237060502</v>
      </c>
      <c r="K1940" s="139">
        <f t="shared" si="283"/>
        <v>-4.9004046910679406E-4</v>
      </c>
      <c r="L1940" s="140">
        <f t="shared" si="284"/>
        <v>6.0950117827861447</v>
      </c>
      <c r="M1940" s="139" t="e" cm="1">
        <f t="array" ref="M1940">[1]!BSMPut(L1940,$G$4,$G$7,V1940,$G$11,AE1940)</f>
        <v>#VALUE!</v>
      </c>
      <c r="N1940" s="139" t="e">
        <f t="shared" si="285"/>
        <v>#VALUE!</v>
      </c>
      <c r="O1940" s="141">
        <f t="shared" si="286"/>
        <v>-2.9882668049152628E-3</v>
      </c>
      <c r="P1940" s="139">
        <f t="shared" si="287"/>
        <v>3.3033492916026435E-4</v>
      </c>
      <c r="Q1940" s="156">
        <f t="shared" si="288"/>
        <v>1.4595159492484848E-6</v>
      </c>
      <c r="R1940" s="156">
        <f t="shared" si="282"/>
        <v>3.3179444510951283E-4</v>
      </c>
    </row>
    <row r="1941" spans="9:18" ht="15" x14ac:dyDescent="0.2">
      <c r="I1941" s="49">
        <v>42342</v>
      </c>
      <c r="J1941" s="50">
        <v>4.0819997787475497</v>
      </c>
      <c r="K1941" s="139">
        <f t="shared" si="283"/>
        <v>-6.8360508077186652E-3</v>
      </c>
      <c r="L1941" s="140">
        <f t="shared" si="284"/>
        <v>6.0563138114265849</v>
      </c>
      <c r="M1941" s="139" t="e" cm="1">
        <f t="array" ref="M1941">[1]!BSMPut(L1941,$G$4,$G$7,V1941,$G$11,AE1941)</f>
        <v>#VALUE!</v>
      </c>
      <c r="N1941" s="139" t="e">
        <f t="shared" si="285"/>
        <v>#VALUE!</v>
      </c>
      <c r="O1941" s="141">
        <f t="shared" si="286"/>
        <v>-4.1686238164475142E-2</v>
      </c>
      <c r="P1941" s="139">
        <f t="shared" si="287"/>
        <v>4.60816300216884E-3</v>
      </c>
      <c r="Q1941" s="156">
        <f t="shared" si="288"/>
        <v>2.8402431107877143E-4</v>
      </c>
      <c r="R1941" s="156">
        <f t="shared" si="282"/>
        <v>4.8921873132476111E-3</v>
      </c>
    </row>
    <row r="1942" spans="9:18" ht="15" x14ac:dyDescent="0.2">
      <c r="I1942" s="49">
        <v>42341</v>
      </c>
      <c r="J1942" s="50">
        <v>4.1100001335143999</v>
      </c>
      <c r="K1942" s="139">
        <f t="shared" si="283"/>
        <v>-1.3533255290837943E-2</v>
      </c>
      <c r="L1942" s="140">
        <f t="shared" si="284"/>
        <v>6.0154742581564022</v>
      </c>
      <c r="M1942" s="139" t="e" cm="1">
        <f t="array" ref="M1942">[1]!BSMPut(L1942,$G$4,$G$7,V1942,$G$11,AE1942)</f>
        <v>#VALUE!</v>
      </c>
      <c r="N1942" s="139" t="e">
        <f t="shared" si="285"/>
        <v>#VALUE!</v>
      </c>
      <c r="O1942" s="141">
        <f t="shared" si="286"/>
        <v>-8.2525791434657769E-2</v>
      </c>
      <c r="P1942" s="139">
        <f t="shared" si="287"/>
        <v>9.1227300797311044E-3</v>
      </c>
      <c r="Q1942" s="156">
        <f t="shared" si="288"/>
        <v>1.1131392593488861E-3</v>
      </c>
      <c r="R1942" s="156">
        <f t="shared" si="282"/>
        <v>1.0235869339079991E-2</v>
      </c>
    </row>
    <row r="1943" spans="9:18" ht="15" x14ac:dyDescent="0.2">
      <c r="I1943" s="49">
        <v>42340</v>
      </c>
      <c r="J1943" s="50">
        <v>4.1659998893737704</v>
      </c>
      <c r="K1943" s="139">
        <f t="shared" si="283"/>
        <v>-4.3114141253216337E-3</v>
      </c>
      <c r="L1943" s="140">
        <f t="shared" si="284"/>
        <v>6.0717090460410406</v>
      </c>
      <c r="M1943" s="139" t="e" cm="1">
        <f t="array" ref="M1943">[1]!BSMPut(L1943,$G$4,$G$7,V1943,$G$11,AE1943)</f>
        <v>#VALUE!</v>
      </c>
      <c r="N1943" s="139" t="e">
        <f t="shared" si="285"/>
        <v>#VALUE!</v>
      </c>
      <c r="O1943" s="141">
        <f t="shared" si="286"/>
        <v>-2.6291003550019454E-2</v>
      </c>
      <c r="P1943" s="139">
        <f t="shared" si="287"/>
        <v>2.906312375107419E-3</v>
      </c>
      <c r="Q1943" s="156">
        <f t="shared" si="288"/>
        <v>1.1297554156240876E-4</v>
      </c>
      <c r="R1943" s="156">
        <f t="shared" si="282"/>
        <v>3.0192879166698276E-3</v>
      </c>
    </row>
    <row r="1944" spans="9:18" ht="15" x14ac:dyDescent="0.2">
      <c r="I1944" s="49">
        <v>42339</v>
      </c>
      <c r="J1944" s="50">
        <v>4.1840000152587802</v>
      </c>
      <c r="K1944" s="139">
        <f t="shared" si="283"/>
        <v>1.4350736664930069E-3</v>
      </c>
      <c r="L1944" s="140">
        <f t="shared" si="284"/>
        <v>6.106751128880501</v>
      </c>
      <c r="M1944" s="139" t="e" cm="1">
        <f t="array" ref="M1944">[1]!BSMPut(L1944,$G$4,$G$7,V1944,$G$11,AE1944)</f>
        <v>#VALUE!</v>
      </c>
      <c r="N1944" s="139" t="e">
        <f t="shared" si="285"/>
        <v>#VALUE!</v>
      </c>
      <c r="O1944" s="141">
        <f t="shared" si="286"/>
        <v>8.7510792894409661E-3</v>
      </c>
      <c r="P1944" s="139">
        <f t="shared" si="287"/>
        <v>-9.6737920201717435E-4</v>
      </c>
      <c r="Q1944" s="156">
        <f t="shared" si="288"/>
        <v>1.2516800833553772E-5</v>
      </c>
      <c r="R1944" s="156">
        <f t="shared" si="282"/>
        <v>-9.5486240118362062E-4</v>
      </c>
    </row>
    <row r="1945" spans="9:18" ht="15" x14ac:dyDescent="0.2">
      <c r="I1945" s="49">
        <v>42338</v>
      </c>
      <c r="J1945" s="50">
        <v>4.1779999732971103</v>
      </c>
      <c r="K1945" s="139">
        <f t="shared" si="283"/>
        <v>3.8368856935909073E-3</v>
      </c>
      <c r="L1945" s="140">
        <f t="shared" si="284"/>
        <v>6.121397378740852</v>
      </c>
      <c r="M1945" s="139" t="e" cm="1">
        <f t="array" ref="M1945">[1]!BSMPut(L1945,$G$4,$G$7,V1945,$G$11,AE1945)</f>
        <v>#VALUE!</v>
      </c>
      <c r="N1945" s="139" t="e">
        <f t="shared" si="285"/>
        <v>#VALUE!</v>
      </c>
      <c r="O1945" s="141">
        <f t="shared" si="286"/>
        <v>2.3397329149791979E-2</v>
      </c>
      <c r="P1945" s="139">
        <f t="shared" si="287"/>
        <v>-2.5864340675748627E-3</v>
      </c>
      <c r="Q1945" s="156">
        <f t="shared" si="288"/>
        <v>8.9475199130356904E-5</v>
      </c>
      <c r="R1945" s="156">
        <f t="shared" si="282"/>
        <v>-2.4969588684445056E-3</v>
      </c>
    </row>
    <row r="1946" spans="9:18" ht="15" x14ac:dyDescent="0.2">
      <c r="I1946" s="49">
        <v>42335</v>
      </c>
      <c r="J1946" s="50">
        <v>4.1620001792907697</v>
      </c>
      <c r="K1946" s="139">
        <f t="shared" si="283"/>
        <v>1.4426647689180306E-3</v>
      </c>
      <c r="L1946" s="140">
        <f t="shared" si="284"/>
        <v>6.106797419423466</v>
      </c>
      <c r="M1946" s="139" t="e" cm="1">
        <f t="array" ref="M1946">[1]!BSMPut(L1946,$G$4,$G$7,V1946,$G$11,AE1946)</f>
        <v>#VALUE!</v>
      </c>
      <c r="N1946" s="139" t="e">
        <f t="shared" si="285"/>
        <v>#VALUE!</v>
      </c>
      <c r="O1946" s="141">
        <f t="shared" si="286"/>
        <v>8.7973698324059768E-3</v>
      </c>
      <c r="P1946" s="139">
        <f t="shared" si="287"/>
        <v>-9.7249634323294022E-4</v>
      </c>
      <c r="Q1946" s="156">
        <f t="shared" si="288"/>
        <v>1.2649571189626925E-5</v>
      </c>
      <c r="R1946" s="156">
        <f t="shared" si="282"/>
        <v>-9.5984677204331327E-4</v>
      </c>
    </row>
    <row r="1947" spans="9:18" ht="15" x14ac:dyDescent="0.2">
      <c r="I1947" s="49">
        <v>42334</v>
      </c>
      <c r="J1947" s="50">
        <v>4.1560001373290998</v>
      </c>
      <c r="K1947" s="139">
        <f t="shared" si="283"/>
        <v>3.3742954162304423E-3</v>
      </c>
      <c r="L1947" s="140">
        <f t="shared" si="284"/>
        <v>6.118576503206568</v>
      </c>
      <c r="M1947" s="139" t="e" cm="1">
        <f t="array" ref="M1947">[1]!BSMPut(L1947,$G$4,$G$7,V1947,$G$11,AE1947)</f>
        <v>#VALUE!</v>
      </c>
      <c r="N1947" s="139" t="e">
        <f t="shared" si="285"/>
        <v>#VALUE!</v>
      </c>
      <c r="O1947" s="141">
        <f t="shared" si="286"/>
        <v>2.0576453615507972E-2</v>
      </c>
      <c r="P1947" s="139">
        <f t="shared" si="287"/>
        <v>-2.2746032369894212E-3</v>
      </c>
      <c r="Q1947" s="156">
        <f t="shared" si="288"/>
        <v>6.9200806392210549E-5</v>
      </c>
      <c r="R1947" s="156">
        <f t="shared" si="282"/>
        <v>-2.2054024305972106E-3</v>
      </c>
    </row>
    <row r="1948" spans="9:18" ht="15" x14ac:dyDescent="0.2">
      <c r="I1948" s="49">
        <v>42333</v>
      </c>
      <c r="J1948" s="50">
        <v>4.1420001983642498</v>
      </c>
      <c r="K1948" s="139">
        <f t="shared" si="283"/>
        <v>2.6420391190672122E-2</v>
      </c>
      <c r="L1948" s="140">
        <f t="shared" si="284"/>
        <v>6.2591115963819943</v>
      </c>
      <c r="M1948" s="139" t="e" cm="1">
        <f t="array" ref="M1948">[1]!BSMPut(L1948,$G$4,$G$7,V1948,$G$11,AE1948)</f>
        <v>#VALUE!</v>
      </c>
      <c r="N1948" s="139" t="e">
        <f t="shared" si="285"/>
        <v>#VALUE!</v>
      </c>
      <c r="O1948" s="141">
        <f t="shared" si="286"/>
        <v>0.16111154679093431</v>
      </c>
      <c r="P1948" s="139">
        <f t="shared" si="287"/>
        <v>-1.7809912859368348E-2</v>
      </c>
      <c r="Q1948" s="156">
        <f t="shared" si="288"/>
        <v>4.2425155096269688E-3</v>
      </c>
      <c r="R1948" s="156">
        <f t="shared" si="282"/>
        <v>-1.356739734974138E-2</v>
      </c>
    </row>
    <row r="1949" spans="9:18" ht="15" x14ac:dyDescent="0.2">
      <c r="I1949" s="49">
        <v>42332</v>
      </c>
      <c r="J1949" s="50">
        <v>4.0339999198913503</v>
      </c>
      <c r="K1949" s="139">
        <f t="shared" si="283"/>
        <v>-2.5454162415306739E-2</v>
      </c>
      <c r="L1949" s="140">
        <f t="shared" si="284"/>
        <v>5.9427805659202209</v>
      </c>
      <c r="M1949" s="139" t="e" cm="1">
        <f t="array" ref="M1949">[1]!BSMPut(L1949,$G$4,$G$7,V1949,$G$11,AE1949)</f>
        <v>#VALUE!</v>
      </c>
      <c r="N1949" s="139" t="e">
        <f t="shared" si="285"/>
        <v>#VALUE!</v>
      </c>
      <c r="O1949" s="141">
        <f t="shared" si="286"/>
        <v>-0.15521948367083915</v>
      </c>
      <c r="P1949" s="139">
        <f t="shared" si="287"/>
        <v>1.7158580705832736E-2</v>
      </c>
      <c r="Q1949" s="156">
        <f t="shared" si="288"/>
        <v>3.9378808657293523E-3</v>
      </c>
      <c r="R1949" s="156">
        <f t="shared" si="282"/>
        <v>2.1096461571562086E-2</v>
      </c>
    </row>
    <row r="1950" spans="9:18" ht="15" x14ac:dyDescent="0.2">
      <c r="I1950" s="49">
        <v>42331</v>
      </c>
      <c r="J1950" s="50">
        <v>4.13800001144409</v>
      </c>
      <c r="K1950" s="139">
        <f t="shared" si="283"/>
        <v>7.7632764989817565E-3</v>
      </c>
      <c r="L1950" s="140">
        <f t="shared" si="284"/>
        <v>6.1453405100668395</v>
      </c>
      <c r="M1950" s="139" t="e" cm="1">
        <f t="array" ref="M1950">[1]!BSMPut(L1950,$G$4,$G$7,V1950,$G$11,AE1950)</f>
        <v>#VALUE!</v>
      </c>
      <c r="N1950" s="139" t="e">
        <f t="shared" si="285"/>
        <v>#VALUE!</v>
      </c>
      <c r="O1950" s="141">
        <f t="shared" si="286"/>
        <v>4.7340460475779444E-2</v>
      </c>
      <c r="P1950" s="139">
        <f t="shared" si="287"/>
        <v>-5.2332032842443412E-3</v>
      </c>
      <c r="Q1950" s="156">
        <f t="shared" si="288"/>
        <v>3.6629843244585851E-4</v>
      </c>
      <c r="R1950" s="156">
        <f t="shared" si="282"/>
        <v>-4.8669048517984825E-3</v>
      </c>
    </row>
    <row r="1951" spans="9:18" ht="15" x14ac:dyDescent="0.2">
      <c r="I1951" s="49">
        <v>42328</v>
      </c>
      <c r="J1951" s="50">
        <v>4.1059999465942303</v>
      </c>
      <c r="K1951" s="139">
        <f t="shared" si="283"/>
        <v>5.862295404299194E-3</v>
      </c>
      <c r="L1951" s="140">
        <f t="shared" si="284"/>
        <v>6.1337483272571944</v>
      </c>
      <c r="M1951" s="139" t="e" cm="1">
        <f t="array" ref="M1951">[1]!BSMPut(L1951,$G$4,$G$7,V1951,$G$11,AE1951)</f>
        <v>#VALUE!</v>
      </c>
      <c r="N1951" s="139" t="e">
        <f t="shared" si="285"/>
        <v>#VALUE!</v>
      </c>
      <c r="O1951" s="141">
        <f t="shared" si="286"/>
        <v>3.574827766613442E-2</v>
      </c>
      <c r="P1951" s="139">
        <f t="shared" si="287"/>
        <v>-3.9517571694134036E-3</v>
      </c>
      <c r="Q1951" s="156">
        <f t="shared" si="288"/>
        <v>2.0887205968515184E-4</v>
      </c>
      <c r="R1951" s="156">
        <f t="shared" si="282"/>
        <v>-3.7428851097282517E-3</v>
      </c>
    </row>
    <row r="1952" spans="9:18" ht="15" x14ac:dyDescent="0.2">
      <c r="I1952" s="49">
        <v>42327</v>
      </c>
      <c r="J1952" s="50">
        <v>4.0819997787475497</v>
      </c>
      <c r="K1952" s="139">
        <f t="shared" si="283"/>
        <v>4.9004046910666732E-4</v>
      </c>
      <c r="L1952" s="140">
        <f t="shared" si="284"/>
        <v>6.1009883163959735</v>
      </c>
      <c r="M1952" s="139" t="e" cm="1">
        <f t="array" ref="M1952">[1]!BSMPut(L1952,$G$4,$G$7,V1952,$G$11,AE1952)</f>
        <v>#VALUE!</v>
      </c>
      <c r="N1952" s="139" t="e">
        <f t="shared" si="285"/>
        <v>#VALUE!</v>
      </c>
      <c r="O1952" s="141">
        <f t="shared" si="286"/>
        <v>2.9882668049134864E-3</v>
      </c>
      <c r="P1952" s="139">
        <f t="shared" si="287"/>
        <v>-3.30334929160068E-4</v>
      </c>
      <c r="Q1952" s="156">
        <f t="shared" si="288"/>
        <v>1.4595159492467499E-6</v>
      </c>
      <c r="R1952" s="156">
        <f t="shared" si="282"/>
        <v>-3.2887541321082126E-4</v>
      </c>
    </row>
    <row r="1953" spans="9:18" ht="15" x14ac:dyDescent="0.2">
      <c r="I1953" s="49">
        <v>42326</v>
      </c>
      <c r="J1953" s="50">
        <v>4.0799999237060502</v>
      </c>
      <c r="K1953" s="139">
        <f t="shared" si="283"/>
        <v>-3.1840599196293402E-2</v>
      </c>
      <c r="L1953" s="140">
        <f t="shared" si="284"/>
        <v>5.9038360741130536</v>
      </c>
      <c r="M1953" s="139" t="e" cm="1">
        <f t="array" ref="M1953">[1]!BSMPut(L1953,$G$4,$G$7,V1953,$G$11,AE1953)</f>
        <v>#VALUE!</v>
      </c>
      <c r="N1953" s="139" t="e">
        <f t="shared" si="285"/>
        <v>#VALUE!</v>
      </c>
      <c r="O1953" s="141">
        <f t="shared" si="286"/>
        <v>-0.19416397547800646</v>
      </c>
      <c r="P1953" s="139">
        <f t="shared" si="287"/>
        <v>2.1463660132188679E-2</v>
      </c>
      <c r="Q1953" s="156">
        <f t="shared" si="288"/>
        <v>6.1617974096178042E-3</v>
      </c>
      <c r="R1953" s="156">
        <f t="shared" si="282"/>
        <v>2.7625457541806484E-2</v>
      </c>
    </row>
    <row r="1954" spans="9:18" ht="15" x14ac:dyDescent="0.2">
      <c r="I1954" s="49">
        <v>42325</v>
      </c>
      <c r="J1954" s="50">
        <v>4.2119998931884703</v>
      </c>
      <c r="K1954" s="139">
        <f t="shared" si="283"/>
        <v>2.2084433328353668E-2</v>
      </c>
      <c r="L1954" s="140">
        <f t="shared" si="284"/>
        <v>6.2326709251225507</v>
      </c>
      <c r="M1954" s="139" t="e" cm="1">
        <f t="array" ref="M1954">[1]!BSMPut(L1954,$G$4,$G$7,V1954,$G$11,AE1954)</f>
        <v>#VALUE!</v>
      </c>
      <c r="N1954" s="139" t="e">
        <f t="shared" si="285"/>
        <v>#VALUE!</v>
      </c>
      <c r="O1954" s="141">
        <f t="shared" si="286"/>
        <v>0.13467087553149071</v>
      </c>
      <c r="P1954" s="139">
        <f t="shared" si="287"/>
        <v>-1.4887055618819568E-2</v>
      </c>
      <c r="Q1954" s="156">
        <f t="shared" si="288"/>
        <v>2.9642680388587209E-3</v>
      </c>
      <c r="R1954" s="156">
        <f t="shared" si="282"/>
        <v>-1.1922787579960847E-2</v>
      </c>
    </row>
    <row r="1955" spans="9:18" ht="15" x14ac:dyDescent="0.2">
      <c r="I1955" s="49">
        <v>42324</v>
      </c>
      <c r="J1955" s="50">
        <v>4.1199998855590803</v>
      </c>
      <c r="K1955" s="139">
        <f t="shared" si="283"/>
        <v>8.2866475915000706E-3</v>
      </c>
      <c r="L1955" s="140">
        <f t="shared" si="284"/>
        <v>6.148532027014971</v>
      </c>
      <c r="M1955" s="139" t="e" cm="1">
        <f t="array" ref="M1955">[1]!BSMPut(L1955,$G$4,$G$7,V1955,$G$11,AE1955)</f>
        <v>#VALUE!</v>
      </c>
      <c r="N1955" s="139" t="e">
        <f t="shared" si="285"/>
        <v>#VALUE!</v>
      </c>
      <c r="O1955" s="141">
        <f t="shared" si="286"/>
        <v>5.0531977423911023E-2</v>
      </c>
      <c r="P1955" s="139">
        <f t="shared" si="287"/>
        <v>-5.586006294752208E-3</v>
      </c>
      <c r="Q1955" s="156">
        <f t="shared" si="288"/>
        <v>4.1735218457867235E-4</v>
      </c>
      <c r="R1955" s="156">
        <f t="shared" si="282"/>
        <v>-5.168654110173536E-3</v>
      </c>
    </row>
    <row r="1956" spans="9:18" ht="15" x14ac:dyDescent="0.2">
      <c r="I1956" s="49">
        <v>42321</v>
      </c>
      <c r="J1956" s="50">
        <v>4.0859999656677202</v>
      </c>
      <c r="K1956" s="139">
        <f t="shared" si="283"/>
        <v>1.6284590106731823E-2</v>
      </c>
      <c r="L1956" s="140">
        <f t="shared" si="284"/>
        <v>6.1973034808694809</v>
      </c>
      <c r="M1956" s="139" t="e" cm="1">
        <f t="array" ref="M1956">[1]!BSMPut(L1956,$G$4,$G$7,V1956,$G$11,AE1956)</f>
        <v>#VALUE!</v>
      </c>
      <c r="N1956" s="139" t="e">
        <f t="shared" si="285"/>
        <v>#VALUE!</v>
      </c>
      <c r="O1956" s="141">
        <f t="shared" si="286"/>
        <v>9.9303431278420895E-2</v>
      </c>
      <c r="P1956" s="139">
        <f t="shared" si="287"/>
        <v>-1.0977397293565472E-2</v>
      </c>
      <c r="Q1956" s="156">
        <f t="shared" si="288"/>
        <v>1.6117534722606996E-3</v>
      </c>
      <c r="R1956" s="156">
        <f t="shared" si="282"/>
        <v>-9.3656438213047723E-3</v>
      </c>
    </row>
    <row r="1957" spans="9:18" ht="15" x14ac:dyDescent="0.2">
      <c r="I1957" s="49">
        <v>42320</v>
      </c>
      <c r="J1957" s="50">
        <v>4.0199999809265101</v>
      </c>
      <c r="K1957" s="139">
        <f t="shared" si="283"/>
        <v>-2.3113855327325794E-2</v>
      </c>
      <c r="L1957" s="140">
        <f t="shared" si="284"/>
        <v>5.9570517586587863</v>
      </c>
      <c r="M1957" s="139" t="e" cm="1">
        <f t="array" ref="M1957">[1]!BSMPut(L1957,$G$4,$G$7,V1957,$G$11,AE1957)</f>
        <v>#VALUE!</v>
      </c>
      <c r="N1957" s="139" t="e">
        <f t="shared" si="285"/>
        <v>#VALUE!</v>
      </c>
      <c r="O1957" s="141">
        <f t="shared" si="286"/>
        <v>-0.14094829093227368</v>
      </c>
      <c r="P1957" s="139">
        <f t="shared" si="287"/>
        <v>1.5580986150161798E-2</v>
      </c>
      <c r="Q1957" s="156">
        <f t="shared" si="288"/>
        <v>3.2470556555629793E-3</v>
      </c>
      <c r="R1957" s="156">
        <f t="shared" si="282"/>
        <v>1.8828041805724775E-2</v>
      </c>
    </row>
    <row r="1958" spans="9:18" ht="15" x14ac:dyDescent="0.2">
      <c r="I1958" s="49">
        <v>42319</v>
      </c>
      <c r="J1958" s="50">
        <v>4.1139998435974103</v>
      </c>
      <c r="K1958" s="139">
        <f t="shared" si="283"/>
        <v>-3.8816814689981148E-3</v>
      </c>
      <c r="L1958" s="140">
        <f t="shared" si="284"/>
        <v>6.0743295558006123</v>
      </c>
      <c r="M1958" s="139" t="e" cm="1">
        <f t="array" ref="M1958">[1]!BSMPut(L1958,$G$4,$G$7,V1958,$G$11,AE1958)</f>
        <v>#VALUE!</v>
      </c>
      <c r="N1958" s="139" t="e">
        <f t="shared" si="285"/>
        <v>#VALUE!</v>
      </c>
      <c r="O1958" s="141">
        <f t="shared" si="286"/>
        <v>-2.3670493790447722E-2</v>
      </c>
      <c r="P1958" s="139">
        <f t="shared" si="287"/>
        <v>2.6166307762729209E-3</v>
      </c>
      <c r="Q1958" s="156">
        <f t="shared" si="288"/>
        <v>9.1576647369751113E-5</v>
      </c>
      <c r="R1958" s="156">
        <f t="shared" si="282"/>
        <v>2.708207423642672E-3</v>
      </c>
    </row>
    <row r="1959" spans="9:18" ht="15" x14ac:dyDescent="0.2">
      <c r="I1959" s="49">
        <v>42318</v>
      </c>
      <c r="J1959" s="50">
        <v>4.13000011444091</v>
      </c>
      <c r="K1959" s="139">
        <f t="shared" si="283"/>
        <v>6.8027173748772011E-3</v>
      </c>
      <c r="L1959" s="140">
        <f t="shared" si="284"/>
        <v>6.1394830204804158</v>
      </c>
      <c r="M1959" s="139" t="e" cm="1">
        <f t="array" ref="M1959">[1]!BSMPut(L1959,$G$4,$G$7,V1959,$G$11,AE1959)</f>
        <v>#VALUE!</v>
      </c>
      <c r="N1959" s="139" t="e">
        <f t="shared" si="285"/>
        <v>#VALUE!</v>
      </c>
      <c r="O1959" s="141">
        <f t="shared" si="286"/>
        <v>4.1482970889355819E-2</v>
      </c>
      <c r="P1959" s="139">
        <f t="shared" si="287"/>
        <v>-4.5856930269923615E-3</v>
      </c>
      <c r="Q1959" s="156">
        <f t="shared" si="288"/>
        <v>2.8126118856889096E-4</v>
      </c>
      <c r="R1959" s="156">
        <f t="shared" si="282"/>
        <v>-4.3044318384234705E-3</v>
      </c>
    </row>
    <row r="1960" spans="9:18" ht="15" x14ac:dyDescent="0.2">
      <c r="I1960" s="49">
        <v>42317</v>
      </c>
      <c r="J1960" s="50">
        <v>4.1020002365112296</v>
      </c>
      <c r="K1960" s="139">
        <f t="shared" si="283"/>
        <v>-1.8836488161621021E-2</v>
      </c>
      <c r="L1960" s="140">
        <f t="shared" si="284"/>
        <v>5.9831351438473739</v>
      </c>
      <c r="M1960" s="139" t="e" cm="1">
        <f t="array" ref="M1960">[1]!BSMPut(L1960,$G$4,$G$7,V1960,$G$11,AE1960)</f>
        <v>#VALUE!</v>
      </c>
      <c r="N1960" s="139" t="e">
        <f t="shared" si="285"/>
        <v>#VALUE!</v>
      </c>
      <c r="O1960" s="141">
        <f t="shared" si="286"/>
        <v>-0.11486490574368613</v>
      </c>
      <c r="P1960" s="139">
        <f t="shared" si="287"/>
        <v>1.2697624736663018E-2</v>
      </c>
      <c r="Q1960" s="156">
        <f t="shared" si="288"/>
        <v>2.1564769741400174E-3</v>
      </c>
      <c r="R1960" s="156">
        <f t="shared" si="282"/>
        <v>1.4854101710803036E-2</v>
      </c>
    </row>
    <row r="1961" spans="9:18" ht="15" x14ac:dyDescent="0.2">
      <c r="I1961" s="49">
        <v>42314</v>
      </c>
      <c r="J1961" s="50">
        <v>4.1799998283386204</v>
      </c>
      <c r="K1961" s="139">
        <f t="shared" si="283"/>
        <v>1.1549661597624333E-2</v>
      </c>
      <c r="L1961" s="140">
        <f t="shared" si="284"/>
        <v>6.1684298865861331</v>
      </c>
      <c r="M1961" s="139" t="e" cm="1">
        <f t="array" ref="M1961">[1]!BSMPut(L1961,$G$4,$G$7,V1961,$G$11,AE1961)</f>
        <v>#VALUE!</v>
      </c>
      <c r="N1961" s="139" t="e">
        <f t="shared" si="285"/>
        <v>#VALUE!</v>
      </c>
      <c r="O1961" s="141">
        <f t="shared" si="286"/>
        <v>7.0429836995073103E-2</v>
      </c>
      <c r="P1961" s="139">
        <f t="shared" si="287"/>
        <v>-7.7855950399971629E-3</v>
      </c>
      <c r="Q1961" s="156">
        <f t="shared" si="288"/>
        <v>8.1074349113133791E-4</v>
      </c>
      <c r="R1961" s="156">
        <f t="shared" si="282"/>
        <v>-6.974851548865825E-3</v>
      </c>
    </row>
    <row r="1962" spans="9:18" ht="15" x14ac:dyDescent="0.2">
      <c r="I1962" s="49">
        <v>42313</v>
      </c>
      <c r="J1962" s="50">
        <v>4.1319999694824201</v>
      </c>
      <c r="K1962" s="139">
        <f t="shared" si="283"/>
        <v>-2.5329896171801557E-2</v>
      </c>
      <c r="L1962" s="140">
        <f t="shared" si="284"/>
        <v>5.9435383414792771</v>
      </c>
      <c r="M1962" s="139" t="e" cm="1">
        <f t="array" ref="M1962">[1]!BSMPut(L1962,$G$4,$G$7,V1962,$G$11,AE1962)</f>
        <v>#VALUE!</v>
      </c>
      <c r="N1962" s="139" t="e">
        <f t="shared" si="285"/>
        <v>#VALUE!</v>
      </c>
      <c r="O1962" s="141">
        <f t="shared" si="286"/>
        <v>-0.15446170811178295</v>
      </c>
      <c r="P1962" s="139">
        <f t="shared" si="287"/>
        <v>1.707481317369388E-2</v>
      </c>
      <c r="Q1962" s="156">
        <f t="shared" si="288"/>
        <v>3.8995255530521753E-3</v>
      </c>
      <c r="R1962" s="156">
        <f t="shared" si="282"/>
        <v>2.0974338726746054E-2</v>
      </c>
    </row>
    <row r="1963" spans="9:18" ht="15" x14ac:dyDescent="0.2">
      <c r="I1963" s="49">
        <v>42312</v>
      </c>
      <c r="J1963" s="50">
        <v>4.2379999160766602</v>
      </c>
      <c r="K1963" s="139">
        <f t="shared" si="283"/>
        <v>6.153871130659792E-3</v>
      </c>
      <c r="L1963" s="140">
        <f t="shared" si="284"/>
        <v>6.1355263560509998</v>
      </c>
      <c r="M1963" s="139" t="e" cm="1">
        <f t="array" ref="M1963">[1]!BSMPut(L1963,$G$4,$G$7,V1963,$G$11,AE1963)</f>
        <v>#VALUE!</v>
      </c>
      <c r="N1963" s="139" t="e">
        <f t="shared" si="285"/>
        <v>#VALUE!</v>
      </c>
      <c r="O1963" s="141">
        <f t="shared" si="286"/>
        <v>3.7526306459939818E-2</v>
      </c>
      <c r="P1963" s="139">
        <f t="shared" si="287"/>
        <v>-4.1483075626649428E-3</v>
      </c>
      <c r="Q1963" s="156">
        <f t="shared" si="288"/>
        <v>2.3016630516179567E-4</v>
      </c>
      <c r="R1963" s="156">
        <f t="shared" si="282"/>
        <v>-3.9181412575031473E-3</v>
      </c>
    </row>
    <row r="1964" spans="9:18" ht="15" x14ac:dyDescent="0.2">
      <c r="I1964" s="49">
        <v>42311</v>
      </c>
      <c r="J1964" s="50">
        <v>4.2119998931884703</v>
      </c>
      <c r="K1964" s="139">
        <f t="shared" si="283"/>
        <v>-7.568641951577925E-3</v>
      </c>
      <c r="L1964" s="140">
        <f t="shared" si="284"/>
        <v>6.0518464705950006</v>
      </c>
      <c r="M1964" s="139" t="e" cm="1">
        <f t="array" ref="M1964">[1]!BSMPut(L1964,$G$4,$G$7,V1964,$G$11,AE1964)</f>
        <v>#VALUE!</v>
      </c>
      <c r="N1964" s="139" t="e">
        <f t="shared" si="285"/>
        <v>#VALUE!</v>
      </c>
      <c r="O1964" s="141">
        <f t="shared" si="286"/>
        <v>-4.615357899605943E-2</v>
      </c>
      <c r="P1964" s="139">
        <f t="shared" si="287"/>
        <v>5.1020006724561149E-3</v>
      </c>
      <c r="Q1964" s="156">
        <f t="shared" si="288"/>
        <v>3.4816160247942468E-4</v>
      </c>
      <c r="R1964" s="156">
        <f t="shared" si="282"/>
        <v>5.4501622749355393E-3</v>
      </c>
    </row>
    <row r="1965" spans="9:18" ht="15" x14ac:dyDescent="0.2">
      <c r="I1965" s="49">
        <v>42310</v>
      </c>
      <c r="J1965" s="50">
        <v>4.2439999580383301</v>
      </c>
      <c r="K1965" s="139">
        <f t="shared" si="283"/>
        <v>1.0421730988186901E-2</v>
      </c>
      <c r="L1965" s="140">
        <f t="shared" si="284"/>
        <v>6.1615517656738481</v>
      </c>
      <c r="M1965" s="139" t="e" cm="1">
        <f t="array" ref="M1965">[1]!BSMPut(L1965,$G$4,$G$7,V1965,$G$11,AE1965)</f>
        <v>#VALUE!</v>
      </c>
      <c r="N1965" s="139" t="e">
        <f t="shared" si="285"/>
        <v>#VALUE!</v>
      </c>
      <c r="O1965" s="141">
        <f t="shared" si="286"/>
        <v>6.355171608278809E-2</v>
      </c>
      <c r="P1965" s="139">
        <f t="shared" si="287"/>
        <v>-7.025260125933212E-3</v>
      </c>
      <c r="Q1965" s="156">
        <f t="shared" si="288"/>
        <v>6.6012270219414297E-4</v>
      </c>
      <c r="R1965" s="156">
        <f t="shared" si="282"/>
        <v>-6.3651374237390689E-3</v>
      </c>
    </row>
    <row r="1966" spans="9:18" ht="15" x14ac:dyDescent="0.2">
      <c r="I1966" s="49">
        <v>42307</v>
      </c>
      <c r="J1966" s="50">
        <v>4.1999998092651296</v>
      </c>
      <c r="K1966" s="139">
        <f t="shared" si="283"/>
        <v>1.4871897787297016E-2</v>
      </c>
      <c r="L1966" s="140">
        <f t="shared" si="284"/>
        <v>6.1886888830355105</v>
      </c>
      <c r="M1966" s="139" t="e" cm="1">
        <f t="array" ref="M1966">[1]!BSMPut(L1966,$G$4,$G$7,V1966,$G$11,AE1966)</f>
        <v>#VALUE!</v>
      </c>
      <c r="N1966" s="139" t="e">
        <f t="shared" si="285"/>
        <v>#VALUE!</v>
      </c>
      <c r="O1966" s="141">
        <f t="shared" si="286"/>
        <v>9.0688833444450445E-2</v>
      </c>
      <c r="P1966" s="139">
        <f t="shared" si="287"/>
        <v>-1.0025105295893769E-2</v>
      </c>
      <c r="Q1966" s="156">
        <f t="shared" si="288"/>
        <v>1.3442428501277551E-3</v>
      </c>
      <c r="R1966" s="156">
        <f t="shared" si="282"/>
        <v>-8.6808624457660136E-3</v>
      </c>
    </row>
    <row r="1967" spans="9:18" ht="15" x14ac:dyDescent="0.2">
      <c r="I1967" s="49">
        <v>42306</v>
      </c>
      <c r="J1967" s="50">
        <v>4.13800001144409</v>
      </c>
      <c r="K1967" s="139">
        <f t="shared" si="283"/>
        <v>-2.4350633173338566E-2</v>
      </c>
      <c r="L1967" s="140">
        <f t="shared" si="284"/>
        <v>5.9495098872924679</v>
      </c>
      <c r="M1967" s="139" t="e" cm="1">
        <f t="array" ref="M1967">[1]!BSMPut(L1967,$G$4,$G$7,V1967,$G$11,AE1967)</f>
        <v>#VALUE!</v>
      </c>
      <c r="N1967" s="139" t="e">
        <f t="shared" si="285"/>
        <v>#VALUE!</v>
      </c>
      <c r="O1967" s="141">
        <f t="shared" si="286"/>
        <v>-0.14849016229859213</v>
      </c>
      <c r="P1967" s="139">
        <f t="shared" si="287"/>
        <v>1.6414694686304132E-2</v>
      </c>
      <c r="Q1967" s="156">
        <f t="shared" si="288"/>
        <v>3.6038397241756567E-3</v>
      </c>
      <c r="R1967" s="156">
        <f t="shared" si="282"/>
        <v>2.001853441047979E-2</v>
      </c>
    </row>
    <row r="1968" spans="9:18" ht="15" x14ac:dyDescent="0.2">
      <c r="I1968" s="49">
        <v>42305</v>
      </c>
      <c r="J1968" s="50">
        <v>4.2399997711181596</v>
      </c>
      <c r="K1968" s="139">
        <f t="shared" si="283"/>
        <v>2.0010108981742804E-2</v>
      </c>
      <c r="L1968" s="140">
        <f t="shared" si="284"/>
        <v>6.2200216951540499</v>
      </c>
      <c r="M1968" s="139" t="e" cm="1">
        <f t="array" ref="M1968">[1]!BSMPut(L1968,$G$4,$G$7,V1968,$G$11,AE1968)</f>
        <v>#VALUE!</v>
      </c>
      <c r="N1968" s="139" t="e">
        <f t="shared" si="285"/>
        <v>#VALUE!</v>
      </c>
      <c r="O1968" s="141">
        <f t="shared" si="286"/>
        <v>0.12202164556298989</v>
      </c>
      <c r="P1968" s="139">
        <f t="shared" si="287"/>
        <v>-1.3488759295779197E-2</v>
      </c>
      <c r="Q1968" s="156">
        <f t="shared" si="288"/>
        <v>2.4335700914094455E-3</v>
      </c>
      <c r="R1968" s="156">
        <f t="shared" si="282"/>
        <v>-1.1055189204369752E-2</v>
      </c>
    </row>
    <row r="1969" spans="9:18" ht="15" x14ac:dyDescent="0.2">
      <c r="I1969" s="49">
        <v>42304</v>
      </c>
      <c r="J1969" s="50">
        <v>4.1560001373290998</v>
      </c>
      <c r="K1969" s="139">
        <f t="shared" si="283"/>
        <v>-1.5755872058483406E-2</v>
      </c>
      <c r="L1969" s="140">
        <f t="shared" si="284"/>
        <v>6.0019207409970781</v>
      </c>
      <c r="M1969" s="139" t="e" cm="1">
        <f t="array" ref="M1969">[1]!BSMPut(L1969,$G$4,$G$7,V1969,$G$11,AE1969)</f>
        <v>#VALUE!</v>
      </c>
      <c r="N1969" s="139" t="e">
        <f t="shared" si="285"/>
        <v>#VALUE!</v>
      </c>
      <c r="O1969" s="141">
        <f t="shared" si="286"/>
        <v>-9.6079308593981949E-2</v>
      </c>
      <c r="P1969" s="139">
        <f t="shared" si="287"/>
        <v>1.0620989914941748E-2</v>
      </c>
      <c r="Q1969" s="156">
        <f t="shared" si="288"/>
        <v>1.5087936322775448E-3</v>
      </c>
      <c r="R1969" s="156">
        <f t="shared" si="282"/>
        <v>1.2129783547219292E-2</v>
      </c>
    </row>
    <row r="1970" spans="9:18" ht="15" x14ac:dyDescent="0.2">
      <c r="I1970" s="49">
        <v>42303</v>
      </c>
      <c r="J1970" s="50">
        <v>4.2220001220703098</v>
      </c>
      <c r="K1970" s="139">
        <f t="shared" si="283"/>
        <v>-3.3104638087962466E-3</v>
      </c>
      <c r="L1970" s="140">
        <f t="shared" si="284"/>
        <v>6.077812841120851</v>
      </c>
      <c r="M1970" s="139" t="e" cm="1">
        <f t="array" ref="M1970">[1]!BSMPut(L1970,$G$4,$G$7,V1970,$G$11,AE1970)</f>
        <v>#VALUE!</v>
      </c>
      <c r="N1970" s="139" t="e">
        <f t="shared" si="285"/>
        <v>#VALUE!</v>
      </c>
      <c r="O1970" s="141">
        <f t="shared" si="286"/>
        <v>-2.018720847020905E-2</v>
      </c>
      <c r="P1970" s="139">
        <f t="shared" si="287"/>
        <v>2.2315745264048109E-3</v>
      </c>
      <c r="Q1970" s="156">
        <f t="shared" si="288"/>
        <v>6.6607424335159669E-5</v>
      </c>
      <c r="R1970" s="156">
        <f t="shared" si="282"/>
        <v>2.2981819507399705E-3</v>
      </c>
    </row>
    <row r="1971" spans="9:18" ht="15" x14ac:dyDescent="0.2">
      <c r="I1971" s="49">
        <v>42300</v>
      </c>
      <c r="J1971" s="50">
        <v>4.23600006103515</v>
      </c>
      <c r="K1971" s="139">
        <f t="shared" si="283"/>
        <v>2.051108492512534E-2</v>
      </c>
      <c r="L1971" s="140">
        <f t="shared" si="284"/>
        <v>6.2230766464816405</v>
      </c>
      <c r="M1971" s="139" t="e" cm="1">
        <f t="array" ref="M1971">[1]!BSMPut(L1971,$G$4,$G$7,V1971,$G$11,AE1971)</f>
        <v>#VALUE!</v>
      </c>
      <c r="N1971" s="139" t="e">
        <f t="shared" si="285"/>
        <v>#VALUE!</v>
      </c>
      <c r="O1971" s="141">
        <f t="shared" si="286"/>
        <v>0.12507659689058048</v>
      </c>
      <c r="P1971" s="139">
        <f t="shared" si="287"/>
        <v>-1.3826465797999071E-2</v>
      </c>
      <c r="Q1971" s="156">
        <f t="shared" si="288"/>
        <v>2.556949889711804E-3</v>
      </c>
      <c r="R1971" s="156">
        <f t="shared" si="282"/>
        <v>-1.1269515908287267E-2</v>
      </c>
    </row>
    <row r="1972" spans="9:18" ht="15" x14ac:dyDescent="0.2">
      <c r="I1972" s="49">
        <v>42299</v>
      </c>
      <c r="J1972" s="50">
        <v>4.1500000953674299</v>
      </c>
      <c r="K1972" s="139">
        <f t="shared" si="283"/>
        <v>1.7992189452262667E-2</v>
      </c>
      <c r="L1972" s="140">
        <f t="shared" si="284"/>
        <v>6.2077164217632106</v>
      </c>
      <c r="M1972" s="139" t="e" cm="1">
        <f t="array" ref="M1972">[1]!BSMPut(L1972,$G$4,$G$7,V1972,$G$11,AE1972)</f>
        <v>#VALUE!</v>
      </c>
      <c r="N1972" s="139" t="e">
        <f t="shared" si="285"/>
        <v>#VALUE!</v>
      </c>
      <c r="O1972" s="141">
        <f t="shared" si="286"/>
        <v>0.10971637217215058</v>
      </c>
      <c r="P1972" s="139">
        <f t="shared" si="287"/>
        <v>-1.2128485304456038E-2</v>
      </c>
      <c r="Q1972" s="156">
        <f t="shared" si="288"/>
        <v>1.9674920320504898E-3</v>
      </c>
      <c r="R1972" s="156">
        <f t="shared" si="282"/>
        <v>-1.0160993272405548E-2</v>
      </c>
    </row>
    <row r="1973" spans="9:18" ht="15" x14ac:dyDescent="0.2">
      <c r="I1973" s="49">
        <v>42298</v>
      </c>
      <c r="J1973" s="50">
        <v>4.0760002136230398</v>
      </c>
      <c r="K1973" s="139">
        <f t="shared" si="283"/>
        <v>-9.279585443158796E-3</v>
      </c>
      <c r="L1973" s="140">
        <f t="shared" si="284"/>
        <v>6.0414131370984938</v>
      </c>
      <c r="M1973" s="139" t="e" cm="1">
        <f t="array" ref="M1973">[1]!BSMPut(L1973,$G$4,$G$7,V1973,$G$11,AE1973)</f>
        <v>#VALUE!</v>
      </c>
      <c r="N1973" s="139" t="e">
        <f t="shared" si="285"/>
        <v>#VALUE!</v>
      </c>
      <c r="O1973" s="141">
        <f t="shared" si="286"/>
        <v>-5.6586912492566199E-2</v>
      </c>
      <c r="P1973" s="139">
        <f t="shared" si="287"/>
        <v>6.2553429629788344E-3</v>
      </c>
      <c r="Q1973" s="156">
        <f t="shared" si="288"/>
        <v>5.233618973660226E-4</v>
      </c>
      <c r="R1973" s="156">
        <f t="shared" si="282"/>
        <v>6.778704860344857E-3</v>
      </c>
    </row>
    <row r="1974" spans="9:18" ht="15" x14ac:dyDescent="0.2">
      <c r="I1974" s="49">
        <v>42297</v>
      </c>
      <c r="J1974" s="50">
        <v>4.1139998435974103</v>
      </c>
      <c r="K1974" s="139">
        <f t="shared" si="283"/>
        <v>0</v>
      </c>
      <c r="L1974" s="140">
        <f t="shared" si="284"/>
        <v>6.09800004959106</v>
      </c>
      <c r="M1974" s="139" t="e" cm="1">
        <f t="array" ref="M1974">[1]!BSMPut(L1974,$G$4,$G$7,V1974,$G$11,AE1974)</f>
        <v>#VALUE!</v>
      </c>
      <c r="N1974" s="139" t="e">
        <f t="shared" si="285"/>
        <v>#VALUE!</v>
      </c>
      <c r="O1974" s="141">
        <f t="shared" si="286"/>
        <v>0</v>
      </c>
      <c r="P1974" s="139">
        <f t="shared" si="287"/>
        <v>0</v>
      </c>
      <c r="Q1974" s="156">
        <f t="shared" si="288"/>
        <v>0</v>
      </c>
      <c r="R1974" s="156">
        <f t="shared" si="282"/>
        <v>0</v>
      </c>
    </row>
    <row r="1975" spans="9:18" ht="15" x14ac:dyDescent="0.2">
      <c r="I1975" s="49">
        <v>42296</v>
      </c>
      <c r="J1975" s="50">
        <v>4.1139998435974103</v>
      </c>
      <c r="K1975" s="139">
        <f t="shared" si="283"/>
        <v>4.8732995185028433E-3</v>
      </c>
      <c r="L1975" s="140">
        <f t="shared" si="284"/>
        <v>6.1277174302965625</v>
      </c>
      <c r="M1975" s="139" t="e" cm="1">
        <f t="array" ref="M1975">[1]!BSMPut(L1975,$G$4,$G$7,V1975,$G$11,AE1975)</f>
        <v>#VALUE!</v>
      </c>
      <c r="N1975" s="139" t="e">
        <f t="shared" si="285"/>
        <v>#VALUE!</v>
      </c>
      <c r="O1975" s="141">
        <f t="shared" si="286"/>
        <v>2.971738070550245E-2</v>
      </c>
      <c r="P1975" s="139">
        <f t="shared" si="287"/>
        <v>-3.2850777695063033E-3</v>
      </c>
      <c r="Q1975" s="156">
        <f t="shared" si="288"/>
        <v>1.4434148206252033E-4</v>
      </c>
      <c r="R1975" s="156">
        <f t="shared" si="282"/>
        <v>-3.1407362874437831E-3</v>
      </c>
    </row>
    <row r="1976" spans="9:18" ht="15" x14ac:dyDescent="0.2">
      <c r="I1976" s="49">
        <v>42293</v>
      </c>
      <c r="J1976" s="50">
        <v>4.0939998626708896</v>
      </c>
      <c r="K1976" s="139">
        <f t="shared" si="283"/>
        <v>0</v>
      </c>
      <c r="L1976" s="140">
        <f t="shared" si="284"/>
        <v>6.09800004959106</v>
      </c>
      <c r="M1976" s="139" t="e" cm="1">
        <f t="array" ref="M1976">[1]!BSMPut(L1976,$G$4,$G$7,V1976,$G$11,AE1976)</f>
        <v>#VALUE!</v>
      </c>
      <c r="N1976" s="139" t="e">
        <f t="shared" si="285"/>
        <v>#VALUE!</v>
      </c>
      <c r="O1976" s="141">
        <f t="shared" si="286"/>
        <v>0</v>
      </c>
      <c r="P1976" s="139">
        <f t="shared" si="287"/>
        <v>0</v>
      </c>
      <c r="Q1976" s="156">
        <f t="shared" si="288"/>
        <v>0</v>
      </c>
      <c r="R1976" s="156">
        <f t="shared" si="282"/>
        <v>0</v>
      </c>
    </row>
    <row r="1977" spans="9:18" ht="15" x14ac:dyDescent="0.2">
      <c r="I1977" s="49">
        <v>42292</v>
      </c>
      <c r="J1977" s="50">
        <v>4.0939998626708896</v>
      </c>
      <c r="K1977" s="139">
        <f t="shared" si="283"/>
        <v>1.1299556577479082E-2</v>
      </c>
      <c r="L1977" s="140">
        <f t="shared" si="284"/>
        <v>6.1669047461608848</v>
      </c>
      <c r="M1977" s="139" t="e" cm="1">
        <f t="array" ref="M1977">[1]!BSMPut(L1977,$G$4,$G$7,V1977,$G$11,AE1977)</f>
        <v>#VALUE!</v>
      </c>
      <c r="N1977" s="139" t="e">
        <f t="shared" si="285"/>
        <v>#VALUE!</v>
      </c>
      <c r="O1977" s="141">
        <f t="shared" si="286"/>
        <v>6.8904696569824786E-2</v>
      </c>
      <c r="P1977" s="139">
        <f t="shared" si="287"/>
        <v>-7.616999935468622E-3</v>
      </c>
      <c r="Q1977" s="156">
        <f t="shared" si="288"/>
        <v>7.7601077835524716E-4</v>
      </c>
      <c r="R1977" s="156">
        <f t="shared" si="282"/>
        <v>-6.8409891571133748E-3</v>
      </c>
    </row>
    <row r="1978" spans="9:18" ht="15" x14ac:dyDescent="0.2">
      <c r="I1978" s="49">
        <v>42291</v>
      </c>
      <c r="J1978" s="50">
        <v>4.0479998588562003</v>
      </c>
      <c r="K1978" s="139">
        <f t="shared" si="283"/>
        <v>1.4833234369061533E-3</v>
      </c>
      <c r="L1978" s="140">
        <f t="shared" si="284"/>
        <v>6.1070453559828728</v>
      </c>
      <c r="M1978" s="139" t="e" cm="1">
        <f t="array" ref="M1978">[1]!BSMPut(L1978,$G$4,$G$7,V1978,$G$11,AE1978)</f>
        <v>#VALUE!</v>
      </c>
      <c r="N1978" s="139" t="e">
        <f t="shared" si="285"/>
        <v>#VALUE!</v>
      </c>
      <c r="O1978" s="141">
        <f t="shared" si="286"/>
        <v>9.0453063918127796E-3</v>
      </c>
      <c r="P1978" s="139">
        <f t="shared" si="287"/>
        <v>-9.9990423922575078E-4</v>
      </c>
      <c r="Q1978" s="156">
        <f t="shared" si="288"/>
        <v>1.337262508347408E-5</v>
      </c>
      <c r="R1978" s="156">
        <f t="shared" si="282"/>
        <v>-9.8653161414227666E-4</v>
      </c>
    </row>
    <row r="1979" spans="9:18" ht="15" x14ac:dyDescent="0.2">
      <c r="I1979" s="49">
        <v>42290</v>
      </c>
      <c r="J1979" s="50">
        <v>4.0419998168945304</v>
      </c>
      <c r="K1979" s="139">
        <f t="shared" si="283"/>
        <v>1.2447189430694408E-2</v>
      </c>
      <c r="L1979" s="140">
        <f t="shared" si="284"/>
        <v>6.1739030113567033</v>
      </c>
      <c r="M1979" s="139" t="e" cm="1">
        <f t="array" ref="M1979">[1]!BSMPut(L1979,$G$4,$G$7,V1979,$G$11,AE1979)</f>
        <v>#VALUE!</v>
      </c>
      <c r="N1979" s="139" t="e">
        <f t="shared" si="285"/>
        <v>#VALUE!</v>
      </c>
      <c r="O1979" s="141">
        <f t="shared" si="286"/>
        <v>7.5902961765643262E-2</v>
      </c>
      <c r="P1979" s="139">
        <f t="shared" si="287"/>
        <v>-8.3906160777431054E-3</v>
      </c>
      <c r="Q1979" s="156">
        <f t="shared" si="288"/>
        <v>9.416457473473824E-4</v>
      </c>
      <c r="R1979" s="156">
        <f t="shared" si="282"/>
        <v>-7.448970330395723E-3</v>
      </c>
    </row>
    <row r="1980" spans="9:18" ht="15" x14ac:dyDescent="0.2">
      <c r="I1980" s="49">
        <v>42289</v>
      </c>
      <c r="J1980" s="50">
        <v>3.99200010299682</v>
      </c>
      <c r="K1980" s="139">
        <f t="shared" si="283"/>
        <v>-1.8859054551507801E-2</v>
      </c>
      <c r="L1980" s="140">
        <f t="shared" si="284"/>
        <v>5.9829975340007246</v>
      </c>
      <c r="M1980" s="139" t="e" cm="1">
        <f t="array" ref="M1980">[1]!BSMPut(L1980,$G$4,$G$7,V1980,$G$11,AE1980)</f>
        <v>#VALUE!</v>
      </c>
      <c r="N1980" s="139" t="e">
        <f t="shared" si="285"/>
        <v>#VALUE!</v>
      </c>
      <c r="O1980" s="141">
        <f t="shared" si="286"/>
        <v>-0.11500251559033536</v>
      </c>
      <c r="P1980" s="139">
        <f t="shared" si="287"/>
        <v>1.2712836677869157E-2</v>
      </c>
      <c r="Q1980" s="156">
        <f t="shared" si="288"/>
        <v>2.161647051470443E-3</v>
      </c>
      <c r="R1980" s="156">
        <f t="shared" si="282"/>
        <v>1.48744837293396E-2</v>
      </c>
    </row>
    <row r="1981" spans="9:18" ht="15" x14ac:dyDescent="0.2">
      <c r="I1981" s="49">
        <v>42286</v>
      </c>
      <c r="J1981" s="50">
        <v>4.0679998397827104</v>
      </c>
      <c r="K1981" s="139">
        <f t="shared" si="283"/>
        <v>1.8358214314084867E-2</v>
      </c>
      <c r="L1981" s="140">
        <f t="shared" si="284"/>
        <v>6.209948441388752</v>
      </c>
      <c r="M1981" s="139" t="e" cm="1">
        <f t="array" ref="M1981">[1]!BSMPut(L1981,$G$4,$G$7,V1981,$G$11,AE1981)</f>
        <v>#VALUE!</v>
      </c>
      <c r="N1981" s="139" t="e">
        <f t="shared" si="285"/>
        <v>#VALUE!</v>
      </c>
      <c r="O1981" s="141">
        <f t="shared" si="286"/>
        <v>0.111948391797692</v>
      </c>
      <c r="P1981" s="139">
        <f t="shared" si="287"/>
        <v>-1.2375221654662375E-2</v>
      </c>
      <c r="Q1981" s="156">
        <f t="shared" si="288"/>
        <v>2.0483578112983794E-3</v>
      </c>
      <c r="R1981" s="156">
        <f t="shared" si="282"/>
        <v>-1.0326863843363995E-2</v>
      </c>
    </row>
    <row r="1982" spans="9:18" ht="15" x14ac:dyDescent="0.2">
      <c r="I1982" s="49">
        <v>42285</v>
      </c>
      <c r="J1982" s="50">
        <v>3.9939999580383301</v>
      </c>
      <c r="K1982" s="139">
        <f t="shared" si="283"/>
        <v>-1.7866486965931527E-2</v>
      </c>
      <c r="L1982" s="140">
        <f t="shared" si="284"/>
        <v>5.9890502111867914</v>
      </c>
      <c r="M1982" s="139" t="e" cm="1">
        <f t="array" ref="M1982">[1]!BSMPut(L1982,$G$4,$G$7,V1982,$G$11,AE1982)</f>
        <v>#VALUE!</v>
      </c>
      <c r="N1982" s="139" t="e">
        <f t="shared" si="285"/>
        <v>#VALUE!</v>
      </c>
      <c r="O1982" s="141">
        <f t="shared" si="286"/>
        <v>-0.10894983840426864</v>
      </c>
      <c r="P1982" s="139">
        <f t="shared" si="287"/>
        <v>1.2043749604987794E-2</v>
      </c>
      <c r="Q1982" s="156">
        <f t="shared" si="288"/>
        <v>1.9400962896142027E-3</v>
      </c>
      <c r="R1982" s="156">
        <f t="shared" si="282"/>
        <v>1.3983845894601997E-2</v>
      </c>
    </row>
    <row r="1983" spans="9:18" ht="15" x14ac:dyDescent="0.2">
      <c r="I1983" s="49">
        <v>42284</v>
      </c>
      <c r="J1983" s="50">
        <v>4.06599998474121</v>
      </c>
      <c r="K1983" s="139">
        <f t="shared" si="283"/>
        <v>9.8429806844112125E-4</v>
      </c>
      <c r="L1983" s="140">
        <f t="shared" si="284"/>
        <v>6.1040022992612268</v>
      </c>
      <c r="M1983" s="139" t="e" cm="1">
        <f t="array" ref="M1983">[1]!BSMPut(L1983,$G$4,$G$7,V1983,$G$11,AE1983)</f>
        <v>#VALUE!</v>
      </c>
      <c r="N1983" s="139" t="e">
        <f t="shared" si="285"/>
        <v>#VALUE!</v>
      </c>
      <c r="O1983" s="141">
        <f t="shared" si="286"/>
        <v>6.002249670166826E-3</v>
      </c>
      <c r="P1983" s="139">
        <f t="shared" si="287"/>
        <v>-6.6351261418004569E-4</v>
      </c>
      <c r="Q1983" s="156">
        <f t="shared" si="288"/>
        <v>5.8884123794892305E-6</v>
      </c>
      <c r="R1983" s="156">
        <f t="shared" si="282"/>
        <v>-6.5762420180055651E-4</v>
      </c>
    </row>
    <row r="1984" spans="9:18" ht="15" x14ac:dyDescent="0.2">
      <c r="I1984" s="49">
        <v>42283</v>
      </c>
      <c r="J1984" s="50">
        <v>4.0619997978210396</v>
      </c>
      <c r="K1984" s="139">
        <f t="shared" si="283"/>
        <v>1.0891115661928637E-2</v>
      </c>
      <c r="L1984" s="140">
        <f t="shared" si="284"/>
        <v>6.1644140734376034</v>
      </c>
      <c r="M1984" s="139" t="e" cm="1">
        <f t="array" ref="M1984">[1]!BSMPut(L1984,$G$4,$G$7,V1984,$G$11,AE1984)</f>
        <v>#VALUE!</v>
      </c>
      <c r="N1984" s="139" t="e">
        <f t="shared" si="285"/>
        <v>#VALUE!</v>
      </c>
      <c r="O1984" s="141">
        <f t="shared" si="286"/>
        <v>6.641402384654338E-2</v>
      </c>
      <c r="P1984" s="139">
        <f t="shared" si="287"/>
        <v>-7.3416710403869474E-3</v>
      </c>
      <c r="Q1984" s="156">
        <f t="shared" si="288"/>
        <v>7.2092434539062524E-4</v>
      </c>
      <c r="R1984" s="156">
        <f t="shared" si="282"/>
        <v>-6.620746694996322E-3</v>
      </c>
    </row>
    <row r="1985" spans="9:18" ht="15" x14ac:dyDescent="0.2">
      <c r="I1985" s="49">
        <v>42282</v>
      </c>
      <c r="J1985" s="50">
        <v>4.0180001258850098</v>
      </c>
      <c r="K1985" s="139">
        <f t="shared" si="283"/>
        <v>2.2144854855273875E-2</v>
      </c>
      <c r="L1985" s="140">
        <f t="shared" si="284"/>
        <v>6.2330393755967064</v>
      </c>
      <c r="M1985" s="139" t="e" cm="1">
        <f t="array" ref="M1985">[1]!BSMPut(L1985,$G$4,$G$7,V1985,$G$11,AE1985)</f>
        <v>#VALUE!</v>
      </c>
      <c r="N1985" s="139" t="e">
        <f t="shared" si="285"/>
        <v>#VALUE!</v>
      </c>
      <c r="O1985" s="141">
        <f t="shared" si="286"/>
        <v>0.13503932600564639</v>
      </c>
      <c r="P1985" s="139">
        <f t="shared" si="287"/>
        <v>-1.492778560353147E-2</v>
      </c>
      <c r="Q1985" s="156">
        <f t="shared" si="288"/>
        <v>2.9805103040680676E-3</v>
      </c>
      <c r="R1985" s="156">
        <f t="shared" si="282"/>
        <v>-1.1947275299463402E-2</v>
      </c>
    </row>
    <row r="1986" spans="9:18" ht="15" x14ac:dyDescent="0.2">
      <c r="I1986" s="49">
        <v>42279</v>
      </c>
      <c r="J1986" s="50">
        <v>3.9300000667571999</v>
      </c>
      <c r="K1986" s="139">
        <f t="shared" si="283"/>
        <v>6.6377630799495727E-3</v>
      </c>
      <c r="L1986" s="140">
        <f t="shared" si="284"/>
        <v>6.1384771291817666</v>
      </c>
      <c r="M1986" s="139" t="e" cm="1">
        <f t="array" ref="M1986">[1]!BSMPut(L1986,$G$4,$G$7,V1986,$G$11,AE1986)</f>
        <v>#VALUE!</v>
      </c>
      <c r="N1986" s="139" t="e">
        <f t="shared" si="285"/>
        <v>#VALUE!</v>
      </c>
      <c r="O1986" s="141">
        <f t="shared" si="286"/>
        <v>4.0477079590706566E-2</v>
      </c>
      <c r="P1986" s="139">
        <f t="shared" si="287"/>
        <v>-4.4744977915683777E-3</v>
      </c>
      <c r="Q1986" s="156">
        <f t="shared" si="288"/>
        <v>2.6778635614858626E-4</v>
      </c>
      <c r="R1986" s="156">
        <f t="shared" si="282"/>
        <v>-4.2067114354197915E-3</v>
      </c>
    </row>
    <row r="1987" spans="9:18" ht="15" x14ac:dyDescent="0.2">
      <c r="I1987" s="49">
        <v>42278</v>
      </c>
      <c r="J1987" s="50">
        <v>3.9040000438690101</v>
      </c>
      <c r="K1987" s="139">
        <f t="shared" si="283"/>
        <v>-1.6764422117918572E-2</v>
      </c>
      <c r="L1987" s="140">
        <f t="shared" si="284"/>
        <v>5.9957706026846269</v>
      </c>
      <c r="M1987" s="139" t="e" cm="1">
        <f t="array" ref="M1987">[1]!BSMPut(L1987,$G$4,$G$7,V1987,$G$11,AE1987)</f>
        <v>#VALUE!</v>
      </c>
      <c r="N1987" s="139" t="e">
        <f t="shared" si="285"/>
        <v>#VALUE!</v>
      </c>
      <c r="O1987" s="141">
        <f t="shared" si="286"/>
        <v>-0.1022294469064331</v>
      </c>
      <c r="P1987" s="139">
        <f t="shared" si="287"/>
        <v>1.1300850729386991E-2</v>
      </c>
      <c r="Q1987" s="156">
        <f t="shared" si="288"/>
        <v>1.7081347440986968E-3</v>
      </c>
      <c r="R1987" s="156">
        <f t="shared" ref="R1987:R2001" si="289">P1987+Q1987+X1987+AG1987</f>
        <v>1.3008985473485689E-2</v>
      </c>
    </row>
    <row r="1988" spans="9:18" ht="15" x14ac:dyDescent="0.2">
      <c r="I1988" s="49">
        <v>42277</v>
      </c>
      <c r="J1988" s="50">
        <v>3.9700000286102202</v>
      </c>
      <c r="K1988" s="139">
        <f t="shared" ref="K1988:K2001" si="290">LN(J1988/J1989)</f>
        <v>2.2415625020188443E-2</v>
      </c>
      <c r="L1988" s="140">
        <f t="shared" ref="L1988:L2001" si="291">$J$3*(1+K1988)</f>
        <v>6.2346905320757831</v>
      </c>
      <c r="M1988" s="139" t="e" cm="1">
        <f t="array" ref="M1988">[1]!BSMPut(L1988,$G$4,$G$7,V1988,$G$11,AE1988)</f>
        <v>#VALUE!</v>
      </c>
      <c r="N1988" s="139" t="e">
        <f t="shared" ref="N1988:N2001" si="292">$B$5*(M1988-$G$10)</f>
        <v>#VALUE!</v>
      </c>
      <c r="O1988" s="141">
        <f t="shared" ref="O1988:O2001" si="293">L1988-$J$3</f>
        <v>0.13669048248472304</v>
      </c>
      <c r="P1988" s="139">
        <f t="shared" ref="P1988:P2001" si="294">O1988*$G$15</f>
        <v>-1.5110311025174256E-2</v>
      </c>
      <c r="Q1988" s="156">
        <f t="shared" ref="Q1988:Q2001" si="295">0.5*$G$16*O1988^2</f>
        <v>3.0538426570051601E-3</v>
      </c>
      <c r="R1988" s="156">
        <f t="shared" si="289"/>
        <v>-1.2056468368169097E-2</v>
      </c>
    </row>
    <row r="1989" spans="9:18" ht="15" x14ac:dyDescent="0.2">
      <c r="I1989" s="49">
        <v>42276</v>
      </c>
      <c r="J1989" s="50">
        <v>3.8819999694824201</v>
      </c>
      <c r="K1989" s="139">
        <f t="shared" si="290"/>
        <v>6.2015520198316579E-3</v>
      </c>
      <c r="L1989" s="140">
        <f t="shared" si="291"/>
        <v>6.1358171141155351</v>
      </c>
      <c r="M1989" s="139" t="e" cm="1">
        <f t="array" ref="M1989">[1]!BSMPut(L1989,$G$4,$G$7,V1989,$G$11,AE1989)</f>
        <v>#VALUE!</v>
      </c>
      <c r="N1989" s="139" t="e">
        <f t="shared" si="292"/>
        <v>#VALUE!</v>
      </c>
      <c r="O1989" s="141">
        <f t="shared" si="293"/>
        <v>3.7817064524475086E-2</v>
      </c>
      <c r="P1989" s="139">
        <f t="shared" si="294"/>
        <v>-4.1804491185973144E-3</v>
      </c>
      <c r="Q1989" s="156">
        <f t="shared" si="295"/>
        <v>2.3374683189658743E-4</v>
      </c>
      <c r="R1989" s="156">
        <f t="shared" si="289"/>
        <v>-3.9467022867007272E-3</v>
      </c>
    </row>
    <row r="1990" spans="9:18" ht="15" x14ac:dyDescent="0.2">
      <c r="I1990" s="49">
        <v>42275</v>
      </c>
      <c r="J1990" s="50">
        <v>3.85800004005432</v>
      </c>
      <c r="K1990" s="139">
        <f t="shared" si="290"/>
        <v>-2.1539261607604727E-2</v>
      </c>
      <c r="L1990" s="140">
        <f t="shared" si="291"/>
        <v>5.9666536312397316</v>
      </c>
      <c r="M1990" s="139" t="e" cm="1">
        <f t="array" ref="M1990">[1]!BSMPut(L1990,$G$4,$G$7,V1990,$G$11,AE1990)</f>
        <v>#VALUE!</v>
      </c>
      <c r="N1990" s="139" t="e">
        <f t="shared" si="292"/>
        <v>#VALUE!</v>
      </c>
      <c r="O1990" s="141">
        <f t="shared" si="293"/>
        <v>-0.13134641835132843</v>
      </c>
      <c r="P1990" s="139">
        <f t="shared" si="294"/>
        <v>1.4519556864926883E-2</v>
      </c>
      <c r="Q1990" s="156">
        <f t="shared" si="295"/>
        <v>2.8197238225086429E-3</v>
      </c>
      <c r="R1990" s="156">
        <f t="shared" si="289"/>
        <v>1.7339280687435527E-2</v>
      </c>
    </row>
    <row r="1991" spans="9:18" ht="15" x14ac:dyDescent="0.2">
      <c r="I1991" s="49">
        <v>42272</v>
      </c>
      <c r="J1991" s="50">
        <v>3.9419999122619598</v>
      </c>
      <c r="K1991" s="139">
        <f t="shared" si="290"/>
        <v>3.721354847108814E-2</v>
      </c>
      <c r="L1991" s="140">
        <f t="shared" si="291"/>
        <v>6.3249282700132143</v>
      </c>
      <c r="M1991" s="139" t="e" cm="1">
        <f t="array" ref="M1991">[1]!BSMPut(L1991,$G$4,$G$7,V1991,$G$11,AE1991)</f>
        <v>#VALUE!</v>
      </c>
      <c r="N1991" s="139" t="e">
        <f t="shared" si="292"/>
        <v>#VALUE!</v>
      </c>
      <c r="O1991" s="141">
        <f t="shared" si="293"/>
        <v>0.22692822042215433</v>
      </c>
      <c r="P1991" s="139">
        <f t="shared" si="294"/>
        <v>-2.5085550424853342E-2</v>
      </c>
      <c r="Q1991" s="156">
        <f t="shared" si="295"/>
        <v>8.4168021594099064E-3</v>
      </c>
      <c r="R1991" s="156">
        <f t="shared" si="289"/>
        <v>-1.6668748265443435E-2</v>
      </c>
    </row>
    <row r="1992" spans="9:18" ht="15" x14ac:dyDescent="0.2">
      <c r="I1992" s="49">
        <v>42271</v>
      </c>
      <c r="J1992" s="50">
        <v>3.7980000972747798</v>
      </c>
      <c r="K1992" s="139">
        <f t="shared" si="290"/>
        <v>-2.2390928632465213E-2</v>
      </c>
      <c r="L1992" s="140">
        <f t="shared" si="291"/>
        <v>5.9614601656798971</v>
      </c>
      <c r="M1992" s="139" t="e" cm="1">
        <f t="array" ref="M1992">[1]!BSMPut(L1992,$G$4,$G$7,V1992,$G$11,AE1992)</f>
        <v>#VALUE!</v>
      </c>
      <c r="N1992" s="139" t="e">
        <f t="shared" si="292"/>
        <v>#VALUE!</v>
      </c>
      <c r="O1992" s="141">
        <f t="shared" si="293"/>
        <v>-0.1365398839111629</v>
      </c>
      <c r="P1992" s="139">
        <f t="shared" si="294"/>
        <v>1.5093663258299223E-2</v>
      </c>
      <c r="Q1992" s="156">
        <f t="shared" si="295"/>
        <v>3.047117229014309E-3</v>
      </c>
      <c r="R1992" s="156">
        <f t="shared" si="289"/>
        <v>1.8140780487313532E-2</v>
      </c>
    </row>
    <row r="1993" spans="9:18" ht="15" x14ac:dyDescent="0.2">
      <c r="I1993" s="49">
        <v>42270</v>
      </c>
      <c r="J1993" s="50">
        <v>3.8840000629425</v>
      </c>
      <c r="K1993" s="139">
        <f t="shared" si="290"/>
        <v>1.3478702046372205E-2</v>
      </c>
      <c r="L1993" s="140">
        <f t="shared" si="291"/>
        <v>6.1801931753382613</v>
      </c>
      <c r="M1993" s="139" t="e" cm="1">
        <f t="array" ref="M1993">[1]!BSMPut(L1993,$G$4,$G$7,V1993,$G$11,AE1993)</f>
        <v>#VALUE!</v>
      </c>
      <c r="N1993" s="139" t="e">
        <f t="shared" si="292"/>
        <v>#VALUE!</v>
      </c>
      <c r="O1993" s="141">
        <f t="shared" si="293"/>
        <v>8.2193125747201279E-2</v>
      </c>
      <c r="P1993" s="139">
        <f t="shared" si="294"/>
        <v>-9.0859558880427189E-3</v>
      </c>
      <c r="Q1993" s="156">
        <f t="shared" si="295"/>
        <v>1.104183104554735E-3</v>
      </c>
      <c r="R1993" s="156">
        <f t="shared" si="289"/>
        <v>-7.9817727834879844E-3</v>
      </c>
    </row>
    <row r="1994" spans="9:18" ht="15" x14ac:dyDescent="0.2">
      <c r="I1994" s="49">
        <v>42269</v>
      </c>
      <c r="J1994" s="50">
        <v>3.8320000171661301</v>
      </c>
      <c r="K1994" s="139">
        <f t="shared" si="290"/>
        <v>-3.6386273781847833E-2</v>
      </c>
      <c r="L1994" s="140">
        <f t="shared" si="291"/>
        <v>5.8761165502649177</v>
      </c>
      <c r="M1994" s="139" t="e" cm="1">
        <f t="array" ref="M1994">[1]!BSMPut(L1994,$G$4,$G$7,V1994,$G$11,AE1994)</f>
        <v>#VALUE!</v>
      </c>
      <c r="N1994" s="139" t="e">
        <f t="shared" si="292"/>
        <v>#VALUE!</v>
      </c>
      <c r="O1994" s="141">
        <f t="shared" si="293"/>
        <v>-0.22188349932614226</v>
      </c>
      <c r="P1994" s="139">
        <f t="shared" si="294"/>
        <v>2.4527886837671844E-2</v>
      </c>
      <c r="Q1994" s="156">
        <f t="shared" si="295"/>
        <v>8.0467427477853883E-3</v>
      </c>
      <c r="R1994" s="156">
        <f t="shared" si="289"/>
        <v>3.2574629585457232E-2</v>
      </c>
    </row>
    <row r="1995" spans="9:18" ht="15" x14ac:dyDescent="0.2">
      <c r="I1995" s="49">
        <v>42268</v>
      </c>
      <c r="J1995" s="50">
        <v>3.9739999771118102</v>
      </c>
      <c r="K1995" s="139">
        <f t="shared" si="290"/>
        <v>9.6081315584702776E-3</v>
      </c>
      <c r="L1995" s="140">
        <f t="shared" si="291"/>
        <v>6.1565904363110882</v>
      </c>
      <c r="M1995" s="139" t="e" cm="1">
        <f t="array" ref="M1995">[1]!BSMPut(L1995,$G$4,$G$7,V1995,$G$11,AE1995)</f>
        <v>#VALUE!</v>
      </c>
      <c r="N1995" s="139" t="e">
        <f t="shared" si="292"/>
        <v>#VALUE!</v>
      </c>
      <c r="O1995" s="141">
        <f t="shared" si="293"/>
        <v>5.8590386720028143E-2</v>
      </c>
      <c r="P1995" s="139">
        <f t="shared" si="294"/>
        <v>-6.4768149934931324E-3</v>
      </c>
      <c r="Q1995" s="156">
        <f t="shared" si="295"/>
        <v>5.6107747424528009E-4</v>
      </c>
      <c r="R1995" s="156">
        <f t="shared" si="289"/>
        <v>-5.9157375192478521E-3</v>
      </c>
    </row>
    <row r="1996" spans="9:18" ht="15" x14ac:dyDescent="0.2">
      <c r="I1996" s="49">
        <v>42265</v>
      </c>
      <c r="J1996" s="50">
        <v>3.9360001087188698</v>
      </c>
      <c r="K1996" s="139">
        <f t="shared" si="290"/>
        <v>-2.0121324284513929E-2</v>
      </c>
      <c r="L1996" s="140">
        <f t="shared" si="291"/>
        <v>5.975300213106256</v>
      </c>
      <c r="M1996" s="139" t="e" cm="1">
        <f t="array" ref="M1996">[1]!BSMPut(L1996,$G$4,$G$7,V1996,$G$11,AE1996)</f>
        <v>#VALUE!</v>
      </c>
      <c r="N1996" s="139" t="e">
        <f t="shared" si="292"/>
        <v>#VALUE!</v>
      </c>
      <c r="O1996" s="141">
        <f t="shared" si="293"/>
        <v>-0.12269983648480398</v>
      </c>
      <c r="P1996" s="139">
        <f t="shared" si="294"/>
        <v>1.3563729224751435E-2</v>
      </c>
      <c r="Q1996" s="156">
        <f t="shared" si="295"/>
        <v>2.460696616888062E-3</v>
      </c>
      <c r="R1996" s="156">
        <f t="shared" si="289"/>
        <v>1.6024425841639496E-2</v>
      </c>
    </row>
    <row r="1997" spans="9:18" ht="15" x14ac:dyDescent="0.2">
      <c r="I1997" s="49">
        <v>42264</v>
      </c>
      <c r="J1997" s="50">
        <v>4.0159997940063397</v>
      </c>
      <c r="K1997" s="139">
        <f t="shared" si="290"/>
        <v>-4.4720885774688721E-3</v>
      </c>
      <c r="L1997" s="140">
        <f t="shared" si="291"/>
        <v>6.0707292532238792</v>
      </c>
      <c r="M1997" s="139" t="e" cm="1">
        <f t="array" ref="M1997">[1]!BSMPut(L1997,$G$4,$G$7,V1997,$G$11,AE1997)</f>
        <v>#VALUE!</v>
      </c>
      <c r="N1997" s="139" t="e">
        <f t="shared" si="292"/>
        <v>#VALUE!</v>
      </c>
      <c r="O1997" s="141">
        <f t="shared" si="293"/>
        <v>-2.7270796367180772E-2</v>
      </c>
      <c r="P1997" s="139">
        <f t="shared" si="294"/>
        <v>3.0146225803127729E-3</v>
      </c>
      <c r="Q1997" s="156">
        <f t="shared" si="295"/>
        <v>1.2155301769719483E-4</v>
      </c>
      <c r="R1997" s="156">
        <f t="shared" si="289"/>
        <v>3.1361755980099677E-3</v>
      </c>
    </row>
    <row r="1998" spans="9:18" ht="15" x14ac:dyDescent="0.2">
      <c r="I1998" s="49">
        <v>42263</v>
      </c>
      <c r="J1998" s="50">
        <v>4.0339999198913503</v>
      </c>
      <c r="K1998" s="139">
        <f t="shared" si="290"/>
        <v>4.9587282079390806E-4</v>
      </c>
      <c r="L1998" s="140">
        <f t="shared" si="291"/>
        <v>6.101023882076853</v>
      </c>
      <c r="M1998" s="139" t="e" cm="1">
        <f t="array" ref="M1998">[1]!BSMPut(L1998,$G$4,$G$7,V1998,$G$11,AE1998)</f>
        <v>#VALUE!</v>
      </c>
      <c r="N1998" s="139" t="e">
        <f t="shared" si="292"/>
        <v>#VALUE!</v>
      </c>
      <c r="O1998" s="141">
        <f t="shared" si="293"/>
        <v>3.0238324857929655E-3</v>
      </c>
      <c r="P1998" s="139">
        <f t="shared" si="294"/>
        <v>-3.3426650135252905E-4</v>
      </c>
      <c r="Q1998" s="156">
        <f t="shared" si="295"/>
        <v>1.4944643555433549E-6</v>
      </c>
      <c r="R1998" s="156">
        <f t="shared" si="289"/>
        <v>-3.3277203699698567E-4</v>
      </c>
    </row>
    <row r="1999" spans="9:18" ht="15" x14ac:dyDescent="0.2">
      <c r="I1999" s="49">
        <v>42262</v>
      </c>
      <c r="J1999" s="50">
        <v>4.03200006484985</v>
      </c>
      <c r="K1999" s="139">
        <f t="shared" si="290"/>
        <v>8.4683341513622536E-3</v>
      </c>
      <c r="L1999" s="140">
        <f t="shared" si="291"/>
        <v>6.1496399516660212</v>
      </c>
      <c r="M1999" s="139" t="e" cm="1">
        <f t="array" ref="M1999">[1]!BSMPut(L1999,$G$4,$G$7,V1999,$G$11,AE1999)</f>
        <v>#VALUE!</v>
      </c>
      <c r="N1999" s="139" t="e">
        <f t="shared" si="292"/>
        <v>#VALUE!</v>
      </c>
      <c r="O1999" s="141">
        <f t="shared" si="293"/>
        <v>5.1639902074961164E-2</v>
      </c>
      <c r="P1999" s="139">
        <f t="shared" si="294"/>
        <v>-5.7084807038369541E-3</v>
      </c>
      <c r="Q1999" s="156">
        <f t="shared" si="295"/>
        <v>4.3585388787777211E-4</v>
      </c>
      <c r="R1999" s="156">
        <f t="shared" si="289"/>
        <v>-5.272626815959182E-3</v>
      </c>
    </row>
    <row r="2000" spans="9:18" ht="15" x14ac:dyDescent="0.2">
      <c r="I2000" s="49">
        <v>42261</v>
      </c>
      <c r="J2000" s="50">
        <v>3.9979999065399099</v>
      </c>
      <c r="K2000" s="139">
        <f t="shared" si="290"/>
        <v>-3.9940224670787037E-3</v>
      </c>
      <c r="L2000" s="140">
        <f t="shared" si="291"/>
        <v>6.0736445003887463</v>
      </c>
      <c r="M2000" s="139" t="e" cm="1">
        <f t="array" ref="M2000">[1]!BSMPut(L2000,$G$4,$G$7,V2000,$G$11,AE2000)</f>
        <v>#VALUE!</v>
      </c>
      <c r="N2000" s="139" t="e">
        <f t="shared" si="292"/>
        <v>#VALUE!</v>
      </c>
      <c r="O2000" s="141">
        <f t="shared" si="293"/>
        <v>-2.4355549202313753E-2</v>
      </c>
      <c r="P2000" s="139">
        <f t="shared" si="294"/>
        <v>2.6923595333495629E-3</v>
      </c>
      <c r="Q2000" s="156">
        <f t="shared" si="295"/>
        <v>9.6954050691212126E-5</v>
      </c>
      <c r="R2000" s="156">
        <f t="shared" si="289"/>
        <v>2.7893135840407752E-3</v>
      </c>
    </row>
    <row r="2001" spans="9:18" ht="15" x14ac:dyDescent="0.2">
      <c r="I2001" s="49">
        <v>42258</v>
      </c>
      <c r="J2001" s="50">
        <v>4.0139999389648402</v>
      </c>
      <c r="K2001" s="139" t="e">
        <f t="shared" si="290"/>
        <v>#DIV/0!</v>
      </c>
      <c r="L2001" s="140" t="e">
        <f t="shared" si="291"/>
        <v>#DIV/0!</v>
      </c>
      <c r="M2001" s="139" t="e" cm="1">
        <f t="array" ref="M2001">[1]!BSMPut(L2001,$G$4,$G$7,V2001,$G$11,AE2001)</f>
        <v>#VALUE!</v>
      </c>
      <c r="N2001" s="139" t="e">
        <f t="shared" si="292"/>
        <v>#VALUE!</v>
      </c>
      <c r="O2001" s="141" t="e">
        <f t="shared" si="293"/>
        <v>#DIV/0!</v>
      </c>
      <c r="P2001" s="139" t="e">
        <f t="shared" si="294"/>
        <v>#DIV/0!</v>
      </c>
      <c r="Q2001" s="156" t="e">
        <f t="shared" si="295"/>
        <v>#DIV/0!</v>
      </c>
      <c r="R2001" s="156" t="e">
        <f t="shared" si="289"/>
        <v>#DIV/0!</v>
      </c>
    </row>
  </sheetData>
  <mergeCells count="1">
    <mergeCell ref="F12:F1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92D050"/>
  </sheetPr>
  <dimension ref="A1:L17"/>
  <sheetViews>
    <sheetView tabSelected="1" zoomScale="90" zoomScaleNormal="90" workbookViewId="0">
      <selection activeCell="K7" sqref="K7"/>
    </sheetView>
  </sheetViews>
  <sheetFormatPr baseColWidth="10" defaultColWidth="9.1640625" defaultRowHeight="15" x14ac:dyDescent="0.2"/>
  <cols>
    <col min="1" max="1" width="18.5" style="2" bestFit="1" customWidth="1"/>
    <col min="2" max="2" width="8" style="2" bestFit="1" customWidth="1"/>
    <col min="3" max="3" width="8.6640625" style="2" bestFit="1" customWidth="1"/>
    <col min="4" max="4" width="15.1640625" style="2" bestFit="1" customWidth="1"/>
    <col min="5" max="5" width="13.1640625" style="2" bestFit="1" customWidth="1"/>
    <col min="6" max="6" width="22.5" style="2" bestFit="1" customWidth="1"/>
    <col min="7" max="10" width="6.83203125" style="2" bestFit="1" customWidth="1"/>
    <col min="11" max="11" width="16.83203125" style="2" bestFit="1" customWidth="1"/>
    <col min="12" max="16384" width="9.1640625" style="2"/>
  </cols>
  <sheetData>
    <row r="1" spans="1:12" ht="31" x14ac:dyDescent="0.35">
      <c r="A1" s="14" t="s">
        <v>22</v>
      </c>
    </row>
    <row r="2" spans="1:12" ht="16" thickBot="1" x14ac:dyDescent="0.25"/>
    <row r="3" spans="1:12" x14ac:dyDescent="0.2">
      <c r="A3" s="3" t="s">
        <v>3</v>
      </c>
      <c r="B3" s="4" t="s">
        <v>4</v>
      </c>
      <c r="C3" s="4" t="s">
        <v>5</v>
      </c>
      <c r="D3" s="4" t="s">
        <v>6</v>
      </c>
      <c r="E3" s="4" t="s">
        <v>7</v>
      </c>
      <c r="F3" s="4" t="s">
        <v>8</v>
      </c>
      <c r="G3" s="4" t="s">
        <v>9</v>
      </c>
      <c r="H3" s="4" t="s">
        <v>10</v>
      </c>
      <c r="I3" s="4" t="s">
        <v>11</v>
      </c>
      <c r="J3" s="4" t="s">
        <v>12</v>
      </c>
      <c r="K3" s="3" t="s">
        <v>39</v>
      </c>
      <c r="L3" s="36" t="s">
        <v>21</v>
      </c>
    </row>
    <row r="4" spans="1:12" x14ac:dyDescent="0.2">
      <c r="A4" s="2" t="str">
        <f>+'Porfolio Structure Input'!A10</f>
        <v>Equity</v>
      </c>
      <c r="B4" s="2" t="str">
        <f>+'Porfolio Structure Input'!B10</f>
        <v>EUR</v>
      </c>
      <c r="C4" s="2">
        <f>+'Porfolio Structure Input'!C10</f>
        <v>1200</v>
      </c>
      <c r="D4" s="2" t="str">
        <f>+'Porfolio Structure Input'!D10</f>
        <v>Enel</v>
      </c>
      <c r="E4" s="7"/>
      <c r="F4" s="7"/>
      <c r="K4" s="35">
        <f>Enel_eqty!G3*Enel_eqty!B5</f>
        <v>7317.6000595092719</v>
      </c>
      <c r="L4" s="37">
        <f>Enel_eqty!B10</f>
        <v>-334.3200229100961</v>
      </c>
    </row>
    <row r="5" spans="1:12" x14ac:dyDescent="0.2">
      <c r="A5" s="6" t="str">
        <f>+'Porfolio Structure Input'!A11</f>
        <v>Equity</v>
      </c>
      <c r="B5" s="2" t="str">
        <f>+'Porfolio Structure Input'!B11</f>
        <v>GBP</v>
      </c>
      <c r="C5" s="2">
        <f>+'Porfolio Structure Input'!C11</f>
        <v>300</v>
      </c>
      <c r="D5" s="7" t="str">
        <f>+'Porfolio Structure Input'!D11</f>
        <v>Barclays</v>
      </c>
      <c r="E5" s="7"/>
      <c r="F5" s="7"/>
      <c r="K5" s="35">
        <f>Barclays_eqty!G3*Barclays_eqty!B5/'EUR GBP'!F3</f>
        <v>52861.73439041977</v>
      </c>
      <c r="L5" s="37">
        <f>Barclays_eqty!B10</f>
        <v>-2937.1132424718739</v>
      </c>
    </row>
    <row r="6" spans="1:12" x14ac:dyDescent="0.2">
      <c r="A6" s="6" t="str">
        <f>+'Porfolio Structure Input'!A12</f>
        <v xml:space="preserve">Fx </v>
      </c>
      <c r="B6" s="2" t="str">
        <f>+'Porfolio Structure Input'!B12</f>
        <v>EUR/GBP</v>
      </c>
      <c r="C6" s="2">
        <f>+'Porfolio Structure Input'!C12</f>
        <v>1</v>
      </c>
      <c r="D6" s="2" t="str">
        <f>+'Porfolio Structure Input'!D12</f>
        <v>FxSwap</v>
      </c>
      <c r="F6" s="2" t="s">
        <v>17</v>
      </c>
      <c r="K6" s="35">
        <f>'EUR GBP'!B26</f>
        <v>-94188.07782869786</v>
      </c>
      <c r="L6" s="37">
        <f>'EUR GBP'!B28</f>
        <v>-3427.9364847623369</v>
      </c>
    </row>
    <row r="7" spans="1:12" x14ac:dyDescent="0.2">
      <c r="A7" s="6" t="str">
        <f>+'Porfolio Structure Input'!A13</f>
        <v>Equity Option</v>
      </c>
      <c r="B7" s="2" t="str">
        <f>+'Porfolio Structure Input'!B13</f>
        <v>GBP</v>
      </c>
      <c r="C7" s="2">
        <f>+'Porfolio Structure Input'!C13</f>
        <v>150</v>
      </c>
      <c r="D7" s="2" t="str">
        <f>+'Porfolio Structure Input'!D13</f>
        <v>Call on Barclays</v>
      </c>
      <c r="F7" s="2" t="s">
        <v>19</v>
      </c>
      <c r="K7" s="175">
        <f>Barclays!B5*(Barclays!G3/'EUR GBP'!F3)*EXP(-Barclays!G5*Barclays!G7)</f>
        <v>25822.029011666375</v>
      </c>
      <c r="L7" s="37">
        <f>Barclays!B23</f>
        <v>-772.40732045177754</v>
      </c>
    </row>
    <row r="8" spans="1:12" x14ac:dyDescent="0.2">
      <c r="A8" s="6" t="str">
        <f>+'Porfolio Structure Input'!A14</f>
        <v>Equity Option</v>
      </c>
      <c r="B8" s="2" t="str">
        <f>+'Porfolio Structure Input'!B14</f>
        <v>EUR</v>
      </c>
      <c r="C8" s="2">
        <f>+'Porfolio Structure Input'!C14</f>
        <v>2000</v>
      </c>
      <c r="D8" s="2" t="str">
        <f>+'Porfolio Structure Input'!D14</f>
        <v>Put on Enel</v>
      </c>
      <c r="F8" s="2" t="s">
        <v>19</v>
      </c>
      <c r="K8" s="175">
        <f>Enel!B5*Enel!G3*EXP(-Enel!G5*Enel!G7)</f>
        <v>12097.099883819988</v>
      </c>
      <c r="L8" s="37">
        <f>Enel!B23</f>
        <v>-30.213004755953676</v>
      </c>
    </row>
    <row r="9" spans="1:12" x14ac:dyDescent="0.2">
      <c r="A9" s="6"/>
      <c r="K9" s="35"/>
      <c r="L9" s="37"/>
    </row>
    <row r="10" spans="1:12" x14ac:dyDescent="0.2">
      <c r="A10" s="6"/>
      <c r="D10" s="7"/>
      <c r="E10" s="7"/>
      <c r="F10" s="7"/>
      <c r="K10" s="35"/>
      <c r="L10" s="37"/>
    </row>
    <row r="11" spans="1:12" x14ac:dyDescent="0.2">
      <c r="A11" s="6"/>
      <c r="D11" s="7"/>
      <c r="E11" s="7"/>
      <c r="F11" s="7"/>
      <c r="K11" s="35"/>
      <c r="L11" s="37"/>
    </row>
    <row r="12" spans="1:12" x14ac:dyDescent="0.2">
      <c r="A12" s="6"/>
      <c r="K12" s="35"/>
      <c r="L12" s="37"/>
    </row>
    <row r="13" spans="1:12" ht="16" thickBot="1" x14ac:dyDescent="0.25">
      <c r="A13" s="9"/>
      <c r="B13" s="10"/>
      <c r="C13" s="10"/>
      <c r="D13" s="10"/>
      <c r="E13" s="10"/>
      <c r="F13" s="10"/>
      <c r="G13" s="10"/>
      <c r="H13" s="10"/>
      <c r="I13" s="10"/>
      <c r="J13" s="10"/>
      <c r="K13" s="13"/>
      <c r="L13" s="38"/>
    </row>
    <row r="14" spans="1:12" x14ac:dyDescent="0.2">
      <c r="D14" s="7"/>
      <c r="E14" s="7"/>
      <c r="F14" s="7"/>
    </row>
    <row r="15" spans="1:12" ht="16" thickBot="1" x14ac:dyDescent="0.25">
      <c r="A15" s="34" t="s">
        <v>40</v>
      </c>
    </row>
    <row r="16" spans="1:12" x14ac:dyDescent="0.2">
      <c r="A16" s="3" t="s">
        <v>20</v>
      </c>
      <c r="B16" s="12">
        <f>SUM(K4:K8)</f>
        <v>3910.3855167175425</v>
      </c>
    </row>
    <row r="17" spans="1:2" ht="16" thickBot="1" x14ac:dyDescent="0.25">
      <c r="A17" s="13" t="s">
        <v>21</v>
      </c>
      <c r="B17" s="167">
        <f>PERCENTILE('All time Series'!AG4:AG503,0.01)</f>
        <v>-5404.4227722871465</v>
      </c>
    </row>
  </sheetData>
  <pageMargins left="0.75" right="0.75" top="1" bottom="1" header="0.5" footer="0.5"/>
  <pageSetup paperSize="9" orientation="portrait" horizontalDpi="4294967293" verticalDpi="4294967293" r:id="rId1"/>
  <headerFooter alignWithMargins="0">
    <oddHeader>&amp;C&amp;"UniCredit"&amp;10&amp;K666666UniCredit - Internal Use Only&amp;1#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CreateVaR_Click">
                <anchor moveWithCells="1" sizeWithCells="1">
                  <from>
                    <xdr:col>3</xdr:col>
                    <xdr:colOff>673100</xdr:colOff>
                    <xdr:row>14</xdr:row>
                    <xdr:rowOff>177800</xdr:rowOff>
                  </from>
                  <to>
                    <xdr:col>5</xdr:col>
                    <xdr:colOff>914400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Porfolio Structure Input</vt:lpstr>
      <vt:lpstr>All time Series</vt:lpstr>
      <vt:lpstr>Enel_eqty</vt:lpstr>
      <vt:lpstr>Barclays_eqty</vt:lpstr>
      <vt:lpstr>FxSwap Input</vt:lpstr>
      <vt:lpstr>EUR GBP</vt:lpstr>
      <vt:lpstr>Barclays</vt:lpstr>
      <vt:lpstr>Enel</vt:lpstr>
      <vt:lpstr>Porfolio Structure 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Montaldo Margherita (UniCredit)</dc:creator>
  <cp:lastModifiedBy>Mehdi Arjoune</cp:lastModifiedBy>
  <dcterms:created xsi:type="dcterms:W3CDTF">2016-06-29T08:44:58Z</dcterms:created>
  <dcterms:modified xsi:type="dcterms:W3CDTF">2023-05-28T20:45:30Z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30a3c25a-7c62-43f7-906e-de270a54a841</vt:lpwstr>
  </property>
  <property fmtid="{D5CDD505-2E9C-101B-9397-08002B2CF9AE}" pid="3" name="UBISClassification">
    <vt:lpwstr>INTERNAL USE ONLY</vt:lpwstr>
  </property>
  <property fmtid="{D5CDD505-2E9C-101B-9397-08002B2CF9AE}" pid="4" name="MSIP_Label_cb373cdd-f50f-47ce-92ea-b8bd41a42dc4_Enabled">
    <vt:lpwstr>true</vt:lpwstr>
  </property>
  <property fmtid="{D5CDD505-2E9C-101B-9397-08002B2CF9AE}" pid="5" name="MSIP_Label_cb373cdd-f50f-47ce-92ea-b8bd41a42dc4_SetDate">
    <vt:lpwstr>2020-05-05T10:50:39Z</vt:lpwstr>
  </property>
  <property fmtid="{D5CDD505-2E9C-101B-9397-08002B2CF9AE}" pid="6" name="MSIP_Label_cb373cdd-f50f-47ce-92ea-b8bd41a42dc4_Method">
    <vt:lpwstr>Standard</vt:lpwstr>
  </property>
  <property fmtid="{D5CDD505-2E9C-101B-9397-08002B2CF9AE}" pid="7" name="MSIP_Label_cb373cdd-f50f-47ce-92ea-b8bd41a42dc4_Name">
    <vt:lpwstr>Global_1</vt:lpwstr>
  </property>
  <property fmtid="{D5CDD505-2E9C-101B-9397-08002B2CF9AE}" pid="8" name="MSIP_Label_cb373cdd-f50f-47ce-92ea-b8bd41a42dc4_SiteId">
    <vt:lpwstr>2cc49ce9-66a1-41ac-a96b-bdc54247696a</vt:lpwstr>
  </property>
  <property fmtid="{D5CDD505-2E9C-101B-9397-08002B2CF9AE}" pid="9" name="MSIP_Label_cb373cdd-f50f-47ce-92ea-b8bd41a42dc4_ActionId">
    <vt:lpwstr>5a53e59d-cbbf-4b09-9392-0000559ec165</vt:lpwstr>
  </property>
  <property fmtid="{D5CDD505-2E9C-101B-9397-08002B2CF9AE}" pid="10" name="MSIP_Label_cb373cdd-f50f-47ce-92ea-b8bd41a42dc4_ContentBits">
    <vt:lpwstr>1</vt:lpwstr>
  </property>
  <property fmtid="{D5CDD505-2E9C-101B-9397-08002B2CF9AE}" pid="11" name="MSIP_Label_11d7ed33-9849-4462-b0df-b00beda00e56_Enabled">
    <vt:lpwstr>true</vt:lpwstr>
  </property>
  <property fmtid="{D5CDD505-2E9C-101B-9397-08002B2CF9AE}" pid="12" name="MSIP_Label_11d7ed33-9849-4462-b0df-b00beda00e56_SetDate">
    <vt:lpwstr>2023-05-12T17:46:46Z</vt:lpwstr>
  </property>
  <property fmtid="{D5CDD505-2E9C-101B-9397-08002B2CF9AE}" pid="13" name="MSIP_Label_11d7ed33-9849-4462-b0df-b00beda00e56_Method">
    <vt:lpwstr>Standard</vt:lpwstr>
  </property>
  <property fmtid="{D5CDD505-2E9C-101B-9397-08002B2CF9AE}" pid="14" name="MSIP_Label_11d7ed33-9849-4462-b0df-b00beda00e56_Name">
    <vt:lpwstr>UniCredit - Internal Use Only</vt:lpwstr>
  </property>
  <property fmtid="{D5CDD505-2E9C-101B-9397-08002B2CF9AE}" pid="15" name="MSIP_Label_11d7ed33-9849-4462-b0df-b00beda00e56_SiteId">
    <vt:lpwstr>2cc49ce9-66a1-41ac-a96b-bdc54247696a</vt:lpwstr>
  </property>
  <property fmtid="{D5CDD505-2E9C-101B-9397-08002B2CF9AE}" pid="16" name="MSIP_Label_11d7ed33-9849-4462-b0df-b00beda00e56_ActionId">
    <vt:lpwstr>fc8abbd7-2f3d-4776-a285-0e12710a5e21</vt:lpwstr>
  </property>
  <property fmtid="{D5CDD505-2E9C-101B-9397-08002B2CF9AE}" pid="17" name="MSIP_Label_11d7ed33-9849-4462-b0df-b00beda00e56_ContentBits">
    <vt:lpwstr>1</vt:lpwstr>
  </property>
</Properties>
</file>